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https://d.docs.live.net/4b4553d1e817881f/Počítač/Ryby/M SR/MSRMF 2024/"/>
    </mc:Choice>
  </mc:AlternateContent>
  <xr:revisionPtr revIDLastSave="45" documentId="8_{1EDB63CD-2B99-4E70-A373-91BE0F53AD2C}" xr6:coauthVersionLast="47" xr6:coauthVersionMax="47" xr10:uidLastSave="{CE0D1EA3-2DA2-43F4-913C-2BA50400C838}"/>
  <bookViews>
    <workbookView xWindow="-108" yWindow="-108" windowWidth="23256" windowHeight="12576" tabRatio="839" activeTab="12" xr2:uid="{00000000-000D-0000-FFFF-FFFF00000000}"/>
  </bookViews>
  <sheets>
    <sheet name="Zoznam tímov a pretekárov" sheetId="63" r:id="rId1"/>
    <sheet name="30 družstiev Preteky č. 1" sheetId="15" r:id="rId2"/>
    <sheet name="30 Preteky č.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30 Preteky č.3" sheetId="79" state="hidden" r:id="rId8"/>
    <sheet name="vazne 1.pretek" sheetId="72" r:id="rId9"/>
    <sheet name="vazne 2.pretek" sheetId="80" r:id="rId10"/>
    <sheet name="vazne 3.pretek" sheetId="81" state="hidden" r:id="rId11"/>
    <sheet name="vazne 2.preteky" sheetId="71" state="hidden" r:id="rId12"/>
    <sheet name="Jednotlivci na zoradenie" sheetId="78" r:id="rId13"/>
    <sheet name="Jednotlivci" sheetId="75" state="hidden" r:id="rId14"/>
    <sheet name="Sheet2" sheetId="73" state="hidden" r:id="rId15"/>
    <sheet name="Data Pretek2" sheetId="74" state="hidden" r:id="rId16"/>
    <sheet name="Data Pretek3" sheetId="82" state="hidden" r:id="rId17"/>
  </sheets>
  <definedNames>
    <definedName name="_xlnm._FilterDatabase" localSheetId="13" hidden="1">Jednotlivci!$A$4:$H$4</definedName>
    <definedName name="_xlnm._FilterDatabase" localSheetId="12" hidden="1">'Jednotlivci na zoradenie'!$A$4:$J$124</definedName>
    <definedName name="_xlnm.Print_Area" localSheetId="4">'12 družstiev Pretek č. 3'!$A$1:$V$29</definedName>
    <definedName name="_xlnm.Print_Area" localSheetId="5">'12 družstiev Pretek č. 4'!$A$1:$V$29</definedName>
    <definedName name="_xlnm.Print_Area" localSheetId="1">'30 družstiev Preteky č. 1'!$A$1:$Q$65</definedName>
    <definedName name="_xlnm.Print_Area" localSheetId="2">'30 Preteky č.2'!$A$1:$V$65</definedName>
    <definedName name="_xlnm.Print_Area" localSheetId="7">'30 Preteky č.3'!$A$1:$V$65</definedName>
    <definedName name="_xlnm.Print_Area" localSheetId="12">'Jednotlivci na zoradenie'!$A$1:$J$124</definedName>
    <definedName name="_xlnm.Print_Area" localSheetId="3">'Priebežné poradie po 1. a 2. k.'!$A$1:$Q$17</definedName>
    <definedName name="_xlnm.Print_Area" localSheetId="6">'Priebežné poradie po 3. a 4 '!$A$1:$Q$17</definedName>
    <definedName name="_xlnm.Print_Area" localSheetId="8">'vazne 1.pretek'!$A$1:$AI$34</definedName>
    <definedName name="_xlnm.Print_Area" localSheetId="9">'vazne 2.pretek'!$A$1:$AI$34</definedName>
    <definedName name="_xlnm.Print_Area" localSheetId="11">'vazne 2.preteky'!$A$1:$AH$27</definedName>
    <definedName name="_xlnm.Print_Area" localSheetId="10">'vazne 3.pretek'!$A$1:$AI$34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78" l="1"/>
  <c r="E8" i="78"/>
  <c r="K26" i="65"/>
  <c r="H8" i="65"/>
  <c r="H22" i="65"/>
  <c r="K8" i="15"/>
  <c r="K10" i="15"/>
  <c r="AE6" i="15"/>
  <c r="AE7" i="15"/>
  <c r="AE8" i="15"/>
  <c r="AE9" i="15"/>
  <c r="AE10" i="15"/>
  <c r="AE11" i="15"/>
  <c r="AE12" i="15"/>
  <c r="AE13" i="15"/>
  <c r="AE14" i="15"/>
  <c r="AE15" i="15"/>
  <c r="AE16" i="15"/>
  <c r="AF6" i="15"/>
  <c r="AF7" i="15"/>
  <c r="AF8" i="15"/>
  <c r="AF9" i="15"/>
  <c r="AF10" i="15"/>
  <c r="AF11" i="15"/>
  <c r="AF12" i="15"/>
  <c r="AF13" i="15"/>
  <c r="AF14" i="15"/>
  <c r="AF15" i="15"/>
  <c r="AF16" i="15"/>
  <c r="AF17" i="15"/>
  <c r="AF18" i="15"/>
  <c r="AF19" i="15"/>
  <c r="AF20" i="15"/>
  <c r="AF21" i="15"/>
  <c r="AF22" i="15"/>
  <c r="AF23" i="15"/>
  <c r="AF24" i="15"/>
  <c r="AF25" i="15"/>
  <c r="AF26" i="15"/>
  <c r="AF27" i="15"/>
  <c r="AF28" i="15"/>
  <c r="AF29" i="15"/>
  <c r="AF30" i="15"/>
  <c r="AF31" i="15"/>
  <c r="AF32" i="15"/>
  <c r="AF33" i="15"/>
  <c r="AF34" i="15"/>
  <c r="AF35" i="15"/>
  <c r="AG6" i="15"/>
  <c r="AH6" i="15"/>
  <c r="E6" i="15"/>
  <c r="B5" i="73"/>
  <c r="A5" i="73"/>
  <c r="A6" i="73"/>
  <c r="A7" i="73"/>
  <c r="A8" i="73"/>
  <c r="C5" i="73"/>
  <c r="AG7" i="15"/>
  <c r="AH7" i="15"/>
  <c r="E8" i="15"/>
  <c r="B6" i="73"/>
  <c r="C6" i="73"/>
  <c r="AG8" i="15"/>
  <c r="AH8" i="15"/>
  <c r="E10" i="15"/>
  <c r="B7" i="73"/>
  <c r="C7" i="73"/>
  <c r="AG9" i="15"/>
  <c r="AH9" i="15"/>
  <c r="E12" i="15"/>
  <c r="B8" i="73"/>
  <c r="C8" i="73"/>
  <c r="A9" i="73"/>
  <c r="AG10" i="15"/>
  <c r="AH10" i="15"/>
  <c r="E14" i="15"/>
  <c r="B9" i="73"/>
  <c r="C9" i="73"/>
  <c r="A10" i="73"/>
  <c r="AG11" i="15"/>
  <c r="AH11" i="15"/>
  <c r="E16" i="15"/>
  <c r="B10" i="73"/>
  <c r="C10" i="73"/>
  <c r="A11" i="73"/>
  <c r="AG12" i="15"/>
  <c r="AH12" i="15"/>
  <c r="E18" i="15"/>
  <c r="B11" i="73"/>
  <c r="C11" i="73"/>
  <c r="A12" i="73"/>
  <c r="AG13" i="15"/>
  <c r="AH13" i="15"/>
  <c r="E20" i="15"/>
  <c r="B12" i="73"/>
  <c r="C12" i="73"/>
  <c r="A13" i="73"/>
  <c r="AG14" i="15"/>
  <c r="AH14" i="15"/>
  <c r="E22" i="15"/>
  <c r="B13" i="73"/>
  <c r="C13" i="73"/>
  <c r="A14" i="73"/>
  <c r="AG15" i="15"/>
  <c r="AH15" i="15"/>
  <c r="E24" i="15"/>
  <c r="B14" i="73"/>
  <c r="C14" i="73"/>
  <c r="A15" i="73"/>
  <c r="AG16" i="15"/>
  <c r="AH16" i="15"/>
  <c r="E26" i="15"/>
  <c r="B15" i="73"/>
  <c r="C15" i="73"/>
  <c r="A42" i="73"/>
  <c r="L42" i="73"/>
  <c r="A35" i="73"/>
  <c r="A36" i="73"/>
  <c r="A37" i="73"/>
  <c r="AI6" i="15"/>
  <c r="AI7" i="15"/>
  <c r="AI8" i="15"/>
  <c r="AI9" i="15"/>
  <c r="AI10" i="15"/>
  <c r="AI11" i="15"/>
  <c r="AI12" i="15"/>
  <c r="AI13" i="15"/>
  <c r="AI14" i="15"/>
  <c r="AI15" i="15"/>
  <c r="AI16" i="15"/>
  <c r="AJ6" i="15"/>
  <c r="AJ7" i="15"/>
  <c r="AJ8" i="15"/>
  <c r="AJ9" i="15"/>
  <c r="AJ10" i="15"/>
  <c r="AJ11" i="15"/>
  <c r="AJ12" i="15"/>
  <c r="AJ13" i="15"/>
  <c r="AJ14" i="15"/>
  <c r="AJ15" i="15"/>
  <c r="AJ16" i="15"/>
  <c r="AJ17" i="15"/>
  <c r="AJ18" i="15"/>
  <c r="AJ19" i="15"/>
  <c r="AJ20" i="15"/>
  <c r="AJ21" i="15"/>
  <c r="AJ22" i="15"/>
  <c r="AJ23" i="15"/>
  <c r="AJ24" i="15"/>
  <c r="AJ25" i="15"/>
  <c r="AJ26" i="15"/>
  <c r="AJ27" i="15"/>
  <c r="AJ28" i="15"/>
  <c r="AJ29" i="15"/>
  <c r="AJ30" i="15"/>
  <c r="AJ31" i="15"/>
  <c r="AJ32" i="15"/>
  <c r="AJ33" i="15"/>
  <c r="AJ34" i="15"/>
  <c r="AJ35" i="15"/>
  <c r="AK6" i="15"/>
  <c r="AL6" i="15"/>
  <c r="H6" i="15"/>
  <c r="B35" i="73"/>
  <c r="C35" i="73"/>
  <c r="AK7" i="15"/>
  <c r="AL7" i="15"/>
  <c r="H8" i="15"/>
  <c r="B36" i="73"/>
  <c r="C36" i="73"/>
  <c r="AK8" i="15"/>
  <c r="AL8" i="15"/>
  <c r="H10" i="15"/>
  <c r="B37" i="73"/>
  <c r="C37" i="73"/>
  <c r="A38" i="73"/>
  <c r="AK9" i="15"/>
  <c r="AL9" i="15"/>
  <c r="H12" i="15"/>
  <c r="B38" i="73"/>
  <c r="C38" i="73"/>
  <c r="A39" i="73"/>
  <c r="AK10" i="15"/>
  <c r="AL10" i="15"/>
  <c r="H14" i="15"/>
  <c r="B39" i="73"/>
  <c r="C39" i="73"/>
  <c r="A40" i="73"/>
  <c r="AK11" i="15"/>
  <c r="AL11" i="15"/>
  <c r="H16" i="15"/>
  <c r="B40" i="73"/>
  <c r="C40" i="73"/>
  <c r="A41" i="73"/>
  <c r="AK12" i="15"/>
  <c r="AL12" i="15"/>
  <c r="H18" i="15"/>
  <c r="B41" i="73"/>
  <c r="C41" i="73"/>
  <c r="AK13" i="15"/>
  <c r="AL13" i="15"/>
  <c r="H20" i="15"/>
  <c r="B42" i="73"/>
  <c r="C42" i="73"/>
  <c r="A43" i="73"/>
  <c r="AK14" i="15"/>
  <c r="AL14" i="15"/>
  <c r="H22" i="15"/>
  <c r="B43" i="73"/>
  <c r="C43" i="73"/>
  <c r="A44" i="73"/>
  <c r="AK15" i="15"/>
  <c r="AL15" i="15"/>
  <c r="H24" i="15"/>
  <c r="B44" i="73"/>
  <c r="C44" i="73"/>
  <c r="A45" i="73"/>
  <c r="AK16" i="15"/>
  <c r="AL16" i="15"/>
  <c r="H26" i="15"/>
  <c r="B45" i="73"/>
  <c r="C45" i="73"/>
  <c r="M42" i="73"/>
  <c r="AE6" i="65"/>
  <c r="AE7" i="65"/>
  <c r="AE8" i="65"/>
  <c r="AE9" i="65"/>
  <c r="AE10" i="65"/>
  <c r="AE11" i="65"/>
  <c r="AE12" i="65"/>
  <c r="AE13" i="65"/>
  <c r="AE14" i="65"/>
  <c r="AE15" i="65"/>
  <c r="AE16" i="65"/>
  <c r="AF6" i="65"/>
  <c r="AF7" i="65"/>
  <c r="AF8" i="65"/>
  <c r="AF9" i="65"/>
  <c r="AF10" i="65"/>
  <c r="AF11" i="65"/>
  <c r="AF12" i="65"/>
  <c r="AF13" i="65"/>
  <c r="AF14" i="65"/>
  <c r="AF15" i="65"/>
  <c r="AF16" i="65"/>
  <c r="AF17" i="65"/>
  <c r="AF18" i="65"/>
  <c r="AF19" i="65"/>
  <c r="AF20" i="65"/>
  <c r="AF21" i="65"/>
  <c r="AF22" i="65"/>
  <c r="AF23" i="65"/>
  <c r="AF24" i="65"/>
  <c r="AF25" i="65"/>
  <c r="AF26" i="65"/>
  <c r="AF27" i="65"/>
  <c r="AF28" i="65"/>
  <c r="AF29" i="65"/>
  <c r="AF30" i="65"/>
  <c r="AF31" i="65"/>
  <c r="AF32" i="65"/>
  <c r="AF33" i="65"/>
  <c r="AF34" i="65"/>
  <c r="AF35" i="65"/>
  <c r="AG6" i="65"/>
  <c r="AH6" i="65"/>
  <c r="E6" i="65"/>
  <c r="B5" i="74"/>
  <c r="A5" i="74"/>
  <c r="A6" i="74"/>
  <c r="A7" i="74"/>
  <c r="A8" i="74"/>
  <c r="C5" i="74"/>
  <c r="AG7" i="65"/>
  <c r="AH7" i="65"/>
  <c r="E8" i="65"/>
  <c r="B6" i="74"/>
  <c r="C6" i="74"/>
  <c r="AG8" i="65"/>
  <c r="AH8" i="65"/>
  <c r="E10" i="65"/>
  <c r="B7" i="74"/>
  <c r="C7" i="74"/>
  <c r="AG9" i="65"/>
  <c r="AH9" i="65"/>
  <c r="E12" i="65"/>
  <c r="B8" i="74"/>
  <c r="C8" i="74"/>
  <c r="A9" i="74"/>
  <c r="AG10" i="65"/>
  <c r="AH10" i="65"/>
  <c r="E14" i="65"/>
  <c r="B9" i="74"/>
  <c r="C9" i="74"/>
  <c r="A10" i="74"/>
  <c r="AG11" i="65"/>
  <c r="AH11" i="65"/>
  <c r="E16" i="65"/>
  <c r="B10" i="74"/>
  <c r="C10" i="74"/>
  <c r="A11" i="74"/>
  <c r="AG12" i="65"/>
  <c r="AH12" i="65"/>
  <c r="E18" i="65"/>
  <c r="B11" i="74"/>
  <c r="C11" i="74"/>
  <c r="A12" i="74"/>
  <c r="AG13" i="65"/>
  <c r="AH13" i="65"/>
  <c r="E20" i="65"/>
  <c r="B12" i="74"/>
  <c r="C12" i="74"/>
  <c r="A13" i="74"/>
  <c r="AG14" i="65"/>
  <c r="AH14" i="65"/>
  <c r="E22" i="65"/>
  <c r="B13" i="74"/>
  <c r="C13" i="74"/>
  <c r="A14" i="74"/>
  <c r="AG15" i="65"/>
  <c r="AH15" i="65"/>
  <c r="E24" i="65"/>
  <c r="B14" i="74"/>
  <c r="C14" i="74"/>
  <c r="A15" i="74"/>
  <c r="AG16" i="65"/>
  <c r="AH16" i="65"/>
  <c r="E26" i="65"/>
  <c r="B15" i="74"/>
  <c r="C15" i="74"/>
  <c r="O42" i="73"/>
  <c r="Q42" i="73"/>
  <c r="T42" i="73"/>
  <c r="H48" i="78"/>
  <c r="A79" i="73"/>
  <c r="L79" i="73"/>
  <c r="M79" i="73"/>
  <c r="O79" i="73"/>
  <c r="Q79" i="73"/>
  <c r="T79" i="73"/>
  <c r="H5" i="78"/>
  <c r="A101" i="73"/>
  <c r="L101" i="73"/>
  <c r="A95" i="73"/>
  <c r="A96" i="73"/>
  <c r="A97" i="73"/>
  <c r="AQ6" i="15"/>
  <c r="AQ7" i="15"/>
  <c r="AQ8" i="15"/>
  <c r="AQ9" i="15"/>
  <c r="AQ10" i="15"/>
  <c r="AQ11" i="15"/>
  <c r="AQ12" i="15"/>
  <c r="AQ13" i="15"/>
  <c r="AQ14" i="15"/>
  <c r="AQ15" i="15"/>
  <c r="AQ16" i="15"/>
  <c r="AR6" i="15"/>
  <c r="AR7" i="15"/>
  <c r="AR8" i="15"/>
  <c r="AR9" i="15"/>
  <c r="AR10" i="15"/>
  <c r="AR11" i="15"/>
  <c r="AR12" i="15"/>
  <c r="AR13" i="15"/>
  <c r="AR14" i="15"/>
  <c r="AR15" i="15"/>
  <c r="AR16" i="15"/>
  <c r="AR17" i="15"/>
  <c r="AR18" i="15"/>
  <c r="AR19" i="15"/>
  <c r="AR20" i="15"/>
  <c r="AR21" i="15"/>
  <c r="AR22" i="15"/>
  <c r="AR23" i="15"/>
  <c r="AR24" i="15"/>
  <c r="AR25" i="15"/>
  <c r="AR26" i="15"/>
  <c r="AR27" i="15"/>
  <c r="AR28" i="15"/>
  <c r="AR29" i="15"/>
  <c r="AR30" i="15"/>
  <c r="AR31" i="15"/>
  <c r="AR32" i="15"/>
  <c r="AR33" i="15"/>
  <c r="AR34" i="15"/>
  <c r="AR35" i="15"/>
  <c r="AS6" i="15"/>
  <c r="AT6" i="15"/>
  <c r="N6" i="15"/>
  <c r="B95" i="73"/>
  <c r="C95" i="73"/>
  <c r="AS7" i="15"/>
  <c r="AT7" i="15"/>
  <c r="B96" i="73"/>
  <c r="C96" i="73"/>
  <c r="AS8" i="15"/>
  <c r="AT8" i="15"/>
  <c r="N10" i="15"/>
  <c r="B97" i="73"/>
  <c r="C97" i="73"/>
  <c r="A98" i="73"/>
  <c r="AS9" i="15"/>
  <c r="AT9" i="15"/>
  <c r="N12" i="15"/>
  <c r="B98" i="73"/>
  <c r="C98" i="73"/>
  <c r="A99" i="73"/>
  <c r="AS10" i="15"/>
  <c r="AT10" i="15"/>
  <c r="N14" i="15"/>
  <c r="B99" i="73"/>
  <c r="C99" i="73"/>
  <c r="A100" i="73"/>
  <c r="AS11" i="15"/>
  <c r="AT11" i="15"/>
  <c r="N16" i="15"/>
  <c r="B100" i="73"/>
  <c r="C100" i="73"/>
  <c r="AS12" i="15"/>
  <c r="AT12" i="15"/>
  <c r="N18" i="15"/>
  <c r="B101" i="73"/>
  <c r="C101" i="73"/>
  <c r="A102" i="73"/>
  <c r="AS13" i="15"/>
  <c r="AT13" i="15"/>
  <c r="B102" i="73"/>
  <c r="C102" i="73"/>
  <c r="A103" i="73"/>
  <c r="AS14" i="15"/>
  <c r="AT14" i="15"/>
  <c r="N22" i="15"/>
  <c r="B103" i="73"/>
  <c r="C103" i="73"/>
  <c r="A104" i="73"/>
  <c r="AS15" i="15"/>
  <c r="AT15" i="15"/>
  <c r="N24" i="15"/>
  <c r="B104" i="73"/>
  <c r="C104" i="73"/>
  <c r="A105" i="73"/>
  <c r="AS16" i="15"/>
  <c r="AT16" i="15"/>
  <c r="N26" i="15"/>
  <c r="B105" i="73"/>
  <c r="C105" i="73"/>
  <c r="M101" i="73"/>
  <c r="A35" i="74"/>
  <c r="A36" i="74"/>
  <c r="A37" i="74"/>
  <c r="A38" i="74"/>
  <c r="AI6" i="65"/>
  <c r="AI7" i="65"/>
  <c r="AI8" i="65"/>
  <c r="AI9" i="65"/>
  <c r="AI10" i="65"/>
  <c r="AI11" i="65"/>
  <c r="AI12" i="65"/>
  <c r="AI13" i="65"/>
  <c r="AI14" i="65"/>
  <c r="AI15" i="65"/>
  <c r="AI16" i="65"/>
  <c r="AJ6" i="65"/>
  <c r="AJ7" i="65"/>
  <c r="AJ8" i="65"/>
  <c r="AJ9" i="65"/>
  <c r="AJ10" i="65"/>
  <c r="AJ11" i="65"/>
  <c r="AJ12" i="65"/>
  <c r="AJ13" i="65"/>
  <c r="AJ14" i="65"/>
  <c r="AJ15" i="65"/>
  <c r="AJ16" i="65"/>
  <c r="AJ17" i="65"/>
  <c r="AJ18" i="65"/>
  <c r="AJ19" i="65"/>
  <c r="AJ20" i="65"/>
  <c r="AJ21" i="65"/>
  <c r="AJ22" i="65"/>
  <c r="AJ23" i="65"/>
  <c r="AJ24" i="65"/>
  <c r="AJ25" i="65"/>
  <c r="AJ26" i="65"/>
  <c r="AJ27" i="65"/>
  <c r="AJ28" i="65"/>
  <c r="AJ29" i="65"/>
  <c r="AJ30" i="65"/>
  <c r="AJ31" i="65"/>
  <c r="AJ32" i="65"/>
  <c r="AJ33" i="65"/>
  <c r="AJ34" i="65"/>
  <c r="AJ35" i="65"/>
  <c r="AK6" i="65"/>
  <c r="AL6" i="65"/>
  <c r="H6" i="65"/>
  <c r="B35" i="74"/>
  <c r="C35" i="74"/>
  <c r="AK8" i="65"/>
  <c r="AL8" i="65"/>
  <c r="B36" i="74"/>
  <c r="C36" i="74"/>
  <c r="H10" i="65"/>
  <c r="B37" i="74"/>
  <c r="C37" i="74"/>
  <c r="AK9" i="65"/>
  <c r="AL9" i="65"/>
  <c r="H12" i="65"/>
  <c r="B38" i="74"/>
  <c r="C38" i="74"/>
  <c r="A39" i="74"/>
  <c r="AK10" i="65"/>
  <c r="AL10" i="65"/>
  <c r="H14" i="65"/>
  <c r="B39" i="74"/>
  <c r="C39" i="74"/>
  <c r="A40" i="74"/>
  <c r="AK11" i="65"/>
  <c r="AL11" i="65"/>
  <c r="H16" i="65"/>
  <c r="B40" i="74"/>
  <c r="C40" i="74"/>
  <c r="A41" i="74"/>
  <c r="AK12" i="65"/>
  <c r="AL12" i="65"/>
  <c r="H18" i="65"/>
  <c r="B41" i="74"/>
  <c r="C41" i="74"/>
  <c r="A42" i="74"/>
  <c r="AK13" i="65"/>
  <c r="AL13" i="65"/>
  <c r="H20" i="65"/>
  <c r="B42" i="74"/>
  <c r="C42" i="74"/>
  <c r="A43" i="74"/>
  <c r="AK15" i="65"/>
  <c r="AL15" i="65"/>
  <c r="B43" i="74"/>
  <c r="C43" i="74"/>
  <c r="A44" i="74"/>
  <c r="H24" i="65"/>
  <c r="B44" i="74"/>
  <c r="C44" i="74"/>
  <c r="A45" i="74"/>
  <c r="AK16" i="65"/>
  <c r="AL16" i="65"/>
  <c r="H26" i="65"/>
  <c r="B45" i="74"/>
  <c r="C45" i="74"/>
  <c r="A65" i="74"/>
  <c r="A66" i="74"/>
  <c r="A67" i="74"/>
  <c r="A68" i="74"/>
  <c r="AM6" i="65"/>
  <c r="AM7" i="65"/>
  <c r="AM8" i="65"/>
  <c r="AM9" i="65"/>
  <c r="AM10" i="65"/>
  <c r="AM11" i="65"/>
  <c r="AM12" i="65"/>
  <c r="AM13" i="65"/>
  <c r="AM14" i="65"/>
  <c r="AM15" i="65"/>
  <c r="AM16" i="65"/>
  <c r="AN6" i="65"/>
  <c r="AN7" i="65"/>
  <c r="AN8" i="65"/>
  <c r="AN9" i="65"/>
  <c r="AN10" i="65"/>
  <c r="AN11" i="65"/>
  <c r="AN12" i="65"/>
  <c r="AN13" i="65"/>
  <c r="AN14" i="65"/>
  <c r="AN15" i="65"/>
  <c r="AN16" i="65"/>
  <c r="AN17" i="65"/>
  <c r="AN18" i="65"/>
  <c r="AN19" i="65"/>
  <c r="AN20" i="65"/>
  <c r="AN21" i="65"/>
  <c r="AN22" i="65"/>
  <c r="AN23" i="65"/>
  <c r="AN24" i="65"/>
  <c r="AN25" i="65"/>
  <c r="AN26" i="65"/>
  <c r="AN27" i="65"/>
  <c r="AN28" i="65"/>
  <c r="AN29" i="65"/>
  <c r="AN30" i="65"/>
  <c r="AN31" i="65"/>
  <c r="AN32" i="65"/>
  <c r="AN33" i="65"/>
  <c r="AN34" i="65"/>
  <c r="AN35" i="65"/>
  <c r="AO6" i="65"/>
  <c r="AP6" i="65"/>
  <c r="K6" i="65"/>
  <c r="B65" i="74"/>
  <c r="C65" i="74"/>
  <c r="AO7" i="65"/>
  <c r="AP7" i="65"/>
  <c r="K8" i="65"/>
  <c r="B66" i="74"/>
  <c r="C66" i="74"/>
  <c r="AO8" i="65"/>
  <c r="AP8" i="65"/>
  <c r="K10" i="65"/>
  <c r="B67" i="74"/>
  <c r="C67" i="74"/>
  <c r="AO9" i="65"/>
  <c r="AP9" i="65"/>
  <c r="K12" i="65"/>
  <c r="B68" i="74"/>
  <c r="C68" i="74"/>
  <c r="A69" i="74"/>
  <c r="AO10" i="65"/>
  <c r="AP10" i="65"/>
  <c r="K14" i="65"/>
  <c r="B69" i="74"/>
  <c r="C69" i="74"/>
  <c r="A70" i="74"/>
  <c r="AO11" i="65"/>
  <c r="AP11" i="65"/>
  <c r="K16" i="65"/>
  <c r="B70" i="74"/>
  <c r="C70" i="74"/>
  <c r="A71" i="74"/>
  <c r="AO12" i="65"/>
  <c r="AP12" i="65"/>
  <c r="K18" i="65"/>
  <c r="B71" i="74"/>
  <c r="C71" i="74"/>
  <c r="A72" i="74"/>
  <c r="AO13" i="65"/>
  <c r="AP13" i="65"/>
  <c r="K20" i="65"/>
  <c r="B72" i="74"/>
  <c r="C72" i="74"/>
  <c r="A73" i="74"/>
  <c r="AO14" i="65"/>
  <c r="AP14" i="65"/>
  <c r="K22" i="65"/>
  <c r="B73" i="74"/>
  <c r="C73" i="74"/>
  <c r="A74" i="74"/>
  <c r="AO15" i="65"/>
  <c r="AP15" i="65"/>
  <c r="K24" i="65"/>
  <c r="B74" i="74"/>
  <c r="C74" i="74"/>
  <c r="A75" i="74"/>
  <c r="AO17" i="65"/>
  <c r="AP17" i="65"/>
  <c r="B75" i="74"/>
  <c r="C75" i="74"/>
  <c r="O101" i="73"/>
  <c r="Q101" i="73"/>
  <c r="T101" i="73"/>
  <c r="H67" i="78"/>
  <c r="A74" i="73"/>
  <c r="L74" i="73"/>
  <c r="A65" i="73"/>
  <c r="A66" i="73"/>
  <c r="A67" i="73"/>
  <c r="AM6" i="15"/>
  <c r="AM7" i="15"/>
  <c r="AM8" i="15"/>
  <c r="AM9" i="15"/>
  <c r="AM10" i="15"/>
  <c r="AM11" i="15"/>
  <c r="AM12" i="15"/>
  <c r="AM13" i="15"/>
  <c r="AM14" i="15"/>
  <c r="AM15" i="15"/>
  <c r="AM16" i="15"/>
  <c r="AN6" i="15"/>
  <c r="AN7" i="15"/>
  <c r="AN8" i="15"/>
  <c r="AN9" i="15"/>
  <c r="AN10" i="15"/>
  <c r="AN11" i="15"/>
  <c r="AN12" i="15"/>
  <c r="AN13" i="15"/>
  <c r="AN14" i="15"/>
  <c r="AN15" i="15"/>
  <c r="AN16" i="15"/>
  <c r="AN17" i="15"/>
  <c r="AN18" i="15"/>
  <c r="AN19" i="15"/>
  <c r="AN20" i="15"/>
  <c r="AN21" i="15"/>
  <c r="AN22" i="15"/>
  <c r="AN23" i="15"/>
  <c r="AN24" i="15"/>
  <c r="AN25" i="15"/>
  <c r="AN26" i="15"/>
  <c r="AN27" i="15"/>
  <c r="AN28" i="15"/>
  <c r="AN29" i="15"/>
  <c r="AN30" i="15"/>
  <c r="AN31" i="15"/>
  <c r="AN32" i="15"/>
  <c r="AN33" i="15"/>
  <c r="AN34" i="15"/>
  <c r="AN35" i="15"/>
  <c r="AO6" i="15"/>
  <c r="AP6" i="15"/>
  <c r="K6" i="15"/>
  <c r="B65" i="73"/>
  <c r="C65" i="73"/>
  <c r="AO8" i="15"/>
  <c r="AP8" i="15"/>
  <c r="B66" i="73"/>
  <c r="C66" i="73"/>
  <c r="B67" i="73"/>
  <c r="C67" i="73"/>
  <c r="A68" i="73"/>
  <c r="AO9" i="15"/>
  <c r="AP9" i="15"/>
  <c r="K12" i="15"/>
  <c r="B68" i="73"/>
  <c r="C68" i="73"/>
  <c r="A69" i="73"/>
  <c r="AO10" i="15"/>
  <c r="AP10" i="15"/>
  <c r="K14" i="15"/>
  <c r="B69" i="73"/>
  <c r="C69" i="73"/>
  <c r="A70" i="73"/>
  <c r="AO11" i="15"/>
  <c r="AP11" i="15"/>
  <c r="K16" i="15"/>
  <c r="B70" i="73"/>
  <c r="C70" i="73"/>
  <c r="A71" i="73"/>
  <c r="AO12" i="15"/>
  <c r="AP12" i="15"/>
  <c r="K18" i="15"/>
  <c r="B71" i="73"/>
  <c r="C71" i="73"/>
  <c r="A72" i="73"/>
  <c r="AO13" i="15"/>
  <c r="AP13" i="15"/>
  <c r="K20" i="15"/>
  <c r="B72" i="73"/>
  <c r="C72" i="73"/>
  <c r="A73" i="73"/>
  <c r="AO14" i="15"/>
  <c r="AP14" i="15"/>
  <c r="K22" i="15"/>
  <c r="B73" i="73"/>
  <c r="C73" i="73"/>
  <c r="AO15" i="15"/>
  <c r="AP15" i="15"/>
  <c r="K24" i="15"/>
  <c r="B74" i="73"/>
  <c r="C74" i="73"/>
  <c r="A75" i="73"/>
  <c r="AO16" i="15"/>
  <c r="AP16" i="15"/>
  <c r="K26" i="15"/>
  <c r="B75" i="73"/>
  <c r="C75" i="73"/>
  <c r="M74" i="73"/>
  <c r="O74" i="73"/>
  <c r="Q74" i="73"/>
  <c r="T74" i="73"/>
  <c r="H27" i="78"/>
  <c r="L98" i="73"/>
  <c r="M98" i="73"/>
  <c r="O98" i="73"/>
  <c r="Q98" i="73"/>
  <c r="T98" i="73"/>
  <c r="H23" i="78"/>
  <c r="L11" i="73"/>
  <c r="M11" i="73"/>
  <c r="O11" i="73"/>
  <c r="Q11" i="73"/>
  <c r="T11" i="73"/>
  <c r="H13" i="78"/>
  <c r="A49" i="73"/>
  <c r="L49" i="73"/>
  <c r="M49" i="73"/>
  <c r="O49" i="73"/>
  <c r="Q49" i="73"/>
  <c r="T49" i="73"/>
  <c r="H10" i="78"/>
  <c r="A108" i="73"/>
  <c r="L108" i="73"/>
  <c r="M108" i="73"/>
  <c r="O108" i="73"/>
  <c r="Q108" i="73"/>
  <c r="T108" i="73"/>
  <c r="H11" i="78"/>
  <c r="L8" i="73"/>
  <c r="M8" i="73"/>
  <c r="O8" i="73"/>
  <c r="Q8" i="73"/>
  <c r="T8" i="73"/>
  <c r="H46" i="78"/>
  <c r="L104" i="73"/>
  <c r="M104" i="73"/>
  <c r="A95" i="74"/>
  <c r="A96" i="74"/>
  <c r="A97" i="74"/>
  <c r="A98" i="74"/>
  <c r="AQ6" i="65"/>
  <c r="AQ7" i="65"/>
  <c r="AQ8" i="65"/>
  <c r="AQ9" i="65"/>
  <c r="AQ10" i="65"/>
  <c r="AQ11" i="65"/>
  <c r="AQ12" i="65"/>
  <c r="AQ13" i="65"/>
  <c r="AQ14" i="65"/>
  <c r="AQ15" i="65"/>
  <c r="AQ16" i="65"/>
  <c r="AR6" i="65"/>
  <c r="AR7" i="65"/>
  <c r="AR8" i="65"/>
  <c r="AR9" i="65"/>
  <c r="AR10" i="65"/>
  <c r="AR11" i="65"/>
  <c r="AR12" i="65"/>
  <c r="AR13" i="65"/>
  <c r="AR14" i="65"/>
  <c r="AR15" i="65"/>
  <c r="AR16" i="65"/>
  <c r="AR17" i="65"/>
  <c r="AR18" i="65"/>
  <c r="AR19" i="65"/>
  <c r="AR20" i="65"/>
  <c r="AR21" i="65"/>
  <c r="AR22" i="65"/>
  <c r="AR23" i="65"/>
  <c r="AR24" i="65"/>
  <c r="AR25" i="65"/>
  <c r="AR26" i="65"/>
  <c r="AR27" i="65"/>
  <c r="AR28" i="65"/>
  <c r="AR29" i="65"/>
  <c r="AR30" i="65"/>
  <c r="AR31" i="65"/>
  <c r="AR32" i="65"/>
  <c r="AR33" i="65"/>
  <c r="AR34" i="65"/>
  <c r="AR35" i="65"/>
  <c r="AS6" i="65"/>
  <c r="AT6" i="65"/>
  <c r="N6" i="65"/>
  <c r="B95" i="74"/>
  <c r="C95" i="74"/>
  <c r="AS7" i="65"/>
  <c r="AT7" i="65"/>
  <c r="N8" i="65"/>
  <c r="B96" i="74"/>
  <c r="C96" i="74"/>
  <c r="AS8" i="65"/>
  <c r="AT8" i="65"/>
  <c r="N10" i="65"/>
  <c r="B97" i="74"/>
  <c r="C97" i="74"/>
  <c r="AS9" i="65"/>
  <c r="AT9" i="65"/>
  <c r="N12" i="65"/>
  <c r="B98" i="74"/>
  <c r="C98" i="74"/>
  <c r="A99" i="74"/>
  <c r="AS10" i="65"/>
  <c r="AT10" i="65"/>
  <c r="N14" i="65"/>
  <c r="B99" i="74"/>
  <c r="C99" i="74"/>
  <c r="A100" i="74"/>
  <c r="AS11" i="65"/>
  <c r="AT11" i="65"/>
  <c r="N16" i="65"/>
  <c r="B100" i="74"/>
  <c r="C100" i="74"/>
  <c r="A101" i="74"/>
  <c r="AS12" i="65"/>
  <c r="AT12" i="65"/>
  <c r="N18" i="65"/>
  <c r="B101" i="74"/>
  <c r="C101" i="74"/>
  <c r="A102" i="74"/>
  <c r="AS13" i="65"/>
  <c r="AT13" i="65"/>
  <c r="N20" i="65"/>
  <c r="B102" i="74"/>
  <c r="C102" i="74"/>
  <c r="A103" i="74"/>
  <c r="AS14" i="65"/>
  <c r="AT14" i="65"/>
  <c r="N22" i="65"/>
  <c r="B103" i="74"/>
  <c r="C103" i="74"/>
  <c r="A104" i="74"/>
  <c r="AS15" i="65"/>
  <c r="AT15" i="65"/>
  <c r="N24" i="65"/>
  <c r="B104" i="74"/>
  <c r="C104" i="74"/>
  <c r="A105" i="74"/>
  <c r="AS16" i="65"/>
  <c r="AT16" i="65"/>
  <c r="N26" i="65"/>
  <c r="B105" i="74"/>
  <c r="C105" i="74"/>
  <c r="O104" i="73"/>
  <c r="Q104" i="73"/>
  <c r="T104" i="73"/>
  <c r="H37" i="78"/>
  <c r="A81" i="73"/>
  <c r="L81" i="73"/>
  <c r="M81" i="73"/>
  <c r="O81" i="73"/>
  <c r="Q81" i="73"/>
  <c r="T81" i="73"/>
  <c r="H14" i="78"/>
  <c r="A22" i="73"/>
  <c r="L22" i="73"/>
  <c r="M22" i="73"/>
  <c r="O22" i="73"/>
  <c r="Q22" i="73"/>
  <c r="T22" i="73"/>
  <c r="H15" i="78"/>
  <c r="L41" i="73"/>
  <c r="M41" i="73"/>
  <c r="O41" i="73"/>
  <c r="Q41" i="73"/>
  <c r="T41" i="73"/>
  <c r="H57" i="78"/>
  <c r="L66" i="73"/>
  <c r="M66" i="73"/>
  <c r="O66" i="73"/>
  <c r="Q66" i="73"/>
  <c r="T66" i="73"/>
  <c r="H119" i="78"/>
  <c r="A17" i="73"/>
  <c r="L17" i="73"/>
  <c r="M17" i="73"/>
  <c r="O17" i="73"/>
  <c r="Q17" i="73"/>
  <c r="T17" i="73"/>
  <c r="H18" i="78"/>
  <c r="L72" i="73"/>
  <c r="M72" i="73"/>
  <c r="O72" i="73"/>
  <c r="Q72" i="73"/>
  <c r="T72" i="73"/>
  <c r="H59" i="78"/>
  <c r="L100" i="73"/>
  <c r="M100" i="73"/>
  <c r="O100" i="73"/>
  <c r="Q100" i="73"/>
  <c r="T100" i="73"/>
  <c r="H68" i="78"/>
  <c r="A21" i="73"/>
  <c r="L21" i="73"/>
  <c r="M21" i="73"/>
  <c r="O21" i="73"/>
  <c r="Q21" i="73"/>
  <c r="T21" i="73"/>
  <c r="H21" i="78"/>
  <c r="L67" i="73"/>
  <c r="M67" i="73"/>
  <c r="O67" i="73"/>
  <c r="Q67" i="73"/>
  <c r="T67" i="73"/>
  <c r="H6" i="78"/>
  <c r="L69" i="73"/>
  <c r="M69" i="73"/>
  <c r="O69" i="73"/>
  <c r="Q69" i="73"/>
  <c r="T69" i="73"/>
  <c r="H9" i="78"/>
  <c r="A109" i="73"/>
  <c r="L109" i="73"/>
  <c r="M109" i="73"/>
  <c r="O109" i="73"/>
  <c r="Q109" i="73"/>
  <c r="T109" i="73"/>
  <c r="H24" i="78"/>
  <c r="A111" i="73"/>
  <c r="L111" i="73"/>
  <c r="M111" i="73"/>
  <c r="O111" i="73"/>
  <c r="Q111" i="73"/>
  <c r="T111" i="73"/>
  <c r="H25" i="78"/>
  <c r="L97" i="73"/>
  <c r="M97" i="73"/>
  <c r="O97" i="73"/>
  <c r="Q97" i="73"/>
  <c r="T97" i="73"/>
  <c r="H50" i="78"/>
  <c r="L14" i="73"/>
  <c r="M14" i="73"/>
  <c r="O14" i="73"/>
  <c r="Q14" i="73"/>
  <c r="T14" i="73"/>
  <c r="H39" i="78"/>
  <c r="A52" i="73"/>
  <c r="L52" i="73"/>
  <c r="M52" i="73"/>
  <c r="O52" i="73"/>
  <c r="Q52" i="73"/>
  <c r="T52" i="73"/>
  <c r="H28" i="78"/>
  <c r="L44" i="73"/>
  <c r="M44" i="73"/>
  <c r="O44" i="73"/>
  <c r="Q44" i="73"/>
  <c r="T44" i="73"/>
  <c r="H64" i="78"/>
  <c r="A80" i="73"/>
  <c r="L80" i="73"/>
  <c r="M80" i="73"/>
  <c r="O80" i="73"/>
  <c r="Q80" i="73"/>
  <c r="T80" i="73"/>
  <c r="H30" i="78"/>
  <c r="A48" i="73"/>
  <c r="L48" i="73"/>
  <c r="B48" i="73"/>
  <c r="M48" i="73"/>
  <c r="O48" i="73"/>
  <c r="Q48" i="73"/>
  <c r="T48" i="73"/>
  <c r="H31" i="78"/>
  <c r="A106" i="73"/>
  <c r="L106" i="73"/>
  <c r="M106" i="73"/>
  <c r="O106" i="73"/>
  <c r="Q106" i="73"/>
  <c r="T106" i="73"/>
  <c r="H32" i="78"/>
  <c r="A16" i="73"/>
  <c r="L16" i="73"/>
  <c r="M16" i="73"/>
  <c r="O16" i="73"/>
  <c r="Q16" i="73"/>
  <c r="T16" i="73"/>
  <c r="H33" i="78"/>
  <c r="L71" i="73"/>
  <c r="M71" i="73"/>
  <c r="O71" i="73"/>
  <c r="Q71" i="73"/>
  <c r="T71" i="73"/>
  <c r="H62" i="78"/>
  <c r="A110" i="73"/>
  <c r="L110" i="73"/>
  <c r="M110" i="73"/>
  <c r="O110" i="73"/>
  <c r="Q110" i="73"/>
  <c r="T110" i="73"/>
  <c r="H35" i="78"/>
  <c r="L75" i="73"/>
  <c r="M75" i="73"/>
  <c r="O75" i="73"/>
  <c r="Q75" i="73"/>
  <c r="T75" i="73"/>
  <c r="H19" i="78"/>
  <c r="L65" i="73"/>
  <c r="M65" i="73"/>
  <c r="O65" i="73"/>
  <c r="Q65" i="73"/>
  <c r="T65" i="73"/>
  <c r="H22" i="78"/>
  <c r="L40" i="73"/>
  <c r="M40" i="73"/>
  <c r="O40" i="73"/>
  <c r="Q40" i="73"/>
  <c r="T40" i="73"/>
  <c r="H12" i="78"/>
  <c r="L68" i="73"/>
  <c r="M68" i="73"/>
  <c r="O68" i="73"/>
  <c r="Q68" i="73"/>
  <c r="T68" i="73"/>
  <c r="H58" i="78"/>
  <c r="L43" i="73"/>
  <c r="M43" i="73"/>
  <c r="O43" i="73"/>
  <c r="Q43" i="73"/>
  <c r="T43" i="73"/>
  <c r="H17" i="78"/>
  <c r="L5" i="73"/>
  <c r="M5" i="73"/>
  <c r="O5" i="73"/>
  <c r="Q5" i="73"/>
  <c r="T5" i="73"/>
  <c r="H41" i="78"/>
  <c r="L37" i="73"/>
  <c r="M37" i="73"/>
  <c r="O37" i="73"/>
  <c r="Q37" i="73"/>
  <c r="T37" i="73"/>
  <c r="H40" i="78"/>
  <c r="L7" i="73"/>
  <c r="M7" i="73"/>
  <c r="O7" i="73"/>
  <c r="Q7" i="73"/>
  <c r="T7" i="73"/>
  <c r="H38" i="78"/>
  <c r="L35" i="73"/>
  <c r="M35" i="73"/>
  <c r="O35" i="73"/>
  <c r="Q35" i="73"/>
  <c r="T35" i="73"/>
  <c r="H20" i="78"/>
  <c r="A78" i="73"/>
  <c r="L78" i="73"/>
  <c r="M78" i="73"/>
  <c r="O78" i="73"/>
  <c r="Q78" i="73"/>
  <c r="T78" i="73"/>
  <c r="H45" i="78"/>
  <c r="L10" i="73"/>
  <c r="M10" i="73"/>
  <c r="O10" i="73"/>
  <c r="Q10" i="73"/>
  <c r="T10" i="73"/>
  <c r="H7" i="78"/>
  <c r="L73" i="73"/>
  <c r="M73" i="73"/>
  <c r="O73" i="73"/>
  <c r="Q73" i="73"/>
  <c r="T73" i="73"/>
  <c r="H70" i="78"/>
  <c r="L95" i="73"/>
  <c r="M95" i="73"/>
  <c r="O95" i="73"/>
  <c r="Q95" i="73"/>
  <c r="T95" i="73"/>
  <c r="H26" i="78"/>
  <c r="L12" i="73"/>
  <c r="M12" i="73"/>
  <c r="O12" i="73"/>
  <c r="Q12" i="73"/>
  <c r="T12" i="73"/>
  <c r="H16" i="78"/>
  <c r="L103" i="73"/>
  <c r="M103" i="73"/>
  <c r="O103" i="73"/>
  <c r="Q103" i="73"/>
  <c r="T103" i="73"/>
  <c r="H49" i="78"/>
  <c r="A112" i="73"/>
  <c r="L112" i="73"/>
  <c r="M112" i="73"/>
  <c r="O112" i="73"/>
  <c r="Q112" i="73"/>
  <c r="T112" i="73"/>
  <c r="H51" i="78"/>
  <c r="L70" i="73"/>
  <c r="M70" i="73"/>
  <c r="O70" i="73"/>
  <c r="Q70" i="73"/>
  <c r="T70" i="73"/>
  <c r="H42" i="78"/>
  <c r="L96" i="73"/>
  <c r="M96" i="73"/>
  <c r="O96" i="73"/>
  <c r="Q96" i="73"/>
  <c r="T96" i="73"/>
  <c r="H124" i="78"/>
  <c r="A47" i="73"/>
  <c r="L47" i="73"/>
  <c r="M47" i="73"/>
  <c r="O47" i="73"/>
  <c r="Q47" i="73"/>
  <c r="T47" i="73"/>
  <c r="H54" i="78"/>
  <c r="A19" i="73"/>
  <c r="L19" i="73"/>
  <c r="M19" i="73"/>
  <c r="O19" i="73"/>
  <c r="Q19" i="73"/>
  <c r="T19" i="73"/>
  <c r="H55" i="78"/>
  <c r="L9" i="73"/>
  <c r="M9" i="73"/>
  <c r="O9" i="73"/>
  <c r="Q9" i="73"/>
  <c r="T9" i="73"/>
  <c r="H29" i="78"/>
  <c r="L15" i="73"/>
  <c r="M15" i="73"/>
  <c r="O15" i="73"/>
  <c r="Q15" i="73"/>
  <c r="T15" i="73"/>
  <c r="H47" i="78"/>
  <c r="L99" i="73"/>
  <c r="M99" i="73"/>
  <c r="O99" i="73"/>
  <c r="Q99" i="73"/>
  <c r="T99" i="73"/>
  <c r="H34" i="78"/>
  <c r="L36" i="73"/>
  <c r="M36" i="73"/>
  <c r="O36" i="73"/>
  <c r="Q36" i="73"/>
  <c r="T36" i="73"/>
  <c r="H52" i="78"/>
  <c r="A18" i="73"/>
  <c r="L18" i="73"/>
  <c r="M18" i="73"/>
  <c r="O18" i="73"/>
  <c r="Q18" i="73"/>
  <c r="T18" i="73"/>
  <c r="H60" i="78"/>
  <c r="A77" i="73"/>
  <c r="L77" i="73"/>
  <c r="M77" i="73"/>
  <c r="O77" i="73"/>
  <c r="Q77" i="73"/>
  <c r="T77" i="73"/>
  <c r="H61" i="78"/>
  <c r="L6" i="73"/>
  <c r="M6" i="73"/>
  <c r="O6" i="73"/>
  <c r="Q6" i="73"/>
  <c r="T6" i="73"/>
  <c r="H53" i="78"/>
  <c r="A50" i="73"/>
  <c r="L50" i="73"/>
  <c r="M50" i="73"/>
  <c r="O50" i="73"/>
  <c r="Q50" i="73"/>
  <c r="T50" i="73"/>
  <c r="H63" i="78"/>
  <c r="L13" i="73"/>
  <c r="M13" i="73"/>
  <c r="O13" i="73"/>
  <c r="Q13" i="73"/>
  <c r="T13" i="73"/>
  <c r="H120" i="78"/>
  <c r="A82" i="73"/>
  <c r="L82" i="73"/>
  <c r="M82" i="73"/>
  <c r="O82" i="73"/>
  <c r="Q82" i="73"/>
  <c r="T82" i="73"/>
  <c r="H65" i="78"/>
  <c r="A76" i="73"/>
  <c r="L76" i="73"/>
  <c r="M76" i="73"/>
  <c r="O76" i="73"/>
  <c r="Q76" i="73"/>
  <c r="T76" i="73"/>
  <c r="H66" i="78"/>
  <c r="L39" i="73"/>
  <c r="M39" i="73"/>
  <c r="O39" i="73"/>
  <c r="Q39" i="73"/>
  <c r="T39" i="73"/>
  <c r="H43" i="78"/>
  <c r="L105" i="73"/>
  <c r="M105" i="73"/>
  <c r="O105" i="73"/>
  <c r="Q105" i="73"/>
  <c r="T105" i="73"/>
  <c r="H56" i="78"/>
  <c r="A46" i="73"/>
  <c r="L46" i="73"/>
  <c r="M46" i="73"/>
  <c r="O46" i="73"/>
  <c r="Q46" i="73"/>
  <c r="T46" i="73"/>
  <c r="H69" i="78"/>
  <c r="L45" i="73"/>
  <c r="M45" i="73"/>
  <c r="O45" i="73"/>
  <c r="Q45" i="73"/>
  <c r="T45" i="73"/>
  <c r="H44" i="78"/>
  <c r="A59" i="73"/>
  <c r="L59" i="73"/>
  <c r="M59" i="73"/>
  <c r="O59" i="73"/>
  <c r="Q59" i="73"/>
  <c r="T59" i="73"/>
  <c r="H71" i="78"/>
  <c r="A29" i="73"/>
  <c r="L29" i="73"/>
  <c r="M29" i="73"/>
  <c r="O29" i="73"/>
  <c r="Q29" i="73"/>
  <c r="T29" i="73"/>
  <c r="H72" i="78"/>
  <c r="A27" i="73"/>
  <c r="L27" i="73"/>
  <c r="M27" i="73"/>
  <c r="O27" i="73"/>
  <c r="Q27" i="73"/>
  <c r="T27" i="73"/>
  <c r="H73" i="78"/>
  <c r="A26" i="73"/>
  <c r="L26" i="73"/>
  <c r="M26" i="73"/>
  <c r="O26" i="73"/>
  <c r="Q26" i="73"/>
  <c r="T26" i="73"/>
  <c r="H74" i="78"/>
  <c r="A25" i="73"/>
  <c r="L25" i="73"/>
  <c r="M25" i="73"/>
  <c r="O25" i="73"/>
  <c r="Q25" i="73"/>
  <c r="T25" i="73"/>
  <c r="H75" i="78"/>
  <c r="A24" i="73"/>
  <c r="L24" i="73"/>
  <c r="M24" i="73"/>
  <c r="O24" i="73"/>
  <c r="Q24" i="73"/>
  <c r="T24" i="73"/>
  <c r="H76" i="78"/>
  <c r="A84" i="73"/>
  <c r="L84" i="73"/>
  <c r="M84" i="73"/>
  <c r="O84" i="73"/>
  <c r="Q84" i="73"/>
  <c r="T84" i="73"/>
  <c r="H77" i="78"/>
  <c r="A117" i="73"/>
  <c r="L117" i="73"/>
  <c r="M117" i="73"/>
  <c r="O117" i="73"/>
  <c r="Q117" i="73"/>
  <c r="T117" i="73"/>
  <c r="H78" i="78"/>
  <c r="A23" i="73"/>
  <c r="L23" i="73"/>
  <c r="M23" i="73"/>
  <c r="O23" i="73"/>
  <c r="Q23" i="73"/>
  <c r="T23" i="73"/>
  <c r="H79" i="78"/>
  <c r="A113" i="73"/>
  <c r="L113" i="73"/>
  <c r="M113" i="73"/>
  <c r="O113" i="73"/>
  <c r="Q113" i="73"/>
  <c r="T113" i="73"/>
  <c r="H80" i="78"/>
  <c r="A114" i="73"/>
  <c r="L114" i="73"/>
  <c r="M114" i="73"/>
  <c r="O114" i="73"/>
  <c r="Q114" i="73"/>
  <c r="T114" i="73"/>
  <c r="H81" i="78"/>
  <c r="A53" i="73"/>
  <c r="L53" i="73"/>
  <c r="M53" i="73"/>
  <c r="O53" i="73"/>
  <c r="Q53" i="73"/>
  <c r="T53" i="73"/>
  <c r="H82" i="78"/>
  <c r="A85" i="73"/>
  <c r="L85" i="73"/>
  <c r="M85" i="73"/>
  <c r="O85" i="73"/>
  <c r="Q85" i="73"/>
  <c r="T85" i="73"/>
  <c r="H83" i="78"/>
  <c r="A87" i="73"/>
  <c r="L87" i="73"/>
  <c r="M87" i="73"/>
  <c r="O87" i="73"/>
  <c r="Q87" i="73"/>
  <c r="T87" i="73"/>
  <c r="H84" i="78"/>
  <c r="A86" i="73"/>
  <c r="L86" i="73"/>
  <c r="M86" i="73"/>
  <c r="O86" i="73"/>
  <c r="Q86" i="73"/>
  <c r="T86" i="73"/>
  <c r="H85" i="78"/>
  <c r="A55" i="73"/>
  <c r="L55" i="73"/>
  <c r="M55" i="73"/>
  <c r="O55" i="73"/>
  <c r="Q55" i="73"/>
  <c r="T55" i="73"/>
  <c r="H86" i="78"/>
  <c r="A54" i="73"/>
  <c r="L54" i="73"/>
  <c r="M54" i="73"/>
  <c r="O54" i="73"/>
  <c r="Q54" i="73"/>
  <c r="T54" i="73"/>
  <c r="H87" i="78"/>
  <c r="A57" i="73"/>
  <c r="L57" i="73"/>
  <c r="M57" i="73"/>
  <c r="O57" i="73"/>
  <c r="Q57" i="73"/>
  <c r="T57" i="73"/>
  <c r="H88" i="78"/>
  <c r="A83" i="73"/>
  <c r="L83" i="73"/>
  <c r="M83" i="73"/>
  <c r="O83" i="73"/>
  <c r="Q83" i="73"/>
  <c r="T83" i="73"/>
  <c r="H89" i="78"/>
  <c r="A56" i="73"/>
  <c r="L56" i="73"/>
  <c r="M56" i="73"/>
  <c r="O56" i="73"/>
  <c r="Q56" i="73"/>
  <c r="T56" i="73"/>
  <c r="H90" i="78"/>
  <c r="A28" i="73"/>
  <c r="L28" i="73"/>
  <c r="M28" i="73"/>
  <c r="O28" i="73"/>
  <c r="Q28" i="73"/>
  <c r="T28" i="73"/>
  <c r="H91" i="78"/>
  <c r="A118" i="73"/>
  <c r="L118" i="73"/>
  <c r="M118" i="73"/>
  <c r="O118" i="73"/>
  <c r="Q118" i="73"/>
  <c r="T118" i="73"/>
  <c r="H92" i="78"/>
  <c r="A116" i="73"/>
  <c r="L116" i="73"/>
  <c r="M116" i="73"/>
  <c r="O116" i="73"/>
  <c r="Q116" i="73"/>
  <c r="T116" i="73"/>
  <c r="H93" i="78"/>
  <c r="A115" i="73"/>
  <c r="L115" i="73"/>
  <c r="M115" i="73"/>
  <c r="O115" i="73"/>
  <c r="Q115" i="73"/>
  <c r="T115" i="73"/>
  <c r="H94" i="78"/>
  <c r="A119" i="73"/>
  <c r="L119" i="73"/>
  <c r="M119" i="73"/>
  <c r="O119" i="73"/>
  <c r="Q119" i="73"/>
  <c r="T119" i="73"/>
  <c r="H95" i="78"/>
  <c r="A88" i="73"/>
  <c r="L88" i="73"/>
  <c r="M88" i="73"/>
  <c r="O88" i="73"/>
  <c r="Q88" i="73"/>
  <c r="T88" i="73"/>
  <c r="H96" i="78"/>
  <c r="A89" i="73"/>
  <c r="L89" i="73"/>
  <c r="M89" i="73"/>
  <c r="O89" i="73"/>
  <c r="Q89" i="73"/>
  <c r="T89" i="73"/>
  <c r="H97" i="78"/>
  <c r="A58" i="73"/>
  <c r="L58" i="73"/>
  <c r="M58" i="73"/>
  <c r="O58" i="73"/>
  <c r="Q58" i="73"/>
  <c r="T58" i="73"/>
  <c r="H98" i="78"/>
  <c r="A64" i="73"/>
  <c r="L64" i="73"/>
  <c r="M64" i="73"/>
  <c r="O64" i="73"/>
  <c r="Q64" i="73"/>
  <c r="T64" i="73"/>
  <c r="H99" i="78"/>
  <c r="A60" i="73"/>
  <c r="L60" i="73"/>
  <c r="M60" i="73"/>
  <c r="O60" i="73"/>
  <c r="Q60" i="73"/>
  <c r="T60" i="73"/>
  <c r="H100" i="78"/>
  <c r="A120" i="73"/>
  <c r="L120" i="73"/>
  <c r="M120" i="73"/>
  <c r="O120" i="73"/>
  <c r="Q120" i="73"/>
  <c r="T120" i="73"/>
  <c r="H101" i="78"/>
  <c r="A121" i="73"/>
  <c r="L121" i="73"/>
  <c r="M121" i="73"/>
  <c r="O121" i="73"/>
  <c r="Q121" i="73"/>
  <c r="T121" i="73"/>
  <c r="H102" i="78"/>
  <c r="A122" i="73"/>
  <c r="L122" i="73"/>
  <c r="M122" i="73"/>
  <c r="O122" i="73"/>
  <c r="Q122" i="73"/>
  <c r="T122" i="73"/>
  <c r="H103" i="78"/>
  <c r="A62" i="73"/>
  <c r="L62" i="73"/>
  <c r="M62" i="73"/>
  <c r="O62" i="73"/>
  <c r="Q62" i="73"/>
  <c r="T62" i="73"/>
  <c r="H104" i="78"/>
  <c r="A123" i="73"/>
  <c r="L123" i="73"/>
  <c r="M123" i="73"/>
  <c r="O123" i="73"/>
  <c r="Q123" i="73"/>
  <c r="T123" i="73"/>
  <c r="H105" i="78"/>
  <c r="A63" i="73"/>
  <c r="L63" i="73"/>
  <c r="M63" i="73"/>
  <c r="O63" i="73"/>
  <c r="Q63" i="73"/>
  <c r="T63" i="73"/>
  <c r="H106" i="78"/>
  <c r="A61" i="73"/>
  <c r="L61" i="73"/>
  <c r="M61" i="73"/>
  <c r="O61" i="73"/>
  <c r="Q61" i="73"/>
  <c r="T61" i="73"/>
  <c r="H107" i="78"/>
  <c r="A91" i="73"/>
  <c r="L91" i="73"/>
  <c r="M91" i="73"/>
  <c r="O91" i="73"/>
  <c r="Q91" i="73"/>
  <c r="T91" i="73"/>
  <c r="H108" i="78"/>
  <c r="A92" i="73"/>
  <c r="L92" i="73"/>
  <c r="M92" i="73"/>
  <c r="O92" i="73"/>
  <c r="Q92" i="73"/>
  <c r="T92" i="73"/>
  <c r="H109" i="78"/>
  <c r="A93" i="73"/>
  <c r="L93" i="73"/>
  <c r="M93" i="73"/>
  <c r="O93" i="73"/>
  <c r="Q93" i="73"/>
  <c r="T93" i="73"/>
  <c r="H110" i="78"/>
  <c r="A90" i="73"/>
  <c r="L90" i="73"/>
  <c r="M90" i="73"/>
  <c r="O90" i="73"/>
  <c r="Q90" i="73"/>
  <c r="T90" i="73"/>
  <c r="H111" i="78"/>
  <c r="A30" i="73"/>
  <c r="L30" i="73"/>
  <c r="M30" i="73"/>
  <c r="O30" i="73"/>
  <c r="Q30" i="73"/>
  <c r="T30" i="73"/>
  <c r="H112" i="78"/>
  <c r="A94" i="73"/>
  <c r="L94" i="73"/>
  <c r="M94" i="73"/>
  <c r="O94" i="73"/>
  <c r="Q94" i="73"/>
  <c r="T94" i="73"/>
  <c r="H113" i="78"/>
  <c r="A31" i="73"/>
  <c r="L31" i="73"/>
  <c r="M31" i="73"/>
  <c r="O31" i="73"/>
  <c r="Q31" i="73"/>
  <c r="T31" i="73"/>
  <c r="H114" i="78"/>
  <c r="A34" i="73"/>
  <c r="L34" i="73"/>
  <c r="M34" i="73"/>
  <c r="O34" i="73"/>
  <c r="Q34" i="73"/>
  <c r="T34" i="73"/>
  <c r="H115" i="78"/>
  <c r="A32" i="73"/>
  <c r="L32" i="73"/>
  <c r="M32" i="73"/>
  <c r="O32" i="73"/>
  <c r="Q32" i="73"/>
  <c r="T32" i="73"/>
  <c r="H116" i="78"/>
  <c r="A33" i="73"/>
  <c r="L33" i="73"/>
  <c r="M33" i="73"/>
  <c r="O33" i="73"/>
  <c r="Q33" i="73"/>
  <c r="T33" i="73"/>
  <c r="H117" i="78"/>
  <c r="A124" i="73"/>
  <c r="L124" i="73"/>
  <c r="M124" i="73"/>
  <c r="O124" i="73"/>
  <c r="Q124" i="73"/>
  <c r="T124" i="73"/>
  <c r="H118" i="78"/>
  <c r="L102" i="73"/>
  <c r="M102" i="73"/>
  <c r="O102" i="73"/>
  <c r="Q102" i="73"/>
  <c r="T102" i="73"/>
  <c r="H8" i="78"/>
  <c r="A51" i="73"/>
  <c r="L51" i="73"/>
  <c r="M51" i="73"/>
  <c r="O51" i="73"/>
  <c r="Q51" i="73"/>
  <c r="T51" i="73"/>
  <c r="H121" i="78"/>
  <c r="A107" i="73"/>
  <c r="L107" i="73"/>
  <c r="M107" i="73"/>
  <c r="O107" i="73"/>
  <c r="Q107" i="73"/>
  <c r="T107" i="73"/>
  <c r="H122" i="78"/>
  <c r="A20" i="73"/>
  <c r="L20" i="73"/>
  <c r="M20" i="73"/>
  <c r="O20" i="73"/>
  <c r="Q20" i="73"/>
  <c r="T20" i="73"/>
  <c r="H123" i="78"/>
  <c r="L38" i="73"/>
  <c r="M38" i="73"/>
  <c r="O38" i="73"/>
  <c r="Q38" i="73"/>
  <c r="T38" i="73"/>
  <c r="H36" i="78"/>
  <c r="U119" i="78"/>
  <c r="N42" i="73"/>
  <c r="P42" i="73"/>
  <c r="R42" i="73"/>
  <c r="U42" i="73"/>
  <c r="I48" i="78"/>
  <c r="N79" i="73"/>
  <c r="P79" i="73"/>
  <c r="R79" i="73"/>
  <c r="U79" i="73"/>
  <c r="I5" i="78"/>
  <c r="N101" i="73"/>
  <c r="P101" i="73"/>
  <c r="R101" i="73"/>
  <c r="U101" i="73"/>
  <c r="I67" i="78"/>
  <c r="N74" i="73"/>
  <c r="P74" i="73"/>
  <c r="R74" i="73"/>
  <c r="U74" i="73"/>
  <c r="I27" i="78"/>
  <c r="N98" i="73"/>
  <c r="P98" i="73"/>
  <c r="R98" i="73"/>
  <c r="U98" i="73"/>
  <c r="I23" i="78"/>
  <c r="N11" i="73"/>
  <c r="P11" i="73"/>
  <c r="R11" i="73"/>
  <c r="U11" i="73"/>
  <c r="I13" i="78"/>
  <c r="N49" i="73"/>
  <c r="P49" i="73"/>
  <c r="R49" i="73"/>
  <c r="U49" i="73"/>
  <c r="I10" i="78"/>
  <c r="N108" i="73"/>
  <c r="P108" i="73"/>
  <c r="R108" i="73"/>
  <c r="U108" i="73"/>
  <c r="I11" i="78"/>
  <c r="N8" i="73"/>
  <c r="P8" i="73"/>
  <c r="R8" i="73"/>
  <c r="U8" i="73"/>
  <c r="I46" i="78"/>
  <c r="N104" i="73"/>
  <c r="P104" i="73"/>
  <c r="R104" i="73"/>
  <c r="U104" i="73"/>
  <c r="I37" i="78"/>
  <c r="N81" i="73"/>
  <c r="P81" i="73"/>
  <c r="R81" i="73"/>
  <c r="U81" i="73"/>
  <c r="I14" i="78"/>
  <c r="N22" i="73"/>
  <c r="P22" i="73"/>
  <c r="R22" i="73"/>
  <c r="U22" i="73"/>
  <c r="I15" i="78"/>
  <c r="N41" i="73"/>
  <c r="P41" i="73"/>
  <c r="R41" i="73"/>
  <c r="U41" i="73"/>
  <c r="I57" i="78"/>
  <c r="N66" i="73"/>
  <c r="P66" i="73"/>
  <c r="R66" i="73"/>
  <c r="U66" i="73"/>
  <c r="I119" i="78"/>
  <c r="N17" i="73"/>
  <c r="P17" i="73"/>
  <c r="R17" i="73"/>
  <c r="U17" i="73"/>
  <c r="I18" i="78"/>
  <c r="N72" i="73"/>
  <c r="P72" i="73"/>
  <c r="R72" i="73"/>
  <c r="U72" i="73"/>
  <c r="I59" i="78"/>
  <c r="N100" i="73"/>
  <c r="P100" i="73"/>
  <c r="R100" i="73"/>
  <c r="U100" i="73"/>
  <c r="I68" i="78"/>
  <c r="N21" i="73"/>
  <c r="P21" i="73"/>
  <c r="R21" i="73"/>
  <c r="U21" i="73"/>
  <c r="I21" i="78"/>
  <c r="N67" i="73"/>
  <c r="P67" i="73"/>
  <c r="R67" i="73"/>
  <c r="U67" i="73"/>
  <c r="I6" i="78"/>
  <c r="N69" i="73"/>
  <c r="P69" i="73"/>
  <c r="R69" i="73"/>
  <c r="U69" i="73"/>
  <c r="I9" i="78"/>
  <c r="N109" i="73"/>
  <c r="P109" i="73"/>
  <c r="R109" i="73"/>
  <c r="U109" i="73"/>
  <c r="I24" i="78"/>
  <c r="N111" i="73"/>
  <c r="P111" i="73"/>
  <c r="R111" i="73"/>
  <c r="U111" i="73"/>
  <c r="I25" i="78"/>
  <c r="N97" i="73"/>
  <c r="P97" i="73"/>
  <c r="R97" i="73"/>
  <c r="U97" i="73"/>
  <c r="I50" i="78"/>
  <c r="N14" i="73"/>
  <c r="P14" i="73"/>
  <c r="R14" i="73"/>
  <c r="U14" i="73"/>
  <c r="I39" i="78"/>
  <c r="N52" i="73"/>
  <c r="P52" i="73"/>
  <c r="R52" i="73"/>
  <c r="U52" i="73"/>
  <c r="I28" i="78"/>
  <c r="N44" i="73"/>
  <c r="P44" i="73"/>
  <c r="R44" i="73"/>
  <c r="U44" i="73"/>
  <c r="I64" i="78"/>
  <c r="N80" i="73"/>
  <c r="P80" i="73"/>
  <c r="R80" i="73"/>
  <c r="U80" i="73"/>
  <c r="I30" i="78"/>
  <c r="N48" i="73"/>
  <c r="P48" i="73"/>
  <c r="R48" i="73"/>
  <c r="U48" i="73"/>
  <c r="I31" i="78"/>
  <c r="N106" i="73"/>
  <c r="P106" i="73"/>
  <c r="R106" i="73"/>
  <c r="U106" i="73"/>
  <c r="I32" i="78"/>
  <c r="N16" i="73"/>
  <c r="P16" i="73"/>
  <c r="R16" i="73"/>
  <c r="U16" i="73"/>
  <c r="I33" i="78"/>
  <c r="N71" i="73"/>
  <c r="P71" i="73"/>
  <c r="R71" i="73"/>
  <c r="U71" i="73"/>
  <c r="I62" i="78"/>
  <c r="N110" i="73"/>
  <c r="P110" i="73"/>
  <c r="R110" i="73"/>
  <c r="U110" i="73"/>
  <c r="I35" i="78"/>
  <c r="N75" i="73"/>
  <c r="P75" i="73"/>
  <c r="R75" i="73"/>
  <c r="U75" i="73"/>
  <c r="I19" i="78"/>
  <c r="N65" i="73"/>
  <c r="P65" i="73"/>
  <c r="R65" i="73"/>
  <c r="U65" i="73"/>
  <c r="I22" i="78"/>
  <c r="N40" i="73"/>
  <c r="P40" i="73"/>
  <c r="R40" i="73"/>
  <c r="U40" i="73"/>
  <c r="I12" i="78"/>
  <c r="N68" i="73"/>
  <c r="P68" i="73"/>
  <c r="R68" i="73"/>
  <c r="U68" i="73"/>
  <c r="I58" i="78"/>
  <c r="N43" i="73"/>
  <c r="P43" i="73"/>
  <c r="R43" i="73"/>
  <c r="U43" i="73"/>
  <c r="I17" i="78"/>
  <c r="N5" i="73"/>
  <c r="P5" i="73"/>
  <c r="R5" i="73"/>
  <c r="U5" i="73"/>
  <c r="I41" i="78"/>
  <c r="N37" i="73"/>
  <c r="P37" i="73"/>
  <c r="R37" i="73"/>
  <c r="U37" i="73"/>
  <c r="I40" i="78"/>
  <c r="N7" i="73"/>
  <c r="P7" i="73"/>
  <c r="R7" i="73"/>
  <c r="U7" i="73"/>
  <c r="I38" i="78"/>
  <c r="N35" i="73"/>
  <c r="P35" i="73"/>
  <c r="R35" i="73"/>
  <c r="U35" i="73"/>
  <c r="I20" i="78"/>
  <c r="N78" i="73"/>
  <c r="P78" i="73"/>
  <c r="R78" i="73"/>
  <c r="U78" i="73"/>
  <c r="I45" i="78"/>
  <c r="N10" i="73"/>
  <c r="P10" i="73"/>
  <c r="R10" i="73"/>
  <c r="U10" i="73"/>
  <c r="I7" i="78"/>
  <c r="N73" i="73"/>
  <c r="P73" i="73"/>
  <c r="R73" i="73"/>
  <c r="U73" i="73"/>
  <c r="I70" i="78"/>
  <c r="N95" i="73"/>
  <c r="P95" i="73"/>
  <c r="R95" i="73"/>
  <c r="U95" i="73"/>
  <c r="I26" i="78"/>
  <c r="N12" i="73"/>
  <c r="P12" i="73"/>
  <c r="R12" i="73"/>
  <c r="U12" i="73"/>
  <c r="I16" i="78"/>
  <c r="N103" i="73"/>
  <c r="P103" i="73"/>
  <c r="R103" i="73"/>
  <c r="U103" i="73"/>
  <c r="I49" i="78"/>
  <c r="N112" i="73"/>
  <c r="P112" i="73"/>
  <c r="R112" i="73"/>
  <c r="U112" i="73"/>
  <c r="I51" i="78"/>
  <c r="N70" i="73"/>
  <c r="P70" i="73"/>
  <c r="R70" i="73"/>
  <c r="U70" i="73"/>
  <c r="I42" i="78"/>
  <c r="N96" i="73"/>
  <c r="P96" i="73"/>
  <c r="R96" i="73"/>
  <c r="U96" i="73"/>
  <c r="I124" i="78"/>
  <c r="N47" i="73"/>
  <c r="P47" i="73"/>
  <c r="R47" i="73"/>
  <c r="U47" i="73"/>
  <c r="I54" i="78"/>
  <c r="N19" i="73"/>
  <c r="P19" i="73"/>
  <c r="R19" i="73"/>
  <c r="U19" i="73"/>
  <c r="I55" i="78"/>
  <c r="N9" i="73"/>
  <c r="P9" i="73"/>
  <c r="R9" i="73"/>
  <c r="U9" i="73"/>
  <c r="I29" i="78"/>
  <c r="N15" i="73"/>
  <c r="P15" i="73"/>
  <c r="R15" i="73"/>
  <c r="U15" i="73"/>
  <c r="I47" i="78"/>
  <c r="N99" i="73"/>
  <c r="P99" i="73"/>
  <c r="R99" i="73"/>
  <c r="U99" i="73"/>
  <c r="I34" i="78"/>
  <c r="N36" i="73"/>
  <c r="P36" i="73"/>
  <c r="R36" i="73"/>
  <c r="U36" i="73"/>
  <c r="I52" i="78"/>
  <c r="N18" i="73"/>
  <c r="P18" i="73"/>
  <c r="R18" i="73"/>
  <c r="U18" i="73"/>
  <c r="I60" i="78"/>
  <c r="N77" i="73"/>
  <c r="P77" i="73"/>
  <c r="R77" i="73"/>
  <c r="U77" i="73"/>
  <c r="I61" i="78"/>
  <c r="N6" i="73"/>
  <c r="P6" i="73"/>
  <c r="R6" i="73"/>
  <c r="U6" i="73"/>
  <c r="I53" i="78"/>
  <c r="N50" i="73"/>
  <c r="P50" i="73"/>
  <c r="R50" i="73"/>
  <c r="U50" i="73"/>
  <c r="I63" i="78"/>
  <c r="N13" i="73"/>
  <c r="P13" i="73"/>
  <c r="R13" i="73"/>
  <c r="U13" i="73"/>
  <c r="I120" i="78"/>
  <c r="N82" i="73"/>
  <c r="P82" i="73"/>
  <c r="R82" i="73"/>
  <c r="U82" i="73"/>
  <c r="I65" i="78"/>
  <c r="N76" i="73"/>
  <c r="P76" i="73"/>
  <c r="R76" i="73"/>
  <c r="U76" i="73"/>
  <c r="I66" i="78"/>
  <c r="N39" i="73"/>
  <c r="P39" i="73"/>
  <c r="R39" i="73"/>
  <c r="U39" i="73"/>
  <c r="I43" i="78"/>
  <c r="N105" i="73"/>
  <c r="P105" i="73"/>
  <c r="R105" i="73"/>
  <c r="U105" i="73"/>
  <c r="I56" i="78"/>
  <c r="N46" i="73"/>
  <c r="P46" i="73"/>
  <c r="R46" i="73"/>
  <c r="U46" i="73"/>
  <c r="I69" i="78"/>
  <c r="N45" i="73"/>
  <c r="P45" i="73"/>
  <c r="R45" i="73"/>
  <c r="U45" i="73"/>
  <c r="I44" i="78"/>
  <c r="N59" i="73"/>
  <c r="P59" i="73"/>
  <c r="R59" i="73"/>
  <c r="U59" i="73"/>
  <c r="I71" i="78"/>
  <c r="N29" i="73"/>
  <c r="P29" i="73"/>
  <c r="R29" i="73"/>
  <c r="U29" i="73"/>
  <c r="I72" i="78"/>
  <c r="N27" i="73"/>
  <c r="P27" i="73"/>
  <c r="R27" i="73"/>
  <c r="U27" i="73"/>
  <c r="I73" i="78"/>
  <c r="N26" i="73"/>
  <c r="P26" i="73"/>
  <c r="R26" i="73"/>
  <c r="U26" i="73"/>
  <c r="I74" i="78"/>
  <c r="N25" i="73"/>
  <c r="P25" i="73"/>
  <c r="R25" i="73"/>
  <c r="U25" i="73"/>
  <c r="I75" i="78"/>
  <c r="N24" i="73"/>
  <c r="P24" i="73"/>
  <c r="R24" i="73"/>
  <c r="U24" i="73"/>
  <c r="I76" i="78"/>
  <c r="N84" i="73"/>
  <c r="P84" i="73"/>
  <c r="R84" i="73"/>
  <c r="U84" i="73"/>
  <c r="I77" i="78"/>
  <c r="N117" i="73"/>
  <c r="P117" i="73"/>
  <c r="R117" i="73"/>
  <c r="U117" i="73"/>
  <c r="I78" i="78"/>
  <c r="N23" i="73"/>
  <c r="P23" i="73"/>
  <c r="R23" i="73"/>
  <c r="U23" i="73"/>
  <c r="I79" i="78"/>
  <c r="N113" i="73"/>
  <c r="P113" i="73"/>
  <c r="R113" i="73"/>
  <c r="U113" i="73"/>
  <c r="I80" i="78"/>
  <c r="N114" i="73"/>
  <c r="P114" i="73"/>
  <c r="R114" i="73"/>
  <c r="U114" i="73"/>
  <c r="I81" i="78"/>
  <c r="N53" i="73"/>
  <c r="P53" i="73"/>
  <c r="R53" i="73"/>
  <c r="U53" i="73"/>
  <c r="I82" i="78"/>
  <c r="N85" i="73"/>
  <c r="P85" i="73"/>
  <c r="R85" i="73"/>
  <c r="U85" i="73"/>
  <c r="I83" i="78"/>
  <c r="N87" i="73"/>
  <c r="P87" i="73"/>
  <c r="R87" i="73"/>
  <c r="U87" i="73"/>
  <c r="I84" i="78"/>
  <c r="N86" i="73"/>
  <c r="P86" i="73"/>
  <c r="R86" i="73"/>
  <c r="U86" i="73"/>
  <c r="I85" i="78"/>
  <c r="N55" i="73"/>
  <c r="P55" i="73"/>
  <c r="R55" i="73"/>
  <c r="U55" i="73"/>
  <c r="I86" i="78"/>
  <c r="N54" i="73"/>
  <c r="P54" i="73"/>
  <c r="R54" i="73"/>
  <c r="U54" i="73"/>
  <c r="I87" i="78"/>
  <c r="N57" i="73"/>
  <c r="P57" i="73"/>
  <c r="R57" i="73"/>
  <c r="U57" i="73"/>
  <c r="I88" i="78"/>
  <c r="N83" i="73"/>
  <c r="P83" i="73"/>
  <c r="R83" i="73"/>
  <c r="U83" i="73"/>
  <c r="I89" i="78"/>
  <c r="N56" i="73"/>
  <c r="P56" i="73"/>
  <c r="R56" i="73"/>
  <c r="U56" i="73"/>
  <c r="I90" i="78"/>
  <c r="N28" i="73"/>
  <c r="P28" i="73"/>
  <c r="R28" i="73"/>
  <c r="U28" i="73"/>
  <c r="I91" i="78"/>
  <c r="N118" i="73"/>
  <c r="P118" i="73"/>
  <c r="R118" i="73"/>
  <c r="U118" i="73"/>
  <c r="I92" i="78"/>
  <c r="N116" i="73"/>
  <c r="P116" i="73"/>
  <c r="R116" i="73"/>
  <c r="U116" i="73"/>
  <c r="I93" i="78"/>
  <c r="N115" i="73"/>
  <c r="P115" i="73"/>
  <c r="R115" i="73"/>
  <c r="U115" i="73"/>
  <c r="I94" i="78"/>
  <c r="N119" i="73"/>
  <c r="P119" i="73"/>
  <c r="R119" i="73"/>
  <c r="U119" i="73"/>
  <c r="I95" i="78"/>
  <c r="N88" i="73"/>
  <c r="P88" i="73"/>
  <c r="R88" i="73"/>
  <c r="U88" i="73"/>
  <c r="I96" i="78"/>
  <c r="N89" i="73"/>
  <c r="P89" i="73"/>
  <c r="R89" i="73"/>
  <c r="U89" i="73"/>
  <c r="I97" i="78"/>
  <c r="N58" i="73"/>
  <c r="P58" i="73"/>
  <c r="R58" i="73"/>
  <c r="U58" i="73"/>
  <c r="I98" i="78"/>
  <c r="N64" i="73"/>
  <c r="P64" i="73"/>
  <c r="R64" i="73"/>
  <c r="U64" i="73"/>
  <c r="I99" i="78"/>
  <c r="N60" i="73"/>
  <c r="P60" i="73"/>
  <c r="R60" i="73"/>
  <c r="U60" i="73"/>
  <c r="I100" i="78"/>
  <c r="N120" i="73"/>
  <c r="P120" i="73"/>
  <c r="R120" i="73"/>
  <c r="U120" i="73"/>
  <c r="I101" i="78"/>
  <c r="N121" i="73"/>
  <c r="P121" i="73"/>
  <c r="R121" i="73"/>
  <c r="U121" i="73"/>
  <c r="I102" i="78"/>
  <c r="N122" i="73"/>
  <c r="P122" i="73"/>
  <c r="R122" i="73"/>
  <c r="U122" i="73"/>
  <c r="I103" i="78"/>
  <c r="N62" i="73"/>
  <c r="P62" i="73"/>
  <c r="R62" i="73"/>
  <c r="U62" i="73"/>
  <c r="I104" i="78"/>
  <c r="N123" i="73"/>
  <c r="P123" i="73"/>
  <c r="R123" i="73"/>
  <c r="U123" i="73"/>
  <c r="I105" i="78"/>
  <c r="N63" i="73"/>
  <c r="P63" i="73"/>
  <c r="R63" i="73"/>
  <c r="U63" i="73"/>
  <c r="I106" i="78"/>
  <c r="N61" i="73"/>
  <c r="P61" i="73"/>
  <c r="R61" i="73"/>
  <c r="U61" i="73"/>
  <c r="I107" i="78"/>
  <c r="N91" i="73"/>
  <c r="P91" i="73"/>
  <c r="R91" i="73"/>
  <c r="U91" i="73"/>
  <c r="I108" i="78"/>
  <c r="N92" i="73"/>
  <c r="P92" i="73"/>
  <c r="R92" i="73"/>
  <c r="U92" i="73"/>
  <c r="I109" i="78"/>
  <c r="N93" i="73"/>
  <c r="P93" i="73"/>
  <c r="R93" i="73"/>
  <c r="U93" i="73"/>
  <c r="I110" i="78"/>
  <c r="N90" i="73"/>
  <c r="P90" i="73"/>
  <c r="R90" i="73"/>
  <c r="U90" i="73"/>
  <c r="I111" i="78"/>
  <c r="N30" i="73"/>
  <c r="P30" i="73"/>
  <c r="R30" i="73"/>
  <c r="U30" i="73"/>
  <c r="I112" i="78"/>
  <c r="N94" i="73"/>
  <c r="P94" i="73"/>
  <c r="R94" i="73"/>
  <c r="U94" i="73"/>
  <c r="I113" i="78"/>
  <c r="N31" i="73"/>
  <c r="P31" i="73"/>
  <c r="R31" i="73"/>
  <c r="U31" i="73"/>
  <c r="I114" i="78"/>
  <c r="N34" i="73"/>
  <c r="P34" i="73"/>
  <c r="R34" i="73"/>
  <c r="U34" i="73"/>
  <c r="I115" i="78"/>
  <c r="N32" i="73"/>
  <c r="P32" i="73"/>
  <c r="R32" i="73"/>
  <c r="U32" i="73"/>
  <c r="I116" i="78"/>
  <c r="N33" i="73"/>
  <c r="P33" i="73"/>
  <c r="R33" i="73"/>
  <c r="U33" i="73"/>
  <c r="I117" i="78"/>
  <c r="N124" i="73"/>
  <c r="P124" i="73"/>
  <c r="R124" i="73"/>
  <c r="U124" i="73"/>
  <c r="I118" i="78"/>
  <c r="N102" i="73"/>
  <c r="P102" i="73"/>
  <c r="R102" i="73"/>
  <c r="U102" i="73"/>
  <c r="I8" i="78"/>
  <c r="N51" i="73"/>
  <c r="P51" i="73"/>
  <c r="R51" i="73"/>
  <c r="U51" i="73"/>
  <c r="I121" i="78"/>
  <c r="N107" i="73"/>
  <c r="P107" i="73"/>
  <c r="R107" i="73"/>
  <c r="U107" i="73"/>
  <c r="I122" i="78"/>
  <c r="N20" i="73"/>
  <c r="P20" i="73"/>
  <c r="R20" i="73"/>
  <c r="U20" i="73"/>
  <c r="I123" i="78"/>
  <c r="N38" i="73"/>
  <c r="P38" i="73"/>
  <c r="R38" i="73"/>
  <c r="U38" i="73"/>
  <c r="I36" i="78"/>
  <c r="V119" i="78"/>
  <c r="W119" i="78"/>
  <c r="U5" i="78"/>
  <c r="V5" i="78"/>
  <c r="W5" i="78"/>
  <c r="U6" i="78"/>
  <c r="V6" i="78"/>
  <c r="W6" i="78"/>
  <c r="U7" i="78"/>
  <c r="V7" i="78"/>
  <c r="W7" i="78"/>
  <c r="U8" i="78"/>
  <c r="V8" i="78"/>
  <c r="W8" i="78"/>
  <c r="U9" i="78"/>
  <c r="V9" i="78"/>
  <c r="W9" i="78"/>
  <c r="U10" i="78"/>
  <c r="V10" i="78"/>
  <c r="W10" i="78"/>
  <c r="U11" i="78"/>
  <c r="V11" i="78"/>
  <c r="W11" i="78"/>
  <c r="U12" i="78"/>
  <c r="V12" i="78"/>
  <c r="W12" i="78"/>
  <c r="U13" i="78"/>
  <c r="V13" i="78"/>
  <c r="W13" i="78"/>
  <c r="U14" i="78"/>
  <c r="V14" i="78"/>
  <c r="W14" i="78"/>
  <c r="U15" i="78"/>
  <c r="V15" i="78"/>
  <c r="W15" i="78"/>
  <c r="U16" i="78"/>
  <c r="V16" i="78"/>
  <c r="W16" i="78"/>
  <c r="U17" i="78"/>
  <c r="V17" i="78"/>
  <c r="W17" i="78"/>
  <c r="U18" i="78"/>
  <c r="V18" i="78"/>
  <c r="W18" i="78"/>
  <c r="U19" i="78"/>
  <c r="V19" i="78"/>
  <c r="W19" i="78"/>
  <c r="U20" i="78"/>
  <c r="V20" i="78"/>
  <c r="W20" i="78"/>
  <c r="U21" i="78"/>
  <c r="V21" i="78"/>
  <c r="W21" i="78"/>
  <c r="U22" i="78"/>
  <c r="V22" i="78"/>
  <c r="W22" i="78"/>
  <c r="U23" i="78"/>
  <c r="V23" i="78"/>
  <c r="W23" i="78"/>
  <c r="U24" i="78"/>
  <c r="V24" i="78"/>
  <c r="W24" i="78"/>
  <c r="U25" i="78"/>
  <c r="V25" i="78"/>
  <c r="W25" i="78"/>
  <c r="U26" i="78"/>
  <c r="V26" i="78"/>
  <c r="W26" i="78"/>
  <c r="U27" i="78"/>
  <c r="V27" i="78"/>
  <c r="W27" i="78"/>
  <c r="U28" i="78"/>
  <c r="V28" i="78"/>
  <c r="W28" i="78"/>
  <c r="U29" i="78"/>
  <c r="V29" i="78"/>
  <c r="W29" i="78"/>
  <c r="U30" i="78"/>
  <c r="V30" i="78"/>
  <c r="W30" i="78"/>
  <c r="U31" i="78"/>
  <c r="V31" i="78"/>
  <c r="W31" i="78"/>
  <c r="U32" i="78"/>
  <c r="V32" i="78"/>
  <c r="W32" i="78"/>
  <c r="U33" i="78"/>
  <c r="V33" i="78"/>
  <c r="W33" i="78"/>
  <c r="U34" i="78"/>
  <c r="V34" i="78"/>
  <c r="W34" i="78"/>
  <c r="U35" i="78"/>
  <c r="V35" i="78"/>
  <c r="W35" i="78"/>
  <c r="U36" i="78"/>
  <c r="V36" i="78"/>
  <c r="W36" i="78"/>
  <c r="U37" i="78"/>
  <c r="V37" i="78"/>
  <c r="W37" i="78"/>
  <c r="U38" i="78"/>
  <c r="V38" i="78"/>
  <c r="W38" i="78"/>
  <c r="U39" i="78"/>
  <c r="V39" i="78"/>
  <c r="W39" i="78"/>
  <c r="U40" i="78"/>
  <c r="V40" i="78"/>
  <c r="W40" i="78"/>
  <c r="U41" i="78"/>
  <c r="V41" i="78"/>
  <c r="W41" i="78"/>
  <c r="U42" i="78"/>
  <c r="V42" i="78"/>
  <c r="W42" i="78"/>
  <c r="U43" i="78"/>
  <c r="V43" i="78"/>
  <c r="W43" i="78"/>
  <c r="U44" i="78"/>
  <c r="V44" i="78"/>
  <c r="W44" i="78"/>
  <c r="U45" i="78"/>
  <c r="V45" i="78"/>
  <c r="W45" i="78"/>
  <c r="U46" i="78"/>
  <c r="V46" i="78"/>
  <c r="W46" i="78"/>
  <c r="U47" i="78"/>
  <c r="V47" i="78"/>
  <c r="W47" i="78"/>
  <c r="U48" i="78"/>
  <c r="V48" i="78"/>
  <c r="W48" i="78"/>
  <c r="U49" i="78"/>
  <c r="V49" i="78"/>
  <c r="W49" i="78"/>
  <c r="U50" i="78"/>
  <c r="V50" i="78"/>
  <c r="W50" i="78"/>
  <c r="U51" i="78"/>
  <c r="V51" i="78"/>
  <c r="W51" i="78"/>
  <c r="U52" i="78"/>
  <c r="V52" i="78"/>
  <c r="W52" i="78"/>
  <c r="U53" i="78"/>
  <c r="V53" i="78"/>
  <c r="W53" i="78"/>
  <c r="U54" i="78"/>
  <c r="V54" i="78"/>
  <c r="W54" i="78"/>
  <c r="U55" i="78"/>
  <c r="V55" i="78"/>
  <c r="W55" i="78"/>
  <c r="U56" i="78"/>
  <c r="V56" i="78"/>
  <c r="W56" i="78"/>
  <c r="U57" i="78"/>
  <c r="V57" i="78"/>
  <c r="W57" i="78"/>
  <c r="U58" i="78"/>
  <c r="V58" i="78"/>
  <c r="W58" i="78"/>
  <c r="U59" i="78"/>
  <c r="V59" i="78"/>
  <c r="W59" i="78"/>
  <c r="U60" i="78"/>
  <c r="V60" i="78"/>
  <c r="W60" i="78"/>
  <c r="U61" i="78"/>
  <c r="V61" i="78"/>
  <c r="W61" i="78"/>
  <c r="U62" i="78"/>
  <c r="V62" i="78"/>
  <c r="W62" i="78"/>
  <c r="U63" i="78"/>
  <c r="V63" i="78"/>
  <c r="W63" i="78"/>
  <c r="U64" i="78"/>
  <c r="V64" i="78"/>
  <c r="W64" i="78"/>
  <c r="U65" i="78"/>
  <c r="V65" i="78"/>
  <c r="W65" i="78"/>
  <c r="U66" i="78"/>
  <c r="V66" i="78"/>
  <c r="W66" i="78"/>
  <c r="U67" i="78"/>
  <c r="V67" i="78"/>
  <c r="W67" i="78"/>
  <c r="U68" i="78"/>
  <c r="V68" i="78"/>
  <c r="W68" i="78"/>
  <c r="U69" i="78"/>
  <c r="V69" i="78"/>
  <c r="W69" i="78"/>
  <c r="U70" i="78"/>
  <c r="V70" i="78"/>
  <c r="W70" i="78"/>
  <c r="U71" i="78"/>
  <c r="V71" i="78"/>
  <c r="W71" i="78"/>
  <c r="U72" i="78"/>
  <c r="V72" i="78"/>
  <c r="W72" i="78"/>
  <c r="U73" i="78"/>
  <c r="V73" i="78"/>
  <c r="W73" i="78"/>
  <c r="U74" i="78"/>
  <c r="V74" i="78"/>
  <c r="W74" i="78"/>
  <c r="U75" i="78"/>
  <c r="V75" i="78"/>
  <c r="W75" i="78"/>
  <c r="U76" i="78"/>
  <c r="V76" i="78"/>
  <c r="W76" i="78"/>
  <c r="U77" i="78"/>
  <c r="V77" i="78"/>
  <c r="W77" i="78"/>
  <c r="U78" i="78"/>
  <c r="V78" i="78"/>
  <c r="W78" i="78"/>
  <c r="U79" i="78"/>
  <c r="V79" i="78"/>
  <c r="W79" i="78"/>
  <c r="U80" i="78"/>
  <c r="V80" i="78"/>
  <c r="W80" i="78"/>
  <c r="U81" i="78"/>
  <c r="V81" i="78"/>
  <c r="W81" i="78"/>
  <c r="U82" i="78"/>
  <c r="V82" i="78"/>
  <c r="W82" i="78"/>
  <c r="U83" i="78"/>
  <c r="V83" i="78"/>
  <c r="W83" i="78"/>
  <c r="U84" i="78"/>
  <c r="V84" i="78"/>
  <c r="W84" i="78"/>
  <c r="U85" i="78"/>
  <c r="V85" i="78"/>
  <c r="W85" i="78"/>
  <c r="U86" i="78"/>
  <c r="V86" i="78"/>
  <c r="W86" i="78"/>
  <c r="U87" i="78"/>
  <c r="V87" i="78"/>
  <c r="W87" i="78"/>
  <c r="U88" i="78"/>
  <c r="V88" i="78"/>
  <c r="W88" i="78"/>
  <c r="U89" i="78"/>
  <c r="V89" i="78"/>
  <c r="W89" i="78"/>
  <c r="U90" i="78"/>
  <c r="V90" i="78"/>
  <c r="W90" i="78"/>
  <c r="U91" i="78"/>
  <c r="V91" i="78"/>
  <c r="W91" i="78"/>
  <c r="U92" i="78"/>
  <c r="V92" i="78"/>
  <c r="W92" i="78"/>
  <c r="U93" i="78"/>
  <c r="V93" i="78"/>
  <c r="W93" i="78"/>
  <c r="U94" i="78"/>
  <c r="V94" i="78"/>
  <c r="W94" i="78"/>
  <c r="U95" i="78"/>
  <c r="V95" i="78"/>
  <c r="W95" i="78"/>
  <c r="U96" i="78"/>
  <c r="V96" i="78"/>
  <c r="W96" i="78"/>
  <c r="U97" i="78"/>
  <c r="V97" i="78"/>
  <c r="W97" i="78"/>
  <c r="U98" i="78"/>
  <c r="V98" i="78"/>
  <c r="W98" i="78"/>
  <c r="U99" i="78"/>
  <c r="V99" i="78"/>
  <c r="W99" i="78"/>
  <c r="U100" i="78"/>
  <c r="V100" i="78"/>
  <c r="W100" i="78"/>
  <c r="U101" i="78"/>
  <c r="V101" i="78"/>
  <c r="W101" i="78"/>
  <c r="U102" i="78"/>
  <c r="V102" i="78"/>
  <c r="W102" i="78"/>
  <c r="U103" i="78"/>
  <c r="V103" i="78"/>
  <c r="W103" i="78"/>
  <c r="U104" i="78"/>
  <c r="V104" i="78"/>
  <c r="W104" i="78"/>
  <c r="U105" i="78"/>
  <c r="V105" i="78"/>
  <c r="W105" i="78"/>
  <c r="U106" i="78"/>
  <c r="V106" i="78"/>
  <c r="W106" i="78"/>
  <c r="U107" i="78"/>
  <c r="V107" i="78"/>
  <c r="W107" i="78"/>
  <c r="U108" i="78"/>
  <c r="V108" i="78"/>
  <c r="W108" i="78"/>
  <c r="U109" i="78"/>
  <c r="V109" i="78"/>
  <c r="W109" i="78"/>
  <c r="U110" i="78"/>
  <c r="V110" i="78"/>
  <c r="W110" i="78"/>
  <c r="U111" i="78"/>
  <c r="V111" i="78"/>
  <c r="W111" i="78"/>
  <c r="U112" i="78"/>
  <c r="V112" i="78"/>
  <c r="W112" i="78"/>
  <c r="U113" i="78"/>
  <c r="V113" i="78"/>
  <c r="W113" i="78"/>
  <c r="U114" i="78"/>
  <c r="V114" i="78"/>
  <c r="W114" i="78"/>
  <c r="U115" i="78"/>
  <c r="V115" i="78"/>
  <c r="W115" i="78"/>
  <c r="U116" i="78"/>
  <c r="V116" i="78"/>
  <c r="W116" i="78"/>
  <c r="U117" i="78"/>
  <c r="V117" i="78"/>
  <c r="W117" i="78"/>
  <c r="U118" i="78"/>
  <c r="V118" i="78"/>
  <c r="W118" i="78"/>
  <c r="U120" i="78"/>
  <c r="V120" i="78"/>
  <c r="W120" i="78"/>
  <c r="U121" i="78"/>
  <c r="V121" i="78"/>
  <c r="W121" i="78"/>
  <c r="U122" i="78"/>
  <c r="V122" i="78"/>
  <c r="W122" i="78"/>
  <c r="U123" i="78"/>
  <c r="V123" i="78"/>
  <c r="W123" i="78"/>
  <c r="U124" i="78"/>
  <c r="V124" i="78"/>
  <c r="W124" i="78"/>
  <c r="X119" i="78"/>
  <c r="X5" i="78"/>
  <c r="X6" i="78"/>
  <c r="X7" i="78"/>
  <c r="X8" i="78"/>
  <c r="X9" i="78"/>
  <c r="X10" i="78"/>
  <c r="X11" i="78"/>
  <c r="X12" i="78"/>
  <c r="X13" i="78"/>
  <c r="X14" i="78"/>
  <c r="X15" i="78"/>
  <c r="X16" i="78"/>
  <c r="X17" i="78"/>
  <c r="X18" i="78"/>
  <c r="X19" i="78"/>
  <c r="X20" i="78"/>
  <c r="X21" i="78"/>
  <c r="X22" i="78"/>
  <c r="X23" i="78"/>
  <c r="X24" i="78"/>
  <c r="X25" i="78"/>
  <c r="X26" i="78"/>
  <c r="X27" i="78"/>
  <c r="X28" i="78"/>
  <c r="X29" i="78"/>
  <c r="X30" i="78"/>
  <c r="X31" i="78"/>
  <c r="X32" i="78"/>
  <c r="X33" i="78"/>
  <c r="X34" i="78"/>
  <c r="X35" i="78"/>
  <c r="X36" i="78"/>
  <c r="X37" i="78"/>
  <c r="X38" i="78"/>
  <c r="X39" i="78"/>
  <c r="X40" i="78"/>
  <c r="X41" i="78"/>
  <c r="X42" i="78"/>
  <c r="X43" i="78"/>
  <c r="X44" i="78"/>
  <c r="X45" i="78"/>
  <c r="X46" i="78"/>
  <c r="X47" i="78"/>
  <c r="X48" i="78"/>
  <c r="X49" i="78"/>
  <c r="X50" i="78"/>
  <c r="X51" i="78"/>
  <c r="X52" i="78"/>
  <c r="X53" i="78"/>
  <c r="X54" i="78"/>
  <c r="X55" i="78"/>
  <c r="X56" i="78"/>
  <c r="X57" i="78"/>
  <c r="X58" i="78"/>
  <c r="X59" i="78"/>
  <c r="X60" i="78"/>
  <c r="X61" i="78"/>
  <c r="X62" i="78"/>
  <c r="X63" i="78"/>
  <c r="X64" i="78"/>
  <c r="X65" i="78"/>
  <c r="X66" i="78"/>
  <c r="X67" i="78"/>
  <c r="X68" i="78"/>
  <c r="X69" i="78"/>
  <c r="X70" i="78"/>
  <c r="X71" i="78"/>
  <c r="X72" i="78"/>
  <c r="X73" i="78"/>
  <c r="X74" i="78"/>
  <c r="X75" i="78"/>
  <c r="X76" i="78"/>
  <c r="X77" i="78"/>
  <c r="X78" i="78"/>
  <c r="X79" i="78"/>
  <c r="X80" i="78"/>
  <c r="X81" i="78"/>
  <c r="X82" i="78"/>
  <c r="X83" i="78"/>
  <c r="X84" i="78"/>
  <c r="X85" i="78"/>
  <c r="X86" i="78"/>
  <c r="X87" i="78"/>
  <c r="X88" i="78"/>
  <c r="X89" i="78"/>
  <c r="X90" i="78"/>
  <c r="X91" i="78"/>
  <c r="X92" i="78"/>
  <c r="X93" i="78"/>
  <c r="X94" i="78"/>
  <c r="X95" i="78"/>
  <c r="X96" i="78"/>
  <c r="X97" i="78"/>
  <c r="X98" i="78"/>
  <c r="X99" i="78"/>
  <c r="X100" i="78"/>
  <c r="X101" i="78"/>
  <c r="X102" i="78"/>
  <c r="X103" i="78"/>
  <c r="X104" i="78"/>
  <c r="X105" i="78"/>
  <c r="X106" i="78"/>
  <c r="X107" i="78"/>
  <c r="X108" i="78"/>
  <c r="X109" i="78"/>
  <c r="X110" i="78"/>
  <c r="X111" i="78"/>
  <c r="X112" i="78"/>
  <c r="X113" i="78"/>
  <c r="X114" i="78"/>
  <c r="X115" i="78"/>
  <c r="X116" i="78"/>
  <c r="X117" i="78"/>
  <c r="X118" i="78"/>
  <c r="X120" i="78"/>
  <c r="X121" i="78"/>
  <c r="X122" i="78"/>
  <c r="X123" i="78"/>
  <c r="X124" i="78"/>
  <c r="Y119" i="78"/>
  <c r="Z119" i="78"/>
  <c r="Y48" i="78"/>
  <c r="Z48" i="78"/>
  <c r="Y120" i="78"/>
  <c r="Z120" i="78"/>
  <c r="Y8" i="78"/>
  <c r="Z8" i="78"/>
  <c r="Y121" i="78"/>
  <c r="Z121" i="78"/>
  <c r="J121" i="78"/>
  <c r="Y122" i="78"/>
  <c r="Z122" i="78"/>
  <c r="J122" i="78"/>
  <c r="Y123" i="78"/>
  <c r="Z123" i="78"/>
  <c r="J123" i="78"/>
  <c r="Y124" i="78"/>
  <c r="Z124" i="78"/>
  <c r="Y36" i="78"/>
  <c r="Z36" i="78"/>
  <c r="D36" i="78"/>
  <c r="D123" i="78"/>
  <c r="D121" i="78"/>
  <c r="D8" i="78"/>
  <c r="D122" i="78"/>
  <c r="G5" i="78"/>
  <c r="G67" i="78"/>
  <c r="G27" i="78"/>
  <c r="G23" i="78"/>
  <c r="G13" i="78"/>
  <c r="G10" i="78"/>
  <c r="G11" i="78"/>
  <c r="G46" i="78"/>
  <c r="G37" i="78"/>
  <c r="G57" i="78"/>
  <c r="G119" i="78"/>
  <c r="G18" i="78"/>
  <c r="G59" i="78"/>
  <c r="G68" i="78"/>
  <c r="G6" i="78"/>
  <c r="G9" i="78"/>
  <c r="G24" i="78"/>
  <c r="H26" i="79"/>
  <c r="AI17" i="15"/>
  <c r="AI18" i="15"/>
  <c r="AI19" i="15"/>
  <c r="AI20" i="15"/>
  <c r="AI21" i="15"/>
  <c r="AI22" i="15"/>
  <c r="AI23" i="15"/>
  <c r="AI24" i="15"/>
  <c r="AI25" i="15"/>
  <c r="AI26" i="15"/>
  <c r="AI27" i="15"/>
  <c r="AI28" i="15"/>
  <c r="AI29" i="15"/>
  <c r="AI30" i="15"/>
  <c r="AI31" i="15"/>
  <c r="AI32" i="15"/>
  <c r="AI33" i="15"/>
  <c r="AI34" i="15"/>
  <c r="AI35" i="15"/>
  <c r="AK18" i="15"/>
  <c r="AL18" i="15"/>
  <c r="AE19" i="15"/>
  <c r="AE20" i="15"/>
  <c r="AE21" i="15"/>
  <c r="AE17" i="15"/>
  <c r="AE18" i="15"/>
  <c r="AE22" i="15"/>
  <c r="AE23" i="15"/>
  <c r="AE24" i="15"/>
  <c r="AE25" i="15"/>
  <c r="AE26" i="15"/>
  <c r="AE27" i="15"/>
  <c r="AE28" i="15"/>
  <c r="AE29" i="15"/>
  <c r="AE30" i="15"/>
  <c r="AE31" i="15"/>
  <c r="AE32" i="15"/>
  <c r="AE33" i="15"/>
  <c r="AE34" i="15"/>
  <c r="AE35" i="15"/>
  <c r="AG20" i="15"/>
  <c r="AH20" i="15"/>
  <c r="B25" i="15"/>
  <c r="B67" i="81"/>
  <c r="B67" i="80"/>
  <c r="B67" i="72"/>
  <c r="A5" i="82"/>
  <c r="C124" i="82"/>
  <c r="A124" i="82"/>
  <c r="C123" i="82"/>
  <c r="A123" i="82"/>
  <c r="C122" i="82"/>
  <c r="A122" i="82"/>
  <c r="C121" i="82"/>
  <c r="A121" i="82"/>
  <c r="C120" i="82"/>
  <c r="A120" i="82"/>
  <c r="C119" i="82"/>
  <c r="A119" i="82"/>
  <c r="C118" i="82"/>
  <c r="A118" i="82"/>
  <c r="C117" i="82"/>
  <c r="A117" i="82"/>
  <c r="C116" i="82"/>
  <c r="A116" i="82"/>
  <c r="C115" i="82"/>
  <c r="A115" i="82"/>
  <c r="C114" i="82"/>
  <c r="A114" i="82"/>
  <c r="C113" i="82"/>
  <c r="A113" i="82"/>
  <c r="C112" i="82"/>
  <c r="A112" i="82"/>
  <c r="C111" i="82"/>
  <c r="A111" i="82"/>
  <c r="C110" i="82"/>
  <c r="A110" i="82"/>
  <c r="C109" i="82"/>
  <c r="A109" i="82"/>
  <c r="C108" i="82"/>
  <c r="A108" i="82"/>
  <c r="C107" i="82"/>
  <c r="A107" i="82"/>
  <c r="C106" i="82"/>
  <c r="A106" i="82"/>
  <c r="C105" i="82"/>
  <c r="A105" i="82"/>
  <c r="C104" i="82"/>
  <c r="A104" i="82"/>
  <c r="C103" i="82"/>
  <c r="A103" i="82"/>
  <c r="C102" i="82"/>
  <c r="A102" i="82"/>
  <c r="C101" i="82"/>
  <c r="A101" i="82"/>
  <c r="C100" i="82"/>
  <c r="A100" i="82"/>
  <c r="C99" i="82"/>
  <c r="A99" i="82"/>
  <c r="C98" i="82"/>
  <c r="A98" i="82"/>
  <c r="C97" i="82"/>
  <c r="A97" i="82"/>
  <c r="C96" i="82"/>
  <c r="A96" i="82"/>
  <c r="C95" i="82"/>
  <c r="A95" i="82"/>
  <c r="C94" i="82"/>
  <c r="A94" i="82"/>
  <c r="C93" i="82"/>
  <c r="A93" i="82"/>
  <c r="C92" i="82"/>
  <c r="A92" i="82"/>
  <c r="C91" i="82"/>
  <c r="A91" i="82"/>
  <c r="C90" i="82"/>
  <c r="A90" i="82"/>
  <c r="C89" i="82"/>
  <c r="A89" i="82"/>
  <c r="C88" i="82"/>
  <c r="A88" i="82"/>
  <c r="C87" i="82"/>
  <c r="A87" i="82"/>
  <c r="C86" i="82"/>
  <c r="A86" i="82"/>
  <c r="C85" i="82"/>
  <c r="A85" i="82"/>
  <c r="C84" i="82"/>
  <c r="A84" i="82"/>
  <c r="C83" i="82"/>
  <c r="A83" i="82"/>
  <c r="C82" i="82"/>
  <c r="A82" i="82"/>
  <c r="C81" i="82"/>
  <c r="A81" i="82"/>
  <c r="C80" i="82"/>
  <c r="A80" i="82"/>
  <c r="C79" i="82"/>
  <c r="A79" i="82"/>
  <c r="C78" i="82"/>
  <c r="A78" i="82"/>
  <c r="C77" i="82"/>
  <c r="A77" i="82"/>
  <c r="C76" i="82"/>
  <c r="A76" i="82"/>
  <c r="C75" i="82"/>
  <c r="A75" i="82"/>
  <c r="C74" i="82"/>
  <c r="A74" i="82"/>
  <c r="C73" i="82"/>
  <c r="A73" i="82"/>
  <c r="C72" i="82"/>
  <c r="A72" i="82"/>
  <c r="C71" i="82"/>
  <c r="A71" i="82"/>
  <c r="C70" i="82"/>
  <c r="A70" i="82"/>
  <c r="C69" i="82"/>
  <c r="A69" i="82"/>
  <c r="C68" i="82"/>
  <c r="A68" i="82"/>
  <c r="C67" i="82"/>
  <c r="A67" i="82"/>
  <c r="C66" i="82"/>
  <c r="A66" i="82"/>
  <c r="C65" i="82"/>
  <c r="A65" i="82"/>
  <c r="C64" i="82"/>
  <c r="A64" i="82"/>
  <c r="C63" i="82"/>
  <c r="A63" i="82"/>
  <c r="C62" i="82"/>
  <c r="A62" i="82"/>
  <c r="C61" i="82"/>
  <c r="A61" i="82"/>
  <c r="C60" i="82"/>
  <c r="A60" i="82"/>
  <c r="C59" i="82"/>
  <c r="A59" i="82"/>
  <c r="C58" i="82"/>
  <c r="A58" i="82"/>
  <c r="C57" i="82"/>
  <c r="A57" i="82"/>
  <c r="C56" i="82"/>
  <c r="A56" i="82"/>
  <c r="C55" i="82"/>
  <c r="A55" i="82"/>
  <c r="C54" i="82"/>
  <c r="A54" i="82"/>
  <c r="C53" i="82"/>
  <c r="A53" i="82"/>
  <c r="C52" i="82"/>
  <c r="A52" i="82"/>
  <c r="C51" i="82"/>
  <c r="A51" i="82"/>
  <c r="C50" i="82"/>
  <c r="A50" i="82"/>
  <c r="C49" i="82"/>
  <c r="A49" i="82"/>
  <c r="C48" i="82"/>
  <c r="A48" i="82"/>
  <c r="C47" i="82"/>
  <c r="A47" i="82"/>
  <c r="C46" i="82"/>
  <c r="A46" i="82"/>
  <c r="C45" i="82"/>
  <c r="A45" i="82"/>
  <c r="C44" i="82"/>
  <c r="A44" i="82"/>
  <c r="C43" i="82"/>
  <c r="A43" i="82"/>
  <c r="C42" i="82"/>
  <c r="A42" i="82"/>
  <c r="C41" i="82"/>
  <c r="A41" i="82"/>
  <c r="C40" i="82"/>
  <c r="A40" i="82"/>
  <c r="C39" i="82"/>
  <c r="A39" i="82"/>
  <c r="C38" i="82"/>
  <c r="A38" i="82"/>
  <c r="C37" i="82"/>
  <c r="A37" i="82"/>
  <c r="C36" i="82"/>
  <c r="A36" i="82"/>
  <c r="C35" i="82"/>
  <c r="A35" i="82"/>
  <c r="C34" i="82"/>
  <c r="A34" i="82"/>
  <c r="C33" i="82"/>
  <c r="A33" i="82"/>
  <c r="C32" i="82"/>
  <c r="A32" i="82"/>
  <c r="C31" i="82"/>
  <c r="A31" i="82"/>
  <c r="C30" i="82"/>
  <c r="A30" i="82"/>
  <c r="C29" i="82"/>
  <c r="A29" i="82"/>
  <c r="C28" i="82"/>
  <c r="A28" i="82"/>
  <c r="C27" i="82"/>
  <c r="A27" i="82"/>
  <c r="C26" i="82"/>
  <c r="A26" i="82"/>
  <c r="C25" i="82"/>
  <c r="A25" i="82"/>
  <c r="C24" i="82"/>
  <c r="A24" i="82"/>
  <c r="C23" i="82"/>
  <c r="A23" i="82"/>
  <c r="C22" i="82"/>
  <c r="A22" i="82"/>
  <c r="C21" i="82"/>
  <c r="A21" i="82"/>
  <c r="C20" i="82"/>
  <c r="A20" i="82"/>
  <c r="C19" i="82"/>
  <c r="A19" i="82"/>
  <c r="C18" i="82"/>
  <c r="A18" i="82"/>
  <c r="C17" i="82"/>
  <c r="A17" i="82"/>
  <c r="C16" i="82"/>
  <c r="A16" i="82"/>
  <c r="C15" i="82"/>
  <c r="A15" i="82"/>
  <c r="C14" i="82"/>
  <c r="A14" i="82"/>
  <c r="C13" i="82"/>
  <c r="A13" i="82"/>
  <c r="C12" i="82"/>
  <c r="A12" i="82"/>
  <c r="C11" i="82"/>
  <c r="A11" i="82"/>
  <c r="C10" i="82"/>
  <c r="A10" i="82"/>
  <c r="C9" i="82"/>
  <c r="A9" i="82"/>
  <c r="C8" i="82"/>
  <c r="A8" i="82"/>
  <c r="C7" i="82"/>
  <c r="A7" i="82"/>
  <c r="C6" i="82"/>
  <c r="A6" i="82"/>
  <c r="C5" i="82"/>
  <c r="C124" i="73"/>
  <c r="C123" i="73"/>
  <c r="C122" i="73"/>
  <c r="C121" i="73"/>
  <c r="C120" i="73"/>
  <c r="C119" i="73"/>
  <c r="A95" i="78"/>
  <c r="C118" i="73"/>
  <c r="C117" i="73"/>
  <c r="C116" i="73"/>
  <c r="C115" i="73"/>
  <c r="C114" i="73"/>
  <c r="C113" i="73"/>
  <c r="C112" i="73"/>
  <c r="C111" i="73"/>
  <c r="C110" i="73"/>
  <c r="C109" i="73"/>
  <c r="C108" i="73"/>
  <c r="C107" i="73"/>
  <c r="C106" i="73"/>
  <c r="C94" i="73"/>
  <c r="C93" i="73"/>
  <c r="C92" i="73"/>
  <c r="C91" i="73"/>
  <c r="C90" i="73"/>
  <c r="C89" i="73"/>
  <c r="C88" i="73"/>
  <c r="C87" i="73"/>
  <c r="C86" i="73"/>
  <c r="C85" i="73"/>
  <c r="C84" i="73"/>
  <c r="C83" i="73"/>
  <c r="C82" i="73"/>
  <c r="C81" i="73"/>
  <c r="C80" i="73"/>
  <c r="C79" i="73"/>
  <c r="C78" i="73"/>
  <c r="C77" i="73"/>
  <c r="C76" i="73"/>
  <c r="C64" i="73"/>
  <c r="A99" i="78"/>
  <c r="C63" i="73"/>
  <c r="A106" i="78"/>
  <c r="C62" i="73"/>
  <c r="C61" i="73"/>
  <c r="C60" i="73"/>
  <c r="C59" i="73"/>
  <c r="C58" i="73"/>
  <c r="C57" i="73"/>
  <c r="C56" i="73"/>
  <c r="C55" i="73"/>
  <c r="C54" i="73"/>
  <c r="C53" i="73"/>
  <c r="C52" i="73"/>
  <c r="C51" i="73"/>
  <c r="C50" i="73"/>
  <c r="C49" i="73"/>
  <c r="C48" i="73"/>
  <c r="C47" i="73"/>
  <c r="C46" i="73"/>
  <c r="C34" i="73"/>
  <c r="C33" i="73"/>
  <c r="C32" i="73"/>
  <c r="C31" i="73"/>
  <c r="C30" i="73"/>
  <c r="C29" i="73"/>
  <c r="C28" i="73"/>
  <c r="C27" i="73"/>
  <c r="C26" i="73"/>
  <c r="C25" i="73"/>
  <c r="C24" i="73"/>
  <c r="C23" i="73"/>
  <c r="C22" i="73"/>
  <c r="C21" i="73"/>
  <c r="C20" i="73"/>
  <c r="C19" i="73"/>
  <c r="C18" i="73"/>
  <c r="C17" i="73"/>
  <c r="C16" i="73"/>
  <c r="C124" i="74"/>
  <c r="C123" i="74"/>
  <c r="C122" i="74"/>
  <c r="C121" i="74"/>
  <c r="C120" i="74"/>
  <c r="C119" i="74"/>
  <c r="C118" i="74"/>
  <c r="C117" i="74"/>
  <c r="A124" i="74"/>
  <c r="A123" i="74"/>
  <c r="A122" i="74"/>
  <c r="A121" i="74"/>
  <c r="A120" i="74"/>
  <c r="A119" i="74"/>
  <c r="A118" i="74"/>
  <c r="A117" i="74"/>
  <c r="C94" i="74"/>
  <c r="C93" i="74"/>
  <c r="C92" i="74"/>
  <c r="C91" i="74"/>
  <c r="C90" i="74"/>
  <c r="C89" i="74"/>
  <c r="C88" i="74"/>
  <c r="A94" i="74"/>
  <c r="A93" i="74"/>
  <c r="A92" i="74"/>
  <c r="A91" i="74"/>
  <c r="A90" i="74"/>
  <c r="A89" i="74"/>
  <c r="A88" i="74"/>
  <c r="C64" i="74"/>
  <c r="C63" i="74"/>
  <c r="C62" i="74"/>
  <c r="C61" i="74"/>
  <c r="C60" i="74"/>
  <c r="C59" i="74"/>
  <c r="C58" i="74"/>
  <c r="A64" i="74"/>
  <c r="A63" i="74"/>
  <c r="A62" i="74"/>
  <c r="A61" i="74"/>
  <c r="A60" i="74"/>
  <c r="A59" i="74"/>
  <c r="A58" i="74"/>
  <c r="C34" i="74"/>
  <c r="C33" i="74"/>
  <c r="C32" i="74"/>
  <c r="C31" i="74"/>
  <c r="C30" i="74"/>
  <c r="C29" i="74"/>
  <c r="C28" i="74"/>
  <c r="A34" i="74"/>
  <c r="A33" i="74"/>
  <c r="A32" i="74"/>
  <c r="A31" i="74"/>
  <c r="A30" i="74"/>
  <c r="A29" i="74"/>
  <c r="A28" i="74"/>
  <c r="G50" i="78"/>
  <c r="A50" i="78"/>
  <c r="A67" i="78"/>
  <c r="G56" i="78"/>
  <c r="A56" i="78"/>
  <c r="A24" i="78"/>
  <c r="G80" i="78"/>
  <c r="A80" i="78"/>
  <c r="G124" i="78"/>
  <c r="A124" i="78"/>
  <c r="A68" i="78"/>
  <c r="A37" i="78"/>
  <c r="A11" i="78"/>
  <c r="G51" i="78"/>
  <c r="A51" i="78"/>
  <c r="G81" i="78"/>
  <c r="A81" i="78"/>
  <c r="G92" i="78"/>
  <c r="A92" i="78"/>
  <c r="G101" i="78"/>
  <c r="A101" i="78"/>
  <c r="G118" i="78"/>
  <c r="A118" i="78"/>
  <c r="A23" i="78"/>
  <c r="G8" i="78"/>
  <c r="A8" i="78"/>
  <c r="G32" i="78"/>
  <c r="A32" i="78"/>
  <c r="G35" i="78"/>
  <c r="A35" i="78"/>
  <c r="G93" i="78"/>
  <c r="A93" i="78"/>
  <c r="G103" i="78"/>
  <c r="A103" i="78"/>
  <c r="G26" i="78"/>
  <c r="A26" i="78"/>
  <c r="G34" i="78"/>
  <c r="A34" i="78"/>
  <c r="G49" i="78"/>
  <c r="A49" i="78"/>
  <c r="A122" i="78"/>
  <c r="G25" i="78"/>
  <c r="A25" i="78"/>
  <c r="G94" i="78"/>
  <c r="A94" i="78"/>
  <c r="G102" i="78"/>
  <c r="A102" i="78"/>
  <c r="G105" i="78"/>
  <c r="A105" i="78"/>
  <c r="G78" i="78"/>
  <c r="G95" i="78"/>
  <c r="A78" i="78"/>
  <c r="G22" i="78"/>
  <c r="A22" i="78"/>
  <c r="A6" i="78"/>
  <c r="G62" i="78"/>
  <c r="A62" i="78"/>
  <c r="G70" i="78"/>
  <c r="A70" i="78"/>
  <c r="G61" i="78"/>
  <c r="A61" i="78"/>
  <c r="G14" i="78"/>
  <c r="A14" i="78"/>
  <c r="G83" i="78"/>
  <c r="A83" i="78"/>
  <c r="G84" i="78"/>
  <c r="A84" i="78"/>
  <c r="G108" i="78"/>
  <c r="A108" i="78"/>
  <c r="A119" i="78"/>
  <c r="G42" i="78"/>
  <c r="A42" i="78"/>
  <c r="G66" i="78"/>
  <c r="A66" i="78"/>
  <c r="G30" i="78"/>
  <c r="A30" i="78"/>
  <c r="G77" i="78"/>
  <c r="A77" i="78"/>
  <c r="G96" i="78"/>
  <c r="A96" i="78"/>
  <c r="G109" i="78"/>
  <c r="A109" i="78"/>
  <c r="G58" i="78"/>
  <c r="A58" i="78"/>
  <c r="A59" i="78"/>
  <c r="A27" i="78"/>
  <c r="G45" i="78"/>
  <c r="A45" i="78"/>
  <c r="G65" i="78"/>
  <c r="A65" i="78"/>
  <c r="G85" i="78"/>
  <c r="A85" i="78"/>
  <c r="G111" i="78"/>
  <c r="A111" i="78"/>
  <c r="G113" i="78"/>
  <c r="A113" i="78"/>
  <c r="A9" i="78"/>
  <c r="G19" i="78"/>
  <c r="A19" i="78"/>
  <c r="A5" i="78"/>
  <c r="G89" i="78"/>
  <c r="A89" i="78"/>
  <c r="G97" i="78"/>
  <c r="A97" i="78"/>
  <c r="G110" i="78"/>
  <c r="A110" i="78"/>
  <c r="G20" i="78"/>
  <c r="A20" i="78"/>
  <c r="A57" i="78"/>
  <c r="G54" i="78"/>
  <c r="A54" i="78"/>
  <c r="G82" i="78"/>
  <c r="A82" i="78"/>
  <c r="G107" i="78"/>
  <c r="A107" i="78"/>
  <c r="G43" i="78"/>
  <c r="A43" i="78"/>
  <c r="G44" i="78"/>
  <c r="A44" i="78"/>
  <c r="G121" i="78"/>
  <c r="A121" i="78"/>
  <c r="G88" i="78"/>
  <c r="A88" i="78"/>
  <c r="G52" i="78"/>
  <c r="A52" i="78"/>
  <c r="A36" i="78"/>
  <c r="G12" i="78"/>
  <c r="A12" i="78"/>
  <c r="A48" i="78"/>
  <c r="G64" i="78"/>
  <c r="A64" i="78"/>
  <c r="G69" i="78"/>
  <c r="A69" i="78"/>
  <c r="G31" i="78"/>
  <c r="A31" i="78"/>
  <c r="G63" i="78"/>
  <c r="A63" i="78"/>
  <c r="G28" i="78"/>
  <c r="A28" i="78"/>
  <c r="G87" i="78"/>
  <c r="A87" i="78"/>
  <c r="G90" i="78"/>
  <c r="A90" i="78"/>
  <c r="G98" i="78"/>
  <c r="A98" i="78"/>
  <c r="G100" i="78"/>
  <c r="A100" i="78"/>
  <c r="G104" i="78"/>
  <c r="A104" i="78"/>
  <c r="G40" i="78"/>
  <c r="A40" i="78"/>
  <c r="G17" i="78"/>
  <c r="A17" i="78"/>
  <c r="A10" i="78"/>
  <c r="G86" i="78"/>
  <c r="A86" i="78"/>
  <c r="G71" i="78"/>
  <c r="A71" i="78"/>
  <c r="G99" i="78"/>
  <c r="G106" i="78"/>
  <c r="G38" i="78"/>
  <c r="A38" i="78"/>
  <c r="G53" i="78"/>
  <c r="A53" i="78"/>
  <c r="G7" i="78"/>
  <c r="A7" i="78"/>
  <c r="G39" i="78"/>
  <c r="A39" i="78"/>
  <c r="G60" i="78"/>
  <c r="A60" i="78"/>
  <c r="G120" i="78"/>
  <c r="A120" i="78"/>
  <c r="A18" i="78"/>
  <c r="G21" i="78"/>
  <c r="A21" i="78"/>
  <c r="G79" i="78"/>
  <c r="A79" i="78"/>
  <c r="G75" i="78"/>
  <c r="A75" i="78"/>
  <c r="G73" i="78"/>
  <c r="A73" i="78"/>
  <c r="G72" i="78"/>
  <c r="A72" i="78"/>
  <c r="G114" i="78"/>
  <c r="A114" i="78"/>
  <c r="G117" i="78"/>
  <c r="A117" i="78"/>
  <c r="G29" i="78"/>
  <c r="A29" i="78"/>
  <c r="A46" i="78"/>
  <c r="G16" i="78"/>
  <c r="A16" i="78"/>
  <c r="G33" i="78"/>
  <c r="A33" i="78"/>
  <c r="A123" i="78"/>
  <c r="A13" i="78"/>
  <c r="G47" i="78"/>
  <c r="A47" i="78"/>
  <c r="G55" i="78"/>
  <c r="A55" i="78"/>
  <c r="G15" i="78"/>
  <c r="A15" i="78"/>
  <c r="G76" i="78"/>
  <c r="A76" i="78"/>
  <c r="G74" i="78"/>
  <c r="A74" i="78"/>
  <c r="G91" i="78"/>
  <c r="A91" i="78"/>
  <c r="G112" i="78"/>
  <c r="A112" i="78"/>
  <c r="G116" i="78"/>
  <c r="A116" i="78"/>
  <c r="G115" i="78"/>
  <c r="A115" i="78"/>
  <c r="AC67" i="81"/>
  <c r="AB67" i="81"/>
  <c r="T67" i="81"/>
  <c r="S67" i="81"/>
  <c r="K67" i="81"/>
  <c r="J67" i="81"/>
  <c r="A67" i="81"/>
  <c r="AC66" i="81"/>
  <c r="AB66" i="81"/>
  <c r="T66" i="81"/>
  <c r="S66" i="81"/>
  <c r="K66" i="81"/>
  <c r="J66" i="81"/>
  <c r="B66" i="81"/>
  <c r="A66" i="81"/>
  <c r="AC65" i="81"/>
  <c r="AB65" i="81"/>
  <c r="T65" i="81"/>
  <c r="S65" i="81"/>
  <c r="K65" i="81"/>
  <c r="J65" i="81"/>
  <c r="B65" i="81"/>
  <c r="A65" i="81"/>
  <c r="AC64" i="81"/>
  <c r="AB64" i="81"/>
  <c r="T64" i="81"/>
  <c r="S64" i="81"/>
  <c r="K64" i="81"/>
  <c r="J64" i="81"/>
  <c r="B64" i="81"/>
  <c r="A64" i="81"/>
  <c r="AC63" i="81"/>
  <c r="AB63" i="81"/>
  <c r="T63" i="81"/>
  <c r="S63" i="81"/>
  <c r="K63" i="81"/>
  <c r="J63" i="81"/>
  <c r="B63" i="81"/>
  <c r="A63" i="81"/>
  <c r="AC62" i="81"/>
  <c r="AB62" i="81"/>
  <c r="T62" i="81"/>
  <c r="S62" i="81"/>
  <c r="K62" i="81"/>
  <c r="J62" i="81"/>
  <c r="B62" i="81"/>
  <c r="A62" i="81"/>
  <c r="AC61" i="81"/>
  <c r="AB61" i="81"/>
  <c r="T61" i="81"/>
  <c r="S61" i="81"/>
  <c r="K61" i="81"/>
  <c r="J61" i="81"/>
  <c r="B61" i="81"/>
  <c r="A61" i="81"/>
  <c r="AC60" i="81"/>
  <c r="AB60" i="81"/>
  <c r="T60" i="81"/>
  <c r="S60" i="81"/>
  <c r="K60" i="81"/>
  <c r="J60" i="81"/>
  <c r="B60" i="81"/>
  <c r="A60" i="81"/>
  <c r="AC59" i="81"/>
  <c r="AB59" i="81"/>
  <c r="T59" i="81"/>
  <c r="S59" i="81"/>
  <c r="K59" i="81"/>
  <c r="J59" i="81"/>
  <c r="B59" i="81"/>
  <c r="A59" i="81"/>
  <c r="AC58" i="81"/>
  <c r="AB58" i="81"/>
  <c r="T58" i="81"/>
  <c r="S58" i="81"/>
  <c r="K58" i="81"/>
  <c r="J58" i="81"/>
  <c r="B58" i="81"/>
  <c r="A58" i="81"/>
  <c r="AC57" i="81"/>
  <c r="AB57" i="81"/>
  <c r="T57" i="81"/>
  <c r="S57" i="81"/>
  <c r="K57" i="81"/>
  <c r="J57" i="81"/>
  <c r="B57" i="81"/>
  <c r="A57" i="81"/>
  <c r="AC56" i="81"/>
  <c r="AB56" i="81"/>
  <c r="T56" i="81"/>
  <c r="S56" i="81"/>
  <c r="K56" i="81"/>
  <c r="J56" i="81"/>
  <c r="B56" i="81"/>
  <c r="A56" i="81"/>
  <c r="AC55" i="81"/>
  <c r="AB55" i="81"/>
  <c r="T55" i="81"/>
  <c r="S55" i="81"/>
  <c r="K55" i="81"/>
  <c r="J55" i="81"/>
  <c r="B55" i="81"/>
  <c r="A55" i="81"/>
  <c r="AC54" i="81"/>
  <c r="AB54" i="81"/>
  <c r="T54" i="81"/>
  <c r="S54" i="81"/>
  <c r="K54" i="81"/>
  <c r="J54" i="81"/>
  <c r="B54" i="81"/>
  <c r="A54" i="81"/>
  <c r="AC53" i="81"/>
  <c r="AB53" i="81"/>
  <c r="T53" i="81"/>
  <c r="S53" i="81"/>
  <c r="K53" i="81"/>
  <c r="J53" i="81"/>
  <c r="B53" i="81"/>
  <c r="A53" i="81"/>
  <c r="AC52" i="81"/>
  <c r="AB52" i="81"/>
  <c r="T52" i="81"/>
  <c r="S52" i="81"/>
  <c r="K52" i="81"/>
  <c r="J52" i="81"/>
  <c r="B52" i="81"/>
  <c r="A52" i="81"/>
  <c r="AC51" i="81"/>
  <c r="AB51" i="81"/>
  <c r="T51" i="81"/>
  <c r="S51" i="81"/>
  <c r="K51" i="81"/>
  <c r="J51" i="81"/>
  <c r="B51" i="81"/>
  <c r="A51" i="81"/>
  <c r="AC50" i="81"/>
  <c r="AB50" i="81"/>
  <c r="T50" i="81"/>
  <c r="S50" i="81"/>
  <c r="K50" i="81"/>
  <c r="J50" i="81"/>
  <c r="B50" i="81"/>
  <c r="A50" i="81"/>
  <c r="AC49" i="81"/>
  <c r="AB49" i="81"/>
  <c r="T49" i="81"/>
  <c r="S49" i="81"/>
  <c r="K49" i="81"/>
  <c r="J49" i="81"/>
  <c r="B49" i="81"/>
  <c r="A49" i="81"/>
  <c r="AC48" i="81"/>
  <c r="AB48" i="81"/>
  <c r="T48" i="81"/>
  <c r="S48" i="81"/>
  <c r="K48" i="81"/>
  <c r="J48" i="81"/>
  <c r="B48" i="81"/>
  <c r="A48" i="81"/>
  <c r="AC47" i="81"/>
  <c r="AB47" i="81"/>
  <c r="T47" i="81"/>
  <c r="S47" i="81"/>
  <c r="K47" i="81"/>
  <c r="J47" i="81"/>
  <c r="B47" i="81"/>
  <c r="A47" i="81"/>
  <c r="AC46" i="81"/>
  <c r="AB46" i="81"/>
  <c r="T46" i="81"/>
  <c r="S46" i="81"/>
  <c r="K46" i="81"/>
  <c r="J46" i="81"/>
  <c r="B46" i="81"/>
  <c r="A46" i="81"/>
  <c r="AC45" i="81"/>
  <c r="AB45" i="81"/>
  <c r="T45" i="81"/>
  <c r="S45" i="81"/>
  <c r="K45" i="81"/>
  <c r="J45" i="81"/>
  <c r="B45" i="81"/>
  <c r="A45" i="81"/>
  <c r="AC44" i="81"/>
  <c r="AB44" i="81"/>
  <c r="T44" i="81"/>
  <c r="S44" i="81"/>
  <c r="K44" i="81"/>
  <c r="J44" i="81"/>
  <c r="B44" i="81"/>
  <c r="A44" i="81"/>
  <c r="AC43" i="81"/>
  <c r="AB43" i="81"/>
  <c r="T43" i="81"/>
  <c r="S43" i="81"/>
  <c r="K43" i="81"/>
  <c r="J43" i="81"/>
  <c r="B43" i="81"/>
  <c r="A43" i="81"/>
  <c r="AC42" i="81"/>
  <c r="AB42" i="81"/>
  <c r="T42" i="81"/>
  <c r="S42" i="81"/>
  <c r="K42" i="81"/>
  <c r="J42" i="81"/>
  <c r="B42" i="81"/>
  <c r="A42" i="81"/>
  <c r="AC41" i="81"/>
  <c r="AB41" i="81"/>
  <c r="T41" i="81"/>
  <c r="S41" i="81"/>
  <c r="K41" i="81"/>
  <c r="J41" i="81"/>
  <c r="B41" i="81"/>
  <c r="A41" i="81"/>
  <c r="AC40" i="81"/>
  <c r="AB40" i="81"/>
  <c r="T40" i="81"/>
  <c r="S40" i="81"/>
  <c r="K40" i="81"/>
  <c r="J40" i="81"/>
  <c r="B40" i="81"/>
  <c r="A40" i="81"/>
  <c r="AC39" i="81"/>
  <c r="AB39" i="81"/>
  <c r="T39" i="81"/>
  <c r="S39" i="81"/>
  <c r="K39" i="81"/>
  <c r="J39" i="81"/>
  <c r="B39" i="81"/>
  <c r="A39" i="81"/>
  <c r="AC38" i="81"/>
  <c r="AB38" i="81"/>
  <c r="T38" i="81"/>
  <c r="S38" i="81"/>
  <c r="K38" i="81"/>
  <c r="J38" i="81"/>
  <c r="B38" i="81"/>
  <c r="A38" i="81"/>
  <c r="AC67" i="80"/>
  <c r="AB67" i="80"/>
  <c r="T67" i="80"/>
  <c r="S67" i="80"/>
  <c r="K67" i="80"/>
  <c r="J67" i="80"/>
  <c r="A67" i="80"/>
  <c r="AC66" i="80"/>
  <c r="AB66" i="80"/>
  <c r="T66" i="80"/>
  <c r="S66" i="80"/>
  <c r="K66" i="80"/>
  <c r="J66" i="80"/>
  <c r="B66" i="80"/>
  <c r="A66" i="80"/>
  <c r="AC65" i="80"/>
  <c r="AB65" i="80"/>
  <c r="T65" i="80"/>
  <c r="S65" i="80"/>
  <c r="K65" i="80"/>
  <c r="J65" i="80"/>
  <c r="B65" i="80"/>
  <c r="A65" i="80"/>
  <c r="AC64" i="80"/>
  <c r="AB64" i="80"/>
  <c r="T64" i="80"/>
  <c r="S64" i="80"/>
  <c r="K64" i="80"/>
  <c r="J64" i="80"/>
  <c r="B64" i="80"/>
  <c r="A64" i="80"/>
  <c r="AC63" i="80"/>
  <c r="AB63" i="80"/>
  <c r="T63" i="80"/>
  <c r="S63" i="80"/>
  <c r="K63" i="80"/>
  <c r="J63" i="80"/>
  <c r="B63" i="80"/>
  <c r="A63" i="80"/>
  <c r="AC62" i="80"/>
  <c r="AB62" i="80"/>
  <c r="T62" i="80"/>
  <c r="S62" i="80"/>
  <c r="K62" i="80"/>
  <c r="J62" i="80"/>
  <c r="B62" i="80"/>
  <c r="A62" i="80"/>
  <c r="AC61" i="80"/>
  <c r="AB61" i="80"/>
  <c r="T61" i="80"/>
  <c r="S61" i="80"/>
  <c r="K61" i="80"/>
  <c r="J61" i="80"/>
  <c r="B61" i="80"/>
  <c r="A61" i="80"/>
  <c r="AC60" i="80"/>
  <c r="AB60" i="80"/>
  <c r="T60" i="80"/>
  <c r="S60" i="80"/>
  <c r="K60" i="80"/>
  <c r="J60" i="80"/>
  <c r="B60" i="80"/>
  <c r="A60" i="80"/>
  <c r="AC59" i="80"/>
  <c r="AB59" i="80"/>
  <c r="T59" i="80"/>
  <c r="S59" i="80"/>
  <c r="K59" i="80"/>
  <c r="J59" i="80"/>
  <c r="B59" i="80"/>
  <c r="A59" i="80"/>
  <c r="AC58" i="80"/>
  <c r="AB58" i="80"/>
  <c r="T58" i="80"/>
  <c r="S58" i="80"/>
  <c r="K58" i="80"/>
  <c r="J58" i="80"/>
  <c r="B58" i="80"/>
  <c r="A58" i="80"/>
  <c r="AC57" i="80"/>
  <c r="AB57" i="80"/>
  <c r="T57" i="80"/>
  <c r="S57" i="80"/>
  <c r="K57" i="80"/>
  <c r="J57" i="80"/>
  <c r="B57" i="80"/>
  <c r="A57" i="80"/>
  <c r="AC56" i="80"/>
  <c r="AB56" i="80"/>
  <c r="T56" i="80"/>
  <c r="S56" i="80"/>
  <c r="K56" i="80"/>
  <c r="J56" i="80"/>
  <c r="B56" i="80"/>
  <c r="A56" i="80"/>
  <c r="AC55" i="80"/>
  <c r="AB55" i="80"/>
  <c r="T55" i="80"/>
  <c r="S55" i="80"/>
  <c r="K55" i="80"/>
  <c r="J55" i="80"/>
  <c r="B55" i="80"/>
  <c r="A55" i="80"/>
  <c r="AC54" i="80"/>
  <c r="AB54" i="80"/>
  <c r="T54" i="80"/>
  <c r="S54" i="80"/>
  <c r="K54" i="80"/>
  <c r="J54" i="80"/>
  <c r="B54" i="80"/>
  <c r="A54" i="80"/>
  <c r="AC53" i="80"/>
  <c r="AB53" i="80"/>
  <c r="T53" i="80"/>
  <c r="S53" i="80"/>
  <c r="K53" i="80"/>
  <c r="J53" i="80"/>
  <c r="B53" i="80"/>
  <c r="A53" i="80"/>
  <c r="AC52" i="80"/>
  <c r="AB52" i="80"/>
  <c r="T52" i="80"/>
  <c r="S52" i="80"/>
  <c r="K52" i="80"/>
  <c r="J52" i="80"/>
  <c r="B52" i="80"/>
  <c r="A52" i="80"/>
  <c r="AC51" i="80"/>
  <c r="AB51" i="80"/>
  <c r="T51" i="80"/>
  <c r="S51" i="80"/>
  <c r="K51" i="80"/>
  <c r="J51" i="80"/>
  <c r="B51" i="80"/>
  <c r="A51" i="80"/>
  <c r="AC50" i="80"/>
  <c r="AB50" i="80"/>
  <c r="T50" i="80"/>
  <c r="S50" i="80"/>
  <c r="K50" i="80"/>
  <c r="J50" i="80"/>
  <c r="B50" i="80"/>
  <c r="A50" i="80"/>
  <c r="AC49" i="80"/>
  <c r="AB49" i="80"/>
  <c r="T49" i="80"/>
  <c r="S49" i="80"/>
  <c r="K49" i="80"/>
  <c r="J49" i="80"/>
  <c r="B49" i="80"/>
  <c r="A49" i="80"/>
  <c r="AC48" i="80"/>
  <c r="AB48" i="80"/>
  <c r="T48" i="80"/>
  <c r="S48" i="80"/>
  <c r="K48" i="80"/>
  <c r="J48" i="80"/>
  <c r="B48" i="80"/>
  <c r="A48" i="80"/>
  <c r="AC47" i="80"/>
  <c r="AB47" i="80"/>
  <c r="T47" i="80"/>
  <c r="S47" i="80"/>
  <c r="K47" i="80"/>
  <c r="J47" i="80"/>
  <c r="B47" i="80"/>
  <c r="A47" i="80"/>
  <c r="AC46" i="80"/>
  <c r="AB46" i="80"/>
  <c r="T46" i="80"/>
  <c r="S46" i="80"/>
  <c r="K46" i="80"/>
  <c r="J46" i="80"/>
  <c r="B46" i="80"/>
  <c r="A46" i="80"/>
  <c r="AC45" i="80"/>
  <c r="AB45" i="80"/>
  <c r="T45" i="80"/>
  <c r="S45" i="80"/>
  <c r="K45" i="80"/>
  <c r="J45" i="80"/>
  <c r="B45" i="80"/>
  <c r="A45" i="80"/>
  <c r="AC44" i="80"/>
  <c r="AB44" i="80"/>
  <c r="T44" i="80"/>
  <c r="S44" i="80"/>
  <c r="K44" i="80"/>
  <c r="J44" i="80"/>
  <c r="B44" i="80"/>
  <c r="A44" i="80"/>
  <c r="AC43" i="80"/>
  <c r="AB43" i="80"/>
  <c r="T43" i="80"/>
  <c r="S43" i="80"/>
  <c r="K43" i="80"/>
  <c r="J43" i="80"/>
  <c r="B43" i="80"/>
  <c r="A43" i="80"/>
  <c r="AC42" i="80"/>
  <c r="AB42" i="80"/>
  <c r="T42" i="80"/>
  <c r="S42" i="80"/>
  <c r="K42" i="80"/>
  <c r="J42" i="80"/>
  <c r="B42" i="80"/>
  <c r="A42" i="80"/>
  <c r="AC41" i="80"/>
  <c r="AB41" i="80"/>
  <c r="T41" i="80"/>
  <c r="S41" i="80"/>
  <c r="K41" i="80"/>
  <c r="J41" i="80"/>
  <c r="B41" i="80"/>
  <c r="A41" i="80"/>
  <c r="AC40" i="80"/>
  <c r="AB40" i="80"/>
  <c r="T40" i="80"/>
  <c r="S40" i="80"/>
  <c r="K40" i="80"/>
  <c r="J40" i="80"/>
  <c r="B40" i="80"/>
  <c r="A40" i="80"/>
  <c r="AC39" i="80"/>
  <c r="AB39" i="80"/>
  <c r="T39" i="80"/>
  <c r="S39" i="80"/>
  <c r="K39" i="80"/>
  <c r="J39" i="80"/>
  <c r="B39" i="80"/>
  <c r="A39" i="80"/>
  <c r="AC38" i="80"/>
  <c r="AB38" i="80"/>
  <c r="T38" i="80"/>
  <c r="S38" i="80"/>
  <c r="K38" i="80"/>
  <c r="J38" i="80"/>
  <c r="B38" i="80"/>
  <c r="A38" i="80"/>
  <c r="AC67" i="72"/>
  <c r="AC66" i="72"/>
  <c r="AC65" i="72"/>
  <c r="AC64" i="72"/>
  <c r="AC63" i="72"/>
  <c r="AC62" i="72"/>
  <c r="AC61" i="72"/>
  <c r="AC60" i="72"/>
  <c r="AB67" i="72"/>
  <c r="AB66" i="72"/>
  <c r="AB65" i="72"/>
  <c r="AB64" i="72"/>
  <c r="AB63" i="72"/>
  <c r="AB62" i="72"/>
  <c r="AB61" i="72"/>
  <c r="T67" i="72"/>
  <c r="T66" i="72"/>
  <c r="T65" i="72"/>
  <c r="T64" i="72"/>
  <c r="T63" i="72"/>
  <c r="T62" i="72"/>
  <c r="T61" i="72"/>
  <c r="T60" i="72"/>
  <c r="T59" i="72"/>
  <c r="S67" i="72"/>
  <c r="S66" i="72"/>
  <c r="S65" i="72"/>
  <c r="S64" i="72"/>
  <c r="S63" i="72"/>
  <c r="S62" i="72"/>
  <c r="S61" i="72"/>
  <c r="S60" i="72"/>
  <c r="S59" i="72"/>
  <c r="K67" i="72"/>
  <c r="K66" i="72"/>
  <c r="K65" i="72"/>
  <c r="K64" i="72"/>
  <c r="K63" i="72"/>
  <c r="K62" i="72"/>
  <c r="K61" i="72"/>
  <c r="J67" i="72"/>
  <c r="J66" i="72"/>
  <c r="J65" i="72"/>
  <c r="J64" i="72"/>
  <c r="J63" i="72"/>
  <c r="J62" i="72"/>
  <c r="J61" i="72"/>
  <c r="B66" i="72"/>
  <c r="B65" i="72"/>
  <c r="B64" i="72"/>
  <c r="B63" i="72"/>
  <c r="B62" i="72"/>
  <c r="B61" i="72"/>
  <c r="A67" i="72"/>
  <c r="A66" i="72"/>
  <c r="A65" i="72"/>
  <c r="A64" i="72"/>
  <c r="A63" i="72"/>
  <c r="A62" i="72"/>
  <c r="A61" i="72"/>
  <c r="N52" i="81"/>
  <c r="K18" i="81"/>
  <c r="N64" i="80"/>
  <c r="K30" i="80"/>
  <c r="N44" i="81"/>
  <c r="K10" i="81"/>
  <c r="N66" i="81"/>
  <c r="K32" i="81"/>
  <c r="N64" i="81"/>
  <c r="K30" i="81"/>
  <c r="N62" i="81"/>
  <c r="K28" i="81"/>
  <c r="N58" i="81"/>
  <c r="K24" i="81"/>
  <c r="N50" i="81"/>
  <c r="K16" i="81"/>
  <c r="N54" i="80"/>
  <c r="K20" i="80"/>
  <c r="E67" i="81"/>
  <c r="B33" i="81"/>
  <c r="N66" i="80"/>
  <c r="K32" i="80"/>
  <c r="AF48" i="81"/>
  <c r="AC14" i="81"/>
  <c r="N39" i="81"/>
  <c r="K5" i="81"/>
  <c r="N42" i="81"/>
  <c r="K8" i="81"/>
  <c r="N40" i="81"/>
  <c r="K6" i="81"/>
  <c r="N38" i="81"/>
  <c r="K4" i="81"/>
  <c r="W49" i="80"/>
  <c r="T15" i="80"/>
  <c r="C91" i="78"/>
  <c r="C13" i="78"/>
  <c r="C33" i="78"/>
  <c r="C105" i="78"/>
  <c r="C93" i="78"/>
  <c r="C122" i="78"/>
  <c r="C34" i="78"/>
  <c r="C84" i="78"/>
  <c r="C30" i="78"/>
  <c r="C59" i="78"/>
  <c r="C99" i="78"/>
  <c r="C88" i="78"/>
  <c r="C10" i="78"/>
  <c r="C57" i="78"/>
  <c r="C110" i="78"/>
  <c r="C81" i="78"/>
  <c r="C32" i="78"/>
  <c r="C23" i="78"/>
  <c r="C83" i="78"/>
  <c r="C61" i="78"/>
  <c r="C9" i="78"/>
  <c r="C100" i="78"/>
  <c r="C28" i="78"/>
  <c r="C64" i="78"/>
  <c r="C52" i="78"/>
  <c r="C104" i="78"/>
  <c r="C117" i="78"/>
  <c r="C75" i="78"/>
  <c r="C120" i="78"/>
  <c r="C39" i="78"/>
  <c r="C112" i="78"/>
  <c r="C15" i="78"/>
  <c r="C47" i="78"/>
  <c r="C123" i="78"/>
  <c r="C118" i="78"/>
  <c r="C94" i="78"/>
  <c r="C56" i="78"/>
  <c r="C50" i="78"/>
  <c r="C108" i="78"/>
  <c r="C85" i="78"/>
  <c r="C45" i="78"/>
  <c r="C42" i="78"/>
  <c r="C86" i="78"/>
  <c r="C54" i="78"/>
  <c r="C43" i="78"/>
  <c r="C106" i="78"/>
  <c r="C51" i="78"/>
  <c r="C37" i="78"/>
  <c r="C124" i="78"/>
  <c r="C89" i="78"/>
  <c r="C19" i="78"/>
  <c r="C6" i="78"/>
  <c r="C98" i="78"/>
  <c r="C63" i="78"/>
  <c r="C48" i="78"/>
  <c r="C73" i="78"/>
  <c r="C18" i="78"/>
  <c r="C60" i="78"/>
  <c r="C76" i="78"/>
  <c r="C55" i="78"/>
  <c r="C46" i="78"/>
  <c r="C103" i="78"/>
  <c r="C80" i="78"/>
  <c r="C92" i="78"/>
  <c r="C95" i="78"/>
  <c r="C25" i="78"/>
  <c r="C49" i="78"/>
  <c r="C26" i="78"/>
  <c r="C111" i="78"/>
  <c r="C77" i="78"/>
  <c r="C66" i="78"/>
  <c r="C58" i="78"/>
  <c r="C107" i="78"/>
  <c r="C82" i="78"/>
  <c r="C44" i="78"/>
  <c r="C40" i="78"/>
  <c r="C35" i="78"/>
  <c r="C8" i="78"/>
  <c r="C14" i="78"/>
  <c r="C70" i="78"/>
  <c r="C22" i="78"/>
  <c r="C90" i="78"/>
  <c r="C31" i="78"/>
  <c r="C12" i="78"/>
  <c r="C72" i="78"/>
  <c r="C21" i="78"/>
  <c r="C53" i="78"/>
  <c r="C116" i="78"/>
  <c r="C115" i="78"/>
  <c r="C74" i="78"/>
  <c r="C16" i="78"/>
  <c r="C29" i="78"/>
  <c r="C101" i="78"/>
  <c r="C102" i="78"/>
  <c r="C78" i="78"/>
  <c r="C24" i="78"/>
  <c r="C67" i="78"/>
  <c r="C113" i="78"/>
  <c r="C96" i="78"/>
  <c r="C65" i="78"/>
  <c r="C27" i="78"/>
  <c r="C119" i="78"/>
  <c r="C71" i="78"/>
  <c r="C121" i="78"/>
  <c r="C17" i="78"/>
  <c r="C20" i="78"/>
  <c r="C11" i="78"/>
  <c r="C68" i="78"/>
  <c r="C97" i="78"/>
  <c r="C5" i="78"/>
  <c r="C62" i="78"/>
  <c r="C87" i="78"/>
  <c r="C69" i="78"/>
  <c r="C36" i="78"/>
  <c r="C109" i="78"/>
  <c r="C114" i="78"/>
  <c r="C79" i="78"/>
  <c r="C7" i="78"/>
  <c r="C38" i="78"/>
  <c r="E67" i="80"/>
  <c r="B33" i="80"/>
  <c r="N60" i="81"/>
  <c r="K26" i="81"/>
  <c r="W67" i="80"/>
  <c r="T33" i="80"/>
  <c r="W55" i="80"/>
  <c r="T21" i="80"/>
  <c r="W43" i="80"/>
  <c r="T9" i="80"/>
  <c r="W45" i="80"/>
  <c r="T11" i="80"/>
  <c r="W59" i="80"/>
  <c r="T25" i="80"/>
  <c r="W51" i="80"/>
  <c r="T17" i="80"/>
  <c r="N58" i="80"/>
  <c r="K24" i="80"/>
  <c r="N50" i="80"/>
  <c r="K16" i="80"/>
  <c r="N40" i="80"/>
  <c r="K6" i="80"/>
  <c r="N46" i="80"/>
  <c r="K12" i="80"/>
  <c r="N62" i="80"/>
  <c r="K28" i="80"/>
  <c r="AF49" i="81"/>
  <c r="AC15" i="81"/>
  <c r="AF45" i="81"/>
  <c r="AC11" i="81"/>
  <c r="AF44" i="81"/>
  <c r="AC10" i="81"/>
  <c r="AF43" i="81"/>
  <c r="AC9" i="81"/>
  <c r="AF40" i="81"/>
  <c r="AC6" i="81"/>
  <c r="N46" i="81"/>
  <c r="K12" i="81"/>
  <c r="N54" i="81"/>
  <c r="K20" i="81"/>
  <c r="AF41" i="81"/>
  <c r="AC7" i="81"/>
  <c r="AF46" i="81"/>
  <c r="AC12" i="81"/>
  <c r="N56" i="81"/>
  <c r="K22" i="81"/>
  <c r="AF38" i="81"/>
  <c r="AC4" i="81"/>
  <c r="AF47" i="81"/>
  <c r="AC13" i="81"/>
  <c r="AF42" i="81"/>
  <c r="AC8" i="81"/>
  <c r="N48" i="81"/>
  <c r="K14" i="81"/>
  <c r="AF39" i="81"/>
  <c r="AC5" i="81"/>
  <c r="W39" i="81"/>
  <c r="T5" i="81"/>
  <c r="W41" i="81"/>
  <c r="T7" i="81"/>
  <c r="W43" i="81"/>
  <c r="T9" i="81"/>
  <c r="W45" i="81"/>
  <c r="T11" i="81"/>
  <c r="W47" i="81"/>
  <c r="T13" i="81"/>
  <c r="W49" i="81"/>
  <c r="T15" i="81"/>
  <c r="W51" i="81"/>
  <c r="T17" i="81"/>
  <c r="W53" i="81"/>
  <c r="T19" i="81"/>
  <c r="W55" i="81"/>
  <c r="T21" i="81"/>
  <c r="W57" i="81"/>
  <c r="T23" i="81"/>
  <c r="W59" i="81"/>
  <c r="T25" i="81"/>
  <c r="W61" i="81"/>
  <c r="T27" i="81"/>
  <c r="W63" i="81"/>
  <c r="T29" i="81"/>
  <c r="W65" i="81"/>
  <c r="T31" i="81"/>
  <c r="W67" i="81"/>
  <c r="T33" i="81"/>
  <c r="AF50" i="81"/>
  <c r="AC16" i="81"/>
  <c r="AF52" i="81"/>
  <c r="AC18" i="81"/>
  <c r="AF54" i="81"/>
  <c r="AC20" i="81"/>
  <c r="AF56" i="81"/>
  <c r="AC22" i="81"/>
  <c r="AF58" i="81"/>
  <c r="AC24" i="81"/>
  <c r="AF60" i="81"/>
  <c r="AC26" i="81"/>
  <c r="AF62" i="81"/>
  <c r="AC28" i="81"/>
  <c r="AF64" i="81"/>
  <c r="AC30" i="81"/>
  <c r="AF66" i="81"/>
  <c r="AC32" i="81"/>
  <c r="E38" i="81"/>
  <c r="B4" i="81"/>
  <c r="E40" i="81"/>
  <c r="B6" i="81"/>
  <c r="E42" i="81"/>
  <c r="B8" i="81"/>
  <c r="E44" i="81"/>
  <c r="B10" i="81"/>
  <c r="E46" i="81"/>
  <c r="B12" i="81"/>
  <c r="E48" i="81"/>
  <c r="B14" i="81"/>
  <c r="E50" i="81"/>
  <c r="B16" i="81"/>
  <c r="E52" i="81"/>
  <c r="B18" i="81"/>
  <c r="E54" i="81"/>
  <c r="B20" i="81"/>
  <c r="E56" i="81"/>
  <c r="B22" i="81"/>
  <c r="E58" i="81"/>
  <c r="B24" i="81"/>
  <c r="E60" i="81"/>
  <c r="B26" i="81"/>
  <c r="E62" i="81"/>
  <c r="B28" i="81"/>
  <c r="E64" i="81"/>
  <c r="B30" i="81"/>
  <c r="E66" i="81"/>
  <c r="B32" i="81"/>
  <c r="N41" i="81"/>
  <c r="K7" i="81"/>
  <c r="N43" i="81"/>
  <c r="K9" i="81"/>
  <c r="N45" i="81"/>
  <c r="K11" i="81"/>
  <c r="N47" i="81"/>
  <c r="K13" i="81"/>
  <c r="N49" i="81"/>
  <c r="K15" i="81"/>
  <c r="N51" i="81"/>
  <c r="K17" i="81"/>
  <c r="N53" i="81"/>
  <c r="K19" i="81"/>
  <c r="N55" i="81"/>
  <c r="K21" i="81"/>
  <c r="N57" i="81"/>
  <c r="K23" i="81"/>
  <c r="N59" i="81"/>
  <c r="K25" i="81"/>
  <c r="N61" i="81"/>
  <c r="K27" i="81"/>
  <c r="N63" i="81"/>
  <c r="K29" i="81"/>
  <c r="N65" i="81"/>
  <c r="K31" i="81"/>
  <c r="N67" i="81"/>
  <c r="K33" i="81"/>
  <c r="W38" i="81"/>
  <c r="T4" i="81"/>
  <c r="W40" i="81"/>
  <c r="T6" i="81"/>
  <c r="W42" i="81"/>
  <c r="T8" i="81"/>
  <c r="W44" i="81"/>
  <c r="T10" i="81"/>
  <c r="W46" i="81"/>
  <c r="T12" i="81"/>
  <c r="W48" i="81"/>
  <c r="T14" i="81"/>
  <c r="W50" i="81"/>
  <c r="T16" i="81"/>
  <c r="W52" i="81"/>
  <c r="T18" i="81"/>
  <c r="W54" i="81"/>
  <c r="T20" i="81"/>
  <c r="W56" i="81"/>
  <c r="T22" i="81"/>
  <c r="W58" i="81"/>
  <c r="T24" i="81"/>
  <c r="W60" i="81"/>
  <c r="T26" i="81"/>
  <c r="W62" i="81"/>
  <c r="T28" i="81"/>
  <c r="W64" i="81"/>
  <c r="T30" i="81"/>
  <c r="W66" i="81"/>
  <c r="T32" i="81"/>
  <c r="AF51" i="81"/>
  <c r="AC17" i="81"/>
  <c r="AF53" i="81"/>
  <c r="AC19" i="81"/>
  <c r="AF55" i="81"/>
  <c r="AC21" i="81"/>
  <c r="AF57" i="81"/>
  <c r="AC23" i="81"/>
  <c r="AF59" i="81"/>
  <c r="AC25" i="81"/>
  <c r="AF61" i="81"/>
  <c r="AC27" i="81"/>
  <c r="AF63" i="81"/>
  <c r="AC29" i="81"/>
  <c r="AF65" i="81"/>
  <c r="AC31" i="81"/>
  <c r="AF67" i="81"/>
  <c r="AC33" i="81"/>
  <c r="E39" i="81"/>
  <c r="B5" i="81"/>
  <c r="E41" i="81"/>
  <c r="B7" i="81"/>
  <c r="E43" i="81"/>
  <c r="B9" i="81"/>
  <c r="E45" i="81"/>
  <c r="B11" i="81"/>
  <c r="E47" i="81"/>
  <c r="B13" i="81"/>
  <c r="E49" i="81"/>
  <c r="B15" i="81"/>
  <c r="E51" i="81"/>
  <c r="B17" i="81"/>
  <c r="E53" i="81"/>
  <c r="B19" i="81"/>
  <c r="E55" i="81"/>
  <c r="B21" i="81"/>
  <c r="E57" i="81"/>
  <c r="B23" i="81"/>
  <c r="E59" i="81"/>
  <c r="B25" i="81"/>
  <c r="E61" i="81"/>
  <c r="B27" i="81"/>
  <c r="E63" i="81"/>
  <c r="B29" i="81"/>
  <c r="E65" i="81"/>
  <c r="B31" i="81"/>
  <c r="W41" i="80"/>
  <c r="T7" i="80"/>
  <c r="W38" i="80"/>
  <c r="T4" i="80"/>
  <c r="W42" i="80"/>
  <c r="T8" i="80"/>
  <c r="W53" i="80"/>
  <c r="T19" i="80"/>
  <c r="W57" i="80"/>
  <c r="T23" i="80"/>
  <c r="W39" i="80"/>
  <c r="T5" i="80"/>
  <c r="W47" i="80"/>
  <c r="T13" i="80"/>
  <c r="N48" i="80"/>
  <c r="K14" i="80"/>
  <c r="N56" i="80"/>
  <c r="K22" i="80"/>
  <c r="N42" i="80"/>
  <c r="K8" i="80"/>
  <c r="N44" i="80"/>
  <c r="K10" i="80"/>
  <c r="N52" i="80"/>
  <c r="K18" i="80"/>
  <c r="N60" i="80"/>
  <c r="K26" i="80"/>
  <c r="N38" i="80"/>
  <c r="K4" i="80"/>
  <c r="W61" i="80"/>
  <c r="T27" i="80"/>
  <c r="W63" i="80"/>
  <c r="T29" i="80"/>
  <c r="W65" i="80"/>
  <c r="T31" i="80"/>
  <c r="AF38" i="80"/>
  <c r="AC4" i="80"/>
  <c r="AF40" i="80"/>
  <c r="AC6" i="80"/>
  <c r="AF42" i="80"/>
  <c r="AC8" i="80"/>
  <c r="AF44" i="80"/>
  <c r="AC10" i="80"/>
  <c r="AF46" i="80"/>
  <c r="AC12" i="80"/>
  <c r="AF48" i="80"/>
  <c r="AC14" i="80"/>
  <c r="AF50" i="80"/>
  <c r="AC16" i="80"/>
  <c r="AF52" i="80"/>
  <c r="AC18" i="80"/>
  <c r="AF54" i="80"/>
  <c r="AC20" i="80"/>
  <c r="AF56" i="80"/>
  <c r="AC22" i="80"/>
  <c r="AF58" i="80"/>
  <c r="AC24" i="80"/>
  <c r="AF60" i="80"/>
  <c r="AC26" i="80"/>
  <c r="AF62" i="80"/>
  <c r="AC28" i="80"/>
  <c r="AF64" i="80"/>
  <c r="AC30" i="80"/>
  <c r="AF66" i="80"/>
  <c r="AC32" i="80"/>
  <c r="E38" i="80"/>
  <c r="B4" i="80"/>
  <c r="E40" i="80"/>
  <c r="B6" i="80"/>
  <c r="E42" i="80"/>
  <c r="B8" i="80"/>
  <c r="E44" i="80"/>
  <c r="B10" i="80"/>
  <c r="E46" i="80"/>
  <c r="B12" i="80"/>
  <c r="E48" i="80"/>
  <c r="B14" i="80"/>
  <c r="E50" i="80"/>
  <c r="B16" i="80"/>
  <c r="E52" i="80"/>
  <c r="B18" i="80"/>
  <c r="E54" i="80"/>
  <c r="B20" i="80"/>
  <c r="E56" i="80"/>
  <c r="B22" i="80"/>
  <c r="E58" i="80"/>
  <c r="B24" i="80"/>
  <c r="E60" i="80"/>
  <c r="B26" i="80"/>
  <c r="E62" i="80"/>
  <c r="B28" i="80"/>
  <c r="E64" i="80"/>
  <c r="B30" i="80"/>
  <c r="E66" i="80"/>
  <c r="B32" i="80"/>
  <c r="N39" i="80"/>
  <c r="K5" i="80"/>
  <c r="N41" i="80"/>
  <c r="K7" i="80"/>
  <c r="N43" i="80"/>
  <c r="K9" i="80"/>
  <c r="N45" i="80"/>
  <c r="K11" i="80"/>
  <c r="N47" i="80"/>
  <c r="K13" i="80"/>
  <c r="N49" i="80"/>
  <c r="K15" i="80"/>
  <c r="N51" i="80"/>
  <c r="K17" i="80"/>
  <c r="N53" i="80"/>
  <c r="K19" i="80"/>
  <c r="N55" i="80"/>
  <c r="K21" i="80"/>
  <c r="N57" i="80"/>
  <c r="K23" i="80"/>
  <c r="N59" i="80"/>
  <c r="K25" i="80"/>
  <c r="N61" i="80"/>
  <c r="K27" i="80"/>
  <c r="N63" i="80"/>
  <c r="K29" i="80"/>
  <c r="N65" i="80"/>
  <c r="K31" i="80"/>
  <c r="N67" i="80"/>
  <c r="K33" i="80"/>
  <c r="W40" i="80"/>
  <c r="T6" i="80"/>
  <c r="W44" i="80"/>
  <c r="T10" i="80"/>
  <c r="W46" i="80"/>
  <c r="T12" i="80"/>
  <c r="W48" i="80"/>
  <c r="T14" i="80"/>
  <c r="W50" i="80"/>
  <c r="T16" i="80"/>
  <c r="W52" i="80"/>
  <c r="T18" i="80"/>
  <c r="W54" i="80"/>
  <c r="T20" i="80"/>
  <c r="W56" i="80"/>
  <c r="T22" i="80"/>
  <c r="W58" i="80"/>
  <c r="T24" i="80"/>
  <c r="W60" i="80"/>
  <c r="T26" i="80"/>
  <c r="W62" i="80"/>
  <c r="T28" i="80"/>
  <c r="W64" i="80"/>
  <c r="T30" i="80"/>
  <c r="W66" i="80"/>
  <c r="T32" i="80"/>
  <c r="AF39" i="80"/>
  <c r="AC5" i="80"/>
  <c r="AF41" i="80"/>
  <c r="AC7" i="80"/>
  <c r="AF43" i="80"/>
  <c r="AC9" i="80"/>
  <c r="AF45" i="80"/>
  <c r="AC11" i="80"/>
  <c r="AF47" i="80"/>
  <c r="AC13" i="80"/>
  <c r="AF49" i="80"/>
  <c r="AC15" i="80"/>
  <c r="AF51" i="80"/>
  <c r="AC17" i="80"/>
  <c r="AF53" i="80"/>
  <c r="AC19" i="80"/>
  <c r="AF55" i="80"/>
  <c r="AC21" i="80"/>
  <c r="AF57" i="80"/>
  <c r="AC23" i="80"/>
  <c r="AF59" i="80"/>
  <c r="AC25" i="80"/>
  <c r="AF61" i="80"/>
  <c r="AC27" i="80"/>
  <c r="AF63" i="80"/>
  <c r="AC29" i="80"/>
  <c r="AF65" i="80"/>
  <c r="AC31" i="80"/>
  <c r="AF67" i="80"/>
  <c r="AC33" i="80"/>
  <c r="E39" i="80"/>
  <c r="B5" i="80"/>
  <c r="E41" i="80"/>
  <c r="B7" i="80"/>
  <c r="E43" i="80"/>
  <c r="B9" i="80"/>
  <c r="E45" i="80"/>
  <c r="B11" i="80"/>
  <c r="E47" i="80"/>
  <c r="B13" i="80"/>
  <c r="E49" i="80"/>
  <c r="B15" i="80"/>
  <c r="E51" i="80"/>
  <c r="B17" i="80"/>
  <c r="E53" i="80"/>
  <c r="B19" i="80"/>
  <c r="E55" i="80"/>
  <c r="B21" i="80"/>
  <c r="E57" i="80"/>
  <c r="B23" i="80"/>
  <c r="E59" i="80"/>
  <c r="B25" i="80"/>
  <c r="E61" i="80"/>
  <c r="B27" i="80"/>
  <c r="E63" i="80"/>
  <c r="B29" i="80"/>
  <c r="E65" i="80"/>
  <c r="B31" i="80"/>
  <c r="P63" i="79"/>
  <c r="P61" i="79"/>
  <c r="Z34" i="79"/>
  <c r="P59" i="79"/>
  <c r="P57" i="79"/>
  <c r="Z32" i="79"/>
  <c r="P55" i="79"/>
  <c r="Z31" i="79"/>
  <c r="P53" i="79"/>
  <c r="B53" i="79"/>
  <c r="P51" i="79"/>
  <c r="B51" i="79"/>
  <c r="P49" i="79"/>
  <c r="Z28" i="79"/>
  <c r="B49" i="79"/>
  <c r="P47" i="79"/>
  <c r="Z27" i="79"/>
  <c r="B47" i="79"/>
  <c r="P45" i="79"/>
  <c r="Z26" i="79"/>
  <c r="B45" i="79"/>
  <c r="P43" i="79"/>
  <c r="B43" i="79"/>
  <c r="AQ41" i="79"/>
  <c r="P41" i="79"/>
  <c r="B41" i="79"/>
  <c r="P39" i="79"/>
  <c r="B39" i="79"/>
  <c r="P37" i="79"/>
  <c r="Z22" i="79"/>
  <c r="B37" i="79"/>
  <c r="AQ35" i="79"/>
  <c r="AM35" i="79"/>
  <c r="AI35" i="79"/>
  <c r="AE35" i="79"/>
  <c r="P35" i="79"/>
  <c r="Z21" i="79"/>
  <c r="B35" i="79"/>
  <c r="AQ34" i="79"/>
  <c r="AM34" i="79"/>
  <c r="AI34" i="79"/>
  <c r="AE34" i="79"/>
  <c r="AQ33" i="79"/>
  <c r="AM33" i="79"/>
  <c r="AI33" i="79"/>
  <c r="AE33" i="79"/>
  <c r="P33" i="79"/>
  <c r="B33" i="79"/>
  <c r="AQ32" i="79"/>
  <c r="AM32" i="79"/>
  <c r="AI32" i="79"/>
  <c r="AE32" i="79"/>
  <c r="AQ31" i="79"/>
  <c r="AM31" i="79"/>
  <c r="AI31" i="79"/>
  <c r="AE31" i="79"/>
  <c r="P31" i="79"/>
  <c r="Z19" i="79"/>
  <c r="B31" i="79"/>
  <c r="AQ30" i="79"/>
  <c r="AM30" i="79"/>
  <c r="AI30" i="79"/>
  <c r="AE30" i="79"/>
  <c r="AQ29" i="79"/>
  <c r="AM29" i="79"/>
  <c r="AI29" i="79"/>
  <c r="AE29" i="79"/>
  <c r="P29" i="79"/>
  <c r="B29" i="79"/>
  <c r="AQ28" i="79"/>
  <c r="AM28" i="79"/>
  <c r="AI28" i="79"/>
  <c r="AE28" i="79"/>
  <c r="AQ27" i="79"/>
  <c r="AM27" i="79"/>
  <c r="AI27" i="79"/>
  <c r="AE27" i="79"/>
  <c r="P27" i="79"/>
  <c r="Z17" i="79"/>
  <c r="B27" i="79"/>
  <c r="AQ26" i="79"/>
  <c r="AM26" i="79"/>
  <c r="AI26" i="79"/>
  <c r="AE26" i="79"/>
  <c r="AQ25" i="79"/>
  <c r="AM25" i="79"/>
  <c r="AI25" i="79"/>
  <c r="AE25" i="79"/>
  <c r="P25" i="79"/>
  <c r="B25" i="79"/>
  <c r="AQ24" i="79"/>
  <c r="AM24" i="79"/>
  <c r="AI24" i="79"/>
  <c r="AE24" i="79"/>
  <c r="AQ23" i="79"/>
  <c r="AM23" i="79"/>
  <c r="AI23" i="79"/>
  <c r="AE23" i="79"/>
  <c r="P23" i="79"/>
  <c r="B23" i="79"/>
  <c r="AQ22" i="79"/>
  <c r="AM22" i="79"/>
  <c r="AI22" i="79"/>
  <c r="AE22" i="79"/>
  <c r="AQ21" i="79"/>
  <c r="AM21" i="79"/>
  <c r="AI21" i="79"/>
  <c r="AE21" i="79"/>
  <c r="P21" i="79"/>
  <c r="Z14" i="79"/>
  <c r="B21" i="79"/>
  <c r="AQ20" i="79"/>
  <c r="AM20" i="79"/>
  <c r="AI20" i="79"/>
  <c r="AE20" i="79"/>
  <c r="AQ19" i="79"/>
  <c r="AM19" i="79"/>
  <c r="AI19" i="79"/>
  <c r="AE19" i="79"/>
  <c r="P19" i="79"/>
  <c r="Z13" i="79"/>
  <c r="B19" i="79"/>
  <c r="AQ18" i="79"/>
  <c r="AM18" i="79"/>
  <c r="AI18" i="79"/>
  <c r="AE18" i="79"/>
  <c r="AQ17" i="79"/>
  <c r="AM17" i="79"/>
  <c r="AI17" i="79"/>
  <c r="AE17" i="79"/>
  <c r="P17" i="79"/>
  <c r="B17" i="79"/>
  <c r="AQ16" i="79"/>
  <c r="AM16" i="79"/>
  <c r="AI16" i="79"/>
  <c r="AE16" i="79"/>
  <c r="AQ15" i="79"/>
  <c r="AM15" i="79"/>
  <c r="AI15" i="79"/>
  <c r="AE15" i="79"/>
  <c r="P15" i="79"/>
  <c r="B15" i="79"/>
  <c r="AQ14" i="79"/>
  <c r="AM14" i="79"/>
  <c r="AI14" i="79"/>
  <c r="AE14" i="79"/>
  <c r="AQ13" i="79"/>
  <c r="AM13" i="79"/>
  <c r="AI13" i="79"/>
  <c r="AE13" i="79"/>
  <c r="P13" i="79"/>
  <c r="Z10" i="79"/>
  <c r="B13" i="79"/>
  <c r="AQ12" i="79"/>
  <c r="AM12" i="79"/>
  <c r="AI12" i="79"/>
  <c r="AE12" i="79"/>
  <c r="AQ11" i="79"/>
  <c r="AM11" i="79"/>
  <c r="AI11" i="79"/>
  <c r="AE11" i="79"/>
  <c r="P11" i="79"/>
  <c r="B11" i="79"/>
  <c r="AQ10" i="79"/>
  <c r="AM10" i="79"/>
  <c r="AI10" i="79"/>
  <c r="AE10" i="79"/>
  <c r="AQ9" i="79"/>
  <c r="AM9" i="79"/>
  <c r="AI9" i="79"/>
  <c r="AE9" i="79"/>
  <c r="P9" i="79"/>
  <c r="B9" i="79"/>
  <c r="AQ8" i="79"/>
  <c r="AM8" i="79"/>
  <c r="AI8" i="79"/>
  <c r="AE8" i="79"/>
  <c r="AQ7" i="79"/>
  <c r="AM7" i="79"/>
  <c r="AI7" i="79"/>
  <c r="AE7" i="79"/>
  <c r="P7" i="79"/>
  <c r="Z7" i="79"/>
  <c r="B7" i="79"/>
  <c r="AQ6" i="79"/>
  <c r="AM6" i="79"/>
  <c r="AI6" i="79"/>
  <c r="AE6" i="79"/>
  <c r="P5" i="79"/>
  <c r="B5" i="79"/>
  <c r="AQ35" i="65"/>
  <c r="AM35" i="65"/>
  <c r="AI35" i="65"/>
  <c r="AE35" i="65"/>
  <c r="AQ34" i="65"/>
  <c r="AM34" i="65"/>
  <c r="AI34" i="65"/>
  <c r="AE34" i="65"/>
  <c r="AQ33" i="65"/>
  <c r="AM33" i="65"/>
  <c r="AI33" i="65"/>
  <c r="AE33" i="65"/>
  <c r="AQ32" i="65"/>
  <c r="AM32" i="65"/>
  <c r="AI32" i="65"/>
  <c r="AE32" i="65"/>
  <c r="AQ31" i="65"/>
  <c r="AM31" i="65"/>
  <c r="AI31" i="65"/>
  <c r="AE31" i="65"/>
  <c r="AQ30" i="65"/>
  <c r="AM30" i="65"/>
  <c r="AI30" i="65"/>
  <c r="AE30" i="65"/>
  <c r="AQ29" i="65"/>
  <c r="AM29" i="65"/>
  <c r="AI29" i="65"/>
  <c r="AE29" i="65"/>
  <c r="AQ28" i="65"/>
  <c r="AM28" i="65"/>
  <c r="AI28" i="65"/>
  <c r="AE28" i="65"/>
  <c r="AQ27" i="65"/>
  <c r="AM27" i="65"/>
  <c r="AI27" i="65"/>
  <c r="AE27" i="65"/>
  <c r="AQ26" i="65"/>
  <c r="AM26" i="65"/>
  <c r="AI26" i="65"/>
  <c r="AE26" i="65"/>
  <c r="AQ25" i="65"/>
  <c r="AM25" i="65"/>
  <c r="AI25" i="65"/>
  <c r="AE25" i="65"/>
  <c r="AQ24" i="65"/>
  <c r="AM24" i="65"/>
  <c r="AI24" i="65"/>
  <c r="AE24" i="65"/>
  <c r="AQ23" i="65"/>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P45" i="65"/>
  <c r="Z26" i="65"/>
  <c r="P47" i="65"/>
  <c r="Z27" i="65"/>
  <c r="P49" i="65"/>
  <c r="Z28" i="65"/>
  <c r="P51" i="65"/>
  <c r="Z29" i="65"/>
  <c r="P53" i="65"/>
  <c r="Z30" i="65"/>
  <c r="P55" i="65"/>
  <c r="Z31" i="65"/>
  <c r="P57" i="65"/>
  <c r="Z32" i="65"/>
  <c r="P59" i="65"/>
  <c r="Z33" i="65"/>
  <c r="P61" i="65"/>
  <c r="Z34" i="65"/>
  <c r="P63" i="65"/>
  <c r="Z35" i="65"/>
  <c r="B53" i="65"/>
  <c r="B51" i="65"/>
  <c r="P39" i="15"/>
  <c r="P41" i="15"/>
  <c r="P43" i="15"/>
  <c r="P45" i="15"/>
  <c r="P47" i="15"/>
  <c r="P49" i="15"/>
  <c r="Z28" i="15"/>
  <c r="P51" i="15"/>
  <c r="Z29" i="15"/>
  <c r="P53" i="15"/>
  <c r="Z30" i="15"/>
  <c r="P55" i="15"/>
  <c r="Z31" i="15"/>
  <c r="P57" i="15"/>
  <c r="Z32" i="15"/>
  <c r="P59" i="15"/>
  <c r="P61" i="15"/>
  <c r="Z34" i="15"/>
  <c r="P63" i="15"/>
  <c r="P37" i="15"/>
  <c r="AQ35" i="15"/>
  <c r="AQ34" i="15"/>
  <c r="AQ33" i="15"/>
  <c r="AQ32" i="15"/>
  <c r="AQ31" i="15"/>
  <c r="AQ30" i="15"/>
  <c r="AQ29" i="15"/>
  <c r="AM35" i="15"/>
  <c r="AM34" i="15"/>
  <c r="AM33" i="15"/>
  <c r="AM32" i="15"/>
  <c r="AM31" i="15"/>
  <c r="AM30" i="15"/>
  <c r="AM29" i="15"/>
  <c r="AD51" i="81"/>
  <c r="C51" i="81"/>
  <c r="U51" i="81"/>
  <c r="L51" i="81"/>
  <c r="L60" i="81"/>
  <c r="AD60" i="81"/>
  <c r="AG60" i="81"/>
  <c r="AE26" i="81"/>
  <c r="C60" i="81"/>
  <c r="F60" i="81"/>
  <c r="D26" i="81"/>
  <c r="U60" i="81"/>
  <c r="L64" i="72"/>
  <c r="U64" i="72"/>
  <c r="AD64" i="72"/>
  <c r="C64" i="72"/>
  <c r="AD62" i="80"/>
  <c r="AG62" i="80"/>
  <c r="AE28" i="80"/>
  <c r="C62" i="80"/>
  <c r="U62" i="80"/>
  <c r="X62" i="80"/>
  <c r="V28" i="80"/>
  <c r="L62" i="80"/>
  <c r="L38" i="81"/>
  <c r="AD38" i="81"/>
  <c r="C38" i="81"/>
  <c r="U38" i="81"/>
  <c r="L40" i="81"/>
  <c r="AD40" i="81"/>
  <c r="AG40" i="81"/>
  <c r="AE6" i="81"/>
  <c r="C40" i="81"/>
  <c r="F40" i="81"/>
  <c r="D6" i="81"/>
  <c r="U40" i="81"/>
  <c r="AD62" i="72"/>
  <c r="C62" i="72"/>
  <c r="L62" i="72"/>
  <c r="U62" i="72"/>
  <c r="L63" i="72"/>
  <c r="U63" i="72"/>
  <c r="AD63" i="72"/>
  <c r="C63" i="72"/>
  <c r="L65" i="72"/>
  <c r="C65" i="72"/>
  <c r="U65" i="72"/>
  <c r="AD65" i="72"/>
  <c r="U63" i="80"/>
  <c r="X63" i="80"/>
  <c r="V29" i="80"/>
  <c r="C63" i="80"/>
  <c r="F63" i="80"/>
  <c r="D29" i="80"/>
  <c r="L63" i="80"/>
  <c r="AD63" i="80"/>
  <c r="AG63" i="80"/>
  <c r="AE29" i="80"/>
  <c r="L44" i="81"/>
  <c r="AD44" i="81"/>
  <c r="C44" i="81"/>
  <c r="U44" i="81"/>
  <c r="L48" i="81"/>
  <c r="AD48" i="81"/>
  <c r="C48" i="81"/>
  <c r="F48" i="81"/>
  <c r="D14" i="81"/>
  <c r="U48" i="81"/>
  <c r="X57" i="81"/>
  <c r="V23" i="81"/>
  <c r="L52" i="81"/>
  <c r="AD52" i="81"/>
  <c r="C52" i="81"/>
  <c r="U52" i="81"/>
  <c r="AD57" i="81"/>
  <c r="AG57" i="81"/>
  <c r="AE23" i="81"/>
  <c r="C57" i="81"/>
  <c r="F57" i="81"/>
  <c r="D23" i="81"/>
  <c r="U57" i="81"/>
  <c r="L57" i="81"/>
  <c r="AD61" i="81"/>
  <c r="AG61" i="81"/>
  <c r="AE27" i="81"/>
  <c r="C61" i="81"/>
  <c r="U61" i="81"/>
  <c r="L61" i="81"/>
  <c r="O44" i="81"/>
  <c r="M10" i="81"/>
  <c r="AD65" i="81"/>
  <c r="AG65" i="81"/>
  <c r="AE31" i="81"/>
  <c r="C65" i="81"/>
  <c r="F65" i="81"/>
  <c r="D31" i="81"/>
  <c r="U65" i="81"/>
  <c r="L65" i="81"/>
  <c r="O40" i="81"/>
  <c r="M6" i="81"/>
  <c r="AD39" i="81"/>
  <c r="C39" i="81"/>
  <c r="F39" i="81"/>
  <c r="D5" i="81"/>
  <c r="U39" i="81"/>
  <c r="L39" i="81"/>
  <c r="L56" i="81"/>
  <c r="AD56" i="81"/>
  <c r="AG56" i="81"/>
  <c r="AE22" i="81"/>
  <c r="C56" i="81"/>
  <c r="F56" i="81"/>
  <c r="D22" i="81"/>
  <c r="U56" i="81"/>
  <c r="X38" i="81"/>
  <c r="V4" i="81"/>
  <c r="L66" i="72"/>
  <c r="U66" i="72"/>
  <c r="AD66" i="72"/>
  <c r="C66" i="72"/>
  <c r="U47" i="65"/>
  <c r="AV27" i="65"/>
  <c r="AD64" i="80"/>
  <c r="AG64" i="80"/>
  <c r="AE30" i="80"/>
  <c r="C64" i="80"/>
  <c r="F64" i="80"/>
  <c r="D30" i="80"/>
  <c r="U64" i="80"/>
  <c r="X64" i="80"/>
  <c r="V30" i="80"/>
  <c r="L64" i="80"/>
  <c r="L54" i="81"/>
  <c r="O51" i="81"/>
  <c r="M17" i="81"/>
  <c r="AD54" i="81"/>
  <c r="AG54" i="81"/>
  <c r="AE20" i="81"/>
  <c r="C54" i="81"/>
  <c r="U54" i="81"/>
  <c r="U67" i="72"/>
  <c r="AD67" i="72"/>
  <c r="C67" i="72"/>
  <c r="L67" i="72"/>
  <c r="U65" i="80"/>
  <c r="X65" i="80"/>
  <c r="V31" i="80"/>
  <c r="C65" i="80"/>
  <c r="F65" i="80"/>
  <c r="D31" i="80"/>
  <c r="L65" i="80"/>
  <c r="AD65" i="80"/>
  <c r="AG65" i="80"/>
  <c r="AE31" i="80"/>
  <c r="AD41" i="81"/>
  <c r="AG41" i="81"/>
  <c r="AE7" i="81"/>
  <c r="C41" i="81"/>
  <c r="F41" i="81"/>
  <c r="D7" i="81"/>
  <c r="U41" i="81"/>
  <c r="L41" i="81"/>
  <c r="AD45" i="81"/>
  <c r="C45" i="81"/>
  <c r="U45" i="81"/>
  <c r="L45" i="81"/>
  <c r="O60" i="81"/>
  <c r="M26" i="81"/>
  <c r="AD49" i="81"/>
  <c r="C49" i="81"/>
  <c r="F49" i="81"/>
  <c r="D15" i="81"/>
  <c r="U49" i="81"/>
  <c r="X56" i="81"/>
  <c r="V22" i="81"/>
  <c r="L49" i="81"/>
  <c r="L58" i="81"/>
  <c r="AD58" i="81"/>
  <c r="AG58" i="81"/>
  <c r="AE24" i="81"/>
  <c r="C58" i="81"/>
  <c r="F58" i="81"/>
  <c r="D24" i="81"/>
  <c r="U58" i="81"/>
  <c r="L62" i="81"/>
  <c r="AD62" i="81"/>
  <c r="AG62" i="81"/>
  <c r="AE28" i="81"/>
  <c r="C62" i="81"/>
  <c r="F62" i="81"/>
  <c r="D28" i="81"/>
  <c r="U62" i="81"/>
  <c r="L66" i="81"/>
  <c r="O39" i="81"/>
  <c r="M5" i="81"/>
  <c r="AD66" i="81"/>
  <c r="AG66" i="81"/>
  <c r="AE32" i="81"/>
  <c r="C66" i="81"/>
  <c r="F66" i="81"/>
  <c r="D32" i="81"/>
  <c r="U66" i="81"/>
  <c r="U61" i="80"/>
  <c r="L61" i="80"/>
  <c r="AD61" i="80"/>
  <c r="AG61" i="80"/>
  <c r="AE27" i="80"/>
  <c r="C61" i="80"/>
  <c r="AD43" i="81"/>
  <c r="AG43" i="81"/>
  <c r="AE9" i="81"/>
  <c r="C43" i="81"/>
  <c r="F43" i="81"/>
  <c r="D9" i="81"/>
  <c r="U43" i="81"/>
  <c r="X62" i="81"/>
  <c r="V28" i="81"/>
  <c r="L43" i="81"/>
  <c r="AD47" i="81"/>
  <c r="AG47" i="81"/>
  <c r="AE13" i="81"/>
  <c r="C47" i="81"/>
  <c r="U47" i="81"/>
  <c r="X58" i="81"/>
  <c r="V24" i="81"/>
  <c r="L47" i="81"/>
  <c r="O58" i="81"/>
  <c r="M24" i="81"/>
  <c r="L64" i="81"/>
  <c r="O41" i="81"/>
  <c r="M7" i="81"/>
  <c r="AD64" i="81"/>
  <c r="AG64" i="81"/>
  <c r="AE30" i="81"/>
  <c r="C64" i="81"/>
  <c r="F64" i="81"/>
  <c r="D30" i="81"/>
  <c r="U64" i="81"/>
  <c r="AD66" i="80"/>
  <c r="AG66" i="80"/>
  <c r="AE32" i="80"/>
  <c r="C66" i="80"/>
  <c r="F66" i="80"/>
  <c r="D32" i="80"/>
  <c r="U66" i="80"/>
  <c r="X66" i="80"/>
  <c r="V32" i="80"/>
  <c r="L66" i="80"/>
  <c r="AD53" i="81"/>
  <c r="C53" i="81"/>
  <c r="F53" i="81"/>
  <c r="D19" i="81"/>
  <c r="U53" i="81"/>
  <c r="X52" i="81"/>
  <c r="V18" i="81"/>
  <c r="L53" i="81"/>
  <c r="AD55" i="81"/>
  <c r="C55" i="81"/>
  <c r="F55" i="81"/>
  <c r="D21" i="81"/>
  <c r="U55" i="81"/>
  <c r="L55" i="81"/>
  <c r="U61" i="72"/>
  <c r="L61" i="72"/>
  <c r="AD61" i="72"/>
  <c r="C61" i="72"/>
  <c r="U67" i="80"/>
  <c r="X67" i="80"/>
  <c r="V33" i="80"/>
  <c r="L67" i="80"/>
  <c r="C67" i="80"/>
  <c r="F67" i="80"/>
  <c r="D33" i="80"/>
  <c r="AD67" i="80"/>
  <c r="AG67" i="80"/>
  <c r="AE33" i="80"/>
  <c r="L42" i="81"/>
  <c r="AD42" i="81"/>
  <c r="AG42" i="81"/>
  <c r="AE8" i="81"/>
  <c r="C42" i="81"/>
  <c r="F42" i="81"/>
  <c r="D8" i="81"/>
  <c r="U42" i="81"/>
  <c r="L46" i="81"/>
  <c r="AD46" i="81"/>
  <c r="AG46" i="81"/>
  <c r="AE12" i="81"/>
  <c r="C46" i="81"/>
  <c r="F46" i="81"/>
  <c r="D12" i="81"/>
  <c r="U46" i="81"/>
  <c r="L50" i="81"/>
  <c r="AD50" i="81"/>
  <c r="AG50" i="81"/>
  <c r="AE16" i="81"/>
  <c r="C50" i="81"/>
  <c r="F50" i="81"/>
  <c r="D16" i="81"/>
  <c r="U50" i="81"/>
  <c r="AD59" i="81"/>
  <c r="AG59" i="81"/>
  <c r="AE25" i="81"/>
  <c r="C59" i="81"/>
  <c r="F59" i="81"/>
  <c r="D25" i="81"/>
  <c r="U59" i="81"/>
  <c r="X49" i="81"/>
  <c r="V15" i="81"/>
  <c r="L59" i="81"/>
  <c r="AD63" i="81"/>
  <c r="AG63" i="81"/>
  <c r="AE29" i="81"/>
  <c r="C63" i="81"/>
  <c r="F63" i="81"/>
  <c r="D29" i="81"/>
  <c r="U63" i="81"/>
  <c r="X45" i="81"/>
  <c r="V11" i="81"/>
  <c r="L63" i="81"/>
  <c r="O42" i="81"/>
  <c r="M8" i="81"/>
  <c r="AD67" i="81"/>
  <c r="AG67" i="81"/>
  <c r="AE33" i="81"/>
  <c r="C67" i="81"/>
  <c r="F67" i="81"/>
  <c r="D33" i="81"/>
  <c r="U67" i="81"/>
  <c r="X41" i="81"/>
  <c r="V7" i="81"/>
  <c r="L67" i="81"/>
  <c r="O38" i="81"/>
  <c r="M4" i="81"/>
  <c r="U63" i="65"/>
  <c r="AV35" i="65"/>
  <c r="AR11" i="79"/>
  <c r="AR14" i="79"/>
  <c r="AR18" i="79"/>
  <c r="AR8" i="79"/>
  <c r="AR12" i="79"/>
  <c r="AR15" i="79"/>
  <c r="AN26" i="79"/>
  <c r="AN12" i="79"/>
  <c r="AN11" i="79"/>
  <c r="AR10" i="79"/>
  <c r="AN10" i="79"/>
  <c r="AN8" i="79"/>
  <c r="U55" i="65"/>
  <c r="AV31" i="65"/>
  <c r="U59" i="65"/>
  <c r="AV33" i="65"/>
  <c r="Z35" i="15"/>
  <c r="U63" i="79"/>
  <c r="AV35" i="79"/>
  <c r="U61" i="65"/>
  <c r="AV34" i="65"/>
  <c r="U61" i="79"/>
  <c r="AV34" i="79"/>
  <c r="Z33" i="15"/>
  <c r="U59" i="79"/>
  <c r="AV33" i="79"/>
  <c r="U57" i="65"/>
  <c r="AV32" i="65"/>
  <c r="U55" i="79"/>
  <c r="AV31" i="79"/>
  <c r="U53" i="65"/>
  <c r="AV30" i="65"/>
  <c r="U53" i="79"/>
  <c r="AV30" i="79"/>
  <c r="U51" i="65"/>
  <c r="AV29" i="65"/>
  <c r="U51" i="79"/>
  <c r="AV29" i="79"/>
  <c r="U49" i="65"/>
  <c r="AV28" i="65"/>
  <c r="Z27" i="15"/>
  <c r="U47" i="79"/>
  <c r="AV27" i="79"/>
  <c r="Z23" i="79"/>
  <c r="Z18" i="79"/>
  <c r="Z12" i="79"/>
  <c r="Z11" i="79"/>
  <c r="AJ34" i="79"/>
  <c r="AJ11" i="79"/>
  <c r="AJ15" i="79"/>
  <c r="AJ12" i="79"/>
  <c r="Z35" i="79"/>
  <c r="U57" i="79"/>
  <c r="AV32" i="79"/>
  <c r="Z30" i="79"/>
  <c r="U49" i="79"/>
  <c r="AV28" i="79"/>
  <c r="U45" i="79"/>
  <c r="AV26" i="79"/>
  <c r="AF11" i="79"/>
  <c r="Z15" i="79"/>
  <c r="AF8" i="79"/>
  <c r="Z8" i="79"/>
  <c r="AF13" i="79"/>
  <c r="AF34" i="79"/>
  <c r="Z6" i="79"/>
  <c r="AF10" i="79"/>
  <c r="AF12" i="79"/>
  <c r="AF17" i="79"/>
  <c r="AN15" i="79"/>
  <c r="AF21" i="79"/>
  <c r="AF9" i="79"/>
  <c r="AN9" i="79"/>
  <c r="AN13" i="79"/>
  <c r="AF14" i="79"/>
  <c r="AJ20" i="79"/>
  <c r="AJ23" i="79"/>
  <c r="AN29" i="79"/>
  <c r="AJ32" i="79"/>
  <c r="AR33" i="79"/>
  <c r="AR34" i="79"/>
  <c r="AJ26" i="79"/>
  <c r="Z24" i="79"/>
  <c r="AR7" i="79"/>
  <c r="AJ8" i="79"/>
  <c r="AJ16" i="79"/>
  <c r="AJ22" i="79"/>
  <c r="AN23" i="79"/>
  <c r="AN25" i="79"/>
  <c r="AR30" i="79"/>
  <c r="AN32" i="79"/>
  <c r="AN17" i="79"/>
  <c r="AF22" i="79"/>
  <c r="AN20" i="79"/>
  <c r="AN19" i="79"/>
  <c r="AN28" i="79"/>
  <c r="AN27" i="79"/>
  <c r="AF6" i="79"/>
  <c r="AN6" i="79"/>
  <c r="Z9" i="79"/>
  <c r="AR13" i="79"/>
  <c r="AJ14" i="79"/>
  <c r="AN16" i="79"/>
  <c r="AR17" i="79"/>
  <c r="AJ18" i="79"/>
  <c r="AR19" i="79"/>
  <c r="AJ21" i="79"/>
  <c r="AR23" i="79"/>
  <c r="AF24" i="79"/>
  <c r="Z29" i="79"/>
  <c r="AR29" i="79"/>
  <c r="AF31" i="79"/>
  <c r="AR32" i="79"/>
  <c r="AF33" i="79"/>
  <c r="AF18" i="79"/>
  <c r="AJ25" i="79"/>
  <c r="AF32" i="79"/>
  <c r="Z25" i="79"/>
  <c r="AF35" i="79"/>
  <c r="AF20" i="79"/>
  <c r="AF19" i="79"/>
  <c r="AF28" i="79"/>
  <c r="AF27" i="79"/>
  <c r="AJ7" i="79"/>
  <c r="AF15" i="79"/>
  <c r="Z16" i="79"/>
  <c r="AN22" i="79"/>
  <c r="AJ24" i="79"/>
  <c r="AR25" i="79"/>
  <c r="AR26" i="79"/>
  <c r="AF30" i="79"/>
  <c r="AJ31" i="79"/>
  <c r="Z33" i="79"/>
  <c r="AF23" i="79"/>
  <c r="AN30" i="79"/>
  <c r="AJ9" i="79"/>
  <c r="AR9" i="79"/>
  <c r="AJ10" i="79"/>
  <c r="AN18" i="79"/>
  <c r="AN21" i="79"/>
  <c r="AN24" i="79"/>
  <c r="AF29" i="79"/>
  <c r="AN31" i="79"/>
  <c r="AJ33" i="79"/>
  <c r="AJ28" i="79"/>
  <c r="AJ27" i="79"/>
  <c r="AJ35" i="79"/>
  <c r="AR28" i="79"/>
  <c r="AR27" i="79"/>
  <c r="AR35" i="79"/>
  <c r="AF7" i="79"/>
  <c r="AN7" i="79"/>
  <c r="AJ13" i="79"/>
  <c r="AN14" i="79"/>
  <c r="AR16" i="79"/>
  <c r="AJ17" i="79"/>
  <c r="AJ19" i="79"/>
  <c r="AR20" i="79"/>
  <c r="AR22" i="79"/>
  <c r="AR24" i="79"/>
  <c r="AF25" i="79"/>
  <c r="AF26" i="79"/>
  <c r="AJ30" i="79"/>
  <c r="AR31" i="79"/>
  <c r="AN35" i="79"/>
  <c r="AJ6" i="79"/>
  <c r="AR6" i="79"/>
  <c r="AF16" i="79"/>
  <c r="AR21" i="79"/>
  <c r="AJ29" i="79"/>
  <c r="Z20" i="79"/>
  <c r="AN33" i="79"/>
  <c r="AN34" i="79"/>
  <c r="J38" i="72"/>
  <c r="K38" i="72"/>
  <c r="J39" i="72"/>
  <c r="K39" i="72"/>
  <c r="J40" i="72"/>
  <c r="K40" i="72"/>
  <c r="J41" i="72"/>
  <c r="K41" i="72"/>
  <c r="J42" i="72"/>
  <c r="K42" i="72"/>
  <c r="J43" i="72"/>
  <c r="K43" i="72"/>
  <c r="J44" i="72"/>
  <c r="K44" i="72"/>
  <c r="J45" i="72"/>
  <c r="K45" i="72"/>
  <c r="J46" i="72"/>
  <c r="K46" i="72"/>
  <c r="J47" i="72"/>
  <c r="K47" i="72"/>
  <c r="J48" i="72"/>
  <c r="K48" i="72"/>
  <c r="J49" i="72"/>
  <c r="K49" i="72"/>
  <c r="J50" i="72"/>
  <c r="K50" i="72"/>
  <c r="J51" i="72"/>
  <c r="K51" i="72"/>
  <c r="J52" i="72"/>
  <c r="K52" i="72"/>
  <c r="J53" i="72"/>
  <c r="K53" i="72"/>
  <c r="J54" i="72"/>
  <c r="K54" i="72"/>
  <c r="J55" i="72"/>
  <c r="K55" i="72"/>
  <c r="J56" i="72"/>
  <c r="K56" i="72"/>
  <c r="J57" i="72"/>
  <c r="K57" i="72"/>
  <c r="J58" i="72"/>
  <c r="K58" i="72"/>
  <c r="J59" i="72"/>
  <c r="K59" i="72"/>
  <c r="J60" i="72"/>
  <c r="K60" i="72"/>
  <c r="AQ28" i="15"/>
  <c r="AQ27" i="15"/>
  <c r="AM28" i="15"/>
  <c r="AM27" i="15"/>
  <c r="F54" i="81"/>
  <c r="D20" i="81"/>
  <c r="O48" i="81"/>
  <c r="M14" i="81"/>
  <c r="F47" i="81"/>
  <c r="D13" i="81"/>
  <c r="F45" i="81"/>
  <c r="D11" i="81"/>
  <c r="F52" i="81"/>
  <c r="D18" i="81"/>
  <c r="F44" i="81"/>
  <c r="D10" i="81"/>
  <c r="F38" i="81"/>
  <c r="D4" i="81"/>
  <c r="AG55" i="81"/>
  <c r="AE21" i="81"/>
  <c r="AG53" i="81"/>
  <c r="AE19" i="81"/>
  <c r="AG49" i="81"/>
  <c r="AE15" i="81"/>
  <c r="AG45" i="81"/>
  <c r="AE11" i="81"/>
  <c r="AG52" i="81"/>
  <c r="AE18" i="81"/>
  <c r="AG48" i="81"/>
  <c r="AE14" i="81"/>
  <c r="AG44" i="81"/>
  <c r="AE10" i="81"/>
  <c r="AG38" i="81"/>
  <c r="AE4" i="81"/>
  <c r="F51" i="81"/>
  <c r="D17" i="81"/>
  <c r="O52" i="81"/>
  <c r="M18" i="81"/>
  <c r="X44" i="81"/>
  <c r="V10" i="81"/>
  <c r="X51" i="81"/>
  <c r="V17" i="81"/>
  <c r="AG39" i="81"/>
  <c r="AE5" i="81"/>
  <c r="AG51" i="81"/>
  <c r="AE17" i="81"/>
  <c r="X50" i="81"/>
  <c r="V16" i="81"/>
  <c r="X64" i="81"/>
  <c r="V30" i="81"/>
  <c r="F61" i="81"/>
  <c r="D27" i="81"/>
  <c r="X61" i="81"/>
  <c r="V27" i="81"/>
  <c r="X65" i="81"/>
  <c r="V31" i="81"/>
  <c r="F62" i="80"/>
  <c r="D28" i="80"/>
  <c r="O46" i="81"/>
  <c r="M12" i="81"/>
  <c r="X63" i="81"/>
  <c r="V29" i="81"/>
  <c r="O50" i="81"/>
  <c r="M16" i="81"/>
  <c r="O62" i="81"/>
  <c r="M28" i="81"/>
  <c r="O49" i="81"/>
  <c r="M15" i="81"/>
  <c r="X43" i="81"/>
  <c r="V9" i="81"/>
  <c r="X39" i="81"/>
  <c r="V5" i="81"/>
  <c r="X48" i="81"/>
  <c r="V14" i="81"/>
  <c r="O59" i="81"/>
  <c r="M25" i="81"/>
  <c r="O43" i="81"/>
  <c r="M9" i="81"/>
  <c r="X55" i="81"/>
  <c r="V21" i="81"/>
  <c r="X42" i="81"/>
  <c r="V8" i="81"/>
  <c r="X40" i="81"/>
  <c r="V6" i="81"/>
  <c r="O57" i="81"/>
  <c r="M23" i="81"/>
  <c r="O65" i="81"/>
  <c r="M31" i="81"/>
  <c r="O45" i="81"/>
  <c r="M11" i="81"/>
  <c r="X60" i="81"/>
  <c r="V26" i="81"/>
  <c r="O66" i="81"/>
  <c r="M32" i="81"/>
  <c r="X53" i="81"/>
  <c r="V19" i="81"/>
  <c r="X67" i="81"/>
  <c r="V33" i="81"/>
  <c r="O54" i="81"/>
  <c r="M20" i="81"/>
  <c r="X66" i="81"/>
  <c r="V32" i="81"/>
  <c r="X47" i="81"/>
  <c r="V13" i="81"/>
  <c r="X54" i="81"/>
  <c r="V20" i="81"/>
  <c r="O55" i="81"/>
  <c r="M21" i="81"/>
  <c r="O63" i="81"/>
  <c r="M29" i="81"/>
  <c r="O47" i="81"/>
  <c r="M13" i="81"/>
  <c r="X59" i="81"/>
  <c r="V25" i="81"/>
  <c r="X46" i="81"/>
  <c r="V12" i="81"/>
  <c r="O56" i="81"/>
  <c r="M22" i="81"/>
  <c r="O64" i="81"/>
  <c r="M30" i="81"/>
  <c r="O53" i="81"/>
  <c r="M19" i="81"/>
  <c r="O61" i="81"/>
  <c r="M27" i="81"/>
  <c r="O67" i="81"/>
  <c r="M33" i="81"/>
  <c r="N46" i="72"/>
  <c r="N54" i="72"/>
  <c r="N62" i="72"/>
  <c r="K28" i="72"/>
  <c r="N48" i="72"/>
  <c r="N64" i="72"/>
  <c r="K30" i="72"/>
  <c r="N60" i="72"/>
  <c r="N39" i="72"/>
  <c r="N47" i="72"/>
  <c r="N55" i="72"/>
  <c r="N63" i="72"/>
  <c r="K29" i="72"/>
  <c r="N40" i="72"/>
  <c r="N56" i="72"/>
  <c r="N59" i="72"/>
  <c r="N41" i="72"/>
  <c r="N49" i="72"/>
  <c r="N57" i="72"/>
  <c r="N65" i="72"/>
  <c r="K31" i="72"/>
  <c r="N38" i="72"/>
  <c r="N42" i="72"/>
  <c r="N50" i="72"/>
  <c r="N58" i="72"/>
  <c r="N66" i="72"/>
  <c r="K32" i="72"/>
  <c r="N43" i="72"/>
  <c r="N67" i="72"/>
  <c r="K33" i="72"/>
  <c r="N52" i="72"/>
  <c r="N51" i="72"/>
  <c r="N44" i="72"/>
  <c r="N45" i="72"/>
  <c r="N53" i="72"/>
  <c r="N61" i="72"/>
  <c r="K27" i="72"/>
  <c r="AS26" i="65"/>
  <c r="AT26" i="65"/>
  <c r="AS20" i="65"/>
  <c r="AT20" i="65"/>
  <c r="AK25" i="65"/>
  <c r="AL25" i="65"/>
  <c r="AK29" i="65"/>
  <c r="AL29" i="65"/>
  <c r="B58" i="74"/>
  <c r="AG27" i="65"/>
  <c r="AH27" i="65"/>
  <c r="AB22" i="79"/>
  <c r="AB27" i="79"/>
  <c r="AB8" i="79"/>
  <c r="AB29" i="79"/>
  <c r="AG13" i="79"/>
  <c r="AH13" i="79"/>
  <c r="E20" i="79"/>
  <c r="B12" i="82"/>
  <c r="AS6" i="79"/>
  <c r="AT6" i="79"/>
  <c r="N6" i="79"/>
  <c r="B95" i="82"/>
  <c r="AG7" i="79"/>
  <c r="AH7" i="79"/>
  <c r="E8" i="79"/>
  <c r="B6" i="82"/>
  <c r="AO24" i="79"/>
  <c r="AP24" i="79"/>
  <c r="B83" i="82"/>
  <c r="AO12" i="79"/>
  <c r="AP12" i="79"/>
  <c r="K18" i="79"/>
  <c r="B71" i="82"/>
  <c r="AK11" i="79"/>
  <c r="AL11" i="79"/>
  <c r="H16" i="79"/>
  <c r="B40" i="82"/>
  <c r="AK29" i="79"/>
  <c r="AL29" i="79"/>
  <c r="B58" i="82"/>
  <c r="AG28" i="79"/>
  <c r="AH28" i="79"/>
  <c r="B27" i="82"/>
  <c r="AK23" i="79"/>
  <c r="AL23" i="79"/>
  <c r="H40" i="79"/>
  <c r="B52" i="82"/>
  <c r="AS21" i="79"/>
  <c r="AT21" i="79"/>
  <c r="N36" i="79"/>
  <c r="B110" i="82"/>
  <c r="AO21" i="79"/>
  <c r="AP21" i="79"/>
  <c r="K36" i="79"/>
  <c r="B80" i="82"/>
  <c r="AG21" i="79"/>
  <c r="AH21" i="79"/>
  <c r="E36" i="79"/>
  <c r="B20" i="82"/>
  <c r="AG8" i="79"/>
  <c r="AH8" i="79"/>
  <c r="E10" i="79"/>
  <c r="B7" i="82"/>
  <c r="AS15" i="79"/>
  <c r="AT15" i="79"/>
  <c r="N24" i="79"/>
  <c r="B104" i="82"/>
  <c r="AG25" i="79"/>
  <c r="AH25" i="79"/>
  <c r="B24" i="82"/>
  <c r="AB18" i="79"/>
  <c r="AS27" i="79"/>
  <c r="AT27" i="79"/>
  <c r="B116" i="82"/>
  <c r="AB35" i="79"/>
  <c r="AB33" i="79"/>
  <c r="AO22" i="79"/>
  <c r="AP22" i="79"/>
  <c r="K38" i="79"/>
  <c r="B81" i="82"/>
  <c r="AG20" i="79"/>
  <c r="AH20" i="79"/>
  <c r="E34" i="79"/>
  <c r="B19" i="82"/>
  <c r="AG24" i="79"/>
  <c r="AH24" i="79"/>
  <c r="B23" i="82"/>
  <c r="AS13" i="79"/>
  <c r="AT13" i="79"/>
  <c r="N20" i="79"/>
  <c r="B102" i="82"/>
  <c r="AO20" i="79"/>
  <c r="AP20" i="79"/>
  <c r="K34" i="79"/>
  <c r="B79" i="82"/>
  <c r="AO25" i="79"/>
  <c r="AP25" i="79"/>
  <c r="B84" i="82"/>
  <c r="AS34" i="79"/>
  <c r="AT34" i="79"/>
  <c r="B123" i="82"/>
  <c r="AB19" i="79"/>
  <c r="AO15" i="79"/>
  <c r="AP15" i="79"/>
  <c r="K24" i="79"/>
  <c r="B74" i="82"/>
  <c r="AS20" i="79"/>
  <c r="AT20" i="79"/>
  <c r="N34" i="79"/>
  <c r="B109" i="82"/>
  <c r="AS25" i="79"/>
  <c r="AT25" i="79"/>
  <c r="B114" i="82"/>
  <c r="AK8" i="79"/>
  <c r="AL8" i="79"/>
  <c r="H10" i="79"/>
  <c r="B37" i="82"/>
  <c r="AG26" i="79"/>
  <c r="AH26" i="79"/>
  <c r="B25" i="82"/>
  <c r="AK9" i="79"/>
  <c r="AL9" i="79"/>
  <c r="H12" i="79"/>
  <c r="B38" i="82"/>
  <c r="AK14" i="79"/>
  <c r="AL14" i="79"/>
  <c r="H22" i="79"/>
  <c r="B43" i="82"/>
  <c r="AS7" i="79"/>
  <c r="AT7" i="79"/>
  <c r="N8" i="79"/>
  <c r="B96" i="82"/>
  <c r="AO35" i="79"/>
  <c r="AP35" i="79"/>
  <c r="B94" i="82"/>
  <c r="AS24" i="79"/>
  <c r="AT24" i="79"/>
  <c r="B113" i="82"/>
  <c r="AK17" i="79"/>
  <c r="AL17" i="79"/>
  <c r="H28" i="79"/>
  <c r="B46" i="82"/>
  <c r="AS28" i="79"/>
  <c r="AT28" i="79"/>
  <c r="B117" i="82"/>
  <c r="AO18" i="79"/>
  <c r="AP18" i="79"/>
  <c r="K30" i="79"/>
  <c r="B77" i="82"/>
  <c r="AG35" i="79"/>
  <c r="AH35" i="79"/>
  <c r="AS23" i="79"/>
  <c r="AT23" i="79"/>
  <c r="N40" i="79"/>
  <c r="B112" i="82"/>
  <c r="AB9" i="79"/>
  <c r="AO23" i="79"/>
  <c r="AP23" i="79"/>
  <c r="K40" i="79"/>
  <c r="B82" i="82"/>
  <c r="AB24" i="79"/>
  <c r="AB34" i="79"/>
  <c r="AB17" i="79"/>
  <c r="AB26" i="79"/>
  <c r="AS9" i="79"/>
  <c r="AT9" i="79"/>
  <c r="N12" i="79"/>
  <c r="B98" i="82"/>
  <c r="AO16" i="79"/>
  <c r="AP16" i="79"/>
  <c r="K26" i="79"/>
  <c r="B75" i="82"/>
  <c r="AK34" i="79"/>
  <c r="AL34" i="79"/>
  <c r="B63" i="82"/>
  <c r="AK15" i="79"/>
  <c r="AL15" i="79"/>
  <c r="H24" i="79"/>
  <c r="B44" i="82"/>
  <c r="AS35" i="79"/>
  <c r="AT35" i="79"/>
  <c r="B124" i="82"/>
  <c r="AO19" i="79"/>
  <c r="AP19" i="79"/>
  <c r="K32" i="79"/>
  <c r="B78" i="82"/>
  <c r="AO34" i="79"/>
  <c r="AP34" i="79"/>
  <c r="B93" i="82"/>
  <c r="AB23" i="79"/>
  <c r="AS16" i="79"/>
  <c r="AT16" i="79"/>
  <c r="N26" i="79"/>
  <c r="B105" i="82"/>
  <c r="AK33" i="79"/>
  <c r="AL33" i="79"/>
  <c r="B62" i="82"/>
  <c r="AB14" i="79"/>
  <c r="AK31" i="79"/>
  <c r="AL31" i="79"/>
  <c r="B60" i="82"/>
  <c r="AB16" i="79"/>
  <c r="AG33" i="79"/>
  <c r="AH33" i="79"/>
  <c r="B32" i="82"/>
  <c r="AK21" i="79"/>
  <c r="AL21" i="79"/>
  <c r="H36" i="79"/>
  <c r="B50" i="82"/>
  <c r="AO6" i="79"/>
  <c r="AP6" i="79"/>
  <c r="K6" i="79"/>
  <c r="B65" i="82"/>
  <c r="AO32" i="79"/>
  <c r="AP32" i="79"/>
  <c r="B91" i="82"/>
  <c r="AK22" i="79"/>
  <c r="AL22" i="79"/>
  <c r="H38" i="79"/>
  <c r="B51" i="82"/>
  <c r="AK26" i="79"/>
  <c r="AL26" i="79"/>
  <c r="B55" i="82"/>
  <c r="AS33" i="79"/>
  <c r="AT33" i="79"/>
  <c r="B122" i="82"/>
  <c r="AG14" i="79"/>
  <c r="AH14" i="79"/>
  <c r="E22" i="79"/>
  <c r="B13" i="82"/>
  <c r="AG10" i="79"/>
  <c r="AH10" i="79"/>
  <c r="E14" i="79"/>
  <c r="B9" i="82"/>
  <c r="AG12" i="79"/>
  <c r="AH12" i="79"/>
  <c r="E18" i="79"/>
  <c r="B11" i="82"/>
  <c r="AS12" i="79"/>
  <c r="AT12" i="79"/>
  <c r="N18" i="79"/>
  <c r="B101" i="82"/>
  <c r="AS8" i="79"/>
  <c r="AT8" i="79"/>
  <c r="N10" i="79"/>
  <c r="B97" i="82"/>
  <c r="AG18" i="79"/>
  <c r="AH18" i="79"/>
  <c r="E30" i="79"/>
  <c r="B17" i="82"/>
  <c r="AK19" i="79"/>
  <c r="AL19" i="79"/>
  <c r="H32" i="79"/>
  <c r="B48" i="82"/>
  <c r="AK24" i="79"/>
  <c r="AL24" i="79"/>
  <c r="B53" i="82"/>
  <c r="AK20" i="79"/>
  <c r="AL20" i="79"/>
  <c r="H34" i="79"/>
  <c r="B49" i="82"/>
  <c r="AK35" i="79"/>
  <c r="AL35" i="79"/>
  <c r="B64" i="82"/>
  <c r="AO33" i="79"/>
  <c r="AP33" i="79"/>
  <c r="B92" i="82"/>
  <c r="AB32" i="79"/>
  <c r="AS22" i="79"/>
  <c r="AT22" i="79"/>
  <c r="N38" i="79"/>
  <c r="B111" i="82"/>
  <c r="AO14" i="79"/>
  <c r="AP14" i="79"/>
  <c r="K22" i="79"/>
  <c r="B73" i="82"/>
  <c r="AK27" i="79"/>
  <c r="AL27" i="79"/>
  <c r="B56" i="82"/>
  <c r="AO31" i="79"/>
  <c r="AP31" i="79"/>
  <c r="B90" i="82"/>
  <c r="AG30" i="79"/>
  <c r="AH30" i="79"/>
  <c r="B29" i="82"/>
  <c r="AG15" i="79"/>
  <c r="AH15" i="79"/>
  <c r="E24" i="79"/>
  <c r="B14" i="82"/>
  <c r="AB25" i="79"/>
  <c r="AS32" i="79"/>
  <c r="AT32" i="79"/>
  <c r="B121" i="82"/>
  <c r="AS19" i="79"/>
  <c r="AT19" i="79"/>
  <c r="N32" i="79"/>
  <c r="B108" i="82"/>
  <c r="AG6" i="79"/>
  <c r="AH6" i="79"/>
  <c r="E6" i="79"/>
  <c r="B5" i="82"/>
  <c r="AS30" i="79"/>
  <c r="AT30" i="79"/>
  <c r="B119" i="82"/>
  <c r="AK32" i="79"/>
  <c r="AL32" i="79"/>
  <c r="B61" i="82"/>
  <c r="AO13" i="79"/>
  <c r="AP13" i="79"/>
  <c r="K20" i="79"/>
  <c r="B72" i="82"/>
  <c r="AB15" i="79"/>
  <c r="AG34" i="79"/>
  <c r="AH34" i="79"/>
  <c r="AS11" i="79"/>
  <c r="AT11" i="79"/>
  <c r="N16" i="79"/>
  <c r="B100" i="82"/>
  <c r="AO26" i="79"/>
  <c r="AP26" i="79"/>
  <c r="B85" i="82"/>
  <c r="AS10" i="79"/>
  <c r="AT10" i="79"/>
  <c r="N14" i="79"/>
  <c r="B99" i="82"/>
  <c r="AB12" i="79"/>
  <c r="AO11" i="79"/>
  <c r="AP11" i="79"/>
  <c r="K16" i="79"/>
  <c r="B70" i="82"/>
  <c r="AG19" i="79"/>
  <c r="AH19" i="79"/>
  <c r="E32" i="79"/>
  <c r="B18" i="82"/>
  <c r="AG16" i="79"/>
  <c r="AH16" i="79"/>
  <c r="E26" i="79"/>
  <c r="B15" i="82"/>
  <c r="AS31" i="79"/>
  <c r="AT31" i="79"/>
  <c r="B120" i="82"/>
  <c r="AK13" i="79"/>
  <c r="AL13" i="79"/>
  <c r="H20" i="79"/>
  <c r="B42" i="82"/>
  <c r="AK28" i="79"/>
  <c r="AL28" i="79"/>
  <c r="B57" i="82"/>
  <c r="AG29" i="79"/>
  <c r="AH29" i="79"/>
  <c r="B28" i="82"/>
  <c r="AK10" i="79"/>
  <c r="AL10" i="79"/>
  <c r="H14" i="79"/>
  <c r="B39" i="82"/>
  <c r="AO30" i="79"/>
  <c r="AP30" i="79"/>
  <c r="B89" i="82"/>
  <c r="AB28" i="79"/>
  <c r="AK7" i="79"/>
  <c r="AL7" i="79"/>
  <c r="H8" i="79"/>
  <c r="B36" i="82"/>
  <c r="AG32" i="79"/>
  <c r="AH32" i="79"/>
  <c r="AG31" i="79"/>
  <c r="AH31" i="79"/>
  <c r="B30" i="82"/>
  <c r="AK18" i="79"/>
  <c r="AL18" i="79"/>
  <c r="H30" i="79"/>
  <c r="B47" i="82"/>
  <c r="AB7" i="79"/>
  <c r="AG22" i="79"/>
  <c r="AH22" i="79"/>
  <c r="E38" i="79"/>
  <c r="B21" i="82"/>
  <c r="AB30" i="79"/>
  <c r="AK16" i="79"/>
  <c r="AL16" i="79"/>
  <c r="B45" i="82"/>
  <c r="AB31" i="79"/>
  <c r="AO9" i="79"/>
  <c r="AP9" i="79"/>
  <c r="K12" i="79"/>
  <c r="B68" i="82"/>
  <c r="AG11" i="79"/>
  <c r="AH11" i="79"/>
  <c r="E16" i="79"/>
  <c r="B10" i="82"/>
  <c r="AO10" i="79"/>
  <c r="AP10" i="79"/>
  <c r="K14" i="79"/>
  <c r="B69" i="82"/>
  <c r="AS18" i="79"/>
  <c r="AT18" i="79"/>
  <c r="N30" i="79"/>
  <c r="B107" i="82"/>
  <c r="AO28" i="79"/>
  <c r="AP28" i="79"/>
  <c r="B87" i="82"/>
  <c r="AK6" i="79"/>
  <c r="AL6" i="79"/>
  <c r="H6" i="79"/>
  <c r="B35" i="82"/>
  <c r="AB20" i="79"/>
  <c r="AB13" i="79"/>
  <c r="AK30" i="79"/>
  <c r="AL30" i="79"/>
  <c r="B59" i="82"/>
  <c r="AB21" i="79"/>
  <c r="AO7" i="79"/>
  <c r="AP7" i="79"/>
  <c r="K8" i="79"/>
  <c r="B66" i="82"/>
  <c r="AB11" i="79"/>
  <c r="AB10" i="79"/>
  <c r="AG23" i="79"/>
  <c r="AH23" i="79"/>
  <c r="E40" i="79"/>
  <c r="B22" i="82"/>
  <c r="AS26" i="79"/>
  <c r="AT26" i="79"/>
  <c r="B115" i="82"/>
  <c r="AG27" i="79"/>
  <c r="AH27" i="79"/>
  <c r="B26" i="82"/>
  <c r="AK25" i="79"/>
  <c r="AL25" i="79"/>
  <c r="B54" i="82"/>
  <c r="AS29" i="79"/>
  <c r="AT29" i="79"/>
  <c r="B118" i="82"/>
  <c r="AS17" i="79"/>
  <c r="AT17" i="79"/>
  <c r="N28" i="79"/>
  <c r="B106" i="82"/>
  <c r="AO27" i="79"/>
  <c r="AP27" i="79"/>
  <c r="B86" i="82"/>
  <c r="F85" i="78"/>
  <c r="AO17" i="79"/>
  <c r="AP17" i="79"/>
  <c r="K28" i="79"/>
  <c r="B76" i="82"/>
  <c r="AO29" i="79"/>
  <c r="AP29" i="79"/>
  <c r="B88" i="82"/>
  <c r="AG9" i="79"/>
  <c r="AH9" i="79"/>
  <c r="E12" i="79"/>
  <c r="B8" i="82"/>
  <c r="AO8" i="79"/>
  <c r="AP8" i="79"/>
  <c r="K10" i="79"/>
  <c r="B67" i="82"/>
  <c r="AK12" i="79"/>
  <c r="AL12" i="79"/>
  <c r="H18" i="79"/>
  <c r="B41" i="82"/>
  <c r="AB6" i="79"/>
  <c r="AS14" i="79"/>
  <c r="AT14" i="79"/>
  <c r="N22" i="79"/>
  <c r="B103" i="82"/>
  <c r="AG17" i="79"/>
  <c r="AH17" i="79"/>
  <c r="E28" i="79"/>
  <c r="B16" i="82"/>
  <c r="AG23" i="65"/>
  <c r="AH23" i="65"/>
  <c r="AK7" i="65"/>
  <c r="AL7" i="65"/>
  <c r="AO33" i="65"/>
  <c r="AP33" i="65"/>
  <c r="B92" i="74"/>
  <c r="AG17" i="65"/>
  <c r="AH17" i="65"/>
  <c r="AK33" i="65"/>
  <c r="AL33" i="65"/>
  <c r="B62" i="74"/>
  <c r="AS25" i="65"/>
  <c r="AT25" i="65"/>
  <c r="AK19" i="65"/>
  <c r="AL19" i="65"/>
  <c r="AG21" i="65"/>
  <c r="AH21" i="65"/>
  <c r="AK32" i="65"/>
  <c r="AL32" i="65"/>
  <c r="B61" i="74"/>
  <c r="AK21" i="65"/>
  <c r="AL21" i="65"/>
  <c r="AS23" i="65"/>
  <c r="AT23" i="65"/>
  <c r="AK24" i="65"/>
  <c r="AL24" i="65"/>
  <c r="AO28" i="65"/>
  <c r="AP28" i="65"/>
  <c r="AS27" i="65"/>
  <c r="AT27" i="65"/>
  <c r="AO21" i="65"/>
  <c r="AP21" i="65"/>
  <c r="AS30" i="65"/>
  <c r="AT30" i="65"/>
  <c r="B119" i="74"/>
  <c r="AG32" i="65"/>
  <c r="AH32" i="65"/>
  <c r="AS31" i="65"/>
  <c r="AT31" i="65"/>
  <c r="B120" i="74"/>
  <c r="AK22" i="65"/>
  <c r="AL22" i="65"/>
  <c r="AS21" i="65"/>
  <c r="AT21" i="65"/>
  <c r="AG25" i="65"/>
  <c r="AH25" i="65"/>
  <c r="AO31" i="65"/>
  <c r="AP31" i="65"/>
  <c r="B90" i="74"/>
  <c r="AG35" i="65"/>
  <c r="AH35" i="65"/>
  <c r="AS22" i="65"/>
  <c r="AT22" i="65"/>
  <c r="AO26" i="65"/>
  <c r="AP26" i="65"/>
  <c r="AS28" i="65"/>
  <c r="AT28" i="65"/>
  <c r="B117" i="74"/>
  <c r="AK27" i="65"/>
  <c r="AL27" i="65"/>
  <c r="AG29" i="65"/>
  <c r="AH29" i="65"/>
  <c r="B28" i="74"/>
  <c r="AS24" i="65"/>
  <c r="AT24" i="65"/>
  <c r="AG30" i="65"/>
  <c r="AH30" i="65"/>
  <c r="B29" i="74"/>
  <c r="AK17" i="65"/>
  <c r="AL17" i="65"/>
  <c r="AK31" i="65"/>
  <c r="AL31" i="65"/>
  <c r="B60" i="74"/>
  <c r="AG33" i="65"/>
  <c r="AH33" i="65"/>
  <c r="B32" i="74"/>
  <c r="AO25" i="65"/>
  <c r="AP25" i="65"/>
  <c r="AS29" i="65"/>
  <c r="AT29" i="65"/>
  <c r="B118" i="74"/>
  <c r="AO30" i="65"/>
  <c r="AP30" i="65"/>
  <c r="B89" i="74"/>
  <c r="AS35" i="65"/>
  <c r="AT35" i="65"/>
  <c r="B124" i="74"/>
  <c r="AG18" i="65"/>
  <c r="AH18" i="65"/>
  <c r="AG20" i="65"/>
  <c r="AH20" i="65"/>
  <c r="AS33" i="65"/>
  <c r="AT33" i="65"/>
  <c r="B122" i="74"/>
  <c r="AG24" i="65"/>
  <c r="AH24" i="65"/>
  <c r="AO35" i="65"/>
  <c r="AP35" i="65"/>
  <c r="B94" i="74"/>
  <c r="AK35" i="65"/>
  <c r="AL35" i="65"/>
  <c r="B64" i="74"/>
  <c r="AO29" i="65"/>
  <c r="AP29" i="65"/>
  <c r="B88" i="74"/>
  <c r="AO24" i="65"/>
  <c r="AP24" i="65"/>
  <c r="AK28" i="65"/>
  <c r="AL28" i="65"/>
  <c r="B57" i="74"/>
  <c r="AK30" i="65"/>
  <c r="AL30" i="65"/>
  <c r="B59" i="74"/>
  <c r="AK20" i="65"/>
  <c r="AL20" i="65"/>
  <c r="AS18" i="65"/>
  <c r="AT18" i="65"/>
  <c r="AK23" i="65"/>
  <c r="AL23" i="65"/>
  <c r="AO20" i="65"/>
  <c r="AP20" i="65"/>
  <c r="AO23" i="65"/>
  <c r="AP23" i="65"/>
  <c r="AG31" i="65"/>
  <c r="AH31" i="65"/>
  <c r="B30" i="74"/>
  <c r="AG19" i="65"/>
  <c r="AH19" i="65"/>
  <c r="AO19" i="65"/>
  <c r="AP19" i="65"/>
  <c r="AS32" i="65"/>
  <c r="AT32" i="65"/>
  <c r="B121" i="74"/>
  <c r="AK14" i="65"/>
  <c r="AL14" i="65"/>
  <c r="AK34" i="65"/>
  <c r="AL34" i="65"/>
  <c r="B63" i="74"/>
  <c r="AG34" i="65"/>
  <c r="AH34" i="65"/>
  <c r="B33" i="74"/>
  <c r="AO22" i="65"/>
  <c r="AP22" i="65"/>
  <c r="AK26" i="65"/>
  <c r="AL26" i="65"/>
  <c r="AK18" i="65"/>
  <c r="AL18" i="65"/>
  <c r="AO34" i="65"/>
  <c r="AP34" i="65"/>
  <c r="B93" i="74"/>
  <c r="AO18" i="65"/>
  <c r="AP18" i="65"/>
  <c r="AO27" i="65"/>
  <c r="AP27" i="65"/>
  <c r="AS34" i="65"/>
  <c r="AT34" i="65"/>
  <c r="B123" i="74"/>
  <c r="AO32" i="65"/>
  <c r="AP32" i="65"/>
  <c r="B91" i="74"/>
  <c r="AS17" i="65"/>
  <c r="AT17" i="65"/>
  <c r="AG28" i="65"/>
  <c r="AH28" i="65"/>
  <c r="AS19" i="65"/>
  <c r="AT19" i="65"/>
  <c r="AG22" i="65"/>
  <c r="AH22" i="65"/>
  <c r="AG26" i="65"/>
  <c r="AH26" i="65"/>
  <c r="AO16" i="65"/>
  <c r="AP16" i="65"/>
  <c r="AC53" i="71"/>
  <c r="AB53" i="71"/>
  <c r="T53" i="71"/>
  <c r="S53" i="71"/>
  <c r="K53" i="71"/>
  <c r="J53" i="71"/>
  <c r="B53" i="71"/>
  <c r="A53" i="71"/>
  <c r="AC52" i="71"/>
  <c r="AB52" i="71"/>
  <c r="T52" i="71"/>
  <c r="S52" i="71"/>
  <c r="K52" i="71"/>
  <c r="J52" i="71"/>
  <c r="B52" i="71"/>
  <c r="A52" i="71"/>
  <c r="AC51" i="71"/>
  <c r="AB51" i="71"/>
  <c r="T51" i="71"/>
  <c r="S51" i="71"/>
  <c r="K51" i="71"/>
  <c r="J51" i="71"/>
  <c r="B51" i="71"/>
  <c r="A51" i="71"/>
  <c r="AC50" i="71"/>
  <c r="AB50" i="71"/>
  <c r="T50" i="71"/>
  <c r="S50" i="71"/>
  <c r="K50" i="71"/>
  <c r="J50" i="71"/>
  <c r="B50" i="71"/>
  <c r="A50" i="71"/>
  <c r="AC49" i="71"/>
  <c r="AB49" i="71"/>
  <c r="T49" i="71"/>
  <c r="S49" i="71"/>
  <c r="K49" i="71"/>
  <c r="J49" i="71"/>
  <c r="B49" i="71"/>
  <c r="A49" i="71"/>
  <c r="AC48" i="71"/>
  <c r="AB48" i="71"/>
  <c r="T48" i="71"/>
  <c r="S48" i="71"/>
  <c r="K48" i="71"/>
  <c r="J48" i="71"/>
  <c r="B48" i="71"/>
  <c r="A48" i="71"/>
  <c r="AC47" i="71"/>
  <c r="AB47" i="71"/>
  <c r="T47" i="71"/>
  <c r="S47" i="71"/>
  <c r="K47" i="71"/>
  <c r="J47" i="71"/>
  <c r="B47" i="71"/>
  <c r="A47" i="71"/>
  <c r="AC46" i="71"/>
  <c r="AB46" i="71"/>
  <c r="T46" i="71"/>
  <c r="S46" i="71"/>
  <c r="K46" i="71"/>
  <c r="J46" i="71"/>
  <c r="B46" i="71"/>
  <c r="A46" i="71"/>
  <c r="AC45" i="71"/>
  <c r="AB45" i="71"/>
  <c r="T45" i="71"/>
  <c r="S45" i="71"/>
  <c r="K45" i="71"/>
  <c r="J45" i="71"/>
  <c r="B45" i="71"/>
  <c r="A45" i="7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96" i="75"/>
  <c r="A94" i="75"/>
  <c r="A93" i="75"/>
  <c r="A92" i="75"/>
  <c r="A91" i="75"/>
  <c r="C116" i="74"/>
  <c r="C115" i="74"/>
  <c r="C114" i="74"/>
  <c r="C113" i="74"/>
  <c r="C112" i="74"/>
  <c r="A116" i="74"/>
  <c r="A115" i="74"/>
  <c r="A114" i="74"/>
  <c r="A113" i="74"/>
  <c r="A112" i="74"/>
  <c r="C87" i="74"/>
  <c r="C86" i="74"/>
  <c r="C85" i="74"/>
  <c r="C84" i="74"/>
  <c r="C83" i="74"/>
  <c r="A87" i="74"/>
  <c r="A86" i="74"/>
  <c r="A85" i="74"/>
  <c r="A84" i="74"/>
  <c r="A83" i="74"/>
  <c r="A73" i="75"/>
  <c r="A72" i="75"/>
  <c r="A71" i="75"/>
  <c r="A70" i="75"/>
  <c r="A69" i="75"/>
  <c r="C57" i="74"/>
  <c r="C56" i="74"/>
  <c r="C55" i="74"/>
  <c r="C54" i="74"/>
  <c r="C53" i="74"/>
  <c r="A57" i="74"/>
  <c r="A56" i="74"/>
  <c r="A55" i="74"/>
  <c r="A54" i="74"/>
  <c r="A53" i="74"/>
  <c r="A50" i="75"/>
  <c r="A49" i="75"/>
  <c r="A48" i="75"/>
  <c r="A47" i="75"/>
  <c r="A46" i="75"/>
  <c r="C27" i="74"/>
  <c r="C26" i="74"/>
  <c r="C25" i="74"/>
  <c r="C24" i="74"/>
  <c r="C23" i="74"/>
  <c r="A27" i="74"/>
  <c r="A26" i="74"/>
  <c r="A25" i="74"/>
  <c r="A24" i="74"/>
  <c r="A23" i="74"/>
  <c r="A27" i="75"/>
  <c r="A26" i="75"/>
  <c r="A25" i="75"/>
  <c r="A24" i="75"/>
  <c r="A23" i="75"/>
  <c r="A22" i="75"/>
  <c r="P35" i="65"/>
  <c r="Z21" i="65"/>
  <c r="P37" i="65"/>
  <c r="P39" i="65"/>
  <c r="P41" i="65"/>
  <c r="P43" i="65"/>
  <c r="F111" i="78"/>
  <c r="F84" i="78"/>
  <c r="B34" i="82"/>
  <c r="F115" i="78"/>
  <c r="B31" i="82"/>
  <c r="O61" i="79"/>
  <c r="Y34" i="79"/>
  <c r="B33" i="82"/>
  <c r="F117" i="78"/>
  <c r="F110" i="78"/>
  <c r="F50" i="78"/>
  <c r="F80" i="78"/>
  <c r="F11" i="78"/>
  <c r="F101" i="78"/>
  <c r="F8" i="78"/>
  <c r="F78" i="78"/>
  <c r="F22" i="78"/>
  <c r="F61" i="78"/>
  <c r="F42" i="78"/>
  <c r="F96" i="78"/>
  <c r="F27" i="78"/>
  <c r="F89" i="78"/>
  <c r="F20" i="78"/>
  <c r="F107" i="78"/>
  <c r="F88" i="78"/>
  <c r="F63" i="78"/>
  <c r="F98" i="78"/>
  <c r="F17" i="78"/>
  <c r="F38" i="78"/>
  <c r="F53" i="78"/>
  <c r="F7" i="78"/>
  <c r="F39" i="78"/>
  <c r="F60" i="78"/>
  <c r="F120" i="78"/>
  <c r="F18" i="78"/>
  <c r="F21" i="78"/>
  <c r="F79" i="78"/>
  <c r="F75" i="78"/>
  <c r="F73" i="78"/>
  <c r="F72" i="78"/>
  <c r="F114" i="78"/>
  <c r="F24" i="78"/>
  <c r="F37" i="78"/>
  <c r="F92" i="78"/>
  <c r="F23" i="78"/>
  <c r="F103" i="78"/>
  <c r="F49" i="78"/>
  <c r="F105" i="78"/>
  <c r="F70" i="78"/>
  <c r="F119" i="78"/>
  <c r="F77" i="78"/>
  <c r="F59" i="78"/>
  <c r="F5" i="78"/>
  <c r="F82" i="78"/>
  <c r="F121" i="78"/>
  <c r="F12" i="78"/>
  <c r="F31" i="78"/>
  <c r="F90" i="78"/>
  <c r="F40" i="78"/>
  <c r="F71" i="78"/>
  <c r="F99" i="78"/>
  <c r="F15" i="78"/>
  <c r="F116" i="78"/>
  <c r="F56" i="78"/>
  <c r="F68" i="78"/>
  <c r="F35" i="78"/>
  <c r="F93" i="78"/>
  <c r="F34" i="78"/>
  <c r="F102" i="78"/>
  <c r="F95" i="78"/>
  <c r="F62" i="78"/>
  <c r="F83" i="78"/>
  <c r="F30" i="78"/>
  <c r="F58" i="78"/>
  <c r="F65" i="78"/>
  <c r="F19" i="78"/>
  <c r="F54" i="78"/>
  <c r="F44" i="78"/>
  <c r="F69" i="78"/>
  <c r="F87" i="78"/>
  <c r="F104" i="78"/>
  <c r="F86" i="78"/>
  <c r="F106" i="78"/>
  <c r="F29" i="78"/>
  <c r="F46" i="78"/>
  <c r="F16" i="78"/>
  <c r="F33" i="78"/>
  <c r="F13" i="78"/>
  <c r="F47" i="78"/>
  <c r="F55" i="78"/>
  <c r="F76" i="78"/>
  <c r="F74" i="78"/>
  <c r="F91" i="78"/>
  <c r="F112" i="78"/>
  <c r="F67" i="78"/>
  <c r="F124" i="78"/>
  <c r="F51" i="78"/>
  <c r="F118" i="78"/>
  <c r="F32" i="78"/>
  <c r="F26" i="78"/>
  <c r="F25" i="78"/>
  <c r="F94" i="78"/>
  <c r="F6" i="78"/>
  <c r="F14" i="78"/>
  <c r="F66" i="78"/>
  <c r="F109" i="78"/>
  <c r="F45" i="78"/>
  <c r="F9" i="78"/>
  <c r="F97" i="78"/>
  <c r="F57" i="78"/>
  <c r="F43" i="78"/>
  <c r="F52" i="78"/>
  <c r="F64" i="78"/>
  <c r="F28" i="78"/>
  <c r="F100" i="78"/>
  <c r="F10" i="78"/>
  <c r="F108" i="78"/>
  <c r="F81" i="78"/>
  <c r="F113" i="78"/>
  <c r="B31" i="74"/>
  <c r="B34" i="74"/>
  <c r="E44" i="71"/>
  <c r="O51" i="79"/>
  <c r="Y29" i="79"/>
  <c r="O63" i="79"/>
  <c r="Y35" i="79"/>
  <c r="O57" i="79"/>
  <c r="Y32" i="79"/>
  <c r="O55" i="79"/>
  <c r="Y31" i="79"/>
  <c r="O59" i="79"/>
  <c r="Y33" i="79"/>
  <c r="O53" i="79"/>
  <c r="Y30" i="79"/>
  <c r="O63" i="65"/>
  <c r="Y35" i="65"/>
  <c r="O55" i="65"/>
  <c r="Y31" i="65"/>
  <c r="O57" i="65"/>
  <c r="Y32" i="65"/>
  <c r="O61" i="65"/>
  <c r="Y34" i="65"/>
  <c r="O59" i="65"/>
  <c r="Y33" i="65"/>
  <c r="O53" i="65"/>
  <c r="Y30" i="65"/>
  <c r="O51" i="65"/>
  <c r="Y29" i="65"/>
  <c r="O39" i="79"/>
  <c r="Y23" i="79"/>
  <c r="O23" i="79"/>
  <c r="Y15" i="79"/>
  <c r="O15" i="79"/>
  <c r="Y11" i="79"/>
  <c r="O11" i="79"/>
  <c r="Y9" i="79"/>
  <c r="O27" i="79"/>
  <c r="Y17" i="79"/>
  <c r="Z22" i="65"/>
  <c r="U37" i="79"/>
  <c r="AV22" i="79"/>
  <c r="Z25" i="65"/>
  <c r="U43" i="79"/>
  <c r="AV25" i="79"/>
  <c r="Z24" i="65"/>
  <c r="U41" i="79"/>
  <c r="AV24" i="79"/>
  <c r="Z23" i="65"/>
  <c r="U39" i="79"/>
  <c r="AV23" i="79"/>
  <c r="O37" i="79"/>
  <c r="Y22" i="79"/>
  <c r="O47" i="79"/>
  <c r="Y27" i="79"/>
  <c r="O49" i="79"/>
  <c r="Y28" i="79"/>
  <c r="O45" i="79"/>
  <c r="Y26" i="79"/>
  <c r="O43" i="79"/>
  <c r="Y25" i="79"/>
  <c r="O41" i="79"/>
  <c r="Y24" i="79"/>
  <c r="O35" i="79"/>
  <c r="Y21" i="79"/>
  <c r="O33" i="79"/>
  <c r="Y20" i="79"/>
  <c r="O31" i="79"/>
  <c r="Y19" i="79"/>
  <c r="O29" i="79"/>
  <c r="Y18" i="79"/>
  <c r="O21" i="79"/>
  <c r="Y14" i="79"/>
  <c r="O25" i="79"/>
  <c r="Y16" i="79"/>
  <c r="O17" i="79"/>
  <c r="Y12" i="79"/>
  <c r="O19" i="79"/>
  <c r="Y13" i="79"/>
  <c r="O13" i="79"/>
  <c r="Y10" i="79"/>
  <c r="O9" i="79"/>
  <c r="Y8" i="79"/>
  <c r="O7" i="79"/>
  <c r="Y7" i="79"/>
  <c r="O5" i="79"/>
  <c r="Y6" i="79"/>
  <c r="A95" i="75"/>
  <c r="AF33" i="71"/>
  <c r="AF45" i="71"/>
  <c r="AF53" i="71"/>
  <c r="AC26" i="71"/>
  <c r="AF34" i="71"/>
  <c r="AF46" i="71"/>
  <c r="AF31" i="71"/>
  <c r="AF39" i="71"/>
  <c r="AF47" i="71"/>
  <c r="AC20" i="71"/>
  <c r="AF32" i="71"/>
  <c r="AF36" i="71"/>
  <c r="AF40" i="71"/>
  <c r="AF44" i="71"/>
  <c r="AF48" i="71"/>
  <c r="AC21" i="71"/>
  <c r="AF52" i="71"/>
  <c r="AC25" i="71"/>
  <c r="AF37" i="71"/>
  <c r="AF41" i="71"/>
  <c r="AF49" i="71"/>
  <c r="AC22" i="71"/>
  <c r="AF38" i="71"/>
  <c r="AF42" i="71"/>
  <c r="AF50" i="71"/>
  <c r="AC23" i="71"/>
  <c r="AF35" i="71"/>
  <c r="AF43" i="71"/>
  <c r="AF51" i="71"/>
  <c r="AC24" i="71"/>
  <c r="W35" i="71"/>
  <c r="W39" i="71"/>
  <c r="W43" i="71"/>
  <c r="W47" i="71"/>
  <c r="T20" i="71"/>
  <c r="W51" i="71"/>
  <c r="T24" i="71"/>
  <c r="W49" i="71"/>
  <c r="T22" i="71"/>
  <c r="W38" i="71"/>
  <c r="W46" i="71"/>
  <c r="W31" i="71"/>
  <c r="W32" i="71"/>
  <c r="W36" i="71"/>
  <c r="W40" i="71"/>
  <c r="W44" i="71"/>
  <c r="W48" i="71"/>
  <c r="T21" i="71"/>
  <c r="W52" i="71"/>
  <c r="T25" i="71"/>
  <c r="W33" i="71"/>
  <c r="W37" i="71"/>
  <c r="W41" i="71"/>
  <c r="W45" i="71"/>
  <c r="W53" i="71"/>
  <c r="T26" i="71"/>
  <c r="W34" i="71"/>
  <c r="W42" i="71"/>
  <c r="W50" i="71"/>
  <c r="T23" i="71"/>
  <c r="N33" i="71"/>
  <c r="N37" i="71"/>
  <c r="N41" i="71"/>
  <c r="N45" i="71"/>
  <c r="N49" i="71"/>
  <c r="K22" i="71"/>
  <c r="N53" i="71"/>
  <c r="K26" i="71"/>
  <c r="N39" i="71"/>
  <c r="N47" i="71"/>
  <c r="N32" i="71"/>
  <c r="N40" i="71"/>
  <c r="N48" i="71"/>
  <c r="K21" i="71"/>
  <c r="N34" i="71"/>
  <c r="N38" i="71"/>
  <c r="N42" i="71"/>
  <c r="N46" i="71"/>
  <c r="N50" i="71"/>
  <c r="K23" i="71"/>
  <c r="N31" i="71"/>
  <c r="N35" i="71"/>
  <c r="N43" i="71"/>
  <c r="N51" i="71"/>
  <c r="K24" i="71"/>
  <c r="N36" i="71"/>
  <c r="N44" i="71"/>
  <c r="N52" i="71"/>
  <c r="K25" i="71"/>
  <c r="E42" i="71"/>
  <c r="E48" i="71"/>
  <c r="E32" i="71"/>
  <c r="E34" i="71"/>
  <c r="E50" i="71"/>
  <c r="B23" i="71"/>
  <c r="E53" i="71"/>
  <c r="B26" i="71"/>
  <c r="E36" i="71"/>
  <c r="E38" i="71"/>
  <c r="E40" i="71"/>
  <c r="E46" i="71"/>
  <c r="E52" i="71"/>
  <c r="B25" i="71"/>
  <c r="E31" i="71"/>
  <c r="E33" i="71"/>
  <c r="E35" i="71"/>
  <c r="E37" i="71"/>
  <c r="E39" i="71"/>
  <c r="E41" i="71"/>
  <c r="E43" i="71"/>
  <c r="E45" i="71"/>
  <c r="E47" i="71"/>
  <c r="E49" i="71"/>
  <c r="B22" i="71"/>
  <c r="E51" i="71"/>
  <c r="B24" i="71"/>
  <c r="AC59" i="72"/>
  <c r="AC58" i="72"/>
  <c r="AC57" i="72"/>
  <c r="AC56" i="72"/>
  <c r="AB60" i="72"/>
  <c r="AB59" i="72"/>
  <c r="AB58" i="72"/>
  <c r="AB57" i="72"/>
  <c r="AB56" i="72"/>
  <c r="T58" i="72"/>
  <c r="T57" i="72"/>
  <c r="T56" i="72"/>
  <c r="T55" i="72"/>
  <c r="S58" i="72"/>
  <c r="S57" i="72"/>
  <c r="S56" i="72"/>
  <c r="B60" i="72"/>
  <c r="B59" i="72"/>
  <c r="B58" i="72"/>
  <c r="B57" i="72"/>
  <c r="B56" i="72"/>
  <c r="A60" i="72"/>
  <c r="A59" i="72"/>
  <c r="A58" i="72"/>
  <c r="A57" i="72"/>
  <c r="A56" i="72"/>
  <c r="B49" i="65"/>
  <c r="B47" i="65"/>
  <c r="B45" i="65"/>
  <c r="B43" i="65"/>
  <c r="B41" i="65"/>
  <c r="AQ24" i="15"/>
  <c r="AQ26" i="15"/>
  <c r="AQ25" i="15"/>
  <c r="AM26" i="15"/>
  <c r="AM25" i="15"/>
  <c r="AM24" i="15"/>
  <c r="P35" i="15"/>
  <c r="U37" i="65"/>
  <c r="AV22" i="65"/>
  <c r="Z23" i="15"/>
  <c r="U41" i="65"/>
  <c r="AV24" i="65"/>
  <c r="Z25" i="15"/>
  <c r="U45" i="65"/>
  <c r="AV26" i="65"/>
  <c r="L59" i="72"/>
  <c r="L58" i="72"/>
  <c r="L57" i="72"/>
  <c r="L56" i="72"/>
  <c r="AD60" i="72"/>
  <c r="C60" i="72"/>
  <c r="L60" i="72"/>
  <c r="U59" i="80"/>
  <c r="X59" i="80"/>
  <c r="V25" i="80"/>
  <c r="L59" i="80"/>
  <c r="AD59" i="80"/>
  <c r="AG59" i="80"/>
  <c r="AE25" i="80"/>
  <c r="C59" i="80"/>
  <c r="AD56" i="80"/>
  <c r="AG56" i="80"/>
  <c r="AE22" i="80"/>
  <c r="C56" i="80"/>
  <c r="U56" i="80"/>
  <c r="X56" i="80"/>
  <c r="V22" i="80"/>
  <c r="L56" i="80"/>
  <c r="U57" i="80"/>
  <c r="X57" i="80"/>
  <c r="V23" i="80"/>
  <c r="L57" i="80"/>
  <c r="C57" i="80"/>
  <c r="AD57" i="80"/>
  <c r="AG57" i="80"/>
  <c r="AE23" i="80"/>
  <c r="AD60" i="80"/>
  <c r="AG60" i="80"/>
  <c r="AE26" i="80"/>
  <c r="C60" i="80"/>
  <c r="F60" i="80"/>
  <c r="D26" i="80"/>
  <c r="U60" i="80"/>
  <c r="L60" i="80"/>
  <c r="AD58" i="80"/>
  <c r="AG58" i="80"/>
  <c r="AE24" i="80"/>
  <c r="C58" i="80"/>
  <c r="U58" i="80"/>
  <c r="X58" i="80"/>
  <c r="V24" i="80"/>
  <c r="L58" i="80"/>
  <c r="U35" i="65"/>
  <c r="AV21" i="65"/>
  <c r="U35" i="79"/>
  <c r="AV21" i="79"/>
  <c r="AA16" i="79"/>
  <c r="AC16" i="79"/>
  <c r="AA18" i="79"/>
  <c r="AC18" i="79"/>
  <c r="AA33" i="79"/>
  <c r="AC33" i="79"/>
  <c r="AA26" i="79"/>
  <c r="AC26" i="79"/>
  <c r="AA21" i="79"/>
  <c r="AC21" i="79"/>
  <c r="AA27" i="79"/>
  <c r="AC27" i="79"/>
  <c r="AA25" i="79"/>
  <c r="AC25" i="79"/>
  <c r="AA12" i="79"/>
  <c r="AC12" i="79"/>
  <c r="AA6" i="79"/>
  <c r="AC6" i="79"/>
  <c r="AA11" i="79"/>
  <c r="AC11" i="79"/>
  <c r="AA28" i="79"/>
  <c r="AC28" i="79"/>
  <c r="AA29" i="79"/>
  <c r="AC29" i="79"/>
  <c r="AA24" i="79"/>
  <c r="AC24" i="79"/>
  <c r="AA34" i="79"/>
  <c r="AC34" i="79"/>
  <c r="AA22" i="79"/>
  <c r="AC22" i="79"/>
  <c r="AA14" i="79"/>
  <c r="AC14" i="79"/>
  <c r="AA35" i="79"/>
  <c r="AC35" i="79"/>
  <c r="AA19" i="79"/>
  <c r="AC19" i="79"/>
  <c r="AA23" i="79"/>
  <c r="AC23" i="79"/>
  <c r="AA17" i="79"/>
  <c r="AC17" i="79"/>
  <c r="AA7" i="79"/>
  <c r="AC7" i="79"/>
  <c r="AA9" i="79"/>
  <c r="AC9" i="79"/>
  <c r="AA30" i="79"/>
  <c r="AC30" i="79"/>
  <c r="AA20" i="79"/>
  <c r="AC20" i="79"/>
  <c r="AA13" i="79"/>
  <c r="AC13" i="79"/>
  <c r="AA15" i="79"/>
  <c r="AC15" i="79"/>
  <c r="AA8" i="79"/>
  <c r="AC8" i="79"/>
  <c r="AA32" i="79"/>
  <c r="AC32" i="79"/>
  <c r="AA31" i="79"/>
  <c r="AC31" i="79"/>
  <c r="AA10" i="79"/>
  <c r="AC10" i="79"/>
  <c r="C57" i="72"/>
  <c r="U60" i="72"/>
  <c r="U57" i="72"/>
  <c r="AD57" i="72"/>
  <c r="U56" i="72"/>
  <c r="C56" i="72"/>
  <c r="L53" i="71"/>
  <c r="AD53" i="71"/>
  <c r="AG53" i="71"/>
  <c r="AE26" i="71"/>
  <c r="C53" i="71"/>
  <c r="U53" i="71"/>
  <c r="X53" i="71"/>
  <c r="V26" i="71"/>
  <c r="AD58" i="72"/>
  <c r="L50" i="71"/>
  <c r="C50" i="71"/>
  <c r="U50" i="71"/>
  <c r="X50" i="71"/>
  <c r="V23" i="71"/>
  <c r="AD50" i="71"/>
  <c r="AG50" i="71"/>
  <c r="AE23" i="71"/>
  <c r="C58" i="72"/>
  <c r="U58" i="72"/>
  <c r="AD59" i="72"/>
  <c r="L51" i="71"/>
  <c r="AD51" i="71"/>
  <c r="AG51" i="71"/>
  <c r="AE24" i="71"/>
  <c r="C51" i="71"/>
  <c r="U51" i="71"/>
  <c r="X51" i="71"/>
  <c r="V24" i="71"/>
  <c r="C59" i="72"/>
  <c r="U59" i="72"/>
  <c r="AD56" i="72"/>
  <c r="L52" i="71"/>
  <c r="C52" i="71"/>
  <c r="U52" i="71"/>
  <c r="X52" i="71"/>
  <c r="V25" i="71"/>
  <c r="AD52" i="71"/>
  <c r="AG52" i="71"/>
  <c r="AE25" i="71"/>
  <c r="L49" i="71"/>
  <c r="AD49" i="71"/>
  <c r="AG49" i="71"/>
  <c r="AE22" i="71"/>
  <c r="C49" i="71"/>
  <c r="U49" i="71"/>
  <c r="X49" i="71"/>
  <c r="V22" i="71"/>
  <c r="B84" i="74"/>
  <c r="B114" i="74"/>
  <c r="B113" i="74"/>
  <c r="B116" i="74"/>
  <c r="B115" i="74"/>
  <c r="B87" i="74"/>
  <c r="B86" i="74"/>
  <c r="B83" i="74"/>
  <c r="B85" i="74"/>
  <c r="B56" i="74"/>
  <c r="B54" i="74"/>
  <c r="B53" i="74"/>
  <c r="B55" i="74"/>
  <c r="Z26" i="15"/>
  <c r="U43" i="65"/>
  <c r="AV25" i="65"/>
  <c r="Z24" i="15"/>
  <c r="U39" i="65"/>
  <c r="AV23" i="65"/>
  <c r="Z22" i="15"/>
  <c r="Z21" i="15"/>
  <c r="AQ23" i="15"/>
  <c r="AQ22" i="15"/>
  <c r="AQ21" i="15"/>
  <c r="AQ20" i="15"/>
  <c r="AQ19" i="15"/>
  <c r="AM23" i="15"/>
  <c r="AM22" i="15"/>
  <c r="AM21" i="15"/>
  <c r="AM20" i="15"/>
  <c r="AM17" i="15"/>
  <c r="X60" i="80"/>
  <c r="V26" i="80"/>
  <c r="X61" i="80"/>
  <c r="V27" i="80"/>
  <c r="F53" i="71"/>
  <c r="D26" i="71"/>
  <c r="AD16" i="79"/>
  <c r="Q25" i="79"/>
  <c r="AD26" i="79"/>
  <c r="Q45" i="79"/>
  <c r="AD20" i="79"/>
  <c r="Q33" i="79"/>
  <c r="AD12" i="79"/>
  <c r="Q17" i="79"/>
  <c r="AD33" i="79"/>
  <c r="Q59" i="79"/>
  <c r="AD30" i="79"/>
  <c r="Q53" i="79"/>
  <c r="AD18" i="79"/>
  <c r="Q29" i="79"/>
  <c r="AD13" i="79"/>
  <c r="Q19" i="79"/>
  <c r="AD23" i="79"/>
  <c r="Q39" i="79"/>
  <c r="AD22" i="79"/>
  <c r="Q37" i="79"/>
  <c r="AD32" i="79"/>
  <c r="Q57" i="79"/>
  <c r="AD8" i="79"/>
  <c r="Q9" i="79"/>
  <c r="AD17" i="79"/>
  <c r="Q27" i="79"/>
  <c r="AD24" i="79"/>
  <c r="Q41" i="79"/>
  <c r="AD11" i="79"/>
  <c r="Q15" i="79"/>
  <c r="AD14" i="79"/>
  <c r="Q21" i="79"/>
  <c r="AD10" i="79"/>
  <c r="Q13" i="79"/>
  <c r="AD34" i="79"/>
  <c r="Q61" i="79"/>
  <c r="AD27" i="79"/>
  <c r="Q47" i="79"/>
  <c r="AD35" i="79"/>
  <c r="Q63" i="79"/>
  <c r="AD6" i="79"/>
  <c r="Q5" i="79"/>
  <c r="AD29" i="79"/>
  <c r="Q51" i="79"/>
  <c r="AD25" i="79"/>
  <c r="Q43" i="79"/>
  <c r="AD21" i="79"/>
  <c r="Q35" i="79"/>
  <c r="AD31" i="79"/>
  <c r="Q55" i="79"/>
  <c r="AD19" i="79"/>
  <c r="Q31" i="79"/>
  <c r="AD9" i="79"/>
  <c r="Q11" i="79"/>
  <c r="AD7" i="79"/>
  <c r="Q7" i="79"/>
  <c r="AD28" i="79"/>
  <c r="Q49" i="79"/>
  <c r="AD15" i="79"/>
  <c r="Q23" i="79"/>
  <c r="B27" i="74"/>
  <c r="O49" i="65"/>
  <c r="B25" i="74"/>
  <c r="O45" i="65"/>
  <c r="Y26" i="65"/>
  <c r="B26" i="74"/>
  <c r="O47" i="65"/>
  <c r="O43" i="65"/>
  <c r="Y25" i="65"/>
  <c r="B24" i="74"/>
  <c r="O41" i="65"/>
  <c r="Y24" i="65"/>
  <c r="B23" i="74"/>
  <c r="A88" i="75"/>
  <c r="A65" i="75"/>
  <c r="A42" i="75"/>
  <c r="A19" i="75"/>
  <c r="C109" i="74"/>
  <c r="A109" i="74"/>
  <c r="C79" i="74"/>
  <c r="A79" i="74"/>
  <c r="C49" i="74"/>
  <c r="A49" i="74"/>
  <c r="C19" i="74"/>
  <c r="A19" i="74"/>
  <c r="AC52" i="72"/>
  <c r="AB52" i="72"/>
  <c r="T52" i="72"/>
  <c r="S52" i="72"/>
  <c r="A52" i="72"/>
  <c r="B52" i="72"/>
  <c r="B33" i="65"/>
  <c r="P33" i="65"/>
  <c r="Z20" i="65"/>
  <c r="P33" i="15"/>
  <c r="B33" i="15"/>
  <c r="AD52" i="80"/>
  <c r="C52" i="80"/>
  <c r="U52" i="80"/>
  <c r="L52" i="80"/>
  <c r="U33" i="79"/>
  <c r="AV20" i="79"/>
  <c r="Y27" i="65"/>
  <c r="Y28" i="65"/>
  <c r="U52" i="72"/>
  <c r="L52" i="72"/>
  <c r="L45" i="71"/>
  <c r="C45" i="71"/>
  <c r="U45" i="71"/>
  <c r="AD45" i="71"/>
  <c r="U33" i="65"/>
  <c r="AV20" i="65"/>
  <c r="AD52" i="72"/>
  <c r="B112" i="74"/>
  <c r="C52" i="72"/>
  <c r="Z20" i="15"/>
  <c r="O37" i="65"/>
  <c r="Y22" i="65"/>
  <c r="O35" i="65"/>
  <c r="Y21" i="65"/>
  <c r="O39" i="65"/>
  <c r="Y23" i="65"/>
  <c r="B109" i="74"/>
  <c r="B79" i="74"/>
  <c r="B49" i="74"/>
  <c r="C111" i="74"/>
  <c r="A111" i="74"/>
  <c r="C82" i="74"/>
  <c r="C81" i="74"/>
  <c r="A82" i="74"/>
  <c r="A81" i="74"/>
  <c r="C52" i="74"/>
  <c r="C51" i="74"/>
  <c r="A52" i="74"/>
  <c r="A51" i="74"/>
  <c r="C22" i="74"/>
  <c r="C21" i="74"/>
  <c r="A22" i="74"/>
  <c r="A21" i="74"/>
  <c r="A90" i="75"/>
  <c r="A68" i="75"/>
  <c r="A67" i="75"/>
  <c r="A45" i="75"/>
  <c r="A44" i="75"/>
  <c r="A21" i="75"/>
  <c r="AC55" i="72"/>
  <c r="AC54" i="72"/>
  <c r="AB55" i="72"/>
  <c r="AB54" i="72"/>
  <c r="T54" i="72"/>
  <c r="S55" i="72"/>
  <c r="S54" i="72"/>
  <c r="A55" i="72"/>
  <c r="A54" i="72"/>
  <c r="A53" i="72"/>
  <c r="B55" i="72"/>
  <c r="B54" i="72"/>
  <c r="P29" i="65"/>
  <c r="Z18" i="65"/>
  <c r="P31" i="65"/>
  <c r="Z19" i="65"/>
  <c r="P31" i="15"/>
  <c r="B39" i="65"/>
  <c r="B37" i="65"/>
  <c r="B29" i="15"/>
  <c r="L50" i="72"/>
  <c r="B31" i="15"/>
  <c r="L51" i="72"/>
  <c r="AD54" i="80"/>
  <c r="C54" i="80"/>
  <c r="U54" i="80"/>
  <c r="L54" i="80"/>
  <c r="U55" i="80"/>
  <c r="L55" i="80"/>
  <c r="C55" i="80"/>
  <c r="AD55" i="80"/>
  <c r="Z19" i="15"/>
  <c r="U31" i="79"/>
  <c r="AV19" i="79"/>
  <c r="AD55" i="72"/>
  <c r="L55" i="72"/>
  <c r="O50" i="72"/>
  <c r="L47" i="71"/>
  <c r="AD47" i="71"/>
  <c r="C47" i="71"/>
  <c r="U47" i="71"/>
  <c r="U54" i="72"/>
  <c r="L54" i="72"/>
  <c r="L48" i="71"/>
  <c r="C48" i="71"/>
  <c r="U48" i="71"/>
  <c r="AD48" i="71"/>
  <c r="K18" i="71"/>
  <c r="AC17" i="71"/>
  <c r="AC18" i="71"/>
  <c r="B18" i="71"/>
  <c r="T18" i="71"/>
  <c r="B19" i="74"/>
  <c r="O33" i="65"/>
  <c r="Y20" i="65"/>
  <c r="C54" i="72"/>
  <c r="U55" i="72"/>
  <c r="AD54" i="72"/>
  <c r="B21" i="71"/>
  <c r="C55" i="72"/>
  <c r="U31" i="65"/>
  <c r="AV19" i="65"/>
  <c r="T19" i="71"/>
  <c r="AC19" i="71"/>
  <c r="K17" i="71"/>
  <c r="K19" i="71"/>
  <c r="K20" i="71"/>
  <c r="B19" i="71"/>
  <c r="B20" i="71"/>
  <c r="P27" i="65"/>
  <c r="Z17" i="65"/>
  <c r="P27" i="15"/>
  <c r="O55" i="72"/>
  <c r="Z17" i="15"/>
  <c r="U27" i="79"/>
  <c r="AV17" i="79"/>
  <c r="B82" i="74"/>
  <c r="U27" i="65"/>
  <c r="AV17" i="65"/>
  <c r="C110" i="74"/>
  <c r="A110" i="74"/>
  <c r="C108" i="74"/>
  <c r="A108" i="74"/>
  <c r="C107" i="74"/>
  <c r="A107" i="74"/>
  <c r="C106" i="74"/>
  <c r="A106" i="74"/>
  <c r="C80" i="74"/>
  <c r="A80" i="74"/>
  <c r="C78" i="74"/>
  <c r="A78" i="74"/>
  <c r="C77" i="74"/>
  <c r="A77" i="74"/>
  <c r="C76" i="74"/>
  <c r="A76" i="74"/>
  <c r="C50" i="74"/>
  <c r="A50" i="74"/>
  <c r="C48" i="74"/>
  <c r="A48" i="74"/>
  <c r="C47" i="74"/>
  <c r="A47" i="74"/>
  <c r="C46" i="74"/>
  <c r="A46" i="74"/>
  <c r="C20" i="74"/>
  <c r="A20" i="74"/>
  <c r="C18" i="74"/>
  <c r="A18" i="74"/>
  <c r="C17" i="74"/>
  <c r="A17" i="74"/>
  <c r="C16" i="74"/>
  <c r="A16" i="74"/>
  <c r="A89" i="75"/>
  <c r="A87" i="75"/>
  <c r="A86" i="75"/>
  <c r="A85" i="75"/>
  <c r="A84" i="75"/>
  <c r="A83" i="75"/>
  <c r="A82" i="75"/>
  <c r="A81" i="75"/>
  <c r="A79" i="75"/>
  <c r="A80" i="75"/>
  <c r="A78" i="75"/>
  <c r="A77" i="75"/>
  <c r="A76" i="75"/>
  <c r="A74" i="75"/>
  <c r="A66" i="75"/>
  <c r="A64" i="75"/>
  <c r="A63" i="75"/>
  <c r="A62" i="75"/>
  <c r="A61" i="75"/>
  <c r="A60" i="75"/>
  <c r="A59" i="75"/>
  <c r="A58" i="75"/>
  <c r="A57" i="75"/>
  <c r="A56" i="75"/>
  <c r="A55" i="75"/>
  <c r="A54" i="75"/>
  <c r="A53" i="75"/>
  <c r="A52" i="75"/>
  <c r="A51" i="75"/>
  <c r="A43" i="75"/>
  <c r="A41" i="75"/>
  <c r="A40" i="75"/>
  <c r="A39" i="75"/>
  <c r="A38" i="75"/>
  <c r="A37" i="75"/>
  <c r="A36" i="75"/>
  <c r="A35" i="75"/>
  <c r="A34" i="75"/>
  <c r="A33" i="75"/>
  <c r="A32" i="75"/>
  <c r="A31" i="75"/>
  <c r="A30" i="75"/>
  <c r="A29" i="75"/>
  <c r="A28" i="75"/>
  <c r="E67" i="75"/>
  <c r="E81" i="75"/>
  <c r="E80" i="75"/>
  <c r="E92" i="75"/>
  <c r="E68" i="75"/>
  <c r="E82" i="75"/>
  <c r="E94" i="75"/>
  <c r="E79" i="75"/>
  <c r="E93" i="75"/>
  <c r="E41" i="75"/>
  <c r="E45" i="75"/>
  <c r="E38" i="75"/>
  <c r="E46" i="75"/>
  <c r="E54" i="75"/>
  <c r="E49" i="75"/>
  <c r="E55" i="75"/>
  <c r="E64" i="75"/>
  <c r="E63" i="75"/>
  <c r="E21" i="75"/>
  <c r="E25" i="75"/>
  <c r="E29" i="75"/>
  <c r="E33" i="75"/>
  <c r="E24" i="75"/>
  <c r="E28" i="75"/>
  <c r="E32" i="75"/>
  <c r="E96" i="75"/>
  <c r="E71" i="75"/>
  <c r="E85" i="75"/>
  <c r="E66" i="75"/>
  <c r="E84" i="75"/>
  <c r="E72" i="75"/>
  <c r="E90" i="75"/>
  <c r="E83" i="75"/>
  <c r="E47" i="75"/>
  <c r="E61" i="75"/>
  <c r="E51" i="75"/>
  <c r="E40" i="75"/>
  <c r="E48" i="75"/>
  <c r="E56" i="75"/>
  <c r="E37" i="75"/>
  <c r="E59" i="75"/>
  <c r="E95" i="75"/>
  <c r="E73" i="75"/>
  <c r="E87" i="75"/>
  <c r="E91" i="75"/>
  <c r="E70" i="75"/>
  <c r="E88" i="75"/>
  <c r="E74" i="75"/>
  <c r="E86" i="75"/>
  <c r="E69" i="75"/>
  <c r="E89" i="75"/>
  <c r="E53" i="75"/>
  <c r="E57" i="75"/>
  <c r="E42" i="75"/>
  <c r="E50" i="75"/>
  <c r="E58" i="75"/>
  <c r="E43" i="75"/>
  <c r="E23" i="75"/>
  <c r="E27" i="75"/>
  <c r="E31" i="75"/>
  <c r="E19" i="75"/>
  <c r="E30" i="75"/>
  <c r="E65" i="75"/>
  <c r="E77" i="75"/>
  <c r="E76" i="75"/>
  <c r="E78" i="75"/>
  <c r="E35" i="75"/>
  <c r="E39" i="75"/>
  <c r="E36" i="75"/>
  <c r="E44" i="75"/>
  <c r="E52" i="75"/>
  <c r="E60" i="75"/>
  <c r="E22" i="75"/>
  <c r="E26" i="75"/>
  <c r="E34" i="75"/>
  <c r="A75" i="75"/>
  <c r="B111" i="74"/>
  <c r="B81" i="74"/>
  <c r="B52" i="74"/>
  <c r="B51" i="74"/>
  <c r="B22" i="74"/>
  <c r="B21" i="74"/>
  <c r="A20" i="75"/>
  <c r="A14" i="75"/>
  <c r="A15" i="75"/>
  <c r="A16" i="75"/>
  <c r="A17" i="75"/>
  <c r="A18" i="75"/>
  <c r="A7" i="75"/>
  <c r="A8" i="75"/>
  <c r="A9" i="75"/>
  <c r="A10" i="75"/>
  <c r="A11" i="75"/>
  <c r="A12" i="75"/>
  <c r="A13" i="75"/>
  <c r="A6" i="75"/>
  <c r="E104" i="78"/>
  <c r="E62" i="75"/>
  <c r="E64" i="78"/>
  <c r="E19" i="78"/>
  <c r="E61" i="78"/>
  <c r="E35" i="78"/>
  <c r="E81" i="78"/>
  <c r="E24" i="78"/>
  <c r="E16" i="78"/>
  <c r="E13" i="78"/>
  <c r="E73" i="78"/>
  <c r="E27" i="78"/>
  <c r="E108" i="78"/>
  <c r="E7" i="78"/>
  <c r="E40" i="78"/>
  <c r="E31" i="78"/>
  <c r="E124" i="78"/>
  <c r="E91" i="78"/>
  <c r="E75" i="78"/>
  <c r="E86" i="78"/>
  <c r="E87" i="78"/>
  <c r="E57" i="78"/>
  <c r="E113" i="78"/>
  <c r="E109" i="78"/>
  <c r="E95" i="78"/>
  <c r="E49" i="78"/>
  <c r="E118" i="78"/>
  <c r="E15" i="78"/>
  <c r="E100" i="78"/>
  <c r="E34" i="78"/>
  <c r="E115" i="78"/>
  <c r="E39" i="78"/>
  <c r="E28" i="78"/>
  <c r="E52" i="78"/>
  <c r="E20" i="78"/>
  <c r="E105" i="78"/>
  <c r="E79" i="78"/>
  <c r="E38" i="78"/>
  <c r="E98" i="78"/>
  <c r="E48" i="78"/>
  <c r="E82" i="78"/>
  <c r="E9" i="78"/>
  <c r="E96" i="78"/>
  <c r="E84" i="78"/>
  <c r="E26" i="78"/>
  <c r="E32" i="78"/>
  <c r="E68" i="78"/>
  <c r="E107" i="78"/>
  <c r="E89" i="78"/>
  <c r="E59" i="78"/>
  <c r="E119" i="78"/>
  <c r="E62" i="78"/>
  <c r="E122" i="78"/>
  <c r="E76" i="78"/>
  <c r="E29" i="78"/>
  <c r="E21" i="78"/>
  <c r="E106" i="78"/>
  <c r="E10" i="78"/>
  <c r="E110" i="78"/>
  <c r="E65" i="78"/>
  <c r="E14" i="78"/>
  <c r="E78" i="78"/>
  <c r="E101" i="78"/>
  <c r="E80" i="78"/>
  <c r="E74" i="78"/>
  <c r="E53" i="78"/>
  <c r="E45" i="78"/>
  <c r="E66" i="78"/>
  <c r="E22" i="78"/>
  <c r="E37" i="78"/>
  <c r="E112" i="78"/>
  <c r="E18" i="78"/>
  <c r="E17" i="78"/>
  <c r="E85" i="78"/>
  <c r="E102" i="78"/>
  <c r="E103" i="78"/>
  <c r="E33" i="78"/>
  <c r="E71" i="78"/>
  <c r="E90" i="78"/>
  <c r="E12" i="78"/>
  <c r="E51" i="78"/>
  <c r="E67" i="78"/>
  <c r="E46" i="78"/>
  <c r="E47" i="78"/>
  <c r="E117" i="78"/>
  <c r="E120" i="78"/>
  <c r="E99" i="78"/>
  <c r="E69" i="78"/>
  <c r="E44" i="78"/>
  <c r="E30" i="78"/>
  <c r="E43" i="78"/>
  <c r="E92" i="78"/>
  <c r="E55" i="78"/>
  <c r="E114" i="78"/>
  <c r="E63" i="78"/>
  <c r="E88" i="78"/>
  <c r="E97" i="78"/>
  <c r="E42" i="78"/>
  <c r="E70" i="78"/>
  <c r="E25" i="78"/>
  <c r="E93" i="78"/>
  <c r="E56" i="78"/>
  <c r="E60" i="78"/>
  <c r="E54" i="78"/>
  <c r="E111" i="78"/>
  <c r="E77" i="78"/>
  <c r="E83" i="78"/>
  <c r="E94" i="78"/>
  <c r="E116" i="78"/>
  <c r="E72" i="78"/>
  <c r="E5" i="78"/>
  <c r="E58" i="78"/>
  <c r="E6" i="78"/>
  <c r="E23" i="78"/>
  <c r="E11" i="78"/>
  <c r="E50" i="78"/>
  <c r="C94" i="75"/>
  <c r="C93" i="75"/>
  <c r="C96" i="75"/>
  <c r="E75" i="75"/>
  <c r="E15" i="75"/>
  <c r="E6" i="75"/>
  <c r="C88" i="75"/>
  <c r="E20" i="75"/>
  <c r="C65" i="75"/>
  <c r="C42" i="75"/>
  <c r="C19" i="75"/>
  <c r="E16" i="75"/>
  <c r="E14" i="75"/>
  <c r="E12" i="75"/>
  <c r="E10" i="75"/>
  <c r="E8" i="75"/>
  <c r="E13" i="75"/>
  <c r="E7" i="75"/>
  <c r="E9" i="75"/>
  <c r="E17" i="75"/>
  <c r="E18" i="75"/>
  <c r="E11" i="75"/>
  <c r="C6" i="75"/>
  <c r="C9" i="75"/>
  <c r="C14" i="75"/>
  <c r="C17" i="75"/>
  <c r="C56" i="75"/>
  <c r="C58" i="75"/>
  <c r="C82" i="75"/>
  <c r="C84" i="75"/>
  <c r="C87" i="75"/>
  <c r="C32" i="75"/>
  <c r="C35" i="75"/>
  <c r="C40" i="75"/>
  <c r="C44" i="75"/>
  <c r="C61" i="75"/>
  <c r="C67" i="75"/>
  <c r="C75" i="75"/>
  <c r="C78" i="75"/>
  <c r="C80" i="75"/>
  <c r="C10" i="75"/>
  <c r="C13" i="75"/>
  <c r="C18" i="75"/>
  <c r="C57" i="75"/>
  <c r="C83" i="75"/>
  <c r="C89" i="75"/>
  <c r="C28" i="75"/>
  <c r="C31" i="75"/>
  <c r="C36" i="75"/>
  <c r="C39" i="75"/>
  <c r="C53" i="75"/>
  <c r="C60" i="75"/>
  <c r="C62" i="75"/>
  <c r="C66" i="75"/>
  <c r="C79" i="75"/>
  <c r="C77" i="75"/>
  <c r="C45" i="75"/>
  <c r="C63" i="75"/>
  <c r="C12" i="75"/>
  <c r="C43" i="75"/>
  <c r="C37" i="75"/>
  <c r="C20" i="75"/>
  <c r="C74" i="75"/>
  <c r="C33" i="75"/>
  <c r="C51" i="75"/>
  <c r="C85" i="75"/>
  <c r="C68" i="75"/>
  <c r="C38" i="75"/>
  <c r="C29" i="75"/>
  <c r="C86" i="75"/>
  <c r="C54" i="75"/>
  <c r="C81" i="75"/>
  <c r="C59" i="75"/>
  <c r="C16" i="75"/>
  <c r="C21" i="75"/>
  <c r="C15" i="75"/>
  <c r="C52" i="75"/>
  <c r="C11" i="75"/>
  <c r="C55" i="75"/>
  <c r="C90" i="75"/>
  <c r="C64" i="75"/>
  <c r="C7" i="75"/>
  <c r="C41" i="75"/>
  <c r="C76" i="75"/>
  <c r="C8" i="75"/>
  <c r="C34" i="75"/>
  <c r="C30" i="75"/>
  <c r="AC53" i="72"/>
  <c r="AB53" i="72"/>
  <c r="T53" i="72"/>
  <c r="S53" i="72"/>
  <c r="B53" i="72"/>
  <c r="AC51" i="72"/>
  <c r="AB51" i="72"/>
  <c r="T51" i="72"/>
  <c r="S51" i="72"/>
  <c r="B51" i="72"/>
  <c r="A51" i="72"/>
  <c r="AC50" i="72"/>
  <c r="AB50" i="72"/>
  <c r="T50" i="72"/>
  <c r="S50" i="72"/>
  <c r="B50" i="72"/>
  <c r="A50" i="72"/>
  <c r="AC49" i="72"/>
  <c r="AB49" i="72"/>
  <c r="T49" i="72"/>
  <c r="S49" i="72"/>
  <c r="B49" i="72"/>
  <c r="A49" i="72"/>
  <c r="AC48" i="72"/>
  <c r="AB48" i="72"/>
  <c r="T48" i="72"/>
  <c r="S48" i="72"/>
  <c r="B48" i="72"/>
  <c r="A48" i="72"/>
  <c r="AC47" i="72"/>
  <c r="AB47" i="72"/>
  <c r="T47" i="72"/>
  <c r="S47" i="72"/>
  <c r="B47" i="72"/>
  <c r="A47" i="72"/>
  <c r="AC46" i="72"/>
  <c r="AB46" i="72"/>
  <c r="T46" i="72"/>
  <c r="S46" i="72"/>
  <c r="B46" i="72"/>
  <c r="A46" i="72"/>
  <c r="AC45" i="72"/>
  <c r="AB45" i="72"/>
  <c r="T45" i="72"/>
  <c r="S45" i="72"/>
  <c r="B45" i="72"/>
  <c r="A45" i="72"/>
  <c r="AC44" i="72"/>
  <c r="AB44" i="72"/>
  <c r="T44" i="72"/>
  <c r="S44" i="72"/>
  <c r="B44" i="72"/>
  <c r="A44" i="72"/>
  <c r="AC43" i="72"/>
  <c r="AB43" i="72"/>
  <c r="T43" i="72"/>
  <c r="S43" i="72"/>
  <c r="B43" i="72"/>
  <c r="A43" i="72"/>
  <c r="AC42" i="72"/>
  <c r="AB42" i="72"/>
  <c r="T42" i="72"/>
  <c r="S42" i="72"/>
  <c r="B42" i="72"/>
  <c r="A42" i="72"/>
  <c r="AC41" i="72"/>
  <c r="AB41" i="72"/>
  <c r="T41" i="72"/>
  <c r="S41" i="72"/>
  <c r="B41" i="72"/>
  <c r="A41" i="72"/>
  <c r="AC40" i="72"/>
  <c r="AB40" i="72"/>
  <c r="T40" i="72"/>
  <c r="S40" i="72"/>
  <c r="B40" i="72"/>
  <c r="A40" i="72"/>
  <c r="AC39" i="72"/>
  <c r="AB39" i="72"/>
  <c r="T39" i="72"/>
  <c r="S39" i="72"/>
  <c r="B39" i="72"/>
  <c r="A39" i="72"/>
  <c r="AC38" i="72"/>
  <c r="AB38" i="72"/>
  <c r="T38" i="72"/>
  <c r="S38" i="72"/>
  <c r="B38" i="72"/>
  <c r="A38" i="72"/>
  <c r="G95" i="75"/>
  <c r="G92" i="75"/>
  <c r="G91" i="75"/>
  <c r="E41" i="78"/>
  <c r="F41" i="78"/>
  <c r="G41" i="78"/>
  <c r="A41" i="78"/>
  <c r="F63" i="72"/>
  <c r="D29" i="72"/>
  <c r="E41" i="72"/>
  <c r="B7" i="72"/>
  <c r="E50" i="72"/>
  <c r="B16" i="72"/>
  <c r="E58" i="72"/>
  <c r="B24" i="72"/>
  <c r="E66" i="72"/>
  <c r="B32" i="72"/>
  <c r="F57" i="72"/>
  <c r="D23" i="72"/>
  <c r="E43" i="72"/>
  <c r="B9" i="72"/>
  <c r="E60" i="72"/>
  <c r="B26" i="72"/>
  <c r="E46" i="72"/>
  <c r="B12" i="72"/>
  <c r="F56" i="72"/>
  <c r="F64" i="72"/>
  <c r="D30" i="72"/>
  <c r="E42" i="72"/>
  <c r="B8" i="72"/>
  <c r="E51" i="72"/>
  <c r="B17" i="72"/>
  <c r="E59" i="72"/>
  <c r="B25" i="72"/>
  <c r="E67" i="72"/>
  <c r="B33" i="72"/>
  <c r="F65" i="72"/>
  <c r="D31" i="72"/>
  <c r="E52" i="72"/>
  <c r="B18" i="72"/>
  <c r="E38" i="72"/>
  <c r="B4" i="72"/>
  <c r="E63" i="72"/>
  <c r="B29" i="72"/>
  <c r="F58" i="72"/>
  <c r="D24" i="72"/>
  <c r="F66" i="72"/>
  <c r="D32" i="72"/>
  <c r="E44" i="72"/>
  <c r="B10" i="72"/>
  <c r="E53" i="72"/>
  <c r="B19" i="72"/>
  <c r="E61" i="72"/>
  <c r="B27" i="72"/>
  <c r="F59" i="72"/>
  <c r="D25" i="72"/>
  <c r="F67" i="72"/>
  <c r="D33" i="72"/>
  <c r="E45" i="72"/>
  <c r="B11" i="72"/>
  <c r="E54" i="72"/>
  <c r="B20" i="72"/>
  <c r="E62" i="72"/>
  <c r="B28" i="72"/>
  <c r="F60" i="72"/>
  <c r="D26" i="72"/>
  <c r="E55" i="72"/>
  <c r="B21" i="72"/>
  <c r="E56" i="72"/>
  <c r="B22" i="72"/>
  <c r="E57" i="72"/>
  <c r="B23" i="72"/>
  <c r="F62" i="72"/>
  <c r="D28" i="72"/>
  <c r="E39" i="72"/>
  <c r="B5" i="72"/>
  <c r="E47" i="72"/>
  <c r="B13" i="72"/>
  <c r="F61" i="72"/>
  <c r="D27" i="72"/>
  <c r="E64" i="72"/>
  <c r="B30" i="72"/>
  <c r="E65" i="72"/>
  <c r="B31" i="72"/>
  <c r="E40" i="72"/>
  <c r="B6" i="72"/>
  <c r="E49" i="72"/>
  <c r="B15" i="72"/>
  <c r="E48" i="72"/>
  <c r="B14" i="72"/>
  <c r="AF39" i="72"/>
  <c r="AC5" i="72"/>
  <c r="AF43" i="72"/>
  <c r="AC9" i="72"/>
  <c r="AF47" i="72"/>
  <c r="AC13" i="72"/>
  <c r="AF51" i="72"/>
  <c r="AC17" i="72"/>
  <c r="AF55" i="72"/>
  <c r="AC21" i="72"/>
  <c r="AF59" i="72"/>
  <c r="AC25" i="72"/>
  <c r="AF63" i="72"/>
  <c r="AC29" i="72"/>
  <c r="AF67" i="72"/>
  <c r="AC33" i="72"/>
  <c r="AG66" i="72"/>
  <c r="AE32" i="72"/>
  <c r="AG67" i="72"/>
  <c r="AE33" i="72"/>
  <c r="AG62" i="72"/>
  <c r="AE28" i="72"/>
  <c r="AF40" i="72"/>
  <c r="AC6" i="72"/>
  <c r="AF44" i="72"/>
  <c r="AC10" i="72"/>
  <c r="AF48" i="72"/>
  <c r="AC14" i="72"/>
  <c r="AF52" i="72"/>
  <c r="AC18" i="72"/>
  <c r="AF56" i="72"/>
  <c r="AC22" i="72"/>
  <c r="AF60" i="72"/>
  <c r="AC26" i="72"/>
  <c r="AF64" i="72"/>
  <c r="AC30" i="72"/>
  <c r="AG64" i="72"/>
  <c r="AE30" i="72"/>
  <c r="AF38" i="72"/>
  <c r="AC4" i="72"/>
  <c r="AF41" i="72"/>
  <c r="AC7" i="72"/>
  <c r="AF45" i="72"/>
  <c r="AC11" i="72"/>
  <c r="AF49" i="72"/>
  <c r="AC15" i="72"/>
  <c r="AF53" i="72"/>
  <c r="AC19" i="72"/>
  <c r="AF57" i="72"/>
  <c r="AC23" i="72"/>
  <c r="AF61" i="72"/>
  <c r="AC27" i="72"/>
  <c r="AF65" i="72"/>
  <c r="AC31" i="72"/>
  <c r="AG65" i="72"/>
  <c r="AE31" i="72"/>
  <c r="AF42" i="72"/>
  <c r="AC8" i="72"/>
  <c r="AF46" i="72"/>
  <c r="AC12" i="72"/>
  <c r="AF50" i="72"/>
  <c r="AC16" i="72"/>
  <c r="AF54" i="72"/>
  <c r="AC20" i="72"/>
  <c r="AF58" i="72"/>
  <c r="AC24" i="72"/>
  <c r="AF62" i="72"/>
  <c r="AC28" i="72"/>
  <c r="AF66" i="72"/>
  <c r="AC32" i="72"/>
  <c r="X57" i="72"/>
  <c r="X65" i="72"/>
  <c r="V31" i="72"/>
  <c r="W43" i="72"/>
  <c r="T9" i="72"/>
  <c r="W59" i="72"/>
  <c r="T25" i="72"/>
  <c r="W42" i="72"/>
  <c r="T8" i="72"/>
  <c r="W46" i="72"/>
  <c r="T12" i="72"/>
  <c r="W50" i="72"/>
  <c r="T16" i="72"/>
  <c r="W54" i="72"/>
  <c r="T20" i="72"/>
  <c r="W58" i="72"/>
  <c r="T24" i="72"/>
  <c r="W62" i="72"/>
  <c r="T28" i="72"/>
  <c r="W66" i="72"/>
  <c r="T32" i="72"/>
  <c r="W47" i="72"/>
  <c r="T13" i="72"/>
  <c r="W55" i="72"/>
  <c r="T21" i="72"/>
  <c r="W67" i="72"/>
  <c r="T33" i="72"/>
  <c r="W38" i="72"/>
  <c r="T4" i="72"/>
  <c r="X58" i="72"/>
  <c r="X66" i="72"/>
  <c r="V32" i="72"/>
  <c r="W39" i="72"/>
  <c r="T5" i="72"/>
  <c r="W51" i="72"/>
  <c r="T17" i="72"/>
  <c r="W63" i="72"/>
  <c r="T29" i="72"/>
  <c r="X59" i="72"/>
  <c r="V25" i="72"/>
  <c r="X63" i="72"/>
  <c r="V29" i="72"/>
  <c r="X67" i="72"/>
  <c r="V33" i="72"/>
  <c r="W45" i="72"/>
  <c r="T11" i="72"/>
  <c r="W57" i="72"/>
  <c r="T23" i="72"/>
  <c r="W40" i="72"/>
  <c r="T6" i="72"/>
  <c r="W44" i="72"/>
  <c r="T10" i="72"/>
  <c r="W48" i="72"/>
  <c r="T14" i="72"/>
  <c r="W52" i="72"/>
  <c r="T18" i="72"/>
  <c r="W56" i="72"/>
  <c r="T22" i="72"/>
  <c r="W60" i="72"/>
  <c r="T26" i="72"/>
  <c r="W64" i="72"/>
  <c r="T30" i="72"/>
  <c r="W53" i="72"/>
  <c r="T19" i="72"/>
  <c r="W65" i="72"/>
  <c r="T31" i="72"/>
  <c r="X52" i="72"/>
  <c r="V18" i="72"/>
  <c r="X56" i="72"/>
  <c r="X64" i="72"/>
  <c r="V30" i="72"/>
  <c r="W41" i="72"/>
  <c r="T7" i="72"/>
  <c r="W49" i="72"/>
  <c r="T15" i="72"/>
  <c r="W61" i="72"/>
  <c r="T27" i="72"/>
  <c r="G94" i="75"/>
  <c r="C91" i="75"/>
  <c r="G93" i="75"/>
  <c r="C92" i="75"/>
  <c r="C95" i="75"/>
  <c r="G96" i="75"/>
  <c r="A5" i="75"/>
  <c r="K26" i="72"/>
  <c r="K22" i="72"/>
  <c r="M21" i="72"/>
  <c r="K25" i="72"/>
  <c r="K20" i="72"/>
  <c r="K13" i="72"/>
  <c r="K24" i="72"/>
  <c r="K14" i="72"/>
  <c r="K23" i="72"/>
  <c r="K8" i="72"/>
  <c r="G23" i="75"/>
  <c r="C23" i="75"/>
  <c r="G27" i="75"/>
  <c r="C27" i="75"/>
  <c r="G26" i="75"/>
  <c r="C26" i="75"/>
  <c r="G46" i="75"/>
  <c r="C46" i="75"/>
  <c r="G73" i="75"/>
  <c r="C73" i="75"/>
  <c r="G25" i="75"/>
  <c r="C25" i="75"/>
  <c r="G47" i="75"/>
  <c r="C47" i="75"/>
  <c r="G70" i="75"/>
  <c r="C70" i="75"/>
  <c r="G50" i="75"/>
  <c r="C50" i="75"/>
  <c r="G71" i="75"/>
  <c r="C71" i="75"/>
  <c r="G22" i="75"/>
  <c r="C22" i="75"/>
  <c r="G49" i="75"/>
  <c r="C49" i="75"/>
  <c r="G24" i="75"/>
  <c r="C24" i="75"/>
  <c r="G72" i="75"/>
  <c r="C72" i="75"/>
  <c r="G69" i="75"/>
  <c r="C69" i="75"/>
  <c r="G48" i="75"/>
  <c r="C48" i="75"/>
  <c r="G19" i="75"/>
  <c r="G88" i="75"/>
  <c r="G42" i="75"/>
  <c r="G65" i="75"/>
  <c r="K18" i="72"/>
  <c r="K6" i="72"/>
  <c r="K9" i="72"/>
  <c r="K11" i="72"/>
  <c r="K15" i="72"/>
  <c r="K17" i="72"/>
  <c r="K5" i="72"/>
  <c r="K7" i="72"/>
  <c r="K10" i="72"/>
  <c r="K12" i="72"/>
  <c r="K16" i="72"/>
  <c r="K4" i="72"/>
  <c r="G76" i="75"/>
  <c r="G8" i="75"/>
  <c r="G7" i="75"/>
  <c r="G15" i="75"/>
  <c r="G81" i="75"/>
  <c r="G38" i="75"/>
  <c r="G33" i="75"/>
  <c r="G43" i="75"/>
  <c r="G77" i="75"/>
  <c r="G60" i="75"/>
  <c r="G36" i="75"/>
  <c r="G83" i="75"/>
  <c r="G10" i="75"/>
  <c r="G67" i="75"/>
  <c r="G35" i="75"/>
  <c r="G82" i="75"/>
  <c r="G17" i="75"/>
  <c r="G64" i="75"/>
  <c r="G11" i="75"/>
  <c r="G21" i="75"/>
  <c r="G54" i="75"/>
  <c r="G68" i="75"/>
  <c r="G74" i="75"/>
  <c r="G12" i="75"/>
  <c r="G79" i="75"/>
  <c r="G31" i="75"/>
  <c r="G57" i="75"/>
  <c r="G80" i="75"/>
  <c r="G61" i="75"/>
  <c r="G32" i="75"/>
  <c r="G58" i="75"/>
  <c r="G14" i="75"/>
  <c r="G30" i="75"/>
  <c r="G90" i="75"/>
  <c r="G52" i="75"/>
  <c r="G16" i="75"/>
  <c r="G86" i="75"/>
  <c r="G85" i="75"/>
  <c r="G20" i="75"/>
  <c r="G63" i="75"/>
  <c r="G66" i="75"/>
  <c r="G53" i="75"/>
  <c r="G28" i="75"/>
  <c r="G18" i="75"/>
  <c r="G78" i="75"/>
  <c r="G44" i="75"/>
  <c r="G87" i="75"/>
  <c r="G56" i="75"/>
  <c r="G9" i="75"/>
  <c r="G34" i="75"/>
  <c r="G41" i="75"/>
  <c r="G55" i="75"/>
  <c r="G59" i="75"/>
  <c r="G29" i="75"/>
  <c r="G51" i="75"/>
  <c r="G37" i="75"/>
  <c r="G45" i="75"/>
  <c r="G62" i="75"/>
  <c r="G39" i="75"/>
  <c r="G89" i="75"/>
  <c r="G13" i="75"/>
  <c r="G75" i="75"/>
  <c r="G40" i="75"/>
  <c r="G84" i="75"/>
  <c r="G6" i="75"/>
  <c r="K21" i="72"/>
  <c r="K19" i="72"/>
  <c r="B16" i="71"/>
  <c r="AC16" i="71"/>
  <c r="K16" i="71"/>
  <c r="T17" i="71"/>
  <c r="T16" i="71"/>
  <c r="B17" i="71"/>
  <c r="C41" i="78"/>
  <c r="E5" i="75"/>
  <c r="C5" i="75"/>
  <c r="B15" i="65"/>
  <c r="B17" i="65"/>
  <c r="B19" i="65"/>
  <c r="B21" i="65"/>
  <c r="B23" i="65"/>
  <c r="B25" i="65"/>
  <c r="B27" i="65"/>
  <c r="B29" i="65"/>
  <c r="B31" i="65"/>
  <c r="B35" i="65"/>
  <c r="B17" i="15"/>
  <c r="L44" i="72"/>
  <c r="B19" i="15"/>
  <c r="L45" i="72"/>
  <c r="B21" i="15"/>
  <c r="L46" i="72"/>
  <c r="B23" i="15"/>
  <c r="L47" i="72"/>
  <c r="L48" i="72"/>
  <c r="O48" i="72"/>
  <c r="B27" i="15"/>
  <c r="L49" i="72"/>
  <c r="O51" i="72"/>
  <c r="B35" i="15"/>
  <c r="L53" i="72"/>
  <c r="B15" i="15"/>
  <c r="L43" i="72"/>
  <c r="P25" i="65"/>
  <c r="Z16" i="65"/>
  <c r="P23" i="65"/>
  <c r="Z15" i="65"/>
  <c r="P21" i="65"/>
  <c r="Z14" i="65"/>
  <c r="P19" i="65"/>
  <c r="Z13" i="65"/>
  <c r="P17" i="65"/>
  <c r="Z12" i="65"/>
  <c r="P15" i="65"/>
  <c r="Z11" i="65"/>
  <c r="P13" i="65"/>
  <c r="Z10" i="65"/>
  <c r="B13" i="65"/>
  <c r="P11" i="65"/>
  <c r="Z9" i="65"/>
  <c r="B11" i="65"/>
  <c r="P9" i="65"/>
  <c r="Z8" i="65"/>
  <c r="B9" i="65"/>
  <c r="P7" i="65"/>
  <c r="Z7" i="65"/>
  <c r="B7" i="65"/>
  <c r="P5" i="65"/>
  <c r="Z6" i="65"/>
  <c r="B5" i="65"/>
  <c r="AQ18" i="15"/>
  <c r="AQ17" i="15"/>
  <c r="AM19" i="15"/>
  <c r="AM18" i="15"/>
  <c r="O60" i="72"/>
  <c r="O45" i="72"/>
  <c r="O61" i="72"/>
  <c r="M27" i="72"/>
  <c r="O44" i="72"/>
  <c r="O62" i="72"/>
  <c r="M28" i="72"/>
  <c r="O43" i="72"/>
  <c r="O56" i="72"/>
  <c r="M22" i="72"/>
  <c r="O49" i="72"/>
  <c r="O58" i="72"/>
  <c r="O47" i="72"/>
  <c r="O59" i="72"/>
  <c r="O46" i="72"/>
  <c r="V125" i="78"/>
  <c r="AD46" i="80"/>
  <c r="AG46" i="80"/>
  <c r="AE12" i="80"/>
  <c r="C46" i="80"/>
  <c r="U46" i="80"/>
  <c r="L46" i="80"/>
  <c r="U41" i="80"/>
  <c r="L41" i="80"/>
  <c r="AD41" i="80"/>
  <c r="C41" i="80"/>
  <c r="AD42" i="80"/>
  <c r="C42" i="80"/>
  <c r="U42" i="80"/>
  <c r="L42" i="80"/>
  <c r="U53" i="80"/>
  <c r="X53" i="80"/>
  <c r="V19" i="80"/>
  <c r="L53" i="80"/>
  <c r="C53" i="80"/>
  <c r="AD53" i="80"/>
  <c r="AD50" i="80"/>
  <c r="AG50" i="80"/>
  <c r="AE16" i="80"/>
  <c r="C50" i="80"/>
  <c r="U50" i="80"/>
  <c r="L50" i="80"/>
  <c r="AD44" i="80"/>
  <c r="AG44" i="80"/>
  <c r="AE10" i="80"/>
  <c r="C44" i="80"/>
  <c r="U44" i="80"/>
  <c r="L44" i="80"/>
  <c r="U51" i="80"/>
  <c r="X51" i="80"/>
  <c r="V17" i="80"/>
  <c r="L51" i="80"/>
  <c r="C51" i="80"/>
  <c r="AD51" i="80"/>
  <c r="U39" i="80"/>
  <c r="X39" i="80"/>
  <c r="V5" i="80"/>
  <c r="L39" i="80"/>
  <c r="C39" i="80"/>
  <c r="AD39" i="80"/>
  <c r="AG39" i="80"/>
  <c r="AE5" i="80"/>
  <c r="O57" i="72"/>
  <c r="M23" i="72"/>
  <c r="U49" i="80"/>
  <c r="L49" i="80"/>
  <c r="AD49" i="80"/>
  <c r="AG49" i="80"/>
  <c r="AE15" i="80"/>
  <c r="C49" i="80"/>
  <c r="F49" i="80"/>
  <c r="D15" i="80"/>
  <c r="U45" i="80"/>
  <c r="L45" i="80"/>
  <c r="AD45" i="80"/>
  <c r="AG45" i="80"/>
  <c r="AE11" i="80"/>
  <c r="C45" i="80"/>
  <c r="F45" i="80"/>
  <c r="D11" i="80"/>
  <c r="AD38" i="80"/>
  <c r="AG38" i="80"/>
  <c r="AE4" i="80"/>
  <c r="C38" i="80"/>
  <c r="U38" i="80"/>
  <c r="X38" i="80"/>
  <c r="V4" i="80"/>
  <c r="L38" i="80"/>
  <c r="U43" i="80"/>
  <c r="C43" i="80"/>
  <c r="L43" i="80"/>
  <c r="AD43" i="80"/>
  <c r="AG43" i="80"/>
  <c r="AE9" i="80"/>
  <c r="AD40" i="80"/>
  <c r="C40" i="80"/>
  <c r="U40" i="80"/>
  <c r="X40" i="80"/>
  <c r="V6" i="80"/>
  <c r="L40" i="80"/>
  <c r="AD48" i="80"/>
  <c r="AG48" i="80"/>
  <c r="AE14" i="80"/>
  <c r="C48" i="80"/>
  <c r="U48" i="80"/>
  <c r="L48" i="80"/>
  <c r="U47" i="80"/>
  <c r="L47" i="80"/>
  <c r="C47" i="80"/>
  <c r="AD47" i="80"/>
  <c r="M25" i="72"/>
  <c r="AB15" i="65"/>
  <c r="M26" i="72"/>
  <c r="AB9" i="65"/>
  <c r="AB16" i="65"/>
  <c r="AB29" i="65"/>
  <c r="AB26" i="65"/>
  <c r="AB6" i="65"/>
  <c r="AB32" i="65"/>
  <c r="AB30" i="65"/>
  <c r="AB28" i="65"/>
  <c r="AB27" i="65"/>
  <c r="AB31" i="65"/>
  <c r="AB33" i="65"/>
  <c r="AB35" i="65"/>
  <c r="AB34" i="65"/>
  <c r="AB21" i="65"/>
  <c r="AB22" i="65"/>
  <c r="AB25" i="65"/>
  <c r="AB23" i="65"/>
  <c r="AB24" i="65"/>
  <c r="AB20" i="65"/>
  <c r="AB19" i="65"/>
  <c r="AB18" i="65"/>
  <c r="AB17" i="65"/>
  <c r="AB10" i="65"/>
  <c r="AB11" i="65"/>
  <c r="M17" i="72"/>
  <c r="AB7" i="65"/>
  <c r="AB12" i="65"/>
  <c r="AB13" i="65"/>
  <c r="AB8" i="65"/>
  <c r="AB14" i="65"/>
  <c r="C38" i="71"/>
  <c r="L38" i="71"/>
  <c r="U38" i="71"/>
  <c r="X38" i="71"/>
  <c r="AD38" i="71"/>
  <c r="C33" i="71"/>
  <c r="L33" i="71"/>
  <c r="U33" i="71"/>
  <c r="X33" i="71"/>
  <c r="AD33" i="71"/>
  <c r="L46" i="71"/>
  <c r="C46" i="71"/>
  <c r="U46" i="71"/>
  <c r="AD46" i="71"/>
  <c r="AG46" i="71"/>
  <c r="AE19" i="71"/>
  <c r="C41" i="71"/>
  <c r="L41" i="71"/>
  <c r="U41" i="71"/>
  <c r="X41" i="71"/>
  <c r="AD41" i="71"/>
  <c r="AG41" i="71"/>
  <c r="L40" i="71"/>
  <c r="AD40" i="71"/>
  <c r="C40" i="71"/>
  <c r="U40" i="71"/>
  <c r="L36" i="71"/>
  <c r="AD36" i="71"/>
  <c r="C36" i="71"/>
  <c r="U36" i="71"/>
  <c r="X36" i="71"/>
  <c r="U32" i="71"/>
  <c r="AD32" i="71"/>
  <c r="AG32" i="71"/>
  <c r="C32" i="71"/>
  <c r="L32" i="71"/>
  <c r="O32" i="71"/>
  <c r="U34" i="71"/>
  <c r="C34" i="71"/>
  <c r="L34" i="71"/>
  <c r="AD34" i="71"/>
  <c r="L43" i="71"/>
  <c r="AD43" i="71"/>
  <c r="AG43" i="71"/>
  <c r="C43" i="71"/>
  <c r="U43" i="71"/>
  <c r="X43" i="71"/>
  <c r="V16" i="71"/>
  <c r="U39" i="71"/>
  <c r="AD39" i="71"/>
  <c r="C39" i="71"/>
  <c r="L39" i="71"/>
  <c r="L42" i="71"/>
  <c r="U42" i="71"/>
  <c r="C42" i="71"/>
  <c r="F42" i="71"/>
  <c r="AD42" i="71"/>
  <c r="AG42" i="71"/>
  <c r="L31" i="71"/>
  <c r="AD31" i="71"/>
  <c r="AG31" i="71"/>
  <c r="C31" i="71"/>
  <c r="F31" i="71"/>
  <c r="U31" i="71"/>
  <c r="X31" i="71"/>
  <c r="AD35" i="71"/>
  <c r="C35" i="71"/>
  <c r="F49" i="71"/>
  <c r="L35" i="71"/>
  <c r="O35" i="71"/>
  <c r="U35" i="71"/>
  <c r="U37" i="71"/>
  <c r="C37" i="71"/>
  <c r="F47" i="71"/>
  <c r="D20" i="71"/>
  <c r="L37" i="71"/>
  <c r="O37" i="71"/>
  <c r="AD37" i="71"/>
  <c r="AG37" i="71"/>
  <c r="L44" i="71"/>
  <c r="AD44" i="71"/>
  <c r="C44" i="71"/>
  <c r="F44" i="71"/>
  <c r="U44" i="71"/>
  <c r="X44" i="71"/>
  <c r="V17" i="71"/>
  <c r="G5" i="75"/>
  <c r="U48" i="72"/>
  <c r="C48" i="72"/>
  <c r="F48" i="72"/>
  <c r="AD48" i="72"/>
  <c r="AG58" i="72"/>
  <c r="U47" i="72"/>
  <c r="AD47" i="72"/>
  <c r="C47" i="72"/>
  <c r="U46" i="72"/>
  <c r="AD46" i="72"/>
  <c r="C46" i="72"/>
  <c r="U44" i="72"/>
  <c r="C44" i="72"/>
  <c r="AD44" i="72"/>
  <c r="U43" i="72"/>
  <c r="AD43" i="72"/>
  <c r="C43" i="72"/>
  <c r="F43" i="72"/>
  <c r="U45" i="72"/>
  <c r="AD45" i="72"/>
  <c r="AG45" i="72"/>
  <c r="C45" i="72"/>
  <c r="AD53" i="72"/>
  <c r="U53" i="72"/>
  <c r="X55" i="72"/>
  <c r="V21" i="72"/>
  <c r="C53" i="72"/>
  <c r="AD51" i="72"/>
  <c r="U51" i="72"/>
  <c r="C51" i="72"/>
  <c r="AD50" i="72"/>
  <c r="AG60" i="72"/>
  <c r="AE26" i="72"/>
  <c r="U50" i="72"/>
  <c r="C50" i="72"/>
  <c r="F50" i="72"/>
  <c r="AD49" i="72"/>
  <c r="AG59" i="72"/>
  <c r="U49" i="72"/>
  <c r="C49" i="72"/>
  <c r="F44" i="72"/>
  <c r="F55" i="72"/>
  <c r="X35" i="71"/>
  <c r="X47" i="71"/>
  <c r="V20" i="71"/>
  <c r="AG34" i="71"/>
  <c r="X40" i="71"/>
  <c r="X45" i="71"/>
  <c r="V18" i="71"/>
  <c r="AG33" i="71"/>
  <c r="AG38" i="71"/>
  <c r="AG47" i="80"/>
  <c r="AE13" i="80"/>
  <c r="AG54" i="80"/>
  <c r="AE20" i="80"/>
  <c r="AG42" i="80"/>
  <c r="AE8" i="80"/>
  <c r="AG55" i="80"/>
  <c r="AE21" i="80"/>
  <c r="X41" i="80"/>
  <c r="V7" i="80"/>
  <c r="F47" i="72"/>
  <c r="D13" i="72"/>
  <c r="F54" i="72"/>
  <c r="D20" i="72"/>
  <c r="O34" i="71"/>
  <c r="X46" i="71"/>
  <c r="V19" i="71"/>
  <c r="X48" i="80"/>
  <c r="V14" i="80"/>
  <c r="AG51" i="80"/>
  <c r="AE17" i="80"/>
  <c r="AG52" i="80"/>
  <c r="AE18" i="80"/>
  <c r="AG53" i="80"/>
  <c r="AE19" i="80"/>
  <c r="AG44" i="71"/>
  <c r="AE17" i="71"/>
  <c r="AG45" i="71"/>
  <c r="AE18" i="71"/>
  <c r="X42" i="71"/>
  <c r="AG39" i="71"/>
  <c r="AG36" i="71"/>
  <c r="AG40" i="71"/>
  <c r="AG47" i="71"/>
  <c r="AE20" i="71"/>
  <c r="F46" i="71"/>
  <c r="D19" i="71"/>
  <c r="O33" i="71"/>
  <c r="F48" i="80"/>
  <c r="D14" i="80"/>
  <c r="X44" i="80"/>
  <c r="V10" i="80"/>
  <c r="X55" i="80"/>
  <c r="V21" i="80"/>
  <c r="X50" i="80"/>
  <c r="V16" i="80"/>
  <c r="X42" i="80"/>
  <c r="V8" i="80"/>
  <c r="X54" i="80"/>
  <c r="V20" i="80"/>
  <c r="AG41" i="80"/>
  <c r="AE7" i="80"/>
  <c r="X46" i="80"/>
  <c r="V12" i="80"/>
  <c r="F51" i="72"/>
  <c r="X37" i="71"/>
  <c r="X48" i="71"/>
  <c r="V21" i="71"/>
  <c r="AG35" i="71"/>
  <c r="AG48" i="71"/>
  <c r="AE21" i="71"/>
  <c r="O31" i="71"/>
  <c r="X39" i="71"/>
  <c r="X34" i="71"/>
  <c r="X32" i="71"/>
  <c r="O36" i="71"/>
  <c r="X47" i="80"/>
  <c r="V13" i="80"/>
  <c r="X52" i="80"/>
  <c r="V18" i="80"/>
  <c r="AG40" i="80"/>
  <c r="AE6" i="80"/>
  <c r="X43" i="80"/>
  <c r="V9" i="80"/>
  <c r="X45" i="80"/>
  <c r="V11" i="80"/>
  <c r="X49" i="80"/>
  <c r="V15" i="80"/>
  <c r="X46" i="72"/>
  <c r="V12" i="72"/>
  <c r="X44" i="72"/>
  <c r="F51" i="80"/>
  <c r="D17" i="80"/>
  <c r="AG50" i="72"/>
  <c r="AE16" i="72"/>
  <c r="AG44" i="72"/>
  <c r="F43" i="71"/>
  <c r="D16" i="71"/>
  <c r="F32" i="71"/>
  <c r="F52" i="71"/>
  <c r="D25" i="71"/>
  <c r="O57" i="80"/>
  <c r="M23" i="80"/>
  <c r="O48" i="80"/>
  <c r="M14" i="80"/>
  <c r="O62" i="80"/>
  <c r="M28" i="80"/>
  <c r="O43" i="80"/>
  <c r="M9" i="80"/>
  <c r="O61" i="80"/>
  <c r="M27" i="80"/>
  <c r="O44" i="80"/>
  <c r="M10" i="80"/>
  <c r="X49" i="72"/>
  <c r="X50" i="72"/>
  <c r="V16" i="72"/>
  <c r="O47" i="71"/>
  <c r="M20" i="71"/>
  <c r="O44" i="71"/>
  <c r="M17" i="71"/>
  <c r="O49" i="71"/>
  <c r="M22" i="71"/>
  <c r="O42" i="71"/>
  <c r="O48" i="71"/>
  <c r="M21" i="71"/>
  <c r="O43" i="71"/>
  <c r="M16" i="71"/>
  <c r="O51" i="71"/>
  <c r="M24" i="71"/>
  <c r="O40" i="71"/>
  <c r="O45" i="71"/>
  <c r="M18" i="71"/>
  <c r="O46" i="71"/>
  <c r="M19" i="71"/>
  <c r="F38" i="71"/>
  <c r="F43" i="80"/>
  <c r="D9" i="80"/>
  <c r="F55" i="80"/>
  <c r="D21" i="80"/>
  <c r="O60" i="80"/>
  <c r="M26" i="80"/>
  <c r="O45" i="80"/>
  <c r="M11" i="80"/>
  <c r="F39" i="80"/>
  <c r="D5" i="80"/>
  <c r="F59" i="80"/>
  <c r="D25" i="80"/>
  <c r="F53" i="80"/>
  <c r="D19" i="80"/>
  <c r="O52" i="71"/>
  <c r="M25" i="71"/>
  <c r="O39" i="71"/>
  <c r="O66" i="80"/>
  <c r="M32" i="80"/>
  <c r="O39" i="80"/>
  <c r="M5" i="80"/>
  <c r="F44" i="80"/>
  <c r="D10" i="80"/>
  <c r="F54" i="80"/>
  <c r="D20" i="80"/>
  <c r="O52" i="80"/>
  <c r="M18" i="80"/>
  <c r="O53" i="80"/>
  <c r="M19" i="80"/>
  <c r="O64" i="80"/>
  <c r="M30" i="80"/>
  <c r="O41" i="80"/>
  <c r="M7" i="80"/>
  <c r="AG48" i="72"/>
  <c r="AG46" i="72"/>
  <c r="F39" i="71"/>
  <c r="F45" i="71"/>
  <c r="D18" i="71"/>
  <c r="F36" i="71"/>
  <c r="F48" i="71"/>
  <c r="D21" i="71"/>
  <c r="O65" i="80"/>
  <c r="M31" i="80"/>
  <c r="O40" i="80"/>
  <c r="M6" i="80"/>
  <c r="O67" i="80"/>
  <c r="M33" i="80"/>
  <c r="O38" i="80"/>
  <c r="M4" i="80"/>
  <c r="X51" i="72"/>
  <c r="X43" i="72"/>
  <c r="F34" i="71"/>
  <c r="F50" i="71"/>
  <c r="D23" i="71"/>
  <c r="O50" i="71"/>
  <c r="M23" i="71"/>
  <c r="O41" i="71"/>
  <c r="F47" i="80"/>
  <c r="D13" i="80"/>
  <c r="O55" i="80"/>
  <c r="M21" i="80"/>
  <c r="O50" i="80"/>
  <c r="M16" i="80"/>
  <c r="O63" i="80"/>
  <c r="M29" i="80"/>
  <c r="O42" i="80"/>
  <c r="M8" i="80"/>
  <c r="O59" i="80"/>
  <c r="M25" i="80"/>
  <c r="O46" i="80"/>
  <c r="M12" i="80"/>
  <c r="F33" i="71"/>
  <c r="F51" i="71"/>
  <c r="D24" i="71"/>
  <c r="O58" i="80"/>
  <c r="M24" i="80"/>
  <c r="O47" i="80"/>
  <c r="M13" i="80"/>
  <c r="F40" i="80"/>
  <c r="D6" i="80"/>
  <c r="F58" i="80"/>
  <c r="D24" i="80"/>
  <c r="F38" i="80"/>
  <c r="D4" i="80"/>
  <c r="F61" i="80"/>
  <c r="D27" i="80"/>
  <c r="O56" i="80"/>
  <c r="M22" i="80"/>
  <c r="O49" i="80"/>
  <c r="M15" i="80"/>
  <c r="O53" i="71"/>
  <c r="M26" i="71"/>
  <c r="O38" i="71"/>
  <c r="F41" i="80"/>
  <c r="D7" i="80"/>
  <c r="F57" i="80"/>
  <c r="D23" i="80"/>
  <c r="AG51" i="72"/>
  <c r="AE17" i="72"/>
  <c r="AG43" i="72"/>
  <c r="X47" i="72"/>
  <c r="V13" i="72"/>
  <c r="AG57" i="72"/>
  <c r="AE23" i="72"/>
  <c r="O54" i="80"/>
  <c r="M20" i="80"/>
  <c r="O51" i="80"/>
  <c r="M17" i="80"/>
  <c r="F50" i="80"/>
  <c r="D16" i="80"/>
  <c r="F42" i="80"/>
  <c r="D8" i="80"/>
  <c r="F56" i="80"/>
  <c r="D22" i="80"/>
  <c r="F46" i="80"/>
  <c r="D12" i="80"/>
  <c r="F52" i="80"/>
  <c r="D18" i="80"/>
  <c r="D22" i="72"/>
  <c r="F53" i="72"/>
  <c r="D19" i="72"/>
  <c r="D22" i="71"/>
  <c r="F41" i="71"/>
  <c r="AG63" i="72"/>
  <c r="AE29" i="72"/>
  <c r="AE24" i="72"/>
  <c r="AG61" i="72"/>
  <c r="AE27" i="72"/>
  <c r="F37" i="71"/>
  <c r="V23" i="72"/>
  <c r="F40" i="71"/>
  <c r="D21" i="72"/>
  <c r="F46" i="72"/>
  <c r="F35" i="71"/>
  <c r="AK23" i="15"/>
  <c r="AL23" i="15"/>
  <c r="B52" i="73"/>
  <c r="AK26" i="15"/>
  <c r="AL26" i="15"/>
  <c r="B55" i="73"/>
  <c r="AK31" i="15"/>
  <c r="AL31" i="15"/>
  <c r="B60" i="73"/>
  <c r="AK21" i="15"/>
  <c r="AL21" i="15"/>
  <c r="B50" i="73"/>
  <c r="AK34" i="15"/>
  <c r="AL34" i="15"/>
  <c r="B63" i="73"/>
  <c r="AK33" i="15"/>
  <c r="AL33" i="15"/>
  <c r="B62" i="73"/>
  <c r="AK20" i="15"/>
  <c r="AL20" i="15"/>
  <c r="B49" i="73"/>
  <c r="AK19" i="15"/>
  <c r="AL19" i="15"/>
  <c r="AK25" i="15"/>
  <c r="AL25" i="15"/>
  <c r="B54" i="73"/>
  <c r="AK24" i="15"/>
  <c r="AL24" i="15"/>
  <c r="AK30" i="15"/>
  <c r="AL30" i="15"/>
  <c r="B59" i="73"/>
  <c r="AK28" i="15"/>
  <c r="AL28" i="15"/>
  <c r="B57" i="73"/>
  <c r="AK35" i="15"/>
  <c r="AL35" i="15"/>
  <c r="B64" i="73"/>
  <c r="AK32" i="15"/>
  <c r="AL32" i="15"/>
  <c r="B61" i="73"/>
  <c r="AK17" i="15"/>
  <c r="AL17" i="15"/>
  <c r="B46" i="73"/>
  <c r="AK27" i="15"/>
  <c r="AL27" i="15"/>
  <c r="AK29" i="15"/>
  <c r="AL29" i="15"/>
  <c r="B58" i="73"/>
  <c r="B47" i="73"/>
  <c r="AK22" i="15"/>
  <c r="AL22" i="15"/>
  <c r="B51" i="73"/>
  <c r="AE25" i="72"/>
  <c r="D17" i="72"/>
  <c r="T5" i="75"/>
  <c r="T94" i="75"/>
  <c r="T93" i="75"/>
  <c r="T91" i="75"/>
  <c r="T95" i="75"/>
  <c r="T92" i="75"/>
  <c r="T96" i="75"/>
  <c r="T52" i="75"/>
  <c r="T43" i="75"/>
  <c r="T31" i="75"/>
  <c r="T27" i="75"/>
  <c r="T7" i="75"/>
  <c r="T70" i="75"/>
  <c r="T32" i="75"/>
  <c r="T47" i="75"/>
  <c r="T18" i="75"/>
  <c r="T24" i="75"/>
  <c r="T57" i="75"/>
  <c r="T40" i="75"/>
  <c r="T60" i="75"/>
  <c r="T49" i="75"/>
  <c r="T16" i="75"/>
  <c r="T11" i="75"/>
  <c r="T37" i="75"/>
  <c r="T13" i="75"/>
  <c r="T76" i="75"/>
  <c r="T68" i="75"/>
  <c r="T21" i="75"/>
  <c r="T20" i="75"/>
  <c r="T35" i="75"/>
  <c r="T81" i="75"/>
  <c r="T82" i="75"/>
  <c r="T66" i="75"/>
  <c r="T48" i="75"/>
  <c r="T63" i="75"/>
  <c r="T74" i="75"/>
  <c r="T75" i="75"/>
  <c r="T54" i="75"/>
  <c r="T67" i="75"/>
  <c r="T26" i="75"/>
  <c r="T58" i="75"/>
  <c r="T90" i="75"/>
  <c r="T19" i="75"/>
  <c r="T51" i="75"/>
  <c r="T45" i="75"/>
  <c r="T46" i="75"/>
  <c r="T10" i="75"/>
  <c r="T56" i="75"/>
  <c r="T39" i="75"/>
  <c r="T65" i="75"/>
  <c r="T88" i="75"/>
  <c r="T30" i="75"/>
  <c r="T34" i="75"/>
  <c r="T14" i="75"/>
  <c r="T72" i="75"/>
  <c r="T87" i="75"/>
  <c r="T85" i="75"/>
  <c r="T33" i="75"/>
  <c r="T38" i="75"/>
  <c r="T41" i="75"/>
  <c r="T62" i="75"/>
  <c r="T25" i="75"/>
  <c r="T79" i="75"/>
  <c r="T12" i="75"/>
  <c r="T77" i="75"/>
  <c r="T89" i="75"/>
  <c r="T17" i="75"/>
  <c r="T9" i="75"/>
  <c r="T42" i="75"/>
  <c r="T78" i="75"/>
  <c r="T61" i="75"/>
  <c r="T28" i="75"/>
  <c r="T44" i="75"/>
  <c r="T53" i="75"/>
  <c r="T36" i="75"/>
  <c r="T83" i="75"/>
  <c r="T71" i="75"/>
  <c r="T29" i="75"/>
  <c r="T50" i="75"/>
  <c r="T55" i="75"/>
  <c r="T59" i="75"/>
  <c r="T15" i="75"/>
  <c r="T64" i="75"/>
  <c r="T6" i="75"/>
  <c r="T84" i="75"/>
  <c r="T73" i="75"/>
  <c r="T22" i="75"/>
  <c r="T86" i="75"/>
  <c r="T8" i="75"/>
  <c r="T80" i="75"/>
  <c r="T69" i="75"/>
  <c r="T23" i="75"/>
  <c r="M16" i="72"/>
  <c r="M15" i="72"/>
  <c r="M14" i="72"/>
  <c r="M12" i="72"/>
  <c r="D17" i="71"/>
  <c r="AE16" i="71"/>
  <c r="B107" i="74"/>
  <c r="B77" i="74"/>
  <c r="B48" i="74"/>
  <c r="B80" i="74"/>
  <c r="B76" i="74"/>
  <c r="B20" i="74"/>
  <c r="B110" i="74"/>
  <c r="B16" i="74"/>
  <c r="B78" i="74"/>
  <c r="B50" i="74"/>
  <c r="B108" i="74"/>
  <c r="B47" i="74"/>
  <c r="B106" i="74"/>
  <c r="P29" i="15"/>
  <c r="U29" i="79"/>
  <c r="AV18" i="79"/>
  <c r="D66" i="75"/>
  <c r="B17" i="74"/>
  <c r="D47" i="75"/>
  <c r="D40" i="75"/>
  <c r="D56" i="75"/>
  <c r="D59" i="75"/>
  <c r="D116" i="78"/>
  <c r="D93" i="78"/>
  <c r="D57" i="75"/>
  <c r="D50" i="75"/>
  <c r="D43" i="75"/>
  <c r="D114" i="78"/>
  <c r="B18" i="74"/>
  <c r="D78" i="75"/>
  <c r="D62" i="75"/>
  <c r="D39" i="78"/>
  <c r="D115" i="78"/>
  <c r="D81" i="75"/>
  <c r="D64" i="75"/>
  <c r="D94" i="75"/>
  <c r="D75" i="78"/>
  <c r="D71" i="75"/>
  <c r="D72" i="75"/>
  <c r="D83" i="75"/>
  <c r="D37" i="75"/>
  <c r="D95" i="75"/>
  <c r="D91" i="75"/>
  <c r="D69" i="75"/>
  <c r="D53" i="75"/>
  <c r="D77" i="75"/>
  <c r="D76" i="75"/>
  <c r="D35" i="75"/>
  <c r="D36" i="75"/>
  <c r="D52" i="75"/>
  <c r="D15" i="78"/>
  <c r="D117" i="78"/>
  <c r="D101" i="78"/>
  <c r="D93" i="75"/>
  <c r="D45" i="75"/>
  <c r="D84" i="75"/>
  <c r="D51" i="75"/>
  <c r="D76" i="78"/>
  <c r="D38" i="78"/>
  <c r="D79" i="78"/>
  <c r="D13" i="78"/>
  <c r="D74" i="78"/>
  <c r="D29" i="78"/>
  <c r="D67" i="75"/>
  <c r="D80" i="75"/>
  <c r="D82" i="75"/>
  <c r="D49" i="75"/>
  <c r="D72" i="78"/>
  <c r="D63" i="75"/>
  <c r="D68" i="75"/>
  <c r="D90" i="75"/>
  <c r="D96" i="75"/>
  <c r="D85" i="75"/>
  <c r="D7" i="78"/>
  <c r="D46" i="78"/>
  <c r="D91" i="78"/>
  <c r="B46" i="74"/>
  <c r="D73" i="75"/>
  <c r="D70" i="75"/>
  <c r="D74" i="75"/>
  <c r="D89" i="75"/>
  <c r="D73" i="78"/>
  <c r="D55" i="78"/>
  <c r="D75" i="75"/>
  <c r="D44" i="75"/>
  <c r="D60" i="75"/>
  <c r="D53" i="78"/>
  <c r="D112" i="78"/>
  <c r="D92" i="75"/>
  <c r="D41" i="75"/>
  <c r="D38" i="75"/>
  <c r="D54" i="75"/>
  <c r="D55" i="75"/>
  <c r="D120" i="78"/>
  <c r="D61" i="75"/>
  <c r="D47" i="78"/>
  <c r="D79" i="75"/>
  <c r="D21" i="78"/>
  <c r="D41" i="78"/>
  <c r="B56" i="73"/>
  <c r="B53" i="73"/>
  <c r="Z18" i="15"/>
  <c r="U29" i="65"/>
  <c r="AV18" i="65"/>
  <c r="D60" i="78"/>
  <c r="O31" i="65"/>
  <c r="Y19" i="65"/>
  <c r="D18" i="78"/>
  <c r="O29" i="65"/>
  <c r="Y18" i="65"/>
  <c r="D46" i="75"/>
  <c r="O27" i="65"/>
  <c r="Y17" i="65"/>
  <c r="O11" i="65"/>
  <c r="Y9" i="65"/>
  <c r="O5" i="65"/>
  <c r="Y6" i="65"/>
  <c r="O21" i="65"/>
  <c r="Y14" i="65"/>
  <c r="O13" i="65"/>
  <c r="Y10" i="65"/>
  <c r="O9" i="65"/>
  <c r="Y8" i="65"/>
  <c r="O25" i="65"/>
  <c r="Y16" i="65"/>
  <c r="O23" i="65"/>
  <c r="Y15" i="65"/>
  <c r="O17" i="65"/>
  <c r="Y12" i="65"/>
  <c r="O15" i="65"/>
  <c r="Y11" i="65"/>
  <c r="O7" i="65"/>
  <c r="Y7" i="65"/>
  <c r="D33" i="78"/>
  <c r="D48" i="75"/>
  <c r="D7" i="75"/>
  <c r="D33" i="75"/>
  <c r="D32" i="75"/>
  <c r="D31" i="75"/>
  <c r="D28" i="75"/>
  <c r="D27" i="75"/>
  <c r="D26" i="75"/>
  <c r="D24" i="75"/>
  <c r="D23" i="75"/>
  <c r="D18" i="75"/>
  <c r="D14" i="75"/>
  <c r="D13" i="75"/>
  <c r="D8" i="75"/>
  <c r="D25" i="75"/>
  <c r="D15" i="75"/>
  <c r="D20" i="75"/>
  <c r="D9" i="75"/>
  <c r="D6" i="75"/>
  <c r="D86" i="75"/>
  <c r="D21" i="75"/>
  <c r="D34" i="75"/>
  <c r="D11" i="75"/>
  <c r="D39" i="75"/>
  <c r="D29" i="75"/>
  <c r="D10" i="75"/>
  <c r="D22" i="75"/>
  <c r="D30" i="75"/>
  <c r="D5" i="78"/>
  <c r="D107" i="78"/>
  <c r="D43" i="78"/>
  <c r="D35" i="78"/>
  <c r="D97" i="78"/>
  <c r="D25" i="78"/>
  <c r="D69" i="78"/>
  <c r="D6" i="78"/>
  <c r="D48" i="78"/>
  <c r="D110" i="78"/>
  <c r="D20" i="78"/>
  <c r="D24" i="78"/>
  <c r="D96" i="78"/>
  <c r="D40" i="78"/>
  <c r="D94" i="78"/>
  <c r="D92" i="78"/>
  <c r="D88" i="78"/>
  <c r="D12" i="78"/>
  <c r="D81" i="78"/>
  <c r="D95" i="78"/>
  <c r="D57" i="78"/>
  <c r="D19" i="78"/>
  <c r="D37" i="78"/>
  <c r="D27" i="78"/>
  <c r="D32" i="78"/>
  <c r="D83" i="78"/>
  <c r="D58" i="78"/>
  <c r="D10" i="78"/>
  <c r="D23" i="78"/>
  <c r="D56" i="78"/>
  <c r="D77" i="78"/>
  <c r="D49" i="78"/>
  <c r="D66" i="78"/>
  <c r="D108" i="78"/>
  <c r="D89" i="78"/>
  <c r="D113" i="78"/>
  <c r="D54" i="78"/>
  <c r="D84" i="78"/>
  <c r="D86" i="78"/>
  <c r="D109" i="78"/>
  <c r="D100" i="78"/>
  <c r="D22" i="78"/>
  <c r="D42" i="78"/>
  <c r="D124" i="78"/>
  <c r="D80" i="78"/>
  <c r="D65" i="78"/>
  <c r="D11" i="78"/>
  <c r="D103" i="78"/>
  <c r="D28" i="78"/>
  <c r="D61" i="78"/>
  <c r="D82" i="78"/>
  <c r="D102" i="78"/>
  <c r="D59" i="78"/>
  <c r="D51" i="78"/>
  <c r="D99" i="78"/>
  <c r="D104" i="78"/>
  <c r="D17" i="78"/>
  <c r="D68" i="78"/>
  <c r="D71" i="78"/>
  <c r="D119" i="78"/>
  <c r="D85" i="78"/>
  <c r="D87" i="78"/>
  <c r="D78" i="78"/>
  <c r="D64" i="78"/>
  <c r="D34" i="78"/>
  <c r="D70" i="78"/>
  <c r="D111" i="78"/>
  <c r="D106" i="78"/>
  <c r="D30" i="78"/>
  <c r="D50" i="78"/>
  <c r="D105" i="78"/>
  <c r="D98" i="78"/>
  <c r="D44" i="78"/>
  <c r="D52" i="78"/>
  <c r="D118" i="78"/>
  <c r="D9" i="78"/>
  <c r="D26" i="78"/>
  <c r="D62" i="78"/>
  <c r="D67" i="78"/>
  <c r="D14" i="78"/>
  <c r="D45" i="78"/>
  <c r="D63" i="78"/>
  <c r="D90" i="78"/>
  <c r="D17" i="75"/>
  <c r="D88" i="75"/>
  <c r="D65" i="75"/>
  <c r="D19" i="75"/>
  <c r="D42" i="75"/>
  <c r="D5" i="75"/>
  <c r="D87" i="75"/>
  <c r="O19" i="65"/>
  <c r="Y13" i="65"/>
  <c r="AA13" i="65"/>
  <c r="AC13" i="65"/>
  <c r="D16" i="78"/>
  <c r="D16" i="75"/>
  <c r="D31" i="78"/>
  <c r="AA23" i="65"/>
  <c r="AC23" i="65"/>
  <c r="AA15" i="65"/>
  <c r="AC15" i="65"/>
  <c r="AA21" i="65"/>
  <c r="AC21" i="65"/>
  <c r="AA35" i="65"/>
  <c r="AC35" i="65"/>
  <c r="AA17" i="65"/>
  <c r="AC17" i="65"/>
  <c r="AA27" i="65"/>
  <c r="AC27" i="65"/>
  <c r="AA29" i="65"/>
  <c r="AC29" i="65"/>
  <c r="AA22" i="65"/>
  <c r="AC22" i="65"/>
  <c r="AA31" i="65"/>
  <c r="AC31" i="65"/>
  <c r="AA9" i="65"/>
  <c r="AC9" i="65"/>
  <c r="AA12" i="65"/>
  <c r="AC12" i="65"/>
  <c r="AA11" i="65"/>
  <c r="AC11" i="65"/>
  <c r="AA26" i="65"/>
  <c r="AC26" i="65"/>
  <c r="AA32" i="65"/>
  <c r="AC32" i="65"/>
  <c r="AA7" i="65"/>
  <c r="AC7" i="65"/>
  <c r="AA28" i="65"/>
  <c r="AC28" i="65"/>
  <c r="AA19" i="65"/>
  <c r="AC19" i="65"/>
  <c r="AA14" i="65"/>
  <c r="AC14" i="65"/>
  <c r="AA25" i="65"/>
  <c r="AC25" i="65"/>
  <c r="AA6" i="65"/>
  <c r="AC6" i="65"/>
  <c r="AA16" i="65"/>
  <c r="AC16" i="65"/>
  <c r="AA33" i="65"/>
  <c r="AC33" i="65"/>
  <c r="AA10" i="65"/>
  <c r="AC10" i="65"/>
  <c r="AA8" i="65"/>
  <c r="AC8" i="65"/>
  <c r="AA34" i="65"/>
  <c r="AC34" i="65"/>
  <c r="AA18" i="65"/>
  <c r="AC18" i="65"/>
  <c r="AA20" i="65"/>
  <c r="AC20" i="65"/>
  <c r="AA24" i="65"/>
  <c r="AC24" i="65"/>
  <c r="AA30" i="65"/>
  <c r="AC30" i="65"/>
  <c r="D58" i="75"/>
  <c r="D12" i="75"/>
  <c r="T6" i="71"/>
  <c r="T7" i="71"/>
  <c r="AD8" i="65"/>
  <c r="AD13" i="65"/>
  <c r="AD28" i="65"/>
  <c r="Q49" i="65"/>
  <c r="AD22" i="65"/>
  <c r="Q37" i="65"/>
  <c r="AD29" i="65"/>
  <c r="Q51" i="65"/>
  <c r="AD30" i="65"/>
  <c r="Q53" i="65"/>
  <c r="AD16" i="65"/>
  <c r="AD32" i="65"/>
  <c r="Q57" i="65"/>
  <c r="AD27" i="65"/>
  <c r="Q47" i="65"/>
  <c r="AD23" i="65"/>
  <c r="Q39" i="65"/>
  <c r="AD17" i="65"/>
  <c r="Q27" i="65"/>
  <c r="AD10" i="65"/>
  <c r="AD24" i="65"/>
  <c r="Q41" i="65"/>
  <c r="AD25" i="65"/>
  <c r="Q43" i="65"/>
  <c r="AD11" i="65"/>
  <c r="AD35" i="65"/>
  <c r="Q63" i="65"/>
  <c r="AD33" i="65"/>
  <c r="Q59" i="65"/>
  <c r="AD26" i="65"/>
  <c r="Q45" i="65"/>
  <c r="AD18" i="65"/>
  <c r="Q29" i="65"/>
  <c r="AD14" i="65"/>
  <c r="AD12" i="65"/>
  <c r="AD21" i="65"/>
  <c r="Q35" i="65"/>
  <c r="AD31" i="65"/>
  <c r="Q55" i="65"/>
  <c r="AD7" i="65"/>
  <c r="AD6" i="65"/>
  <c r="AD20" i="65"/>
  <c r="Q33" i="65"/>
  <c r="AD34" i="65"/>
  <c r="Q61" i="65"/>
  <c r="AD19" i="65"/>
  <c r="Q31" i="65"/>
  <c r="AD9" i="65"/>
  <c r="AD15" i="65"/>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c r="B15" i="69"/>
  <c r="B14" i="69"/>
  <c r="B13" i="69"/>
  <c r="B12" i="69"/>
  <c r="B11" i="69"/>
  <c r="B10" i="69"/>
  <c r="B9" i="69"/>
  <c r="B8" i="69"/>
  <c r="B7" i="69"/>
  <c r="B6" i="69"/>
  <c r="B5" i="69"/>
  <c r="P27" i="68"/>
  <c r="M16" i="69"/>
  <c r="B27" i="68"/>
  <c r="P25" i="68"/>
  <c r="M15" i="69"/>
  <c r="B25" i="68"/>
  <c r="P23" i="68"/>
  <c r="M14" i="69"/>
  <c r="B23" i="68"/>
  <c r="P21" i="68"/>
  <c r="M13" i="69"/>
  <c r="B21" i="68"/>
  <c r="AQ19" i="68"/>
  <c r="P19" i="68"/>
  <c r="M12" i="69"/>
  <c r="B19" i="68"/>
  <c r="AQ17" i="68"/>
  <c r="AM17" i="68"/>
  <c r="AI17" i="68"/>
  <c r="AE17" i="68"/>
  <c r="P17" i="68"/>
  <c r="M11" i="69"/>
  <c r="B17" i="68"/>
  <c r="AQ16" i="68"/>
  <c r="AM16" i="68"/>
  <c r="AI16" i="68"/>
  <c r="AE16" i="68"/>
  <c r="AQ15" i="68"/>
  <c r="AM15" i="68"/>
  <c r="AI15" i="68"/>
  <c r="AE15" i="68"/>
  <c r="P15" i="68"/>
  <c r="M10" i="69"/>
  <c r="B15" i="68"/>
  <c r="AQ14" i="68"/>
  <c r="AM14" i="68"/>
  <c r="AI14" i="68"/>
  <c r="AE14" i="68"/>
  <c r="AQ13" i="68"/>
  <c r="AM13" i="68"/>
  <c r="AI13" i="68"/>
  <c r="AE13" i="68"/>
  <c r="P13" i="68"/>
  <c r="Z10" i="68"/>
  <c r="B13" i="68"/>
  <c r="AQ12" i="68"/>
  <c r="AM12" i="68"/>
  <c r="AI12" i="68"/>
  <c r="AE12" i="68"/>
  <c r="AQ11" i="68"/>
  <c r="AM11" i="68"/>
  <c r="AI11" i="68"/>
  <c r="AE11" i="68"/>
  <c r="P11" i="68"/>
  <c r="M8" i="69"/>
  <c r="B11" i="68"/>
  <c r="AQ10" i="68"/>
  <c r="AM10" i="68"/>
  <c r="AI10" i="68"/>
  <c r="AE10" i="68"/>
  <c r="AQ9" i="68"/>
  <c r="AM9" i="68"/>
  <c r="AI9" i="68"/>
  <c r="AE9" i="68"/>
  <c r="P9" i="68"/>
  <c r="M7" i="69"/>
  <c r="B9" i="68"/>
  <c r="AQ8" i="68"/>
  <c r="AM8" i="68"/>
  <c r="AI8" i="68"/>
  <c r="AE8" i="68"/>
  <c r="AQ7" i="68"/>
  <c r="AM7" i="68"/>
  <c r="AI7" i="68"/>
  <c r="AE7" i="68"/>
  <c r="P7" i="68"/>
  <c r="M6" i="69"/>
  <c r="B7" i="68"/>
  <c r="AQ6" i="68"/>
  <c r="AM6" i="68"/>
  <c r="AI6" i="68"/>
  <c r="AE6" i="68"/>
  <c r="P5" i="68"/>
  <c r="Z6" i="68"/>
  <c r="B5" i="68"/>
  <c r="P27" i="66"/>
  <c r="Z17" i="66"/>
  <c r="B27" i="66"/>
  <c r="P25" i="66"/>
  <c r="J15" i="69"/>
  <c r="B25" i="66"/>
  <c r="P23" i="66"/>
  <c r="J14" i="69"/>
  <c r="B23" i="66"/>
  <c r="P21" i="66"/>
  <c r="J13" i="69"/>
  <c r="B21" i="66"/>
  <c r="AQ19" i="66"/>
  <c r="P19" i="66"/>
  <c r="J12" i="69"/>
  <c r="B19" i="66"/>
  <c r="AQ17" i="66"/>
  <c r="AM17" i="66"/>
  <c r="AI17" i="66"/>
  <c r="AE17" i="66"/>
  <c r="P17" i="66"/>
  <c r="J11" i="69"/>
  <c r="B17" i="66"/>
  <c r="AQ16" i="66"/>
  <c r="AM16" i="66"/>
  <c r="AI16" i="66"/>
  <c r="AE16" i="66"/>
  <c r="AQ15" i="66"/>
  <c r="AM15" i="66"/>
  <c r="AI15" i="66"/>
  <c r="AE15" i="66"/>
  <c r="P15" i="66"/>
  <c r="Z11" i="66"/>
  <c r="B15" i="66"/>
  <c r="AQ14" i="66"/>
  <c r="AM14" i="66"/>
  <c r="AI14" i="66"/>
  <c r="AE14" i="66"/>
  <c r="AQ13" i="66"/>
  <c r="AM13" i="66"/>
  <c r="AI13" i="66"/>
  <c r="AE13" i="66"/>
  <c r="P13" i="66"/>
  <c r="J9" i="69"/>
  <c r="B13" i="66"/>
  <c r="AQ12" i="66"/>
  <c r="AM12" i="66"/>
  <c r="AI12" i="66"/>
  <c r="AE12" i="66"/>
  <c r="AQ11" i="66"/>
  <c r="AM11" i="66"/>
  <c r="AI11" i="66"/>
  <c r="AE11" i="66"/>
  <c r="P11" i="66"/>
  <c r="J8" i="69"/>
  <c r="B11" i="66"/>
  <c r="AQ10" i="66"/>
  <c r="AM10" i="66"/>
  <c r="AI10" i="66"/>
  <c r="AE10" i="66"/>
  <c r="AQ9" i="66"/>
  <c r="AM9" i="66"/>
  <c r="AI9" i="66"/>
  <c r="AE9" i="66"/>
  <c r="P9" i="66"/>
  <c r="J7" i="69"/>
  <c r="B9" i="66"/>
  <c r="AQ8" i="66"/>
  <c r="AM8" i="66"/>
  <c r="AI8" i="66"/>
  <c r="AE8" i="66"/>
  <c r="AQ7" i="66"/>
  <c r="AM7" i="66"/>
  <c r="AI7" i="66"/>
  <c r="AE7" i="66"/>
  <c r="P7" i="66"/>
  <c r="Z7" i="66"/>
  <c r="B7" i="66"/>
  <c r="AQ6" i="66"/>
  <c r="AM6" i="66"/>
  <c r="AI6" i="66"/>
  <c r="AE6" i="66"/>
  <c r="P5" i="66"/>
  <c r="Z6" i="66"/>
  <c r="B5" i="66"/>
  <c r="AQ41" i="65"/>
  <c r="AR14" i="66"/>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c r="AK16" i="66"/>
  <c r="AL16" i="66"/>
  <c r="H26" i="66"/>
  <c r="AO17" i="66"/>
  <c r="AP17" i="66"/>
  <c r="K28" i="66"/>
  <c r="AS11" i="66"/>
  <c r="AT11" i="66"/>
  <c r="N16" i="66"/>
  <c r="AB7" i="66"/>
  <c r="AG10" i="68"/>
  <c r="AH10" i="68"/>
  <c r="E14" i="68"/>
  <c r="AB10" i="68"/>
  <c r="AO11" i="68"/>
  <c r="AP11" i="68"/>
  <c r="K16" i="68"/>
  <c r="AS12" i="68"/>
  <c r="AT12" i="68"/>
  <c r="N18" i="68"/>
  <c r="AB9" i="68"/>
  <c r="AK7" i="68"/>
  <c r="AL7" i="68"/>
  <c r="H8" i="68"/>
  <c r="AS13" i="68"/>
  <c r="AT13" i="68"/>
  <c r="N20" i="68"/>
  <c r="AO14" i="68"/>
  <c r="AP14" i="68"/>
  <c r="K22" i="68"/>
  <c r="AG7" i="68"/>
  <c r="AH7" i="68"/>
  <c r="E8" i="68"/>
  <c r="AO8" i="66"/>
  <c r="AP8" i="66"/>
  <c r="K10" i="66"/>
  <c r="AB9" i="66"/>
  <c r="AS10" i="66"/>
  <c r="AT10" i="66"/>
  <c r="N14" i="66"/>
  <c r="AO6" i="66"/>
  <c r="AP6" i="66"/>
  <c r="K6" i="66"/>
  <c r="AG13" i="66"/>
  <c r="AH13" i="66"/>
  <c r="E20" i="66"/>
  <c r="AG7" i="66"/>
  <c r="AH7" i="66"/>
  <c r="E8" i="66"/>
  <c r="AS13" i="66"/>
  <c r="AT13" i="66"/>
  <c r="N20" i="66"/>
  <c r="AK12" i="66"/>
  <c r="AL12" i="66"/>
  <c r="H18" i="66"/>
  <c r="AG15" i="66"/>
  <c r="AH15" i="66"/>
  <c r="E24" i="66"/>
  <c r="AK12" i="68"/>
  <c r="AL12" i="68"/>
  <c r="H18" i="68"/>
  <c r="AS17" i="68"/>
  <c r="AT17" i="68"/>
  <c r="N28" i="68"/>
  <c r="AS11" i="68"/>
  <c r="AT11" i="68"/>
  <c r="N16" i="68"/>
  <c r="AB14" i="68"/>
  <c r="AO16" i="68"/>
  <c r="AP16" i="68"/>
  <c r="K26" i="68"/>
  <c r="AK17" i="68"/>
  <c r="AL17" i="68"/>
  <c r="H28" i="68"/>
  <c r="AK11" i="68"/>
  <c r="AL11" i="68"/>
  <c r="H16" i="68"/>
  <c r="AB6" i="68"/>
  <c r="AG14" i="68"/>
  <c r="AH14" i="68"/>
  <c r="E22" i="68"/>
  <c r="AG13" i="68"/>
  <c r="AH13" i="68"/>
  <c r="E20" i="68"/>
  <c r="AB13" i="68"/>
  <c r="AB17" i="68"/>
  <c r="AK14" i="68"/>
  <c r="AL14" i="68"/>
  <c r="H22" i="68"/>
  <c r="AB12" i="68"/>
  <c r="AO6" i="68"/>
  <c r="AP6" i="68"/>
  <c r="K6" i="68"/>
  <c r="AS6" i="68"/>
  <c r="AT6" i="68"/>
  <c r="N6" i="68"/>
  <c r="AS10" i="68"/>
  <c r="AT10" i="68"/>
  <c r="N14" i="68"/>
  <c r="AG6" i="68"/>
  <c r="AH6" i="68"/>
  <c r="E6" i="68"/>
  <c r="AK6" i="68"/>
  <c r="AL6" i="68"/>
  <c r="H6" i="68"/>
  <c r="AG16" i="68"/>
  <c r="AH16" i="68"/>
  <c r="E26" i="68"/>
  <c r="AO10" i="68"/>
  <c r="AP10" i="68"/>
  <c r="K14" i="68"/>
  <c r="AB8" i="68"/>
  <c r="AS16" i="68"/>
  <c r="AT16" i="68"/>
  <c r="N26" i="68"/>
  <c r="AK13" i="68"/>
  <c r="AL13" i="68"/>
  <c r="H20" i="68"/>
  <c r="AK10" i="68"/>
  <c r="AL10" i="68"/>
  <c r="H14" i="68"/>
  <c r="AK9" i="68"/>
  <c r="AL9" i="68"/>
  <c r="H12" i="68"/>
  <c r="AO13" i="68"/>
  <c r="AP13" i="68"/>
  <c r="K20" i="68"/>
  <c r="AB7" i="68"/>
  <c r="AB16" i="68"/>
  <c r="AB15" i="68"/>
  <c r="AS15" i="68"/>
  <c r="AT15" i="68"/>
  <c r="N24" i="68"/>
  <c r="AO8" i="68"/>
  <c r="AP8" i="68"/>
  <c r="K10" i="68"/>
  <c r="AS9" i="68"/>
  <c r="AT9" i="68"/>
  <c r="N12" i="68"/>
  <c r="AO12" i="68"/>
  <c r="AP12" i="68"/>
  <c r="K18" i="68"/>
  <c r="AG8" i="68"/>
  <c r="AH8" i="68"/>
  <c r="E10" i="68"/>
  <c r="AO9" i="68"/>
  <c r="AP9" i="68"/>
  <c r="K12" i="68"/>
  <c r="AO15" i="68"/>
  <c r="AP15" i="68"/>
  <c r="K24" i="68"/>
  <c r="AG11" i="68"/>
  <c r="AH11" i="68"/>
  <c r="E16" i="68"/>
  <c r="AG15" i="68"/>
  <c r="AH15" i="68"/>
  <c r="E24" i="68"/>
  <c r="AK16" i="68"/>
  <c r="AL16" i="68"/>
  <c r="H26" i="68"/>
  <c r="AS7" i="68"/>
  <c r="AT7" i="68"/>
  <c r="N8" i="68"/>
  <c r="AK8" i="68"/>
  <c r="AL8" i="68"/>
  <c r="H10" i="68"/>
  <c r="AS8" i="68"/>
  <c r="AT8" i="68"/>
  <c r="N10" i="68"/>
  <c r="AG9" i="68"/>
  <c r="AH9" i="68"/>
  <c r="E12" i="68"/>
  <c r="AK15" i="68"/>
  <c r="AL15" i="68"/>
  <c r="H24" i="68"/>
  <c r="AG17" i="68"/>
  <c r="AH17" i="68"/>
  <c r="E28" i="68"/>
  <c r="AO7" i="68"/>
  <c r="AP7" i="68"/>
  <c r="K8" i="68"/>
  <c r="AO17" i="68"/>
  <c r="AP17" i="68"/>
  <c r="K28" i="68"/>
  <c r="AG12" i="68"/>
  <c r="AH12" i="68"/>
  <c r="E18" i="68"/>
  <c r="AB11" i="68"/>
  <c r="AS14" i="68"/>
  <c r="AT14" i="68"/>
  <c r="N22" i="68"/>
  <c r="AO12" i="66"/>
  <c r="AP12" i="66"/>
  <c r="K18" i="66"/>
  <c r="AG10" i="66"/>
  <c r="AH10" i="66"/>
  <c r="E14" i="66"/>
  <c r="AG14" i="66"/>
  <c r="AH14" i="66"/>
  <c r="E22" i="66"/>
  <c r="AK8" i="66"/>
  <c r="AL8" i="66"/>
  <c r="H10" i="66"/>
  <c r="AB13" i="66"/>
  <c r="AO9" i="66"/>
  <c r="AP9" i="66"/>
  <c r="K12" i="66"/>
  <c r="AO16" i="66"/>
  <c r="AP16" i="66"/>
  <c r="K26" i="66"/>
  <c r="AO15" i="66"/>
  <c r="AP15" i="66"/>
  <c r="K24" i="66"/>
  <c r="AB14" i="66"/>
  <c r="AO13" i="66"/>
  <c r="AP13" i="66"/>
  <c r="K20" i="66"/>
  <c r="AO10" i="66"/>
  <c r="AP10" i="66"/>
  <c r="K14" i="66"/>
  <c r="AG6" i="66"/>
  <c r="AH6" i="66"/>
  <c r="E6" i="66"/>
  <c r="AB16" i="66"/>
  <c r="AG11" i="66"/>
  <c r="AH11" i="66"/>
  <c r="E16" i="66"/>
  <c r="AK13" i="66"/>
  <c r="AL13" i="66"/>
  <c r="H20" i="66"/>
  <c r="AS16" i="66"/>
  <c r="AT16" i="66"/>
  <c r="N26" i="66"/>
  <c r="AG8" i="66"/>
  <c r="AH8" i="66"/>
  <c r="E10" i="66"/>
  <c r="AK11" i="66"/>
  <c r="AL11" i="66"/>
  <c r="H16" i="66"/>
  <c r="AK14" i="66"/>
  <c r="AL14" i="66"/>
  <c r="H22" i="66"/>
  <c r="AS17" i="66"/>
  <c r="AT17" i="66"/>
  <c r="N28" i="66"/>
  <c r="AK9" i="66"/>
  <c r="AL9" i="66"/>
  <c r="H12" i="66"/>
  <c r="AS6" i="66"/>
  <c r="AT6" i="66"/>
  <c r="N6" i="66"/>
  <c r="AG17" i="66"/>
  <c r="AH17" i="66"/>
  <c r="E28" i="66"/>
  <c r="AO11" i="66"/>
  <c r="AP11" i="66"/>
  <c r="K16" i="66"/>
  <c r="AO14" i="66"/>
  <c r="AP14" i="66"/>
  <c r="K22" i="66"/>
  <c r="AB12" i="66"/>
  <c r="AB8" i="66"/>
  <c r="AG16" i="66"/>
  <c r="AH16" i="66"/>
  <c r="E26" i="66"/>
  <c r="AS8" i="66"/>
  <c r="AT8" i="66"/>
  <c r="N10" i="66"/>
  <c r="AS12" i="66"/>
  <c r="AT12" i="66"/>
  <c r="N18" i="66"/>
  <c r="AK10" i="66"/>
  <c r="AL10" i="66"/>
  <c r="H14" i="66"/>
  <c r="AS9" i="66"/>
  <c r="AT9" i="66"/>
  <c r="N12" i="66"/>
  <c r="AK7" i="66"/>
  <c r="AL7" i="66"/>
  <c r="H8" i="66"/>
  <c r="AK6" i="66"/>
  <c r="AL6" i="66"/>
  <c r="H6" i="66"/>
  <c r="AK15" i="66"/>
  <c r="AL15" i="66"/>
  <c r="H24" i="66"/>
  <c r="AG12" i="66"/>
  <c r="AH12" i="66"/>
  <c r="E18" i="66"/>
  <c r="AO7" i="66"/>
  <c r="AP7" i="66"/>
  <c r="K8" i="66"/>
  <c r="AB17" i="66"/>
  <c r="AS14" i="66"/>
  <c r="AT14" i="66"/>
  <c r="N22" i="66"/>
  <c r="AB6" i="66"/>
  <c r="AS15" i="66"/>
  <c r="AT15" i="66"/>
  <c r="N24" i="66"/>
  <c r="AG9" i="66"/>
  <c r="AH9" i="66"/>
  <c r="E12" i="66"/>
  <c r="AS7" i="66"/>
  <c r="AT7" i="66"/>
  <c r="N8" i="66"/>
  <c r="AK17" i="66"/>
  <c r="AL17" i="66"/>
  <c r="H28" i="66"/>
  <c r="AB10" i="66"/>
  <c r="AB11" i="66"/>
  <c r="B16" i="62"/>
  <c r="B14" i="62"/>
  <c r="B15" i="62"/>
  <c r="B13" i="62"/>
  <c r="B12" i="62"/>
  <c r="B11" i="62"/>
  <c r="B10" i="62"/>
  <c r="B9" i="62"/>
  <c r="B8" i="62"/>
  <c r="B7" i="62"/>
  <c r="B6" i="62"/>
  <c r="B5" i="62"/>
  <c r="B7" i="15"/>
  <c r="L39" i="72"/>
  <c r="O39" i="72"/>
  <c r="B9" i="15"/>
  <c r="L40" i="72"/>
  <c r="O52" i="72"/>
  <c r="M18" i="72"/>
  <c r="B11" i="15"/>
  <c r="L41" i="72"/>
  <c r="O54" i="72"/>
  <c r="B13" i="15"/>
  <c r="L42" i="72"/>
  <c r="B5" i="15"/>
  <c r="L38" i="72"/>
  <c r="O38" i="72"/>
  <c r="M4" i="72"/>
  <c r="O42" i="72"/>
  <c r="O53" i="72"/>
  <c r="M19" i="72"/>
  <c r="O64" i="72"/>
  <c r="M30" i="72"/>
  <c r="O41" i="72"/>
  <c r="O65" i="72"/>
  <c r="M31" i="72"/>
  <c r="O40" i="72"/>
  <c r="O63" i="72"/>
  <c r="M29" i="72"/>
  <c r="M20" i="72"/>
  <c r="O66" i="72"/>
  <c r="M32" i="72"/>
  <c r="M24" i="72"/>
  <c r="O67" i="72"/>
  <c r="M33" i="72"/>
  <c r="U42" i="72"/>
  <c r="X45" i="72"/>
  <c r="C42" i="72"/>
  <c r="AD42" i="72"/>
  <c r="AG49" i="72"/>
  <c r="U41" i="72"/>
  <c r="X53" i="72"/>
  <c r="V19" i="72"/>
  <c r="AD41" i="72"/>
  <c r="C41" i="72"/>
  <c r="U40" i="72"/>
  <c r="AD40" i="72"/>
  <c r="C40" i="72"/>
  <c r="F40" i="72"/>
  <c r="U38" i="72"/>
  <c r="C38" i="72"/>
  <c r="AD38" i="72"/>
  <c r="AG38" i="72"/>
  <c r="U39" i="72"/>
  <c r="AD39" i="72"/>
  <c r="AG47" i="72"/>
  <c r="C39" i="72"/>
  <c r="F39" i="72"/>
  <c r="O27" i="68"/>
  <c r="Y17" i="68"/>
  <c r="O17" i="68"/>
  <c r="Y12" i="68"/>
  <c r="O25" i="68"/>
  <c r="Y16" i="68"/>
  <c r="O23" i="68"/>
  <c r="Y15" i="68"/>
  <c r="O19" i="68"/>
  <c r="L12" i="69"/>
  <c r="O21" i="68"/>
  <c r="Y14" i="68"/>
  <c r="O15" i="68"/>
  <c r="L10" i="69"/>
  <c r="O13" i="68"/>
  <c r="L9" i="69"/>
  <c r="O11" i="68"/>
  <c r="Y9" i="68"/>
  <c r="O9" i="68"/>
  <c r="L7" i="69"/>
  <c r="O7" i="68"/>
  <c r="L6" i="69"/>
  <c r="O5" i="68"/>
  <c r="L5" i="69"/>
  <c r="O27" i="66"/>
  <c r="I16" i="69"/>
  <c r="O25" i="66"/>
  <c r="Y16" i="66"/>
  <c r="O23" i="66"/>
  <c r="I14" i="69"/>
  <c r="O21" i="66"/>
  <c r="I13" i="69"/>
  <c r="O19" i="66"/>
  <c r="Y13" i="66"/>
  <c r="O17" i="66"/>
  <c r="Y12" i="66"/>
  <c r="O15" i="66"/>
  <c r="I10" i="69"/>
  <c r="O13" i="66"/>
  <c r="I9" i="69"/>
  <c r="O11" i="66"/>
  <c r="I8" i="69"/>
  <c r="O9" i="66"/>
  <c r="I7" i="69"/>
  <c r="O7" i="66"/>
  <c r="Y7" i="66"/>
  <c r="O5" i="66"/>
  <c r="I5" i="69"/>
  <c r="AG40" i="72"/>
  <c r="AE6" i="72"/>
  <c r="F38" i="72"/>
  <c r="D4" i="72"/>
  <c r="F52" i="72"/>
  <c r="D18" i="72"/>
  <c r="X60" i="72"/>
  <c r="V26" i="72"/>
  <c r="X48" i="72"/>
  <c r="V14" i="72"/>
  <c r="X62" i="72"/>
  <c r="V28" i="72"/>
  <c r="X54" i="72"/>
  <c r="V20" i="72"/>
  <c r="F42" i="72"/>
  <c r="D8" i="72"/>
  <c r="F49" i="72"/>
  <c r="D15" i="72"/>
  <c r="F41" i="72"/>
  <c r="D7" i="72"/>
  <c r="F45" i="72"/>
  <c r="D11" i="72"/>
  <c r="X39" i="72"/>
  <c r="V5" i="72"/>
  <c r="X61" i="72"/>
  <c r="V27" i="72"/>
  <c r="AG53" i="72"/>
  <c r="AE19" i="72"/>
  <c r="AG41" i="72"/>
  <c r="AE7" i="72"/>
  <c r="X41" i="72"/>
  <c r="V7" i="72"/>
  <c r="AG55" i="72"/>
  <c r="AE21" i="72"/>
  <c r="AG39" i="72"/>
  <c r="AE5" i="72"/>
  <c r="AG52" i="72"/>
  <c r="AE18" i="72"/>
  <c r="AG42" i="72"/>
  <c r="AE8" i="72"/>
  <c r="V24" i="72"/>
  <c r="X42" i="72"/>
  <c r="V8" i="72"/>
  <c r="AG54" i="72"/>
  <c r="AE20" i="72"/>
  <c r="AE9" i="72"/>
  <c r="AG56" i="72"/>
  <c r="AE22" i="72"/>
  <c r="V22" i="72"/>
  <c r="X38" i="72"/>
  <c r="V4" i="72"/>
  <c r="X40" i="72"/>
  <c r="V6" i="72"/>
  <c r="D5" i="72"/>
  <c r="D16" i="72"/>
  <c r="D12" i="72"/>
  <c r="V17" i="72"/>
  <c r="V15" i="72"/>
  <c r="D6" i="72"/>
  <c r="L16" i="69"/>
  <c r="M8" i="72"/>
  <c r="M10" i="72"/>
  <c r="M5" i="72"/>
  <c r="AE10" i="72"/>
  <c r="V11" i="72"/>
  <c r="D9" i="72"/>
  <c r="V10" i="72"/>
  <c r="V9" i="72"/>
  <c r="M11" i="72"/>
  <c r="M13" i="72"/>
  <c r="M6" i="72"/>
  <c r="M9" i="72"/>
  <c r="M7" i="72"/>
  <c r="AE15" i="72"/>
  <c r="AE13" i="72"/>
  <c r="AE11" i="72"/>
  <c r="AE14" i="72"/>
  <c r="D14" i="72"/>
  <c r="D10" i="72"/>
  <c r="AE12" i="72"/>
  <c r="AE4"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c r="Q21" i="65"/>
  <c r="Q19" i="65"/>
  <c r="Q13" i="65"/>
  <c r="Q25" i="65"/>
  <c r="Q15" i="65"/>
  <c r="Q23" i="65"/>
  <c r="Q7" i="65"/>
  <c r="Q5" i="65"/>
  <c r="Q17" i="65"/>
  <c r="Q9" i="65"/>
  <c r="AA9" i="68"/>
  <c r="AC9" i="68"/>
  <c r="AA14" i="68"/>
  <c r="AC14" i="68"/>
  <c r="AA11" i="68"/>
  <c r="AC11" i="68"/>
  <c r="AA13" i="68"/>
  <c r="AC13" i="68"/>
  <c r="AA7" i="68"/>
  <c r="AC7" i="68"/>
  <c r="AA6" i="68"/>
  <c r="AC6" i="68"/>
  <c r="AA15" i="68"/>
  <c r="AC15" i="68"/>
  <c r="AA17" i="68"/>
  <c r="AC17" i="68"/>
  <c r="AA12" i="68"/>
  <c r="AC12" i="68"/>
  <c r="AA10" i="68"/>
  <c r="AC10" i="68"/>
  <c r="AA16" i="68"/>
  <c r="AC16" i="68"/>
  <c r="AA8" i="68"/>
  <c r="AC8" i="68"/>
  <c r="AA11" i="66"/>
  <c r="AC11" i="66"/>
  <c r="AA13" i="66"/>
  <c r="AC13" i="66"/>
  <c r="AA10" i="66"/>
  <c r="AC10" i="66"/>
  <c r="AA14" i="66"/>
  <c r="AC14" i="66"/>
  <c r="AA6" i="66"/>
  <c r="AC6" i="66"/>
  <c r="AA7" i="66"/>
  <c r="AC7" i="66"/>
  <c r="AA9" i="66"/>
  <c r="AC9" i="66"/>
  <c r="AA16" i="66"/>
  <c r="AC16" i="66"/>
  <c r="AA15" i="66"/>
  <c r="AC15" i="66"/>
  <c r="AA17" i="66"/>
  <c r="AC17" i="66"/>
  <c r="AA8" i="66"/>
  <c r="AC8" i="66"/>
  <c r="AA12" i="66"/>
  <c r="AC12" i="66"/>
  <c r="AQ43" i="15"/>
  <c r="H6" i="62"/>
  <c r="H16" i="69"/>
  <c r="H7" i="69"/>
  <c r="H9" i="69"/>
  <c r="H15" i="69"/>
  <c r="H5" i="62"/>
  <c r="H12" i="69"/>
  <c r="AD14" i="68"/>
  <c r="Q21" i="68"/>
  <c r="N13" i="69"/>
  <c r="AD12" i="68"/>
  <c r="Q17" i="68"/>
  <c r="N11" i="69"/>
  <c r="AD15" i="68"/>
  <c r="Q23" i="68"/>
  <c r="N14" i="69"/>
  <c r="AD6" i="68"/>
  <c r="Q5" i="68"/>
  <c r="N5" i="69"/>
  <c r="AD16" i="68"/>
  <c r="Q25" i="68"/>
  <c r="N15" i="69"/>
  <c r="AD11" i="68"/>
  <c r="Q15" i="68"/>
  <c r="N10" i="69"/>
  <c r="AD9" i="68"/>
  <c r="Q11" i="68"/>
  <c r="N8" i="69"/>
  <c r="AD10" i="68"/>
  <c r="Q13" i="68"/>
  <c r="N9" i="69"/>
  <c r="AD17" i="68"/>
  <c r="Q27" i="68"/>
  <c r="N16" i="69"/>
  <c r="AD7" i="68"/>
  <c r="Q7" i="68"/>
  <c r="N6" i="69"/>
  <c r="AD8" i="68"/>
  <c r="Q9" i="68"/>
  <c r="N7" i="69"/>
  <c r="AD13" i="68"/>
  <c r="Q19" i="68"/>
  <c r="N12" i="69"/>
  <c r="AD13" i="66"/>
  <c r="Q19" i="66"/>
  <c r="K12" i="69"/>
  <c r="AD7" i="66"/>
  <c r="Q7" i="66"/>
  <c r="K6" i="69"/>
  <c r="AD15" i="66"/>
  <c r="Q23" i="66"/>
  <c r="K14" i="69"/>
  <c r="AD11" i="66"/>
  <c r="Q15" i="66"/>
  <c r="K10" i="69"/>
  <c r="AD9" i="66"/>
  <c r="Q11" i="66"/>
  <c r="K8" i="69"/>
  <c r="AD17" i="66"/>
  <c r="Q27" i="66"/>
  <c r="K16" i="69"/>
  <c r="AD12" i="66"/>
  <c r="Q17" i="66"/>
  <c r="K11" i="69"/>
  <c r="AD6" i="66"/>
  <c r="Q5" i="66"/>
  <c r="K5" i="69"/>
  <c r="AD10" i="66"/>
  <c r="Q13" i="66"/>
  <c r="K9" i="69"/>
  <c r="AD8" i="66"/>
  <c r="Q9" i="66"/>
  <c r="K7" i="69"/>
  <c r="AD14" i="66"/>
  <c r="Q21" i="66"/>
  <c r="K13" i="69"/>
  <c r="AD16" i="66"/>
  <c r="Q25" i="66"/>
  <c r="K15" i="69"/>
  <c r="H10" i="69"/>
  <c r="H8" i="69"/>
  <c r="H14" i="62"/>
  <c r="H11" i="62"/>
  <c r="H13" i="62"/>
  <c r="H13" i="69"/>
  <c r="H12" i="62"/>
  <c r="H15" i="62"/>
  <c r="H6" i="69"/>
  <c r="H10" i="62"/>
  <c r="H9" i="62"/>
  <c r="H8" i="62"/>
  <c r="H11" i="69"/>
  <c r="H5" i="69"/>
  <c r="H7" i="62"/>
  <c r="H14" i="69"/>
  <c r="H16" i="62"/>
  <c r="P7" i="15"/>
  <c r="U7" i="79"/>
  <c r="AV7" i="79"/>
  <c r="P9" i="15"/>
  <c r="U9" i="79"/>
  <c r="AV8" i="79"/>
  <c r="P11" i="15"/>
  <c r="U11" i="79"/>
  <c r="AV9" i="79"/>
  <c r="P13" i="15"/>
  <c r="U13" i="79"/>
  <c r="AV10" i="79"/>
  <c r="P15" i="15"/>
  <c r="U15" i="79"/>
  <c r="AV11" i="79"/>
  <c r="P5" i="15"/>
  <c r="P17" i="15"/>
  <c r="U17" i="79"/>
  <c r="AV12" i="79"/>
  <c r="P19" i="15"/>
  <c r="U19" i="79"/>
  <c r="AV13" i="79"/>
  <c r="P21" i="15"/>
  <c r="U21" i="79"/>
  <c r="AV14" i="79"/>
  <c r="P23" i="15"/>
  <c r="U23" i="79"/>
  <c r="AV15" i="79"/>
  <c r="P25" i="15"/>
  <c r="U25" i="79"/>
  <c r="AV16" i="79"/>
  <c r="AS30" i="15"/>
  <c r="AT30" i="15"/>
  <c r="B119" i="73"/>
  <c r="AS20" i="15"/>
  <c r="AT20" i="15"/>
  <c r="B109" i="73"/>
  <c r="AS17" i="15"/>
  <c r="AT17" i="15"/>
  <c r="B106" i="73"/>
  <c r="AS29" i="15"/>
  <c r="AT29" i="15"/>
  <c r="B118" i="73"/>
  <c r="AS24" i="15"/>
  <c r="AT24" i="15"/>
  <c r="B113" i="73"/>
  <c r="AS33" i="15"/>
  <c r="AT33" i="15"/>
  <c r="B122" i="73"/>
  <c r="AS19" i="15"/>
  <c r="AT19" i="15"/>
  <c r="B108" i="73"/>
  <c r="AS23" i="15"/>
  <c r="AT23" i="15"/>
  <c r="B112" i="73"/>
  <c r="AS22" i="15"/>
  <c r="AT22" i="15"/>
  <c r="B111" i="73"/>
  <c r="AS35" i="15"/>
  <c r="AT35" i="15"/>
  <c r="B124" i="73"/>
  <c r="AS34" i="15"/>
  <c r="AT34" i="15"/>
  <c r="B123" i="73"/>
  <c r="AS27" i="15"/>
  <c r="AT27" i="15"/>
  <c r="AS31" i="15"/>
  <c r="AT31" i="15"/>
  <c r="B120" i="73"/>
  <c r="AS28" i="15"/>
  <c r="AT28" i="15"/>
  <c r="AS18" i="15"/>
  <c r="AT18" i="15"/>
  <c r="B107" i="73"/>
  <c r="AS26" i="15"/>
  <c r="AT26" i="15"/>
  <c r="B115" i="73"/>
  <c r="AS25" i="15"/>
  <c r="AT25" i="15"/>
  <c r="B114" i="73"/>
  <c r="AS21" i="15"/>
  <c r="AT21" i="15"/>
  <c r="B110" i="73"/>
  <c r="AS32" i="15"/>
  <c r="AT32" i="15"/>
  <c r="B121" i="73"/>
  <c r="AO34" i="15"/>
  <c r="AP34" i="15"/>
  <c r="B93" i="73"/>
  <c r="AO18" i="15"/>
  <c r="AP18" i="15"/>
  <c r="B77" i="73"/>
  <c r="AO7" i="15"/>
  <c r="AP7" i="15"/>
  <c r="AO26" i="15"/>
  <c r="AP26" i="15"/>
  <c r="B85" i="73"/>
  <c r="AO21" i="15"/>
  <c r="AP21" i="15"/>
  <c r="B80" i="73"/>
  <c r="AO29" i="15"/>
  <c r="AP29" i="15"/>
  <c r="B88" i="73"/>
  <c r="AO22" i="15"/>
  <c r="AP22" i="15"/>
  <c r="B81" i="73"/>
  <c r="AO25" i="15"/>
  <c r="AP25" i="15"/>
  <c r="B84" i="73"/>
  <c r="AO17" i="15"/>
  <c r="AP17" i="15"/>
  <c r="B76" i="73"/>
  <c r="AO30" i="15"/>
  <c r="AP30" i="15"/>
  <c r="B89" i="73"/>
  <c r="AO28" i="15"/>
  <c r="AP28" i="15"/>
  <c r="B87" i="73"/>
  <c r="AO27" i="15"/>
  <c r="AP27" i="15"/>
  <c r="B86" i="73"/>
  <c r="AO24" i="15"/>
  <c r="AP24" i="15"/>
  <c r="B83" i="73"/>
  <c r="AO19" i="15"/>
  <c r="AP19" i="15"/>
  <c r="B78" i="73"/>
  <c r="AO33" i="15"/>
  <c r="AP33" i="15"/>
  <c r="B92" i="73"/>
  <c r="AO31" i="15"/>
  <c r="AP31" i="15"/>
  <c r="B90" i="73"/>
  <c r="AO32" i="15"/>
  <c r="AP32" i="15"/>
  <c r="B91" i="73"/>
  <c r="AO35" i="15"/>
  <c r="AP35" i="15"/>
  <c r="B94" i="73"/>
  <c r="AO20" i="15"/>
  <c r="AP20" i="15"/>
  <c r="B79" i="73"/>
  <c r="AO23" i="15"/>
  <c r="AP23" i="15"/>
  <c r="B82" i="73"/>
  <c r="AG28" i="15"/>
  <c r="AH28" i="15"/>
  <c r="AG27" i="15"/>
  <c r="AH27" i="15"/>
  <c r="B26" i="73"/>
  <c r="AG26" i="15"/>
  <c r="AH26" i="15"/>
  <c r="B25" i="73"/>
  <c r="AG22" i="15"/>
  <c r="AH22" i="15"/>
  <c r="B21" i="73"/>
  <c r="AG24" i="15"/>
  <c r="AH24" i="15"/>
  <c r="B23" i="73"/>
  <c r="AG23" i="15"/>
  <c r="AH23" i="15"/>
  <c r="AG19" i="15"/>
  <c r="AH19" i="15"/>
  <c r="B18" i="73"/>
  <c r="AG33" i="15"/>
  <c r="AH33" i="15"/>
  <c r="B32" i="73"/>
  <c r="AG18" i="15"/>
  <c r="AH18" i="15"/>
  <c r="B17" i="73"/>
  <c r="AG21" i="15"/>
  <c r="AH21" i="15"/>
  <c r="B20" i="73"/>
  <c r="AG35" i="15"/>
  <c r="AH35" i="15"/>
  <c r="B19" i="73"/>
  <c r="AG34" i="15"/>
  <c r="AH34" i="15"/>
  <c r="B33" i="73"/>
  <c r="U5" i="65"/>
  <c r="AV6" i="65"/>
  <c r="U5" i="79"/>
  <c r="AV6" i="79"/>
  <c r="AG32" i="15"/>
  <c r="AH32" i="15"/>
  <c r="AG17" i="15"/>
  <c r="AH17" i="15"/>
  <c r="B16" i="73"/>
  <c r="AG31" i="15"/>
  <c r="AH31" i="15"/>
  <c r="B30" i="73"/>
  <c r="AG30" i="15"/>
  <c r="AH30" i="15"/>
  <c r="AG29" i="15"/>
  <c r="AH29" i="15"/>
  <c r="B28" i="73"/>
  <c r="AG25" i="15"/>
  <c r="AH25" i="15"/>
  <c r="B24" i="73"/>
  <c r="B116" i="73"/>
  <c r="D16" i="69"/>
  <c r="P16" i="69"/>
  <c r="U27" i="68"/>
  <c r="AV17" i="68"/>
  <c r="U27" i="66"/>
  <c r="AV17" i="66"/>
  <c r="D16" i="62"/>
  <c r="U25" i="66"/>
  <c r="AV16" i="66"/>
  <c r="U25" i="68"/>
  <c r="AV16" i="68"/>
  <c r="U25" i="65"/>
  <c r="AV16" i="65"/>
  <c r="D15" i="69"/>
  <c r="P15" i="69"/>
  <c r="D15" i="62"/>
  <c r="U23" i="65"/>
  <c r="AV15" i="65"/>
  <c r="D14" i="69"/>
  <c r="P14" i="69"/>
  <c r="U23" i="68"/>
  <c r="AV15" i="68"/>
  <c r="U23" i="66"/>
  <c r="AV15" i="66"/>
  <c r="D14" i="62"/>
  <c r="U21" i="68"/>
  <c r="AV14" i="68"/>
  <c r="D13" i="62"/>
  <c r="U21" i="66"/>
  <c r="AV14" i="66"/>
  <c r="U21" i="65"/>
  <c r="AV14" i="65"/>
  <c r="D13" i="69"/>
  <c r="P13" i="69"/>
  <c r="U19" i="65"/>
  <c r="AV13" i="65"/>
  <c r="D12" i="69"/>
  <c r="P12" i="69"/>
  <c r="D12" i="62"/>
  <c r="U19" i="68"/>
  <c r="AV13" i="68"/>
  <c r="U19" i="66"/>
  <c r="AV13" i="66"/>
  <c r="U17" i="66"/>
  <c r="AV12" i="66"/>
  <c r="D11" i="62"/>
  <c r="U17" i="65"/>
  <c r="AV12" i="65"/>
  <c r="U17" i="68"/>
  <c r="AV12" i="68"/>
  <c r="D11" i="69"/>
  <c r="P11" i="69"/>
  <c r="U15" i="65"/>
  <c r="AV11" i="65"/>
  <c r="U15" i="66"/>
  <c r="AV11" i="66"/>
  <c r="U15" i="68"/>
  <c r="AV11" i="68"/>
  <c r="D10" i="62"/>
  <c r="D10" i="69"/>
  <c r="P10" i="69"/>
  <c r="U13" i="65"/>
  <c r="AV10" i="65"/>
  <c r="D9" i="69"/>
  <c r="P9" i="69"/>
  <c r="D9" i="62"/>
  <c r="U13" i="68"/>
  <c r="AV10" i="68"/>
  <c r="U13" i="66"/>
  <c r="AV10" i="66"/>
  <c r="D8" i="62"/>
  <c r="U11" i="65"/>
  <c r="AV9" i="65"/>
  <c r="D8" i="69"/>
  <c r="P8" i="69"/>
  <c r="U11" i="68"/>
  <c r="AV9" i="68"/>
  <c r="U11" i="66"/>
  <c r="AV9" i="66"/>
  <c r="U9" i="68"/>
  <c r="AV8" i="68"/>
  <c r="U9" i="65"/>
  <c r="AV8" i="65"/>
  <c r="D7" i="69"/>
  <c r="P7" i="69"/>
  <c r="U9" i="66"/>
  <c r="AV8" i="66"/>
  <c r="D7" i="62"/>
  <c r="U7" i="68"/>
  <c r="AV7" i="68"/>
  <c r="D6" i="62"/>
  <c r="D6" i="69"/>
  <c r="P6" i="69"/>
  <c r="U7" i="66"/>
  <c r="AV7" i="66"/>
  <c r="U7" i="65"/>
  <c r="AV7" i="65"/>
  <c r="U5" i="68"/>
  <c r="AV6" i="68"/>
  <c r="D5" i="62"/>
  <c r="D5" i="69"/>
  <c r="P5" i="69"/>
  <c r="U5" i="66"/>
  <c r="AV6" i="66"/>
  <c r="Z16" i="15"/>
  <c r="Z15" i="15"/>
  <c r="Z14" i="15"/>
  <c r="Z12" i="15"/>
  <c r="Z11" i="15"/>
  <c r="Z10" i="15"/>
  <c r="Z9" i="15"/>
  <c r="Z8" i="15"/>
  <c r="Z7" i="15"/>
  <c r="Z6" i="15"/>
  <c r="Z13" i="15"/>
  <c r="B93" i="78"/>
  <c r="B20" i="78"/>
  <c r="B101" i="78"/>
  <c r="B34" i="73"/>
  <c r="B31" i="73"/>
  <c r="O51" i="15"/>
  <c r="T51" i="65"/>
  <c r="AU29" i="65"/>
  <c r="O59" i="15"/>
  <c r="Y33" i="15"/>
  <c r="B27" i="73"/>
  <c r="B22" i="73"/>
  <c r="O63" i="15"/>
  <c r="T63" i="79"/>
  <c r="AU35" i="79"/>
  <c r="O61" i="15"/>
  <c r="T61" i="65"/>
  <c r="AU34" i="65"/>
  <c r="B117" i="73"/>
  <c r="O57" i="15"/>
  <c r="T57" i="65"/>
  <c r="AU32" i="65"/>
  <c r="O55" i="15"/>
  <c r="Y31" i="15"/>
  <c r="AX35" i="79"/>
  <c r="AX6" i="79"/>
  <c r="AX8" i="79"/>
  <c r="AX13" i="79"/>
  <c r="AX31" i="79"/>
  <c r="AX20" i="79"/>
  <c r="AX18" i="79"/>
  <c r="AX29" i="79"/>
  <c r="AX21" i="79"/>
  <c r="AX28" i="79"/>
  <c r="AX11" i="79"/>
  <c r="AX16" i="79"/>
  <c r="AX23" i="79"/>
  <c r="AX33" i="79"/>
  <c r="AX34" i="79"/>
  <c r="AX19" i="79"/>
  <c r="AX17" i="79"/>
  <c r="AX22" i="79"/>
  <c r="AX7" i="79"/>
  <c r="AX32" i="79"/>
  <c r="AX26" i="79"/>
  <c r="AX25" i="79"/>
  <c r="AX14" i="79"/>
  <c r="AX27" i="79"/>
  <c r="AX9" i="79"/>
  <c r="AX24" i="79"/>
  <c r="AX30" i="79"/>
  <c r="AX10" i="79"/>
  <c r="AX12" i="79"/>
  <c r="AX15" i="79"/>
  <c r="AB14" i="15"/>
  <c r="AB23" i="15"/>
  <c r="AB16" i="15"/>
  <c r="AB29" i="15"/>
  <c r="AB33" i="15"/>
  <c r="AB26" i="15"/>
  <c r="AB21" i="15"/>
  <c r="AB20" i="15"/>
  <c r="AB11" i="15"/>
  <c r="AB13" i="15"/>
  <c r="AB28" i="15"/>
  <c r="AB12" i="15"/>
  <c r="AB22" i="15"/>
  <c r="AB31" i="15"/>
  <c r="AB24" i="15"/>
  <c r="AB9" i="15"/>
  <c r="AB6" i="15"/>
  <c r="AB34" i="15"/>
  <c r="AB18" i="15"/>
  <c r="AB30" i="15"/>
  <c r="AB7" i="15"/>
  <c r="AB32" i="15"/>
  <c r="AB17" i="15"/>
  <c r="AB10" i="15"/>
  <c r="AB35" i="15"/>
  <c r="AB19" i="15"/>
  <c r="AB15" i="15"/>
  <c r="AB8" i="15"/>
  <c r="AB25" i="15"/>
  <c r="AB27" i="15"/>
  <c r="AX8" i="65"/>
  <c r="AX16" i="65"/>
  <c r="AX24" i="65"/>
  <c r="AX32" i="65"/>
  <c r="AX9" i="65"/>
  <c r="AX17" i="65"/>
  <c r="AX25" i="65"/>
  <c r="AX33" i="65"/>
  <c r="AX22" i="65"/>
  <c r="AX10" i="65"/>
  <c r="AX18" i="65"/>
  <c r="AX26" i="65"/>
  <c r="AX34" i="65"/>
  <c r="AX14" i="65"/>
  <c r="AX11" i="65"/>
  <c r="AX19" i="65"/>
  <c r="AX27" i="65"/>
  <c r="AX35" i="65"/>
  <c r="AX12" i="65"/>
  <c r="AX20" i="65"/>
  <c r="AX28" i="65"/>
  <c r="AX6" i="65"/>
  <c r="AX13" i="65"/>
  <c r="AX21" i="65"/>
  <c r="AX29" i="65"/>
  <c r="AX7" i="65"/>
  <c r="AX15" i="65"/>
  <c r="AX23" i="65"/>
  <c r="AX31" i="65"/>
  <c r="AX30" i="65"/>
  <c r="O47" i="15"/>
  <c r="T47" i="79"/>
  <c r="AU27" i="79"/>
  <c r="O45" i="15"/>
  <c r="T45" i="79"/>
  <c r="AU26" i="79"/>
  <c r="O41" i="15"/>
  <c r="T41" i="79"/>
  <c r="AU24" i="79"/>
  <c r="O43" i="15"/>
  <c r="T43" i="79"/>
  <c r="AU25" i="79"/>
  <c r="O35" i="15"/>
  <c r="T35" i="79"/>
  <c r="AU21" i="79"/>
  <c r="O37" i="15"/>
  <c r="T37" i="79"/>
  <c r="AU22" i="79"/>
  <c r="O33" i="15"/>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B22" i="78"/>
  <c r="B26" i="78"/>
  <c r="O39" i="15"/>
  <c r="T39" i="79"/>
  <c r="AU23" i="79"/>
  <c r="B49" i="78"/>
  <c r="B27" i="78"/>
  <c r="B17" i="78"/>
  <c r="B5" i="78"/>
  <c r="B64" i="78"/>
  <c r="B67" i="78"/>
  <c r="B99" i="78"/>
  <c r="B81" i="78"/>
  <c r="B61" i="78"/>
  <c r="B48" i="78"/>
  <c r="B94" i="78"/>
  <c r="B108" i="78"/>
  <c r="B86" i="78"/>
  <c r="B51" i="78"/>
  <c r="B19" i="78"/>
  <c r="B12" i="78"/>
  <c r="B80" i="78"/>
  <c r="B111" i="78"/>
  <c r="B107" i="78"/>
  <c r="B106" i="78"/>
  <c r="B70" i="78"/>
  <c r="B113" i="78"/>
  <c r="B119" i="78"/>
  <c r="B11" i="78"/>
  <c r="B62" i="78"/>
  <c r="B52" i="78"/>
  <c r="B84" i="78"/>
  <c r="B88" i="78"/>
  <c r="B32" i="78"/>
  <c r="B9" i="78"/>
  <c r="B92" i="78"/>
  <c r="B109" i="78"/>
  <c r="B85" i="78"/>
  <c r="B54" i="78"/>
  <c r="B37" i="78"/>
  <c r="B6" i="78"/>
  <c r="B95" i="78"/>
  <c r="B104" i="78"/>
  <c r="B77" i="78"/>
  <c r="B82" i="78"/>
  <c r="B35" i="78"/>
  <c r="B87" i="78"/>
  <c r="B96" i="78"/>
  <c r="B71" i="78"/>
  <c r="B68" i="78"/>
  <c r="B100" i="78"/>
  <c r="B102" i="78"/>
  <c r="B30" i="78"/>
  <c r="B10" i="78"/>
  <c r="B23" i="78"/>
  <c r="B98" i="78"/>
  <c r="B25" i="78"/>
  <c r="B122" i="78"/>
  <c r="B45" i="78"/>
  <c r="B43" i="78"/>
  <c r="B124" i="78"/>
  <c r="B90" i="78"/>
  <c r="B105" i="78"/>
  <c r="B56" i="78"/>
  <c r="B66" i="78"/>
  <c r="B44" i="78"/>
  <c r="B8" i="78"/>
  <c r="B69" i="78"/>
  <c r="B78" i="78"/>
  <c r="B65" i="78"/>
  <c r="B121" i="78"/>
  <c r="B97" i="78"/>
  <c r="B28" i="78"/>
  <c r="B24" i="78"/>
  <c r="B59" i="78"/>
  <c r="B57" i="78"/>
  <c r="B83" i="78"/>
  <c r="B63" i="78"/>
  <c r="B118" i="78"/>
  <c r="B34" i="78"/>
  <c r="B42" i="78"/>
  <c r="B110" i="78"/>
  <c r="B89" i="78"/>
  <c r="B31" i="78"/>
  <c r="B103" i="78"/>
  <c r="B50" i="78"/>
  <c r="B58" i="78"/>
  <c r="B40" i="78"/>
  <c r="B14" i="78"/>
  <c r="B36" i="78"/>
  <c r="B41" i="78"/>
  <c r="B46" i="78"/>
  <c r="B115" i="78"/>
  <c r="B114" i="78"/>
  <c r="B91" i="78"/>
  <c r="B75" i="78"/>
  <c r="B15" i="78"/>
  <c r="B18" i="78"/>
  <c r="B116" i="78"/>
  <c r="B74" i="78"/>
  <c r="B79" i="78"/>
  <c r="B13" i="78"/>
  <c r="B120" i="78"/>
  <c r="B47" i="78"/>
  <c r="B60" i="78"/>
  <c r="O53" i="15"/>
  <c r="T53" i="65"/>
  <c r="AU30" i="65"/>
  <c r="B29" i="73"/>
  <c r="B72" i="78"/>
  <c r="B76" i="78"/>
  <c r="B21" i="78"/>
  <c r="B16" i="78"/>
  <c r="B7" i="78"/>
  <c r="B33" i="78"/>
  <c r="B39" i="78"/>
  <c r="B123" i="78"/>
  <c r="B55" i="78"/>
  <c r="B53" i="78"/>
  <c r="B29" i="78"/>
  <c r="B38" i="78"/>
  <c r="B117" i="78"/>
  <c r="B112" i="78"/>
  <c r="B73" i="78"/>
  <c r="O49" i="15"/>
  <c r="Y28" i="15"/>
  <c r="T51" i="79"/>
  <c r="AU29" i="79"/>
  <c r="Y29" i="15"/>
  <c r="T57" i="79"/>
  <c r="AU32" i="79"/>
  <c r="Y32" i="15"/>
  <c r="T61" i="79"/>
  <c r="AU34" i="79"/>
  <c r="T59" i="79"/>
  <c r="AU33" i="79"/>
  <c r="Y34" i="15"/>
  <c r="T63" i="65"/>
  <c r="AU35" i="65"/>
  <c r="T59" i="65"/>
  <c r="AU33" i="65"/>
  <c r="Y35" i="15"/>
  <c r="T55" i="79"/>
  <c r="AU31" i="79"/>
  <c r="T55" i="65"/>
  <c r="AU31" i="65"/>
  <c r="T33" i="65"/>
  <c r="AU20" i="65"/>
  <c r="T33" i="79"/>
  <c r="AU20" i="79"/>
  <c r="Y27" i="15"/>
  <c r="T47" i="65"/>
  <c r="AU27" i="65"/>
  <c r="B24" i="75"/>
  <c r="B26" i="75"/>
  <c r="B25" i="75"/>
  <c r="Y26" i="15"/>
  <c r="T45" i="65"/>
  <c r="AU26" i="65"/>
  <c r="Y24" i="15"/>
  <c r="T41" i="65"/>
  <c r="AU24" i="65"/>
  <c r="Y25" i="15"/>
  <c r="T43" i="65"/>
  <c r="AU25" i="65"/>
  <c r="Y22" i="15"/>
  <c r="T37" i="65"/>
  <c r="AU22" i="65"/>
  <c r="Y21" i="15"/>
  <c r="T35" i="65"/>
  <c r="AU21" i="65"/>
  <c r="Y20" i="15"/>
  <c r="B19" i="75"/>
  <c r="B42" i="75"/>
  <c r="B31" i="75"/>
  <c r="B36" i="75"/>
  <c r="B78" i="75"/>
  <c r="B28" i="75"/>
  <c r="B32" i="75"/>
  <c r="B37" i="75"/>
  <c r="B75" i="75"/>
  <c r="B79" i="75"/>
  <c r="B33" i="75"/>
  <c r="B43" i="75"/>
  <c r="B41" i="75"/>
  <c r="B44" i="75"/>
  <c r="B45" i="75"/>
  <c r="B34" i="75"/>
  <c r="B38" i="75"/>
  <c r="B76" i="75"/>
  <c r="B80" i="75"/>
  <c r="B30" i="75"/>
  <c r="B35" i="75"/>
  <c r="B74" i="75"/>
  <c r="B77" i="75"/>
  <c r="B81" i="75"/>
  <c r="B40" i="75"/>
  <c r="B21" i="75"/>
  <c r="B20" i="75"/>
  <c r="B16" i="75"/>
  <c r="B15" i="75"/>
  <c r="B14" i="75"/>
  <c r="B13" i="75"/>
  <c r="B12" i="75"/>
  <c r="B11" i="75"/>
  <c r="B10" i="75"/>
  <c r="B9" i="75"/>
  <c r="B8" i="75"/>
  <c r="B7" i="75"/>
  <c r="B6" i="75"/>
  <c r="O31" i="15"/>
  <c r="T31" i="79"/>
  <c r="AU19" i="79"/>
  <c r="O29" i="15"/>
  <c r="B39" i="75"/>
  <c r="B18" i="75"/>
  <c r="B17" i="75"/>
  <c r="W9" i="62"/>
  <c r="W13" i="62"/>
  <c r="W5" i="62"/>
  <c r="W11" i="62"/>
  <c r="W15" i="62"/>
  <c r="W8" i="62"/>
  <c r="W6" i="62"/>
  <c r="W12" i="62"/>
  <c r="W7" i="62"/>
  <c r="W14" i="62"/>
  <c r="W16" i="62"/>
  <c r="W10" i="62"/>
  <c r="B53" i="75"/>
  <c r="B54" i="75"/>
  <c r="B52" i="75"/>
  <c r="B59" i="75"/>
  <c r="B55" i="75"/>
  <c r="B58" i="75"/>
  <c r="B57" i="75"/>
  <c r="B56" i="75"/>
  <c r="T39" i="65"/>
  <c r="AU23" i="65"/>
  <c r="Y30" i="15"/>
  <c r="Y23" i="15"/>
  <c r="T49" i="65"/>
  <c r="AU28" i="65"/>
  <c r="T49" i="79"/>
  <c r="AU28" i="79"/>
  <c r="B29" i="75"/>
  <c r="T53" i="79"/>
  <c r="AU30" i="79"/>
  <c r="F22" i="75"/>
  <c r="F23" i="75"/>
  <c r="B61" i="75"/>
  <c r="B60" i="75"/>
  <c r="B90" i="75"/>
  <c r="B67" i="75"/>
  <c r="B89" i="75"/>
  <c r="B66" i="75"/>
  <c r="F92" i="75"/>
  <c r="F95" i="75"/>
  <c r="B94" i="75"/>
  <c r="B85" i="75"/>
  <c r="B84" i="75"/>
  <c r="B68" i="75"/>
  <c r="B65" i="75"/>
  <c r="B93" i="75"/>
  <c r="B96" i="75"/>
  <c r="F91" i="75"/>
  <c r="B87" i="75"/>
  <c r="B64" i="75"/>
  <c r="B86" i="75"/>
  <c r="B63" i="75"/>
  <c r="B88" i="75"/>
  <c r="F72" i="75"/>
  <c r="F73" i="75"/>
  <c r="B83" i="75"/>
  <c r="B82" i="75"/>
  <c r="F71" i="75"/>
  <c r="B69" i="75"/>
  <c r="F70" i="75"/>
  <c r="Y18" i="15"/>
  <c r="T29" i="79"/>
  <c r="AU18" i="79"/>
  <c r="B22" i="75"/>
  <c r="B48" i="75"/>
  <c r="F48" i="75"/>
  <c r="B49" i="75"/>
  <c r="F49" i="75"/>
  <c r="B50" i="75"/>
  <c r="F50" i="75"/>
  <c r="B47" i="75"/>
  <c r="F47" i="75"/>
  <c r="B46" i="75"/>
  <c r="F46" i="75"/>
  <c r="F24" i="75"/>
  <c r="F26" i="75"/>
  <c r="B23" i="75"/>
  <c r="F25" i="75"/>
  <c r="B27" i="75"/>
  <c r="F27" i="75"/>
  <c r="Y19" i="15"/>
  <c r="T31" i="65"/>
  <c r="AU19" i="65"/>
  <c r="B5" i="75"/>
  <c r="F42" i="75"/>
  <c r="F19" i="75"/>
  <c r="F33" i="75"/>
  <c r="F6" i="75"/>
  <c r="F14" i="75"/>
  <c r="F80" i="75"/>
  <c r="F15" i="75"/>
  <c r="F37" i="75"/>
  <c r="F79" i="75"/>
  <c r="F31" i="75"/>
  <c r="F28" i="75"/>
  <c r="F74" i="75"/>
  <c r="F36" i="75"/>
  <c r="F34" i="75"/>
  <c r="F32" i="75"/>
  <c r="F38" i="75"/>
  <c r="F75" i="75"/>
  <c r="F78" i="75"/>
  <c r="F76" i="75"/>
  <c r="F41" i="75"/>
  <c r="F35" i="75"/>
  <c r="F81" i="75"/>
  <c r="F40" i="75"/>
  <c r="F43" i="75"/>
  <c r="F77" i="75"/>
  <c r="F45" i="75"/>
  <c r="F30" i="75"/>
  <c r="F44" i="75"/>
  <c r="F21" i="75"/>
  <c r="F20" i="75"/>
  <c r="F13" i="75"/>
  <c r="F16" i="75"/>
  <c r="F12" i="75"/>
  <c r="F11" i="75"/>
  <c r="F10" i="75"/>
  <c r="F9" i="75"/>
  <c r="F8" i="75"/>
  <c r="F7" i="75"/>
  <c r="T29" i="65"/>
  <c r="AU18" i="65"/>
  <c r="B51" i="75"/>
  <c r="F56" i="75"/>
  <c r="F59" i="75"/>
  <c r="F53" i="75"/>
  <c r="F55" i="75"/>
  <c r="F54" i="75"/>
  <c r="F39" i="75"/>
  <c r="F58" i="75"/>
  <c r="F17" i="75"/>
  <c r="F52" i="75"/>
  <c r="F18" i="75"/>
  <c r="F57" i="75"/>
  <c r="O27" i="15"/>
  <c r="O25" i="15"/>
  <c r="T25" i="79"/>
  <c r="AU16" i="79"/>
  <c r="O23" i="15"/>
  <c r="T23" i="79"/>
  <c r="AU15" i="79"/>
  <c r="O21" i="15"/>
  <c r="T21" i="79"/>
  <c r="AU14" i="79"/>
  <c r="O19" i="15"/>
  <c r="T19" i="79"/>
  <c r="AU13" i="79"/>
  <c r="O17" i="15"/>
  <c r="T17" i="79"/>
  <c r="AU12" i="79"/>
  <c r="O15" i="15"/>
  <c r="T15" i="79"/>
  <c r="AU11" i="79"/>
  <c r="O13" i="15"/>
  <c r="T13" i="79"/>
  <c r="AU10" i="79"/>
  <c r="O11" i="15"/>
  <c r="T11" i="79"/>
  <c r="AU9" i="79"/>
  <c r="O9" i="15"/>
  <c r="T9" i="79"/>
  <c r="AU8" i="79"/>
  <c r="O7" i="15"/>
  <c r="T7" i="79"/>
  <c r="AU7" i="79"/>
  <c r="F29" i="75"/>
  <c r="U125" i="78"/>
  <c r="W125" i="78"/>
  <c r="F90" i="75"/>
  <c r="F67" i="75"/>
  <c r="F89" i="75"/>
  <c r="F84" i="75"/>
  <c r="F66" i="75"/>
  <c r="F65" i="75"/>
  <c r="F60" i="75"/>
  <c r="F94" i="75"/>
  <c r="F88" i="75"/>
  <c r="F82" i="75"/>
  <c r="F61" i="75"/>
  <c r="F87" i="75"/>
  <c r="B91" i="75"/>
  <c r="B95" i="75"/>
  <c r="B92" i="75"/>
  <c r="F93" i="75"/>
  <c r="B71" i="75"/>
  <c r="B72" i="75"/>
  <c r="F68" i="75"/>
  <c r="F63" i="75"/>
  <c r="F83" i="75"/>
  <c r="F64" i="75"/>
  <c r="F85" i="75"/>
  <c r="B70" i="75"/>
  <c r="F96" i="75"/>
  <c r="F86" i="75"/>
  <c r="B73" i="75"/>
  <c r="F69" i="75"/>
  <c r="Y17" i="15"/>
  <c r="T27" i="79"/>
  <c r="AU17" i="79"/>
  <c r="F5" i="75"/>
  <c r="O5" i="15"/>
  <c r="F51" i="75"/>
  <c r="B62" i="75"/>
  <c r="T27" i="65"/>
  <c r="AU17" i="65"/>
  <c r="C16" i="62"/>
  <c r="O16" i="62"/>
  <c r="T27" i="66"/>
  <c r="AU17" i="66"/>
  <c r="C16" i="69"/>
  <c r="O16" i="69"/>
  <c r="T27" i="68"/>
  <c r="AU17" i="68"/>
  <c r="T25" i="66"/>
  <c r="AU16" i="66"/>
  <c r="C15" i="62"/>
  <c r="O15" i="62"/>
  <c r="C15" i="69"/>
  <c r="O15" i="69"/>
  <c r="T25" i="68"/>
  <c r="AU16" i="68"/>
  <c r="T25" i="65"/>
  <c r="AU16" i="65"/>
  <c r="Y16" i="15"/>
  <c r="T23" i="65"/>
  <c r="AU15" i="65"/>
  <c r="T23" i="68"/>
  <c r="AU15" i="68"/>
  <c r="T23" i="66"/>
  <c r="AU15" i="66"/>
  <c r="Y15" i="15"/>
  <c r="C14" i="62"/>
  <c r="O14" i="62"/>
  <c r="C14" i="69"/>
  <c r="O14" i="69"/>
  <c r="T21" i="65"/>
  <c r="AU14" i="65"/>
  <c r="C13" i="62"/>
  <c r="O13" i="62"/>
  <c r="T21" i="68"/>
  <c r="AU14" i="68"/>
  <c r="C13" i="69"/>
  <c r="O13" i="69"/>
  <c r="T21" i="66"/>
  <c r="AU14" i="66"/>
  <c r="Y14" i="15"/>
  <c r="T19" i="65"/>
  <c r="AU13" i="65"/>
  <c r="T19" i="68"/>
  <c r="AU13" i="68"/>
  <c r="Y13" i="15"/>
  <c r="C12" i="69"/>
  <c r="O12" i="69"/>
  <c r="T19" i="66"/>
  <c r="AU13" i="66"/>
  <c r="C12" i="62"/>
  <c r="O12" i="62"/>
  <c r="Y12" i="15"/>
  <c r="T17" i="68"/>
  <c r="AU12" i="68"/>
  <c r="C11" i="69"/>
  <c r="O11" i="69"/>
  <c r="T17" i="66"/>
  <c r="AU12" i="66"/>
  <c r="C11" i="62"/>
  <c r="O11" i="62"/>
  <c r="T17" i="65"/>
  <c r="AU12" i="65"/>
  <c r="C10" i="62"/>
  <c r="O10" i="62"/>
  <c r="T15" i="68"/>
  <c r="AU11" i="68"/>
  <c r="T15" i="66"/>
  <c r="AU11" i="66"/>
  <c r="C10" i="69"/>
  <c r="O10" i="69"/>
  <c r="T15" i="65"/>
  <c r="AU11" i="65"/>
  <c r="Y11" i="15"/>
  <c r="T13" i="66"/>
  <c r="AU10" i="66"/>
  <c r="Y10" i="15"/>
  <c r="C9" i="69"/>
  <c r="O9" i="69"/>
  <c r="T13" i="65"/>
  <c r="AU10" i="65"/>
  <c r="T13" i="68"/>
  <c r="AU10" i="68"/>
  <c r="C9" i="62"/>
  <c r="O9" i="62"/>
  <c r="C8" i="62"/>
  <c r="O8" i="62"/>
  <c r="T11" i="68"/>
  <c r="AU9" i="68"/>
  <c r="C8" i="69"/>
  <c r="O8" i="69"/>
  <c r="T11" i="66"/>
  <c r="AU9" i="66"/>
  <c r="T11" i="65"/>
  <c r="AU9" i="65"/>
  <c r="Y9" i="15"/>
  <c r="C7" i="62"/>
  <c r="O7" i="62"/>
  <c r="T9" i="68"/>
  <c r="AU8" i="68"/>
  <c r="C7" i="69"/>
  <c r="O7" i="69"/>
  <c r="Y8" i="15"/>
  <c r="T9" i="66"/>
  <c r="AU8" i="66"/>
  <c r="T9" i="65"/>
  <c r="AU8" i="65"/>
  <c r="T7" i="68"/>
  <c r="AU7" i="68"/>
  <c r="T7" i="66"/>
  <c r="AU7" i="66"/>
  <c r="Y7" i="15"/>
  <c r="T7" i="65"/>
  <c r="AU7" i="65"/>
  <c r="C6" i="62"/>
  <c r="O6" i="62"/>
  <c r="C6" i="69"/>
  <c r="O6" i="69"/>
  <c r="C5" i="69"/>
  <c r="O5" i="69"/>
  <c r="V7" i="69"/>
  <c r="X7" i="69"/>
  <c r="T5" i="65"/>
  <c r="AU6" i="65"/>
  <c r="T5" i="79"/>
  <c r="AU6" i="79"/>
  <c r="Y6" i="15"/>
  <c r="AA15" i="15"/>
  <c r="AC15" i="15"/>
  <c r="T5" i="66"/>
  <c r="AU6" i="66"/>
  <c r="AW11" i="66"/>
  <c r="AY11" i="66"/>
  <c r="T5" i="68"/>
  <c r="AU6" i="68"/>
  <c r="AW16" i="68"/>
  <c r="AY16" i="68"/>
  <c r="C5" i="62"/>
  <c r="O5" i="62"/>
  <c r="V5" i="62"/>
  <c r="X5" i="62"/>
  <c r="F62" i="75"/>
  <c r="S38" i="75"/>
  <c r="U38" i="75"/>
  <c r="V15" i="69"/>
  <c r="X15" i="69"/>
  <c r="V12" i="69"/>
  <c r="X12" i="69"/>
  <c r="V6" i="69"/>
  <c r="X6" i="69"/>
  <c r="V5" i="69"/>
  <c r="X5" i="69"/>
  <c r="V14" i="69"/>
  <c r="X14" i="69"/>
  <c r="V10" i="69"/>
  <c r="X10" i="69"/>
  <c r="V8" i="69"/>
  <c r="X8" i="69"/>
  <c r="V9" i="69"/>
  <c r="X9" i="69"/>
  <c r="V13" i="69"/>
  <c r="X13" i="69"/>
  <c r="V11" i="69"/>
  <c r="X11" i="69"/>
  <c r="V16" i="69"/>
  <c r="X16" i="69"/>
  <c r="AW17" i="79"/>
  <c r="AY17" i="79"/>
  <c r="AW7" i="79"/>
  <c r="AY7" i="79"/>
  <c r="AW28" i="79"/>
  <c r="AY28" i="79"/>
  <c r="AW26" i="79"/>
  <c r="AY26" i="79"/>
  <c r="AW9" i="79"/>
  <c r="AY9" i="79"/>
  <c r="AW35" i="79"/>
  <c r="AY35" i="79"/>
  <c r="AW21" i="79"/>
  <c r="AY21" i="79"/>
  <c r="AW6" i="79"/>
  <c r="AY6" i="79"/>
  <c r="AW23" i="79"/>
  <c r="AY23" i="79"/>
  <c r="AW32" i="79"/>
  <c r="AY32" i="79"/>
  <c r="AW16" i="79"/>
  <c r="AY16" i="79"/>
  <c r="AW10" i="79"/>
  <c r="AY10" i="79"/>
  <c r="AW20" i="79"/>
  <c r="AY20" i="79"/>
  <c r="AW19" i="79"/>
  <c r="AY19" i="79"/>
  <c r="AW33" i="79"/>
  <c r="AY33" i="79"/>
  <c r="AW13" i="79"/>
  <c r="AY13" i="79"/>
  <c r="AW34" i="79"/>
  <c r="AY34" i="79"/>
  <c r="AW29" i="79"/>
  <c r="AY29" i="79"/>
  <c r="AW15" i="79"/>
  <c r="AY15" i="79"/>
  <c r="AW24" i="79"/>
  <c r="AY24" i="79"/>
  <c r="AW25" i="79"/>
  <c r="AY25" i="79"/>
  <c r="AW14" i="79"/>
  <c r="AY14" i="79"/>
  <c r="AW31" i="79"/>
  <c r="AY31" i="79"/>
  <c r="AW12" i="79"/>
  <c r="AY12" i="79"/>
  <c r="AW18" i="79"/>
  <c r="AY18" i="79"/>
  <c r="AW30" i="79"/>
  <c r="AY30" i="79"/>
  <c r="AW8" i="79"/>
  <c r="AY8" i="79"/>
  <c r="AW22" i="79"/>
  <c r="AY22" i="79"/>
  <c r="AW11" i="79"/>
  <c r="AY11" i="79"/>
  <c r="AW27" i="79"/>
  <c r="AY27" i="79"/>
  <c r="AW35" i="65"/>
  <c r="AY35" i="65"/>
  <c r="AW16" i="65"/>
  <c r="AY16" i="65"/>
  <c r="AW10" i="65"/>
  <c r="AY10" i="65"/>
  <c r="AW20" i="65"/>
  <c r="AY20" i="65"/>
  <c r="AW14" i="65"/>
  <c r="AY14" i="65"/>
  <c r="AW24" i="65"/>
  <c r="AY24" i="65"/>
  <c r="AW18" i="65"/>
  <c r="AY18" i="65"/>
  <c r="AW28" i="65"/>
  <c r="AY28" i="65"/>
  <c r="AW25" i="65"/>
  <c r="AY25" i="65"/>
  <c r="AW33" i="65"/>
  <c r="AY33" i="65"/>
  <c r="AW22" i="65"/>
  <c r="AY22" i="65"/>
  <c r="AW32" i="65"/>
  <c r="AY32" i="65"/>
  <c r="AW26" i="65"/>
  <c r="AY26" i="65"/>
  <c r="AW13" i="65"/>
  <c r="AY13" i="65"/>
  <c r="AW15" i="65"/>
  <c r="AY15" i="65"/>
  <c r="AW23" i="65"/>
  <c r="AY23" i="65"/>
  <c r="AW30" i="65"/>
  <c r="AY30" i="65"/>
  <c r="AW9" i="65"/>
  <c r="AY9" i="65"/>
  <c r="AW34" i="65"/>
  <c r="AY34" i="65"/>
  <c r="AW21" i="65"/>
  <c r="AY21" i="65"/>
  <c r="AW19" i="65"/>
  <c r="AY19" i="65"/>
  <c r="AW27" i="65"/>
  <c r="AY27" i="65"/>
  <c r="AW7" i="65"/>
  <c r="AY7" i="65"/>
  <c r="AW17" i="65"/>
  <c r="AY17" i="65"/>
  <c r="AW11" i="65"/>
  <c r="AY11" i="65"/>
  <c r="AW29" i="65"/>
  <c r="AY29" i="65"/>
  <c r="AW31" i="65"/>
  <c r="AY31" i="65"/>
  <c r="AW8" i="65"/>
  <c r="AY8" i="65"/>
  <c r="AW6" i="65"/>
  <c r="AY6" i="65"/>
  <c r="AW12" i="65"/>
  <c r="AY12" i="65"/>
  <c r="AA12" i="15"/>
  <c r="AC12" i="15"/>
  <c r="AA10" i="15"/>
  <c r="AC10" i="15"/>
  <c r="AA6" i="15"/>
  <c r="AC6" i="15"/>
  <c r="AA31" i="15"/>
  <c r="AC31" i="15"/>
  <c r="AA27" i="15"/>
  <c r="AC27" i="15"/>
  <c r="AA29" i="15"/>
  <c r="AC29" i="15"/>
  <c r="AA32" i="15"/>
  <c r="AC32" i="15"/>
  <c r="AA34" i="15"/>
  <c r="AC34" i="15"/>
  <c r="AA30" i="15"/>
  <c r="AC30" i="15"/>
  <c r="AA33" i="15"/>
  <c r="AC33" i="15"/>
  <c r="AA28" i="15"/>
  <c r="AC28" i="15"/>
  <c r="AA35" i="15"/>
  <c r="AC35" i="15"/>
  <c r="AA21" i="15"/>
  <c r="AC21" i="15"/>
  <c r="AA23" i="15"/>
  <c r="AC23" i="15"/>
  <c r="AA26" i="15"/>
  <c r="AC26" i="15"/>
  <c r="AA22" i="15"/>
  <c r="AC22" i="15"/>
  <c r="AA18" i="15"/>
  <c r="AC18" i="15"/>
  <c r="AA20" i="15"/>
  <c r="AC20" i="15"/>
  <c r="AA25" i="15"/>
  <c r="AC25" i="15"/>
  <c r="AA24" i="15"/>
  <c r="AC24" i="15"/>
  <c r="AA17" i="15"/>
  <c r="AC17" i="15"/>
  <c r="AA19" i="15"/>
  <c r="AC19" i="15"/>
  <c r="AA14" i="15"/>
  <c r="AC14" i="15"/>
  <c r="AA16" i="15"/>
  <c r="AC16" i="15"/>
  <c r="AA13" i="15"/>
  <c r="AC13" i="15"/>
  <c r="AA7" i="15"/>
  <c r="AC7" i="15"/>
  <c r="AA11" i="15"/>
  <c r="AC11" i="15"/>
  <c r="AA9" i="15"/>
  <c r="AC9" i="15"/>
  <c r="AA8" i="15"/>
  <c r="AC8" i="15"/>
  <c r="S58" i="75"/>
  <c r="U58" i="75"/>
  <c r="S44" i="75"/>
  <c r="U44" i="75"/>
  <c r="S33" i="75"/>
  <c r="U33" i="75"/>
  <c r="S8" i="75"/>
  <c r="U8" i="75"/>
  <c r="S9" i="75"/>
  <c r="U9" i="75"/>
  <c r="S40" i="75"/>
  <c r="U40" i="75"/>
  <c r="S80" i="75"/>
  <c r="U80" i="75"/>
  <c r="S22" i="75"/>
  <c r="U22" i="75"/>
  <c r="S37" i="75"/>
  <c r="U37" i="75"/>
  <c r="S48" i="75"/>
  <c r="U48" i="75"/>
  <c r="S83" i="75"/>
  <c r="U83" i="75"/>
  <c r="S95" i="75"/>
  <c r="U95" i="75"/>
  <c r="S57" i="75"/>
  <c r="U57" i="75"/>
  <c r="S61" i="75"/>
  <c r="U61" i="75"/>
  <c r="S35" i="75"/>
  <c r="U35" i="75"/>
  <c r="S21" i="75"/>
  <c r="U21" i="75"/>
  <c r="S70" i="75"/>
  <c r="U70" i="75"/>
  <c r="S69" i="75"/>
  <c r="U69" i="75"/>
  <c r="S5" i="75"/>
  <c r="S34" i="75"/>
  <c r="U34" i="75"/>
  <c r="S7" i="75"/>
  <c r="U7" i="75"/>
  <c r="S59" i="75"/>
  <c r="U59" i="75"/>
  <c r="S88" i="75"/>
  <c r="U88" i="75"/>
  <c r="S71" i="75"/>
  <c r="U71" i="75"/>
  <c r="S24" i="75"/>
  <c r="U24" i="75"/>
  <c r="S10" i="75"/>
  <c r="U10" i="75"/>
  <c r="S68" i="75"/>
  <c r="U68" i="75"/>
  <c r="S77" i="75"/>
  <c r="U77" i="75"/>
  <c r="S55" i="75"/>
  <c r="U55" i="75"/>
  <c r="S26" i="75"/>
  <c r="U26" i="75"/>
  <c r="S46" i="75"/>
  <c r="U46" i="75"/>
  <c r="S91" i="75"/>
  <c r="U91" i="75"/>
  <c r="S52" i="75"/>
  <c r="U52" i="75"/>
  <c r="S62" i="75"/>
  <c r="U62" i="75"/>
  <c r="S17" i="75"/>
  <c r="U17" i="75"/>
  <c r="S89" i="75"/>
  <c r="U89" i="75"/>
  <c r="S74" i="75"/>
  <c r="U74" i="75"/>
  <c r="S19" i="75"/>
  <c r="U19" i="75"/>
  <c r="S6" i="75"/>
  <c r="U6" i="75"/>
  <c r="S65" i="75"/>
  <c r="U65" i="75"/>
  <c r="S12" i="75"/>
  <c r="U12" i="75"/>
  <c r="S14" i="75"/>
  <c r="U14" i="75"/>
  <c r="S36" i="75"/>
  <c r="U36" i="75"/>
  <c r="S87" i="75"/>
  <c r="U87" i="75"/>
  <c r="S60" i="75"/>
  <c r="U60" i="75"/>
  <c r="S53" i="75"/>
  <c r="U53" i="75"/>
  <c r="S63" i="75"/>
  <c r="U63" i="75"/>
  <c r="S41" i="75"/>
  <c r="U41" i="75"/>
  <c r="S56" i="75"/>
  <c r="U56" i="75"/>
  <c r="S30" i="75"/>
  <c r="U30" i="75"/>
  <c r="S18" i="75"/>
  <c r="U18" i="75"/>
  <c r="S84" i="75"/>
  <c r="U84" i="75"/>
  <c r="S82" i="75"/>
  <c r="U82" i="75"/>
  <c r="S11" i="75"/>
  <c r="U11" i="75"/>
  <c r="S45" i="75"/>
  <c r="U45" i="75"/>
  <c r="S39" i="75"/>
  <c r="U39" i="75"/>
  <c r="S76" i="75"/>
  <c r="U76" i="75"/>
  <c r="S32" i="75"/>
  <c r="U32" i="75"/>
  <c r="S67" i="75"/>
  <c r="U67" i="75"/>
  <c r="S86" i="75"/>
  <c r="U86" i="75"/>
  <c r="S28" i="75"/>
  <c r="U28" i="75"/>
  <c r="S73" i="75"/>
  <c r="U73" i="75"/>
  <c r="S25" i="75"/>
  <c r="U25" i="75"/>
  <c r="S92" i="75"/>
  <c r="U92" i="75"/>
  <c r="S29" i="75"/>
  <c r="U29" i="75"/>
  <c r="S79" i="75"/>
  <c r="U79" i="75"/>
  <c r="S54" i="75"/>
  <c r="U54" i="75"/>
  <c r="S85" i="75"/>
  <c r="U85" i="75"/>
  <c r="S15" i="75"/>
  <c r="U15" i="75"/>
  <c r="S27" i="75"/>
  <c r="U27" i="75"/>
  <c r="S49" i="75"/>
  <c r="U49" i="75"/>
  <c r="S93" i="75"/>
  <c r="U93" i="75"/>
  <c r="S78" i="75"/>
  <c r="U78" i="75"/>
  <c r="S66" i="75"/>
  <c r="U66" i="75"/>
  <c r="S42" i="75"/>
  <c r="U42" i="75"/>
  <c r="S31" i="75"/>
  <c r="U31" i="75"/>
  <c r="S16" i="75"/>
  <c r="U16" i="75"/>
  <c r="S13" i="75"/>
  <c r="U13" i="75"/>
  <c r="S51" i="75"/>
  <c r="U51" i="75"/>
  <c r="S23" i="75"/>
  <c r="U23" i="75"/>
  <c r="S50" i="75"/>
  <c r="U50" i="75"/>
  <c r="S94" i="75"/>
  <c r="U94" i="75"/>
  <c r="S75" i="75"/>
  <c r="U75" i="75"/>
  <c r="S64" i="75"/>
  <c r="U64" i="75"/>
  <c r="S20" i="75"/>
  <c r="U20" i="75"/>
  <c r="S43" i="75"/>
  <c r="U43" i="75"/>
  <c r="S47" i="75"/>
  <c r="U47" i="75"/>
  <c r="S72" i="75"/>
  <c r="U72" i="75"/>
  <c r="S96" i="75"/>
  <c r="U96" i="75"/>
  <c r="S81" i="75"/>
  <c r="U81" i="75"/>
  <c r="S90" i="75"/>
  <c r="U90" i="75"/>
  <c r="V16" i="62"/>
  <c r="X16" i="62"/>
  <c r="AW10" i="66"/>
  <c r="AY10" i="66"/>
  <c r="AW17" i="66"/>
  <c r="AY17" i="66"/>
  <c r="AW12" i="68"/>
  <c r="AY12" i="68"/>
  <c r="AW13" i="68"/>
  <c r="AY13" i="68"/>
  <c r="AW16" i="66"/>
  <c r="AY16" i="66"/>
  <c r="AW15" i="66"/>
  <c r="AY15" i="66"/>
  <c r="AW13" i="66"/>
  <c r="AY13" i="66"/>
  <c r="AW12" i="66"/>
  <c r="AY12" i="66"/>
  <c r="AW6" i="66"/>
  <c r="AY6" i="66"/>
  <c r="AW7" i="66"/>
  <c r="AY7" i="66"/>
  <c r="AW14" i="66"/>
  <c r="AY14" i="66"/>
  <c r="AW6" i="68"/>
  <c r="AY6" i="68"/>
  <c r="AW10" i="68"/>
  <c r="AY10" i="68"/>
  <c r="AW15" i="68"/>
  <c r="AY15" i="68"/>
  <c r="AW8" i="66"/>
  <c r="AY8" i="66"/>
  <c r="AW9" i="68"/>
  <c r="AY9" i="68"/>
  <c r="AW9" i="66"/>
  <c r="AY9" i="66"/>
  <c r="V11" i="62"/>
  <c r="X11" i="62"/>
  <c r="AW7" i="68"/>
  <c r="AY7" i="68"/>
  <c r="AW17" i="68"/>
  <c r="AY17" i="68"/>
  <c r="V15" i="62"/>
  <c r="X15" i="62"/>
  <c r="AW14" i="68"/>
  <c r="AY14" i="68"/>
  <c r="AW11" i="68"/>
  <c r="AY11" i="68"/>
  <c r="AW8" i="68"/>
  <c r="AY8" i="68"/>
  <c r="V6" i="62"/>
  <c r="X6" i="62"/>
  <c r="V7" i="62"/>
  <c r="X7" i="62"/>
  <c r="V12" i="62"/>
  <c r="X12" i="62"/>
  <c r="V14" i="62"/>
  <c r="X14" i="62"/>
  <c r="V13" i="62"/>
  <c r="X13" i="62"/>
  <c r="V9" i="62"/>
  <c r="X9" i="62"/>
  <c r="V8" i="62"/>
  <c r="X8" i="62"/>
  <c r="V10" i="62"/>
  <c r="X10" i="62"/>
  <c r="AA11" i="69"/>
  <c r="Q11" i="69"/>
  <c r="AA10" i="69"/>
  <c r="Q10" i="69"/>
  <c r="AA16" i="69"/>
  <c r="Q16" i="69"/>
  <c r="AA9" i="69"/>
  <c r="Q9" i="69"/>
  <c r="AA13" i="69"/>
  <c r="Q13" i="69"/>
  <c r="AA6" i="69"/>
  <c r="Q6" i="69"/>
  <c r="AA15" i="69"/>
  <c r="Q15" i="69"/>
  <c r="AA8" i="69"/>
  <c r="Q8" i="69"/>
  <c r="AA5" i="69"/>
  <c r="Q5" i="69"/>
  <c r="AA14" i="69"/>
  <c r="Q14" i="69"/>
  <c r="AA7" i="69"/>
  <c r="Q7" i="69"/>
  <c r="AA12" i="69"/>
  <c r="Q12" i="69"/>
  <c r="AZ11" i="79"/>
  <c r="V15" i="79"/>
  <c r="AZ22" i="79"/>
  <c r="V37" i="79"/>
  <c r="AZ12" i="79"/>
  <c r="V17" i="79"/>
  <c r="AZ24" i="79"/>
  <c r="V41" i="79"/>
  <c r="AZ13" i="79"/>
  <c r="V19" i="79"/>
  <c r="AZ10" i="79"/>
  <c r="V13" i="79"/>
  <c r="AZ6" i="79"/>
  <c r="V5" i="79"/>
  <c r="AZ26" i="79"/>
  <c r="V45" i="79"/>
  <c r="AZ8" i="79"/>
  <c r="V9" i="79"/>
  <c r="AZ31" i="79"/>
  <c r="V55" i="79"/>
  <c r="AZ15" i="79"/>
  <c r="V23" i="79"/>
  <c r="AZ33" i="79"/>
  <c r="V59" i="79"/>
  <c r="AZ16" i="79"/>
  <c r="V25" i="79"/>
  <c r="AZ21" i="79"/>
  <c r="V35" i="79"/>
  <c r="AZ28" i="79"/>
  <c r="V49" i="79"/>
  <c r="AZ27" i="79"/>
  <c r="V47" i="79"/>
  <c r="AZ30" i="79"/>
  <c r="V53" i="79"/>
  <c r="AZ14" i="79"/>
  <c r="V21" i="79"/>
  <c r="AZ29" i="79"/>
  <c r="V51" i="79"/>
  <c r="AZ19" i="79"/>
  <c r="V31" i="79"/>
  <c r="AZ32" i="79"/>
  <c r="V57" i="79"/>
  <c r="AZ35" i="79"/>
  <c r="V63" i="79"/>
  <c r="AZ7" i="79"/>
  <c r="V7" i="79"/>
  <c r="AZ18" i="79"/>
  <c r="V29" i="79"/>
  <c r="AZ25" i="79"/>
  <c r="V43" i="79"/>
  <c r="AZ34" i="79"/>
  <c r="V61" i="79"/>
  <c r="AZ20" i="79"/>
  <c r="V33" i="79"/>
  <c r="AZ23" i="79"/>
  <c r="V39" i="79"/>
  <c r="AZ9" i="79"/>
  <c r="V11" i="79"/>
  <c r="AZ17" i="79"/>
  <c r="V27" i="79"/>
  <c r="AZ6" i="65"/>
  <c r="V5" i="65"/>
  <c r="AZ23" i="65"/>
  <c r="V39" i="65"/>
  <c r="AZ34" i="65"/>
  <c r="V61" i="65"/>
  <c r="AZ32" i="65"/>
  <c r="V57" i="65"/>
  <c r="AZ20" i="65"/>
  <c r="V33" i="65"/>
  <c r="AZ31" i="65"/>
  <c r="V55" i="65"/>
  <c r="AZ9" i="65"/>
  <c r="V11" i="65"/>
  <c r="AZ22" i="65"/>
  <c r="V37" i="65"/>
  <c r="AZ10" i="65"/>
  <c r="V13" i="65"/>
  <c r="AZ27" i="65"/>
  <c r="V47" i="65"/>
  <c r="AZ13" i="65"/>
  <c r="V19" i="65"/>
  <c r="AZ19" i="65"/>
  <c r="V31" i="65"/>
  <c r="AZ30" i="65"/>
  <c r="V53" i="65"/>
  <c r="AZ29" i="65"/>
  <c r="V51" i="65"/>
  <c r="AZ16" i="65"/>
  <c r="V25" i="65"/>
  <c r="AZ17" i="65"/>
  <c r="V27" i="65"/>
  <c r="AZ15" i="65"/>
  <c r="V23" i="65"/>
  <c r="AZ12" i="65"/>
  <c r="V17" i="65"/>
  <c r="AZ28" i="65"/>
  <c r="V49" i="65"/>
  <c r="AZ25" i="65"/>
  <c r="V43" i="65"/>
  <c r="AZ24" i="65"/>
  <c r="V41" i="65"/>
  <c r="AZ14" i="65"/>
  <c r="V21" i="65"/>
  <c r="AZ7" i="65"/>
  <c r="V7" i="65"/>
  <c r="AZ33" i="65"/>
  <c r="V59" i="65"/>
  <c r="AZ18" i="65"/>
  <c r="V29" i="65"/>
  <c r="AZ35" i="65"/>
  <c r="V63" i="65"/>
  <c r="AZ11" i="65"/>
  <c r="V15" i="65"/>
  <c r="AZ21" i="65"/>
  <c r="V35" i="65"/>
  <c r="AZ26" i="65"/>
  <c r="V45" i="65"/>
  <c r="AZ8" i="65"/>
  <c r="V9" i="65"/>
  <c r="AD6" i="15"/>
  <c r="Q5" i="15"/>
  <c r="E5" i="62"/>
  <c r="AD13" i="15"/>
  <c r="AD12" i="15"/>
  <c r="AD25" i="15"/>
  <c r="Q43" i="15"/>
  <c r="AD29" i="15"/>
  <c r="Q51" i="15"/>
  <c r="AD22" i="15"/>
  <c r="Q37" i="15"/>
  <c r="AD15" i="15"/>
  <c r="AD23" i="15"/>
  <c r="Q39" i="15"/>
  <c r="AD26" i="15"/>
  <c r="Q45" i="15"/>
  <c r="AD10" i="15"/>
  <c r="AD9" i="15"/>
  <c r="AD27" i="15"/>
  <c r="Q47" i="15"/>
  <c r="AD33" i="15"/>
  <c r="Q59" i="15"/>
  <c r="AD24" i="15"/>
  <c r="Q41" i="15"/>
  <c r="AD8" i="15"/>
  <c r="AD28" i="15"/>
  <c r="Q49" i="15"/>
  <c r="AD30" i="15"/>
  <c r="Q53" i="15"/>
  <c r="AD14" i="15"/>
  <c r="AD20" i="15"/>
  <c r="Q33" i="15"/>
  <c r="AD35" i="15"/>
  <c r="Q63" i="15"/>
  <c r="AD11" i="15"/>
  <c r="AD32" i="15"/>
  <c r="Q57" i="15"/>
  <c r="AD21" i="15"/>
  <c r="Q35" i="15"/>
  <c r="AD19" i="15"/>
  <c r="Q31" i="15"/>
  <c r="AD31" i="15"/>
  <c r="Q55" i="15"/>
  <c r="AD34" i="15"/>
  <c r="Q61" i="15"/>
  <c r="AD18" i="15"/>
  <c r="Q29" i="15"/>
  <c r="AD7" i="15"/>
  <c r="AD17" i="15"/>
  <c r="AD16" i="15"/>
  <c r="X125" i="78"/>
  <c r="U5" i="75"/>
  <c r="V51" i="75"/>
  <c r="AZ8" i="66"/>
  <c r="V9" i="66"/>
  <c r="AZ13" i="68"/>
  <c r="V19" i="68"/>
  <c r="AZ7" i="66"/>
  <c r="V7" i="66"/>
  <c r="AZ15" i="68"/>
  <c r="V23" i="68"/>
  <c r="AZ17" i="66"/>
  <c r="V27" i="66"/>
  <c r="AZ7" i="68"/>
  <c r="V7" i="68"/>
  <c r="AZ11" i="68"/>
  <c r="V15" i="68"/>
  <c r="AZ13" i="66"/>
  <c r="V19" i="66"/>
  <c r="AZ10" i="68"/>
  <c r="V13" i="68"/>
  <c r="AZ14" i="66"/>
  <c r="V21" i="66"/>
  <c r="AZ15" i="66"/>
  <c r="V23" i="66"/>
  <c r="AZ11" i="66"/>
  <c r="V15" i="66"/>
  <c r="AA15" i="62"/>
  <c r="Q15" i="62"/>
  <c r="AZ14" i="68"/>
  <c r="V21" i="68"/>
  <c r="AZ12" i="66"/>
  <c r="V17" i="66"/>
  <c r="AZ6" i="66"/>
  <c r="V5" i="66"/>
  <c r="AZ10" i="66"/>
  <c r="V13" i="66"/>
  <c r="AZ9" i="66"/>
  <c r="V11" i="66"/>
  <c r="AZ16" i="66"/>
  <c r="V25" i="66"/>
  <c r="AZ6" i="68"/>
  <c r="V5" i="68"/>
  <c r="AZ17" i="68"/>
  <c r="V27" i="68"/>
  <c r="AZ9" i="68"/>
  <c r="V11" i="68"/>
  <c r="AZ8" i="68"/>
  <c r="V9" i="68"/>
  <c r="AZ16" i="68"/>
  <c r="V25" i="68"/>
  <c r="AZ12" i="68"/>
  <c r="V17" i="68"/>
  <c r="AA10" i="62"/>
  <c r="Q10" i="62"/>
  <c r="AA13" i="62"/>
  <c r="Q13" i="62"/>
  <c r="AA5" i="62"/>
  <c r="Q5" i="62"/>
  <c r="AA9" i="62"/>
  <c r="Q9" i="62"/>
  <c r="AA14" i="62"/>
  <c r="Q14" i="62"/>
  <c r="AA16" i="62"/>
  <c r="Q16" i="62"/>
  <c r="AA7" i="62"/>
  <c r="Q7" i="62"/>
  <c r="AA6" i="62"/>
  <c r="Q6" i="62"/>
  <c r="AA11" i="62"/>
  <c r="Q11" i="62"/>
  <c r="AA8" i="62"/>
  <c r="Q8" i="62"/>
  <c r="AA12" i="62"/>
  <c r="Q12" i="62"/>
  <c r="Q21" i="15"/>
  <c r="E13" i="69"/>
  <c r="Q9" i="15"/>
  <c r="E7" i="62"/>
  <c r="Q13" i="15"/>
  <c r="E9" i="62"/>
  <c r="Q19" i="15"/>
  <c r="E12" i="69"/>
  <c r="Q17" i="15"/>
  <c r="E11" i="69"/>
  <c r="Q25" i="15"/>
  <c r="E15" i="62"/>
  <c r="Q7" i="15"/>
  <c r="E6" i="62"/>
  <c r="Q15" i="15"/>
  <c r="E10" i="69"/>
  <c r="Q11" i="15"/>
  <c r="E8" i="62"/>
  <c r="Q23" i="15"/>
  <c r="E14" i="62"/>
  <c r="Q27" i="15"/>
  <c r="E16" i="69"/>
  <c r="V53" i="75"/>
  <c r="H53" i="75"/>
  <c r="V71" i="75"/>
  <c r="H71" i="75"/>
  <c r="V25" i="75"/>
  <c r="H25" i="75"/>
  <c r="V28" i="75"/>
  <c r="H28" i="75"/>
  <c r="V81" i="75"/>
  <c r="H81" i="75"/>
  <c r="V7" i="75"/>
  <c r="H7" i="75"/>
  <c r="V20" i="75"/>
  <c r="H20" i="75"/>
  <c r="V69" i="75"/>
  <c r="H69" i="75"/>
  <c r="V18" i="75"/>
  <c r="H18" i="75"/>
  <c r="V11" i="75"/>
  <c r="H11" i="75"/>
  <c r="V86" i="75"/>
  <c r="H86" i="75"/>
  <c r="V15" i="75"/>
  <c r="H15" i="75"/>
  <c r="V65" i="75"/>
  <c r="H65" i="75"/>
  <c r="V90" i="75"/>
  <c r="H90" i="75"/>
  <c r="V12" i="75"/>
  <c r="H12" i="75"/>
  <c r="V87" i="75"/>
  <c r="H87" i="75"/>
  <c r="V43" i="75"/>
  <c r="H43" i="75"/>
  <c r="V67" i="75"/>
  <c r="H67" i="75"/>
  <c r="V73" i="75"/>
  <c r="H73" i="75"/>
  <c r="V74" i="75"/>
  <c r="H74" i="75"/>
  <c r="V42" i="75"/>
  <c r="H42" i="75"/>
  <c r="V41" i="75"/>
  <c r="H41" i="75"/>
  <c r="V14" i="75"/>
  <c r="H14" i="75"/>
  <c r="V56" i="75"/>
  <c r="H56" i="75"/>
  <c r="V82" i="75"/>
  <c r="H82" i="75"/>
  <c r="V60" i="75"/>
  <c r="H60" i="75"/>
  <c r="V78" i="75"/>
  <c r="H78" i="75"/>
  <c r="V85" i="75"/>
  <c r="H85" i="75"/>
  <c r="V68" i="75"/>
  <c r="H68" i="75"/>
  <c r="V75" i="75"/>
  <c r="H75" i="75"/>
  <c r="V39" i="75"/>
  <c r="H39" i="75"/>
  <c r="V93" i="75"/>
  <c r="H93" i="75"/>
  <c r="V76" i="75"/>
  <c r="H76" i="75"/>
  <c r="V54" i="75"/>
  <c r="H54" i="75"/>
  <c r="V70" i="75"/>
  <c r="H70" i="75"/>
  <c r="V5" i="75"/>
  <c r="V38" i="75"/>
  <c r="H38" i="75"/>
  <c r="V95" i="75"/>
  <c r="H95" i="75"/>
  <c r="V48" i="75"/>
  <c r="H48" i="75"/>
  <c r="V22" i="75"/>
  <c r="H22" i="75"/>
  <c r="V57" i="75"/>
  <c r="H57" i="75"/>
  <c r="V44" i="75"/>
  <c r="H44" i="75"/>
  <c r="V37" i="75"/>
  <c r="H37" i="75"/>
  <c r="V40" i="75"/>
  <c r="H40" i="75"/>
  <c r="V58" i="75"/>
  <c r="H58" i="75"/>
  <c r="V33" i="75"/>
  <c r="H33" i="75"/>
  <c r="V83" i="75"/>
  <c r="H83" i="75"/>
  <c r="V61" i="75"/>
  <c r="H61" i="75"/>
  <c r="V80" i="75"/>
  <c r="H80" i="75"/>
  <c r="V9" i="75"/>
  <c r="H9" i="75"/>
  <c r="V8" i="75"/>
  <c r="H8" i="75"/>
  <c r="V34" i="75"/>
  <c r="H34" i="75"/>
  <c r="V94" i="75"/>
  <c r="H94" i="75"/>
  <c r="V52" i="75"/>
  <c r="H52" i="75"/>
  <c r="V96" i="75"/>
  <c r="H96" i="75"/>
  <c r="V92" i="75"/>
  <c r="H92" i="75"/>
  <c r="V26" i="75"/>
  <c r="H26" i="75"/>
  <c r="V29" i="75"/>
  <c r="H29" i="75"/>
  <c r="V21" i="75"/>
  <c r="H21" i="75"/>
  <c r="V88" i="75"/>
  <c r="H88" i="75"/>
  <c r="V89" i="75"/>
  <c r="H89" i="75"/>
  <c r="V10" i="75"/>
  <c r="H10" i="75"/>
  <c r="V72" i="75"/>
  <c r="H72" i="75"/>
  <c r="V6" i="75"/>
  <c r="H6" i="75"/>
  <c r="V32" i="75"/>
  <c r="H32" i="75"/>
  <c r="V27" i="75"/>
  <c r="H27" i="75"/>
  <c r="V66" i="75"/>
  <c r="H66" i="75"/>
  <c r="V49" i="75"/>
  <c r="H49" i="75"/>
  <c r="V59" i="75"/>
  <c r="H59" i="75"/>
  <c r="V55" i="75"/>
  <c r="H55" i="75"/>
  <c r="V23" i="75"/>
  <c r="H23" i="75"/>
  <c r="V91" i="75"/>
  <c r="H91" i="75"/>
  <c r="V62" i="75"/>
  <c r="H62" i="75"/>
  <c r="V63" i="75"/>
  <c r="H63" i="75"/>
  <c r="V84" i="75"/>
  <c r="H84" i="75"/>
  <c r="V31" i="75"/>
  <c r="H31" i="75"/>
  <c r="V46" i="75"/>
  <c r="H46" i="75"/>
  <c r="V16" i="75"/>
  <c r="H16" i="75"/>
  <c r="V77" i="75"/>
  <c r="H77" i="75"/>
  <c r="V17" i="75"/>
  <c r="H17" i="75"/>
  <c r="V50" i="75"/>
  <c r="H50" i="75"/>
  <c r="V19" i="75"/>
  <c r="H19" i="75"/>
  <c r="V13" i="75"/>
  <c r="H13" i="75"/>
  <c r="V45" i="75"/>
  <c r="H45" i="75"/>
  <c r="V24" i="75"/>
  <c r="H24" i="75"/>
  <c r="V64" i="75"/>
  <c r="H64" i="75"/>
  <c r="V35" i="75"/>
  <c r="H35" i="75"/>
  <c r="V30" i="75"/>
  <c r="H30" i="75"/>
  <c r="V79" i="75"/>
  <c r="H79" i="75"/>
  <c r="V36" i="75"/>
  <c r="H36" i="75"/>
  <c r="V47" i="75"/>
  <c r="H47" i="75"/>
  <c r="E5" i="69"/>
  <c r="H51" i="75"/>
  <c r="Y39" i="78"/>
  <c r="Z39" i="78"/>
  <c r="Y37" i="78"/>
  <c r="Z37" i="78"/>
  <c r="Y43" i="78"/>
  <c r="Z43" i="78"/>
  <c r="Y34" i="78"/>
  <c r="Z34" i="78"/>
  <c r="Y90" i="78"/>
  <c r="Z90" i="78"/>
  <c r="Y95" i="78"/>
  <c r="Z95" i="78"/>
  <c r="Y61" i="78"/>
  <c r="Z61" i="78"/>
  <c r="Y33" i="78"/>
  <c r="Z33" i="78"/>
  <c r="Y66" i="78"/>
  <c r="Z66" i="78"/>
  <c r="Y41" i="78"/>
  <c r="Z41" i="78"/>
  <c r="Y42" i="78"/>
  <c r="Z42" i="78"/>
  <c r="Y89" i="78"/>
  <c r="Z89" i="78"/>
  <c r="Y58" i="78"/>
  <c r="Z58" i="78"/>
  <c r="Y103" i="78"/>
  <c r="Z103" i="78"/>
  <c r="Y78" i="78"/>
  <c r="Z78" i="78"/>
  <c r="Y101" i="78"/>
  <c r="Z101" i="78"/>
  <c r="Y72" i="78"/>
  <c r="Z72" i="78"/>
  <c r="Y17" i="78"/>
  <c r="Z17" i="78"/>
  <c r="Y84" i="78"/>
  <c r="Z84" i="78"/>
  <c r="Y80" i="78"/>
  <c r="Z80" i="78"/>
  <c r="Y77" i="78"/>
  <c r="Z77" i="78"/>
  <c r="Y114" i="78"/>
  <c r="Z114" i="78"/>
  <c r="Y76" i="78"/>
  <c r="Z76" i="78"/>
  <c r="Y44" i="78"/>
  <c r="Z44" i="78"/>
  <c r="Y62" i="78"/>
  <c r="Z62" i="78"/>
  <c r="Y117" i="78"/>
  <c r="Z117" i="78"/>
  <c r="Y10" i="78"/>
  <c r="Z10" i="78"/>
  <c r="Y23" i="78"/>
  <c r="Z23" i="78"/>
  <c r="Y65" i="78"/>
  <c r="Z65" i="78"/>
  <c r="Y53" i="78"/>
  <c r="Z53" i="78"/>
  <c r="Y83" i="78"/>
  <c r="Z83" i="78"/>
  <c r="Y112" i="78"/>
  <c r="Z112" i="78"/>
  <c r="Y102" i="78"/>
  <c r="Z102" i="78"/>
  <c r="Y70" i="78"/>
  <c r="Z70" i="78"/>
  <c r="J83" i="78"/>
  <c r="Y27" i="78"/>
  <c r="Z27" i="78"/>
  <c r="Y46" i="78"/>
  <c r="Z46" i="78"/>
  <c r="Y91" i="78"/>
  <c r="Z91" i="78"/>
  <c r="Y22" i="78"/>
  <c r="Z22" i="78"/>
  <c r="Y57" i="78"/>
  <c r="Z57" i="78"/>
  <c r="Y108" i="78"/>
  <c r="Z108" i="78"/>
  <c r="Y26" i="78"/>
  <c r="Z26" i="78"/>
  <c r="Y111" i="78"/>
  <c r="Z111" i="78"/>
  <c r="Y16" i="78"/>
  <c r="Z16" i="78"/>
  <c r="Y18" i="78"/>
  <c r="Z18" i="78"/>
  <c r="Y68" i="78"/>
  <c r="Z68" i="78"/>
  <c r="Y7" i="78"/>
  <c r="Z7" i="78"/>
  <c r="Y118" i="78"/>
  <c r="Z118" i="78"/>
  <c r="J112" i="78"/>
  <c r="Y110" i="78"/>
  <c r="Z110" i="78"/>
  <c r="Y54" i="78"/>
  <c r="Z54" i="78"/>
  <c r="Y9" i="78"/>
  <c r="Z9" i="78"/>
  <c r="Y24" i="78"/>
  <c r="Z24" i="78"/>
  <c r="J72" i="78"/>
  <c r="Y87" i="78"/>
  <c r="Z87" i="78"/>
  <c r="Y116" i="78"/>
  <c r="Z116" i="78"/>
  <c r="Y60" i="78"/>
  <c r="Z60" i="78"/>
  <c r="Y6" i="78"/>
  <c r="Z6" i="78"/>
  <c r="Y86" i="78"/>
  <c r="Z86" i="78"/>
  <c r="Y75" i="78"/>
  <c r="Z75" i="78"/>
  <c r="Y81" i="78"/>
  <c r="Z81" i="78"/>
  <c r="Y115" i="78"/>
  <c r="Z115" i="78"/>
  <c r="Y69" i="78"/>
  <c r="Z69" i="78"/>
  <c r="Y104" i="78"/>
  <c r="Z104" i="78"/>
  <c r="Y15" i="78"/>
  <c r="Z15" i="78"/>
  <c r="Y98" i="78"/>
  <c r="Z98" i="78"/>
  <c r="Y94" i="78"/>
  <c r="Z94" i="78"/>
  <c r="J90" i="78"/>
  <c r="Y32" i="78"/>
  <c r="Z32" i="78"/>
  <c r="Y67" i="78"/>
  <c r="Z67" i="78"/>
  <c r="Y19" i="78"/>
  <c r="Z19" i="78"/>
  <c r="Y31" i="78"/>
  <c r="Z31" i="78"/>
  <c r="Y106" i="78"/>
  <c r="Z106" i="78"/>
  <c r="Y93" i="78"/>
  <c r="Z93" i="78"/>
  <c r="Y113" i="78"/>
  <c r="Z113" i="78"/>
  <c r="Y97" i="78"/>
  <c r="Z97" i="78"/>
  <c r="Y20" i="78"/>
  <c r="Z20" i="78"/>
  <c r="Y88" i="78"/>
  <c r="Z88" i="78"/>
  <c r="Y35" i="78"/>
  <c r="Z35" i="78"/>
  <c r="Y50" i="78"/>
  <c r="Z50" i="78"/>
  <c r="Y74" i="78"/>
  <c r="Z74" i="78"/>
  <c r="Y100" i="78"/>
  <c r="Z100" i="78"/>
  <c r="J95" i="78"/>
  <c r="Y109" i="78"/>
  <c r="Z109" i="78"/>
  <c r="J103" i="78"/>
  <c r="Y29" i="78"/>
  <c r="Z29" i="78"/>
  <c r="Y56" i="78"/>
  <c r="Z56" i="78"/>
  <c r="J80" i="78"/>
  <c r="Y25" i="78"/>
  <c r="Z25" i="78"/>
  <c r="Y5" i="78"/>
  <c r="Z5" i="78"/>
  <c r="Y13" i="78"/>
  <c r="Z13" i="78"/>
  <c r="Y47" i="78"/>
  <c r="Z47" i="78"/>
  <c r="Y85" i="78"/>
  <c r="Z85" i="78"/>
  <c r="Y30" i="78"/>
  <c r="Z30" i="78"/>
  <c r="Y49" i="78"/>
  <c r="Z49" i="78"/>
  <c r="Y52" i="78"/>
  <c r="Z52" i="78"/>
  <c r="J78" i="78"/>
  <c r="Y28" i="78"/>
  <c r="Z28" i="78"/>
  <c r="Y51" i="78"/>
  <c r="Z51" i="78"/>
  <c r="J77" i="78"/>
  <c r="Y45" i="78"/>
  <c r="Z45" i="78"/>
  <c r="Y96" i="78"/>
  <c r="Z96" i="78"/>
  <c r="Y40" i="78"/>
  <c r="Z40" i="78"/>
  <c r="Y79" i="78"/>
  <c r="Z79" i="78"/>
  <c r="Y82" i="78"/>
  <c r="Z82" i="78"/>
  <c r="Y71" i="78"/>
  <c r="Z71" i="78"/>
  <c r="Y59" i="78"/>
  <c r="Z59" i="78"/>
  <c r="Y99" i="78"/>
  <c r="Z99" i="78"/>
  <c r="J61" i="78"/>
  <c r="Y38" i="78"/>
  <c r="Z38" i="78"/>
  <c r="Y92" i="78"/>
  <c r="Z92" i="78"/>
  <c r="Y73" i="78"/>
  <c r="Z73" i="78"/>
  <c r="Y14" i="78"/>
  <c r="Z14" i="78"/>
  <c r="Y11" i="78"/>
  <c r="Z11" i="78"/>
  <c r="Y21" i="78"/>
  <c r="Z21" i="78"/>
  <c r="Y64" i="78"/>
  <c r="Z64" i="78"/>
  <c r="Y63" i="78"/>
  <c r="Z63" i="78"/>
  <c r="J15" i="78"/>
  <c r="Y12" i="78"/>
  <c r="Z12" i="78"/>
  <c r="J71" i="78"/>
  <c r="Y107" i="78"/>
  <c r="Z107" i="78"/>
  <c r="J101" i="78"/>
  <c r="Y105" i="78"/>
  <c r="Z105" i="78"/>
  <c r="J99" i="78"/>
  <c r="Y55" i="78"/>
  <c r="Z55" i="78"/>
  <c r="Y125" i="78"/>
  <c r="Z125" i="78"/>
  <c r="E14" i="69"/>
  <c r="E13" i="62"/>
  <c r="E8" i="69"/>
  <c r="E12" i="62"/>
  <c r="E7" i="69"/>
  <c r="E11" i="62"/>
  <c r="E15" i="69"/>
  <c r="E10" i="62"/>
  <c r="E16" i="62"/>
  <c r="E6" i="69"/>
  <c r="E9" i="69"/>
  <c r="H5" i="75"/>
  <c r="J28" i="78"/>
  <c r="J116" i="78"/>
  <c r="J10" i="78"/>
  <c r="J5" i="78"/>
  <c r="J18" i="78"/>
  <c r="J35" i="78"/>
  <c r="J102" i="78"/>
  <c r="J33" i="78"/>
  <c r="J21" i="78"/>
  <c r="J84" i="78"/>
  <c r="J14" i="78"/>
  <c r="J93" i="78"/>
  <c r="J98" i="78"/>
  <c r="J114" i="78"/>
  <c r="J76" i="78"/>
  <c r="J117" i="78"/>
  <c r="J24" i="78"/>
  <c r="J110" i="78"/>
  <c r="J92" i="78"/>
  <c r="J73" i="78"/>
  <c r="J94" i="78"/>
  <c r="J109" i="78"/>
  <c r="J88" i="78"/>
  <c r="J104" i="78"/>
  <c r="J54" i="78"/>
  <c r="J96" i="78"/>
  <c r="J65" i="78"/>
  <c r="J111" i="78"/>
  <c r="J63" i="78"/>
  <c r="J66" i="78"/>
  <c r="J100" i="78"/>
  <c r="J25" i="78"/>
  <c r="J106" i="78"/>
  <c r="J69" i="78"/>
  <c r="J118" i="78"/>
  <c r="J108" i="78"/>
  <c r="J97" i="78"/>
  <c r="J74" i="78"/>
  <c r="J81" i="78"/>
  <c r="J85" i="78"/>
  <c r="J113" i="78"/>
  <c r="J51" i="78"/>
  <c r="J115" i="78"/>
  <c r="J86" i="78"/>
  <c r="J31" i="78"/>
  <c r="J11" i="78"/>
  <c r="J91" i="78"/>
  <c r="J32" i="78"/>
  <c r="J107" i="78"/>
  <c r="J30" i="78"/>
  <c r="J55" i="78"/>
  <c r="J79" i="78"/>
  <c r="J105" i="78"/>
  <c r="J87" i="78"/>
  <c r="J75" i="78"/>
  <c r="J45" i="78"/>
  <c r="J60" i="78"/>
  <c r="J82" i="78"/>
  <c r="J89" i="78"/>
</calcChain>
</file>

<file path=xl/sharedStrings.xml><?xml version="1.0" encoding="utf-8"?>
<sst xmlns="http://schemas.openxmlformats.org/spreadsheetml/2006/main" count="786" uniqueCount="254">
  <si>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</si>
  <si>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</si>
  <si>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</si>
  <si>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</si>
  <si>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</si>
  <si>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</si>
  <si>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</si>
  <si>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</si>
  <si>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</si>
  <si>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</si>
  <si>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</si>
  <si>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</si>
  <si>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</si>
  <si>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</si>
  <si>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</si>
  <si>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</si>
  <si>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</si>
  <si>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</si>
  <si>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</si>
  <si>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</si>
  <si>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</si>
  <si>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</si>
  <si>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</si>
  <si>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</si>
  <si>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</si>
  <si>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</si>
  <si>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</si>
  <si>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</si>
  <si>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</si>
  <si>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</si>
  <si>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</si>
  <si>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</si>
  <si>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</si>
  <si>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</si>
  <si>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</si>
  <si>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</si>
  <si>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</si>
  <si>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</si>
  <si>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</si>
  <si>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</si>
  <si>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</si>
  <si>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</si>
  <si>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</si>
  <si>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</si>
  <si>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</si>
  <si>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</si>
  <si>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</si>
  <si>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</si>
  <si>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</si>
  <si>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</si>
  <si>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</si>
  <si>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</si>
  <si>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</si>
  <si>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</si>
  <si>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</si>
  <si>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</si>
  <si>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</si>
  <si>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</si>
  <si>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</si>
  <si>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</si>
  <si>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</si>
  <si>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</si>
  <si>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</si>
  <si>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</si>
  <si>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</si>
  <si>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</si>
  <si>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</si>
  <si>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</si>
  <si>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</si>
  <si>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</si>
  <si>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</si>
  <si>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</si>
  <si>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</si>
  <si>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</si>
  <si>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</si>
  <si>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</si>
  <si>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</si>
  <si>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</si>
  <si>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</si>
  <si>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</si>
  <si>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</si>
  <si>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</si>
  <si>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</si>
  <si>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</si>
  <si>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</si>
  <si>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</si>
  <si>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</si>
  <si>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</si>
  <si>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</si>
  <si>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</si>
  <si>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</si>
  <si>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</si>
  <si>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</si>
  <si>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</si>
  <si>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</si>
  <si>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</si>
  <si>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</si>
  <si>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</si>
  <si>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</si>
  <si>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</si>
  <si>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</si>
  <si>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</si>
  <si>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</si>
  <si>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</si>
  <si>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</si>
  <si>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</si>
  <si>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</si>
  <si>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</si>
  <si>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</si>
  <si>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</si>
  <si>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</si>
  <si>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</si>
  <si>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</si>
  <si>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</si>
  <si>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</si>
  <si>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</si>
  <si>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</si>
  <si>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</si>
  <si>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</si>
  <si>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</si>
  <si>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</si>
  <si>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</si>
  <si>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</si>
  <si>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</si>
  <si>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1</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</si>
  <si>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</si>
  <si>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</si>
  <si>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</si>
  <si>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</si>
  <si>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</si>
  <si>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</si>
  <si>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</si>
  <si>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</si>
  <si>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</si>
  <si>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</si>
  <si>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</si>
  <si>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</si>
  <si>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</si>
  <si>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</si>
  <si>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</si>
  <si>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</si>
  <si>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</si>
  <si>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klikni na sipku pri Por(stlpec H) a daj zoradit od najmensieho po najvacsie</t>
  </si>
  <si>
    <t>MMSR LRU -</t>
  </si>
  <si>
    <t>PRETEKY č. 1</t>
  </si>
  <si>
    <t>PRETEKY č.  2</t>
  </si>
  <si>
    <t xml:space="preserve">MsO - MO - Názov Tímu </t>
  </si>
  <si>
    <t xml:space="preserve">Miesto preteku: </t>
  </si>
  <si>
    <t xml:space="preserve">Dátum: </t>
  </si>
  <si>
    <t>PORADIE PO 2.KOLE</t>
  </si>
  <si>
    <t>P3</t>
  </si>
  <si>
    <t>PRETEK 3</t>
  </si>
  <si>
    <t>II</t>
  </si>
  <si>
    <t>III</t>
  </si>
  <si>
    <t>I</t>
  </si>
  <si>
    <t>IV</t>
  </si>
  <si>
    <t>V</t>
  </si>
  <si>
    <t>A</t>
  </si>
  <si>
    <t>B</t>
  </si>
  <si>
    <t>E</t>
  </si>
  <si>
    <t>F</t>
  </si>
  <si>
    <t>G</t>
  </si>
  <si>
    <t>H</t>
  </si>
  <si>
    <t>J</t>
  </si>
  <si>
    <t>K</t>
  </si>
  <si>
    <t>L</t>
  </si>
  <si>
    <t>M</t>
  </si>
  <si>
    <t>N</t>
  </si>
  <si>
    <t>O</t>
  </si>
  <si>
    <t>P</t>
  </si>
  <si>
    <t>R</t>
  </si>
  <si>
    <t>S</t>
  </si>
  <si>
    <t>T</t>
  </si>
  <si>
    <t>U</t>
  </si>
  <si>
    <t>Váženie   sektor  " A "    pretek č. 3</t>
  </si>
  <si>
    <t>Váženie   sektor  " B "    pretek č. 3</t>
  </si>
  <si>
    <t>Váženie   sektor  " C "    pretek č. 3</t>
  </si>
  <si>
    <t>Váženie   sektor  " D "    pretek č. 3</t>
  </si>
  <si>
    <t>Miesto preteku: Piešťany</t>
  </si>
  <si>
    <t>MSR LRU - Feeder</t>
  </si>
  <si>
    <t>Dátum: 26.9.2021</t>
  </si>
  <si>
    <t xml:space="preserve">Hlavný rozhodca : Pavol Kubiš                                                 Garant RADY : Miroslava Pavelková                  Riaditeľ preteku : </t>
  </si>
  <si>
    <t>MSR LRU - MFeeder</t>
  </si>
  <si>
    <r>
      <t xml:space="preserve"> </t>
    </r>
    <r>
      <rPr>
        <sz val="14"/>
        <rFont val="Times New Roman"/>
        <family val="1"/>
        <charset val="238"/>
      </rPr>
      <t xml:space="preserve">Miesto pretekov: VN Sĺňava Piešťany            Dátum : </t>
    </r>
    <r>
      <rPr>
        <b/>
        <sz val="14"/>
        <rFont val="Times New Roman"/>
        <family val="1"/>
        <charset val="238"/>
      </rPr>
      <t xml:space="preserve">                 </t>
    </r>
    <r>
      <rPr>
        <sz val="14"/>
        <rFont val="Times New Roman"/>
        <family val="1"/>
        <charset val="238"/>
      </rPr>
      <t>Poradie pretekov</t>
    </r>
    <r>
      <rPr>
        <b/>
        <sz val="14"/>
        <rFont val="Times New Roman"/>
        <family val="1"/>
        <charset val="238"/>
      </rPr>
      <t>:       3</t>
    </r>
    <r>
      <rPr>
        <b/>
        <sz val="20"/>
        <rFont val="Times New Roman"/>
        <family val="1"/>
        <charset val="238"/>
      </rPr>
      <t xml:space="preserve"> </t>
    </r>
  </si>
  <si>
    <t>Dunajská Streda A      Szenzál</t>
  </si>
  <si>
    <t>Oskár Horváth</t>
  </si>
  <si>
    <t>Kristián Godány</t>
  </si>
  <si>
    <t>Róbert Ravasz</t>
  </si>
  <si>
    <t>Roman Serencsés</t>
  </si>
  <si>
    <t>Zoltán Berecz</t>
  </si>
  <si>
    <t>Ladislav Szabó ml.</t>
  </si>
  <si>
    <t>Dunajská Streda E Haldorádo MFT SK</t>
  </si>
  <si>
    <t>Peter Rigó</t>
  </si>
  <si>
    <t>Jozef Somogyi</t>
  </si>
  <si>
    <t>Gábor Törjék</t>
  </si>
  <si>
    <t>Gergely Törjék</t>
  </si>
  <si>
    <t>Ján Juricin</t>
  </si>
  <si>
    <t>Ľudovít Meszáros</t>
  </si>
  <si>
    <t>Michal Struk</t>
  </si>
  <si>
    <t>Tomáš Mindák</t>
  </si>
  <si>
    <t>Marek Gabona</t>
  </si>
  <si>
    <t xml:space="preserve">Nová Baňa Carpio </t>
  </si>
  <si>
    <t>Denis Rovenský</t>
  </si>
  <si>
    <t>Ivan Rovenský</t>
  </si>
  <si>
    <t>Hrubjak 917 804 239</t>
  </si>
  <si>
    <t>József Gáspár</t>
  </si>
  <si>
    <t>Ákos Szücs</t>
  </si>
  <si>
    <t>Sándor Mechura</t>
  </si>
  <si>
    <t>Jozef Szekér</t>
  </si>
  <si>
    <t>Tibor Tóth</t>
  </si>
  <si>
    <t>Patrik Ferenc</t>
  </si>
  <si>
    <t>Attila Treindl st.</t>
  </si>
  <si>
    <t>Attila Treindl ml.</t>
  </si>
  <si>
    <t>Július Slama</t>
  </si>
  <si>
    <t>József Varga</t>
  </si>
  <si>
    <t>Turčianske Teplice B    Maver</t>
  </si>
  <si>
    <t>Ján Ottinger</t>
  </si>
  <si>
    <t>Mário Sopúch</t>
  </si>
  <si>
    <t>Roman Júlenyi</t>
  </si>
  <si>
    <t>Jozef Šimko</t>
  </si>
  <si>
    <t>Marek Mayer</t>
  </si>
  <si>
    <t>Štefan Futo</t>
  </si>
  <si>
    <r>
      <t xml:space="preserve"> </t>
    </r>
    <r>
      <rPr>
        <sz val="14"/>
        <rFont val="Times New Roman"/>
        <family val="1"/>
        <charset val="238"/>
      </rPr>
      <t>Miesto pretekov</t>
    </r>
    <r>
      <rPr>
        <b/>
        <sz val="14"/>
        <rFont val="Times New Roman"/>
        <family val="1"/>
        <charset val="238"/>
      </rPr>
      <t xml:space="preserve">: </t>
    </r>
    <r>
      <rPr>
        <sz val="14"/>
        <rFont val="Times New Roman"/>
        <family val="1"/>
        <charset val="238"/>
      </rPr>
      <t xml:space="preserve">VD Žilina                   </t>
    </r>
    <r>
      <rPr>
        <b/>
        <sz val="14"/>
        <rFont val="Times New Roman"/>
        <family val="1"/>
        <charset val="238"/>
      </rPr>
      <t xml:space="preserve">               </t>
    </r>
    <r>
      <rPr>
        <sz val="14"/>
        <rFont val="Times New Roman"/>
        <family val="1"/>
        <charset val="238"/>
      </rPr>
      <t xml:space="preserve"> Dátum : 6.7.2024</t>
    </r>
    <r>
      <rPr>
        <b/>
        <sz val="14"/>
        <rFont val="Times New Roman"/>
        <family val="1"/>
        <charset val="238"/>
      </rPr>
      <t xml:space="preserve">               </t>
    </r>
    <r>
      <rPr>
        <sz val="14"/>
        <rFont val="Times New Roman"/>
        <family val="1"/>
        <charset val="238"/>
      </rPr>
      <t>Poradie pretekov</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</si>
  <si>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r>
      <t xml:space="preserve"> </t>
    </r>
    <r>
      <rPr>
        <sz val="14"/>
        <rFont val="Times New Roman"/>
        <family val="1"/>
        <charset val="238"/>
      </rPr>
      <t>Miesto pretekov: VD Žilina                               Dátum : 7.7.2024</t>
    </r>
    <r>
      <rPr>
        <b/>
        <sz val="14"/>
        <rFont val="Times New Roman"/>
        <family val="1"/>
        <charset val="238"/>
      </rPr>
      <t xml:space="preserve">                 </t>
    </r>
    <r>
      <rPr>
        <sz val="14"/>
        <rFont val="Times New Roman"/>
        <family val="1"/>
        <charset val="238"/>
      </rPr>
      <t>Poradie pretekov</t>
    </r>
    <r>
      <rPr>
        <b/>
        <sz val="14"/>
        <rFont val="Times New Roman"/>
        <family val="1"/>
        <charset val="238"/>
      </rPr>
      <t>:       2</t>
    </r>
    <r>
      <rPr>
        <b/>
        <sz val="20"/>
        <rFont val="Times New Roman"/>
        <family val="1"/>
        <charset val="238"/>
      </rPr>
      <t xml:space="preserve"> </t>
    </r>
  </si>
  <si>
    <t>M SR LRU - MFeeder 2024</t>
  </si>
  <si>
    <t>Ladiszlav Szabo</t>
  </si>
  <si>
    <t>Dunajská Streda C             Blinker</t>
  </si>
  <si>
    <t>Marian Mikos</t>
  </si>
  <si>
    <t>Ondrej Bobek</t>
  </si>
  <si>
    <t>Ján Mátyás</t>
  </si>
  <si>
    <t>Tibor Lörinczi</t>
  </si>
  <si>
    <t>Hlohovec SPORTEX MT</t>
  </si>
  <si>
    <t>Komárno MMX Senzas   Dopping MFT</t>
  </si>
  <si>
    <t>Marcel Kubík</t>
  </si>
  <si>
    <t>Kristián Košár</t>
  </si>
  <si>
    <t>Károly Pázmány</t>
  </si>
  <si>
    <t>Róbert Molnár</t>
  </si>
  <si>
    <t>József Molnár</t>
  </si>
  <si>
    <t>Nové Zámky B                         Andovce</t>
  </si>
  <si>
    <t>Adrián Hovorka</t>
  </si>
  <si>
    <t>Branislav Ruman</t>
  </si>
  <si>
    <t>Nikolas Szöke</t>
  </si>
  <si>
    <t>Zoltán Karvanský</t>
  </si>
  <si>
    <t>Ladislav Kurcsik</t>
  </si>
  <si>
    <t>Zoltán Juhász</t>
  </si>
  <si>
    <t>Považská Bystrica</t>
  </si>
  <si>
    <t>Ladislav Lenárt</t>
  </si>
  <si>
    <t>Filip Sopúch</t>
  </si>
  <si>
    <t>Štúrovo A Top-Mix</t>
  </si>
  <si>
    <t>Štúrovo B TMA          Fishing Team</t>
  </si>
  <si>
    <t xml:space="preserve">Hlavný rozhodca : Tibor Petruš                                  Garant RADY :  Matej Buchan                                      Riaditeľ preteku :  </t>
  </si>
  <si>
    <t>Miesto preteku:  VD Žilina</t>
  </si>
  <si>
    <t>Dátum: 6.7.2024</t>
  </si>
  <si>
    <t>Dátum: 7.7.2024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</si>
</sst>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sz val="9"/>
      <name val="Times New Roman"/>
      <family val="1"/>
      <charset val="238"/>
    </font>
    <font>
      <sz val="8"/>
      <name val="Arial"/>
      <charset val="238"/>
    </font>
    <font>
      <b/>
      <sz val="14"/>
      <color theme="1"/>
      <name val="Times New Roman"/>
      <family val="1"/>
      <charset val="238"/>
    </font>
    <font>
      <sz val="10"/>
      <color theme="1"/>
      <name val="Arial"/>
      <family val="2"/>
      <charset val="238"/>
    </font>
    <font>
      <sz val="10"/>
      <color rgb="FF000000"/>
      <name val="Arial"/>
      <family val="2"/>
      <charset val="238"/>
    </font>
    <font>
      <sz val="11"/>
      <color indexed="8"/>
      <name val="Calibri"/>
      <family val="2"/>
      <charset val="238"/>
    </font>
    <font>
      <sz val="11"/>
      <name val="Calibri"/>
      <family val="2"/>
    </font>
    <font>
      <sz val="10"/>
      <color theme="1"/>
      <name val="Calibri"/>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s>
  <cellStyleXfs count="3">
    <xf numFmtId="0" fontId="0" fillId="0" borderId="0"/>
    <xf numFmtId="0" fontId="1" fillId="0" borderId="0"/>
    <xf numFmtId="0" fontId="35" fillId="0" borderId="0"/>
  </cellStyleXfs>
  <cellXfs count="371">
    <xf numFmtId="0" fontId="0" fillId="0" borderId="0" xfId="0"/>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xf numFmtId="1" fontId="0" fillId="0" borderId="2" xfId="0" applyNumberFormat="1" applyBorder="1"/>
    <xf numFmtId="3" fontId="14" fillId="0" borderId="43" xfId="0" applyNumberFormat="1" applyFont="1" applyBorder="1"/>
    <xf numFmtId="0" fontId="14" fillId="0" borderId="0" xfId="0" applyFont="1"/>
    <xf numFmtId="164" fontId="21" fillId="0" borderId="25" xfId="0" applyNumberFormat="1" applyFont="1" applyBorder="1"/>
    <xf numFmtId="164" fontId="21" fillId="0" borderId="24" xfId="0" applyNumberFormat="1" applyFont="1" applyBorder="1"/>
    <xf numFmtId="0" fontId="21" fillId="0" borderId="25" xfId="0" applyFont="1" applyBorder="1"/>
    <xf numFmtId="0" fontId="21" fillId="0" borderId="24" xfId="0" applyFont="1" applyBorder="1"/>
    <xf numFmtId="0" fontId="12" fillId="0" borderId="0" xfId="0" applyFont="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164" fontId="11" fillId="0" borderId="5"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wrapText="1"/>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3" fontId="8" fillId="0" borderId="18" xfId="0" applyNumberFormat="1"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3" fontId="8" fillId="0" borderId="26" xfId="0" applyNumberFormat="1"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3" fillId="0" borderId="36" xfId="0" applyFont="1" applyBorder="1" applyAlignment="1" applyProtection="1">
      <alignment horizontal="center" vertical="center" wrapText="1"/>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14" fillId="0" borderId="20" xfId="0" applyFont="1" applyBorder="1"/>
    <xf numFmtId="0" fontId="14" fillId="0" borderId="48" xfId="0" applyFont="1" applyBorder="1"/>
    <xf numFmtId="0" fontId="0" fillId="0" borderId="22" xfId="0" applyBorder="1"/>
    <xf numFmtId="0" fontId="0" fillId="0" borderId="49" xfId="0" applyBorder="1"/>
    <xf numFmtId="0" fontId="21" fillId="0" borderId="63" xfId="0" applyFont="1" applyBorder="1" applyAlignment="1">
      <alignment horizontal="center" vertical="center"/>
    </xf>
    <xf numFmtId="0" fontId="21" fillId="0" borderId="36" xfId="0" applyFont="1" applyBorder="1" applyAlignment="1">
      <alignment horizontal="center" vertical="center"/>
    </xf>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9"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2" fillId="0" borderId="0" xfId="0" applyFo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10" xfId="0" applyFont="1" applyBorder="1"/>
    <xf numFmtId="0" fontId="0" fillId="0" borderId="11" xfId="0" applyBorder="1"/>
    <xf numFmtId="1" fontId="2" fillId="0" borderId="13" xfId="0" applyNumberFormat="1" applyFont="1" applyBorder="1" applyAlignment="1">
      <alignment horizontal="center" vertical="center"/>
    </xf>
    <xf numFmtId="0" fontId="2" fillId="0" borderId="14" xfId="0" applyFont="1" applyBorder="1"/>
    <xf numFmtId="0" fontId="0" fillId="0" borderId="5" xfId="0" applyBorder="1"/>
    <xf numFmtId="0" fontId="5" fillId="0" borderId="49" xfId="0" applyFont="1" applyBorder="1" applyAlignment="1">
      <alignment horizontal="center" vertical="center"/>
    </xf>
    <xf numFmtId="0" fontId="5" fillId="0" borderId="21" xfId="0" applyFont="1" applyBorder="1" applyAlignment="1">
      <alignment horizontal="center" vertical="center"/>
    </xf>
    <xf numFmtId="0" fontId="12" fillId="0" borderId="18" xfId="0" applyFont="1" applyBorder="1"/>
    <xf numFmtId="0" fontId="0" fillId="0" borderId="21" xfId="0" applyBorder="1"/>
    <xf numFmtId="0" fontId="12" fillId="0" borderId="42" xfId="0" applyFont="1" applyBorder="1" applyAlignment="1" applyProtection="1">
      <alignment horizontal="left"/>
      <protection locked="0" hidden="1"/>
    </xf>
    <xf numFmtId="0" fontId="21" fillId="0" borderId="0" xfId="0" applyFont="1" applyAlignment="1">
      <alignment horizontal="center" vertical="center" wrapText="1"/>
    </xf>
    <xf numFmtId="0" fontId="12" fillId="0" borderId="72" xfId="0" applyFont="1" applyBorder="1" applyAlignment="1">
      <alignment horizontal="center" vertical="center"/>
    </xf>
    <xf numFmtId="3" fontId="12" fillId="0" borderId="72" xfId="0" applyNumberFormat="1" applyFont="1" applyBorder="1" applyAlignment="1">
      <alignment horizontal="center" vertical="center"/>
    </xf>
    <xf numFmtId="0" fontId="4" fillId="0" borderId="77" xfId="0" applyFont="1" applyBorder="1" applyAlignment="1">
      <alignment horizontal="center" vertical="center"/>
    </xf>
    <xf numFmtId="0" fontId="4" fillId="0" borderId="47" xfId="0" applyFont="1" applyBorder="1" applyAlignment="1">
      <alignment vertical="center"/>
    </xf>
    <xf numFmtId="0" fontId="4" fillId="0" borderId="20" xfId="0" applyFont="1" applyBorder="1" applyAlignment="1">
      <alignment horizontal="center" vertical="center"/>
    </xf>
    <xf numFmtId="0" fontId="4" fillId="0" borderId="48" xfId="0" applyFont="1" applyBorder="1" applyAlignment="1">
      <alignment horizontal="center" vertical="center"/>
    </xf>
    <xf numFmtId="0" fontId="0" fillId="0" borderId="17" xfId="0" applyBorder="1"/>
    <xf numFmtId="0" fontId="12" fillId="0" borderId="17" xfId="0" applyFont="1" applyBorder="1" applyAlignment="1">
      <alignment horizontal="center" vertical="center"/>
    </xf>
    <xf numFmtId="3" fontId="12" fillId="0" borderId="17" xfId="0" applyNumberFormat="1" applyFont="1" applyBorder="1" applyAlignment="1">
      <alignment horizontal="center" vertical="center"/>
    </xf>
    <xf numFmtId="0" fontId="0" fillId="0" borderId="72" xfId="0" applyBorder="1"/>
    <xf numFmtId="0" fontId="0" fillId="0" borderId="14" xfId="0" applyBorder="1"/>
    <xf numFmtId="0" fontId="12" fillId="0" borderId="14" xfId="0" applyFont="1" applyBorder="1" applyAlignment="1">
      <alignment horizontal="center" vertical="center"/>
    </xf>
    <xf numFmtId="3" fontId="12" fillId="0" borderId="14" xfId="0" applyNumberFormat="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4" fillId="0" borderId="0" xfId="0" applyFont="1" applyAlignment="1">
      <alignment horizontal="center"/>
    </xf>
    <xf numFmtId="0" fontId="0" fillId="0" borderId="0" xfId="0" applyAlignment="1">
      <alignment horizontal="center"/>
    </xf>
    <xf numFmtId="164" fontId="11" fillId="2" borderId="5" xfId="0" applyNumberFormat="1" applyFont="1" applyFill="1" applyBorder="1" applyAlignment="1" applyProtection="1">
      <alignment horizontal="center" vertical="center"/>
      <protection hidden="1"/>
    </xf>
    <xf numFmtId="0" fontId="4" fillId="0" borderId="59" xfId="0" applyFont="1" applyBorder="1" applyAlignment="1">
      <alignment horizontal="left" vertical="center"/>
    </xf>
    <xf numFmtId="0" fontId="4" fillId="0" borderId="80" xfId="0" applyFont="1" applyBorder="1" applyAlignment="1">
      <alignment horizontal="left" vertical="center"/>
    </xf>
    <xf numFmtId="0" fontId="4" fillId="0" borderId="60" xfId="0" applyFont="1" applyBorder="1" applyAlignment="1">
      <alignment horizontal="left" vertical="center"/>
    </xf>
    <xf numFmtId="0" fontId="4" fillId="0" borderId="56" xfId="0" applyFont="1" applyBorder="1" applyAlignment="1">
      <alignment horizontal="left" vertical="center"/>
    </xf>
    <xf numFmtId="1" fontId="2" fillId="0" borderId="34" xfId="0" applyNumberFormat="1" applyFont="1" applyBorder="1" applyAlignment="1">
      <alignment horizontal="center" vertical="center"/>
    </xf>
    <xf numFmtId="0" fontId="3" fillId="0" borderId="31" xfId="0" applyFont="1" applyBorder="1" applyAlignment="1">
      <alignment wrapText="1"/>
    </xf>
    <xf numFmtId="0" fontId="2" fillId="0" borderId="31" xfId="0" applyFont="1" applyBorder="1"/>
    <xf numFmtId="0" fontId="0" fillId="0" borderId="62" xfId="0" applyBorder="1"/>
    <xf numFmtId="0" fontId="3" fillId="0" borderId="14" xfId="0" applyFont="1" applyBorder="1" applyAlignment="1">
      <alignment wrapText="1"/>
    </xf>
    <xf numFmtId="1" fontId="2" fillId="0" borderId="29" xfId="0" applyNumberFormat="1" applyFont="1" applyBorder="1" applyAlignment="1">
      <alignment horizontal="center" vertical="center"/>
    </xf>
    <xf numFmtId="1" fontId="2" fillId="0" borderId="30" xfId="0" applyNumberFormat="1" applyFont="1" applyBorder="1" applyAlignment="1">
      <alignment horizontal="center" vertical="center"/>
    </xf>
    <xf numFmtId="1" fontId="2" fillId="0" borderId="76" xfId="0" applyNumberFormat="1" applyFont="1" applyBorder="1" applyAlignment="1">
      <alignment horizontal="center" vertical="center"/>
    </xf>
    <xf numFmtId="0" fontId="14" fillId="0" borderId="47" xfId="0" applyFont="1" applyBorder="1"/>
    <xf numFmtId="0" fontId="14" fillId="0" borderId="21" xfId="0" applyFont="1" applyBorder="1"/>
    <xf numFmtId="0" fontId="14" fillId="0" borderId="22" xfId="0" applyFont="1" applyBorder="1"/>
    <xf numFmtId="164" fontId="5" fillId="0" borderId="49" xfId="0" applyNumberFormat="1" applyFont="1" applyBorder="1" applyAlignment="1">
      <alignment horizontal="center" vertical="center"/>
    </xf>
    <xf numFmtId="0" fontId="0" fillId="0" borderId="60" xfId="0" applyBorder="1"/>
    <xf numFmtId="0" fontId="14" fillId="0" borderId="60" xfId="0" applyFont="1" applyBorder="1"/>
    <xf numFmtId="0" fontId="0" fillId="0" borderId="59" xfId="0" applyBorder="1"/>
    <xf numFmtId="0" fontId="0" fillId="0" borderId="56" xfId="0" applyBorder="1"/>
    <xf numFmtId="0" fontId="14" fillId="0" borderId="59" xfId="0" applyFont="1" applyBorder="1"/>
    <xf numFmtId="0" fontId="14" fillId="0" borderId="56" xfId="0" applyFont="1" applyBorder="1"/>
    <xf numFmtId="0" fontId="14" fillId="0" borderId="79" xfId="0" applyFont="1" applyBorder="1"/>
    <xf numFmtId="0" fontId="14" fillId="0" borderId="75" xfId="0" applyFont="1" applyBorder="1"/>
    <xf numFmtId="0" fontId="0" fillId="0" borderId="58" xfId="0" applyBorder="1"/>
    <xf numFmtId="0" fontId="34" fillId="0" borderId="20" xfId="0" applyFont="1" applyBorder="1" applyAlignment="1">
      <alignment vertical="center" wrapText="1"/>
    </xf>
    <xf numFmtId="0" fontId="34" fillId="0" borderId="78" xfId="0" applyFont="1" applyBorder="1" applyAlignment="1">
      <alignment vertical="center" wrapText="1"/>
    </xf>
    <xf numFmtId="0" fontId="34" fillId="0" borderId="42" xfId="0" applyFont="1" applyBorder="1" applyAlignment="1">
      <alignment vertical="center" wrapText="1"/>
    </xf>
    <xf numFmtId="0" fontId="14" fillId="0" borderId="43" xfId="0" applyFont="1" applyBorder="1"/>
    <xf numFmtId="0" fontId="12" fillId="3" borderId="18" xfId="0" applyFont="1" applyFill="1" applyBorder="1"/>
    <xf numFmtId="0" fontId="12" fillId="0" borderId="34" xfId="0" applyFont="1" applyBorder="1"/>
    <xf numFmtId="0" fontId="12" fillId="0" borderId="21" xfId="0" applyFont="1" applyBorder="1"/>
    <xf numFmtId="0" fontId="14" fillId="0" borderId="41" xfId="0" applyFont="1" applyBorder="1"/>
    <xf numFmtId="3" fontId="0" fillId="0" borderId="21" xfId="0" applyNumberFormat="1" applyBorder="1" applyAlignment="1">
      <alignment horizontal="center"/>
    </xf>
    <xf numFmtId="0" fontId="14" fillId="0" borderId="78" xfId="0" applyFont="1" applyBorder="1"/>
    <xf numFmtId="3" fontId="14" fillId="0" borderId="21" xfId="0" applyNumberFormat="1" applyFont="1" applyBorder="1" applyAlignment="1">
      <alignment horizontal="center"/>
    </xf>
    <xf numFmtId="3" fontId="0" fillId="0" borderId="22" xfId="0" applyNumberFormat="1" applyBorder="1"/>
    <xf numFmtId="0" fontId="0" fillId="0" borderId="75" xfId="0" applyBorder="1"/>
    <xf numFmtId="3" fontId="20" fillId="0" borderId="59" xfId="0" applyNumberFormat="1" applyFont="1" applyBorder="1" applyAlignment="1">
      <alignment horizontal="center"/>
    </xf>
    <xf numFmtId="0" fontId="36" fillId="0" borderId="20" xfId="2" applyFont="1" applyBorder="1" applyAlignment="1">
      <alignment horizontal="left"/>
    </xf>
    <xf numFmtId="3" fontId="14" fillId="0" borderId="59" xfId="0" applyNumberFormat="1" applyFont="1" applyBorder="1"/>
    <xf numFmtId="0" fontId="3" fillId="0" borderId="15" xfId="0" applyFont="1" applyBorder="1" applyAlignment="1">
      <alignment wrapText="1"/>
    </xf>
    <xf numFmtId="0" fontId="11" fillId="3" borderId="13" xfId="0" applyFont="1" applyFill="1" applyBorder="1" applyAlignment="1" applyProtection="1">
      <alignment horizontal="center" vertical="center"/>
      <protection locked="0" hidden="1"/>
    </xf>
    <xf numFmtId="0" fontId="12" fillId="0" borderId="3" xfId="0" applyFont="1" applyBorder="1"/>
    <xf numFmtId="0" fontId="12" fillId="0" borderId="19" xfId="0" applyFont="1" applyBorder="1"/>
    <xf numFmtId="164" fontId="4" fillId="0" borderId="48" xfId="0" applyNumberFormat="1" applyFont="1" applyBorder="1" applyAlignment="1">
      <alignment horizontal="center" vertical="center"/>
    </xf>
    <xf numFmtId="0" fontId="12" fillId="0" borderId="33" xfId="0" applyFont="1" applyBorder="1"/>
    <xf numFmtId="0" fontId="12" fillId="0" borderId="29" xfId="0" applyFont="1" applyBorder="1"/>
    <xf numFmtId="0" fontId="12" fillId="0" borderId="30" xfId="0" applyFont="1" applyBorder="1"/>
    <xf numFmtId="0" fontId="12" fillId="0" borderId="2" xfId="0" applyFont="1" applyBorder="1"/>
    <xf numFmtId="164" fontId="4" fillId="0" borderId="63" xfId="0" applyNumberFormat="1" applyFont="1" applyBorder="1" applyAlignment="1">
      <alignment horizontal="center" vertical="center"/>
    </xf>
    <xf numFmtId="164" fontId="4" fillId="0" borderId="35"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36" xfId="0" applyNumberFormat="1" applyFont="1" applyBorder="1" applyAlignment="1">
      <alignment horizontal="center" vertical="center"/>
    </xf>
    <xf numFmtId="0" fontId="37" fillId="0" borderId="0" xfId="0" applyFont="1"/>
    <xf numFmtId="3" fontId="20" fillId="0" borderId="21" xfId="0" applyNumberFormat="1" applyFont="1" applyBorder="1" applyAlignment="1">
      <alignment horizontal="center"/>
    </xf>
    <xf numFmtId="0" fontId="11" fillId="2" borderId="13" xfId="0" applyFont="1" applyFill="1" applyBorder="1" applyAlignment="1" applyProtection="1">
      <alignment horizontal="center" vertical="center"/>
      <protection locked="0" hidden="1"/>
    </xf>
    <xf numFmtId="0" fontId="11" fillId="3" borderId="14" xfId="0" applyFont="1" applyFill="1" applyBorder="1" applyAlignment="1" applyProtection="1">
      <alignment horizontal="center" vertical="center"/>
      <protection locked="0" hidden="1"/>
    </xf>
    <xf numFmtId="0" fontId="11" fillId="4" borderId="13" xfId="0" applyFont="1" applyFill="1" applyBorder="1" applyAlignment="1" applyProtection="1">
      <alignment horizontal="center" vertical="center"/>
      <protection locked="0" hidden="1"/>
    </xf>
    <xf numFmtId="0" fontId="11" fillId="4" borderId="19" xfId="0" applyFont="1" applyFill="1" applyBorder="1" applyAlignment="1" applyProtection="1">
      <alignment horizontal="center" vertical="center"/>
      <protection locked="0" hidden="1"/>
    </xf>
    <xf numFmtId="0" fontId="3" fillId="0" borderId="23" xfId="0" applyFont="1" applyBorder="1" applyAlignment="1" applyProtection="1">
      <alignment horizontal="center" vertical="center" wrapText="1"/>
      <protection hidden="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3" fillId="0" borderId="38" xfId="0" applyFont="1" applyBorder="1" applyAlignment="1" applyProtection="1">
      <alignment horizontal="center" vertical="center" wrapText="1"/>
      <protection hidden="1"/>
    </xf>
    <xf numFmtId="0" fontId="21" fillId="0" borderId="39" xfId="0" applyFont="1" applyBorder="1" applyAlignment="1">
      <alignment horizontal="center" vertical="center" wrapText="1"/>
    </xf>
    <xf numFmtId="0" fontId="3" fillId="0" borderId="25" xfId="0" applyFont="1" applyBorder="1" applyAlignment="1" applyProtection="1">
      <alignment horizontal="center" vertical="center" wrapText="1"/>
      <protection hidden="1"/>
    </xf>
    <xf numFmtId="0" fontId="3" fillId="0" borderId="23" xfId="0" applyFont="1" applyBorder="1" applyAlignment="1" applyProtection="1">
      <alignment vertical="center" wrapText="1"/>
      <protection hidden="1"/>
    </xf>
    <xf numFmtId="0" fontId="21" fillId="0" borderId="25" xfId="0" applyFont="1" applyBorder="1" applyAlignment="1">
      <alignment vertical="center" wrapText="1"/>
    </xf>
    <xf numFmtId="0" fontId="21" fillId="0" borderId="24" xfId="0" applyFont="1" applyBorder="1" applyAlignment="1">
      <alignment vertical="center" wrapText="1"/>
    </xf>
    <xf numFmtId="0" fontId="3" fillId="0" borderId="38" xfId="0" applyFont="1" applyBorder="1" applyAlignment="1" applyProtection="1">
      <alignment vertical="center" wrapText="1"/>
      <protection hidden="1"/>
    </xf>
    <xf numFmtId="0" fontId="21" fillId="0" borderId="39" xfId="0" applyFont="1" applyBorder="1" applyAlignment="1">
      <alignment vertical="center" wrapText="1"/>
    </xf>
    <xf numFmtId="0" fontId="21" fillId="0" borderId="38" xfId="0" applyFont="1" applyBorder="1" applyAlignment="1">
      <alignment horizontal="center" vertical="center" wrapText="1"/>
    </xf>
    <xf numFmtId="0" fontId="3" fillId="0" borderId="39" xfId="0" applyFont="1" applyBorder="1" applyAlignment="1" applyProtection="1">
      <alignment vertical="center" wrapText="1"/>
      <protection hidden="1"/>
    </xf>
    <xf numFmtId="0" fontId="3" fillId="0" borderId="24" xfId="0" applyFont="1" applyBorder="1" applyAlignment="1" applyProtection="1">
      <alignment vertical="center" wrapText="1"/>
      <protection hidden="1"/>
    </xf>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1" fillId="0" borderId="33" xfId="0" applyFont="1" applyBorder="1" applyAlignment="1" applyProtection="1">
      <alignment horizontal="center" vertical="center"/>
      <protection locked="0" hidden="1"/>
    </xf>
    <xf numFmtId="0" fontId="10" fillId="0" borderId="37" xfId="0" applyFont="1" applyBorder="1" applyAlignment="1">
      <alignment horizontal="center" vertical="center"/>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3" fontId="11" fillId="0" borderId="38" xfId="0" applyNumberFormat="1" applyFont="1" applyBorder="1" applyAlignment="1" applyProtection="1">
      <alignment horizontal="center" vertical="center"/>
      <protection hidden="1"/>
    </xf>
    <xf numFmtId="3" fontId="11" fillId="0" borderId="39" xfId="0" applyNumberFormat="1" applyFont="1" applyBorder="1" applyAlignment="1" applyProtection="1">
      <alignment horizontal="center" vertical="center"/>
      <protection hidden="1"/>
    </xf>
    <xf numFmtId="0" fontId="6" fillId="0" borderId="38"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0" fontId="14" fillId="0" borderId="41" xfId="0" applyFont="1" applyBorder="1"/>
    <xf numFmtId="0" fontId="0" fillId="0" borderId="42" xfId="0" applyBorder="1"/>
    <xf numFmtId="0" fontId="0" fillId="0" borderId="23" xfId="0" applyBorder="1"/>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45" xfId="0" applyFont="1" applyBorder="1" applyAlignment="1" applyProtection="1">
      <alignment horizontal="left"/>
      <protection locked="0" hidden="1"/>
    </xf>
    <xf numFmtId="0" fontId="2" fillId="0" borderId="46" xfId="0" applyFont="1" applyBorder="1" applyAlignment="1" applyProtection="1">
      <alignment horizontal="left"/>
      <protection locked="0" hidden="1"/>
    </xf>
    <xf numFmtId="0" fontId="6" fillId="0" borderId="25"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27" fillId="0" borderId="40" xfId="0" applyFont="1" applyBorder="1" applyAlignment="1" applyProtection="1">
      <alignment horizontal="center" vertical="center" textRotation="90"/>
      <protection hidden="1"/>
    </xf>
    <xf numFmtId="0" fontId="11" fillId="0" borderId="37" xfId="0" applyFont="1" applyBorder="1" applyAlignment="1" applyProtection="1">
      <alignment horizontal="center" vertical="center"/>
      <protection locked="0" hidden="1"/>
    </xf>
    <xf numFmtId="0" fontId="30" fillId="0" borderId="33" xfId="0" applyFont="1" applyBorder="1" applyAlignment="1" applyProtection="1">
      <alignment horizontal="center" vertical="center"/>
      <protection locked="0" hidden="1"/>
    </xf>
    <xf numFmtId="0" fontId="30" fillId="0" borderId="37" xfId="0" applyFont="1" applyBorder="1" applyAlignment="1">
      <alignment horizontal="center" vertical="center"/>
    </xf>
    <xf numFmtId="0" fontId="10" fillId="0" borderId="33" xfId="0" applyFont="1" applyBorder="1" applyAlignment="1" applyProtection="1">
      <alignment horizontal="center" vertical="center"/>
      <protection locked="0" hidden="1"/>
    </xf>
    <xf numFmtId="165" fontId="7" fillId="0" borderId="38" xfId="0" applyNumberFormat="1" applyFont="1" applyBorder="1" applyAlignment="1" applyProtection="1">
      <alignment horizontal="center" vertical="center"/>
      <protection hidden="1"/>
    </xf>
    <xf numFmtId="0" fontId="7" fillId="0" borderId="39" xfId="0" applyFont="1" applyBorder="1" applyAlignment="1">
      <alignment horizontal="center" vertical="center"/>
    </xf>
    <xf numFmtId="3" fontId="7" fillId="0" borderId="38" xfId="0" applyNumberFormat="1" applyFont="1" applyBorder="1" applyAlignment="1" applyProtection="1">
      <alignment horizontal="center" vertical="center"/>
      <protection hidden="1"/>
    </xf>
    <xf numFmtId="3" fontId="7" fillId="0" borderId="39" xfId="0" applyNumberFormat="1" applyFont="1" applyBorder="1" applyAlignment="1" applyProtection="1">
      <alignment horizontal="center" vertical="center"/>
      <protection hidden="1"/>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2" fillId="0" borderId="44" xfId="0" applyFont="1" applyBorder="1" applyAlignment="1" applyProtection="1">
      <alignment horizontal="center"/>
      <protection hidden="1"/>
    </xf>
    <xf numFmtId="0" fontId="2" fillId="0" borderId="45" xfId="0" applyFont="1" applyBorder="1" applyAlignment="1" applyProtection="1">
      <alignment horizontal="center"/>
      <protection hidden="1"/>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17" fillId="0" borderId="40" xfId="0" applyFont="1" applyBorder="1" applyAlignment="1" applyProtection="1">
      <alignment horizontal="center" vertical="center" textRotation="90"/>
      <protection hidden="1"/>
    </xf>
    <xf numFmtId="0" fontId="11" fillId="0" borderId="29" xfId="0" applyFont="1" applyBorder="1" applyAlignment="1" applyProtection="1">
      <alignment horizontal="center" vertical="center"/>
      <protection locked="0" hidden="1"/>
    </xf>
    <xf numFmtId="0" fontId="11" fillId="0" borderId="37" xfId="0" applyFont="1" applyBorder="1" applyAlignment="1">
      <alignment horizontal="center" vertical="center"/>
    </xf>
    <xf numFmtId="0" fontId="24" fillId="0" borderId="0" xfId="0" applyFont="1" applyAlignment="1">
      <alignment wrapText="1"/>
    </xf>
    <xf numFmtId="0" fontId="2" fillId="0" borderId="47" xfId="0" applyFont="1" applyBorder="1" applyAlignment="1">
      <alignment horizontal="center" vertical="center"/>
    </xf>
    <xf numFmtId="0" fontId="2" fillId="0" borderId="20" xfId="0" applyFont="1" applyBorder="1" applyAlignment="1">
      <alignment horizontal="center" vertical="center"/>
    </xf>
    <xf numFmtId="0" fontId="2" fillId="0" borderId="48" xfId="0" applyFont="1" applyBorder="1" applyAlignment="1">
      <alignment horizontal="center" vertical="center"/>
    </xf>
    <xf numFmtId="0" fontId="28" fillId="0" borderId="3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76"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0" xfId="0" applyFont="1" applyAlignment="1" applyProtection="1">
      <alignment horizontal="left"/>
      <protection locked="0"/>
    </xf>
    <xf numFmtId="0" fontId="0" fillId="0" borderId="0" xfId="0" applyAlignment="1" applyProtection="1">
      <alignment horizontal="left"/>
      <protection locked="0"/>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56"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61"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8" fillId="0" borderId="44"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2" fillId="0" borderId="45" xfId="0" applyFont="1" applyBorder="1" applyAlignment="1" applyProtection="1">
      <alignment horizontal="left" vertical="center"/>
      <protection locked="0" hidden="1"/>
    </xf>
    <xf numFmtId="0" fontId="2" fillId="0" borderId="46" xfId="0" applyFont="1" applyBorder="1" applyAlignment="1" applyProtection="1">
      <alignment horizontal="left" vertical="center"/>
      <protection locked="0" hidden="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0" fillId="0" borderId="37" xfId="0" applyBorder="1" applyAlignment="1">
      <alignment horizontal="center" vertical="center"/>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165" fontId="16" fillId="0" borderId="38" xfId="0" applyNumberFormat="1" applyFont="1" applyBorder="1" applyAlignment="1" applyProtection="1">
      <alignment horizontal="center" vertical="center"/>
      <protection hidden="1"/>
    </xf>
    <xf numFmtId="165" fontId="16" fillId="0" borderId="39" xfId="0" applyNumberFormat="1"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12" fillId="0" borderId="0" xfId="0" applyFont="1" applyAlignment="1" applyProtection="1">
      <alignment horizontal="left"/>
      <protection locked="0"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12" fillId="0" borderId="42" xfId="0" applyFont="1" applyBorder="1" applyAlignment="1" applyProtection="1">
      <alignment horizontal="left"/>
      <protection locked="0" hidden="1"/>
    </xf>
    <xf numFmtId="0" fontId="2" fillId="0" borderId="17" xfId="0" applyFont="1" applyBorder="1"/>
    <xf numFmtId="0" fontId="0" fillId="0" borderId="17" xfId="0" applyBorder="1"/>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78" xfId="0" applyFont="1" applyBorder="1" applyAlignment="1">
      <alignment horizontal="left" vertical="center"/>
    </xf>
    <xf numFmtId="0" fontId="0" fillId="0" borderId="79" xfId="0" applyBorder="1" applyAlignment="1">
      <alignment horizontal="left" vertical="center"/>
    </xf>
    <xf numFmtId="0" fontId="2" fillId="0" borderId="31" xfId="0" applyFont="1" applyBorder="1"/>
    <xf numFmtId="0" fontId="0" fillId="0" borderId="31" xfId="0" applyBorder="1"/>
    <xf numFmtId="0" fontId="2" fillId="0" borderId="34" xfId="0" applyFont="1" applyBorder="1"/>
    <xf numFmtId="0" fontId="2" fillId="0" borderId="19" xfId="0" applyFont="1" applyBorder="1"/>
    <xf numFmtId="0" fontId="19" fillId="0" borderId="42" xfId="0" applyFont="1" applyBorder="1" applyAlignment="1">
      <alignment horizontal="center" vertical="center"/>
    </xf>
    <xf numFmtId="0" fontId="19" fillId="0" borderId="23" xfId="0" applyFont="1" applyBorder="1" applyAlignment="1">
      <alignment horizontal="center" vertical="center"/>
    </xf>
    <xf numFmtId="0" fontId="4" fillId="0" borderId="43" xfId="0" applyFont="1" applyBorder="1" applyAlignment="1">
      <alignment horizontal="center" vertical="center"/>
    </xf>
    <xf numFmtId="0" fontId="2" fillId="0" borderId="15" xfId="0" applyFont="1" applyBorder="1"/>
    <xf numFmtId="0" fontId="0" fillId="0" borderId="15" xfId="0" applyBorder="1"/>
    <xf numFmtId="0" fontId="2" fillId="0" borderId="18" xfId="0" applyFont="1" applyBorder="1"/>
    <xf numFmtId="0" fontId="2" fillId="0" borderId="14" xfId="0" applyFont="1" applyBorder="1"/>
    <xf numFmtId="0" fontId="0" fillId="0" borderId="14" xfId="0" applyBorder="1"/>
    <xf numFmtId="0" fontId="2" fillId="0" borderId="13" xfId="0" applyFont="1" applyBorder="1"/>
    <xf numFmtId="0" fontId="13" fillId="0" borderId="0" xfId="0" applyFont="1" applyAlignment="1">
      <alignment horizontal="center"/>
    </xf>
    <xf numFmtId="0" fontId="21" fillId="0" borderId="0" xfId="0" applyFont="1" applyAlignment="1">
      <alignment horizontal="center"/>
    </xf>
    <xf numFmtId="0" fontId="13" fillId="0" borderId="42" xfId="0" applyFont="1" applyBorder="1" applyAlignment="1">
      <alignment horizontal="center"/>
    </xf>
    <xf numFmtId="0" fontId="32" fillId="0" borderId="17" xfId="0" applyFont="1" applyBorder="1"/>
    <xf numFmtId="0" fontId="33" fillId="0" borderId="17" xfId="0" applyFont="1" applyBorder="1"/>
    <xf numFmtId="0" fontId="4" fillId="0" borderId="65" xfId="0" applyFont="1" applyBorder="1" applyAlignment="1">
      <alignment horizontal="left" vertical="center"/>
    </xf>
    <xf numFmtId="0" fontId="0" fillId="0" borderId="66" xfId="0" applyBorder="1" applyAlignment="1">
      <alignment horizontal="left" vertical="center"/>
    </xf>
    <xf numFmtId="0" fontId="8" fillId="0" borderId="70" xfId="0" applyFont="1" applyBorder="1"/>
    <xf numFmtId="0" fontId="29" fillId="0" borderId="71" xfId="0" applyFont="1" applyBorder="1"/>
    <xf numFmtId="0" fontId="8" fillId="0" borderId="73" xfId="0" applyFont="1" applyBorder="1"/>
    <xf numFmtId="0" fontId="29" fillId="0" borderId="74" xfId="0" applyFont="1" applyBorder="1"/>
    <xf numFmtId="0" fontId="8" fillId="0" borderId="74" xfId="0" applyFont="1" applyBorder="1"/>
    <xf numFmtId="0" fontId="21" fillId="0" borderId="42" xfId="0" applyFont="1" applyBorder="1" applyAlignment="1">
      <alignment horizont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23" xfId="0" applyFont="1" applyBorder="1" applyAlignment="1">
      <alignment horizontal="center" vertical="center"/>
    </xf>
    <xf numFmtId="0" fontId="8" fillId="0" borderId="2" xfId="0" applyFont="1" applyBorder="1" applyAlignment="1">
      <alignment horizontal="center" vertical="center"/>
    </xf>
    <xf numFmtId="0" fontId="8" fillId="0" borderId="43" xfId="0" applyFont="1" applyBorder="1" applyAlignment="1">
      <alignment horizontal="center" vertical="center"/>
    </xf>
    <xf numFmtId="0" fontId="8" fillId="0" borderId="24" xfId="0" applyFont="1" applyBorder="1" applyAlignment="1">
      <alignment horizontal="center" vertical="center"/>
    </xf>
    <xf numFmtId="0" fontId="5" fillId="0" borderId="75" xfId="0" applyFont="1" applyBorder="1" applyAlignment="1">
      <alignment horizontal="center" vertical="center"/>
    </xf>
  </cellXfs>
  <cellStyles count="3">
    <cellStyle name="Normálna" xfId="0" builtinId="0"/>
    <cellStyle name="Normálne 5" xfId="1" xr:uid="{300809F7-764E-4D89-9255-E8E644366009}"/>
    <cellStyle name="Normálne 9" xfId="2" xr:uid="{F9E5AD20-F3FB-4419-ABB6-7D0B1719F9A6}"/>
  </cellStyles>
  <dxfs count="619">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ont>
        <strike val="0"/>
      </font>
      <fill>
        <patternFill patternType="none">
          <bgColor auto="1"/>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theme="3" tint="0.59996337778862885"/>
        </patternFill>
      </fill>
    </dxf>
    <dxf>
      <fill>
        <patternFill>
          <bgColor rgb="FF00FF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00FF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FF00"/>
        </patternFill>
      </fill>
    </dxf>
    <dxf>
      <font>
        <strike val="0"/>
      </font>
      <fill>
        <patternFill patternType="none">
          <bgColor auto="1"/>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theme="3" tint="0.59996337778862885"/>
        </patternFill>
      </fill>
    </dxf>
    <dxf>
      <font>
        <strike val="0"/>
      </font>
      <fill>
        <patternFill patternType="none">
          <bgColor auto="1"/>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3" tint="0.59996337778862885"/>
        </patternFill>
      </fill>
    </dxf>
    <dxf>
      <fill>
        <patternFill>
          <bgColor rgb="FFFFFF00"/>
        </patternFill>
      </fill>
    </dxf>
    <dxf>
      <font>
        <strike val="0"/>
      </font>
      <fill>
        <patternFill patternType="none">
          <bgColor auto="1"/>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theme="3" tint="0.59996337778862885"/>
        </patternFill>
      </fill>
    </dxf>
    <dxf>
      <fill>
        <patternFill>
          <bgColor rgb="FFFFFF00"/>
        </patternFill>
      </fill>
    </dxf>
    <dxf>
      <font>
        <strike val="0"/>
      </font>
      <fill>
        <patternFill patternType="none">
          <bgColor auto="1"/>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FF00"/>
        </patternFill>
      </fill>
    </dxf>
    <dxf>
      <fill>
        <patternFill>
          <bgColor theme="3" tint="0.59996337778862885"/>
        </patternFill>
      </fill>
    </dxf>
    <dxf>
      <font>
        <strike val="0"/>
      </font>
      <fill>
        <patternFill patternType="none">
          <bgColor auto="1"/>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FF00"/>
        </patternFill>
      </fill>
    </dxf>
    <dxf>
      <font>
        <strike val="0"/>
      </font>
      <fill>
        <patternFill patternType="none">
          <bgColor auto="1"/>
        </patternFill>
      </fill>
    </dxf>
    <dxf>
      <fill>
        <patternFill>
          <bgColor theme="3" tint="0.59996337778862885"/>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0000"/>
        </patternFill>
      </fill>
    </dxf>
    <dxf>
      <font>
        <strike val="0"/>
      </font>
      <fill>
        <patternFill patternType="none">
          <bgColor auto="1"/>
        </patternFill>
      </fill>
    </dxf>
    <dxf>
      <fill>
        <patternFill>
          <bgColor rgb="FFFFFF00"/>
        </patternFill>
      </fill>
    </dxf>
    <dxf>
      <fill>
        <patternFill>
          <bgColor theme="3" tint="0.59996337778862885"/>
        </patternFill>
      </fill>
    </dxf>
    <dxf>
      <fill>
        <patternFill>
          <bgColor rgb="FFFF0000"/>
        </patternFill>
      </fill>
    </dxf>
    <dxf>
      <fill>
        <patternFill>
          <bgColor rgb="FFFF0000"/>
        </patternFill>
      </fill>
    </dxf>
    <dxf>
      <fill>
        <patternFill>
          <bgColor theme="3" tint="0.59996337778862885"/>
        </patternFill>
      </fill>
    </dxf>
    <dxf>
      <font>
        <strike val="0"/>
      </font>
      <fill>
        <patternFill patternType="none">
          <bgColor auto="1"/>
        </patternFill>
      </fill>
    </dxf>
    <dxf>
      <fill>
        <patternFill>
          <bgColor rgb="FFFFFF00"/>
        </patternFill>
      </fill>
    </dxf>
    <dxf>
      <fill>
        <patternFill>
          <bgColor rgb="FFFF0000"/>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rgb="FFFF0000"/>
        </patternFill>
      </fill>
    </dxf>
    <dxf>
      <fill>
        <patternFill>
          <bgColor rgb="FFFFFF00"/>
        </patternFill>
      </fill>
    </dxf>
    <dxf>
      <fill>
        <patternFill>
          <bgColor theme="3" tint="0.59996337778862885"/>
        </patternFill>
      </fill>
    </dxf>
    <dxf>
      <font>
        <strike val="0"/>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26C7337E-5652-47B4-AA6F-A4A5ADD674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37A19BC7-40CA-4CDA-9275-CC69ACD6C3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BC42E930-8397-4E1C-B960-AB59675AB4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57150</xdr:colOff>
      <xdr:row>0</xdr:row>
      <xdr:rowOff>0</xdr:rowOff>
    </xdr:from>
    <xdr:to>
      <xdr:col>10</xdr:col>
      <xdr:colOff>704850</xdr:colOff>
      <xdr:row>1</xdr:row>
      <xdr:rowOff>504825</xdr:rowOff>
    </xdr:to>
    <xdr:pic>
      <xdr:nvPicPr>
        <xdr:cNvPr id="42" name="Picture 1" descr="Znak%20SRZ">
          <a:extLst>
            <a:ext uri="{FF2B5EF4-FFF2-40B4-BE49-F238E27FC236}">
              <a16:creationId xmlns:a16="http://schemas.microsoft.com/office/drawing/2014/main" id="{61EED473-1378-47E8-B0AA-4F34B2A7C7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F23E25A9-1AAC-47CB-B442-A06D62E0FD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46546FA4-4B6C-40E6-BC4B-5E7C5F7A4F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F7DE4CDA-90A9-4F3D-B587-7F010E2952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6" name="Picture 1" descr="Znak%20SRZ">
          <a:extLst>
            <a:ext uri="{FF2B5EF4-FFF2-40B4-BE49-F238E27FC236}">
              <a16:creationId xmlns:a16="http://schemas.microsoft.com/office/drawing/2014/main" id="{037FC72E-C106-4F7A-81EC-C3315AE615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7" name="Picture 1" descr="Znak%20SRZ">
          <a:extLst>
            <a:ext uri="{FF2B5EF4-FFF2-40B4-BE49-F238E27FC236}">
              <a16:creationId xmlns:a16="http://schemas.microsoft.com/office/drawing/2014/main" id="{DD904D8C-3F28-47DB-9571-E01D00161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8" name="Picture 1" descr="Znak%20SRZ">
          <a:extLst>
            <a:ext uri="{FF2B5EF4-FFF2-40B4-BE49-F238E27FC236}">
              <a16:creationId xmlns:a16="http://schemas.microsoft.com/office/drawing/2014/main" id="{03D6EA29-E697-46C9-A9C6-23B8E03439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9" name="Picture 1" descr="Znak%20SRZ">
          <a:extLst>
            <a:ext uri="{FF2B5EF4-FFF2-40B4-BE49-F238E27FC236}">
              <a16:creationId xmlns:a16="http://schemas.microsoft.com/office/drawing/2014/main" id="{9511FCA6-DFF9-4486-ABCA-4CA8C4184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0" name="Picture 1" descr="Znak%20SRZ">
          <a:extLst>
            <a:ext uri="{FF2B5EF4-FFF2-40B4-BE49-F238E27FC236}">
              <a16:creationId xmlns:a16="http://schemas.microsoft.com/office/drawing/2014/main" id="{417419CA-2F1F-4894-B0C3-D8B46E38E0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1" name="Picture 1" descr="Znak%20SRZ">
          <a:extLst>
            <a:ext uri="{FF2B5EF4-FFF2-40B4-BE49-F238E27FC236}">
              <a16:creationId xmlns:a16="http://schemas.microsoft.com/office/drawing/2014/main" id="{FBC61FCA-8C95-4D87-82F8-8B43AAF9E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2" name="Picture 1" descr="Znak%20SRZ">
          <a:extLst>
            <a:ext uri="{FF2B5EF4-FFF2-40B4-BE49-F238E27FC236}">
              <a16:creationId xmlns:a16="http://schemas.microsoft.com/office/drawing/2014/main" id="{858783B3-180C-48A0-83F4-4422E76A8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3" name="Picture 1" descr="Znak%20SRZ">
          <a:extLst>
            <a:ext uri="{FF2B5EF4-FFF2-40B4-BE49-F238E27FC236}">
              <a16:creationId xmlns:a16="http://schemas.microsoft.com/office/drawing/2014/main" id="{1E805A53-5C23-4587-BA04-E9BC80CAC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4" name="Picture 1" descr="Znak%20SRZ">
          <a:extLst>
            <a:ext uri="{FF2B5EF4-FFF2-40B4-BE49-F238E27FC236}">
              <a16:creationId xmlns:a16="http://schemas.microsoft.com/office/drawing/2014/main" id="{F98A8D7B-BB7E-4715-8547-777C5E06BD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5" name="Picture 1" descr="Znak%20SRZ">
          <a:extLst>
            <a:ext uri="{FF2B5EF4-FFF2-40B4-BE49-F238E27FC236}">
              <a16:creationId xmlns:a16="http://schemas.microsoft.com/office/drawing/2014/main" id="{8A836625-234D-405F-B389-7A9581F3D7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6" name="Picture 1" descr="Znak%20SRZ">
          <a:extLst>
            <a:ext uri="{FF2B5EF4-FFF2-40B4-BE49-F238E27FC236}">
              <a16:creationId xmlns:a16="http://schemas.microsoft.com/office/drawing/2014/main" id="{24FDB7C1-301B-4280-B4F7-0F3B33B20F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57150</xdr:colOff>
      <xdr:row>0</xdr:row>
      <xdr:rowOff>0</xdr:rowOff>
    </xdr:from>
    <xdr:to>
      <xdr:col>10</xdr:col>
      <xdr:colOff>704850</xdr:colOff>
      <xdr:row>1</xdr:row>
      <xdr:rowOff>504825</xdr:rowOff>
    </xdr:to>
    <xdr:pic>
      <xdr:nvPicPr>
        <xdr:cNvPr id="57" name="Picture 1" descr="Znak%20SRZ">
          <a:extLst>
            <a:ext uri="{FF2B5EF4-FFF2-40B4-BE49-F238E27FC236}">
              <a16:creationId xmlns:a16="http://schemas.microsoft.com/office/drawing/2014/main" id="{FBB0B9DD-ECF3-4BC3-AC3F-BFD9866EE8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8" name="Picture 1" descr="Znak%20SRZ">
          <a:extLst>
            <a:ext uri="{FF2B5EF4-FFF2-40B4-BE49-F238E27FC236}">
              <a16:creationId xmlns:a16="http://schemas.microsoft.com/office/drawing/2014/main" id="{5F3027F3-8771-491A-BF28-FDAF842F9B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9" name="Picture 1" descr="Znak%20SRZ">
          <a:extLst>
            <a:ext uri="{FF2B5EF4-FFF2-40B4-BE49-F238E27FC236}">
              <a16:creationId xmlns:a16="http://schemas.microsoft.com/office/drawing/2014/main" id="{45816529-2FF4-460D-8100-031DF6EDEA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60" name="Picture 1" descr="Znak%20SRZ">
          <a:extLst>
            <a:ext uri="{FF2B5EF4-FFF2-40B4-BE49-F238E27FC236}">
              <a16:creationId xmlns:a16="http://schemas.microsoft.com/office/drawing/2014/main" id="{3EF8D2C4-633B-481B-9388-5D388E0EDF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57150</xdr:colOff>
      <xdr:row>0</xdr:row>
      <xdr:rowOff>0</xdr:rowOff>
    </xdr:from>
    <xdr:to>
      <xdr:col>19</xdr:col>
      <xdr:colOff>704850</xdr:colOff>
      <xdr:row>1</xdr:row>
      <xdr:rowOff>504825</xdr:rowOff>
    </xdr:to>
    <xdr:pic>
      <xdr:nvPicPr>
        <xdr:cNvPr id="61" name="Picture 1" descr="Znak%20SRZ">
          <a:extLst>
            <a:ext uri="{FF2B5EF4-FFF2-40B4-BE49-F238E27FC236}">
              <a16:creationId xmlns:a16="http://schemas.microsoft.com/office/drawing/2014/main" id="{15050735-D0F1-4FAB-8FBB-6C21F1829B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2" name="Picture 1" descr="Znak%20SRZ">
          <a:extLst>
            <a:ext uri="{FF2B5EF4-FFF2-40B4-BE49-F238E27FC236}">
              <a16:creationId xmlns:a16="http://schemas.microsoft.com/office/drawing/2014/main" id="{9C5EB592-A798-4029-A697-D9C2F4FB01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3" name="Picture 1" descr="Znak%20SRZ">
          <a:extLst>
            <a:ext uri="{FF2B5EF4-FFF2-40B4-BE49-F238E27FC236}">
              <a16:creationId xmlns:a16="http://schemas.microsoft.com/office/drawing/2014/main" id="{DFF30076-F2B7-4B82-B935-2861363B07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4" name="Picture 1" descr="Znak%20SRZ">
          <a:extLst>
            <a:ext uri="{FF2B5EF4-FFF2-40B4-BE49-F238E27FC236}">
              <a16:creationId xmlns:a16="http://schemas.microsoft.com/office/drawing/2014/main" id="{4EB8154E-92A0-4553-A344-706C71C73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57150</xdr:colOff>
      <xdr:row>0</xdr:row>
      <xdr:rowOff>0</xdr:rowOff>
    </xdr:from>
    <xdr:to>
      <xdr:col>28</xdr:col>
      <xdr:colOff>704850</xdr:colOff>
      <xdr:row>1</xdr:row>
      <xdr:rowOff>504825</xdr:rowOff>
    </xdr:to>
    <xdr:pic>
      <xdr:nvPicPr>
        <xdr:cNvPr id="65" name="Picture 1" descr="Znak%20SRZ">
          <a:extLst>
            <a:ext uri="{FF2B5EF4-FFF2-40B4-BE49-F238E27FC236}">
              <a16:creationId xmlns:a16="http://schemas.microsoft.com/office/drawing/2014/main" id="{544A5CE9-CE2F-49DF-BDFC-56F772CEC1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E1A44023-34C7-4CAA-8F3C-DC78DDC4ED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E833DAC9-138C-4BAA-8246-277E7F8905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8CB02D6A-1DA7-4B26-9E76-CB6A84110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E82B871A-FB02-46E5-9C15-ABDF4A4F6C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E3903A88-E8A5-4FBC-871E-C6CA48CEE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8CF55643-5F7F-49CB-8793-9FA42A2E1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2C56BBDB-1CBE-403B-9BF7-28E9AE8FE5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2AA15068-7112-4F38-A80B-6DE83F980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FB0B04E3-78FA-4EF2-ABCD-FCBF4E6C94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C6C310A0-C52F-4826-B404-531D7F3CBE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B8583D0D-CAB3-4F9D-8E2C-825180CB5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3F23C776-F65A-4C46-86F6-32D0C2F071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DB73EAB2-83B4-496A-97D8-1B02ED9D6C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A1727818-5879-4F1F-8A2C-74B44FEEDC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6996C423-A31B-4279-A1FF-BD90429A03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E22FB895-3B5C-4259-9DB5-AADDB15420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62C6C444-FB7B-475B-A051-379E09084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688F76EE-61EA-4CFF-BC8D-D8BB10554C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73987C0C-FFB7-49D4-8D53-65151E794C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668F97B7-CDF9-4FEE-B80E-72503DB57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7238B0CA-6AFF-44F2-A756-355466B5C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2DBE27EF-7573-43C9-B24E-F44C23BDEC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9FC8A050-A8DF-4E7E-82D1-E0848CCAA7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68DACA2B-FBAC-414B-8B9A-86C2C36585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BEEF014D-92C0-47FB-ABE6-743EBFE745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F22B3514-99A6-48C5-BBBA-708A168F30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BC50C8F3-C7DB-490B-9A71-1DD107CB9C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F3201EC7-E798-4C72-8D9E-AF24143AA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15771CBC-794E-402C-86AD-239F84362E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3F71526D-6A18-455C-8AC5-78DB1A12EF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13D8BAFD-4CED-41C3-BE02-C91427B9D3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4B892200-C90E-40D1-AA9B-328054D465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F791FF56-AF23-4C39-9A56-2A9A70FA9E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80C85BA5-B3D8-416F-8D99-00D20C19A7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48DB6757-1683-452A-98E1-F466882637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73E7DB1A-EC79-4F4F-A0BD-F8C2455CA9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73CE8C60-5B0F-417A-A9B5-CB3F59B4E2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39" name="Picture 1" descr="Znak%20SRZ">
          <a:extLst>
            <a:ext uri="{FF2B5EF4-FFF2-40B4-BE49-F238E27FC236}">
              <a16:creationId xmlns:a16="http://schemas.microsoft.com/office/drawing/2014/main" id="{7012953E-84FF-4DE3-975E-9BE2C3D9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40" name="Picture 1" descr="Znak%20SRZ">
          <a:extLst>
            <a:ext uri="{FF2B5EF4-FFF2-40B4-BE49-F238E27FC236}">
              <a16:creationId xmlns:a16="http://schemas.microsoft.com/office/drawing/2014/main" id="{0EDA2AF5-BB71-4B80-967E-321EFE3DA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41" name="Picture 1" descr="Znak%20SRZ">
          <a:extLst>
            <a:ext uri="{FF2B5EF4-FFF2-40B4-BE49-F238E27FC236}">
              <a16:creationId xmlns:a16="http://schemas.microsoft.com/office/drawing/2014/main" id="{0E8B6B4D-9D72-4AD3-BAFB-9BEF5335EC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42" name="Picture 1" descr="Znak%20SRZ">
          <a:extLst>
            <a:ext uri="{FF2B5EF4-FFF2-40B4-BE49-F238E27FC236}">
              <a16:creationId xmlns:a16="http://schemas.microsoft.com/office/drawing/2014/main" id="{88994CE1-43BD-4472-A4B8-E6F425EA1E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3" name="Picture 1" descr="Znak%20SRZ">
          <a:extLst>
            <a:ext uri="{FF2B5EF4-FFF2-40B4-BE49-F238E27FC236}">
              <a16:creationId xmlns:a16="http://schemas.microsoft.com/office/drawing/2014/main" id="{70C80EAE-277E-4557-A6CA-7BC90865BE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4" name="Picture 1" descr="Znak%20SRZ">
          <a:extLst>
            <a:ext uri="{FF2B5EF4-FFF2-40B4-BE49-F238E27FC236}">
              <a16:creationId xmlns:a16="http://schemas.microsoft.com/office/drawing/2014/main" id="{4BFB0D5F-14FF-41C6-8505-1D56B2D0D0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5" name="Picture 1" descr="Znak%20SRZ">
          <a:extLst>
            <a:ext uri="{FF2B5EF4-FFF2-40B4-BE49-F238E27FC236}">
              <a16:creationId xmlns:a16="http://schemas.microsoft.com/office/drawing/2014/main" id="{E9845A6F-101C-4529-90EC-E4F45948F1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57150</xdr:colOff>
      <xdr:row>0</xdr:row>
      <xdr:rowOff>0</xdr:rowOff>
    </xdr:from>
    <xdr:to>
      <xdr:col>10</xdr:col>
      <xdr:colOff>704850</xdr:colOff>
      <xdr:row>1</xdr:row>
      <xdr:rowOff>504825</xdr:rowOff>
    </xdr:to>
    <xdr:pic>
      <xdr:nvPicPr>
        <xdr:cNvPr id="46" name="Picture 1" descr="Znak%20SRZ">
          <a:extLst>
            <a:ext uri="{FF2B5EF4-FFF2-40B4-BE49-F238E27FC236}">
              <a16:creationId xmlns:a16="http://schemas.microsoft.com/office/drawing/2014/main" id="{38E0C379-6C0C-4EB8-87B1-329680C6ED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7" name="Picture 1" descr="Znak%20SRZ">
          <a:extLst>
            <a:ext uri="{FF2B5EF4-FFF2-40B4-BE49-F238E27FC236}">
              <a16:creationId xmlns:a16="http://schemas.microsoft.com/office/drawing/2014/main" id="{AF43BBE3-C013-4F73-9A15-E81729C3B4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8" name="Picture 1" descr="Znak%20SRZ">
          <a:extLst>
            <a:ext uri="{FF2B5EF4-FFF2-40B4-BE49-F238E27FC236}">
              <a16:creationId xmlns:a16="http://schemas.microsoft.com/office/drawing/2014/main" id="{0468574B-F463-490B-AC43-DE27F77694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9" name="Picture 1" descr="Znak%20SRZ">
          <a:extLst>
            <a:ext uri="{FF2B5EF4-FFF2-40B4-BE49-F238E27FC236}">
              <a16:creationId xmlns:a16="http://schemas.microsoft.com/office/drawing/2014/main" id="{AFE16C10-ED98-4BA9-91EB-E3F84FBC44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57150</xdr:colOff>
      <xdr:row>0</xdr:row>
      <xdr:rowOff>0</xdr:rowOff>
    </xdr:from>
    <xdr:to>
      <xdr:col>10</xdr:col>
      <xdr:colOff>704850</xdr:colOff>
      <xdr:row>1</xdr:row>
      <xdr:rowOff>504825</xdr:rowOff>
    </xdr:to>
    <xdr:pic>
      <xdr:nvPicPr>
        <xdr:cNvPr id="50" name="Picture 1" descr="Znak%20SRZ">
          <a:extLst>
            <a:ext uri="{FF2B5EF4-FFF2-40B4-BE49-F238E27FC236}">
              <a16:creationId xmlns:a16="http://schemas.microsoft.com/office/drawing/2014/main" id="{F3AD5065-BD0D-43EF-9541-5449692A6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1" name="Picture 1" descr="Znak%20SRZ">
          <a:extLst>
            <a:ext uri="{FF2B5EF4-FFF2-40B4-BE49-F238E27FC236}">
              <a16:creationId xmlns:a16="http://schemas.microsoft.com/office/drawing/2014/main" id="{5936E944-B5E5-4412-B5BE-0AA6A67B26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2" name="Picture 1" descr="Znak%20SRZ">
          <a:extLst>
            <a:ext uri="{FF2B5EF4-FFF2-40B4-BE49-F238E27FC236}">
              <a16:creationId xmlns:a16="http://schemas.microsoft.com/office/drawing/2014/main" id="{80E27333-26E3-4E1A-B66A-9422B2D20B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3" name="Picture 1" descr="Znak%20SRZ">
          <a:extLst>
            <a:ext uri="{FF2B5EF4-FFF2-40B4-BE49-F238E27FC236}">
              <a16:creationId xmlns:a16="http://schemas.microsoft.com/office/drawing/2014/main" id="{4D25568E-5583-4E73-8709-E74D3C393C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57150</xdr:colOff>
      <xdr:row>0</xdr:row>
      <xdr:rowOff>0</xdr:rowOff>
    </xdr:from>
    <xdr:to>
      <xdr:col>19</xdr:col>
      <xdr:colOff>704850</xdr:colOff>
      <xdr:row>1</xdr:row>
      <xdr:rowOff>504825</xdr:rowOff>
    </xdr:to>
    <xdr:pic>
      <xdr:nvPicPr>
        <xdr:cNvPr id="54" name="Picture 1" descr="Znak%20SRZ">
          <a:extLst>
            <a:ext uri="{FF2B5EF4-FFF2-40B4-BE49-F238E27FC236}">
              <a16:creationId xmlns:a16="http://schemas.microsoft.com/office/drawing/2014/main" id="{339D4161-F376-4815-BAA6-D82509B36B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15262407-3E46-4615-9A76-278042FCA2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C93C32EF-2104-497C-86EA-F4FA1AA666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71D35BA7-1EFB-484C-9F53-AD26AE9D9F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57150</xdr:colOff>
      <xdr:row>0</xdr:row>
      <xdr:rowOff>0</xdr:rowOff>
    </xdr:from>
    <xdr:to>
      <xdr:col>19</xdr:col>
      <xdr:colOff>704850</xdr:colOff>
      <xdr:row>1</xdr:row>
      <xdr:rowOff>504825</xdr:rowOff>
    </xdr:to>
    <xdr:pic>
      <xdr:nvPicPr>
        <xdr:cNvPr id="58" name="Picture 1" descr="Znak%20SRZ">
          <a:extLst>
            <a:ext uri="{FF2B5EF4-FFF2-40B4-BE49-F238E27FC236}">
              <a16:creationId xmlns:a16="http://schemas.microsoft.com/office/drawing/2014/main" id="{CC2D18E7-AF08-4F3D-ACB0-24AD8B1076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6F224B3F-2071-4966-92C6-B087D67094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B948F6E5-69BF-4651-BB09-684A5A031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AD741B72-7A99-49F7-A7D9-D4C5BFB74B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57150</xdr:colOff>
      <xdr:row>0</xdr:row>
      <xdr:rowOff>0</xdr:rowOff>
    </xdr:from>
    <xdr:to>
      <xdr:col>28</xdr:col>
      <xdr:colOff>704850</xdr:colOff>
      <xdr:row>1</xdr:row>
      <xdr:rowOff>504825</xdr:rowOff>
    </xdr:to>
    <xdr:pic>
      <xdr:nvPicPr>
        <xdr:cNvPr id="62" name="Picture 1" descr="Znak%20SRZ">
          <a:extLst>
            <a:ext uri="{FF2B5EF4-FFF2-40B4-BE49-F238E27FC236}">
              <a16:creationId xmlns:a16="http://schemas.microsoft.com/office/drawing/2014/main" id="{F2CD53AE-8D17-4638-B331-B289D197A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3" name="Picture 1" descr="Znak%20SRZ">
          <a:extLst>
            <a:ext uri="{FF2B5EF4-FFF2-40B4-BE49-F238E27FC236}">
              <a16:creationId xmlns:a16="http://schemas.microsoft.com/office/drawing/2014/main" id="{68E1E75F-65ED-4FC2-84CC-12149A0E8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4" name="Picture 1" descr="Znak%20SRZ">
          <a:extLst>
            <a:ext uri="{FF2B5EF4-FFF2-40B4-BE49-F238E27FC236}">
              <a16:creationId xmlns:a16="http://schemas.microsoft.com/office/drawing/2014/main" id="{08D412D4-7DD6-4423-A9F9-7FA656B7D6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5" name="Picture 1" descr="Znak%20SRZ">
          <a:extLst>
            <a:ext uri="{FF2B5EF4-FFF2-40B4-BE49-F238E27FC236}">
              <a16:creationId xmlns:a16="http://schemas.microsoft.com/office/drawing/2014/main" id="{9334CCEA-5EDE-4BF7-BCD4-816ADCBAF8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57150</xdr:colOff>
      <xdr:row>0</xdr:row>
      <xdr:rowOff>0</xdr:rowOff>
    </xdr:from>
    <xdr:to>
      <xdr:col>28</xdr:col>
      <xdr:colOff>704850</xdr:colOff>
      <xdr:row>1</xdr:row>
      <xdr:rowOff>504825</xdr:rowOff>
    </xdr:to>
    <xdr:pic>
      <xdr:nvPicPr>
        <xdr:cNvPr id="66" name="Picture 1" descr="Znak%20SRZ">
          <a:extLst>
            <a:ext uri="{FF2B5EF4-FFF2-40B4-BE49-F238E27FC236}">
              <a16:creationId xmlns:a16="http://schemas.microsoft.com/office/drawing/2014/main" id="{939B6BC5-D50C-4A34-B650-93E661ED0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8778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67BAB625-D05B-44C1-9FF9-E0097A3218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33BB7963-B5A7-4BBB-AE77-D371B83EE7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262EC28-53A1-4B1F-B4D6-C36E54BDD1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FBE75270-0917-4B98-9593-2D879B11F6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66B8A355-1973-4531-867A-B4AF154AF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1A3C86D3-522B-4123-B999-E3C01FE671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8A1EB972-90DD-47C1-9AB1-5618434BF7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610223AE-FB6F-47B7-B440-DE86ADEE1F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171DB953-2EAD-446B-8386-99BF06821F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3828C0C8-F86A-46B1-820A-B87155BBC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5A5F5E60-C080-4104-BED2-5D5C1F641B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D7DBF2B9-9E44-4EC9-B4C3-828DA68055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8FDCE59F-EDB3-45B9-BCA7-BD4E39E090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15CA410D-19BD-4CE5-BB64-787F8CAA8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7F63AC73-0BE6-4689-A260-412662B3A6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3B55EAA0-5314-47BD-8B02-1D6822486A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3CBF83D-3E7B-4CBB-9F15-BD7663116C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EFF245-564A-4AF3-94F6-FDA7457D3B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817F4CF2-9428-4952-98FB-221ABFDA1E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409315B5-2985-4E8D-973E-124F49D71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4B3E158C-8925-4437-8060-A37E4A9AA3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DFC669CA-5333-46C7-A63C-26FADE675C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9079B760-8B8C-4E29-84CB-11787FCB52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699B48FF-4202-48AF-B44D-42EEBCCFC9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554C3953-CAEA-4A47-AA82-A57EEDD366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281FBE94-0D01-4F6B-BDFA-46C17E611F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F2BD8497-E974-4762-A142-CADBFB1188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5D66739A-8592-4254-80F0-3FC027CD78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B39260A2-B0F6-4161-B522-1383C77116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5830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C9E6998B-5081-4D73-B6DF-FE442EA40B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86BE2D5D-6BCD-432D-AA7D-373AB9E15A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282AC96F-E2D8-4D8F-A8DE-AB3F727C49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35299E55-FDF3-4D14-9D01-8BAAD926C9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3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85428E1D-77B8-4853-9334-90BEEEBF8B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4F5C5200-3660-4C90-A854-310CE72B4F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11A39CED-7E21-45A5-9033-A3548FB34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5F15DAF1-ED04-4524-9065-F22803A925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9" name="Picture 1" descr="Znak%20SRZ">
          <a:extLst>
            <a:ext uri="{FF2B5EF4-FFF2-40B4-BE49-F238E27FC236}">
              <a16:creationId xmlns:a16="http://schemas.microsoft.com/office/drawing/2014/main" id="{FD39423A-F414-4E70-A3EF-0F5B6603FA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0" name="Picture 1" descr="Znak%20SRZ">
          <a:extLst>
            <a:ext uri="{FF2B5EF4-FFF2-40B4-BE49-F238E27FC236}">
              <a16:creationId xmlns:a16="http://schemas.microsoft.com/office/drawing/2014/main" id="{28C13670-479E-4B30-9987-1F593A5FEC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1" name="Picture 1" descr="Znak%20SRZ">
          <a:extLst>
            <a:ext uri="{FF2B5EF4-FFF2-40B4-BE49-F238E27FC236}">
              <a16:creationId xmlns:a16="http://schemas.microsoft.com/office/drawing/2014/main" id="{8F77BE17-105B-4E6D-9CCA-2EC3075BE9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D58CAD97-8E5E-4AD8-AA1B-553C84C720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DC8D508F-C6B9-4AD0-A2AD-4B35026129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A5283408-8DB0-443C-9204-614CA0C8E7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AEB8CF0E-E915-4684-8362-B0CB5B85BA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6" name="Picture 1" descr="Znak%20SRZ">
          <a:extLst>
            <a:ext uri="{FF2B5EF4-FFF2-40B4-BE49-F238E27FC236}">
              <a16:creationId xmlns:a16="http://schemas.microsoft.com/office/drawing/2014/main" id="{590AF1C4-73DB-4B3A-91D7-E1EF6C30CA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7" name="Picture 1" descr="Znak%20SRZ">
          <a:extLst>
            <a:ext uri="{FF2B5EF4-FFF2-40B4-BE49-F238E27FC236}">
              <a16:creationId xmlns:a16="http://schemas.microsoft.com/office/drawing/2014/main" id="{F52CB2CD-0758-42A4-A1F3-94780B35D4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8" name="Picture 1" descr="Znak%20SRZ">
          <a:extLst>
            <a:ext uri="{FF2B5EF4-FFF2-40B4-BE49-F238E27FC236}">
              <a16:creationId xmlns:a16="http://schemas.microsoft.com/office/drawing/2014/main" id="{0EB61293-4670-43F9-B662-67057A9B0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9" name="Picture 1" descr="Znak%20SRZ">
          <a:extLst>
            <a:ext uri="{FF2B5EF4-FFF2-40B4-BE49-F238E27FC236}">
              <a16:creationId xmlns:a16="http://schemas.microsoft.com/office/drawing/2014/main" id="{35BCE138-ADBB-4552-84BB-7341739B0B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D4FFDC4C-CE88-4551-B7FE-61FB346E84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358F3CC5-86EA-4955-9460-EB3EA98D7E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17AE4466-7812-4911-8AD3-AA4C93256D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E6BB885D-A127-4000-8777-8B1A529D48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4" name="Picture 1" descr="Znak%20SRZ">
          <a:extLst>
            <a:ext uri="{FF2B5EF4-FFF2-40B4-BE49-F238E27FC236}">
              <a16:creationId xmlns:a16="http://schemas.microsoft.com/office/drawing/2014/main" id="{89D8FB86-D2CE-4228-B46B-E969CF2B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5" name="Picture 1" descr="Znak%20SRZ">
          <a:extLst>
            <a:ext uri="{FF2B5EF4-FFF2-40B4-BE49-F238E27FC236}">
              <a16:creationId xmlns:a16="http://schemas.microsoft.com/office/drawing/2014/main" id="{E3A8D1B7-F1AB-427E-AEFC-CCECB8BBCC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6" name="Picture 1" descr="Znak%20SRZ">
          <a:extLst>
            <a:ext uri="{FF2B5EF4-FFF2-40B4-BE49-F238E27FC236}">
              <a16:creationId xmlns:a16="http://schemas.microsoft.com/office/drawing/2014/main" id="{10D4A116-9A18-4134-B187-D0279C1812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7" name="Picture 1" descr="Znak%20SRZ">
          <a:extLst>
            <a:ext uri="{FF2B5EF4-FFF2-40B4-BE49-F238E27FC236}">
              <a16:creationId xmlns:a16="http://schemas.microsoft.com/office/drawing/2014/main" id="{A1C1D536-6898-4671-BF5D-5EBF8DC0BB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8" name="Picture 1" descr="Znak%20SRZ">
          <a:extLst>
            <a:ext uri="{FF2B5EF4-FFF2-40B4-BE49-F238E27FC236}">
              <a16:creationId xmlns:a16="http://schemas.microsoft.com/office/drawing/2014/main" id="{8C41C2EB-78E2-4BDA-B03D-88BC1825FA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9" name="Picture 1" descr="Znak%20SRZ">
          <a:extLst>
            <a:ext uri="{FF2B5EF4-FFF2-40B4-BE49-F238E27FC236}">
              <a16:creationId xmlns:a16="http://schemas.microsoft.com/office/drawing/2014/main" id="{9C62E549-2A2B-45BB-9C49-053400C19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0" name="Picture 1" descr="Znak%20SRZ">
          <a:extLst>
            <a:ext uri="{FF2B5EF4-FFF2-40B4-BE49-F238E27FC236}">
              <a16:creationId xmlns:a16="http://schemas.microsoft.com/office/drawing/2014/main" id="{7B454202-E946-4151-BF14-0B2871F283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1" name="Picture 1" descr="Znak%20SRZ">
          <a:extLst>
            <a:ext uri="{FF2B5EF4-FFF2-40B4-BE49-F238E27FC236}">
              <a16:creationId xmlns:a16="http://schemas.microsoft.com/office/drawing/2014/main" id="{DCCE7090-0B78-44C5-A200-D00F93FE5F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2" name="Picture 1" descr="Znak%20SRZ">
          <a:extLst>
            <a:ext uri="{FF2B5EF4-FFF2-40B4-BE49-F238E27FC236}">
              <a16:creationId xmlns:a16="http://schemas.microsoft.com/office/drawing/2014/main" id="{2550FE13-0224-43C2-B90F-4CEB07C22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3" name="Picture 1" descr="Znak%20SRZ">
          <a:extLst>
            <a:ext uri="{FF2B5EF4-FFF2-40B4-BE49-F238E27FC236}">
              <a16:creationId xmlns:a16="http://schemas.microsoft.com/office/drawing/2014/main" id="{1CF7D95A-F3BE-41C6-AD17-38A1F3760E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4" name="Picture 1" descr="Znak%20SRZ">
          <a:extLst>
            <a:ext uri="{FF2B5EF4-FFF2-40B4-BE49-F238E27FC236}">
              <a16:creationId xmlns:a16="http://schemas.microsoft.com/office/drawing/2014/main" id="{764C86DF-FCD7-4D02-8BE8-2820CE22AF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5" name="Picture 1" descr="Znak%20SRZ">
          <a:extLst>
            <a:ext uri="{FF2B5EF4-FFF2-40B4-BE49-F238E27FC236}">
              <a16:creationId xmlns:a16="http://schemas.microsoft.com/office/drawing/2014/main" id="{55689024-1E1C-42D3-AEFA-028704FA38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6" name="Picture 1" descr="Znak%20SRZ">
          <a:extLst>
            <a:ext uri="{FF2B5EF4-FFF2-40B4-BE49-F238E27FC236}">
              <a16:creationId xmlns:a16="http://schemas.microsoft.com/office/drawing/2014/main" id="{8CDBFADF-31C8-41B9-BDC2-0F2F898071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7" name="Picture 1" descr="Znak%20SRZ">
          <a:extLst>
            <a:ext uri="{FF2B5EF4-FFF2-40B4-BE49-F238E27FC236}">
              <a16:creationId xmlns:a16="http://schemas.microsoft.com/office/drawing/2014/main" id="{95BE6003-6750-4315-8D09-3656023ADB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8" name="Picture 1" descr="Znak%20SRZ">
          <a:extLst>
            <a:ext uri="{FF2B5EF4-FFF2-40B4-BE49-F238E27FC236}">
              <a16:creationId xmlns:a16="http://schemas.microsoft.com/office/drawing/2014/main" id="{48A0FA79-9939-4A92-AE23-8156E6A950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9" name="Picture 1" descr="Znak%20SRZ">
          <a:extLst>
            <a:ext uri="{FF2B5EF4-FFF2-40B4-BE49-F238E27FC236}">
              <a16:creationId xmlns:a16="http://schemas.microsoft.com/office/drawing/2014/main" id="{DA7FDED3-DC8E-486A-AA15-045859F1D9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70" name="Picture 1" descr="Znak%20SRZ">
          <a:extLst>
            <a:ext uri="{FF2B5EF4-FFF2-40B4-BE49-F238E27FC236}">
              <a16:creationId xmlns:a16="http://schemas.microsoft.com/office/drawing/2014/main" id="{15F99E32-4B03-4280-A24A-30AF312A3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71" name="Picture 1" descr="Znak%20SRZ">
          <a:extLst>
            <a:ext uri="{FF2B5EF4-FFF2-40B4-BE49-F238E27FC236}">
              <a16:creationId xmlns:a16="http://schemas.microsoft.com/office/drawing/2014/main" id="{6C98BA54-0957-4634-AD25-3844B9FF32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69"/>
  <sheetViews>
    <sheetView workbookViewId="0">
      <selection sqref="A1:A2"/>
    </sheetView>
  </sheetViews>
  <sheetFormatPr defaultRowHeight="13.2" x14ac:dyDescent="0.25"/>
  <cols>
    <col min="1" max="1" width="26" style="123"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96" t="s">
        <v>146</v>
      </c>
      <c r="B1" s="69" t="s">
        <v>29</v>
      </c>
      <c r="C1" s="69" t="s">
        <v>30</v>
      </c>
      <c r="D1" s="69" t="s">
        <v>31</v>
      </c>
      <c r="E1" s="69" t="s">
        <v>32</v>
      </c>
      <c r="F1" s="69" t="s">
        <v>33</v>
      </c>
      <c r="G1" s="69" t="s">
        <v>34</v>
      </c>
      <c r="H1" s="69" t="s">
        <v>35</v>
      </c>
      <c r="I1" s="69" t="s">
        <v>36</v>
      </c>
    </row>
    <row r="2" spans="1:9" ht="13.8" thickBot="1" x14ac:dyDescent="0.3">
      <c r="A2" s="189"/>
      <c r="B2" s="70" t="s">
        <v>37</v>
      </c>
      <c r="C2" s="70" t="s">
        <v>37</v>
      </c>
      <c r="D2" s="70" t="s">
        <v>37</v>
      </c>
      <c r="E2" s="70" t="s">
        <v>37</v>
      </c>
      <c r="F2" s="70" t="s">
        <v>37</v>
      </c>
      <c r="G2" s="70" t="s">
        <v>37</v>
      </c>
      <c r="H2" s="70" t="s">
        <v>37</v>
      </c>
      <c r="I2" s="70" t="s">
        <v>37</v>
      </c>
    </row>
    <row r="3" spans="1:9" ht="15" customHeight="1" x14ac:dyDescent="0.3">
      <c r="A3" s="191" t="s">
        <v>184</v>
      </c>
      <c r="B3" s="65" t="s">
        <v>185</v>
      </c>
      <c r="C3" s="65" t="s">
        <v>186</v>
      </c>
      <c r="D3" s="66" t="s">
        <v>187</v>
      </c>
      <c r="E3" s="179" t="s">
        <v>189</v>
      </c>
      <c r="F3" s="179" t="s">
        <v>225</v>
      </c>
      <c r="G3" s="65"/>
      <c r="H3" s="65"/>
      <c r="I3" s="66"/>
    </row>
    <row r="4" spans="1:9" ht="15" customHeight="1" thickBot="1" x14ac:dyDescent="0.3">
      <c r="A4" s="193"/>
      <c r="B4" s="67"/>
      <c r="C4" s="67"/>
      <c r="D4" s="67"/>
      <c r="E4" s="67"/>
      <c r="F4" s="67"/>
      <c r="G4" s="67"/>
      <c r="H4" s="67"/>
      <c r="I4" s="68"/>
    </row>
    <row r="5" spans="1:9" ht="15" customHeight="1" x14ac:dyDescent="0.25">
      <c r="A5" s="194" t="s">
        <v>226</v>
      </c>
      <c r="B5" s="157" t="s">
        <v>196</v>
      </c>
      <c r="C5" s="157" t="s">
        <v>188</v>
      </c>
      <c r="D5" s="147" t="s">
        <v>197</v>
      </c>
      <c r="E5" s="65" t="s">
        <v>227</v>
      </c>
      <c r="F5" s="65" t="s">
        <v>190</v>
      </c>
      <c r="G5" s="65" t="s">
        <v>228</v>
      </c>
      <c r="H5" s="65" t="s">
        <v>229</v>
      </c>
      <c r="I5" s="66"/>
    </row>
    <row r="6" spans="1:9" ht="15" customHeight="1" thickBot="1" x14ac:dyDescent="0.3">
      <c r="A6" s="197"/>
      <c r="B6" s="158">
        <v>907270849</v>
      </c>
      <c r="C6" s="158"/>
      <c r="D6" s="67"/>
      <c r="E6" s="67"/>
      <c r="F6" s="67"/>
      <c r="G6" s="67"/>
      <c r="H6" s="67"/>
      <c r="I6" s="68"/>
    </row>
    <row r="7" spans="1:9" ht="15" customHeight="1" x14ac:dyDescent="0.25">
      <c r="A7" s="194" t="s">
        <v>191</v>
      </c>
      <c r="B7" s="137" t="s">
        <v>192</v>
      </c>
      <c r="C7" s="65" t="s">
        <v>193</v>
      </c>
      <c r="D7" s="147" t="s">
        <v>194</v>
      </c>
      <c r="E7" s="65" t="s">
        <v>195</v>
      </c>
      <c r="F7" s="65" t="s">
        <v>230</v>
      </c>
      <c r="G7" s="65"/>
      <c r="H7" s="65"/>
      <c r="I7" s="66"/>
    </row>
    <row r="8" spans="1:9" ht="15" customHeight="1" thickBot="1" x14ac:dyDescent="0.3">
      <c r="A8" s="195"/>
      <c r="B8" s="158">
        <v>911791307</v>
      </c>
      <c r="C8" s="67"/>
      <c r="D8" s="67"/>
      <c r="E8" s="67"/>
      <c r="F8" s="67"/>
      <c r="G8" s="67"/>
      <c r="H8" s="67"/>
      <c r="I8" s="68"/>
    </row>
    <row r="9" spans="1:9" ht="15" customHeight="1" x14ac:dyDescent="0.25">
      <c r="A9" s="191" t="s">
        <v>231</v>
      </c>
      <c r="B9" s="137" t="s">
        <v>60</v>
      </c>
      <c r="C9" s="65" t="s">
        <v>62</v>
      </c>
      <c r="D9" s="65" t="s">
        <v>198</v>
      </c>
      <c r="E9" s="65" t="s">
        <v>199</v>
      </c>
      <c r="F9" s="65" t="s">
        <v>200</v>
      </c>
      <c r="G9" s="65"/>
      <c r="H9" s="65"/>
      <c r="I9" s="66"/>
    </row>
    <row r="10" spans="1:9" ht="15" customHeight="1" thickBot="1" x14ac:dyDescent="0.3">
      <c r="A10" s="193"/>
      <c r="B10" s="158">
        <v>905120102</v>
      </c>
      <c r="C10" s="67"/>
      <c r="D10" s="67"/>
      <c r="E10" s="161"/>
      <c r="F10" s="67"/>
      <c r="G10" s="67"/>
      <c r="H10" s="67"/>
      <c r="I10" s="68"/>
    </row>
    <row r="11" spans="1:9" ht="15" customHeight="1" x14ac:dyDescent="0.25">
      <c r="A11" s="191" t="s">
        <v>232</v>
      </c>
      <c r="B11" s="137" t="s">
        <v>220</v>
      </c>
      <c r="C11" s="65" t="s">
        <v>233</v>
      </c>
      <c r="D11" s="65" t="s">
        <v>221</v>
      </c>
      <c r="E11" s="65" t="s">
        <v>234</v>
      </c>
      <c r="F11" s="65" t="s">
        <v>235</v>
      </c>
      <c r="G11" s="65"/>
      <c r="H11" s="65"/>
      <c r="I11" s="66"/>
    </row>
    <row r="12" spans="1:9" ht="15" customHeight="1" thickBot="1" x14ac:dyDescent="0.3">
      <c r="A12" s="198"/>
      <c r="B12" s="158">
        <v>915980483</v>
      </c>
      <c r="C12" s="67"/>
      <c r="D12" s="67"/>
      <c r="E12" s="161"/>
      <c r="F12" s="67"/>
      <c r="G12" s="67"/>
      <c r="H12" s="67"/>
      <c r="I12" s="68"/>
    </row>
    <row r="13" spans="1:9" ht="15" customHeight="1" x14ac:dyDescent="0.25">
      <c r="A13" s="194" t="s">
        <v>201</v>
      </c>
      <c r="B13" s="137" t="s">
        <v>202</v>
      </c>
      <c r="C13" s="65" t="s">
        <v>203</v>
      </c>
      <c r="D13" s="65" t="s">
        <v>236</v>
      </c>
      <c r="E13" s="65" t="s">
        <v>67</v>
      </c>
      <c r="F13" s="65" t="s">
        <v>81</v>
      </c>
      <c r="G13" s="65" t="s">
        <v>237</v>
      </c>
      <c r="H13" s="65"/>
      <c r="I13" s="66"/>
    </row>
    <row r="14" spans="1:9" ht="15" customHeight="1" thickBot="1" x14ac:dyDescent="0.3">
      <c r="A14" s="195"/>
      <c r="B14" s="180" t="s">
        <v>204</v>
      </c>
      <c r="C14" s="67"/>
      <c r="D14" s="67"/>
      <c r="E14" s="67"/>
      <c r="F14" s="67"/>
      <c r="G14" s="67"/>
      <c r="H14" s="67"/>
      <c r="I14" s="68"/>
    </row>
    <row r="15" spans="1:9" ht="15" customHeight="1" x14ac:dyDescent="0.25">
      <c r="A15" s="194" t="s">
        <v>238</v>
      </c>
      <c r="B15" s="137" t="s">
        <v>239</v>
      </c>
      <c r="C15" s="159" t="s">
        <v>240</v>
      </c>
      <c r="D15" s="65" t="s">
        <v>241</v>
      </c>
      <c r="E15" s="147" t="s">
        <v>244</v>
      </c>
      <c r="F15" s="65" t="s">
        <v>243</v>
      </c>
      <c r="G15" s="65" t="s">
        <v>242</v>
      </c>
      <c r="H15" s="65"/>
      <c r="I15" s="146"/>
    </row>
    <row r="16" spans="1:9" ht="15" customHeight="1" thickBot="1" x14ac:dyDescent="0.3">
      <c r="A16" s="195"/>
      <c r="B16" s="158">
        <v>917778830</v>
      </c>
      <c r="C16" s="162"/>
      <c r="D16" s="67"/>
      <c r="E16" s="149"/>
      <c r="F16" s="67"/>
      <c r="G16" s="67"/>
      <c r="H16" s="67"/>
      <c r="I16" s="68"/>
    </row>
    <row r="17" spans="1:9" ht="15" customHeight="1" x14ac:dyDescent="0.25">
      <c r="A17" s="191" t="s">
        <v>245</v>
      </c>
      <c r="B17" s="137" t="s">
        <v>219</v>
      </c>
      <c r="C17" s="65" t="s">
        <v>108</v>
      </c>
      <c r="D17" s="66" t="s">
        <v>75</v>
      </c>
      <c r="E17" s="65" t="s">
        <v>246</v>
      </c>
      <c r="F17" s="65"/>
      <c r="G17" s="159"/>
      <c r="H17" s="65"/>
      <c r="I17" s="66"/>
    </row>
    <row r="18" spans="1:9" ht="15" customHeight="1" thickBot="1" x14ac:dyDescent="0.3">
      <c r="A18" s="193"/>
      <c r="B18" s="160"/>
      <c r="C18" s="67"/>
      <c r="D18" s="67"/>
      <c r="E18" s="67"/>
      <c r="F18" s="67"/>
      <c r="G18" s="67"/>
      <c r="H18" s="67"/>
      <c r="I18" s="68"/>
    </row>
    <row r="19" spans="1:9" ht="15" customHeight="1" x14ac:dyDescent="0.25">
      <c r="A19" s="191" t="s">
        <v>248</v>
      </c>
      <c r="B19" s="159" t="s">
        <v>205</v>
      </c>
      <c r="C19" s="65" t="s">
        <v>210</v>
      </c>
      <c r="D19" s="65" t="s">
        <v>206</v>
      </c>
      <c r="E19" s="147" t="s">
        <v>207</v>
      </c>
      <c r="F19" s="65" t="s">
        <v>208</v>
      </c>
      <c r="G19" s="65" t="s">
        <v>209</v>
      </c>
      <c r="H19" s="65"/>
      <c r="I19" s="66"/>
    </row>
    <row r="20" spans="1:9" ht="15" customHeight="1" thickBot="1" x14ac:dyDescent="0.3">
      <c r="A20" s="192"/>
      <c r="B20" s="160"/>
      <c r="C20" s="139"/>
      <c r="D20" s="139"/>
      <c r="E20" s="139"/>
      <c r="F20" s="139"/>
      <c r="G20" s="67"/>
      <c r="H20" s="67"/>
      <c r="I20" s="68"/>
    </row>
    <row r="21" spans="1:9" ht="15" customHeight="1" x14ac:dyDescent="0.25">
      <c r="A21" s="194" t="s">
        <v>249</v>
      </c>
      <c r="B21" s="137" t="s">
        <v>211</v>
      </c>
      <c r="C21" s="147" t="s">
        <v>212</v>
      </c>
      <c r="D21" s="147" t="s">
        <v>213</v>
      </c>
      <c r="E21" s="147" t="s">
        <v>214</v>
      </c>
      <c r="F21" s="65"/>
      <c r="G21" s="65"/>
      <c r="H21" s="65"/>
      <c r="I21" s="66"/>
    </row>
    <row r="22" spans="1:9" ht="15" customHeight="1" thickBot="1" x14ac:dyDescent="0.3">
      <c r="A22" s="195"/>
      <c r="B22" s="180"/>
      <c r="C22" s="139"/>
      <c r="D22" s="139"/>
      <c r="E22" s="139"/>
      <c r="F22" s="67"/>
      <c r="G22" s="67"/>
      <c r="H22" s="67"/>
      <c r="I22" s="68"/>
    </row>
    <row r="23" spans="1:9" ht="15" customHeight="1" x14ac:dyDescent="0.25">
      <c r="A23" s="191" t="s">
        <v>215</v>
      </c>
      <c r="B23" s="137" t="s">
        <v>216</v>
      </c>
      <c r="C23" s="65" t="s">
        <v>217</v>
      </c>
      <c r="D23" s="65" t="s">
        <v>218</v>
      </c>
      <c r="E23" s="65" t="s">
        <v>61</v>
      </c>
      <c r="F23" s="65" t="s">
        <v>247</v>
      </c>
      <c r="G23" s="159"/>
      <c r="H23" s="65"/>
      <c r="I23" s="66"/>
    </row>
    <row r="24" spans="1:9" ht="15" customHeight="1" thickBot="1" x14ac:dyDescent="0.3">
      <c r="A24" s="193"/>
      <c r="B24" s="158">
        <v>940650349</v>
      </c>
      <c r="C24" s="161"/>
      <c r="D24" s="67"/>
      <c r="E24" s="67"/>
      <c r="F24" s="67"/>
      <c r="G24" s="162"/>
      <c r="H24" s="67"/>
      <c r="I24" s="68"/>
    </row>
    <row r="25" spans="1:9" ht="15" customHeight="1" x14ac:dyDescent="0.25">
      <c r="A25" s="191"/>
      <c r="B25" s="137"/>
      <c r="C25" s="65"/>
      <c r="D25" s="65"/>
      <c r="E25" s="65"/>
      <c r="F25" s="65"/>
      <c r="G25" s="65"/>
      <c r="H25" s="65"/>
      <c r="I25" s="66"/>
    </row>
    <row r="26" spans="1:9" ht="15" customHeight="1" thickBot="1" x14ac:dyDescent="0.3">
      <c r="A26" s="193"/>
      <c r="B26" s="163"/>
      <c r="C26" s="141"/>
      <c r="D26" s="141"/>
      <c r="E26" s="141"/>
      <c r="F26" s="141"/>
      <c r="G26" s="141"/>
      <c r="H26" s="141"/>
      <c r="I26" s="144"/>
    </row>
    <row r="27" spans="1:9" ht="15" customHeight="1" x14ac:dyDescent="0.3">
      <c r="A27" s="194"/>
      <c r="B27" s="65"/>
      <c r="C27" s="159"/>
      <c r="D27" s="164"/>
      <c r="E27" s="147"/>
      <c r="F27" s="65"/>
      <c r="G27" s="65"/>
      <c r="H27" s="65"/>
      <c r="I27" s="66"/>
    </row>
    <row r="28" spans="1:9" ht="15" customHeight="1" thickBot="1" x14ac:dyDescent="0.3">
      <c r="A28" s="195"/>
      <c r="B28" s="160"/>
      <c r="C28" s="139"/>
      <c r="D28" s="139"/>
      <c r="E28" s="139"/>
      <c r="F28" s="139"/>
      <c r="G28" s="67"/>
      <c r="H28" s="67"/>
      <c r="I28" s="68"/>
    </row>
    <row r="29" spans="1:9" ht="15" customHeight="1" x14ac:dyDescent="0.25">
      <c r="A29" s="191"/>
      <c r="B29" s="145"/>
      <c r="C29" s="145"/>
      <c r="D29" s="142"/>
      <c r="E29" s="142"/>
      <c r="F29" s="142"/>
      <c r="G29" s="142"/>
      <c r="H29" s="142"/>
      <c r="I29" s="146"/>
    </row>
    <row r="30" spans="1:9" ht="15" customHeight="1" thickBot="1" x14ac:dyDescent="0.3">
      <c r="A30" s="192"/>
      <c r="B30" s="165"/>
      <c r="C30" s="142"/>
      <c r="D30" s="142"/>
      <c r="E30" s="142"/>
      <c r="F30" s="142"/>
      <c r="G30" s="142"/>
      <c r="H30" s="141"/>
      <c r="I30" s="144"/>
    </row>
    <row r="31" spans="1:9" ht="15" customHeight="1" x14ac:dyDescent="0.25">
      <c r="A31" s="194"/>
      <c r="B31" s="137"/>
      <c r="C31" s="65"/>
      <c r="D31" s="65"/>
      <c r="E31" s="65"/>
      <c r="F31" s="65"/>
      <c r="G31" s="65"/>
      <c r="H31" s="65"/>
      <c r="I31" s="66"/>
    </row>
    <row r="32" spans="1:9" ht="15" customHeight="1" thickBot="1" x14ac:dyDescent="0.3">
      <c r="A32" s="195"/>
      <c r="B32" s="158"/>
      <c r="C32" s="161"/>
      <c r="D32" s="67"/>
      <c r="E32" s="67"/>
      <c r="F32" s="67"/>
      <c r="G32" s="139"/>
      <c r="H32" s="67"/>
      <c r="I32" s="68"/>
    </row>
    <row r="33" spans="1:9" ht="15" customHeight="1" x14ac:dyDescent="0.25">
      <c r="A33" s="191"/>
      <c r="B33" s="137"/>
      <c r="C33" s="65"/>
      <c r="D33" s="142"/>
      <c r="E33" s="65"/>
      <c r="F33" s="65"/>
      <c r="G33" s="65"/>
      <c r="H33" s="142"/>
      <c r="I33" s="66"/>
    </row>
    <row r="34" spans="1:9" ht="15" customHeight="1" thickBot="1" x14ac:dyDescent="0.3">
      <c r="A34" s="193"/>
      <c r="B34" s="160"/>
      <c r="C34" s="139"/>
      <c r="D34" s="139"/>
      <c r="E34" s="139"/>
      <c r="F34" s="139"/>
      <c r="G34" s="67"/>
      <c r="H34" s="67"/>
      <c r="I34" s="68"/>
    </row>
    <row r="35" spans="1:9" ht="15" customHeight="1" x14ac:dyDescent="0.25">
      <c r="A35" s="185"/>
      <c r="B35" s="137"/>
      <c r="C35" s="65"/>
      <c r="D35" s="65"/>
      <c r="E35" s="65"/>
      <c r="F35" s="137"/>
      <c r="G35" s="65"/>
      <c r="H35" s="65"/>
      <c r="I35" s="66"/>
    </row>
    <row r="36" spans="1:9" ht="15" customHeight="1" thickBot="1" x14ac:dyDescent="0.3">
      <c r="A36" s="186"/>
      <c r="B36" s="104"/>
      <c r="C36" s="67"/>
      <c r="D36" s="67"/>
      <c r="E36" s="67"/>
      <c r="F36" s="67"/>
      <c r="G36" s="67"/>
      <c r="H36" s="67"/>
      <c r="I36" s="68"/>
    </row>
    <row r="37" spans="1:9" ht="15" customHeight="1" x14ac:dyDescent="0.25">
      <c r="A37" s="185"/>
      <c r="B37" s="137"/>
      <c r="C37" s="65"/>
      <c r="D37" s="65"/>
      <c r="E37" s="65"/>
      <c r="F37" s="137"/>
      <c r="G37" s="65"/>
      <c r="H37" s="65"/>
      <c r="I37" s="66"/>
    </row>
    <row r="38" spans="1:9" ht="15" customHeight="1" thickBot="1" x14ac:dyDescent="0.3">
      <c r="A38" s="186"/>
      <c r="B38" s="104"/>
      <c r="C38" s="67"/>
      <c r="D38" s="67"/>
      <c r="E38" s="67"/>
      <c r="F38" s="67"/>
      <c r="G38" s="67"/>
      <c r="H38" s="67"/>
      <c r="I38" s="68"/>
    </row>
    <row r="39" spans="1:9" ht="15" customHeight="1" x14ac:dyDescent="0.25">
      <c r="A39" s="185"/>
      <c r="B39" s="137"/>
      <c r="C39" s="65"/>
      <c r="D39" s="65"/>
      <c r="E39" s="65"/>
      <c r="F39" s="137"/>
      <c r="G39" s="65"/>
      <c r="H39" s="65"/>
      <c r="I39" s="66"/>
    </row>
    <row r="40" spans="1:9" ht="15" customHeight="1" thickBot="1" x14ac:dyDescent="0.3">
      <c r="A40" s="186"/>
      <c r="B40" s="104"/>
      <c r="C40" s="67"/>
      <c r="D40" s="67"/>
      <c r="E40" s="67"/>
      <c r="F40" s="67"/>
      <c r="G40" s="67"/>
      <c r="H40" s="67"/>
      <c r="I40" s="68"/>
    </row>
    <row r="41" spans="1:9" ht="15" customHeight="1" x14ac:dyDescent="0.25">
      <c r="A41" s="185"/>
      <c r="B41" s="137"/>
      <c r="C41" s="65"/>
      <c r="D41" s="65"/>
      <c r="E41" s="65"/>
      <c r="F41" s="137"/>
      <c r="G41" s="65"/>
      <c r="H41" s="65"/>
      <c r="I41" s="66"/>
    </row>
    <row r="42" spans="1:9" ht="15" customHeight="1" thickBot="1" x14ac:dyDescent="0.3">
      <c r="A42" s="187"/>
      <c r="B42" s="143"/>
      <c r="C42" s="141"/>
      <c r="D42" s="141"/>
      <c r="E42" s="141"/>
      <c r="F42" s="141"/>
      <c r="G42" s="141"/>
      <c r="H42" s="141"/>
      <c r="I42" s="144"/>
    </row>
    <row r="43" spans="1:9" ht="15" customHeight="1" x14ac:dyDescent="0.25">
      <c r="A43" s="188"/>
      <c r="B43" s="150"/>
      <c r="C43" s="150"/>
      <c r="D43" s="150"/>
      <c r="E43" s="151"/>
      <c r="F43" s="152"/>
      <c r="G43" s="147"/>
      <c r="H43" s="65"/>
      <c r="I43" s="66"/>
    </row>
    <row r="44" spans="1:9" ht="15" customHeight="1" thickBot="1" x14ac:dyDescent="0.3">
      <c r="A44" s="189"/>
      <c r="B44" s="138"/>
      <c r="C44" s="139"/>
      <c r="D44" s="139"/>
      <c r="E44" s="148"/>
      <c r="F44" s="153"/>
      <c r="G44" s="149"/>
      <c r="H44" s="67"/>
      <c r="I44" s="68"/>
    </row>
    <row r="45" spans="1:9" ht="15" customHeight="1" x14ac:dyDescent="0.25">
      <c r="A45" s="190"/>
      <c r="B45" s="142"/>
      <c r="C45" s="142"/>
      <c r="D45" s="142"/>
      <c r="E45" s="142"/>
      <c r="F45" s="145"/>
      <c r="G45" s="142"/>
      <c r="H45" s="142"/>
      <c r="I45" s="146"/>
    </row>
    <row r="46" spans="1:9" ht="15" customHeight="1" thickBot="1" x14ac:dyDescent="0.3">
      <c r="A46" s="186"/>
      <c r="B46" s="104"/>
      <c r="C46" s="67"/>
      <c r="D46" s="67"/>
      <c r="E46" s="67"/>
      <c r="F46" s="67"/>
      <c r="G46" s="67"/>
      <c r="H46" s="67"/>
      <c r="I46" s="68"/>
    </row>
    <row r="47" spans="1:9" ht="15" customHeight="1" x14ac:dyDescent="0.25">
      <c r="A47" s="185"/>
      <c r="B47" s="137"/>
      <c r="C47" s="65"/>
      <c r="D47" s="65"/>
      <c r="E47" s="65"/>
      <c r="F47" s="137"/>
      <c r="G47" s="65"/>
      <c r="H47" s="65"/>
      <c r="I47" s="66"/>
    </row>
    <row r="48" spans="1:9" ht="15" customHeight="1" thickBot="1" x14ac:dyDescent="0.3">
      <c r="A48" s="186"/>
      <c r="B48" s="104"/>
      <c r="C48" s="67"/>
      <c r="D48" s="67"/>
      <c r="E48" s="67"/>
      <c r="F48" s="67"/>
      <c r="G48" s="67"/>
      <c r="H48" s="67"/>
      <c r="I48" s="68"/>
    </row>
    <row r="49" spans="1:9" ht="15" customHeight="1" x14ac:dyDescent="0.25">
      <c r="A49" s="185"/>
      <c r="B49" s="137"/>
      <c r="C49" s="65"/>
      <c r="D49" s="65"/>
      <c r="E49" s="65"/>
      <c r="F49" s="137"/>
      <c r="G49" s="65"/>
      <c r="H49" s="65"/>
      <c r="I49" s="66"/>
    </row>
    <row r="50" spans="1:9" ht="15" customHeight="1" thickBot="1" x14ac:dyDescent="0.3">
      <c r="A50" s="186"/>
      <c r="B50" s="104"/>
      <c r="C50" s="67"/>
      <c r="D50" s="67"/>
      <c r="E50" s="67"/>
      <c r="F50" s="67"/>
      <c r="G50" s="67"/>
      <c r="H50" s="67"/>
      <c r="I50" s="68"/>
    </row>
    <row r="51" spans="1:9" ht="15" customHeight="1" x14ac:dyDescent="0.25">
      <c r="A51" s="185"/>
      <c r="B51" s="137"/>
      <c r="C51" s="65"/>
      <c r="D51" s="65"/>
      <c r="E51" s="65"/>
      <c r="F51" s="137"/>
      <c r="G51" s="65"/>
      <c r="H51" s="65"/>
      <c r="I51" s="66"/>
    </row>
    <row r="52" spans="1:9" ht="15" customHeight="1" thickBot="1" x14ac:dyDescent="0.3">
      <c r="A52" s="186"/>
      <c r="B52" s="104"/>
      <c r="C52" s="67"/>
      <c r="D52" s="67"/>
      <c r="E52" s="67"/>
      <c r="F52" s="67"/>
      <c r="G52" s="67"/>
      <c r="H52" s="67"/>
      <c r="I52" s="68"/>
    </row>
    <row r="53" spans="1:9" ht="15" customHeight="1" x14ac:dyDescent="0.25">
      <c r="A53" s="185" t="s">
        <v>154</v>
      </c>
      <c r="B53" s="137" t="s">
        <v>157</v>
      </c>
      <c r="C53" s="65" t="s">
        <v>158</v>
      </c>
      <c r="D53" s="65" t="s">
        <v>43</v>
      </c>
      <c r="E53" s="65" t="s">
        <v>41</v>
      </c>
      <c r="F53" s="137"/>
      <c r="G53" s="65"/>
      <c r="H53" s="65"/>
      <c r="I53" s="66"/>
    </row>
    <row r="54" spans="1:9" ht="15" customHeight="1" thickBot="1" x14ac:dyDescent="0.3">
      <c r="A54" s="186"/>
      <c r="B54" s="104"/>
      <c r="C54" s="67"/>
      <c r="D54" s="67"/>
      <c r="E54" s="67"/>
      <c r="F54" s="67"/>
      <c r="G54" s="67"/>
      <c r="H54" s="67"/>
      <c r="I54" s="68"/>
    </row>
    <row r="55" spans="1:9" ht="15" customHeight="1" x14ac:dyDescent="0.25">
      <c r="A55" s="185" t="s">
        <v>152</v>
      </c>
      <c r="B55" s="137" t="s">
        <v>159</v>
      </c>
      <c r="C55" s="65" t="s">
        <v>160</v>
      </c>
      <c r="D55" s="65" t="s">
        <v>161</v>
      </c>
      <c r="E55" s="65" t="s">
        <v>162</v>
      </c>
      <c r="F55" s="137"/>
      <c r="G55" s="65"/>
      <c r="H55" s="65"/>
      <c r="I55" s="66"/>
    </row>
    <row r="56" spans="1:9" ht="15" customHeight="1" thickBot="1" x14ac:dyDescent="0.3">
      <c r="A56" s="186"/>
      <c r="B56" s="104"/>
      <c r="C56" s="67"/>
      <c r="D56" s="67"/>
      <c r="E56" s="67"/>
      <c r="F56" s="67"/>
      <c r="G56" s="67"/>
      <c r="H56" s="67"/>
      <c r="I56" s="68"/>
    </row>
    <row r="57" spans="1:9" ht="15" customHeight="1" x14ac:dyDescent="0.25">
      <c r="A57" s="185" t="s">
        <v>153</v>
      </c>
      <c r="B57" s="65" t="s">
        <v>154</v>
      </c>
      <c r="C57" s="65" t="s">
        <v>163</v>
      </c>
      <c r="D57" s="65" t="s">
        <v>164</v>
      </c>
      <c r="E57" s="65" t="s">
        <v>165</v>
      </c>
      <c r="F57" s="65"/>
      <c r="G57" s="65"/>
      <c r="H57" s="65"/>
      <c r="I57" s="66"/>
    </row>
    <row r="58" spans="1:9" ht="15" customHeight="1" thickBot="1" x14ac:dyDescent="0.3">
      <c r="A58" s="186"/>
      <c r="B58" s="104"/>
      <c r="C58" s="104"/>
      <c r="D58" s="104"/>
      <c r="E58" s="104"/>
      <c r="F58" s="104"/>
      <c r="G58" s="104"/>
      <c r="H58" s="67"/>
      <c r="I58" s="68"/>
    </row>
    <row r="59" spans="1:9" ht="15" customHeight="1" x14ac:dyDescent="0.25">
      <c r="A59" s="185" t="s">
        <v>155</v>
      </c>
      <c r="B59" s="65" t="s">
        <v>166</v>
      </c>
      <c r="C59" s="65" t="s">
        <v>167</v>
      </c>
      <c r="D59" s="65" t="s">
        <v>168</v>
      </c>
      <c r="E59" s="65" t="s">
        <v>169</v>
      </c>
      <c r="F59" s="65"/>
      <c r="G59" s="65"/>
      <c r="H59" s="65"/>
      <c r="I59" s="66"/>
    </row>
    <row r="60" spans="1:9" ht="15" customHeight="1" thickBot="1" x14ac:dyDescent="0.3">
      <c r="A60" s="186"/>
      <c r="B60" s="104"/>
      <c r="C60" s="104"/>
      <c r="D60" s="104"/>
      <c r="E60" s="104"/>
      <c r="F60" s="104"/>
      <c r="G60" s="104"/>
      <c r="H60" s="67"/>
      <c r="I60" s="68"/>
    </row>
    <row r="61" spans="1:9" ht="15" customHeight="1" x14ac:dyDescent="0.25">
      <c r="A61" s="185" t="s">
        <v>156</v>
      </c>
      <c r="B61" s="65" t="s">
        <v>170</v>
      </c>
      <c r="C61" s="65" t="s">
        <v>171</v>
      </c>
      <c r="D61" s="65" t="s">
        <v>172</v>
      </c>
      <c r="E61" s="65" t="s">
        <v>173</v>
      </c>
      <c r="F61" s="65"/>
      <c r="G61" s="65"/>
      <c r="H61" s="65"/>
      <c r="I61" s="66"/>
    </row>
    <row r="62" spans="1:9" ht="15" customHeight="1" thickBot="1" x14ac:dyDescent="0.3">
      <c r="A62" s="186"/>
      <c r="B62" s="104"/>
      <c r="C62" s="67"/>
      <c r="D62" s="67"/>
      <c r="E62" s="67"/>
      <c r="F62" s="67"/>
      <c r="G62" s="67"/>
      <c r="H62" s="67"/>
      <c r="I62" s="68"/>
    </row>
    <row r="63" spans="1:9" x14ac:dyDescent="0.25">
      <c r="A63" s="106"/>
    </row>
    <row r="64" spans="1:9" x14ac:dyDescent="0.25">
      <c r="A64" s="106"/>
    </row>
    <row r="65" spans="1:3" x14ac:dyDescent="0.25">
      <c r="A65" s="106"/>
    </row>
    <row r="66" spans="1:3" x14ac:dyDescent="0.25">
      <c r="A66" s="122" t="s">
        <v>40</v>
      </c>
      <c r="B66" s="18" t="s">
        <v>41</v>
      </c>
      <c r="C66" s="18" t="s">
        <v>44</v>
      </c>
    </row>
    <row r="67" spans="1:3" x14ac:dyDescent="0.25">
      <c r="B67" s="18" t="s">
        <v>42</v>
      </c>
      <c r="C67" s="18" t="s">
        <v>45</v>
      </c>
    </row>
    <row r="68" spans="1:3" x14ac:dyDescent="0.25">
      <c r="B68" s="18" t="s">
        <v>43</v>
      </c>
      <c r="C68" s="18" t="s">
        <v>46</v>
      </c>
    </row>
    <row r="69" spans="1:3" x14ac:dyDescent="0.25">
      <c r="C69" s="18" t="s">
        <v>47</v>
      </c>
    </row>
  </sheetData>
  <mergeCells count="31">
    <mergeCell ref="A23:A24"/>
    <mergeCell ref="A25:A26"/>
    <mergeCell ref="A3:A4"/>
    <mergeCell ref="A5:A6"/>
    <mergeCell ref="A7:A8"/>
    <mergeCell ref="A9:A10"/>
    <mergeCell ref="A11:A12"/>
    <mergeCell ref="A13:A14"/>
    <mergeCell ref="A1:A2"/>
    <mergeCell ref="A15:A16"/>
    <mergeCell ref="A17:A18"/>
    <mergeCell ref="A19:A20"/>
    <mergeCell ref="A21:A22"/>
    <mergeCell ref="A35:A36"/>
    <mergeCell ref="A37:A38"/>
    <mergeCell ref="A29:A30"/>
    <mergeCell ref="A33:A34"/>
    <mergeCell ref="A27:A28"/>
    <mergeCell ref="A31:A32"/>
    <mergeCell ref="A39:A40"/>
    <mergeCell ref="A41:A42"/>
    <mergeCell ref="A43:A44"/>
    <mergeCell ref="A45:A46"/>
    <mergeCell ref="A47:A48"/>
    <mergeCell ref="A59:A60"/>
    <mergeCell ref="A61:A62"/>
    <mergeCell ref="A49:A50"/>
    <mergeCell ref="A51:A52"/>
    <mergeCell ref="A53:A54"/>
    <mergeCell ref="A55:A56"/>
    <mergeCell ref="A57:A58"/>
  </mergeCells>
  <phoneticPr fontId="3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67"/>
  <sheetViews>
    <sheetView zoomScaleNormal="100" workbookViewId="0">
      <selection activeCell="B1" sqref="B1:G1"/>
    </sheetView>
  </sheetViews>
  <sheetFormatPr defaultRowHeight="13.2" x14ac:dyDescent="0.25"/>
  <cols>
    <col min="1" max="1" width="9.33203125" bestFit="1" customWidth="1"/>
    <col min="2" max="2" width="15.6640625" bestFit="1" customWidth="1"/>
    <col min="3" max="3" width="24.6640625"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4.6640625" customWidth="1"/>
    <col min="13" max="13" width="30.5546875" bestFit="1" customWidth="1"/>
    <col min="14" max="14" width="15.5546875" bestFit="1" customWidth="1"/>
    <col min="18" max="18" width="7.44140625" customWidth="1"/>
    <col min="20" max="20" width="15.5546875" bestFit="1" customWidth="1"/>
    <col min="21" max="21" width="24.6640625" customWidth="1"/>
    <col min="22" max="22" width="30.44140625" bestFit="1" customWidth="1"/>
    <col min="23" max="23" width="15.5546875" bestFit="1" customWidth="1"/>
    <col min="27" max="27" width="3.33203125" customWidth="1"/>
    <col min="29" max="29" width="15.5546875" bestFit="1" customWidth="1"/>
    <col min="30" max="30" width="24.6640625" customWidth="1"/>
    <col min="31" max="31" width="30.44140625" bestFit="1" customWidth="1"/>
    <col min="32" max="32" width="15.5546875" bestFit="1" customWidth="1"/>
  </cols>
  <sheetData>
    <row r="1" spans="1:34" ht="45" customHeight="1" x14ac:dyDescent="0.25">
      <c r="A1" s="79"/>
      <c r="B1" s="342" t="s">
        <v>128</v>
      </c>
      <c r="C1" s="342"/>
      <c r="D1" s="342"/>
      <c r="E1" s="342"/>
      <c r="F1" s="342"/>
      <c r="G1" s="343"/>
      <c r="H1" s="75"/>
      <c r="J1" s="79"/>
      <c r="K1" s="342" t="s">
        <v>131</v>
      </c>
      <c r="L1" s="342"/>
      <c r="M1" s="342"/>
      <c r="N1" s="342"/>
      <c r="O1" s="342"/>
      <c r="P1" s="343"/>
      <c r="Q1" s="75"/>
      <c r="S1" s="79"/>
      <c r="T1" s="342" t="s">
        <v>130</v>
      </c>
      <c r="U1" s="342"/>
      <c r="V1" s="342"/>
      <c r="W1" s="342"/>
      <c r="X1" s="342"/>
      <c r="Y1" s="343"/>
      <c r="Z1" s="75"/>
      <c r="AB1" s="79"/>
      <c r="AC1" s="342" t="s">
        <v>129</v>
      </c>
      <c r="AD1" s="342"/>
      <c r="AE1" s="342"/>
      <c r="AF1" s="342"/>
      <c r="AG1" s="342"/>
      <c r="AH1" s="343"/>
    </row>
    <row r="2" spans="1:34" ht="45" customHeight="1" thickBot="1" x14ac:dyDescent="0.3">
      <c r="A2" s="80"/>
      <c r="B2" s="344" t="s">
        <v>251</v>
      </c>
      <c r="C2" s="344"/>
      <c r="D2" s="344"/>
      <c r="E2" s="334" t="s">
        <v>253</v>
      </c>
      <c r="F2" s="334"/>
      <c r="G2" s="335"/>
      <c r="H2" s="81"/>
      <c r="J2" s="80"/>
      <c r="K2" s="344" t="s">
        <v>251</v>
      </c>
      <c r="L2" s="344"/>
      <c r="M2" s="344"/>
      <c r="N2" s="334" t="s">
        <v>253</v>
      </c>
      <c r="O2" s="334"/>
      <c r="P2" s="335"/>
      <c r="Q2" s="81"/>
      <c r="S2" s="80"/>
      <c r="T2" s="344" t="s">
        <v>251</v>
      </c>
      <c r="U2" s="344"/>
      <c r="V2" s="344"/>
      <c r="W2" s="334" t="s">
        <v>253</v>
      </c>
      <c r="X2" s="334"/>
      <c r="Y2" s="335"/>
      <c r="Z2" s="81"/>
      <c r="AB2" s="80"/>
      <c r="AC2" s="344" t="s">
        <v>251</v>
      </c>
      <c r="AD2" s="344"/>
      <c r="AE2" s="344"/>
      <c r="AF2" s="334" t="s">
        <v>253</v>
      </c>
      <c r="AG2" s="334"/>
      <c r="AH2" s="335"/>
    </row>
    <row r="3" spans="1:34" ht="24.9" customHeight="1" thickBot="1" x14ac:dyDescent="0.3">
      <c r="A3" s="125" t="s">
        <v>109</v>
      </c>
      <c r="B3" s="336" t="s">
        <v>110</v>
      </c>
      <c r="C3" s="337"/>
      <c r="D3" s="126" t="s">
        <v>111</v>
      </c>
      <c r="E3" s="127" t="s">
        <v>112</v>
      </c>
      <c r="F3" s="127" t="s">
        <v>113</v>
      </c>
      <c r="G3" s="128" t="s">
        <v>114</v>
      </c>
      <c r="H3" s="86"/>
      <c r="J3" s="82" t="s">
        <v>109</v>
      </c>
      <c r="K3" s="336" t="s">
        <v>110</v>
      </c>
      <c r="L3" s="337"/>
      <c r="M3" s="126" t="s">
        <v>111</v>
      </c>
      <c r="N3" s="127" t="s">
        <v>112</v>
      </c>
      <c r="O3" s="127" t="s">
        <v>113</v>
      </c>
      <c r="P3" s="128" t="s">
        <v>114</v>
      </c>
      <c r="Q3" s="86"/>
      <c r="S3" s="125" t="s">
        <v>109</v>
      </c>
      <c r="T3" s="336" t="s">
        <v>110</v>
      </c>
      <c r="U3" s="337"/>
      <c r="V3" s="126" t="s">
        <v>111</v>
      </c>
      <c r="W3" s="127" t="s">
        <v>112</v>
      </c>
      <c r="X3" s="127" t="s">
        <v>113</v>
      </c>
      <c r="Y3" s="128" t="s">
        <v>114</v>
      </c>
      <c r="Z3" s="86"/>
      <c r="AB3" s="125" t="s">
        <v>109</v>
      </c>
      <c r="AC3" s="336" t="s">
        <v>110</v>
      </c>
      <c r="AD3" s="337"/>
      <c r="AE3" s="126" t="s">
        <v>111</v>
      </c>
      <c r="AF3" s="127" t="s">
        <v>112</v>
      </c>
      <c r="AG3" s="127" t="s">
        <v>113</v>
      </c>
      <c r="AH3" s="128" t="s">
        <v>114</v>
      </c>
    </row>
    <row r="4" spans="1:34" ht="45" customHeight="1" thickTop="1" x14ac:dyDescent="0.3">
      <c r="A4" s="129">
        <v>1</v>
      </c>
      <c r="B4" s="338" t="str">
        <f t="shared" ref="B4:B26" si="0">E38</f>
        <v>Roman Júlenyi</v>
      </c>
      <c r="C4" s="339"/>
      <c r="D4" s="130" t="str">
        <f t="shared" ref="D4:D33" si="1">F38</f>
        <v>Turčianske Teplice B    Maver</v>
      </c>
      <c r="E4" s="131"/>
      <c r="F4" s="131"/>
      <c r="G4" s="132"/>
      <c r="J4" s="134">
        <v>1</v>
      </c>
      <c r="K4" s="340" t="str">
        <f t="shared" ref="K4:K33" si="2">N38</f>
        <v>Ján Ottinger</v>
      </c>
      <c r="L4" s="339"/>
      <c r="M4" s="130" t="str">
        <f t="shared" ref="M4:M33" si="3">O38</f>
        <v>Turčianske Teplice B    Maver</v>
      </c>
      <c r="N4" s="131"/>
      <c r="O4" s="131"/>
      <c r="P4" s="132"/>
      <c r="S4" s="129">
        <v>1</v>
      </c>
      <c r="T4" s="338" t="str">
        <f t="shared" ref="T4:T33" si="4">W38</f>
        <v>Zoltán Juhász</v>
      </c>
      <c r="U4" s="339"/>
      <c r="V4" s="130" t="str">
        <f t="shared" ref="V4:V33" si="5">X38</f>
        <v>Nové Zámky B                         Andovce</v>
      </c>
      <c r="W4" s="131"/>
      <c r="X4" s="131"/>
      <c r="Y4" s="132"/>
      <c r="AB4" s="129">
        <v>1</v>
      </c>
      <c r="AC4" s="338" t="str">
        <f t="shared" ref="AC4:AC33" si="6">AF38</f>
        <v>Ivan Rovenský</v>
      </c>
      <c r="AD4" s="339"/>
      <c r="AE4" s="130" t="str">
        <f t="shared" ref="AE4:AE33" si="7">AG38</f>
        <v xml:space="preserve">Nová Baňa Carpio </v>
      </c>
      <c r="AF4" s="131"/>
      <c r="AG4" s="131"/>
      <c r="AH4" s="132"/>
    </row>
    <row r="5" spans="1:34" ht="45" customHeight="1" x14ac:dyDescent="0.3">
      <c r="A5" s="91">
        <v>2</v>
      </c>
      <c r="B5" s="332" t="str">
        <f t="shared" si="0"/>
        <v>Jaroslav Haššo</v>
      </c>
      <c r="C5" s="333"/>
      <c r="D5" s="92" t="str">
        <f t="shared" si="1"/>
        <v>Hlohovec SPORTEX MT</v>
      </c>
      <c r="E5" s="93"/>
      <c r="F5" s="93"/>
      <c r="G5" s="94"/>
      <c r="J5" s="135">
        <v>2</v>
      </c>
      <c r="K5" s="341" t="str">
        <f t="shared" si="2"/>
        <v>Štefan Futo</v>
      </c>
      <c r="L5" s="333"/>
      <c r="M5" s="92" t="str">
        <f t="shared" si="3"/>
        <v>Komárno MMX Senzas   Dopping MFT</v>
      </c>
      <c r="N5" s="93"/>
      <c r="O5" s="93"/>
      <c r="P5" s="94"/>
      <c r="S5" s="91">
        <v>2</v>
      </c>
      <c r="T5" s="332" t="str">
        <f t="shared" si="4"/>
        <v>Kristián Košár</v>
      </c>
      <c r="U5" s="333"/>
      <c r="V5" s="92" t="str">
        <f t="shared" si="5"/>
        <v>Komárno MMX Senzas   Dopping MFT</v>
      </c>
      <c r="W5" s="93"/>
      <c r="X5" s="93"/>
      <c r="Y5" s="94"/>
      <c r="AB5" s="91">
        <v>2</v>
      </c>
      <c r="AC5" s="332" t="str">
        <f t="shared" si="6"/>
        <v>Ondrej Bobek</v>
      </c>
      <c r="AD5" s="333"/>
      <c r="AE5" s="92" t="str">
        <f t="shared" si="7"/>
        <v>Dunajská Streda C             Blinker</v>
      </c>
      <c r="AF5" s="93"/>
      <c r="AG5" s="93"/>
      <c r="AH5" s="94"/>
    </row>
    <row r="6" spans="1:34" ht="45" customHeight="1" x14ac:dyDescent="0.3">
      <c r="A6" s="91">
        <v>3</v>
      </c>
      <c r="B6" s="332" t="str">
        <f t="shared" si="0"/>
        <v>Patrik Ferenc</v>
      </c>
      <c r="C6" s="333"/>
      <c r="D6" s="92" t="str">
        <f t="shared" si="1"/>
        <v>Štúrovo A Top-Mix</v>
      </c>
      <c r="E6" s="93"/>
      <c r="F6" s="93"/>
      <c r="G6" s="94"/>
      <c r="J6" s="135">
        <v>3</v>
      </c>
      <c r="K6" s="341" t="str">
        <f t="shared" si="2"/>
        <v>Nikolas Szöke</v>
      </c>
      <c r="L6" s="333"/>
      <c r="M6" s="92" t="str">
        <f t="shared" si="3"/>
        <v>Nové Zámky B                         Andovce</v>
      </c>
      <c r="N6" s="93"/>
      <c r="O6" s="93"/>
      <c r="P6" s="94"/>
      <c r="S6" s="91">
        <v>3</v>
      </c>
      <c r="T6" s="332" t="str">
        <f t="shared" si="4"/>
        <v>József Molnár</v>
      </c>
      <c r="U6" s="333"/>
      <c r="V6" s="92" t="str">
        <f t="shared" si="5"/>
        <v xml:space="preserve">Nová Baňa Carpio </v>
      </c>
      <c r="W6" s="93"/>
      <c r="X6" s="93"/>
      <c r="Y6" s="94"/>
      <c r="AB6" s="91">
        <v>3</v>
      </c>
      <c r="AC6" s="332" t="str">
        <f t="shared" si="6"/>
        <v>Róbert Ravasz</v>
      </c>
      <c r="AD6" s="333"/>
      <c r="AE6" s="92" t="str">
        <f t="shared" si="7"/>
        <v>Dunajská Streda A      Szenzál</v>
      </c>
      <c r="AF6" s="93"/>
      <c r="AG6" s="93"/>
      <c r="AH6" s="94"/>
    </row>
    <row r="7" spans="1:34" ht="45" customHeight="1" x14ac:dyDescent="0.3">
      <c r="A7" s="91">
        <v>4</v>
      </c>
      <c r="B7" s="332" t="str">
        <f t="shared" si="0"/>
        <v>Ján Mátyás</v>
      </c>
      <c r="C7" s="333"/>
      <c r="D7" s="92" t="str">
        <f t="shared" si="1"/>
        <v>Dunajská Streda C             Blinker</v>
      </c>
      <c r="E7" s="93"/>
      <c r="F7" s="93"/>
      <c r="G7" s="94"/>
      <c r="J7" s="135">
        <v>4</v>
      </c>
      <c r="K7" s="341" t="str">
        <f t="shared" si="2"/>
        <v>Attila Treindl ml.</v>
      </c>
      <c r="L7" s="333"/>
      <c r="M7" s="92" t="str">
        <f t="shared" si="3"/>
        <v>Štúrovo B TMA          Fishing Team</v>
      </c>
      <c r="N7" s="93"/>
      <c r="O7" s="93"/>
      <c r="P7" s="94"/>
      <c r="S7" s="91">
        <v>4</v>
      </c>
      <c r="T7" s="332" t="str">
        <f t="shared" si="4"/>
        <v>Július Slama</v>
      </c>
      <c r="U7" s="333"/>
      <c r="V7" s="92" t="str">
        <f t="shared" si="5"/>
        <v>Štúrovo B TMA          Fishing Team</v>
      </c>
      <c r="W7" s="93"/>
      <c r="X7" s="93"/>
      <c r="Y7" s="94"/>
      <c r="AB7" s="91">
        <v>4</v>
      </c>
      <c r="AC7" s="332" t="str">
        <f t="shared" si="6"/>
        <v>Michal Struk</v>
      </c>
      <c r="AD7" s="333"/>
      <c r="AE7" s="92" t="str">
        <f t="shared" si="7"/>
        <v>Hlohovec SPORTEX MT</v>
      </c>
      <c r="AF7" s="93"/>
      <c r="AG7" s="93"/>
      <c r="AH7" s="94"/>
    </row>
    <row r="8" spans="1:34" ht="45" customHeight="1" x14ac:dyDescent="0.3">
      <c r="A8" s="91">
        <v>5</v>
      </c>
      <c r="B8" s="332" t="str">
        <f t="shared" si="0"/>
        <v>Ladiszlav Szabo</v>
      </c>
      <c r="C8" s="333"/>
      <c r="D8" s="92" t="str">
        <f t="shared" si="1"/>
        <v>Dunajská Streda A      Szenzál</v>
      </c>
      <c r="E8" s="93"/>
      <c r="F8" s="93"/>
      <c r="G8" s="94"/>
      <c r="J8" s="135">
        <v>5</v>
      </c>
      <c r="K8" s="341" t="str">
        <f t="shared" si="2"/>
        <v>Peter Rigó</v>
      </c>
      <c r="L8" s="333"/>
      <c r="M8" s="92" t="str">
        <f t="shared" si="3"/>
        <v>Dunajská Streda E Haldorádo MFT SK</v>
      </c>
      <c r="N8" s="93"/>
      <c r="O8" s="93"/>
      <c r="P8" s="94"/>
      <c r="S8" s="91">
        <v>5</v>
      </c>
      <c r="T8" s="332" t="str">
        <f t="shared" si="4"/>
        <v>Gergely Törjék</v>
      </c>
      <c r="U8" s="333"/>
      <c r="V8" s="92" t="str">
        <f t="shared" si="5"/>
        <v>Dunajská Streda E Haldorádo MFT SK</v>
      </c>
      <c r="W8" s="93"/>
      <c r="X8" s="93"/>
      <c r="Y8" s="94"/>
      <c r="AB8" s="91">
        <v>5</v>
      </c>
      <c r="AC8" s="332" t="str">
        <f t="shared" si="6"/>
        <v>Zoltán Karvanský</v>
      </c>
      <c r="AD8" s="333"/>
      <c r="AE8" s="92" t="str">
        <f t="shared" si="7"/>
        <v>Nové Zámky B                         Andovce</v>
      </c>
      <c r="AF8" s="93"/>
      <c r="AG8" s="93"/>
      <c r="AH8" s="94"/>
    </row>
    <row r="9" spans="1:34" ht="45" customHeight="1" x14ac:dyDescent="0.3">
      <c r="A9" s="91">
        <v>6</v>
      </c>
      <c r="B9" s="332" t="str">
        <f t="shared" si="0"/>
        <v>Marcel Kubík</v>
      </c>
      <c r="C9" s="333"/>
      <c r="D9" s="92" t="str">
        <f t="shared" si="1"/>
        <v>Komárno MMX Senzas   Dopping MFT</v>
      </c>
      <c r="E9" s="93"/>
      <c r="F9" s="95"/>
      <c r="G9" s="94"/>
      <c r="J9" s="135">
        <v>6</v>
      </c>
      <c r="K9" s="341" t="str">
        <f t="shared" si="2"/>
        <v>Oskár Horváth</v>
      </c>
      <c r="L9" s="333"/>
      <c r="M9" s="92" t="str">
        <f t="shared" si="3"/>
        <v>Dunajská Streda A      Szenzál</v>
      </c>
      <c r="N9" s="93"/>
      <c r="O9" s="95"/>
      <c r="P9" s="94"/>
      <c r="S9" s="91">
        <v>6</v>
      </c>
      <c r="T9" s="332" t="str">
        <f t="shared" si="4"/>
        <v>Tomáš Mindák</v>
      </c>
      <c r="U9" s="333"/>
      <c r="V9" s="92" t="str">
        <f t="shared" si="5"/>
        <v>Hlohovec SPORTEX MT</v>
      </c>
      <c r="W9" s="93"/>
      <c r="X9" s="95"/>
      <c r="Y9" s="94"/>
      <c r="AB9" s="91">
        <v>6</v>
      </c>
      <c r="AC9" s="332" t="str">
        <f t="shared" si="6"/>
        <v>Attila Treindl st.</v>
      </c>
      <c r="AD9" s="333"/>
      <c r="AE9" s="92" t="str">
        <f t="shared" si="7"/>
        <v>Štúrovo B TMA          Fishing Team</v>
      </c>
      <c r="AF9" s="93"/>
      <c r="AG9" s="95"/>
      <c r="AH9" s="94"/>
    </row>
    <row r="10" spans="1:34" ht="45" customHeight="1" x14ac:dyDescent="0.3">
      <c r="A10" s="91">
        <v>7</v>
      </c>
      <c r="B10" s="332" t="str">
        <f t="shared" si="0"/>
        <v>Adrián Hovorka</v>
      </c>
      <c r="C10" s="333"/>
      <c r="D10" s="92" t="str">
        <f t="shared" si="1"/>
        <v>Nové Zámky B                         Andovce</v>
      </c>
      <c r="E10" s="93"/>
      <c r="F10" s="93"/>
      <c r="G10" s="94"/>
      <c r="J10" s="135">
        <v>7</v>
      </c>
      <c r="K10" s="341" t="str">
        <f t="shared" si="2"/>
        <v>Jozef Szekér</v>
      </c>
      <c r="L10" s="333"/>
      <c r="M10" s="92" t="str">
        <f t="shared" si="3"/>
        <v>Štúrovo A Top-Mix</v>
      </c>
      <c r="N10" s="93"/>
      <c r="O10" s="93"/>
      <c r="P10" s="94"/>
      <c r="S10" s="91">
        <v>7</v>
      </c>
      <c r="T10" s="332" t="str">
        <f t="shared" si="4"/>
        <v>Tibor Tóth</v>
      </c>
      <c r="U10" s="333"/>
      <c r="V10" s="92" t="str">
        <f t="shared" si="5"/>
        <v>Štúrovo A Top-Mix</v>
      </c>
      <c r="W10" s="93"/>
      <c r="X10" s="93"/>
      <c r="Y10" s="94"/>
      <c r="AB10" s="91">
        <v>7</v>
      </c>
      <c r="AC10" s="332" t="str">
        <f t="shared" si="6"/>
        <v>Gábor Törjék</v>
      </c>
      <c r="AD10" s="333"/>
      <c r="AE10" s="92" t="str">
        <f t="shared" si="7"/>
        <v>Dunajská Streda E Haldorádo MFT SK</v>
      </c>
      <c r="AF10" s="93"/>
      <c r="AG10" s="93"/>
      <c r="AH10" s="94"/>
    </row>
    <row r="11" spans="1:34" ht="45" customHeight="1" x14ac:dyDescent="0.3">
      <c r="A11" s="91">
        <v>8</v>
      </c>
      <c r="B11" s="332" t="str">
        <f t="shared" si="0"/>
        <v>Jozef Somogyi</v>
      </c>
      <c r="C11" s="333"/>
      <c r="D11" s="92" t="str">
        <f t="shared" si="1"/>
        <v>Dunajská Streda E Haldorádo MFT SK</v>
      </c>
      <c r="E11" s="93"/>
      <c r="F11" s="93"/>
      <c r="G11" s="94"/>
      <c r="J11" s="135">
        <v>8</v>
      </c>
      <c r="K11" s="341" t="str">
        <f t="shared" si="2"/>
        <v>Martin Haššo</v>
      </c>
      <c r="L11" s="333"/>
      <c r="M11" s="92" t="str">
        <f t="shared" si="3"/>
        <v>Hlohovec SPORTEX MT</v>
      </c>
      <c r="N11" s="93"/>
      <c r="O11" s="93"/>
      <c r="P11" s="94"/>
      <c r="S11" s="91">
        <v>8</v>
      </c>
      <c r="T11" s="332" t="str">
        <f t="shared" si="4"/>
        <v>Zoltán Berecz</v>
      </c>
      <c r="U11" s="333"/>
      <c r="V11" s="92" t="str">
        <f t="shared" si="5"/>
        <v>Dunajská Streda A      Szenzál</v>
      </c>
      <c r="W11" s="93"/>
      <c r="X11" s="93"/>
      <c r="Y11" s="94"/>
      <c r="AB11" s="91">
        <v>8</v>
      </c>
      <c r="AC11" s="332" t="str">
        <f t="shared" si="6"/>
        <v>Marek Mayer</v>
      </c>
      <c r="AD11" s="333"/>
      <c r="AE11" s="92" t="str">
        <f t="shared" si="7"/>
        <v>Komárno MMX Senzas   Dopping MFT</v>
      </c>
      <c r="AF11" s="93"/>
      <c r="AG11" s="93"/>
      <c r="AH11" s="94"/>
    </row>
    <row r="12" spans="1:34" ht="45" customHeight="1" x14ac:dyDescent="0.3">
      <c r="A12" s="91">
        <v>9</v>
      </c>
      <c r="B12" s="332" t="str">
        <f t="shared" si="0"/>
        <v>Milan Michlík</v>
      </c>
      <c r="C12" s="333"/>
      <c r="D12" s="92" t="str">
        <f t="shared" si="1"/>
        <v xml:space="preserve">Nová Baňa Carpio </v>
      </c>
      <c r="E12" s="93"/>
      <c r="F12" s="93"/>
      <c r="G12" s="94"/>
      <c r="J12" s="135">
        <v>9</v>
      </c>
      <c r="K12" s="341" t="str">
        <f t="shared" si="2"/>
        <v>Jozef Šimko</v>
      </c>
      <c r="L12" s="333"/>
      <c r="M12" s="92" t="str">
        <f t="shared" si="3"/>
        <v>Považská Bystrica</v>
      </c>
      <c r="N12" s="93"/>
      <c r="O12" s="93"/>
      <c r="P12" s="94"/>
      <c r="S12" s="91">
        <v>9</v>
      </c>
      <c r="T12" s="332" t="str">
        <f t="shared" si="4"/>
        <v>Mário Sopúch</v>
      </c>
      <c r="U12" s="333"/>
      <c r="V12" s="92" t="str">
        <f t="shared" si="5"/>
        <v>Turčianske Teplice B    Maver</v>
      </c>
      <c r="W12" s="93"/>
      <c r="X12" s="93"/>
      <c r="Y12" s="94"/>
      <c r="AB12" s="91">
        <v>9</v>
      </c>
      <c r="AC12" s="332" t="str">
        <f t="shared" si="6"/>
        <v>Branislav Kriška</v>
      </c>
      <c r="AD12" s="333"/>
      <c r="AE12" s="92" t="str">
        <f t="shared" si="7"/>
        <v>Turčianske Teplice B    Maver</v>
      </c>
      <c r="AF12" s="93"/>
      <c r="AG12" s="93"/>
      <c r="AH12" s="94"/>
    </row>
    <row r="13" spans="1:34" ht="45" customHeight="1" x14ac:dyDescent="0.3">
      <c r="A13" s="91">
        <v>10</v>
      </c>
      <c r="B13" s="332" t="str">
        <f t="shared" si="0"/>
        <v>Ladislav Lenárt</v>
      </c>
      <c r="C13" s="333"/>
      <c r="D13" s="92" t="str">
        <f t="shared" si="1"/>
        <v>Považská Bystrica</v>
      </c>
      <c r="E13" s="93"/>
      <c r="F13" s="93"/>
      <c r="G13" s="94"/>
      <c r="J13" s="135">
        <v>10</v>
      </c>
      <c r="K13" s="341" t="str">
        <f t="shared" si="2"/>
        <v>Ľudovít Meszáros</v>
      </c>
      <c r="L13" s="333"/>
      <c r="M13" s="92" t="str">
        <f t="shared" si="3"/>
        <v>Dunajská Streda C             Blinker</v>
      </c>
      <c r="N13" s="93"/>
      <c r="O13" s="93"/>
      <c r="P13" s="94"/>
      <c r="S13" s="91">
        <v>10</v>
      </c>
      <c r="T13" s="332" t="str">
        <f t="shared" si="4"/>
        <v>Ladislav Szabó ml.</v>
      </c>
      <c r="U13" s="333"/>
      <c r="V13" s="92" t="str">
        <f t="shared" si="5"/>
        <v>Dunajská Streda C             Blinker</v>
      </c>
      <c r="W13" s="93"/>
      <c r="X13" s="93"/>
      <c r="Y13" s="94"/>
      <c r="AB13" s="91">
        <v>10</v>
      </c>
      <c r="AC13" s="332" t="str">
        <f t="shared" si="6"/>
        <v>József Gáspár</v>
      </c>
      <c r="AD13" s="333"/>
      <c r="AE13" s="92" t="str">
        <f t="shared" si="7"/>
        <v>Štúrovo A Top-Mix</v>
      </c>
      <c r="AF13" s="93"/>
      <c r="AG13" s="93"/>
      <c r="AH13" s="94"/>
    </row>
    <row r="14" spans="1:34" ht="45" customHeight="1" x14ac:dyDescent="0.3">
      <c r="A14" s="91">
        <v>11</v>
      </c>
      <c r="B14" s="332" t="str">
        <f t="shared" si="0"/>
        <v>József Varga</v>
      </c>
      <c r="C14" s="333"/>
      <c r="D14" s="92" t="str">
        <f t="shared" si="1"/>
        <v>Štúrovo B TMA          Fishing Team</v>
      </c>
      <c r="E14" s="93"/>
      <c r="F14" s="93"/>
      <c r="G14" s="94"/>
      <c r="J14" s="135">
        <v>11</v>
      </c>
      <c r="K14" s="341" t="str">
        <f t="shared" si="2"/>
        <v>Denis Rovenský</v>
      </c>
      <c r="L14" s="333"/>
      <c r="M14" s="92" t="str">
        <f t="shared" si="3"/>
        <v xml:space="preserve">Nová Baňa Carpio </v>
      </c>
      <c r="N14" s="93"/>
      <c r="O14" s="93"/>
      <c r="P14" s="94"/>
      <c r="S14" s="91">
        <v>11</v>
      </c>
      <c r="T14" s="332" t="str">
        <f t="shared" si="4"/>
        <v>Rastislav Dudr</v>
      </c>
      <c r="U14" s="333"/>
      <c r="V14" s="92" t="str">
        <f t="shared" si="5"/>
        <v>Považská Bystrica</v>
      </c>
      <c r="W14" s="93"/>
      <c r="X14" s="93"/>
      <c r="Y14" s="94"/>
      <c r="AB14" s="91">
        <v>11</v>
      </c>
      <c r="AC14" s="332" t="str">
        <f t="shared" si="6"/>
        <v>Dominik Gaža</v>
      </c>
      <c r="AD14" s="333"/>
      <c r="AE14" s="92" t="str">
        <f t="shared" si="7"/>
        <v>Považská Bystrica</v>
      </c>
      <c r="AF14" s="93"/>
      <c r="AG14" s="93"/>
      <c r="AH14" s="94"/>
    </row>
    <row r="15" spans="1:34" ht="45" customHeight="1" x14ac:dyDescent="0.3">
      <c r="A15" s="91">
        <v>12</v>
      </c>
      <c r="B15" s="332" t="e">
        <f t="shared" si="0"/>
        <v>#N/A</v>
      </c>
      <c r="C15" s="333"/>
      <c r="D15" s="92" t="e">
        <f t="shared" si="1"/>
        <v>#N/A</v>
      </c>
      <c r="E15" s="93"/>
      <c r="F15" s="93"/>
      <c r="G15" s="94"/>
      <c r="J15" s="135">
        <v>12</v>
      </c>
      <c r="K15" s="341" t="e">
        <f t="shared" si="2"/>
        <v>#N/A</v>
      </c>
      <c r="L15" s="333"/>
      <c r="M15" s="92" t="e">
        <f t="shared" si="3"/>
        <v>#N/A</v>
      </c>
      <c r="N15" s="93"/>
      <c r="O15" s="93"/>
      <c r="P15" s="94"/>
      <c r="S15" s="91">
        <v>12</v>
      </c>
      <c r="T15" s="332" t="e">
        <f t="shared" si="4"/>
        <v>#N/A</v>
      </c>
      <c r="U15" s="333"/>
      <c r="V15" s="92" t="e">
        <f t="shared" si="5"/>
        <v>#N/A</v>
      </c>
      <c r="W15" s="93"/>
      <c r="X15" s="93"/>
      <c r="Y15" s="94"/>
      <c r="AB15" s="91">
        <v>12</v>
      </c>
      <c r="AC15" s="332" t="e">
        <f t="shared" si="6"/>
        <v>#N/A</v>
      </c>
      <c r="AD15" s="333"/>
      <c r="AE15" s="92" t="e">
        <f t="shared" si="7"/>
        <v>#N/A</v>
      </c>
      <c r="AF15" s="93"/>
      <c r="AG15" s="93"/>
      <c r="AH15" s="94"/>
    </row>
    <row r="16" spans="1:34" ht="45" customHeight="1" x14ac:dyDescent="0.3">
      <c r="A16" s="91">
        <v>13</v>
      </c>
      <c r="B16" s="332" t="e">
        <f t="shared" si="0"/>
        <v>#N/A</v>
      </c>
      <c r="C16" s="333"/>
      <c r="D16" s="92" t="e">
        <f t="shared" si="1"/>
        <v>#N/A</v>
      </c>
      <c r="E16" s="93"/>
      <c r="F16" s="93"/>
      <c r="G16" s="94"/>
      <c r="J16" s="135">
        <v>13</v>
      </c>
      <c r="K16" s="341" t="e">
        <f t="shared" si="2"/>
        <v>#N/A</v>
      </c>
      <c r="L16" s="333"/>
      <c r="M16" s="92" t="e">
        <f t="shared" si="3"/>
        <v>#N/A</v>
      </c>
      <c r="N16" s="93"/>
      <c r="O16" s="93"/>
      <c r="P16" s="94"/>
      <c r="S16" s="91">
        <v>13</v>
      </c>
      <c r="T16" s="332" t="e">
        <f t="shared" si="4"/>
        <v>#N/A</v>
      </c>
      <c r="U16" s="333"/>
      <c r="V16" s="92" t="e">
        <f t="shared" si="5"/>
        <v>#N/A</v>
      </c>
      <c r="W16" s="93"/>
      <c r="X16" s="93"/>
      <c r="Y16" s="94"/>
      <c r="AB16" s="91">
        <v>13</v>
      </c>
      <c r="AC16" s="332" t="e">
        <f t="shared" si="6"/>
        <v>#N/A</v>
      </c>
      <c r="AD16" s="333"/>
      <c r="AE16" s="92" t="e">
        <f t="shared" si="7"/>
        <v>#N/A</v>
      </c>
      <c r="AF16" s="93"/>
      <c r="AG16" s="93"/>
      <c r="AH16" s="94"/>
    </row>
    <row r="17" spans="1:34" ht="45" customHeight="1" x14ac:dyDescent="0.3">
      <c r="A17" s="91">
        <v>14</v>
      </c>
      <c r="B17" s="332" t="e">
        <f t="shared" si="0"/>
        <v>#N/A</v>
      </c>
      <c r="C17" s="333"/>
      <c r="D17" s="92" t="e">
        <f t="shared" si="1"/>
        <v>#N/A</v>
      </c>
      <c r="E17" s="93"/>
      <c r="F17" s="93"/>
      <c r="G17" s="94"/>
      <c r="J17" s="135">
        <v>14</v>
      </c>
      <c r="K17" s="341" t="e">
        <f t="shared" si="2"/>
        <v>#N/A</v>
      </c>
      <c r="L17" s="333"/>
      <c r="M17" s="92" t="e">
        <f t="shared" si="3"/>
        <v>#N/A</v>
      </c>
      <c r="N17" s="93"/>
      <c r="O17" s="93"/>
      <c r="P17" s="94"/>
      <c r="S17" s="91">
        <v>14</v>
      </c>
      <c r="T17" s="332" t="e">
        <f t="shared" si="4"/>
        <v>#N/A</v>
      </c>
      <c r="U17" s="333"/>
      <c r="V17" s="92" t="e">
        <f t="shared" si="5"/>
        <v>#N/A</v>
      </c>
      <c r="W17" s="93"/>
      <c r="X17" s="93"/>
      <c r="Y17" s="94"/>
      <c r="AB17" s="91">
        <v>14</v>
      </c>
      <c r="AC17" s="332" t="e">
        <f t="shared" si="6"/>
        <v>#N/A</v>
      </c>
      <c r="AD17" s="333"/>
      <c r="AE17" s="92" t="e">
        <f t="shared" si="7"/>
        <v>#N/A</v>
      </c>
      <c r="AF17" s="93"/>
      <c r="AG17" s="93"/>
      <c r="AH17" s="94"/>
    </row>
    <row r="18" spans="1:34" ht="45" customHeight="1" x14ac:dyDescent="0.3">
      <c r="A18" s="91">
        <v>15</v>
      </c>
      <c r="B18" s="332" t="e">
        <f t="shared" si="0"/>
        <v>#N/A</v>
      </c>
      <c r="C18" s="333"/>
      <c r="D18" s="92" t="e">
        <f t="shared" si="1"/>
        <v>#N/A</v>
      </c>
      <c r="E18" s="93"/>
      <c r="F18" s="93"/>
      <c r="G18" s="94"/>
      <c r="J18" s="135">
        <v>15</v>
      </c>
      <c r="K18" s="341" t="e">
        <f t="shared" si="2"/>
        <v>#N/A</v>
      </c>
      <c r="L18" s="333"/>
      <c r="M18" s="92" t="e">
        <f t="shared" si="3"/>
        <v>#N/A</v>
      </c>
      <c r="N18" s="93"/>
      <c r="O18" s="93"/>
      <c r="P18" s="94"/>
      <c r="S18" s="91">
        <v>15</v>
      </c>
      <c r="T18" s="332" t="e">
        <f t="shared" si="4"/>
        <v>#N/A</v>
      </c>
      <c r="U18" s="333"/>
      <c r="V18" s="92" t="e">
        <f t="shared" si="5"/>
        <v>#N/A</v>
      </c>
      <c r="W18" s="93"/>
      <c r="X18" s="93"/>
      <c r="Y18" s="94"/>
      <c r="AB18" s="91">
        <v>15</v>
      </c>
      <c r="AC18" s="332" t="e">
        <f t="shared" si="6"/>
        <v>#N/A</v>
      </c>
      <c r="AD18" s="333"/>
      <c r="AE18" s="92" t="e">
        <f t="shared" si="7"/>
        <v>#N/A</v>
      </c>
      <c r="AF18" s="93"/>
      <c r="AG18" s="93"/>
      <c r="AH18" s="94"/>
    </row>
    <row r="19" spans="1:34" ht="45" customHeight="1" thickBot="1" x14ac:dyDescent="0.35">
      <c r="A19" s="98">
        <v>16</v>
      </c>
      <c r="B19" s="348" t="e">
        <f t="shared" si="0"/>
        <v>#N/A</v>
      </c>
      <c r="C19" s="349"/>
      <c r="D19" s="133" t="e">
        <f t="shared" si="1"/>
        <v>#N/A</v>
      </c>
      <c r="E19" s="99"/>
      <c r="F19" s="99"/>
      <c r="G19" s="100"/>
      <c r="J19" s="136">
        <v>16</v>
      </c>
      <c r="K19" s="350" t="e">
        <f t="shared" si="2"/>
        <v>#N/A</v>
      </c>
      <c r="L19" s="349"/>
      <c r="M19" s="133" t="e">
        <f t="shared" si="3"/>
        <v>#N/A</v>
      </c>
      <c r="N19" s="99"/>
      <c r="O19" s="99"/>
      <c r="P19" s="100"/>
      <c r="S19" s="98">
        <v>16</v>
      </c>
      <c r="T19" s="348" t="e">
        <f t="shared" si="4"/>
        <v>#N/A</v>
      </c>
      <c r="U19" s="349"/>
      <c r="V19" s="133" t="e">
        <f t="shared" si="5"/>
        <v>#N/A</v>
      </c>
      <c r="W19" s="99"/>
      <c r="X19" s="99"/>
      <c r="Y19" s="100"/>
      <c r="AB19" s="98">
        <v>16</v>
      </c>
      <c r="AC19" s="348" t="e">
        <f t="shared" si="6"/>
        <v>#N/A</v>
      </c>
      <c r="AD19" s="349"/>
      <c r="AE19" s="133" t="e">
        <f t="shared" si="7"/>
        <v>#N/A</v>
      </c>
      <c r="AF19" s="99"/>
      <c r="AG19" s="99"/>
      <c r="AH19" s="100"/>
    </row>
    <row r="20" spans="1:34" ht="45" hidden="1" customHeight="1" x14ac:dyDescent="0.3">
      <c r="A20" s="87">
        <v>17</v>
      </c>
      <c r="B20" s="345" t="e">
        <f t="shared" si="0"/>
        <v>#N/A</v>
      </c>
      <c r="C20" s="346"/>
      <c r="D20" s="166" t="e">
        <f t="shared" si="1"/>
        <v>#N/A</v>
      </c>
      <c r="E20" s="89"/>
      <c r="F20" s="89"/>
      <c r="G20" s="90"/>
      <c r="J20" s="134">
        <v>17</v>
      </c>
      <c r="K20" s="347" t="e">
        <f t="shared" si="2"/>
        <v>#N/A</v>
      </c>
      <c r="L20" s="346"/>
      <c r="M20" s="166" t="e">
        <f t="shared" si="3"/>
        <v>#N/A</v>
      </c>
      <c r="N20" s="89"/>
      <c r="O20" s="89"/>
      <c r="P20" s="90"/>
      <c r="S20" s="87">
        <v>17</v>
      </c>
      <c r="T20" s="345" t="e">
        <f t="shared" si="4"/>
        <v>#N/A</v>
      </c>
      <c r="U20" s="346"/>
      <c r="V20" s="166" t="e">
        <f t="shared" si="5"/>
        <v>#N/A</v>
      </c>
      <c r="W20" s="89"/>
      <c r="X20" s="89"/>
      <c r="Y20" s="90"/>
      <c r="AB20" s="87">
        <v>17</v>
      </c>
      <c r="AC20" s="345" t="e">
        <f t="shared" si="6"/>
        <v>#N/A</v>
      </c>
      <c r="AD20" s="346"/>
      <c r="AE20" s="166" t="e">
        <f t="shared" si="7"/>
        <v>#N/A</v>
      </c>
      <c r="AF20" s="89"/>
      <c r="AG20" s="89"/>
      <c r="AH20" s="90"/>
    </row>
    <row r="21" spans="1:34" ht="45" hidden="1" customHeight="1" thickBot="1" x14ac:dyDescent="0.35">
      <c r="A21" s="91">
        <v>18</v>
      </c>
      <c r="B21" s="332" t="e">
        <f t="shared" si="0"/>
        <v>#N/A</v>
      </c>
      <c r="C21" s="333"/>
      <c r="D21" s="92" t="e">
        <f t="shared" si="1"/>
        <v>#N/A</v>
      </c>
      <c r="E21" s="93"/>
      <c r="F21" s="93"/>
      <c r="G21" s="94"/>
      <c r="J21" s="135">
        <v>18</v>
      </c>
      <c r="K21" s="341" t="e">
        <f t="shared" si="2"/>
        <v>#N/A</v>
      </c>
      <c r="L21" s="333"/>
      <c r="M21" s="92" t="e">
        <f t="shared" si="3"/>
        <v>#N/A</v>
      </c>
      <c r="N21" s="93"/>
      <c r="O21" s="93"/>
      <c r="P21" s="94"/>
      <c r="S21" s="91">
        <v>18</v>
      </c>
      <c r="T21" s="332" t="e">
        <f t="shared" si="4"/>
        <v>#N/A</v>
      </c>
      <c r="U21" s="333"/>
      <c r="V21" s="92" t="e">
        <f t="shared" si="5"/>
        <v>#N/A</v>
      </c>
      <c r="W21" s="93"/>
      <c r="X21" s="93"/>
      <c r="Y21" s="94"/>
      <c r="AB21" s="91">
        <v>18</v>
      </c>
      <c r="AC21" s="332" t="e">
        <f t="shared" si="6"/>
        <v>#N/A</v>
      </c>
      <c r="AD21" s="333"/>
      <c r="AE21" s="92" t="e">
        <f t="shared" si="7"/>
        <v>#N/A</v>
      </c>
      <c r="AF21" s="93"/>
      <c r="AG21" s="93"/>
      <c r="AH21" s="94"/>
    </row>
    <row r="22" spans="1:34" ht="31.5" hidden="1" customHeight="1" x14ac:dyDescent="0.3">
      <c r="A22" s="91">
        <v>19</v>
      </c>
      <c r="B22" s="332" t="e">
        <f t="shared" si="0"/>
        <v>#N/A</v>
      </c>
      <c r="C22" s="333"/>
      <c r="D22" s="92" t="e">
        <f t="shared" si="1"/>
        <v>#N/A</v>
      </c>
      <c r="E22" s="93"/>
      <c r="F22" s="93"/>
      <c r="G22" s="94"/>
      <c r="J22" s="135">
        <v>19</v>
      </c>
      <c r="K22" s="341" t="e">
        <f t="shared" si="2"/>
        <v>#N/A</v>
      </c>
      <c r="L22" s="333"/>
      <c r="M22" s="92" t="e">
        <f t="shared" si="3"/>
        <v>#N/A</v>
      </c>
      <c r="N22" s="93"/>
      <c r="O22" s="93"/>
      <c r="P22" s="94"/>
      <c r="S22" s="91">
        <v>19</v>
      </c>
      <c r="T22" s="332" t="e">
        <f t="shared" si="4"/>
        <v>#N/A</v>
      </c>
      <c r="U22" s="333"/>
      <c r="V22" s="92" t="e">
        <f t="shared" si="5"/>
        <v>#N/A</v>
      </c>
      <c r="W22" s="93"/>
      <c r="X22" s="93"/>
      <c r="Y22" s="94"/>
      <c r="AB22" s="91">
        <v>19</v>
      </c>
      <c r="AC22" s="332" t="e">
        <f t="shared" si="6"/>
        <v>#N/A</v>
      </c>
      <c r="AD22" s="333"/>
      <c r="AE22" s="92" t="e">
        <f t="shared" si="7"/>
        <v>#N/A</v>
      </c>
      <c r="AF22" s="93"/>
      <c r="AG22" s="93"/>
      <c r="AH22" s="94"/>
    </row>
    <row r="23" spans="1:34" ht="31.5" hidden="1" customHeight="1" x14ac:dyDescent="0.3">
      <c r="A23" s="91">
        <v>20</v>
      </c>
      <c r="B23" s="332" t="e">
        <f t="shared" si="0"/>
        <v>#N/A</v>
      </c>
      <c r="C23" s="333"/>
      <c r="D23" s="92" t="e">
        <f t="shared" si="1"/>
        <v>#N/A</v>
      </c>
      <c r="E23" s="93"/>
      <c r="F23" s="93"/>
      <c r="G23" s="94"/>
      <c r="J23" s="135">
        <v>20</v>
      </c>
      <c r="K23" s="341" t="e">
        <f t="shared" si="2"/>
        <v>#N/A</v>
      </c>
      <c r="L23" s="333"/>
      <c r="M23" s="92" t="e">
        <f t="shared" si="3"/>
        <v>#N/A</v>
      </c>
      <c r="N23" s="93"/>
      <c r="O23" s="93"/>
      <c r="P23" s="94"/>
      <c r="S23" s="91">
        <v>20</v>
      </c>
      <c r="T23" s="332" t="e">
        <f t="shared" si="4"/>
        <v>#N/A</v>
      </c>
      <c r="U23" s="333"/>
      <c r="V23" s="92" t="e">
        <f t="shared" si="5"/>
        <v>#N/A</v>
      </c>
      <c r="W23" s="93"/>
      <c r="X23" s="93"/>
      <c r="Y23" s="94"/>
      <c r="AB23" s="91">
        <v>20</v>
      </c>
      <c r="AC23" s="332" t="e">
        <f t="shared" si="6"/>
        <v>#N/A</v>
      </c>
      <c r="AD23" s="333"/>
      <c r="AE23" s="92" t="e">
        <f t="shared" si="7"/>
        <v>#N/A</v>
      </c>
      <c r="AF23" s="93"/>
      <c r="AG23" s="93"/>
      <c r="AH23" s="94"/>
    </row>
    <row r="24" spans="1:34" ht="31.5" hidden="1" customHeight="1" x14ac:dyDescent="0.3">
      <c r="A24" s="91">
        <v>21</v>
      </c>
      <c r="B24" s="332" t="e">
        <f t="shared" si="0"/>
        <v>#N/A</v>
      </c>
      <c r="C24" s="333"/>
      <c r="D24" s="92" t="e">
        <f t="shared" si="1"/>
        <v>#N/A</v>
      </c>
      <c r="E24" s="93"/>
      <c r="F24" s="93"/>
      <c r="G24" s="94"/>
      <c r="J24" s="135">
        <v>21</v>
      </c>
      <c r="K24" s="341" t="e">
        <f t="shared" si="2"/>
        <v>#N/A</v>
      </c>
      <c r="L24" s="333"/>
      <c r="M24" s="92" t="e">
        <f t="shared" si="3"/>
        <v>#N/A</v>
      </c>
      <c r="N24" s="93"/>
      <c r="O24" s="93"/>
      <c r="P24" s="94"/>
      <c r="S24" s="91">
        <v>21</v>
      </c>
      <c r="T24" s="332" t="e">
        <f t="shared" si="4"/>
        <v>#N/A</v>
      </c>
      <c r="U24" s="333"/>
      <c r="V24" s="92" t="e">
        <f t="shared" si="5"/>
        <v>#N/A</v>
      </c>
      <c r="W24" s="93"/>
      <c r="X24" s="93"/>
      <c r="Y24" s="94"/>
      <c r="AB24" s="91">
        <v>21</v>
      </c>
      <c r="AC24" s="332" t="e">
        <f t="shared" si="6"/>
        <v>#N/A</v>
      </c>
      <c r="AD24" s="333"/>
      <c r="AE24" s="92" t="e">
        <f t="shared" si="7"/>
        <v>#N/A</v>
      </c>
      <c r="AF24" s="93"/>
      <c r="AG24" s="93"/>
      <c r="AH24" s="94"/>
    </row>
    <row r="25" spans="1:34" ht="31.5" hidden="1" customHeight="1" x14ac:dyDescent="0.3">
      <c r="A25" s="91">
        <v>22</v>
      </c>
      <c r="B25" s="332" t="e">
        <f t="shared" si="0"/>
        <v>#N/A</v>
      </c>
      <c r="C25" s="333"/>
      <c r="D25" s="92" t="e">
        <f t="shared" si="1"/>
        <v>#N/A</v>
      </c>
      <c r="E25" s="93"/>
      <c r="F25" s="93"/>
      <c r="G25" s="94"/>
      <c r="J25" s="135">
        <v>22</v>
      </c>
      <c r="K25" s="341" t="e">
        <f t="shared" si="2"/>
        <v>#N/A</v>
      </c>
      <c r="L25" s="333"/>
      <c r="M25" s="92" t="e">
        <f t="shared" si="3"/>
        <v>#N/A</v>
      </c>
      <c r="N25" s="93"/>
      <c r="O25" s="93"/>
      <c r="P25" s="94"/>
      <c r="S25" s="91">
        <v>22</v>
      </c>
      <c r="T25" s="332" t="e">
        <f t="shared" si="4"/>
        <v>#N/A</v>
      </c>
      <c r="U25" s="333"/>
      <c r="V25" s="92" t="e">
        <f t="shared" si="5"/>
        <v>#N/A</v>
      </c>
      <c r="W25" s="93"/>
      <c r="X25" s="93"/>
      <c r="Y25" s="94"/>
      <c r="AB25" s="91">
        <v>22</v>
      </c>
      <c r="AC25" s="332" t="e">
        <f t="shared" si="6"/>
        <v>#N/A</v>
      </c>
      <c r="AD25" s="333"/>
      <c r="AE25" s="92" t="e">
        <f t="shared" si="7"/>
        <v>#N/A</v>
      </c>
      <c r="AF25" s="93"/>
      <c r="AG25" s="93"/>
      <c r="AH25" s="94"/>
    </row>
    <row r="26" spans="1:34" ht="31.5" hidden="1" customHeight="1" thickBot="1" x14ac:dyDescent="0.35">
      <c r="A26" s="91">
        <v>23</v>
      </c>
      <c r="B26" s="332" t="e">
        <f t="shared" si="0"/>
        <v>#N/A</v>
      </c>
      <c r="C26" s="333"/>
      <c r="D26" s="92" t="e">
        <f t="shared" si="1"/>
        <v>#N/A</v>
      </c>
      <c r="E26" s="93"/>
      <c r="F26" s="93"/>
      <c r="G26" s="94"/>
      <c r="J26" s="136">
        <v>23</v>
      </c>
      <c r="K26" s="341" t="e">
        <f t="shared" si="2"/>
        <v>#N/A</v>
      </c>
      <c r="L26" s="333"/>
      <c r="M26" s="92" t="e">
        <f t="shared" si="3"/>
        <v>#N/A</v>
      </c>
      <c r="N26" s="93"/>
      <c r="O26" s="93"/>
      <c r="P26" s="94"/>
      <c r="S26" s="91">
        <v>23</v>
      </c>
      <c r="T26" s="332" t="e">
        <f t="shared" si="4"/>
        <v>#N/A</v>
      </c>
      <c r="U26" s="333"/>
      <c r="V26" s="92" t="e">
        <f t="shared" si="5"/>
        <v>#N/A</v>
      </c>
      <c r="W26" s="93"/>
      <c r="X26" s="93"/>
      <c r="Y26" s="94"/>
      <c r="AB26" s="91">
        <v>23</v>
      </c>
      <c r="AC26" s="332" t="e">
        <f t="shared" si="6"/>
        <v>#N/A</v>
      </c>
      <c r="AD26" s="333"/>
      <c r="AE26" s="92" t="e">
        <f t="shared" si="7"/>
        <v>#N/A</v>
      </c>
      <c r="AF26" s="93"/>
      <c r="AG26" s="93"/>
      <c r="AH26" s="94"/>
    </row>
    <row r="27" spans="1:34" ht="31.5" hidden="1" customHeight="1" thickBot="1" x14ac:dyDescent="0.35">
      <c r="A27" s="91">
        <v>24</v>
      </c>
      <c r="B27" s="332" t="e">
        <f>E61</f>
        <v>#N/A</v>
      </c>
      <c r="C27" s="333"/>
      <c r="D27" s="92" t="e">
        <f t="shared" si="1"/>
        <v>#N/A</v>
      </c>
      <c r="E27" s="93"/>
      <c r="F27" s="93"/>
      <c r="G27" s="94"/>
      <c r="J27" s="136">
        <v>24</v>
      </c>
      <c r="K27" s="341" t="e">
        <f t="shared" si="2"/>
        <v>#N/A</v>
      </c>
      <c r="L27" s="333"/>
      <c r="M27" s="92" t="e">
        <f t="shared" si="3"/>
        <v>#N/A</v>
      </c>
      <c r="N27" s="93"/>
      <c r="O27" s="93"/>
      <c r="P27" s="94"/>
      <c r="S27" s="91">
        <v>24</v>
      </c>
      <c r="T27" s="332" t="e">
        <f t="shared" si="4"/>
        <v>#N/A</v>
      </c>
      <c r="U27" s="333"/>
      <c r="V27" s="92" t="e">
        <f t="shared" si="5"/>
        <v>#N/A</v>
      </c>
      <c r="W27" s="93"/>
      <c r="X27" s="93"/>
      <c r="Y27" s="94"/>
      <c r="AB27" s="91">
        <v>24</v>
      </c>
      <c r="AC27" s="332" t="e">
        <f t="shared" si="6"/>
        <v>#N/A</v>
      </c>
      <c r="AD27" s="333"/>
      <c r="AE27" s="92" t="e">
        <f t="shared" si="7"/>
        <v>#N/A</v>
      </c>
      <c r="AF27" s="93"/>
      <c r="AG27" s="93"/>
      <c r="AH27" s="94"/>
    </row>
    <row r="28" spans="1:34" ht="31.5" hidden="1" customHeight="1" thickBot="1" x14ac:dyDescent="0.35">
      <c r="A28" s="91">
        <v>25</v>
      </c>
      <c r="B28" s="354" t="e">
        <f t="shared" ref="B28:B33" si="8">E62</f>
        <v>#N/A</v>
      </c>
      <c r="C28" s="355"/>
      <c r="D28" s="92" t="e">
        <f t="shared" si="1"/>
        <v>#N/A</v>
      </c>
      <c r="E28" s="93"/>
      <c r="F28" s="93"/>
      <c r="G28" s="94"/>
      <c r="J28" s="136">
        <v>25</v>
      </c>
      <c r="K28" s="341" t="e">
        <f t="shared" si="2"/>
        <v>#N/A</v>
      </c>
      <c r="L28" s="333"/>
      <c r="M28" s="92" t="e">
        <f t="shared" si="3"/>
        <v>#N/A</v>
      </c>
      <c r="N28" s="93"/>
      <c r="O28" s="93"/>
      <c r="P28" s="94"/>
      <c r="S28" s="91">
        <v>25</v>
      </c>
      <c r="T28" s="332" t="e">
        <f t="shared" si="4"/>
        <v>#N/A</v>
      </c>
      <c r="U28" s="333"/>
      <c r="V28" s="92" t="e">
        <f t="shared" si="5"/>
        <v>#N/A</v>
      </c>
      <c r="W28" s="93"/>
      <c r="X28" s="93"/>
      <c r="Y28" s="94"/>
      <c r="AB28" s="91">
        <v>25</v>
      </c>
      <c r="AC28" s="332" t="e">
        <f t="shared" si="6"/>
        <v>#N/A</v>
      </c>
      <c r="AD28" s="333"/>
      <c r="AE28" s="92" t="e">
        <f t="shared" si="7"/>
        <v>#N/A</v>
      </c>
      <c r="AF28" s="93"/>
      <c r="AG28" s="93"/>
      <c r="AH28" s="94"/>
    </row>
    <row r="29" spans="1:34" ht="31.5" hidden="1" customHeight="1" thickBot="1" x14ac:dyDescent="0.35">
      <c r="A29" s="91">
        <v>26</v>
      </c>
      <c r="B29" s="332" t="e">
        <f t="shared" si="8"/>
        <v>#N/A</v>
      </c>
      <c r="C29" s="333"/>
      <c r="D29" s="92" t="e">
        <f t="shared" si="1"/>
        <v>#N/A</v>
      </c>
      <c r="E29" s="93"/>
      <c r="F29" s="93"/>
      <c r="G29" s="94"/>
      <c r="J29" s="136">
        <v>26</v>
      </c>
      <c r="K29" s="341" t="e">
        <f t="shared" si="2"/>
        <v>#N/A</v>
      </c>
      <c r="L29" s="333"/>
      <c r="M29" s="92" t="e">
        <f t="shared" si="3"/>
        <v>#N/A</v>
      </c>
      <c r="N29" s="93"/>
      <c r="O29" s="93"/>
      <c r="P29" s="94"/>
      <c r="S29" s="91">
        <v>26</v>
      </c>
      <c r="T29" s="332" t="e">
        <f t="shared" si="4"/>
        <v>#N/A</v>
      </c>
      <c r="U29" s="333"/>
      <c r="V29" s="92" t="e">
        <f t="shared" si="5"/>
        <v>#N/A</v>
      </c>
      <c r="W29" s="93"/>
      <c r="X29" s="93"/>
      <c r="Y29" s="94"/>
      <c r="AB29" s="91">
        <v>26</v>
      </c>
      <c r="AC29" s="332" t="e">
        <f t="shared" si="6"/>
        <v>#N/A</v>
      </c>
      <c r="AD29" s="333"/>
      <c r="AE29" s="92" t="e">
        <f t="shared" si="7"/>
        <v>#N/A</v>
      </c>
      <c r="AF29" s="93"/>
      <c r="AG29" s="93"/>
      <c r="AH29" s="94"/>
    </row>
    <row r="30" spans="1:34" ht="31.5" hidden="1" customHeight="1" thickBot="1" x14ac:dyDescent="0.35">
      <c r="A30" s="91">
        <v>27</v>
      </c>
      <c r="B30" s="332" t="e">
        <f t="shared" si="8"/>
        <v>#N/A</v>
      </c>
      <c r="C30" s="333"/>
      <c r="D30" s="92" t="e">
        <f t="shared" si="1"/>
        <v>#N/A</v>
      </c>
      <c r="E30" s="93"/>
      <c r="F30" s="93"/>
      <c r="G30" s="94"/>
      <c r="J30" s="136">
        <v>27</v>
      </c>
      <c r="K30" s="341" t="e">
        <f t="shared" si="2"/>
        <v>#N/A</v>
      </c>
      <c r="L30" s="333"/>
      <c r="M30" s="92" t="e">
        <f t="shared" si="3"/>
        <v>#N/A</v>
      </c>
      <c r="N30" s="93"/>
      <c r="O30" s="93"/>
      <c r="P30" s="94"/>
      <c r="S30" s="91">
        <v>27</v>
      </c>
      <c r="T30" s="332" t="e">
        <f t="shared" si="4"/>
        <v>#N/A</v>
      </c>
      <c r="U30" s="333"/>
      <c r="V30" s="92" t="e">
        <f t="shared" si="5"/>
        <v>#N/A</v>
      </c>
      <c r="W30" s="93"/>
      <c r="X30" s="93"/>
      <c r="Y30" s="94"/>
      <c r="AB30" s="91">
        <v>27</v>
      </c>
      <c r="AC30" s="332" t="e">
        <f t="shared" si="6"/>
        <v>#N/A</v>
      </c>
      <c r="AD30" s="333"/>
      <c r="AE30" s="92" t="e">
        <f t="shared" si="7"/>
        <v>#N/A</v>
      </c>
      <c r="AF30" s="93"/>
      <c r="AG30" s="93"/>
      <c r="AH30" s="94"/>
    </row>
    <row r="31" spans="1:34" ht="31.5" hidden="1" customHeight="1" thickBot="1" x14ac:dyDescent="0.35">
      <c r="A31" s="91">
        <v>28</v>
      </c>
      <c r="B31" s="332" t="e">
        <f t="shared" si="8"/>
        <v>#N/A</v>
      </c>
      <c r="C31" s="333"/>
      <c r="D31" s="92" t="e">
        <f t="shared" si="1"/>
        <v>#N/A</v>
      </c>
      <c r="E31" s="93"/>
      <c r="F31" s="93"/>
      <c r="G31" s="94"/>
      <c r="J31" s="136">
        <v>28</v>
      </c>
      <c r="K31" s="341" t="e">
        <f t="shared" si="2"/>
        <v>#N/A</v>
      </c>
      <c r="L31" s="333"/>
      <c r="M31" s="92" t="e">
        <f t="shared" si="3"/>
        <v>#N/A</v>
      </c>
      <c r="N31" s="93"/>
      <c r="O31" s="93"/>
      <c r="P31" s="94"/>
      <c r="S31" s="91">
        <v>28</v>
      </c>
      <c r="T31" s="332" t="e">
        <f t="shared" si="4"/>
        <v>#N/A</v>
      </c>
      <c r="U31" s="333"/>
      <c r="V31" s="92" t="e">
        <f t="shared" si="5"/>
        <v>#N/A</v>
      </c>
      <c r="W31" s="93"/>
      <c r="X31" s="93"/>
      <c r="Y31" s="94"/>
      <c r="AB31" s="91">
        <v>28</v>
      </c>
      <c r="AC31" s="332" t="e">
        <f t="shared" si="6"/>
        <v>#N/A</v>
      </c>
      <c r="AD31" s="333"/>
      <c r="AE31" s="92" t="e">
        <f t="shared" si="7"/>
        <v>#N/A</v>
      </c>
      <c r="AF31" s="93"/>
      <c r="AG31" s="93"/>
      <c r="AH31" s="94"/>
    </row>
    <row r="32" spans="1:34" ht="31.5" hidden="1" customHeight="1" thickBot="1" x14ac:dyDescent="0.35">
      <c r="A32" s="91">
        <v>29</v>
      </c>
      <c r="B32" s="332" t="e">
        <f t="shared" si="8"/>
        <v>#N/A</v>
      </c>
      <c r="C32" s="333"/>
      <c r="D32" s="92" t="e">
        <f t="shared" si="1"/>
        <v>#N/A</v>
      </c>
      <c r="E32" s="93"/>
      <c r="F32" s="93"/>
      <c r="G32" s="94"/>
      <c r="J32" s="136">
        <v>29</v>
      </c>
      <c r="K32" s="341" t="e">
        <f t="shared" si="2"/>
        <v>#N/A</v>
      </c>
      <c r="L32" s="333"/>
      <c r="M32" s="92" t="e">
        <f t="shared" si="3"/>
        <v>#N/A</v>
      </c>
      <c r="N32" s="93"/>
      <c r="O32" s="93"/>
      <c r="P32" s="94"/>
      <c r="S32" s="91">
        <v>29</v>
      </c>
      <c r="T32" s="332" t="e">
        <f t="shared" si="4"/>
        <v>#N/A</v>
      </c>
      <c r="U32" s="333"/>
      <c r="V32" s="92" t="e">
        <f t="shared" si="5"/>
        <v>#N/A</v>
      </c>
      <c r="W32" s="93"/>
      <c r="X32" s="93"/>
      <c r="Y32" s="94"/>
      <c r="AB32" s="91">
        <v>29</v>
      </c>
      <c r="AC32" s="332" t="e">
        <f t="shared" si="6"/>
        <v>#N/A</v>
      </c>
      <c r="AD32" s="333"/>
      <c r="AE32" s="92" t="e">
        <f t="shared" si="7"/>
        <v>#N/A</v>
      </c>
      <c r="AF32" s="93"/>
      <c r="AG32" s="93"/>
      <c r="AH32" s="94"/>
    </row>
    <row r="33" spans="1:34" ht="31.5" hidden="1" customHeight="1" thickBot="1" x14ac:dyDescent="0.35">
      <c r="A33" s="98">
        <v>30</v>
      </c>
      <c r="B33" s="348" t="e">
        <f t="shared" si="8"/>
        <v>#N/A</v>
      </c>
      <c r="C33" s="349"/>
      <c r="D33" s="133" t="e">
        <f t="shared" si="1"/>
        <v>#N/A</v>
      </c>
      <c r="E33" s="99"/>
      <c r="F33" s="99"/>
      <c r="G33" s="100"/>
      <c r="J33" s="136">
        <v>30</v>
      </c>
      <c r="K33" s="350" t="e">
        <f t="shared" si="2"/>
        <v>#N/A</v>
      </c>
      <c r="L33" s="349"/>
      <c r="M33" s="133" t="e">
        <f t="shared" si="3"/>
        <v>#N/A</v>
      </c>
      <c r="N33" s="99"/>
      <c r="O33" s="99"/>
      <c r="P33" s="100"/>
      <c r="S33" s="98">
        <v>30</v>
      </c>
      <c r="T33" s="348" t="e">
        <f t="shared" si="4"/>
        <v>#N/A</v>
      </c>
      <c r="U33" s="349"/>
      <c r="V33" s="133" t="e">
        <f t="shared" si="5"/>
        <v>#N/A</v>
      </c>
      <c r="W33" s="99"/>
      <c r="X33" s="99"/>
      <c r="Y33" s="100"/>
      <c r="AB33" s="98">
        <v>30</v>
      </c>
      <c r="AC33" s="348" t="e">
        <f t="shared" si="6"/>
        <v>#N/A</v>
      </c>
      <c r="AD33" s="349"/>
      <c r="AE33" s="133" t="e">
        <f t="shared" si="7"/>
        <v>#N/A</v>
      </c>
      <c r="AF33" s="99"/>
      <c r="AG33" s="99"/>
      <c r="AH33" s="100"/>
    </row>
    <row r="34" spans="1:34" ht="33.75" customHeight="1" x14ac:dyDescent="0.4">
      <c r="A34" s="351" t="s">
        <v>115</v>
      </c>
      <c r="B34" s="351"/>
      <c r="C34" s="351"/>
      <c r="D34" s="352" t="s">
        <v>116</v>
      </c>
      <c r="E34" s="352"/>
      <c r="F34" s="352"/>
      <c r="J34" s="353" t="s">
        <v>115</v>
      </c>
      <c r="K34" s="351"/>
      <c r="L34" s="351"/>
      <c r="M34" s="352" t="s">
        <v>116</v>
      </c>
      <c r="N34" s="352"/>
      <c r="O34" s="352"/>
      <c r="S34" s="351" t="s">
        <v>115</v>
      </c>
      <c r="T34" s="351"/>
      <c r="U34" s="351"/>
      <c r="V34" s="352" t="s">
        <v>116</v>
      </c>
      <c r="W34" s="352"/>
      <c r="X34" s="352"/>
      <c r="AB34" s="351" t="s">
        <v>115</v>
      </c>
      <c r="AC34" s="351"/>
      <c r="AD34" s="351"/>
      <c r="AE34" s="352" t="s">
        <v>116</v>
      </c>
      <c r="AF34" s="352"/>
      <c r="AG34" s="352"/>
    </row>
    <row r="37" spans="1:34" x14ac:dyDescent="0.25">
      <c r="A37" t="s">
        <v>117</v>
      </c>
      <c r="B37" t="s">
        <v>118</v>
      </c>
      <c r="J37" t="s">
        <v>117</v>
      </c>
      <c r="K37" t="s">
        <v>118</v>
      </c>
      <c r="S37" t="s">
        <v>117</v>
      </c>
      <c r="T37" t="s">
        <v>118</v>
      </c>
      <c r="AB37" t="s">
        <v>117</v>
      </c>
      <c r="AC37" t="s">
        <v>118</v>
      </c>
    </row>
    <row r="38" spans="1:34" x14ac:dyDescent="0.25">
      <c r="A38">
        <f>'30 Preteky č.2'!C6</f>
        <v>5</v>
      </c>
      <c r="B38" t="str">
        <f>'30 Preteky č.2'!C5</f>
        <v>Ladiszlav Szabo</v>
      </c>
      <c r="C38" t="str">
        <f>'30 Preteky č.2'!$B$5</f>
        <v>Dunajská Streda A      Szenzál</v>
      </c>
      <c r="D38">
        <v>1</v>
      </c>
      <c r="E38" t="str">
        <f>VLOOKUP($D38,$A$38:$B$67,COLUMN($B$38:$B$67),0)</f>
        <v>Roman Júlenyi</v>
      </c>
      <c r="F38" t="str">
        <f>VLOOKUP($D38,$A$38:$C$67,3,0)</f>
        <v>Turčianske Teplice B    Maver</v>
      </c>
      <c r="J38">
        <f>'30 Preteky č.2'!F6</f>
        <v>6</v>
      </c>
      <c r="K38" t="str">
        <f>'30 Preteky č.2'!F5</f>
        <v>Oskár Horváth</v>
      </c>
      <c r="L38" t="str">
        <f>'30 Preteky č.2'!$B$5</f>
        <v>Dunajská Streda A      Szenzál</v>
      </c>
      <c r="M38">
        <v>1</v>
      </c>
      <c r="N38" t="str">
        <f>VLOOKUP($M38,$J$38:$K$67,2,0)</f>
        <v>Ján Ottinger</v>
      </c>
      <c r="O38" t="str">
        <f>VLOOKUP(M38,$J$38:$L$67,3,0)</f>
        <v>Turčianske Teplice B    Maver</v>
      </c>
      <c r="S38">
        <f>'30 Preteky č.2'!I6</f>
        <v>8</v>
      </c>
      <c r="T38" t="str">
        <f>'30 Preteky č.2'!I5</f>
        <v>Zoltán Berecz</v>
      </c>
      <c r="U38" t="str">
        <f>'30 Preteky č.2'!$B$5</f>
        <v>Dunajská Streda A      Szenzál</v>
      </c>
      <c r="V38">
        <v>1</v>
      </c>
      <c r="W38" t="str">
        <f>VLOOKUP($V38,$S$38:$T$67,2,0)</f>
        <v>Zoltán Juhász</v>
      </c>
      <c r="X38" t="str">
        <f>VLOOKUP($V38,$S$38:$U$67,3,0)</f>
        <v>Nové Zámky B                         Andovce</v>
      </c>
      <c r="AB38">
        <f>'30 Preteky č.2'!L6</f>
        <v>3</v>
      </c>
      <c r="AC38" t="str">
        <f>'30 Preteky č.2'!L5</f>
        <v>Róbert Ravasz</v>
      </c>
      <c r="AD38" t="str">
        <f>'30 Preteky č.2'!$B$5</f>
        <v>Dunajská Streda A      Szenzál</v>
      </c>
      <c r="AE38">
        <v>1</v>
      </c>
      <c r="AF38" t="str">
        <f>VLOOKUP($AE38,$AB$38:$AC$67,2,0)</f>
        <v>Ivan Rovenský</v>
      </c>
      <c r="AG38" t="str">
        <f>VLOOKUP($AE38,$AB$38:$AD$67,3,0)</f>
        <v xml:space="preserve">Nová Baňa Carpio </v>
      </c>
    </row>
    <row r="39" spans="1:34" x14ac:dyDescent="0.25">
      <c r="A39">
        <f>'30 Preteky č.2'!C8</f>
        <v>4</v>
      </c>
      <c r="B39" t="str">
        <f>'30 Preteky č.2'!C7</f>
        <v>Ján Mátyás</v>
      </c>
      <c r="C39" t="str">
        <f>'30 Preteky č.2'!$B$7</f>
        <v>Dunajská Streda C             Blinker</v>
      </c>
      <c r="D39">
        <v>2</v>
      </c>
      <c r="E39" t="str">
        <f t="shared" ref="E39:E67" si="9">VLOOKUP($D39,$A$38:$B$67,COLUMN($B$38:$B$67),0)</f>
        <v>Jaroslav Haššo</v>
      </c>
      <c r="F39" t="str">
        <f t="shared" ref="F39:F67" si="10">VLOOKUP($D39,$A$38:$C$67,3,0)</f>
        <v>Hlohovec SPORTEX MT</v>
      </c>
      <c r="J39">
        <f>'30 Preteky č.2'!F8</f>
        <v>10</v>
      </c>
      <c r="K39" t="str">
        <f>'30 Preteky č.2'!F7</f>
        <v>Ľudovít Meszáros</v>
      </c>
      <c r="L39" t="str">
        <f>'30 Preteky č.2'!$B$7</f>
        <v>Dunajská Streda C             Blinker</v>
      </c>
      <c r="M39">
        <v>2</v>
      </c>
      <c r="N39" t="str">
        <f t="shared" ref="N39:N67" si="11">VLOOKUP($M39,$J$38:$K$67,2,0)</f>
        <v>Štefan Futo</v>
      </c>
      <c r="O39" t="str">
        <f t="shared" ref="O39:O67" si="12">VLOOKUP(M39,$J$38:$L$67,3,0)</f>
        <v>Komárno MMX Senzas   Dopping MFT</v>
      </c>
      <c r="S39">
        <f>'30 Preteky č.2'!I8</f>
        <v>10</v>
      </c>
      <c r="T39" t="str">
        <f>'30 Preteky č.2'!I7</f>
        <v>Ladislav Szabó ml.</v>
      </c>
      <c r="U39" t="str">
        <f>'30 Preteky č.2'!$B$7</f>
        <v>Dunajská Streda C             Blinker</v>
      </c>
      <c r="V39">
        <v>2</v>
      </c>
      <c r="W39" t="str">
        <f t="shared" ref="W39:W67" si="13">VLOOKUP($V39,$S$38:$T$67,2,0)</f>
        <v>Kristián Košár</v>
      </c>
      <c r="X39" t="str">
        <f t="shared" ref="X39:X67" si="14">VLOOKUP($V39,$S$38:$U$67,3,0)</f>
        <v>Komárno MMX Senzas   Dopping MFT</v>
      </c>
      <c r="AB39">
        <f>'30 Preteky č.2'!L8</f>
        <v>2</v>
      </c>
      <c r="AC39" t="str">
        <f>'30 Preteky č.2'!L7</f>
        <v>Ondrej Bobek</v>
      </c>
      <c r="AD39" t="str">
        <f>'30 Preteky č.2'!$B$7</f>
        <v>Dunajská Streda C             Blinker</v>
      </c>
      <c r="AE39">
        <v>2</v>
      </c>
      <c r="AF39" t="str">
        <f t="shared" ref="AF39:AF67" si="15">VLOOKUP($AE39,$AB$38:$AC$67,2,0)</f>
        <v>Ondrej Bobek</v>
      </c>
      <c r="AG39" t="str">
        <f t="shared" ref="AG39:AG67" si="16">VLOOKUP($AE39,$AB$38:$AD$67,3,0)</f>
        <v>Dunajská Streda C             Blinker</v>
      </c>
    </row>
    <row r="40" spans="1:34" x14ac:dyDescent="0.25">
      <c r="A40">
        <f>'30 Preteky č.2'!C10</f>
        <v>8</v>
      </c>
      <c r="B40" t="str">
        <f>'30 Preteky č.2'!C9</f>
        <v>Jozef Somogyi</v>
      </c>
      <c r="C40" t="str">
        <f>'30 Preteky č.2'!$B$9</f>
        <v>Dunajská Streda E Haldorádo MFT SK</v>
      </c>
      <c r="D40">
        <v>3</v>
      </c>
      <c r="E40" t="str">
        <f t="shared" si="9"/>
        <v>Patrik Ferenc</v>
      </c>
      <c r="F40" t="str">
        <f t="shared" si="10"/>
        <v>Štúrovo A Top-Mix</v>
      </c>
      <c r="J40">
        <f>'30 Preteky č.2'!F10</f>
        <v>5</v>
      </c>
      <c r="K40" t="str">
        <f>'30 Preteky č.2'!F9</f>
        <v>Peter Rigó</v>
      </c>
      <c r="L40" t="str">
        <f>'30 Preteky č.2'!$B$9</f>
        <v>Dunajská Streda E Haldorádo MFT SK</v>
      </c>
      <c r="M40">
        <v>3</v>
      </c>
      <c r="N40" t="str">
        <f t="shared" si="11"/>
        <v>Nikolas Szöke</v>
      </c>
      <c r="O40" t="str">
        <f t="shared" si="12"/>
        <v>Nové Zámky B                         Andovce</v>
      </c>
      <c r="S40">
        <f>'30 Preteky č.2'!I10</f>
        <v>5</v>
      </c>
      <c r="T40" t="str">
        <f>'30 Preteky č.2'!I9</f>
        <v>Gergely Törjék</v>
      </c>
      <c r="U40" t="str">
        <f>'30 Preteky č.2'!$B$9</f>
        <v>Dunajská Streda E Haldorádo MFT SK</v>
      </c>
      <c r="V40">
        <v>3</v>
      </c>
      <c r="W40" t="str">
        <f t="shared" si="13"/>
        <v>József Molnár</v>
      </c>
      <c r="X40" t="str">
        <f t="shared" si="14"/>
        <v xml:space="preserve">Nová Baňa Carpio </v>
      </c>
      <c r="AB40">
        <f>'30 Preteky č.2'!L10</f>
        <v>7</v>
      </c>
      <c r="AC40" t="str">
        <f>'30 Preteky č.2'!L9</f>
        <v>Gábor Törjék</v>
      </c>
      <c r="AD40" t="str">
        <f>'30 Preteky č.2'!$B$9</f>
        <v>Dunajská Streda E Haldorádo MFT SK</v>
      </c>
      <c r="AE40">
        <v>3</v>
      </c>
      <c r="AF40" t="str">
        <f t="shared" si="15"/>
        <v>Róbert Ravasz</v>
      </c>
      <c r="AG40" t="str">
        <f t="shared" si="16"/>
        <v>Dunajská Streda A      Szenzál</v>
      </c>
    </row>
    <row r="41" spans="1:34" x14ac:dyDescent="0.25">
      <c r="A41">
        <f>'30 Preteky č.2'!C12</f>
        <v>2</v>
      </c>
      <c r="B41" t="str">
        <f>'30 Preteky č.2'!C11</f>
        <v>Jaroslav Haššo</v>
      </c>
      <c r="C41" t="str">
        <f>'30 Preteky č.2'!$B$11</f>
        <v>Hlohovec SPORTEX MT</v>
      </c>
      <c r="D41">
        <v>4</v>
      </c>
      <c r="E41" t="str">
        <f t="shared" si="9"/>
        <v>Ján Mátyás</v>
      </c>
      <c r="F41" t="str">
        <f t="shared" si="10"/>
        <v>Dunajská Streda C             Blinker</v>
      </c>
      <c r="J41">
        <f>'30 Preteky č.2'!F12</f>
        <v>8</v>
      </c>
      <c r="K41" t="str">
        <f>'30 Preteky č.2'!F11</f>
        <v>Martin Haššo</v>
      </c>
      <c r="L41" t="str">
        <f>'30 Preteky č.2'!$B$11</f>
        <v>Hlohovec SPORTEX MT</v>
      </c>
      <c r="M41">
        <v>4</v>
      </c>
      <c r="N41" t="str">
        <f t="shared" si="11"/>
        <v>Attila Treindl ml.</v>
      </c>
      <c r="O41" t="str">
        <f t="shared" si="12"/>
        <v>Štúrovo B TMA          Fishing Team</v>
      </c>
      <c r="S41">
        <f>'30 Preteky č.2'!I12</f>
        <v>6</v>
      </c>
      <c r="T41" t="str">
        <f>'30 Preteky č.2'!I11</f>
        <v>Tomáš Mindák</v>
      </c>
      <c r="U41" t="str">
        <f>'30 Preteky č.2'!$B$11</f>
        <v>Hlohovec SPORTEX MT</v>
      </c>
      <c r="V41">
        <v>4</v>
      </c>
      <c r="W41" t="str">
        <f t="shared" si="13"/>
        <v>Július Slama</v>
      </c>
      <c r="X41" t="str">
        <f t="shared" si="14"/>
        <v>Štúrovo B TMA          Fishing Team</v>
      </c>
      <c r="AB41">
        <f>'30 Preteky č.2'!L12</f>
        <v>4</v>
      </c>
      <c r="AC41" t="str">
        <f>'30 Preteky č.2'!L11</f>
        <v>Michal Struk</v>
      </c>
      <c r="AD41" t="str">
        <f>'30 Preteky č.2'!$B$11</f>
        <v>Hlohovec SPORTEX MT</v>
      </c>
      <c r="AE41">
        <v>4</v>
      </c>
      <c r="AF41" t="str">
        <f t="shared" si="15"/>
        <v>Michal Struk</v>
      </c>
      <c r="AG41" t="str">
        <f t="shared" si="16"/>
        <v>Hlohovec SPORTEX MT</v>
      </c>
    </row>
    <row r="42" spans="1:34" x14ac:dyDescent="0.25">
      <c r="A42">
        <f>'30 Preteky č.2'!C14</f>
        <v>6</v>
      </c>
      <c r="B42" t="str">
        <f>'30 Preteky č.2'!C13</f>
        <v>Marcel Kubík</v>
      </c>
      <c r="C42" t="str">
        <f>'30 Preteky č.2'!$B$13</f>
        <v>Komárno MMX Senzas   Dopping MFT</v>
      </c>
      <c r="D42">
        <v>5</v>
      </c>
      <c r="E42" t="str">
        <f t="shared" si="9"/>
        <v>Ladiszlav Szabo</v>
      </c>
      <c r="F42" t="str">
        <f t="shared" si="10"/>
        <v>Dunajská Streda A      Szenzál</v>
      </c>
      <c r="J42">
        <f>'30 Preteky č.2'!F14</f>
        <v>2</v>
      </c>
      <c r="K42" t="str">
        <f>'30 Preteky č.2'!F13</f>
        <v>Štefan Futo</v>
      </c>
      <c r="L42" t="str">
        <f>'30 Preteky č.2'!$B$13</f>
        <v>Komárno MMX Senzas   Dopping MFT</v>
      </c>
      <c r="M42">
        <v>5</v>
      </c>
      <c r="N42" t="str">
        <f t="shared" si="11"/>
        <v>Peter Rigó</v>
      </c>
      <c r="O42" t="str">
        <f t="shared" si="12"/>
        <v>Dunajská Streda E Haldorádo MFT SK</v>
      </c>
      <c r="S42">
        <f>'30 Preteky č.2'!I14</f>
        <v>2</v>
      </c>
      <c r="T42" t="str">
        <f>'30 Preteky č.2'!I13</f>
        <v>Kristián Košár</v>
      </c>
      <c r="U42" t="str">
        <f>'30 Preteky č.2'!$B$13</f>
        <v>Komárno MMX Senzas   Dopping MFT</v>
      </c>
      <c r="V42">
        <v>5</v>
      </c>
      <c r="W42" t="str">
        <f t="shared" si="13"/>
        <v>Gergely Törjék</v>
      </c>
      <c r="X42" t="str">
        <f t="shared" si="14"/>
        <v>Dunajská Streda E Haldorádo MFT SK</v>
      </c>
      <c r="AB42">
        <f>'30 Preteky č.2'!L14</f>
        <v>8</v>
      </c>
      <c r="AC42" t="str">
        <f>'30 Preteky č.2'!L13</f>
        <v>Marek Mayer</v>
      </c>
      <c r="AD42" t="str">
        <f>'30 Preteky č.2'!$B$13</f>
        <v>Komárno MMX Senzas   Dopping MFT</v>
      </c>
      <c r="AE42">
        <v>5</v>
      </c>
      <c r="AF42" t="str">
        <f t="shared" si="15"/>
        <v>Zoltán Karvanský</v>
      </c>
      <c r="AG42" t="str">
        <f t="shared" si="16"/>
        <v>Nové Zámky B                         Andovce</v>
      </c>
    </row>
    <row r="43" spans="1:34" x14ac:dyDescent="0.25">
      <c r="A43">
        <f>'30 Preteky č.2'!C16</f>
        <v>9</v>
      </c>
      <c r="B43" t="str">
        <f>'30 Preteky č.2'!C15</f>
        <v>Milan Michlík</v>
      </c>
      <c r="C43" t="str">
        <f>'30 Preteky č.2'!$B$15</f>
        <v xml:space="preserve">Nová Baňa Carpio </v>
      </c>
      <c r="D43">
        <v>6</v>
      </c>
      <c r="E43" t="str">
        <f t="shared" si="9"/>
        <v>Marcel Kubík</v>
      </c>
      <c r="F43" t="str">
        <f t="shared" si="10"/>
        <v>Komárno MMX Senzas   Dopping MFT</v>
      </c>
      <c r="J43">
        <f>'30 Preteky č.2'!F16</f>
        <v>11</v>
      </c>
      <c r="K43" t="str">
        <f>'30 Preteky č.2'!F15</f>
        <v>Denis Rovenský</v>
      </c>
      <c r="L43" t="str">
        <f>'30 Preteky č.2'!$B$15</f>
        <v xml:space="preserve">Nová Baňa Carpio </v>
      </c>
      <c r="M43">
        <v>6</v>
      </c>
      <c r="N43" t="str">
        <f t="shared" si="11"/>
        <v>Oskár Horváth</v>
      </c>
      <c r="O43" t="str">
        <f t="shared" si="12"/>
        <v>Dunajská Streda A      Szenzál</v>
      </c>
      <c r="S43">
        <f>'30 Preteky č.2'!I16</f>
        <v>3</v>
      </c>
      <c r="T43" t="str">
        <f>'30 Preteky č.2'!I15</f>
        <v>József Molnár</v>
      </c>
      <c r="U43" t="str">
        <f>'30 Preteky č.2'!$B$15</f>
        <v xml:space="preserve">Nová Baňa Carpio </v>
      </c>
      <c r="V43">
        <v>6</v>
      </c>
      <c r="W43" t="str">
        <f t="shared" si="13"/>
        <v>Tomáš Mindák</v>
      </c>
      <c r="X43" t="str">
        <f t="shared" si="14"/>
        <v>Hlohovec SPORTEX MT</v>
      </c>
      <c r="AB43">
        <f>'30 Preteky č.2'!L16</f>
        <v>1</v>
      </c>
      <c r="AC43" t="str">
        <f>'30 Preteky č.2'!L15</f>
        <v>Ivan Rovenský</v>
      </c>
      <c r="AD43" t="str">
        <f>'30 Preteky č.2'!$B$15</f>
        <v xml:space="preserve">Nová Baňa Carpio </v>
      </c>
      <c r="AE43">
        <v>6</v>
      </c>
      <c r="AF43" t="str">
        <f t="shared" si="15"/>
        <v>Attila Treindl st.</v>
      </c>
      <c r="AG43" t="str">
        <f t="shared" si="16"/>
        <v>Štúrovo B TMA          Fishing Team</v>
      </c>
    </row>
    <row r="44" spans="1:34" x14ac:dyDescent="0.25">
      <c r="A44">
        <f>'30 Preteky č.2'!C18</f>
        <v>7</v>
      </c>
      <c r="B44" t="str">
        <f>'30 Preteky č.2'!C17</f>
        <v>Adrián Hovorka</v>
      </c>
      <c r="C44" t="str">
        <f>'30 Preteky č.2'!$B$17</f>
        <v>Nové Zámky B                         Andovce</v>
      </c>
      <c r="D44">
        <v>7</v>
      </c>
      <c r="E44" t="str">
        <f t="shared" si="9"/>
        <v>Adrián Hovorka</v>
      </c>
      <c r="F44" t="str">
        <f t="shared" si="10"/>
        <v>Nové Zámky B                         Andovce</v>
      </c>
      <c r="J44">
        <f>'30 Preteky č.2'!F18</f>
        <v>3</v>
      </c>
      <c r="K44" t="str">
        <f>'30 Preteky č.2'!F17</f>
        <v>Nikolas Szöke</v>
      </c>
      <c r="L44" t="str">
        <f>'30 Preteky č.2'!$B$17</f>
        <v>Nové Zámky B                         Andovce</v>
      </c>
      <c r="M44">
        <v>7</v>
      </c>
      <c r="N44" t="str">
        <f t="shared" si="11"/>
        <v>Jozef Szekér</v>
      </c>
      <c r="O44" t="str">
        <f t="shared" si="12"/>
        <v>Štúrovo A Top-Mix</v>
      </c>
      <c r="S44">
        <f>'30 Preteky č.2'!I18</f>
        <v>1</v>
      </c>
      <c r="T44" t="str">
        <f>'30 Preteky č.2'!I17</f>
        <v>Zoltán Juhász</v>
      </c>
      <c r="U44" t="str">
        <f>'30 Preteky č.2'!$B$17</f>
        <v>Nové Zámky B                         Andovce</v>
      </c>
      <c r="V44">
        <v>7</v>
      </c>
      <c r="W44" t="str">
        <f t="shared" si="13"/>
        <v>Tibor Tóth</v>
      </c>
      <c r="X44" t="str">
        <f t="shared" si="14"/>
        <v>Štúrovo A Top-Mix</v>
      </c>
      <c r="AB44">
        <f>'30 Preteky č.2'!L18</f>
        <v>5</v>
      </c>
      <c r="AC44" t="str">
        <f>'30 Preteky č.2'!L17</f>
        <v>Zoltán Karvanský</v>
      </c>
      <c r="AD44" t="str">
        <f>'30 Preteky č.2'!$B$17</f>
        <v>Nové Zámky B                         Andovce</v>
      </c>
      <c r="AE44">
        <v>7</v>
      </c>
      <c r="AF44" t="str">
        <f t="shared" si="15"/>
        <v>Gábor Törjék</v>
      </c>
      <c r="AG44" t="str">
        <f t="shared" si="16"/>
        <v>Dunajská Streda E Haldorádo MFT SK</v>
      </c>
    </row>
    <row r="45" spans="1:34" x14ac:dyDescent="0.25">
      <c r="A45">
        <f>'30 Preteky č.2'!C20</f>
        <v>10</v>
      </c>
      <c r="B45" t="str">
        <f>'30 Preteky č.2'!C19</f>
        <v>Ladislav Lenárt</v>
      </c>
      <c r="C45" t="str">
        <f>'30 Preteky č.2'!$B$19</f>
        <v>Považská Bystrica</v>
      </c>
      <c r="D45">
        <v>8</v>
      </c>
      <c r="E45" t="str">
        <f t="shared" si="9"/>
        <v>Jozef Somogyi</v>
      </c>
      <c r="F45" t="str">
        <f t="shared" si="10"/>
        <v>Dunajská Streda E Haldorádo MFT SK</v>
      </c>
      <c r="J45">
        <f>'30 Preteky č.2'!F20</f>
        <v>9</v>
      </c>
      <c r="K45" t="str">
        <f>'30 Preteky č.2'!F19</f>
        <v>Jozef Šimko</v>
      </c>
      <c r="L45" t="str">
        <f>'30 Preteky č.2'!$B$19</f>
        <v>Považská Bystrica</v>
      </c>
      <c r="M45">
        <v>8</v>
      </c>
      <c r="N45" t="str">
        <f t="shared" si="11"/>
        <v>Martin Haššo</v>
      </c>
      <c r="O45" t="str">
        <f t="shared" si="12"/>
        <v>Hlohovec SPORTEX MT</v>
      </c>
      <c r="S45">
        <f>'30 Preteky č.2'!I20</f>
        <v>11</v>
      </c>
      <c r="T45" t="str">
        <f>'30 Preteky č.2'!I19</f>
        <v>Rastislav Dudr</v>
      </c>
      <c r="U45" t="str">
        <f>'30 Preteky č.2'!$B$19</f>
        <v>Považská Bystrica</v>
      </c>
      <c r="V45">
        <v>8</v>
      </c>
      <c r="W45" t="str">
        <f t="shared" si="13"/>
        <v>Zoltán Berecz</v>
      </c>
      <c r="X45" t="str">
        <f t="shared" si="14"/>
        <v>Dunajská Streda A      Szenzál</v>
      </c>
      <c r="AB45">
        <f>'30 Preteky č.2'!L20</f>
        <v>11</v>
      </c>
      <c r="AC45" t="str">
        <f>'30 Preteky č.2'!L19</f>
        <v>Dominik Gaža</v>
      </c>
      <c r="AD45" t="str">
        <f>'30 Preteky č.2'!$B$19</f>
        <v>Považská Bystrica</v>
      </c>
      <c r="AE45">
        <v>8</v>
      </c>
      <c r="AF45" t="str">
        <f t="shared" si="15"/>
        <v>Marek Mayer</v>
      </c>
      <c r="AG45" t="str">
        <f t="shared" si="16"/>
        <v>Komárno MMX Senzas   Dopping MFT</v>
      </c>
    </row>
    <row r="46" spans="1:34" x14ac:dyDescent="0.25">
      <c r="A46">
        <f>'30 Preteky č.2'!C22</f>
        <v>3</v>
      </c>
      <c r="B46" t="str">
        <f>'30 Preteky č.2'!C21</f>
        <v>Patrik Ferenc</v>
      </c>
      <c r="C46" t="str">
        <f>'30 Preteky č.2'!$B$21</f>
        <v>Štúrovo A Top-Mix</v>
      </c>
      <c r="D46">
        <v>9</v>
      </c>
      <c r="E46" t="str">
        <f t="shared" si="9"/>
        <v>Milan Michlík</v>
      </c>
      <c r="F46" t="str">
        <f t="shared" si="10"/>
        <v xml:space="preserve">Nová Baňa Carpio </v>
      </c>
      <c r="J46">
        <f>'30 Preteky č.2'!F22</f>
        <v>7</v>
      </c>
      <c r="K46" t="str">
        <f>'30 Preteky č.2'!F21</f>
        <v>Jozef Szekér</v>
      </c>
      <c r="L46" t="str">
        <f>'30 Preteky č.2'!$B$21</f>
        <v>Štúrovo A Top-Mix</v>
      </c>
      <c r="M46">
        <v>9</v>
      </c>
      <c r="N46" t="str">
        <f t="shared" si="11"/>
        <v>Jozef Šimko</v>
      </c>
      <c r="O46" t="str">
        <f t="shared" si="12"/>
        <v>Považská Bystrica</v>
      </c>
      <c r="S46">
        <f>'30 Preteky č.2'!I22</f>
        <v>7</v>
      </c>
      <c r="T46" t="str">
        <f>'30 Preteky č.2'!I21</f>
        <v>Tibor Tóth</v>
      </c>
      <c r="U46" t="str">
        <f>'30 Preteky č.2'!$B$21</f>
        <v>Štúrovo A Top-Mix</v>
      </c>
      <c r="V46">
        <v>9</v>
      </c>
      <c r="W46" t="str">
        <f t="shared" si="13"/>
        <v>Mário Sopúch</v>
      </c>
      <c r="X46" t="str">
        <f t="shared" si="14"/>
        <v>Turčianske Teplice B    Maver</v>
      </c>
      <c r="AB46">
        <f>'30 Preteky č.2'!L22</f>
        <v>10</v>
      </c>
      <c r="AC46" t="str">
        <f>'30 Preteky č.2'!L21</f>
        <v>József Gáspár</v>
      </c>
      <c r="AD46" t="str">
        <f>'30 Preteky č.2'!$B$21</f>
        <v>Štúrovo A Top-Mix</v>
      </c>
      <c r="AE46">
        <v>9</v>
      </c>
      <c r="AF46" t="str">
        <f t="shared" si="15"/>
        <v>Branislav Kriška</v>
      </c>
      <c r="AG46" t="str">
        <f t="shared" si="16"/>
        <v>Turčianske Teplice B    Maver</v>
      </c>
    </row>
    <row r="47" spans="1:34" x14ac:dyDescent="0.25">
      <c r="A47">
        <f>'30 Preteky č.2'!C24</f>
        <v>11</v>
      </c>
      <c r="B47" t="str">
        <f>'30 Preteky č.2'!C23</f>
        <v>József Varga</v>
      </c>
      <c r="C47" t="str">
        <f>'30 Preteky č.2'!$B$23</f>
        <v>Štúrovo B TMA          Fishing Team</v>
      </c>
      <c r="D47">
        <v>10</v>
      </c>
      <c r="E47" t="str">
        <f t="shared" si="9"/>
        <v>Ladislav Lenárt</v>
      </c>
      <c r="F47" t="str">
        <f t="shared" si="10"/>
        <v>Považská Bystrica</v>
      </c>
      <c r="J47">
        <f>'30 Preteky č.2'!F24</f>
        <v>4</v>
      </c>
      <c r="K47" t="str">
        <f>'30 Preteky č.2'!F23</f>
        <v>Attila Treindl ml.</v>
      </c>
      <c r="L47" t="str">
        <f>'30 Preteky č.2'!$B$23</f>
        <v>Štúrovo B TMA          Fishing Team</v>
      </c>
      <c r="M47">
        <v>10</v>
      </c>
      <c r="N47" t="str">
        <f t="shared" si="11"/>
        <v>Ľudovít Meszáros</v>
      </c>
      <c r="O47" t="str">
        <f t="shared" si="12"/>
        <v>Dunajská Streda C             Blinker</v>
      </c>
      <c r="S47">
        <f>'30 Preteky č.2'!I24</f>
        <v>4</v>
      </c>
      <c r="T47" t="str">
        <f>'30 Preteky č.2'!I23</f>
        <v>Július Slama</v>
      </c>
      <c r="U47" t="str">
        <f>'30 Preteky č.2'!$B$23</f>
        <v>Štúrovo B TMA          Fishing Team</v>
      </c>
      <c r="V47">
        <v>10</v>
      </c>
      <c r="W47" t="str">
        <f t="shared" si="13"/>
        <v>Ladislav Szabó ml.</v>
      </c>
      <c r="X47" t="str">
        <f t="shared" si="14"/>
        <v>Dunajská Streda C             Blinker</v>
      </c>
      <c r="AB47">
        <f>'30 Preteky č.2'!L24</f>
        <v>6</v>
      </c>
      <c r="AC47" t="str">
        <f>'30 Preteky č.2'!L23</f>
        <v>Attila Treindl st.</v>
      </c>
      <c r="AD47" t="str">
        <f>'30 Preteky č.2'!$B$23</f>
        <v>Štúrovo B TMA          Fishing Team</v>
      </c>
      <c r="AE47">
        <v>10</v>
      </c>
      <c r="AF47" t="str">
        <f t="shared" si="15"/>
        <v>József Gáspár</v>
      </c>
      <c r="AG47" t="str">
        <f t="shared" si="16"/>
        <v>Štúrovo A Top-Mix</v>
      </c>
    </row>
    <row r="48" spans="1:34" x14ac:dyDescent="0.25">
      <c r="A48">
        <f>'30 Preteky č.2'!C26</f>
        <v>1</v>
      </c>
      <c r="B48" t="str">
        <f>'30 Preteky č.2'!C25</f>
        <v>Roman Júlenyi</v>
      </c>
      <c r="C48" t="str">
        <f>'30 Preteky č.2'!$B$25</f>
        <v>Turčianske Teplice B    Maver</v>
      </c>
      <c r="D48">
        <v>11</v>
      </c>
      <c r="E48" t="str">
        <f t="shared" si="9"/>
        <v>József Varga</v>
      </c>
      <c r="F48" t="str">
        <f t="shared" si="10"/>
        <v>Štúrovo B TMA          Fishing Team</v>
      </c>
      <c r="J48">
        <f>'30 Preteky č.2'!F26</f>
        <v>1</v>
      </c>
      <c r="K48" t="str">
        <f>'30 Preteky č.2'!F25</f>
        <v>Ján Ottinger</v>
      </c>
      <c r="L48" t="str">
        <f>'30 Preteky č.2'!$B$25</f>
        <v>Turčianske Teplice B    Maver</v>
      </c>
      <c r="M48">
        <v>11</v>
      </c>
      <c r="N48" t="str">
        <f t="shared" si="11"/>
        <v>Denis Rovenský</v>
      </c>
      <c r="O48" t="str">
        <f t="shared" si="12"/>
        <v xml:space="preserve">Nová Baňa Carpio </v>
      </c>
      <c r="S48">
        <f>'30 Preteky č.2'!I26</f>
        <v>9</v>
      </c>
      <c r="T48" t="str">
        <f>'30 Preteky č.2'!I25</f>
        <v>Mário Sopúch</v>
      </c>
      <c r="U48" t="str">
        <f>'30 Preteky č.2'!$B$25</f>
        <v>Turčianske Teplice B    Maver</v>
      </c>
      <c r="V48">
        <v>11</v>
      </c>
      <c r="W48" t="str">
        <f t="shared" si="13"/>
        <v>Rastislav Dudr</v>
      </c>
      <c r="X48" t="str">
        <f t="shared" si="14"/>
        <v>Považská Bystrica</v>
      </c>
      <c r="AB48">
        <f>'30 Preteky č.2'!L26</f>
        <v>9</v>
      </c>
      <c r="AC48" t="str">
        <f>'30 Preteky č.2'!L25</f>
        <v>Branislav Kriška</v>
      </c>
      <c r="AD48" t="str">
        <f>'30 Preteky č.2'!$B$25</f>
        <v>Turčianske Teplice B    Maver</v>
      </c>
      <c r="AE48">
        <v>11</v>
      </c>
      <c r="AF48" t="str">
        <f t="shared" si="15"/>
        <v>Dominik Gaža</v>
      </c>
      <c r="AG48" t="str">
        <f t="shared" si="16"/>
        <v>Považská Bystrica</v>
      </c>
    </row>
    <row r="49" spans="1:33" x14ac:dyDescent="0.25">
      <c r="A49">
        <f>'30 Preteky č.2'!C28</f>
        <v>0</v>
      </c>
      <c r="B49">
        <f>'30 Preteky č.2'!C27</f>
        <v>0</v>
      </c>
      <c r="C49">
        <f>'30 Preteky č.2'!$B$27</f>
        <v>0</v>
      </c>
      <c r="D49">
        <v>12</v>
      </c>
      <c r="E49" t="e">
        <f t="shared" si="9"/>
        <v>#N/A</v>
      </c>
      <c r="F49" t="e">
        <f t="shared" si="10"/>
        <v>#N/A</v>
      </c>
      <c r="J49">
        <f>'30 Preteky č.2'!F28</f>
        <v>0</v>
      </c>
      <c r="K49">
        <f>'30 Preteky č.2'!F27</f>
        <v>0</v>
      </c>
      <c r="L49">
        <f>'30 Preteky č.2'!$B$27</f>
        <v>0</v>
      </c>
      <c r="M49">
        <v>12</v>
      </c>
      <c r="N49" t="e">
        <f t="shared" si="11"/>
        <v>#N/A</v>
      </c>
      <c r="O49" t="e">
        <f t="shared" si="12"/>
        <v>#N/A</v>
      </c>
      <c r="S49">
        <f>'30 Preteky č.2'!I28</f>
        <v>0</v>
      </c>
      <c r="T49">
        <f>'30 Preteky č.2'!I27</f>
        <v>0</v>
      </c>
      <c r="U49">
        <f>'30 Preteky č.2'!$B$27</f>
        <v>0</v>
      </c>
      <c r="V49">
        <v>12</v>
      </c>
      <c r="W49" t="e">
        <f t="shared" si="13"/>
        <v>#N/A</v>
      </c>
      <c r="X49" t="e">
        <f t="shared" si="14"/>
        <v>#N/A</v>
      </c>
      <c r="AB49">
        <f>'30 Preteky č.2'!L28</f>
        <v>0</v>
      </c>
      <c r="AC49">
        <f>'30 Preteky č.2'!L27</f>
        <v>0</v>
      </c>
      <c r="AD49">
        <f>'30 Preteky č.2'!$B$27</f>
        <v>0</v>
      </c>
      <c r="AE49">
        <v>12</v>
      </c>
      <c r="AF49" t="e">
        <f t="shared" si="15"/>
        <v>#N/A</v>
      </c>
      <c r="AG49" t="e">
        <f t="shared" si="16"/>
        <v>#N/A</v>
      </c>
    </row>
    <row r="50" spans="1:33" x14ac:dyDescent="0.25">
      <c r="A50">
        <f>'30 Preteky č.2'!C30</f>
        <v>0</v>
      </c>
      <c r="B50">
        <f>'30 Preteky č.2'!C29</f>
        <v>0</v>
      </c>
      <c r="C50">
        <f>'30 Preteky č.2'!$B$29</f>
        <v>0</v>
      </c>
      <c r="D50">
        <v>13</v>
      </c>
      <c r="E50" t="e">
        <f t="shared" si="9"/>
        <v>#N/A</v>
      </c>
      <c r="F50" t="e">
        <f t="shared" si="10"/>
        <v>#N/A</v>
      </c>
      <c r="J50">
        <f>'30 Preteky č.2'!F30</f>
        <v>0</v>
      </c>
      <c r="K50">
        <f>'30 Preteky č.2'!F29</f>
        <v>0</v>
      </c>
      <c r="L50">
        <f>'30 Preteky č.2'!$B$29</f>
        <v>0</v>
      </c>
      <c r="M50">
        <v>13</v>
      </c>
      <c r="N50" t="e">
        <f t="shared" si="11"/>
        <v>#N/A</v>
      </c>
      <c r="O50" t="e">
        <f t="shared" si="12"/>
        <v>#N/A</v>
      </c>
      <c r="S50">
        <f>'30 Preteky č.2'!I30</f>
        <v>0</v>
      </c>
      <c r="T50">
        <f>'30 Preteky č.2'!I29</f>
        <v>0</v>
      </c>
      <c r="U50">
        <f>'30 Preteky č.2'!$B$29</f>
        <v>0</v>
      </c>
      <c r="V50">
        <v>13</v>
      </c>
      <c r="W50" t="e">
        <f t="shared" si="13"/>
        <v>#N/A</v>
      </c>
      <c r="X50" t="e">
        <f t="shared" si="14"/>
        <v>#N/A</v>
      </c>
      <c r="AB50">
        <f>'30 Preteky č.2'!L30</f>
        <v>0</v>
      </c>
      <c r="AC50">
        <f>'30 Preteky č.2'!L29</f>
        <v>0</v>
      </c>
      <c r="AD50">
        <f>'30 Preteky č.2'!$B$29</f>
        <v>0</v>
      </c>
      <c r="AE50">
        <v>13</v>
      </c>
      <c r="AF50" t="e">
        <f t="shared" si="15"/>
        <v>#N/A</v>
      </c>
      <c r="AG50" t="e">
        <f t="shared" si="16"/>
        <v>#N/A</v>
      </c>
    </row>
    <row r="51" spans="1:33" x14ac:dyDescent="0.25">
      <c r="A51">
        <f>'30 Preteky č.2'!C32</f>
        <v>0</v>
      </c>
      <c r="B51">
        <f>'30 Preteky č.2'!C31</f>
        <v>0</v>
      </c>
      <c r="C51">
        <f>'30 Preteky č.2'!$B$31</f>
        <v>0</v>
      </c>
      <c r="D51">
        <v>14</v>
      </c>
      <c r="E51" t="e">
        <f t="shared" si="9"/>
        <v>#N/A</v>
      </c>
      <c r="F51" t="e">
        <f t="shared" si="10"/>
        <v>#N/A</v>
      </c>
      <c r="J51">
        <f>'30 Preteky č.2'!F32</f>
        <v>0</v>
      </c>
      <c r="K51">
        <f>'30 Preteky č.2'!F31</f>
        <v>0</v>
      </c>
      <c r="L51">
        <f>'30 Preteky č.2'!$B$31</f>
        <v>0</v>
      </c>
      <c r="M51">
        <v>14</v>
      </c>
      <c r="N51" t="e">
        <f t="shared" si="11"/>
        <v>#N/A</v>
      </c>
      <c r="O51" t="e">
        <f t="shared" si="12"/>
        <v>#N/A</v>
      </c>
      <c r="S51">
        <f>'30 Preteky č.2'!I32</f>
        <v>0</v>
      </c>
      <c r="T51">
        <f>'30 Preteky č.2'!I31</f>
        <v>0</v>
      </c>
      <c r="U51">
        <f>'30 Preteky č.2'!$B$31</f>
        <v>0</v>
      </c>
      <c r="V51">
        <v>14</v>
      </c>
      <c r="W51" t="e">
        <f t="shared" si="13"/>
        <v>#N/A</v>
      </c>
      <c r="X51" t="e">
        <f t="shared" si="14"/>
        <v>#N/A</v>
      </c>
      <c r="AB51">
        <f>'30 Preteky č.2'!L32</f>
        <v>0</v>
      </c>
      <c r="AC51">
        <f>'30 Preteky č.2'!L31</f>
        <v>0</v>
      </c>
      <c r="AD51">
        <f>'30 Preteky č.2'!$B$31</f>
        <v>0</v>
      </c>
      <c r="AE51">
        <v>14</v>
      </c>
      <c r="AF51" t="e">
        <f t="shared" si="15"/>
        <v>#N/A</v>
      </c>
      <c r="AG51" t="e">
        <f t="shared" si="16"/>
        <v>#N/A</v>
      </c>
    </row>
    <row r="52" spans="1:33" x14ac:dyDescent="0.25">
      <c r="A52">
        <f>'30 Preteky č.2'!C34</f>
        <v>0</v>
      </c>
      <c r="B52">
        <f>'30 Preteky č.2'!C33</f>
        <v>0</v>
      </c>
      <c r="C52">
        <f>'30 Preteky č.2'!$B$33</f>
        <v>0</v>
      </c>
      <c r="D52">
        <v>15</v>
      </c>
      <c r="E52" t="e">
        <f t="shared" si="9"/>
        <v>#N/A</v>
      </c>
      <c r="F52" t="e">
        <f t="shared" si="10"/>
        <v>#N/A</v>
      </c>
      <c r="J52">
        <f>'30 Preteky č.2'!F34</f>
        <v>0</v>
      </c>
      <c r="K52">
        <f>'30 Preteky č.2'!F33</f>
        <v>0</v>
      </c>
      <c r="L52">
        <f>'30 Preteky č.2'!$B$33</f>
        <v>0</v>
      </c>
      <c r="M52">
        <v>15</v>
      </c>
      <c r="N52" t="e">
        <f t="shared" si="11"/>
        <v>#N/A</v>
      </c>
      <c r="O52" t="e">
        <f t="shared" si="12"/>
        <v>#N/A</v>
      </c>
      <c r="S52">
        <f>'30 Preteky č.2'!I34</f>
        <v>0</v>
      </c>
      <c r="T52">
        <f>'30 Preteky č.2'!I33</f>
        <v>0</v>
      </c>
      <c r="U52">
        <f>'30 Preteky č.2'!$B$33</f>
        <v>0</v>
      </c>
      <c r="V52">
        <v>15</v>
      </c>
      <c r="W52" t="e">
        <f t="shared" si="13"/>
        <v>#N/A</v>
      </c>
      <c r="X52" t="e">
        <f t="shared" si="14"/>
        <v>#N/A</v>
      </c>
      <c r="AB52">
        <f>'30 Preteky č.2'!L34</f>
        <v>0</v>
      </c>
      <c r="AC52">
        <f>'30 Preteky č.2'!L33</f>
        <v>0</v>
      </c>
      <c r="AD52">
        <f>'30 Preteky č.2'!$B$33</f>
        <v>0</v>
      </c>
      <c r="AE52">
        <v>15</v>
      </c>
      <c r="AF52" t="e">
        <f t="shared" si="15"/>
        <v>#N/A</v>
      </c>
      <c r="AG52" t="e">
        <f t="shared" si="16"/>
        <v>#N/A</v>
      </c>
    </row>
    <row r="53" spans="1:33" x14ac:dyDescent="0.25">
      <c r="A53">
        <f>'30 Preteky č.2'!C36</f>
        <v>0</v>
      </c>
      <c r="B53">
        <f>'30 Preteky č.2'!C35</f>
        <v>0</v>
      </c>
      <c r="C53">
        <f>'30 Preteky č.2'!$B$35</f>
        <v>0</v>
      </c>
      <c r="D53">
        <v>16</v>
      </c>
      <c r="E53" t="e">
        <f t="shared" si="9"/>
        <v>#N/A</v>
      </c>
      <c r="F53" t="e">
        <f t="shared" si="10"/>
        <v>#N/A</v>
      </c>
      <c r="J53">
        <f>'30 Preteky č.2'!F36</f>
        <v>0</v>
      </c>
      <c r="K53">
        <f>'30 Preteky č.2'!F35</f>
        <v>0</v>
      </c>
      <c r="L53">
        <f>'30 Preteky č.2'!$B$35</f>
        <v>0</v>
      </c>
      <c r="M53">
        <v>16</v>
      </c>
      <c r="N53" t="e">
        <f t="shared" si="11"/>
        <v>#N/A</v>
      </c>
      <c r="O53" t="e">
        <f t="shared" si="12"/>
        <v>#N/A</v>
      </c>
      <c r="S53">
        <f>'30 Preteky č.2'!I36</f>
        <v>0</v>
      </c>
      <c r="T53">
        <f>'30 Preteky č.2'!I35</f>
        <v>0</v>
      </c>
      <c r="U53">
        <f>'30 Preteky č.2'!$B$35</f>
        <v>0</v>
      </c>
      <c r="V53">
        <v>16</v>
      </c>
      <c r="W53" t="e">
        <f t="shared" si="13"/>
        <v>#N/A</v>
      </c>
      <c r="X53" t="e">
        <f t="shared" si="14"/>
        <v>#N/A</v>
      </c>
      <c r="AB53">
        <f>'30 Preteky č.2'!L36</f>
        <v>0</v>
      </c>
      <c r="AC53">
        <f>'30 Preteky č.2'!L35</f>
        <v>0</v>
      </c>
      <c r="AD53">
        <f>'30 Preteky č.2'!$B$35</f>
        <v>0</v>
      </c>
      <c r="AE53">
        <v>16</v>
      </c>
      <c r="AF53" t="e">
        <f t="shared" si="15"/>
        <v>#N/A</v>
      </c>
      <c r="AG53" t="e">
        <f t="shared" si="16"/>
        <v>#N/A</v>
      </c>
    </row>
    <row r="54" spans="1:33" x14ac:dyDescent="0.25">
      <c r="A54">
        <f>'30 Preteky č.2'!C38</f>
        <v>0</v>
      </c>
      <c r="B54">
        <f>'30 Preteky č.2'!C37</f>
        <v>0</v>
      </c>
      <c r="C54">
        <f>'30 Preteky č.2'!$B$37</f>
        <v>0</v>
      </c>
      <c r="D54">
        <v>17</v>
      </c>
      <c r="E54" t="e">
        <f t="shared" si="9"/>
        <v>#N/A</v>
      </c>
      <c r="F54" t="e">
        <f t="shared" si="10"/>
        <v>#N/A</v>
      </c>
      <c r="J54">
        <f>'30 Preteky č.2'!F38</f>
        <v>0</v>
      </c>
      <c r="K54">
        <f>'30 Preteky č.2'!F37</f>
        <v>0</v>
      </c>
      <c r="L54">
        <f>'30 Preteky č.2'!$B$37</f>
        <v>0</v>
      </c>
      <c r="M54">
        <v>17</v>
      </c>
      <c r="N54" t="e">
        <f t="shared" si="11"/>
        <v>#N/A</v>
      </c>
      <c r="O54" t="e">
        <f t="shared" si="12"/>
        <v>#N/A</v>
      </c>
      <c r="S54">
        <f>'30 Preteky č.2'!I38</f>
        <v>0</v>
      </c>
      <c r="T54">
        <f>'30 Preteky č.2'!I37</f>
        <v>0</v>
      </c>
      <c r="U54">
        <f>'30 Preteky č.2'!$B$37</f>
        <v>0</v>
      </c>
      <c r="V54">
        <v>17</v>
      </c>
      <c r="W54" t="e">
        <f t="shared" si="13"/>
        <v>#N/A</v>
      </c>
      <c r="X54" t="e">
        <f t="shared" si="14"/>
        <v>#N/A</v>
      </c>
      <c r="AB54">
        <f>'30 Preteky č.2'!L38</f>
        <v>0</v>
      </c>
      <c r="AC54">
        <f>'30 Preteky č.2'!L37</f>
        <v>0</v>
      </c>
      <c r="AD54">
        <f>'30 Preteky č.2'!$B$37</f>
        <v>0</v>
      </c>
      <c r="AE54">
        <v>17</v>
      </c>
      <c r="AF54" t="e">
        <f t="shared" si="15"/>
        <v>#N/A</v>
      </c>
      <c r="AG54" t="e">
        <f t="shared" si="16"/>
        <v>#N/A</v>
      </c>
    </row>
    <row r="55" spans="1:33" x14ac:dyDescent="0.25">
      <c r="A55">
        <f>'30 Preteky č.2'!C40</f>
        <v>0</v>
      </c>
      <c r="B55">
        <f>'30 Preteky č.2'!C39</f>
        <v>0</v>
      </c>
      <c r="C55">
        <f>'30 Preteky č.2'!$B$39</f>
        <v>0</v>
      </c>
      <c r="D55">
        <v>18</v>
      </c>
      <c r="E55" t="e">
        <f t="shared" si="9"/>
        <v>#N/A</v>
      </c>
      <c r="F55" t="e">
        <f t="shared" si="10"/>
        <v>#N/A</v>
      </c>
      <c r="J55">
        <f>'30 Preteky č.2'!F40</f>
        <v>0</v>
      </c>
      <c r="K55">
        <f>'30 Preteky č.2'!F39</f>
        <v>0</v>
      </c>
      <c r="L55">
        <f>'30 Preteky č.2'!$B$39</f>
        <v>0</v>
      </c>
      <c r="M55">
        <v>18</v>
      </c>
      <c r="N55" t="e">
        <f t="shared" si="11"/>
        <v>#N/A</v>
      </c>
      <c r="O55" t="e">
        <f t="shared" si="12"/>
        <v>#N/A</v>
      </c>
      <c r="S55">
        <f>'30 Preteky č.2'!I40</f>
        <v>0</v>
      </c>
      <c r="T55">
        <f>'30 Preteky č.2'!I39</f>
        <v>0</v>
      </c>
      <c r="U55">
        <f>'30 Preteky č.2'!$B$39</f>
        <v>0</v>
      </c>
      <c r="V55">
        <v>18</v>
      </c>
      <c r="W55" t="e">
        <f t="shared" si="13"/>
        <v>#N/A</v>
      </c>
      <c r="X55" t="e">
        <f t="shared" si="14"/>
        <v>#N/A</v>
      </c>
      <c r="AB55">
        <f>'30 Preteky č.2'!L40</f>
        <v>0</v>
      </c>
      <c r="AC55">
        <f>'30 Preteky č.2'!L39</f>
        <v>0</v>
      </c>
      <c r="AD55">
        <f>'30 Preteky č.2'!$B$39</f>
        <v>0</v>
      </c>
      <c r="AE55">
        <v>18</v>
      </c>
      <c r="AF55" t="e">
        <f t="shared" si="15"/>
        <v>#N/A</v>
      </c>
      <c r="AG55" t="e">
        <f t="shared" si="16"/>
        <v>#N/A</v>
      </c>
    </row>
    <row r="56" spans="1:33" x14ac:dyDescent="0.25">
      <c r="A56">
        <f>'30 Preteky č.2'!C42</f>
        <v>0</v>
      </c>
      <c r="B56">
        <f>'30 Preteky č.2'!C41</f>
        <v>0</v>
      </c>
      <c r="C56">
        <f>'30 Preteky č.2'!$B$41</f>
        <v>0</v>
      </c>
      <c r="D56">
        <v>19</v>
      </c>
      <c r="E56" t="e">
        <f t="shared" si="9"/>
        <v>#N/A</v>
      </c>
      <c r="F56" t="e">
        <f t="shared" si="10"/>
        <v>#N/A</v>
      </c>
      <c r="J56">
        <f>'30 Preteky č.2'!F42</f>
        <v>0</v>
      </c>
      <c r="K56">
        <f>'30 Preteky č.2'!F41</f>
        <v>0</v>
      </c>
      <c r="L56">
        <f>'30 Preteky č.2'!$B$41</f>
        <v>0</v>
      </c>
      <c r="M56">
        <v>19</v>
      </c>
      <c r="N56" t="e">
        <f t="shared" si="11"/>
        <v>#N/A</v>
      </c>
      <c r="O56" t="e">
        <f t="shared" si="12"/>
        <v>#N/A</v>
      </c>
      <c r="S56">
        <f>'30 Preteky č.2'!I42</f>
        <v>0</v>
      </c>
      <c r="T56">
        <f>'30 Preteky č.2'!I41</f>
        <v>0</v>
      </c>
      <c r="U56">
        <f>'30 Preteky č.2'!$B$41</f>
        <v>0</v>
      </c>
      <c r="V56">
        <v>19</v>
      </c>
      <c r="W56" t="e">
        <f t="shared" si="13"/>
        <v>#N/A</v>
      </c>
      <c r="X56" t="e">
        <f t="shared" si="14"/>
        <v>#N/A</v>
      </c>
      <c r="AB56">
        <f>'30 Preteky č.2'!L42</f>
        <v>0</v>
      </c>
      <c r="AC56">
        <f>'30 Preteky č.2'!L41</f>
        <v>0</v>
      </c>
      <c r="AD56">
        <f>'30 Preteky č.2'!$B$41</f>
        <v>0</v>
      </c>
      <c r="AE56">
        <v>19</v>
      </c>
      <c r="AF56" t="e">
        <f t="shared" si="15"/>
        <v>#N/A</v>
      </c>
      <c r="AG56" t="e">
        <f t="shared" si="16"/>
        <v>#N/A</v>
      </c>
    </row>
    <row r="57" spans="1:33" x14ac:dyDescent="0.25">
      <c r="A57">
        <f>'30 Preteky č.2'!C44</f>
        <v>0</v>
      </c>
      <c r="B57">
        <f>'30 Preteky č.2'!C43</f>
        <v>0</v>
      </c>
      <c r="C57">
        <f>'30 Preteky č.2'!$B$43</f>
        <v>0</v>
      </c>
      <c r="D57">
        <v>20</v>
      </c>
      <c r="E57" t="e">
        <f t="shared" si="9"/>
        <v>#N/A</v>
      </c>
      <c r="F57" t="e">
        <f t="shared" si="10"/>
        <v>#N/A</v>
      </c>
      <c r="J57">
        <f>'30 Preteky č.2'!F44</f>
        <v>0</v>
      </c>
      <c r="K57">
        <f>'30 Preteky č.2'!F43</f>
        <v>0</v>
      </c>
      <c r="L57">
        <f>'30 Preteky č.2'!$B$43</f>
        <v>0</v>
      </c>
      <c r="M57">
        <v>20</v>
      </c>
      <c r="N57" t="e">
        <f t="shared" si="11"/>
        <v>#N/A</v>
      </c>
      <c r="O57" t="e">
        <f t="shared" si="12"/>
        <v>#N/A</v>
      </c>
      <c r="S57">
        <f>'30 Preteky č.2'!I44</f>
        <v>0</v>
      </c>
      <c r="T57">
        <f>'30 Preteky č.2'!I43</f>
        <v>0</v>
      </c>
      <c r="U57">
        <f>'30 Preteky č.2'!$B$43</f>
        <v>0</v>
      </c>
      <c r="V57">
        <v>20</v>
      </c>
      <c r="W57" t="e">
        <f t="shared" si="13"/>
        <v>#N/A</v>
      </c>
      <c r="X57" t="e">
        <f t="shared" si="14"/>
        <v>#N/A</v>
      </c>
      <c r="AB57">
        <f>'30 Preteky č.2'!L44</f>
        <v>0</v>
      </c>
      <c r="AC57">
        <f>'30 Preteky č.2'!L43</f>
        <v>0</v>
      </c>
      <c r="AD57">
        <f>'30 Preteky č.2'!$B$43</f>
        <v>0</v>
      </c>
      <c r="AE57">
        <v>20</v>
      </c>
      <c r="AF57" t="e">
        <f t="shared" si="15"/>
        <v>#N/A</v>
      </c>
      <c r="AG57" t="e">
        <f t="shared" si="16"/>
        <v>#N/A</v>
      </c>
    </row>
    <row r="58" spans="1:33" x14ac:dyDescent="0.25">
      <c r="A58">
        <f>'30 Preteky č.2'!C46</f>
        <v>0</v>
      </c>
      <c r="B58">
        <f>'30 Preteky č.2'!C45</f>
        <v>0</v>
      </c>
      <c r="C58">
        <f>'30 Preteky č.2'!$B$45</f>
        <v>0</v>
      </c>
      <c r="D58">
        <v>21</v>
      </c>
      <c r="E58" t="e">
        <f t="shared" si="9"/>
        <v>#N/A</v>
      </c>
      <c r="F58" t="e">
        <f t="shared" si="10"/>
        <v>#N/A</v>
      </c>
      <c r="J58">
        <f>'30 Preteky č.2'!F46</f>
        <v>0</v>
      </c>
      <c r="K58">
        <f>'30 Preteky č.2'!F45</f>
        <v>0</v>
      </c>
      <c r="L58">
        <f>'30 Preteky č.2'!$B$45</f>
        <v>0</v>
      </c>
      <c r="M58">
        <v>21</v>
      </c>
      <c r="N58" t="e">
        <f t="shared" si="11"/>
        <v>#N/A</v>
      </c>
      <c r="O58" t="e">
        <f t="shared" si="12"/>
        <v>#N/A</v>
      </c>
      <c r="S58">
        <f>'30 Preteky č.2'!I46</f>
        <v>0</v>
      </c>
      <c r="T58">
        <f>'30 Preteky č.2'!I45</f>
        <v>0</v>
      </c>
      <c r="U58">
        <f>'30 Preteky č.2'!$B$45</f>
        <v>0</v>
      </c>
      <c r="V58">
        <v>21</v>
      </c>
      <c r="W58" t="e">
        <f t="shared" si="13"/>
        <v>#N/A</v>
      </c>
      <c r="X58" t="e">
        <f t="shared" si="14"/>
        <v>#N/A</v>
      </c>
      <c r="AB58">
        <f>'30 Preteky č.2'!L46</f>
        <v>0</v>
      </c>
      <c r="AC58">
        <f>'30 Preteky č.2'!L45</f>
        <v>0</v>
      </c>
      <c r="AD58">
        <f>'30 Preteky č.2'!$B$45</f>
        <v>0</v>
      </c>
      <c r="AE58">
        <v>21</v>
      </c>
      <c r="AF58" t="e">
        <f t="shared" si="15"/>
        <v>#N/A</v>
      </c>
      <c r="AG58" t="e">
        <f t="shared" si="16"/>
        <v>#N/A</v>
      </c>
    </row>
    <row r="59" spans="1:33" x14ac:dyDescent="0.25">
      <c r="A59">
        <f>'30 Preteky č.2'!C48</f>
        <v>0</v>
      </c>
      <c r="B59">
        <f>'30 Preteky č.2'!C47</f>
        <v>0</v>
      </c>
      <c r="C59">
        <f>'30 Preteky č.2'!$B$47</f>
        <v>0</v>
      </c>
      <c r="D59">
        <v>22</v>
      </c>
      <c r="E59" t="e">
        <f t="shared" si="9"/>
        <v>#N/A</v>
      </c>
      <c r="F59" t="e">
        <f t="shared" si="10"/>
        <v>#N/A</v>
      </c>
      <c r="J59">
        <f>'30 Preteky č.2'!F48</f>
        <v>0</v>
      </c>
      <c r="K59">
        <f>'30 Preteky č.2'!F47</f>
        <v>0</v>
      </c>
      <c r="L59">
        <f>'30 Preteky č.2'!$B$47</f>
        <v>0</v>
      </c>
      <c r="M59">
        <v>22</v>
      </c>
      <c r="N59" t="e">
        <f t="shared" si="11"/>
        <v>#N/A</v>
      </c>
      <c r="O59" t="e">
        <f t="shared" si="12"/>
        <v>#N/A</v>
      </c>
      <c r="S59">
        <f>'30 Preteky č.2'!I48</f>
        <v>0</v>
      </c>
      <c r="T59">
        <f>'30 Preteky č.2'!I47</f>
        <v>0</v>
      </c>
      <c r="U59">
        <f>'30 Preteky č.2'!$B$47</f>
        <v>0</v>
      </c>
      <c r="V59">
        <v>22</v>
      </c>
      <c r="W59" t="e">
        <f t="shared" si="13"/>
        <v>#N/A</v>
      </c>
      <c r="X59" t="e">
        <f t="shared" si="14"/>
        <v>#N/A</v>
      </c>
      <c r="AB59">
        <f>'30 Preteky č.2'!L48</f>
        <v>0</v>
      </c>
      <c r="AC59">
        <f>'30 Preteky č.2'!L47</f>
        <v>0</v>
      </c>
      <c r="AD59">
        <f>'30 Preteky č.2'!$B$47</f>
        <v>0</v>
      </c>
      <c r="AE59">
        <v>22</v>
      </c>
      <c r="AF59" t="e">
        <f t="shared" si="15"/>
        <v>#N/A</v>
      </c>
      <c r="AG59" t="e">
        <f t="shared" si="16"/>
        <v>#N/A</v>
      </c>
    </row>
    <row r="60" spans="1:33" x14ac:dyDescent="0.25">
      <c r="A60">
        <f>'30 Preteky č.2'!C50</f>
        <v>0</v>
      </c>
      <c r="B60">
        <f>'30 Preteky č.2'!C49</f>
        <v>0</v>
      </c>
      <c r="C60">
        <f>'30 Preteky č.2'!$B$49</f>
        <v>0</v>
      </c>
      <c r="D60">
        <v>23</v>
      </c>
      <c r="E60" t="e">
        <f t="shared" si="9"/>
        <v>#N/A</v>
      </c>
      <c r="F60" t="e">
        <f t="shared" si="10"/>
        <v>#N/A</v>
      </c>
      <c r="J60">
        <f>'30 Preteky č.2'!F50</f>
        <v>0</v>
      </c>
      <c r="K60">
        <f>'30 Preteky č.2'!F49</f>
        <v>0</v>
      </c>
      <c r="L60">
        <f>'30 Preteky č.2'!$B$49</f>
        <v>0</v>
      </c>
      <c r="M60">
        <v>23</v>
      </c>
      <c r="N60" t="e">
        <f t="shared" si="11"/>
        <v>#N/A</v>
      </c>
      <c r="O60" t="e">
        <f t="shared" si="12"/>
        <v>#N/A</v>
      </c>
      <c r="S60">
        <f>'30 Preteky č.2'!I50</f>
        <v>0</v>
      </c>
      <c r="T60">
        <f>'30 Preteky č.2'!I49</f>
        <v>0</v>
      </c>
      <c r="U60">
        <f>'30 Preteky č.2'!$B$49</f>
        <v>0</v>
      </c>
      <c r="V60">
        <v>23</v>
      </c>
      <c r="W60" t="e">
        <f t="shared" si="13"/>
        <v>#N/A</v>
      </c>
      <c r="X60" t="e">
        <f t="shared" si="14"/>
        <v>#N/A</v>
      </c>
      <c r="AB60">
        <f>'30 Preteky č.2'!L50</f>
        <v>0</v>
      </c>
      <c r="AC60">
        <f>'30 Preteky č.2'!L49</f>
        <v>0</v>
      </c>
      <c r="AD60">
        <f>'30 Preteky č.2'!$B$49</f>
        <v>0</v>
      </c>
      <c r="AE60">
        <v>23</v>
      </c>
      <c r="AF60" t="e">
        <f t="shared" si="15"/>
        <v>#N/A</v>
      </c>
      <c r="AG60" t="e">
        <f t="shared" si="16"/>
        <v>#N/A</v>
      </c>
    </row>
    <row r="61" spans="1:33" x14ac:dyDescent="0.25">
      <c r="A61">
        <f>'30 Preteky č.2'!C52</f>
        <v>0</v>
      </c>
      <c r="B61">
        <f>'30 Preteky č.2'!C51</f>
        <v>0</v>
      </c>
      <c r="C61">
        <f>'30 Preteky č.2'!$B$51</f>
        <v>0</v>
      </c>
      <c r="D61">
        <v>24</v>
      </c>
      <c r="E61" t="e">
        <f t="shared" si="9"/>
        <v>#N/A</v>
      </c>
      <c r="F61" t="e">
        <f t="shared" si="10"/>
        <v>#N/A</v>
      </c>
      <c r="J61">
        <f>'30 Preteky č.2'!F52</f>
        <v>0</v>
      </c>
      <c r="K61">
        <f>'30 Preteky č.2'!F51</f>
        <v>0</v>
      </c>
      <c r="L61">
        <f>'30 Preteky č.2'!$B$51</f>
        <v>0</v>
      </c>
      <c r="M61">
        <v>24</v>
      </c>
      <c r="N61" t="e">
        <f t="shared" si="11"/>
        <v>#N/A</v>
      </c>
      <c r="O61" t="e">
        <f t="shared" si="12"/>
        <v>#N/A</v>
      </c>
      <c r="S61">
        <f>'30 Preteky č.2'!I52</f>
        <v>0</v>
      </c>
      <c r="T61">
        <f>'30 Preteky č.2'!I51</f>
        <v>0</v>
      </c>
      <c r="U61">
        <f>'30 Preteky č.2'!$B$51</f>
        <v>0</v>
      </c>
      <c r="V61">
        <v>24</v>
      </c>
      <c r="W61" t="e">
        <f t="shared" si="13"/>
        <v>#N/A</v>
      </c>
      <c r="X61" t="e">
        <f t="shared" si="14"/>
        <v>#N/A</v>
      </c>
      <c r="AB61">
        <f>'30 Preteky č.2'!L52</f>
        <v>0</v>
      </c>
      <c r="AC61">
        <f>'30 Preteky č.2'!L51</f>
        <v>0</v>
      </c>
      <c r="AD61">
        <f>'30 Preteky č.2'!$B$51</f>
        <v>0</v>
      </c>
      <c r="AE61">
        <v>24</v>
      </c>
      <c r="AF61" t="e">
        <f t="shared" si="15"/>
        <v>#N/A</v>
      </c>
      <c r="AG61" t="e">
        <f t="shared" si="16"/>
        <v>#N/A</v>
      </c>
    </row>
    <row r="62" spans="1:33" x14ac:dyDescent="0.25">
      <c r="A62">
        <f>'30 Preteky č.2'!C54</f>
        <v>0</v>
      </c>
      <c r="B62">
        <f>'30 Preteky č.2'!C53</f>
        <v>0</v>
      </c>
      <c r="C62">
        <f>'30 Preteky č.2'!$B$53</f>
        <v>0</v>
      </c>
      <c r="D62">
        <v>25</v>
      </c>
      <c r="E62" t="e">
        <f t="shared" si="9"/>
        <v>#N/A</v>
      </c>
      <c r="F62" t="e">
        <f t="shared" si="10"/>
        <v>#N/A</v>
      </c>
      <c r="J62">
        <f>'30 Preteky č.2'!F54</f>
        <v>0</v>
      </c>
      <c r="K62">
        <f>'30 Preteky č.2'!F53</f>
        <v>0</v>
      </c>
      <c r="L62">
        <f>'30 Preteky č.2'!$B$53</f>
        <v>0</v>
      </c>
      <c r="M62">
        <v>25</v>
      </c>
      <c r="N62" t="e">
        <f t="shared" si="11"/>
        <v>#N/A</v>
      </c>
      <c r="O62" t="e">
        <f t="shared" si="12"/>
        <v>#N/A</v>
      </c>
      <c r="S62">
        <f>'30 Preteky č.2'!I54</f>
        <v>0</v>
      </c>
      <c r="T62">
        <f>'30 Preteky č.2'!I53</f>
        <v>0</v>
      </c>
      <c r="U62">
        <f>'30 Preteky č.2'!$B$53</f>
        <v>0</v>
      </c>
      <c r="V62">
        <v>25</v>
      </c>
      <c r="W62" t="e">
        <f t="shared" si="13"/>
        <v>#N/A</v>
      </c>
      <c r="X62" t="e">
        <f t="shared" si="14"/>
        <v>#N/A</v>
      </c>
      <c r="AB62">
        <f>'30 Preteky č.2'!L54</f>
        <v>0</v>
      </c>
      <c r="AC62">
        <f>'30 Preteky č.2'!L53</f>
        <v>0</v>
      </c>
      <c r="AD62">
        <f>'30 Preteky č.2'!$B$53</f>
        <v>0</v>
      </c>
      <c r="AE62">
        <v>25</v>
      </c>
      <c r="AF62" t="e">
        <f t="shared" si="15"/>
        <v>#N/A</v>
      </c>
      <c r="AG62" t="e">
        <f t="shared" si="16"/>
        <v>#N/A</v>
      </c>
    </row>
    <row r="63" spans="1:33" x14ac:dyDescent="0.25">
      <c r="A63">
        <f>'30 Preteky č.2'!C56</f>
        <v>0</v>
      </c>
      <c r="B63">
        <f>'30 Preteky č.2'!C55</f>
        <v>0</v>
      </c>
      <c r="C63">
        <f>'30 Preteky č.2'!$B$55</f>
        <v>0</v>
      </c>
      <c r="D63">
        <v>26</v>
      </c>
      <c r="E63" t="e">
        <f t="shared" si="9"/>
        <v>#N/A</v>
      </c>
      <c r="F63" t="e">
        <f t="shared" si="10"/>
        <v>#N/A</v>
      </c>
      <c r="J63">
        <f>'30 Preteky č.2'!F56</f>
        <v>0</v>
      </c>
      <c r="K63">
        <f>'30 Preteky č.2'!F55</f>
        <v>0</v>
      </c>
      <c r="L63">
        <f>'30 Preteky č.2'!$B$55</f>
        <v>0</v>
      </c>
      <c r="M63">
        <v>26</v>
      </c>
      <c r="N63" t="e">
        <f t="shared" si="11"/>
        <v>#N/A</v>
      </c>
      <c r="O63" t="e">
        <f t="shared" si="12"/>
        <v>#N/A</v>
      </c>
      <c r="S63">
        <f>'30 Preteky č.2'!I56</f>
        <v>0</v>
      </c>
      <c r="T63">
        <f>'30 Preteky č.2'!I55</f>
        <v>0</v>
      </c>
      <c r="U63">
        <f>'30 Preteky č.2'!$B$55</f>
        <v>0</v>
      </c>
      <c r="V63">
        <v>26</v>
      </c>
      <c r="W63" t="e">
        <f t="shared" si="13"/>
        <v>#N/A</v>
      </c>
      <c r="X63" t="e">
        <f t="shared" si="14"/>
        <v>#N/A</v>
      </c>
      <c r="AB63">
        <f>'30 Preteky č.2'!L56</f>
        <v>0</v>
      </c>
      <c r="AC63">
        <f>'30 Preteky č.2'!L55</f>
        <v>0</v>
      </c>
      <c r="AD63">
        <f>'30 Preteky č.2'!$B$55</f>
        <v>0</v>
      </c>
      <c r="AE63">
        <v>26</v>
      </c>
      <c r="AF63" t="e">
        <f t="shared" si="15"/>
        <v>#N/A</v>
      </c>
      <c r="AG63" t="e">
        <f t="shared" si="16"/>
        <v>#N/A</v>
      </c>
    </row>
    <row r="64" spans="1:33" x14ac:dyDescent="0.25">
      <c r="A64">
        <f>'30 Preteky č.2'!C58</f>
        <v>0</v>
      </c>
      <c r="B64">
        <f>'30 Preteky č.2'!C57</f>
        <v>0</v>
      </c>
      <c r="C64">
        <f>'30 Preteky č.2'!$B$57</f>
        <v>0</v>
      </c>
      <c r="D64">
        <v>27</v>
      </c>
      <c r="E64" t="e">
        <f t="shared" si="9"/>
        <v>#N/A</v>
      </c>
      <c r="F64" t="e">
        <f t="shared" si="10"/>
        <v>#N/A</v>
      </c>
      <c r="J64">
        <f>'30 Preteky č.2'!F58</f>
        <v>0</v>
      </c>
      <c r="K64">
        <f>'30 Preteky č.2'!F57</f>
        <v>0</v>
      </c>
      <c r="L64">
        <f>'30 Preteky č.2'!$B$57</f>
        <v>0</v>
      </c>
      <c r="M64">
        <v>27</v>
      </c>
      <c r="N64" t="e">
        <f t="shared" si="11"/>
        <v>#N/A</v>
      </c>
      <c r="O64" t="e">
        <f t="shared" si="12"/>
        <v>#N/A</v>
      </c>
      <c r="S64">
        <f>'30 Preteky č.2'!I58</f>
        <v>0</v>
      </c>
      <c r="T64">
        <f>'30 Preteky č.2'!I57</f>
        <v>0</v>
      </c>
      <c r="U64">
        <f>'30 Preteky č.2'!$B$57</f>
        <v>0</v>
      </c>
      <c r="V64">
        <v>27</v>
      </c>
      <c r="W64" t="e">
        <f t="shared" si="13"/>
        <v>#N/A</v>
      </c>
      <c r="X64" t="e">
        <f t="shared" si="14"/>
        <v>#N/A</v>
      </c>
      <c r="AB64">
        <f>'30 Preteky č.2'!L58</f>
        <v>0</v>
      </c>
      <c r="AC64">
        <f>'30 Preteky č.2'!L57</f>
        <v>0</v>
      </c>
      <c r="AD64">
        <f>'30 Preteky č.2'!$B$57</f>
        <v>0</v>
      </c>
      <c r="AE64">
        <v>27</v>
      </c>
      <c r="AF64" t="e">
        <f t="shared" si="15"/>
        <v>#N/A</v>
      </c>
      <c r="AG64" t="e">
        <f t="shared" si="16"/>
        <v>#N/A</v>
      </c>
    </row>
    <row r="65" spans="1:33" x14ac:dyDescent="0.25">
      <c r="A65">
        <f>'30 Preteky č.2'!C60</f>
        <v>0</v>
      </c>
      <c r="B65">
        <f>'30 Preteky č.2'!C59</f>
        <v>0</v>
      </c>
      <c r="C65">
        <f>'30 Preteky č.2'!$B$59</f>
        <v>0</v>
      </c>
      <c r="D65">
        <v>28</v>
      </c>
      <c r="E65" t="e">
        <f t="shared" si="9"/>
        <v>#N/A</v>
      </c>
      <c r="F65" t="e">
        <f t="shared" si="10"/>
        <v>#N/A</v>
      </c>
      <c r="J65">
        <f>'30 Preteky č.2'!F60</f>
        <v>0</v>
      </c>
      <c r="K65">
        <f>'30 Preteky č.2'!F59</f>
        <v>0</v>
      </c>
      <c r="L65">
        <f>'30 Preteky č.2'!$B$59</f>
        <v>0</v>
      </c>
      <c r="M65">
        <v>28</v>
      </c>
      <c r="N65" t="e">
        <f t="shared" si="11"/>
        <v>#N/A</v>
      </c>
      <c r="O65" t="e">
        <f t="shared" si="12"/>
        <v>#N/A</v>
      </c>
      <c r="S65">
        <f>'30 Preteky č.2'!I60</f>
        <v>0</v>
      </c>
      <c r="T65">
        <f>'30 Preteky č.2'!I59</f>
        <v>0</v>
      </c>
      <c r="U65">
        <f>'30 Preteky č.2'!$B$59</f>
        <v>0</v>
      </c>
      <c r="V65">
        <v>28</v>
      </c>
      <c r="W65" t="e">
        <f t="shared" si="13"/>
        <v>#N/A</v>
      </c>
      <c r="X65" t="e">
        <f t="shared" si="14"/>
        <v>#N/A</v>
      </c>
      <c r="AB65">
        <f>'30 Preteky č.2'!L60</f>
        <v>0</v>
      </c>
      <c r="AC65">
        <f>'30 Preteky č.2'!L59</f>
        <v>0</v>
      </c>
      <c r="AD65">
        <f>'30 Preteky č.2'!$B$59</f>
        <v>0</v>
      </c>
      <c r="AE65">
        <v>28</v>
      </c>
      <c r="AF65" t="e">
        <f t="shared" si="15"/>
        <v>#N/A</v>
      </c>
      <c r="AG65" t="e">
        <f t="shared" si="16"/>
        <v>#N/A</v>
      </c>
    </row>
    <row r="66" spans="1:33" x14ac:dyDescent="0.25">
      <c r="A66">
        <f>'30 Preteky č.2'!C62</f>
        <v>0</v>
      </c>
      <c r="B66">
        <f>'30 Preteky č.2'!C61</f>
        <v>0</v>
      </c>
      <c r="C66">
        <f>'30 Preteky č.2'!$B$61</f>
        <v>0</v>
      </c>
      <c r="D66">
        <v>29</v>
      </c>
      <c r="E66" t="e">
        <f t="shared" si="9"/>
        <v>#N/A</v>
      </c>
      <c r="F66" t="e">
        <f t="shared" si="10"/>
        <v>#N/A</v>
      </c>
      <c r="J66">
        <f>'30 Preteky č.2'!F62</f>
        <v>0</v>
      </c>
      <c r="K66">
        <f>'30 Preteky č.2'!F61</f>
        <v>0</v>
      </c>
      <c r="L66">
        <f>'30 Preteky č.2'!$B$61</f>
        <v>0</v>
      </c>
      <c r="M66">
        <v>29</v>
      </c>
      <c r="N66" t="e">
        <f t="shared" si="11"/>
        <v>#N/A</v>
      </c>
      <c r="O66" t="e">
        <f t="shared" si="12"/>
        <v>#N/A</v>
      </c>
      <c r="S66">
        <f>'30 Preteky č.2'!I62</f>
        <v>0</v>
      </c>
      <c r="T66">
        <f>'30 Preteky č.2'!I61</f>
        <v>0</v>
      </c>
      <c r="U66">
        <f>'30 Preteky č.2'!$B$61</f>
        <v>0</v>
      </c>
      <c r="V66">
        <v>29</v>
      </c>
      <c r="W66" t="e">
        <f t="shared" si="13"/>
        <v>#N/A</v>
      </c>
      <c r="X66" t="e">
        <f t="shared" si="14"/>
        <v>#N/A</v>
      </c>
      <c r="AB66">
        <f>'30 Preteky č.2'!L62</f>
        <v>0</v>
      </c>
      <c r="AC66">
        <f>'30 Preteky č.2'!L61</f>
        <v>0</v>
      </c>
      <c r="AD66">
        <f>'30 Preteky č.2'!$B$61</f>
        <v>0</v>
      </c>
      <c r="AE66">
        <v>29</v>
      </c>
      <c r="AF66" t="e">
        <f t="shared" si="15"/>
        <v>#N/A</v>
      </c>
      <c r="AG66" t="e">
        <f t="shared" si="16"/>
        <v>#N/A</v>
      </c>
    </row>
    <row r="67" spans="1:33" x14ac:dyDescent="0.25">
      <c r="A67">
        <f>'30 Preteky č.2'!C64</f>
        <v>0</v>
      </c>
      <c r="B67">
        <f>'30 Preteky č.2'!C63</f>
        <v>0</v>
      </c>
      <c r="C67">
        <f>'30 Preteky č.2'!$B$63</f>
        <v>0</v>
      </c>
      <c r="D67">
        <v>30</v>
      </c>
      <c r="E67" t="e">
        <f t="shared" si="9"/>
        <v>#N/A</v>
      </c>
      <c r="F67" t="e">
        <f t="shared" si="10"/>
        <v>#N/A</v>
      </c>
      <c r="J67">
        <f>'30 Preteky č.2'!F64</f>
        <v>0</v>
      </c>
      <c r="K67">
        <f>'30 Preteky č.2'!F63</f>
        <v>0</v>
      </c>
      <c r="L67">
        <f>'30 Preteky č.2'!$B$63</f>
        <v>0</v>
      </c>
      <c r="M67">
        <v>30</v>
      </c>
      <c r="N67" t="e">
        <f t="shared" si="11"/>
        <v>#N/A</v>
      </c>
      <c r="O67" t="e">
        <f t="shared" si="12"/>
        <v>#N/A</v>
      </c>
      <c r="S67">
        <f>'30 Preteky č.2'!I64</f>
        <v>0</v>
      </c>
      <c r="T67">
        <f>'30 Preteky č.2'!I63</f>
        <v>0</v>
      </c>
      <c r="U67">
        <f>'30 Preteky č.2'!$B$63</f>
        <v>0</v>
      </c>
      <c r="V67">
        <v>30</v>
      </c>
      <c r="W67" t="e">
        <f t="shared" si="13"/>
        <v>#N/A</v>
      </c>
      <c r="X67" t="e">
        <f t="shared" si="14"/>
        <v>#N/A</v>
      </c>
      <c r="AB67">
        <f>'30 Preteky č.2'!L64</f>
        <v>0</v>
      </c>
      <c r="AC67">
        <f>'30 Preteky č.2'!L63</f>
        <v>0</v>
      </c>
      <c r="AD67">
        <f>'30 Preteky č.2'!$B$63</f>
        <v>0</v>
      </c>
      <c r="AE67">
        <v>30</v>
      </c>
      <c r="AF67" t="e">
        <f t="shared" si="15"/>
        <v>#N/A</v>
      </c>
      <c r="AG67" t="e">
        <f t="shared" si="16"/>
        <v>#N/A</v>
      </c>
    </row>
  </sheetData>
  <mergeCells count="144">
    <mergeCell ref="AB34:AD34"/>
    <mergeCell ref="AE34:AG34"/>
    <mergeCell ref="A34:C34"/>
    <mergeCell ref="D34:F34"/>
    <mergeCell ref="J34:L34"/>
    <mergeCell ref="M34:O34"/>
    <mergeCell ref="S34:U34"/>
    <mergeCell ref="V34:X34"/>
    <mergeCell ref="B32:C32"/>
    <mergeCell ref="K32:L32"/>
    <mergeCell ref="T32:U32"/>
    <mergeCell ref="AC32:AD32"/>
    <mergeCell ref="B33:C33"/>
    <mergeCell ref="K33:L33"/>
    <mergeCell ref="T33:U33"/>
    <mergeCell ref="AC33:AD33"/>
    <mergeCell ref="B30:C30"/>
    <mergeCell ref="K30:L30"/>
    <mergeCell ref="T30:U30"/>
    <mergeCell ref="AC30:AD30"/>
    <mergeCell ref="B31:C31"/>
    <mergeCell ref="K31:L31"/>
    <mergeCell ref="T31:U31"/>
    <mergeCell ref="AC31:AD31"/>
    <mergeCell ref="B28:C28"/>
    <mergeCell ref="K28:L28"/>
    <mergeCell ref="T28:U28"/>
    <mergeCell ref="AC28:AD28"/>
    <mergeCell ref="B29:C29"/>
    <mergeCell ref="K29:L29"/>
    <mergeCell ref="T29:U29"/>
    <mergeCell ref="AC29:AD29"/>
    <mergeCell ref="B26:C26"/>
    <mergeCell ref="K26:L26"/>
    <mergeCell ref="T26:U26"/>
    <mergeCell ref="AC26:AD26"/>
    <mergeCell ref="B27:C27"/>
    <mergeCell ref="K27:L27"/>
    <mergeCell ref="T27:U27"/>
    <mergeCell ref="AC27:AD27"/>
    <mergeCell ref="B24:C24"/>
    <mergeCell ref="K24:L24"/>
    <mergeCell ref="T24:U24"/>
    <mergeCell ref="AC24:AD24"/>
    <mergeCell ref="B25:C25"/>
    <mergeCell ref="K25:L25"/>
    <mergeCell ref="T25:U25"/>
    <mergeCell ref="AC25:AD25"/>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19685039370078741" right="0.19685039370078741" top="0.74803149606299213" bottom="0.74803149606299213" header="0.31496062992125984" footer="0.31496062992125984"/>
  <pageSetup paperSize="9" scale="66" orientation="portrait" r:id="rId1"/>
  <colBreaks count="3" manualBreakCount="3">
    <brk id="8" max="33" man="1"/>
    <brk id="17" max="33" man="1"/>
    <brk id="26" max="3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67"/>
  <sheetViews>
    <sheetView zoomScaleNormal="100" workbookViewId="0">
      <selection activeCell="A3" sqref="A3"/>
    </sheetView>
  </sheetViews>
  <sheetFormatPr defaultRowHeight="13.2" x14ac:dyDescent="0.25"/>
  <cols>
    <col min="1" max="1" width="9.33203125" bestFit="1" customWidth="1"/>
    <col min="2" max="2" width="15.6640625" bestFit="1" customWidth="1"/>
    <col min="3" max="3" width="24.6640625"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4.6640625" customWidth="1"/>
    <col min="13" max="13" width="30.5546875" bestFit="1" customWidth="1"/>
    <col min="14" max="14" width="15.5546875" bestFit="1" customWidth="1"/>
    <col min="18" max="18" width="7.44140625" customWidth="1"/>
    <col min="20" max="20" width="15.5546875" bestFit="1" customWidth="1"/>
    <col min="21" max="21" width="24.6640625" customWidth="1"/>
    <col min="22" max="22" width="30.44140625" bestFit="1" customWidth="1"/>
    <col min="23" max="23" width="15.5546875" bestFit="1" customWidth="1"/>
    <col min="27" max="27" width="3.33203125" customWidth="1"/>
    <col min="29" max="29" width="15.5546875" bestFit="1" customWidth="1"/>
    <col min="30" max="30" width="24.6640625" customWidth="1"/>
    <col min="31" max="31" width="30.44140625" bestFit="1" customWidth="1"/>
    <col min="32" max="32" width="15.5546875" bestFit="1" customWidth="1"/>
  </cols>
  <sheetData>
    <row r="1" spans="1:34" ht="45" customHeight="1" x14ac:dyDescent="0.25">
      <c r="A1" s="79"/>
      <c r="B1" s="342" t="s">
        <v>174</v>
      </c>
      <c r="C1" s="342"/>
      <c r="D1" s="342"/>
      <c r="E1" s="342"/>
      <c r="F1" s="342"/>
      <c r="G1" s="343"/>
      <c r="H1" s="75"/>
      <c r="J1" s="79"/>
      <c r="K1" s="342" t="s">
        <v>175</v>
      </c>
      <c r="L1" s="342"/>
      <c r="M1" s="342"/>
      <c r="N1" s="342"/>
      <c r="O1" s="342"/>
      <c r="P1" s="343"/>
      <c r="Q1" s="75"/>
      <c r="S1" s="79"/>
      <c r="T1" s="342" t="s">
        <v>176</v>
      </c>
      <c r="U1" s="342"/>
      <c r="V1" s="342"/>
      <c r="W1" s="342"/>
      <c r="X1" s="342"/>
      <c r="Y1" s="343"/>
      <c r="Z1" s="75"/>
      <c r="AB1" s="79"/>
      <c r="AC1" s="342" t="s">
        <v>177</v>
      </c>
      <c r="AD1" s="342"/>
      <c r="AE1" s="342"/>
      <c r="AF1" s="342"/>
      <c r="AG1" s="342"/>
      <c r="AH1" s="343"/>
    </row>
    <row r="2" spans="1:34" ht="45" customHeight="1" thickBot="1" x14ac:dyDescent="0.3">
      <c r="A2" s="80"/>
      <c r="B2" s="344" t="s">
        <v>178</v>
      </c>
      <c r="C2" s="344"/>
      <c r="D2" s="344"/>
      <c r="E2" s="334" t="s">
        <v>180</v>
      </c>
      <c r="F2" s="334"/>
      <c r="G2" s="335"/>
      <c r="H2" s="81"/>
      <c r="J2" s="80"/>
      <c r="K2" s="344" t="s">
        <v>178</v>
      </c>
      <c r="L2" s="344"/>
      <c r="M2" s="344"/>
      <c r="N2" s="334" t="s">
        <v>180</v>
      </c>
      <c r="O2" s="334"/>
      <c r="P2" s="335"/>
      <c r="Q2" s="81"/>
      <c r="S2" s="80"/>
      <c r="T2" s="344" t="s">
        <v>178</v>
      </c>
      <c r="U2" s="344"/>
      <c r="V2" s="344"/>
      <c r="W2" s="334" t="s">
        <v>180</v>
      </c>
      <c r="X2" s="334"/>
      <c r="Y2" s="335"/>
      <c r="Z2" s="81"/>
      <c r="AB2" s="80"/>
      <c r="AC2" s="344" t="s">
        <v>178</v>
      </c>
      <c r="AD2" s="344"/>
      <c r="AE2" s="344"/>
      <c r="AF2" s="334" t="s">
        <v>180</v>
      </c>
      <c r="AG2" s="334"/>
      <c r="AH2" s="335"/>
    </row>
    <row r="3" spans="1:34" ht="24.9" customHeight="1" thickBot="1" x14ac:dyDescent="0.3">
      <c r="A3" s="125" t="s">
        <v>109</v>
      </c>
      <c r="B3" s="336" t="s">
        <v>110</v>
      </c>
      <c r="C3" s="337"/>
      <c r="D3" s="126" t="s">
        <v>111</v>
      </c>
      <c r="E3" s="127" t="s">
        <v>112</v>
      </c>
      <c r="F3" s="127" t="s">
        <v>113</v>
      </c>
      <c r="G3" s="128" t="s">
        <v>114</v>
      </c>
      <c r="H3" s="86"/>
      <c r="J3" s="82" t="s">
        <v>109</v>
      </c>
      <c r="K3" s="336" t="s">
        <v>110</v>
      </c>
      <c r="L3" s="337"/>
      <c r="M3" s="126" t="s">
        <v>111</v>
      </c>
      <c r="N3" s="127" t="s">
        <v>112</v>
      </c>
      <c r="O3" s="127" t="s">
        <v>113</v>
      </c>
      <c r="P3" s="128" t="s">
        <v>114</v>
      </c>
      <c r="Q3" s="86"/>
      <c r="S3" s="125" t="s">
        <v>109</v>
      </c>
      <c r="T3" s="336" t="s">
        <v>110</v>
      </c>
      <c r="U3" s="337"/>
      <c r="V3" s="126" t="s">
        <v>111</v>
      </c>
      <c r="W3" s="127" t="s">
        <v>112</v>
      </c>
      <c r="X3" s="127" t="s">
        <v>113</v>
      </c>
      <c r="Y3" s="128" t="s">
        <v>114</v>
      </c>
      <c r="Z3" s="86"/>
      <c r="AB3" s="125" t="s">
        <v>109</v>
      </c>
      <c r="AC3" s="336" t="s">
        <v>110</v>
      </c>
      <c r="AD3" s="337"/>
      <c r="AE3" s="126" t="s">
        <v>111</v>
      </c>
      <c r="AF3" s="127" t="s">
        <v>112</v>
      </c>
      <c r="AG3" s="127" t="s">
        <v>113</v>
      </c>
      <c r="AH3" s="128" t="s">
        <v>114</v>
      </c>
    </row>
    <row r="4" spans="1:34" ht="45" customHeight="1" thickTop="1" x14ac:dyDescent="0.3">
      <c r="A4" s="129">
        <v>1</v>
      </c>
      <c r="B4" s="338" t="e">
        <f t="shared" ref="B4:B26" si="0">E38</f>
        <v>#N/A</v>
      </c>
      <c r="C4" s="339"/>
      <c r="D4" s="130" t="e">
        <f t="shared" ref="D4:D33" si="1">F38</f>
        <v>#N/A</v>
      </c>
      <c r="E4" s="131"/>
      <c r="F4" s="131"/>
      <c r="G4" s="132"/>
      <c r="J4" s="134">
        <v>1</v>
      </c>
      <c r="K4" s="340" t="e">
        <f t="shared" ref="K4:K33" si="2">N38</f>
        <v>#N/A</v>
      </c>
      <c r="L4" s="339"/>
      <c r="M4" s="130" t="e">
        <f t="shared" ref="M4:M33" si="3">O38</f>
        <v>#N/A</v>
      </c>
      <c r="N4" s="131"/>
      <c r="O4" s="131"/>
      <c r="P4" s="132"/>
      <c r="S4" s="129">
        <v>1</v>
      </c>
      <c r="T4" s="338" t="e">
        <f t="shared" ref="T4:T33" si="4">W38</f>
        <v>#N/A</v>
      </c>
      <c r="U4" s="339"/>
      <c r="V4" s="130" t="e">
        <f t="shared" ref="V4:V33" si="5">X38</f>
        <v>#N/A</v>
      </c>
      <c r="W4" s="131"/>
      <c r="X4" s="131"/>
      <c r="Y4" s="132"/>
      <c r="AB4" s="129">
        <v>1</v>
      </c>
      <c r="AC4" s="338" t="e">
        <f t="shared" ref="AC4:AC33" si="6">AF38</f>
        <v>#N/A</v>
      </c>
      <c r="AD4" s="339"/>
      <c r="AE4" s="130" t="e">
        <f t="shared" ref="AE4:AE33" si="7">AG38</f>
        <v>#N/A</v>
      </c>
      <c r="AF4" s="131"/>
      <c r="AG4" s="131"/>
      <c r="AH4" s="132"/>
    </row>
    <row r="5" spans="1:34" ht="45" customHeight="1" x14ac:dyDescent="0.3">
      <c r="A5" s="91">
        <v>2</v>
      </c>
      <c r="B5" s="332" t="e">
        <f t="shared" si="0"/>
        <v>#N/A</v>
      </c>
      <c r="C5" s="333"/>
      <c r="D5" s="92" t="e">
        <f t="shared" si="1"/>
        <v>#N/A</v>
      </c>
      <c r="E5" s="93"/>
      <c r="F5" s="93"/>
      <c r="G5" s="94"/>
      <c r="J5" s="135">
        <v>2</v>
      </c>
      <c r="K5" s="341" t="e">
        <f t="shared" si="2"/>
        <v>#N/A</v>
      </c>
      <c r="L5" s="333"/>
      <c r="M5" s="92" t="e">
        <f t="shared" si="3"/>
        <v>#N/A</v>
      </c>
      <c r="N5" s="93"/>
      <c r="O5" s="93"/>
      <c r="P5" s="94"/>
      <c r="S5" s="91">
        <v>2</v>
      </c>
      <c r="T5" s="332" t="e">
        <f t="shared" si="4"/>
        <v>#N/A</v>
      </c>
      <c r="U5" s="333"/>
      <c r="V5" s="92" t="e">
        <f t="shared" si="5"/>
        <v>#N/A</v>
      </c>
      <c r="W5" s="93"/>
      <c r="X5" s="93"/>
      <c r="Y5" s="94"/>
      <c r="AB5" s="91">
        <v>2</v>
      </c>
      <c r="AC5" s="332" t="e">
        <f t="shared" si="6"/>
        <v>#N/A</v>
      </c>
      <c r="AD5" s="333"/>
      <c r="AE5" s="92" t="e">
        <f t="shared" si="7"/>
        <v>#N/A</v>
      </c>
      <c r="AF5" s="93"/>
      <c r="AG5" s="93"/>
      <c r="AH5" s="94"/>
    </row>
    <row r="6" spans="1:34" ht="45" customHeight="1" x14ac:dyDescent="0.3">
      <c r="A6" s="91">
        <v>3</v>
      </c>
      <c r="B6" s="332" t="e">
        <f t="shared" si="0"/>
        <v>#N/A</v>
      </c>
      <c r="C6" s="333"/>
      <c r="D6" s="92" t="e">
        <f t="shared" si="1"/>
        <v>#N/A</v>
      </c>
      <c r="E6" s="93"/>
      <c r="F6" s="93"/>
      <c r="G6" s="94"/>
      <c r="J6" s="135">
        <v>3</v>
      </c>
      <c r="K6" s="341" t="e">
        <f t="shared" si="2"/>
        <v>#N/A</v>
      </c>
      <c r="L6" s="333"/>
      <c r="M6" s="92" t="e">
        <f t="shared" si="3"/>
        <v>#N/A</v>
      </c>
      <c r="N6" s="93"/>
      <c r="O6" s="93"/>
      <c r="P6" s="94"/>
      <c r="S6" s="91">
        <v>3</v>
      </c>
      <c r="T6" s="332" t="e">
        <f t="shared" si="4"/>
        <v>#N/A</v>
      </c>
      <c r="U6" s="333"/>
      <c r="V6" s="92" t="e">
        <f t="shared" si="5"/>
        <v>#N/A</v>
      </c>
      <c r="W6" s="93"/>
      <c r="X6" s="93"/>
      <c r="Y6" s="94"/>
      <c r="AB6" s="91">
        <v>3</v>
      </c>
      <c r="AC6" s="332" t="e">
        <f t="shared" si="6"/>
        <v>#N/A</v>
      </c>
      <c r="AD6" s="333"/>
      <c r="AE6" s="92" t="e">
        <f t="shared" si="7"/>
        <v>#N/A</v>
      </c>
      <c r="AF6" s="93"/>
      <c r="AG6" s="93"/>
      <c r="AH6" s="94"/>
    </row>
    <row r="7" spans="1:34" ht="45" customHeight="1" x14ac:dyDescent="0.3">
      <c r="A7" s="91">
        <v>4</v>
      </c>
      <c r="B7" s="332" t="e">
        <f t="shared" si="0"/>
        <v>#N/A</v>
      </c>
      <c r="C7" s="333"/>
      <c r="D7" s="92" t="e">
        <f t="shared" si="1"/>
        <v>#N/A</v>
      </c>
      <c r="E7" s="93"/>
      <c r="F7" s="93"/>
      <c r="G7" s="94"/>
      <c r="J7" s="135">
        <v>4</v>
      </c>
      <c r="K7" s="341" t="e">
        <f t="shared" si="2"/>
        <v>#N/A</v>
      </c>
      <c r="L7" s="333"/>
      <c r="M7" s="92" t="e">
        <f t="shared" si="3"/>
        <v>#N/A</v>
      </c>
      <c r="N7" s="93"/>
      <c r="O7" s="93"/>
      <c r="P7" s="94"/>
      <c r="S7" s="91">
        <v>4</v>
      </c>
      <c r="T7" s="332" t="e">
        <f t="shared" si="4"/>
        <v>#N/A</v>
      </c>
      <c r="U7" s="333"/>
      <c r="V7" s="92" t="e">
        <f t="shared" si="5"/>
        <v>#N/A</v>
      </c>
      <c r="W7" s="93"/>
      <c r="X7" s="93"/>
      <c r="Y7" s="94"/>
      <c r="AB7" s="91">
        <v>4</v>
      </c>
      <c r="AC7" s="332" t="e">
        <f t="shared" si="6"/>
        <v>#N/A</v>
      </c>
      <c r="AD7" s="333"/>
      <c r="AE7" s="92" t="e">
        <f t="shared" si="7"/>
        <v>#N/A</v>
      </c>
      <c r="AF7" s="93"/>
      <c r="AG7" s="93"/>
      <c r="AH7" s="94"/>
    </row>
    <row r="8" spans="1:34" ht="45" customHeight="1" x14ac:dyDescent="0.3">
      <c r="A8" s="91">
        <v>5</v>
      </c>
      <c r="B8" s="332" t="e">
        <f t="shared" si="0"/>
        <v>#N/A</v>
      </c>
      <c r="C8" s="333"/>
      <c r="D8" s="92" t="e">
        <f t="shared" si="1"/>
        <v>#N/A</v>
      </c>
      <c r="E8" s="93"/>
      <c r="F8" s="93"/>
      <c r="G8" s="94"/>
      <c r="J8" s="135">
        <v>5</v>
      </c>
      <c r="K8" s="341" t="e">
        <f t="shared" si="2"/>
        <v>#N/A</v>
      </c>
      <c r="L8" s="333"/>
      <c r="M8" s="92" t="e">
        <f t="shared" si="3"/>
        <v>#N/A</v>
      </c>
      <c r="N8" s="93"/>
      <c r="O8" s="93"/>
      <c r="P8" s="94"/>
      <c r="S8" s="91">
        <v>5</v>
      </c>
      <c r="T8" s="332" t="e">
        <f t="shared" si="4"/>
        <v>#N/A</v>
      </c>
      <c r="U8" s="333"/>
      <c r="V8" s="92" t="e">
        <f t="shared" si="5"/>
        <v>#N/A</v>
      </c>
      <c r="W8" s="93"/>
      <c r="X8" s="93"/>
      <c r="Y8" s="94"/>
      <c r="AB8" s="91">
        <v>5</v>
      </c>
      <c r="AC8" s="332" t="e">
        <f t="shared" si="6"/>
        <v>#N/A</v>
      </c>
      <c r="AD8" s="333"/>
      <c r="AE8" s="92" t="e">
        <f t="shared" si="7"/>
        <v>#N/A</v>
      </c>
      <c r="AF8" s="93"/>
      <c r="AG8" s="93"/>
      <c r="AH8" s="94"/>
    </row>
    <row r="9" spans="1:34" ht="45" customHeight="1" x14ac:dyDescent="0.3">
      <c r="A9" s="91">
        <v>6</v>
      </c>
      <c r="B9" s="332" t="e">
        <f t="shared" si="0"/>
        <v>#N/A</v>
      </c>
      <c r="C9" s="333"/>
      <c r="D9" s="92" t="e">
        <f t="shared" si="1"/>
        <v>#N/A</v>
      </c>
      <c r="E9" s="93"/>
      <c r="F9" s="95"/>
      <c r="G9" s="94"/>
      <c r="J9" s="135">
        <v>6</v>
      </c>
      <c r="K9" s="341" t="e">
        <f t="shared" si="2"/>
        <v>#N/A</v>
      </c>
      <c r="L9" s="333"/>
      <c r="M9" s="92" t="e">
        <f t="shared" si="3"/>
        <v>#N/A</v>
      </c>
      <c r="N9" s="93"/>
      <c r="O9" s="95"/>
      <c r="P9" s="94"/>
      <c r="S9" s="91">
        <v>6</v>
      </c>
      <c r="T9" s="332" t="e">
        <f t="shared" si="4"/>
        <v>#N/A</v>
      </c>
      <c r="U9" s="333"/>
      <c r="V9" s="92" t="e">
        <f t="shared" si="5"/>
        <v>#N/A</v>
      </c>
      <c r="W9" s="93"/>
      <c r="X9" s="95"/>
      <c r="Y9" s="94"/>
      <c r="AB9" s="91">
        <v>6</v>
      </c>
      <c r="AC9" s="332" t="e">
        <f t="shared" si="6"/>
        <v>#N/A</v>
      </c>
      <c r="AD9" s="333"/>
      <c r="AE9" s="92" t="e">
        <f t="shared" si="7"/>
        <v>#N/A</v>
      </c>
      <c r="AF9" s="93"/>
      <c r="AG9" s="95"/>
      <c r="AH9" s="94"/>
    </row>
    <row r="10" spans="1:34" ht="45" customHeight="1" x14ac:dyDescent="0.3">
      <c r="A10" s="91">
        <v>7</v>
      </c>
      <c r="B10" s="332" t="e">
        <f t="shared" si="0"/>
        <v>#N/A</v>
      </c>
      <c r="C10" s="333"/>
      <c r="D10" s="92" t="e">
        <f t="shared" si="1"/>
        <v>#N/A</v>
      </c>
      <c r="E10" s="93"/>
      <c r="F10" s="93"/>
      <c r="G10" s="94"/>
      <c r="J10" s="135">
        <v>7</v>
      </c>
      <c r="K10" s="341" t="e">
        <f t="shared" si="2"/>
        <v>#N/A</v>
      </c>
      <c r="L10" s="333"/>
      <c r="M10" s="92" t="e">
        <f t="shared" si="3"/>
        <v>#N/A</v>
      </c>
      <c r="N10" s="93"/>
      <c r="O10" s="93"/>
      <c r="P10" s="94"/>
      <c r="S10" s="91">
        <v>7</v>
      </c>
      <c r="T10" s="332" t="e">
        <f t="shared" si="4"/>
        <v>#N/A</v>
      </c>
      <c r="U10" s="333"/>
      <c r="V10" s="92" t="e">
        <f t="shared" si="5"/>
        <v>#N/A</v>
      </c>
      <c r="W10" s="93"/>
      <c r="X10" s="93"/>
      <c r="Y10" s="94"/>
      <c r="AB10" s="91">
        <v>7</v>
      </c>
      <c r="AC10" s="332" t="e">
        <f t="shared" si="6"/>
        <v>#N/A</v>
      </c>
      <c r="AD10" s="333"/>
      <c r="AE10" s="92" t="e">
        <f t="shared" si="7"/>
        <v>#N/A</v>
      </c>
      <c r="AF10" s="93"/>
      <c r="AG10" s="93"/>
      <c r="AH10" s="94"/>
    </row>
    <row r="11" spans="1:34" ht="45" customHeight="1" x14ac:dyDescent="0.3">
      <c r="A11" s="91">
        <v>8</v>
      </c>
      <c r="B11" s="332" t="e">
        <f t="shared" si="0"/>
        <v>#N/A</v>
      </c>
      <c r="C11" s="333"/>
      <c r="D11" s="92" t="e">
        <f t="shared" si="1"/>
        <v>#N/A</v>
      </c>
      <c r="E11" s="93"/>
      <c r="F11" s="93"/>
      <c r="G11" s="94"/>
      <c r="J11" s="135">
        <v>8</v>
      </c>
      <c r="K11" s="341" t="e">
        <f t="shared" si="2"/>
        <v>#N/A</v>
      </c>
      <c r="L11" s="333"/>
      <c r="M11" s="92" t="e">
        <f t="shared" si="3"/>
        <v>#N/A</v>
      </c>
      <c r="N11" s="93"/>
      <c r="O11" s="93"/>
      <c r="P11" s="94"/>
      <c r="S11" s="91">
        <v>8</v>
      </c>
      <c r="T11" s="332" t="e">
        <f t="shared" si="4"/>
        <v>#N/A</v>
      </c>
      <c r="U11" s="333"/>
      <c r="V11" s="92" t="e">
        <f t="shared" si="5"/>
        <v>#N/A</v>
      </c>
      <c r="W11" s="93"/>
      <c r="X11" s="93"/>
      <c r="Y11" s="94"/>
      <c r="AB11" s="91">
        <v>8</v>
      </c>
      <c r="AC11" s="332" t="e">
        <f t="shared" si="6"/>
        <v>#N/A</v>
      </c>
      <c r="AD11" s="333"/>
      <c r="AE11" s="92" t="e">
        <f t="shared" si="7"/>
        <v>#N/A</v>
      </c>
      <c r="AF11" s="93"/>
      <c r="AG11" s="93"/>
      <c r="AH11" s="94"/>
    </row>
    <row r="12" spans="1:34" ht="45" customHeight="1" x14ac:dyDescent="0.3">
      <c r="A12" s="91">
        <v>9</v>
      </c>
      <c r="B12" s="332" t="e">
        <f t="shared" si="0"/>
        <v>#N/A</v>
      </c>
      <c r="C12" s="333"/>
      <c r="D12" s="92" t="e">
        <f t="shared" si="1"/>
        <v>#N/A</v>
      </c>
      <c r="E12" s="93"/>
      <c r="F12" s="93"/>
      <c r="G12" s="94"/>
      <c r="J12" s="135">
        <v>9</v>
      </c>
      <c r="K12" s="341" t="e">
        <f t="shared" si="2"/>
        <v>#N/A</v>
      </c>
      <c r="L12" s="333"/>
      <c r="M12" s="92" t="e">
        <f t="shared" si="3"/>
        <v>#N/A</v>
      </c>
      <c r="N12" s="93"/>
      <c r="O12" s="93"/>
      <c r="P12" s="94"/>
      <c r="S12" s="91">
        <v>9</v>
      </c>
      <c r="T12" s="332" t="e">
        <f t="shared" si="4"/>
        <v>#N/A</v>
      </c>
      <c r="U12" s="333"/>
      <c r="V12" s="92" t="e">
        <f t="shared" si="5"/>
        <v>#N/A</v>
      </c>
      <c r="W12" s="93"/>
      <c r="X12" s="93"/>
      <c r="Y12" s="94"/>
      <c r="AB12" s="91">
        <v>9</v>
      </c>
      <c r="AC12" s="332" t="e">
        <f t="shared" si="6"/>
        <v>#N/A</v>
      </c>
      <c r="AD12" s="333"/>
      <c r="AE12" s="92" t="e">
        <f t="shared" si="7"/>
        <v>#N/A</v>
      </c>
      <c r="AF12" s="93"/>
      <c r="AG12" s="93"/>
      <c r="AH12" s="94"/>
    </row>
    <row r="13" spans="1:34" ht="45" customHeight="1" x14ac:dyDescent="0.3">
      <c r="A13" s="91">
        <v>10</v>
      </c>
      <c r="B13" s="332" t="e">
        <f t="shared" si="0"/>
        <v>#N/A</v>
      </c>
      <c r="C13" s="333"/>
      <c r="D13" s="92" t="e">
        <f t="shared" si="1"/>
        <v>#N/A</v>
      </c>
      <c r="E13" s="93"/>
      <c r="F13" s="93"/>
      <c r="G13" s="94"/>
      <c r="J13" s="135">
        <v>10</v>
      </c>
      <c r="K13" s="341" t="e">
        <f t="shared" si="2"/>
        <v>#N/A</v>
      </c>
      <c r="L13" s="333"/>
      <c r="M13" s="92" t="e">
        <f t="shared" si="3"/>
        <v>#N/A</v>
      </c>
      <c r="N13" s="93"/>
      <c r="O13" s="93"/>
      <c r="P13" s="94"/>
      <c r="S13" s="91">
        <v>10</v>
      </c>
      <c r="T13" s="332" t="e">
        <f t="shared" si="4"/>
        <v>#N/A</v>
      </c>
      <c r="U13" s="333"/>
      <c r="V13" s="92" t="e">
        <f t="shared" si="5"/>
        <v>#N/A</v>
      </c>
      <c r="W13" s="93"/>
      <c r="X13" s="93"/>
      <c r="Y13" s="94"/>
      <c r="AB13" s="91">
        <v>10</v>
      </c>
      <c r="AC13" s="332" t="e">
        <f t="shared" si="6"/>
        <v>#N/A</v>
      </c>
      <c r="AD13" s="333"/>
      <c r="AE13" s="92" t="e">
        <f t="shared" si="7"/>
        <v>#N/A</v>
      </c>
      <c r="AF13" s="93"/>
      <c r="AG13" s="93"/>
      <c r="AH13" s="94"/>
    </row>
    <row r="14" spans="1:34" ht="45" customHeight="1" x14ac:dyDescent="0.3">
      <c r="A14" s="91">
        <v>11</v>
      </c>
      <c r="B14" s="332" t="e">
        <f t="shared" si="0"/>
        <v>#N/A</v>
      </c>
      <c r="C14" s="333"/>
      <c r="D14" s="92" t="e">
        <f t="shared" si="1"/>
        <v>#N/A</v>
      </c>
      <c r="E14" s="93"/>
      <c r="F14" s="93"/>
      <c r="G14" s="94"/>
      <c r="J14" s="135">
        <v>11</v>
      </c>
      <c r="K14" s="341" t="e">
        <f t="shared" si="2"/>
        <v>#N/A</v>
      </c>
      <c r="L14" s="333"/>
      <c r="M14" s="92" t="e">
        <f t="shared" si="3"/>
        <v>#N/A</v>
      </c>
      <c r="N14" s="93"/>
      <c r="O14" s="93"/>
      <c r="P14" s="94"/>
      <c r="S14" s="91">
        <v>11</v>
      </c>
      <c r="T14" s="332" t="e">
        <f t="shared" si="4"/>
        <v>#N/A</v>
      </c>
      <c r="U14" s="333"/>
      <c r="V14" s="92" t="e">
        <f t="shared" si="5"/>
        <v>#N/A</v>
      </c>
      <c r="W14" s="93"/>
      <c r="X14" s="93"/>
      <c r="Y14" s="94"/>
      <c r="AB14" s="91">
        <v>11</v>
      </c>
      <c r="AC14" s="332" t="e">
        <f t="shared" si="6"/>
        <v>#N/A</v>
      </c>
      <c r="AD14" s="333"/>
      <c r="AE14" s="92" t="e">
        <f t="shared" si="7"/>
        <v>#N/A</v>
      </c>
      <c r="AF14" s="93"/>
      <c r="AG14" s="93"/>
      <c r="AH14" s="94"/>
    </row>
    <row r="15" spans="1:34" ht="45" customHeight="1" x14ac:dyDescent="0.3">
      <c r="A15" s="91">
        <v>12</v>
      </c>
      <c r="B15" s="332" t="e">
        <f t="shared" si="0"/>
        <v>#N/A</v>
      </c>
      <c r="C15" s="333"/>
      <c r="D15" s="92" t="e">
        <f t="shared" si="1"/>
        <v>#N/A</v>
      </c>
      <c r="E15" s="93"/>
      <c r="F15" s="93"/>
      <c r="G15" s="94"/>
      <c r="J15" s="135">
        <v>12</v>
      </c>
      <c r="K15" s="341" t="e">
        <f t="shared" si="2"/>
        <v>#N/A</v>
      </c>
      <c r="L15" s="333"/>
      <c r="M15" s="92" t="e">
        <f t="shared" si="3"/>
        <v>#N/A</v>
      </c>
      <c r="N15" s="93"/>
      <c r="O15" s="93"/>
      <c r="P15" s="94"/>
      <c r="S15" s="91">
        <v>12</v>
      </c>
      <c r="T15" s="332" t="e">
        <f t="shared" si="4"/>
        <v>#N/A</v>
      </c>
      <c r="U15" s="333"/>
      <c r="V15" s="92" t="e">
        <f t="shared" si="5"/>
        <v>#N/A</v>
      </c>
      <c r="W15" s="93"/>
      <c r="X15" s="93"/>
      <c r="Y15" s="94"/>
      <c r="AB15" s="91">
        <v>12</v>
      </c>
      <c r="AC15" s="332" t="e">
        <f t="shared" si="6"/>
        <v>#N/A</v>
      </c>
      <c r="AD15" s="333"/>
      <c r="AE15" s="92" t="e">
        <f t="shared" si="7"/>
        <v>#N/A</v>
      </c>
      <c r="AF15" s="93"/>
      <c r="AG15" s="93"/>
      <c r="AH15" s="94"/>
    </row>
    <row r="16" spans="1:34" ht="45" customHeight="1" x14ac:dyDescent="0.3">
      <c r="A16" s="91">
        <v>13</v>
      </c>
      <c r="B16" s="332" t="e">
        <f t="shared" si="0"/>
        <v>#N/A</v>
      </c>
      <c r="C16" s="333"/>
      <c r="D16" s="92" t="e">
        <f t="shared" si="1"/>
        <v>#N/A</v>
      </c>
      <c r="E16" s="93"/>
      <c r="F16" s="93"/>
      <c r="G16" s="94"/>
      <c r="J16" s="135">
        <v>13</v>
      </c>
      <c r="K16" s="341" t="e">
        <f t="shared" si="2"/>
        <v>#N/A</v>
      </c>
      <c r="L16" s="333"/>
      <c r="M16" s="92" t="e">
        <f t="shared" si="3"/>
        <v>#N/A</v>
      </c>
      <c r="N16" s="93"/>
      <c r="O16" s="93"/>
      <c r="P16" s="94"/>
      <c r="S16" s="91">
        <v>13</v>
      </c>
      <c r="T16" s="332" t="e">
        <f t="shared" si="4"/>
        <v>#N/A</v>
      </c>
      <c r="U16" s="333"/>
      <c r="V16" s="92" t="e">
        <f t="shared" si="5"/>
        <v>#N/A</v>
      </c>
      <c r="W16" s="93"/>
      <c r="X16" s="93"/>
      <c r="Y16" s="94"/>
      <c r="AB16" s="91">
        <v>13</v>
      </c>
      <c r="AC16" s="332" t="e">
        <f t="shared" si="6"/>
        <v>#N/A</v>
      </c>
      <c r="AD16" s="333"/>
      <c r="AE16" s="92" t="e">
        <f t="shared" si="7"/>
        <v>#N/A</v>
      </c>
      <c r="AF16" s="93"/>
      <c r="AG16" s="93"/>
      <c r="AH16" s="94"/>
    </row>
    <row r="17" spans="1:34" ht="45" customHeight="1" x14ac:dyDescent="0.3">
      <c r="A17" s="91">
        <v>14</v>
      </c>
      <c r="B17" s="332" t="e">
        <f t="shared" si="0"/>
        <v>#N/A</v>
      </c>
      <c r="C17" s="333"/>
      <c r="D17" s="92" t="e">
        <f t="shared" si="1"/>
        <v>#N/A</v>
      </c>
      <c r="E17" s="93"/>
      <c r="F17" s="93"/>
      <c r="G17" s="94"/>
      <c r="J17" s="135">
        <v>14</v>
      </c>
      <c r="K17" s="341" t="e">
        <f t="shared" si="2"/>
        <v>#N/A</v>
      </c>
      <c r="L17" s="333"/>
      <c r="M17" s="92" t="e">
        <f t="shared" si="3"/>
        <v>#N/A</v>
      </c>
      <c r="N17" s="93"/>
      <c r="O17" s="93"/>
      <c r="P17" s="94"/>
      <c r="S17" s="91">
        <v>14</v>
      </c>
      <c r="T17" s="332" t="e">
        <f t="shared" si="4"/>
        <v>#N/A</v>
      </c>
      <c r="U17" s="333"/>
      <c r="V17" s="92" t="e">
        <f t="shared" si="5"/>
        <v>#N/A</v>
      </c>
      <c r="W17" s="93"/>
      <c r="X17" s="93"/>
      <c r="Y17" s="94"/>
      <c r="AB17" s="91">
        <v>14</v>
      </c>
      <c r="AC17" s="332" t="e">
        <f t="shared" si="6"/>
        <v>#N/A</v>
      </c>
      <c r="AD17" s="333"/>
      <c r="AE17" s="92" t="e">
        <f t="shared" si="7"/>
        <v>#N/A</v>
      </c>
      <c r="AF17" s="93"/>
      <c r="AG17" s="93"/>
      <c r="AH17" s="94"/>
    </row>
    <row r="18" spans="1:34" ht="45" customHeight="1" x14ac:dyDescent="0.3">
      <c r="A18" s="91">
        <v>15</v>
      </c>
      <c r="B18" s="332" t="e">
        <f t="shared" si="0"/>
        <v>#N/A</v>
      </c>
      <c r="C18" s="333"/>
      <c r="D18" s="92" t="e">
        <f t="shared" si="1"/>
        <v>#N/A</v>
      </c>
      <c r="E18" s="93"/>
      <c r="F18" s="93"/>
      <c r="G18" s="94"/>
      <c r="J18" s="135">
        <v>15</v>
      </c>
      <c r="K18" s="341" t="e">
        <f t="shared" si="2"/>
        <v>#N/A</v>
      </c>
      <c r="L18" s="333"/>
      <c r="M18" s="92" t="e">
        <f t="shared" si="3"/>
        <v>#N/A</v>
      </c>
      <c r="N18" s="93"/>
      <c r="O18" s="93"/>
      <c r="P18" s="94"/>
      <c r="S18" s="91">
        <v>15</v>
      </c>
      <c r="T18" s="332" t="e">
        <f t="shared" si="4"/>
        <v>#N/A</v>
      </c>
      <c r="U18" s="333"/>
      <c r="V18" s="92" t="e">
        <f t="shared" si="5"/>
        <v>#N/A</v>
      </c>
      <c r="W18" s="93"/>
      <c r="X18" s="93"/>
      <c r="Y18" s="94"/>
      <c r="AB18" s="91">
        <v>15</v>
      </c>
      <c r="AC18" s="332" t="e">
        <f t="shared" si="6"/>
        <v>#N/A</v>
      </c>
      <c r="AD18" s="333"/>
      <c r="AE18" s="92" t="e">
        <f t="shared" si="7"/>
        <v>#N/A</v>
      </c>
      <c r="AF18" s="93"/>
      <c r="AG18" s="93"/>
      <c r="AH18" s="94"/>
    </row>
    <row r="19" spans="1:34" ht="45" customHeight="1" x14ac:dyDescent="0.3">
      <c r="A19" s="91">
        <v>16</v>
      </c>
      <c r="B19" s="332" t="e">
        <f t="shared" si="0"/>
        <v>#N/A</v>
      </c>
      <c r="C19" s="333"/>
      <c r="D19" s="92" t="e">
        <f t="shared" si="1"/>
        <v>#N/A</v>
      </c>
      <c r="E19" s="93"/>
      <c r="F19" s="93"/>
      <c r="G19" s="94"/>
      <c r="J19" s="135">
        <v>16</v>
      </c>
      <c r="K19" s="341" t="e">
        <f t="shared" si="2"/>
        <v>#N/A</v>
      </c>
      <c r="L19" s="333"/>
      <c r="M19" s="92" t="e">
        <f t="shared" si="3"/>
        <v>#N/A</v>
      </c>
      <c r="N19" s="93"/>
      <c r="O19" s="93"/>
      <c r="P19" s="94"/>
      <c r="S19" s="91">
        <v>16</v>
      </c>
      <c r="T19" s="332" t="e">
        <f t="shared" si="4"/>
        <v>#N/A</v>
      </c>
      <c r="U19" s="333"/>
      <c r="V19" s="92" t="e">
        <f t="shared" si="5"/>
        <v>#N/A</v>
      </c>
      <c r="W19" s="93"/>
      <c r="X19" s="93"/>
      <c r="Y19" s="94"/>
      <c r="AB19" s="91">
        <v>16</v>
      </c>
      <c r="AC19" s="332" t="e">
        <f t="shared" si="6"/>
        <v>#N/A</v>
      </c>
      <c r="AD19" s="333"/>
      <c r="AE19" s="92" t="e">
        <f t="shared" si="7"/>
        <v>#N/A</v>
      </c>
      <c r="AF19" s="93"/>
      <c r="AG19" s="93"/>
      <c r="AH19" s="94"/>
    </row>
    <row r="20" spans="1:34" ht="45" customHeight="1" x14ac:dyDescent="0.3">
      <c r="A20" s="91">
        <v>17</v>
      </c>
      <c r="B20" s="332" t="e">
        <f t="shared" si="0"/>
        <v>#N/A</v>
      </c>
      <c r="C20" s="333"/>
      <c r="D20" s="92" t="e">
        <f t="shared" si="1"/>
        <v>#N/A</v>
      </c>
      <c r="E20" s="93"/>
      <c r="F20" s="93"/>
      <c r="G20" s="94"/>
      <c r="J20" s="135">
        <v>17</v>
      </c>
      <c r="K20" s="341" t="e">
        <f t="shared" si="2"/>
        <v>#N/A</v>
      </c>
      <c r="L20" s="333"/>
      <c r="M20" s="92" t="e">
        <f t="shared" si="3"/>
        <v>#N/A</v>
      </c>
      <c r="N20" s="93"/>
      <c r="O20" s="93"/>
      <c r="P20" s="94"/>
      <c r="S20" s="91">
        <v>17</v>
      </c>
      <c r="T20" s="332" t="e">
        <f t="shared" si="4"/>
        <v>#N/A</v>
      </c>
      <c r="U20" s="333"/>
      <c r="V20" s="92" t="e">
        <f t="shared" si="5"/>
        <v>#N/A</v>
      </c>
      <c r="W20" s="93"/>
      <c r="X20" s="93"/>
      <c r="Y20" s="94"/>
      <c r="AB20" s="91">
        <v>17</v>
      </c>
      <c r="AC20" s="332" t="e">
        <f t="shared" si="6"/>
        <v>#N/A</v>
      </c>
      <c r="AD20" s="333"/>
      <c r="AE20" s="92" t="e">
        <f t="shared" si="7"/>
        <v>#N/A</v>
      </c>
      <c r="AF20" s="93"/>
      <c r="AG20" s="93"/>
      <c r="AH20" s="94"/>
    </row>
    <row r="21" spans="1:34" ht="45" customHeight="1" thickBot="1" x14ac:dyDescent="0.35">
      <c r="A21" s="91">
        <v>18</v>
      </c>
      <c r="B21" s="332" t="e">
        <f t="shared" si="0"/>
        <v>#N/A</v>
      </c>
      <c r="C21" s="333"/>
      <c r="D21" s="92" t="e">
        <f t="shared" si="1"/>
        <v>#N/A</v>
      </c>
      <c r="E21" s="93"/>
      <c r="F21" s="93"/>
      <c r="G21" s="94"/>
      <c r="J21" s="135">
        <v>18</v>
      </c>
      <c r="K21" s="341" t="e">
        <f t="shared" si="2"/>
        <v>#N/A</v>
      </c>
      <c r="L21" s="333"/>
      <c r="M21" s="92" t="e">
        <f t="shared" si="3"/>
        <v>#N/A</v>
      </c>
      <c r="N21" s="93"/>
      <c r="O21" s="93"/>
      <c r="P21" s="94"/>
      <c r="S21" s="91">
        <v>18</v>
      </c>
      <c r="T21" s="332" t="e">
        <f t="shared" si="4"/>
        <v>#N/A</v>
      </c>
      <c r="U21" s="333"/>
      <c r="V21" s="92" t="e">
        <f t="shared" si="5"/>
        <v>#N/A</v>
      </c>
      <c r="W21" s="93"/>
      <c r="X21" s="93"/>
      <c r="Y21" s="94"/>
      <c r="AB21" s="91">
        <v>18</v>
      </c>
      <c r="AC21" s="332" t="e">
        <f t="shared" si="6"/>
        <v>#N/A</v>
      </c>
      <c r="AD21" s="333"/>
      <c r="AE21" s="92" t="e">
        <f t="shared" si="7"/>
        <v>#N/A</v>
      </c>
      <c r="AF21" s="93"/>
      <c r="AG21" s="93"/>
      <c r="AH21" s="94"/>
    </row>
    <row r="22" spans="1:34" ht="31.5" hidden="1" customHeight="1" x14ac:dyDescent="0.3">
      <c r="A22" s="91">
        <v>19</v>
      </c>
      <c r="B22" s="332" t="e">
        <f t="shared" si="0"/>
        <v>#N/A</v>
      </c>
      <c r="C22" s="333"/>
      <c r="D22" s="92" t="e">
        <f t="shared" si="1"/>
        <v>#N/A</v>
      </c>
      <c r="E22" s="93"/>
      <c r="F22" s="93"/>
      <c r="G22" s="94"/>
      <c r="J22" s="135">
        <v>19</v>
      </c>
      <c r="K22" s="341" t="e">
        <f t="shared" si="2"/>
        <v>#N/A</v>
      </c>
      <c r="L22" s="333"/>
      <c r="M22" s="92" t="e">
        <f t="shared" si="3"/>
        <v>#N/A</v>
      </c>
      <c r="N22" s="93"/>
      <c r="O22" s="93"/>
      <c r="P22" s="94"/>
      <c r="S22" s="91">
        <v>19</v>
      </c>
      <c r="T22" s="332" t="e">
        <f t="shared" si="4"/>
        <v>#N/A</v>
      </c>
      <c r="U22" s="333"/>
      <c r="V22" s="92" t="e">
        <f t="shared" si="5"/>
        <v>#N/A</v>
      </c>
      <c r="W22" s="93"/>
      <c r="X22" s="93"/>
      <c r="Y22" s="94"/>
      <c r="AB22" s="91">
        <v>19</v>
      </c>
      <c r="AC22" s="332" t="e">
        <f t="shared" si="6"/>
        <v>#N/A</v>
      </c>
      <c r="AD22" s="333"/>
      <c r="AE22" s="92" t="e">
        <f t="shared" si="7"/>
        <v>#N/A</v>
      </c>
      <c r="AF22" s="93"/>
      <c r="AG22" s="93"/>
      <c r="AH22" s="94"/>
    </row>
    <row r="23" spans="1:34" ht="31.5" hidden="1" customHeight="1" x14ac:dyDescent="0.3">
      <c r="A23" s="91">
        <v>20</v>
      </c>
      <c r="B23" s="332" t="e">
        <f t="shared" si="0"/>
        <v>#N/A</v>
      </c>
      <c r="C23" s="333"/>
      <c r="D23" s="92" t="e">
        <f t="shared" si="1"/>
        <v>#N/A</v>
      </c>
      <c r="E23" s="93"/>
      <c r="F23" s="93"/>
      <c r="G23" s="94"/>
      <c r="J23" s="135">
        <v>20</v>
      </c>
      <c r="K23" s="341" t="e">
        <f t="shared" si="2"/>
        <v>#N/A</v>
      </c>
      <c r="L23" s="333"/>
      <c r="M23" s="92" t="e">
        <f t="shared" si="3"/>
        <v>#N/A</v>
      </c>
      <c r="N23" s="93"/>
      <c r="O23" s="93"/>
      <c r="P23" s="94"/>
      <c r="S23" s="91">
        <v>20</v>
      </c>
      <c r="T23" s="332" t="e">
        <f t="shared" si="4"/>
        <v>#N/A</v>
      </c>
      <c r="U23" s="333"/>
      <c r="V23" s="92" t="e">
        <f t="shared" si="5"/>
        <v>#N/A</v>
      </c>
      <c r="W23" s="93"/>
      <c r="X23" s="93"/>
      <c r="Y23" s="94"/>
      <c r="AB23" s="91">
        <v>20</v>
      </c>
      <c r="AC23" s="332" t="e">
        <f t="shared" si="6"/>
        <v>#N/A</v>
      </c>
      <c r="AD23" s="333"/>
      <c r="AE23" s="92" t="e">
        <f t="shared" si="7"/>
        <v>#N/A</v>
      </c>
      <c r="AF23" s="93"/>
      <c r="AG23" s="93"/>
      <c r="AH23" s="94"/>
    </row>
    <row r="24" spans="1:34" ht="31.5" hidden="1" customHeight="1" x14ac:dyDescent="0.3">
      <c r="A24" s="91">
        <v>21</v>
      </c>
      <c r="B24" s="332" t="e">
        <f t="shared" si="0"/>
        <v>#N/A</v>
      </c>
      <c r="C24" s="333"/>
      <c r="D24" s="92" t="e">
        <f t="shared" si="1"/>
        <v>#N/A</v>
      </c>
      <c r="E24" s="93"/>
      <c r="F24" s="93"/>
      <c r="G24" s="94"/>
      <c r="J24" s="135">
        <v>21</v>
      </c>
      <c r="K24" s="341" t="e">
        <f t="shared" si="2"/>
        <v>#N/A</v>
      </c>
      <c r="L24" s="333"/>
      <c r="M24" s="92" t="e">
        <f t="shared" si="3"/>
        <v>#N/A</v>
      </c>
      <c r="N24" s="93"/>
      <c r="O24" s="93"/>
      <c r="P24" s="94"/>
      <c r="S24" s="91">
        <v>21</v>
      </c>
      <c r="T24" s="332" t="e">
        <f t="shared" si="4"/>
        <v>#N/A</v>
      </c>
      <c r="U24" s="333"/>
      <c r="V24" s="92" t="e">
        <f t="shared" si="5"/>
        <v>#N/A</v>
      </c>
      <c r="W24" s="93"/>
      <c r="X24" s="93"/>
      <c r="Y24" s="94"/>
      <c r="AB24" s="91">
        <v>21</v>
      </c>
      <c r="AC24" s="332" t="e">
        <f t="shared" si="6"/>
        <v>#N/A</v>
      </c>
      <c r="AD24" s="333"/>
      <c r="AE24" s="92" t="e">
        <f t="shared" si="7"/>
        <v>#N/A</v>
      </c>
      <c r="AF24" s="93"/>
      <c r="AG24" s="93"/>
      <c r="AH24" s="94"/>
    </row>
    <row r="25" spans="1:34" ht="31.5" hidden="1" customHeight="1" x14ac:dyDescent="0.3">
      <c r="A25" s="91">
        <v>22</v>
      </c>
      <c r="B25" s="332" t="e">
        <f t="shared" si="0"/>
        <v>#N/A</v>
      </c>
      <c r="C25" s="333"/>
      <c r="D25" s="92" t="e">
        <f t="shared" si="1"/>
        <v>#N/A</v>
      </c>
      <c r="E25" s="93"/>
      <c r="F25" s="93"/>
      <c r="G25" s="94"/>
      <c r="J25" s="135">
        <v>22</v>
      </c>
      <c r="K25" s="341" t="e">
        <f t="shared" si="2"/>
        <v>#N/A</v>
      </c>
      <c r="L25" s="333"/>
      <c r="M25" s="92" t="e">
        <f t="shared" si="3"/>
        <v>#N/A</v>
      </c>
      <c r="N25" s="93"/>
      <c r="O25" s="93"/>
      <c r="P25" s="94"/>
      <c r="S25" s="91">
        <v>22</v>
      </c>
      <c r="T25" s="332" t="e">
        <f t="shared" si="4"/>
        <v>#N/A</v>
      </c>
      <c r="U25" s="333"/>
      <c r="V25" s="92" t="e">
        <f t="shared" si="5"/>
        <v>#N/A</v>
      </c>
      <c r="W25" s="93"/>
      <c r="X25" s="93"/>
      <c r="Y25" s="94"/>
      <c r="AB25" s="91">
        <v>22</v>
      </c>
      <c r="AC25" s="332" t="e">
        <f t="shared" si="6"/>
        <v>#N/A</v>
      </c>
      <c r="AD25" s="333"/>
      <c r="AE25" s="92" t="e">
        <f t="shared" si="7"/>
        <v>#N/A</v>
      </c>
      <c r="AF25" s="93"/>
      <c r="AG25" s="93"/>
      <c r="AH25" s="94"/>
    </row>
    <row r="26" spans="1:34" ht="31.5" hidden="1" customHeight="1" thickBot="1" x14ac:dyDescent="0.35">
      <c r="A26" s="91">
        <v>23</v>
      </c>
      <c r="B26" s="332" t="e">
        <f t="shared" si="0"/>
        <v>#N/A</v>
      </c>
      <c r="C26" s="333"/>
      <c r="D26" s="92" t="e">
        <f t="shared" si="1"/>
        <v>#N/A</v>
      </c>
      <c r="E26" s="93"/>
      <c r="F26" s="93"/>
      <c r="G26" s="94"/>
      <c r="J26" s="136">
        <v>23</v>
      </c>
      <c r="K26" s="341" t="e">
        <f t="shared" si="2"/>
        <v>#N/A</v>
      </c>
      <c r="L26" s="333"/>
      <c r="M26" s="92" t="e">
        <f t="shared" si="3"/>
        <v>#N/A</v>
      </c>
      <c r="N26" s="93"/>
      <c r="O26" s="93"/>
      <c r="P26" s="94"/>
      <c r="S26" s="91">
        <v>23</v>
      </c>
      <c r="T26" s="332" t="e">
        <f t="shared" si="4"/>
        <v>#N/A</v>
      </c>
      <c r="U26" s="333"/>
      <c r="V26" s="92" t="e">
        <f t="shared" si="5"/>
        <v>#N/A</v>
      </c>
      <c r="W26" s="93"/>
      <c r="X26" s="93"/>
      <c r="Y26" s="94"/>
      <c r="AB26" s="91">
        <v>23</v>
      </c>
      <c r="AC26" s="332" t="e">
        <f t="shared" si="6"/>
        <v>#N/A</v>
      </c>
      <c r="AD26" s="333"/>
      <c r="AE26" s="92" t="e">
        <f t="shared" si="7"/>
        <v>#N/A</v>
      </c>
      <c r="AF26" s="93"/>
      <c r="AG26" s="93"/>
      <c r="AH26" s="94"/>
    </row>
    <row r="27" spans="1:34" ht="31.5" hidden="1" customHeight="1" thickBot="1" x14ac:dyDescent="0.35">
      <c r="A27" s="91">
        <v>24</v>
      </c>
      <c r="B27" s="332" t="e">
        <f>E61</f>
        <v>#N/A</v>
      </c>
      <c r="C27" s="333"/>
      <c r="D27" s="92" t="e">
        <f t="shared" si="1"/>
        <v>#N/A</v>
      </c>
      <c r="E27" s="93"/>
      <c r="F27" s="93"/>
      <c r="G27" s="94"/>
      <c r="J27" s="136">
        <v>24</v>
      </c>
      <c r="K27" s="341" t="e">
        <f t="shared" si="2"/>
        <v>#N/A</v>
      </c>
      <c r="L27" s="333"/>
      <c r="M27" s="92" t="e">
        <f t="shared" si="3"/>
        <v>#N/A</v>
      </c>
      <c r="N27" s="93"/>
      <c r="O27" s="93"/>
      <c r="P27" s="94"/>
      <c r="S27" s="91">
        <v>24</v>
      </c>
      <c r="T27" s="332" t="e">
        <f t="shared" si="4"/>
        <v>#N/A</v>
      </c>
      <c r="U27" s="333"/>
      <c r="V27" s="92" t="e">
        <f t="shared" si="5"/>
        <v>#N/A</v>
      </c>
      <c r="W27" s="93"/>
      <c r="X27" s="93"/>
      <c r="Y27" s="94"/>
      <c r="AB27" s="91">
        <v>24</v>
      </c>
      <c r="AC27" s="332" t="e">
        <f t="shared" si="6"/>
        <v>#N/A</v>
      </c>
      <c r="AD27" s="333"/>
      <c r="AE27" s="92" t="e">
        <f t="shared" si="7"/>
        <v>#N/A</v>
      </c>
      <c r="AF27" s="93"/>
      <c r="AG27" s="93"/>
      <c r="AH27" s="94"/>
    </row>
    <row r="28" spans="1:34" ht="31.5" hidden="1" customHeight="1" thickBot="1" x14ac:dyDescent="0.35">
      <c r="A28" s="91">
        <v>25</v>
      </c>
      <c r="B28" s="332" t="e">
        <f t="shared" ref="B28:B33" si="8">E62</f>
        <v>#N/A</v>
      </c>
      <c r="C28" s="333"/>
      <c r="D28" s="92" t="e">
        <f t="shared" si="1"/>
        <v>#N/A</v>
      </c>
      <c r="E28" s="93"/>
      <c r="F28" s="93"/>
      <c r="G28" s="94"/>
      <c r="J28" s="136">
        <v>25</v>
      </c>
      <c r="K28" s="341" t="e">
        <f t="shared" si="2"/>
        <v>#N/A</v>
      </c>
      <c r="L28" s="333"/>
      <c r="M28" s="92" t="e">
        <f t="shared" si="3"/>
        <v>#N/A</v>
      </c>
      <c r="N28" s="93"/>
      <c r="O28" s="93"/>
      <c r="P28" s="94"/>
      <c r="S28" s="91">
        <v>25</v>
      </c>
      <c r="T28" s="332" t="e">
        <f t="shared" si="4"/>
        <v>#N/A</v>
      </c>
      <c r="U28" s="333"/>
      <c r="V28" s="92" t="e">
        <f t="shared" si="5"/>
        <v>#N/A</v>
      </c>
      <c r="W28" s="93"/>
      <c r="X28" s="93"/>
      <c r="Y28" s="94"/>
      <c r="AB28" s="91">
        <v>25</v>
      </c>
      <c r="AC28" s="332" t="e">
        <f t="shared" si="6"/>
        <v>#N/A</v>
      </c>
      <c r="AD28" s="333"/>
      <c r="AE28" s="92" t="e">
        <f t="shared" si="7"/>
        <v>#N/A</v>
      </c>
      <c r="AF28" s="93"/>
      <c r="AG28" s="93"/>
      <c r="AH28" s="94"/>
    </row>
    <row r="29" spans="1:34" ht="31.5" hidden="1" customHeight="1" thickBot="1" x14ac:dyDescent="0.35">
      <c r="A29" s="91">
        <v>26</v>
      </c>
      <c r="B29" s="332" t="e">
        <f t="shared" si="8"/>
        <v>#N/A</v>
      </c>
      <c r="C29" s="333"/>
      <c r="D29" s="92" t="e">
        <f t="shared" si="1"/>
        <v>#N/A</v>
      </c>
      <c r="E29" s="93"/>
      <c r="F29" s="93"/>
      <c r="G29" s="94"/>
      <c r="J29" s="136">
        <v>26</v>
      </c>
      <c r="K29" s="341" t="e">
        <f t="shared" si="2"/>
        <v>#N/A</v>
      </c>
      <c r="L29" s="333"/>
      <c r="M29" s="92" t="e">
        <f t="shared" si="3"/>
        <v>#N/A</v>
      </c>
      <c r="N29" s="93"/>
      <c r="O29" s="93"/>
      <c r="P29" s="94"/>
      <c r="S29" s="91">
        <v>26</v>
      </c>
      <c r="T29" s="332" t="e">
        <f t="shared" si="4"/>
        <v>#N/A</v>
      </c>
      <c r="U29" s="333"/>
      <c r="V29" s="92" t="e">
        <f t="shared" si="5"/>
        <v>#N/A</v>
      </c>
      <c r="W29" s="93"/>
      <c r="X29" s="93"/>
      <c r="Y29" s="94"/>
      <c r="AB29" s="91">
        <v>26</v>
      </c>
      <c r="AC29" s="332" t="e">
        <f t="shared" si="6"/>
        <v>#N/A</v>
      </c>
      <c r="AD29" s="333"/>
      <c r="AE29" s="92" t="e">
        <f t="shared" si="7"/>
        <v>#N/A</v>
      </c>
      <c r="AF29" s="93"/>
      <c r="AG29" s="93"/>
      <c r="AH29" s="94"/>
    </row>
    <row r="30" spans="1:34" ht="31.5" hidden="1" customHeight="1" thickBot="1" x14ac:dyDescent="0.35">
      <c r="A30" s="91">
        <v>27</v>
      </c>
      <c r="B30" s="332" t="e">
        <f t="shared" si="8"/>
        <v>#N/A</v>
      </c>
      <c r="C30" s="333"/>
      <c r="D30" s="92" t="e">
        <f t="shared" si="1"/>
        <v>#N/A</v>
      </c>
      <c r="E30" s="93"/>
      <c r="F30" s="93"/>
      <c r="G30" s="94"/>
      <c r="J30" s="136">
        <v>27</v>
      </c>
      <c r="K30" s="341" t="e">
        <f t="shared" si="2"/>
        <v>#N/A</v>
      </c>
      <c r="L30" s="333"/>
      <c r="M30" s="92" t="e">
        <f t="shared" si="3"/>
        <v>#N/A</v>
      </c>
      <c r="N30" s="93"/>
      <c r="O30" s="93"/>
      <c r="P30" s="94"/>
      <c r="S30" s="91">
        <v>27</v>
      </c>
      <c r="T30" s="332" t="e">
        <f t="shared" si="4"/>
        <v>#N/A</v>
      </c>
      <c r="U30" s="333"/>
      <c r="V30" s="92" t="e">
        <f t="shared" si="5"/>
        <v>#N/A</v>
      </c>
      <c r="W30" s="93"/>
      <c r="X30" s="93"/>
      <c r="Y30" s="94"/>
      <c r="AB30" s="91">
        <v>27</v>
      </c>
      <c r="AC30" s="332" t="e">
        <f t="shared" si="6"/>
        <v>#N/A</v>
      </c>
      <c r="AD30" s="333"/>
      <c r="AE30" s="92" t="e">
        <f t="shared" si="7"/>
        <v>#N/A</v>
      </c>
      <c r="AF30" s="93"/>
      <c r="AG30" s="93"/>
      <c r="AH30" s="94"/>
    </row>
    <row r="31" spans="1:34" ht="31.5" hidden="1" customHeight="1" thickBot="1" x14ac:dyDescent="0.35">
      <c r="A31" s="91">
        <v>28</v>
      </c>
      <c r="B31" s="332" t="e">
        <f t="shared" si="8"/>
        <v>#N/A</v>
      </c>
      <c r="C31" s="333"/>
      <c r="D31" s="92" t="e">
        <f t="shared" si="1"/>
        <v>#N/A</v>
      </c>
      <c r="E31" s="93"/>
      <c r="F31" s="93"/>
      <c r="G31" s="94"/>
      <c r="J31" s="136">
        <v>28</v>
      </c>
      <c r="K31" s="341" t="e">
        <f t="shared" si="2"/>
        <v>#N/A</v>
      </c>
      <c r="L31" s="333"/>
      <c r="M31" s="92" t="e">
        <f t="shared" si="3"/>
        <v>#N/A</v>
      </c>
      <c r="N31" s="93"/>
      <c r="O31" s="93"/>
      <c r="P31" s="94"/>
      <c r="S31" s="91">
        <v>28</v>
      </c>
      <c r="T31" s="332" t="e">
        <f t="shared" si="4"/>
        <v>#N/A</v>
      </c>
      <c r="U31" s="333"/>
      <c r="V31" s="92" t="e">
        <f t="shared" si="5"/>
        <v>#N/A</v>
      </c>
      <c r="W31" s="93"/>
      <c r="X31" s="93"/>
      <c r="Y31" s="94"/>
      <c r="AB31" s="91">
        <v>28</v>
      </c>
      <c r="AC31" s="332" t="e">
        <f t="shared" si="6"/>
        <v>#N/A</v>
      </c>
      <c r="AD31" s="333"/>
      <c r="AE31" s="92" t="e">
        <f t="shared" si="7"/>
        <v>#N/A</v>
      </c>
      <c r="AF31" s="93"/>
      <c r="AG31" s="93"/>
      <c r="AH31" s="94"/>
    </row>
    <row r="32" spans="1:34" ht="31.5" hidden="1" customHeight="1" thickBot="1" x14ac:dyDescent="0.35">
      <c r="A32" s="91">
        <v>29</v>
      </c>
      <c r="B32" s="332" t="e">
        <f t="shared" si="8"/>
        <v>#N/A</v>
      </c>
      <c r="C32" s="333"/>
      <c r="D32" s="92" t="e">
        <f t="shared" si="1"/>
        <v>#N/A</v>
      </c>
      <c r="E32" s="93"/>
      <c r="F32" s="93"/>
      <c r="G32" s="94"/>
      <c r="J32" s="136">
        <v>29</v>
      </c>
      <c r="K32" s="341" t="e">
        <f t="shared" si="2"/>
        <v>#N/A</v>
      </c>
      <c r="L32" s="333"/>
      <c r="M32" s="92" t="e">
        <f t="shared" si="3"/>
        <v>#N/A</v>
      </c>
      <c r="N32" s="93"/>
      <c r="O32" s="93"/>
      <c r="P32" s="94"/>
      <c r="S32" s="91">
        <v>29</v>
      </c>
      <c r="T32" s="332" t="e">
        <f t="shared" si="4"/>
        <v>#N/A</v>
      </c>
      <c r="U32" s="333"/>
      <c r="V32" s="92" t="e">
        <f t="shared" si="5"/>
        <v>#N/A</v>
      </c>
      <c r="W32" s="93"/>
      <c r="X32" s="93"/>
      <c r="Y32" s="94"/>
      <c r="AB32" s="91">
        <v>29</v>
      </c>
      <c r="AC32" s="332" t="e">
        <f t="shared" si="6"/>
        <v>#N/A</v>
      </c>
      <c r="AD32" s="333"/>
      <c r="AE32" s="92" t="e">
        <f t="shared" si="7"/>
        <v>#N/A</v>
      </c>
      <c r="AF32" s="93"/>
      <c r="AG32" s="93"/>
      <c r="AH32" s="94"/>
    </row>
    <row r="33" spans="1:34" ht="31.5" hidden="1" customHeight="1" thickBot="1" x14ac:dyDescent="0.35">
      <c r="A33" s="98">
        <v>30</v>
      </c>
      <c r="B33" s="348" t="e">
        <f t="shared" si="8"/>
        <v>#N/A</v>
      </c>
      <c r="C33" s="349"/>
      <c r="D33" s="133" t="e">
        <f t="shared" si="1"/>
        <v>#N/A</v>
      </c>
      <c r="E33" s="99"/>
      <c r="F33" s="99"/>
      <c r="G33" s="100"/>
      <c r="J33" s="136">
        <v>30</v>
      </c>
      <c r="K33" s="350" t="e">
        <f t="shared" si="2"/>
        <v>#N/A</v>
      </c>
      <c r="L33" s="349"/>
      <c r="M33" s="133" t="e">
        <f t="shared" si="3"/>
        <v>#N/A</v>
      </c>
      <c r="N33" s="99"/>
      <c r="O33" s="99"/>
      <c r="P33" s="100"/>
      <c r="S33" s="98">
        <v>30</v>
      </c>
      <c r="T33" s="348" t="e">
        <f t="shared" si="4"/>
        <v>#N/A</v>
      </c>
      <c r="U33" s="349"/>
      <c r="V33" s="133" t="e">
        <f t="shared" si="5"/>
        <v>#N/A</v>
      </c>
      <c r="W33" s="99"/>
      <c r="X33" s="99"/>
      <c r="Y33" s="100"/>
      <c r="AB33" s="98">
        <v>30</v>
      </c>
      <c r="AC33" s="348" t="e">
        <f t="shared" si="6"/>
        <v>#N/A</v>
      </c>
      <c r="AD33" s="349"/>
      <c r="AE33" s="133" t="e">
        <f t="shared" si="7"/>
        <v>#N/A</v>
      </c>
      <c r="AF33" s="99"/>
      <c r="AG33" s="99"/>
      <c r="AH33" s="100"/>
    </row>
    <row r="34" spans="1:34" ht="33.75" customHeight="1" x14ac:dyDescent="0.4">
      <c r="A34" s="351" t="s">
        <v>115</v>
      </c>
      <c r="B34" s="351"/>
      <c r="C34" s="351"/>
      <c r="D34" s="352" t="s">
        <v>116</v>
      </c>
      <c r="E34" s="352"/>
      <c r="F34" s="352"/>
      <c r="J34" s="353" t="s">
        <v>115</v>
      </c>
      <c r="K34" s="351"/>
      <c r="L34" s="351"/>
      <c r="M34" s="352" t="s">
        <v>116</v>
      </c>
      <c r="N34" s="352"/>
      <c r="O34" s="352"/>
      <c r="S34" s="351" t="s">
        <v>115</v>
      </c>
      <c r="T34" s="351"/>
      <c r="U34" s="351"/>
      <c r="V34" s="352" t="s">
        <v>116</v>
      </c>
      <c r="W34" s="352"/>
      <c r="X34" s="352"/>
      <c r="AB34" s="351" t="s">
        <v>115</v>
      </c>
      <c r="AC34" s="351"/>
      <c r="AD34" s="351"/>
      <c r="AE34" s="352" t="s">
        <v>116</v>
      </c>
      <c r="AF34" s="352"/>
      <c r="AG34" s="352"/>
    </row>
    <row r="37" spans="1:34" x14ac:dyDescent="0.25">
      <c r="A37" t="s">
        <v>117</v>
      </c>
      <c r="B37" t="s">
        <v>118</v>
      </c>
      <c r="J37" t="s">
        <v>117</v>
      </c>
      <c r="K37" t="s">
        <v>118</v>
      </c>
      <c r="S37" t="s">
        <v>117</v>
      </c>
      <c r="T37" t="s">
        <v>118</v>
      </c>
      <c r="AB37" t="s">
        <v>117</v>
      </c>
      <c r="AC37" t="s">
        <v>118</v>
      </c>
    </row>
    <row r="38" spans="1:34" x14ac:dyDescent="0.25">
      <c r="A38">
        <f>'30 Preteky č.3'!C6</f>
        <v>0</v>
      </c>
      <c r="B38">
        <f>'30 Preteky č.3'!C5</f>
        <v>0</v>
      </c>
      <c r="C38" t="str">
        <f>'30 Preteky č.3'!$B$5</f>
        <v>Dunajská Streda A      Szenzál</v>
      </c>
      <c r="D38">
        <v>1</v>
      </c>
      <c r="E38" t="e">
        <f>VLOOKUP($D38,$A$38:$B$67,COLUMN($B$38:$B$67),0)</f>
        <v>#N/A</v>
      </c>
      <c r="F38" t="e">
        <f>VLOOKUP($D38,$A$38:$C$67,3,0)</f>
        <v>#N/A</v>
      </c>
      <c r="J38">
        <f>'30 Preteky č.3'!F6</f>
        <v>0</v>
      </c>
      <c r="K38">
        <f>'30 Preteky č.3'!F5</f>
        <v>0</v>
      </c>
      <c r="L38" t="str">
        <f>'30 Preteky č.3'!$B$5</f>
        <v>Dunajská Streda A      Szenzál</v>
      </c>
      <c r="M38">
        <v>1</v>
      </c>
      <c r="N38" t="e">
        <f>VLOOKUP($M38,$J$38:$K$67,2,0)</f>
        <v>#N/A</v>
      </c>
      <c r="O38" t="e">
        <f>VLOOKUP(M38,$J$38:$L$67,3,0)</f>
        <v>#N/A</v>
      </c>
      <c r="S38">
        <f>'30 Preteky č.3'!I6</f>
        <v>0</v>
      </c>
      <c r="T38">
        <f>'30 Preteky č.3'!I5</f>
        <v>0</v>
      </c>
      <c r="U38" t="str">
        <f>'30 Preteky č.3'!$B$5</f>
        <v>Dunajská Streda A      Szenzál</v>
      </c>
      <c r="V38">
        <v>1</v>
      </c>
      <c r="W38" t="e">
        <f>VLOOKUP($V38,$S$38:$T$67,2,0)</f>
        <v>#N/A</v>
      </c>
      <c r="X38" t="e">
        <f>VLOOKUP($V38,$S$38:$U$67,3,0)</f>
        <v>#N/A</v>
      </c>
      <c r="AB38">
        <f>'30 Preteky č.3'!L6</f>
        <v>0</v>
      </c>
      <c r="AC38">
        <f>'30 Preteky č.3'!L5</f>
        <v>0</v>
      </c>
      <c r="AD38" t="str">
        <f>'30 Preteky č.3'!$B$5</f>
        <v>Dunajská Streda A      Szenzál</v>
      </c>
      <c r="AE38">
        <v>1</v>
      </c>
      <c r="AF38" t="e">
        <f>VLOOKUP($AE38,$AB$38:$AC$67,2,0)</f>
        <v>#N/A</v>
      </c>
      <c r="AG38" t="e">
        <f>VLOOKUP($AE38,$AB$38:$AD$67,3,0)</f>
        <v>#N/A</v>
      </c>
    </row>
    <row r="39" spans="1:34" x14ac:dyDescent="0.25">
      <c r="A39">
        <f>'30 Preteky č.3'!C8</f>
        <v>0</v>
      </c>
      <c r="B39">
        <f>'30 Preteky č.3'!C7</f>
        <v>0</v>
      </c>
      <c r="C39" t="str">
        <f>'30 Preteky č.3'!$B$7</f>
        <v>Dunajská Streda C             Blinker</v>
      </c>
      <c r="D39">
        <v>2</v>
      </c>
      <c r="E39" t="e">
        <f t="shared" ref="E39:E67" si="9">VLOOKUP($D39,$A$38:$B$67,COLUMN($B$38:$B$67),0)</f>
        <v>#N/A</v>
      </c>
      <c r="F39" t="e">
        <f t="shared" ref="F39:F67" si="10">VLOOKUP($D39,$A$38:$C$67,3,0)</f>
        <v>#N/A</v>
      </c>
      <c r="J39">
        <f>'30 Preteky č.3'!F8</f>
        <v>0</v>
      </c>
      <c r="K39">
        <f>'30 Preteky č.3'!F7</f>
        <v>0</v>
      </c>
      <c r="L39" t="str">
        <f>'30 Preteky č.3'!$B$7</f>
        <v>Dunajská Streda C             Blinker</v>
      </c>
      <c r="M39">
        <v>2</v>
      </c>
      <c r="N39" t="e">
        <f t="shared" ref="N39:N67" si="11">VLOOKUP($M39,$J$38:$K$67,2,0)</f>
        <v>#N/A</v>
      </c>
      <c r="O39" t="e">
        <f t="shared" ref="O39:O67" si="12">VLOOKUP(M39,$J$38:$L$67,3,0)</f>
        <v>#N/A</v>
      </c>
      <c r="S39">
        <f>'30 Preteky č.3'!I8</f>
        <v>0</v>
      </c>
      <c r="T39">
        <f>'30 Preteky č.3'!I7</f>
        <v>0</v>
      </c>
      <c r="U39" t="str">
        <f>'30 Preteky č.3'!$B$7</f>
        <v>Dunajská Streda C             Blinker</v>
      </c>
      <c r="V39">
        <v>2</v>
      </c>
      <c r="W39" t="e">
        <f t="shared" ref="W39:W67" si="13">VLOOKUP($V39,$S$38:$T$67,2,0)</f>
        <v>#N/A</v>
      </c>
      <c r="X39" t="e">
        <f t="shared" ref="X39:X67" si="14">VLOOKUP($V39,$S$38:$U$67,3,0)</f>
        <v>#N/A</v>
      </c>
      <c r="AB39">
        <f>'30 Preteky č.3'!L8</f>
        <v>0</v>
      </c>
      <c r="AC39">
        <f>'30 Preteky č.3'!L7</f>
        <v>0</v>
      </c>
      <c r="AD39" t="str">
        <f>'30 Preteky č.3'!$B$7</f>
        <v>Dunajská Streda C             Blinker</v>
      </c>
      <c r="AE39">
        <v>2</v>
      </c>
      <c r="AF39" t="e">
        <f t="shared" ref="AF39:AF67" si="15">VLOOKUP($AE39,$AB$38:$AC$67,2,0)</f>
        <v>#N/A</v>
      </c>
      <c r="AG39" t="e">
        <f t="shared" ref="AG39:AG67" si="16">VLOOKUP($AE39,$AB$38:$AD$67,3,0)</f>
        <v>#N/A</v>
      </c>
    </row>
    <row r="40" spans="1:34" x14ac:dyDescent="0.25">
      <c r="A40">
        <f>'30 Preteky č.3'!C10</f>
        <v>0</v>
      </c>
      <c r="B40">
        <f>'30 Preteky č.3'!C9</f>
        <v>0</v>
      </c>
      <c r="C40" t="str">
        <f>'30 Preteky č.3'!$B$9</f>
        <v>Dunajská Streda E Haldorádo MFT SK</v>
      </c>
      <c r="D40">
        <v>3</v>
      </c>
      <c r="E40" t="e">
        <f t="shared" si="9"/>
        <v>#N/A</v>
      </c>
      <c r="F40" t="e">
        <f t="shared" si="10"/>
        <v>#N/A</v>
      </c>
      <c r="J40">
        <f>'30 Preteky č.3'!F10</f>
        <v>0</v>
      </c>
      <c r="K40">
        <f>'30 Preteky č.3'!F9</f>
        <v>0</v>
      </c>
      <c r="L40" t="str">
        <f>'30 Preteky č.3'!$B$9</f>
        <v>Dunajská Streda E Haldorádo MFT SK</v>
      </c>
      <c r="M40">
        <v>3</v>
      </c>
      <c r="N40" t="e">
        <f t="shared" si="11"/>
        <v>#N/A</v>
      </c>
      <c r="O40" t="e">
        <f t="shared" si="12"/>
        <v>#N/A</v>
      </c>
      <c r="S40">
        <f>'30 Preteky č.3'!I10</f>
        <v>0</v>
      </c>
      <c r="T40">
        <f>'30 Preteky č.3'!I9</f>
        <v>0</v>
      </c>
      <c r="U40" t="str">
        <f>'30 Preteky č.3'!$B$9</f>
        <v>Dunajská Streda E Haldorádo MFT SK</v>
      </c>
      <c r="V40">
        <v>3</v>
      </c>
      <c r="W40" t="e">
        <f t="shared" si="13"/>
        <v>#N/A</v>
      </c>
      <c r="X40" t="e">
        <f t="shared" si="14"/>
        <v>#N/A</v>
      </c>
      <c r="AB40">
        <f>'30 Preteky č.3'!L10</f>
        <v>0</v>
      </c>
      <c r="AC40">
        <f>'30 Preteky č.3'!L9</f>
        <v>0</v>
      </c>
      <c r="AD40" t="str">
        <f>'30 Preteky č.3'!$B$9</f>
        <v>Dunajská Streda E Haldorádo MFT SK</v>
      </c>
      <c r="AE40">
        <v>3</v>
      </c>
      <c r="AF40" t="e">
        <f t="shared" si="15"/>
        <v>#N/A</v>
      </c>
      <c r="AG40" t="e">
        <f t="shared" si="16"/>
        <v>#N/A</v>
      </c>
    </row>
    <row r="41" spans="1:34" x14ac:dyDescent="0.25">
      <c r="A41">
        <f>'30 Preteky č.3'!C12</f>
        <v>0</v>
      </c>
      <c r="B41">
        <f>'30 Preteky č.3'!C11</f>
        <v>0</v>
      </c>
      <c r="C41" t="str">
        <f>'30 Preteky č.3'!$B$11</f>
        <v>Hlohovec SPORTEX MT</v>
      </c>
      <c r="D41">
        <v>4</v>
      </c>
      <c r="E41" t="e">
        <f t="shared" si="9"/>
        <v>#N/A</v>
      </c>
      <c r="F41" t="e">
        <f t="shared" si="10"/>
        <v>#N/A</v>
      </c>
      <c r="J41">
        <f>'30 Preteky č.3'!F12</f>
        <v>0</v>
      </c>
      <c r="K41">
        <f>'30 Preteky č.3'!F11</f>
        <v>0</v>
      </c>
      <c r="L41" t="str">
        <f>'30 Preteky č.3'!$B$11</f>
        <v>Hlohovec SPORTEX MT</v>
      </c>
      <c r="M41">
        <v>4</v>
      </c>
      <c r="N41" t="e">
        <f t="shared" si="11"/>
        <v>#N/A</v>
      </c>
      <c r="O41" t="e">
        <f t="shared" si="12"/>
        <v>#N/A</v>
      </c>
      <c r="S41">
        <f>'30 Preteky č.3'!I12</f>
        <v>0</v>
      </c>
      <c r="T41">
        <f>'30 Preteky č.3'!I11</f>
        <v>0</v>
      </c>
      <c r="U41" t="str">
        <f>'30 Preteky č.3'!$B$11</f>
        <v>Hlohovec SPORTEX MT</v>
      </c>
      <c r="V41">
        <v>4</v>
      </c>
      <c r="W41" t="e">
        <f t="shared" si="13"/>
        <v>#N/A</v>
      </c>
      <c r="X41" t="e">
        <f t="shared" si="14"/>
        <v>#N/A</v>
      </c>
      <c r="AB41">
        <f>'30 Preteky č.3'!L12</f>
        <v>0</v>
      </c>
      <c r="AC41">
        <f>'30 Preteky č.3'!L11</f>
        <v>0</v>
      </c>
      <c r="AD41" t="str">
        <f>'30 Preteky č.3'!$B$11</f>
        <v>Hlohovec SPORTEX MT</v>
      </c>
      <c r="AE41">
        <v>4</v>
      </c>
      <c r="AF41" t="e">
        <f t="shared" si="15"/>
        <v>#N/A</v>
      </c>
      <c r="AG41" t="e">
        <f t="shared" si="16"/>
        <v>#N/A</v>
      </c>
    </row>
    <row r="42" spans="1:34" x14ac:dyDescent="0.25">
      <c r="A42">
        <f>'30 Preteky č.3'!C14</f>
        <v>0</v>
      </c>
      <c r="B42">
        <f>'30 Preteky č.3'!C13</f>
        <v>0</v>
      </c>
      <c r="C42" t="str">
        <f>'30 Preteky č.3'!$B$13</f>
        <v>Komárno MMX Senzas   Dopping MFT</v>
      </c>
      <c r="D42">
        <v>5</v>
      </c>
      <c r="E42" t="e">
        <f t="shared" si="9"/>
        <v>#N/A</v>
      </c>
      <c r="F42" t="e">
        <f t="shared" si="10"/>
        <v>#N/A</v>
      </c>
      <c r="J42">
        <f>'30 Preteky č.3'!F14</f>
        <v>0</v>
      </c>
      <c r="K42">
        <f>'30 Preteky č.3'!F13</f>
        <v>0</v>
      </c>
      <c r="L42" t="str">
        <f>'30 Preteky č.3'!$B$13</f>
        <v>Komárno MMX Senzas   Dopping MFT</v>
      </c>
      <c r="M42">
        <v>5</v>
      </c>
      <c r="N42" t="e">
        <f t="shared" si="11"/>
        <v>#N/A</v>
      </c>
      <c r="O42" t="e">
        <f t="shared" si="12"/>
        <v>#N/A</v>
      </c>
      <c r="S42">
        <f>'30 Preteky č.3'!I14</f>
        <v>0</v>
      </c>
      <c r="T42">
        <f>'30 Preteky č.3'!I13</f>
        <v>0</v>
      </c>
      <c r="U42" t="str">
        <f>'30 Preteky č.3'!$B$13</f>
        <v>Komárno MMX Senzas   Dopping MFT</v>
      </c>
      <c r="V42">
        <v>5</v>
      </c>
      <c r="W42" t="e">
        <f t="shared" si="13"/>
        <v>#N/A</v>
      </c>
      <c r="X42" t="e">
        <f t="shared" si="14"/>
        <v>#N/A</v>
      </c>
      <c r="AB42">
        <f>'30 Preteky č.3'!L14</f>
        <v>0</v>
      </c>
      <c r="AC42">
        <f>'30 Preteky č.3'!L13</f>
        <v>0</v>
      </c>
      <c r="AD42" t="str">
        <f>'30 Preteky č.3'!$B$13</f>
        <v>Komárno MMX Senzas   Dopping MFT</v>
      </c>
      <c r="AE42">
        <v>5</v>
      </c>
      <c r="AF42" t="e">
        <f t="shared" si="15"/>
        <v>#N/A</v>
      </c>
      <c r="AG42" t="e">
        <f t="shared" si="16"/>
        <v>#N/A</v>
      </c>
    </row>
    <row r="43" spans="1:34" x14ac:dyDescent="0.25">
      <c r="A43">
        <f>'30 Preteky č.3'!C16</f>
        <v>0</v>
      </c>
      <c r="B43">
        <f>'30 Preteky č.3'!C15</f>
        <v>0</v>
      </c>
      <c r="C43" t="str">
        <f>'30 Preteky č.3'!$B$15</f>
        <v xml:space="preserve">Nová Baňa Carpio </v>
      </c>
      <c r="D43">
        <v>6</v>
      </c>
      <c r="E43" t="e">
        <f t="shared" si="9"/>
        <v>#N/A</v>
      </c>
      <c r="F43" t="e">
        <f t="shared" si="10"/>
        <v>#N/A</v>
      </c>
      <c r="J43">
        <f>'30 Preteky č.3'!F16</f>
        <v>0</v>
      </c>
      <c r="K43">
        <f>'30 Preteky č.3'!F15</f>
        <v>0</v>
      </c>
      <c r="L43" t="str">
        <f>'30 Preteky č.3'!$B$15</f>
        <v xml:space="preserve">Nová Baňa Carpio </v>
      </c>
      <c r="M43">
        <v>6</v>
      </c>
      <c r="N43" t="e">
        <f t="shared" si="11"/>
        <v>#N/A</v>
      </c>
      <c r="O43" t="e">
        <f t="shared" si="12"/>
        <v>#N/A</v>
      </c>
      <c r="S43">
        <f>'30 Preteky č.3'!I16</f>
        <v>0</v>
      </c>
      <c r="T43">
        <f>'30 Preteky č.3'!I15</f>
        <v>0</v>
      </c>
      <c r="U43" t="str">
        <f>'30 Preteky č.3'!$B$15</f>
        <v xml:space="preserve">Nová Baňa Carpio </v>
      </c>
      <c r="V43">
        <v>6</v>
      </c>
      <c r="W43" t="e">
        <f t="shared" si="13"/>
        <v>#N/A</v>
      </c>
      <c r="X43" t="e">
        <f t="shared" si="14"/>
        <v>#N/A</v>
      </c>
      <c r="AB43">
        <f>'30 Preteky č.3'!L16</f>
        <v>0</v>
      </c>
      <c r="AC43">
        <f>'30 Preteky č.3'!L15</f>
        <v>0</v>
      </c>
      <c r="AD43" t="str">
        <f>'30 Preteky č.3'!$B$15</f>
        <v xml:space="preserve">Nová Baňa Carpio </v>
      </c>
      <c r="AE43">
        <v>6</v>
      </c>
      <c r="AF43" t="e">
        <f t="shared" si="15"/>
        <v>#N/A</v>
      </c>
      <c r="AG43" t="e">
        <f t="shared" si="16"/>
        <v>#N/A</v>
      </c>
    </row>
    <row r="44" spans="1:34" x14ac:dyDescent="0.25">
      <c r="A44">
        <f>'30 Preteky č.3'!C18</f>
        <v>0</v>
      </c>
      <c r="B44">
        <f>'30 Preteky č.3'!C17</f>
        <v>0</v>
      </c>
      <c r="C44" t="str">
        <f>'30 Preteky č.3'!$B$17</f>
        <v>Nové Zámky B                         Andovce</v>
      </c>
      <c r="D44">
        <v>7</v>
      </c>
      <c r="E44" t="e">
        <f t="shared" si="9"/>
        <v>#N/A</v>
      </c>
      <c r="F44" t="e">
        <f t="shared" si="10"/>
        <v>#N/A</v>
      </c>
      <c r="J44">
        <f>'30 Preteky č.3'!F18</f>
        <v>0</v>
      </c>
      <c r="K44">
        <f>'30 Preteky č.3'!F17</f>
        <v>0</v>
      </c>
      <c r="L44" t="str">
        <f>'30 Preteky č.3'!$B$17</f>
        <v>Nové Zámky B                         Andovce</v>
      </c>
      <c r="M44">
        <v>7</v>
      </c>
      <c r="N44" t="e">
        <f t="shared" si="11"/>
        <v>#N/A</v>
      </c>
      <c r="O44" t="e">
        <f t="shared" si="12"/>
        <v>#N/A</v>
      </c>
      <c r="S44">
        <f>'30 Preteky č.3'!I18</f>
        <v>0</v>
      </c>
      <c r="T44">
        <f>'30 Preteky č.3'!I17</f>
        <v>0</v>
      </c>
      <c r="U44" t="str">
        <f>'30 Preteky č.3'!$B$17</f>
        <v>Nové Zámky B                         Andovce</v>
      </c>
      <c r="V44">
        <v>7</v>
      </c>
      <c r="W44" t="e">
        <f t="shared" si="13"/>
        <v>#N/A</v>
      </c>
      <c r="X44" t="e">
        <f t="shared" si="14"/>
        <v>#N/A</v>
      </c>
      <c r="AB44">
        <f>'30 Preteky č.3'!L18</f>
        <v>0</v>
      </c>
      <c r="AC44">
        <f>'30 Preteky č.3'!L17</f>
        <v>0</v>
      </c>
      <c r="AD44" t="str">
        <f>'30 Preteky č.3'!$B$17</f>
        <v>Nové Zámky B                         Andovce</v>
      </c>
      <c r="AE44">
        <v>7</v>
      </c>
      <c r="AF44" t="e">
        <f t="shared" si="15"/>
        <v>#N/A</v>
      </c>
      <c r="AG44" t="e">
        <f t="shared" si="16"/>
        <v>#N/A</v>
      </c>
    </row>
    <row r="45" spans="1:34" x14ac:dyDescent="0.25">
      <c r="A45">
        <f>'30 Preteky č.3'!C20</f>
        <v>0</v>
      </c>
      <c r="B45">
        <f>'30 Preteky č.3'!C19</f>
        <v>0</v>
      </c>
      <c r="C45" t="str">
        <f>'30 Preteky č.3'!$B$19</f>
        <v>Považská Bystrica</v>
      </c>
      <c r="D45">
        <v>8</v>
      </c>
      <c r="E45" t="e">
        <f t="shared" si="9"/>
        <v>#N/A</v>
      </c>
      <c r="F45" t="e">
        <f t="shared" si="10"/>
        <v>#N/A</v>
      </c>
      <c r="J45">
        <f>'30 Preteky č.3'!F20</f>
        <v>0</v>
      </c>
      <c r="K45">
        <f>'30 Preteky č.3'!F19</f>
        <v>0</v>
      </c>
      <c r="L45" t="str">
        <f>'30 Preteky č.3'!$B$19</f>
        <v>Považská Bystrica</v>
      </c>
      <c r="M45">
        <v>8</v>
      </c>
      <c r="N45" t="e">
        <f t="shared" si="11"/>
        <v>#N/A</v>
      </c>
      <c r="O45" t="e">
        <f t="shared" si="12"/>
        <v>#N/A</v>
      </c>
      <c r="S45">
        <f>'30 Preteky č.3'!I20</f>
        <v>0</v>
      </c>
      <c r="T45">
        <f>'30 Preteky č.3'!I19</f>
        <v>0</v>
      </c>
      <c r="U45" t="str">
        <f>'30 Preteky č.3'!$B$19</f>
        <v>Považská Bystrica</v>
      </c>
      <c r="V45">
        <v>8</v>
      </c>
      <c r="W45" t="e">
        <f t="shared" si="13"/>
        <v>#N/A</v>
      </c>
      <c r="X45" t="e">
        <f t="shared" si="14"/>
        <v>#N/A</v>
      </c>
      <c r="AB45">
        <f>'30 Preteky č.3'!L20</f>
        <v>0</v>
      </c>
      <c r="AC45">
        <f>'30 Preteky č.3'!L19</f>
        <v>0</v>
      </c>
      <c r="AD45" t="str">
        <f>'30 Preteky č.3'!$B$19</f>
        <v>Považská Bystrica</v>
      </c>
      <c r="AE45">
        <v>8</v>
      </c>
      <c r="AF45" t="e">
        <f t="shared" si="15"/>
        <v>#N/A</v>
      </c>
      <c r="AG45" t="e">
        <f t="shared" si="16"/>
        <v>#N/A</v>
      </c>
    </row>
    <row r="46" spans="1:34" x14ac:dyDescent="0.25">
      <c r="A46">
        <f>'30 Preteky č.3'!C22</f>
        <v>0</v>
      </c>
      <c r="B46">
        <f>'30 Preteky č.3'!C21</f>
        <v>0</v>
      </c>
      <c r="C46" t="str">
        <f>'30 Preteky č.3'!$B$21</f>
        <v>Štúrovo A Top-Mix</v>
      </c>
      <c r="D46">
        <v>9</v>
      </c>
      <c r="E46" t="e">
        <f t="shared" si="9"/>
        <v>#N/A</v>
      </c>
      <c r="F46" t="e">
        <f t="shared" si="10"/>
        <v>#N/A</v>
      </c>
      <c r="J46">
        <f>'30 Preteky č.3'!F22</f>
        <v>0</v>
      </c>
      <c r="K46">
        <f>'30 Preteky č.3'!F21</f>
        <v>0</v>
      </c>
      <c r="L46" t="str">
        <f>'30 Preteky č.3'!$B$21</f>
        <v>Štúrovo A Top-Mix</v>
      </c>
      <c r="M46">
        <v>9</v>
      </c>
      <c r="N46" t="e">
        <f t="shared" si="11"/>
        <v>#N/A</v>
      </c>
      <c r="O46" t="e">
        <f t="shared" si="12"/>
        <v>#N/A</v>
      </c>
      <c r="S46">
        <f>'30 Preteky č.3'!I22</f>
        <v>0</v>
      </c>
      <c r="T46">
        <f>'30 Preteky č.3'!I21</f>
        <v>0</v>
      </c>
      <c r="U46" t="str">
        <f>'30 Preteky č.3'!$B$21</f>
        <v>Štúrovo A Top-Mix</v>
      </c>
      <c r="V46">
        <v>9</v>
      </c>
      <c r="W46" t="e">
        <f t="shared" si="13"/>
        <v>#N/A</v>
      </c>
      <c r="X46" t="e">
        <f t="shared" si="14"/>
        <v>#N/A</v>
      </c>
      <c r="AB46">
        <f>'30 Preteky č.3'!L22</f>
        <v>0</v>
      </c>
      <c r="AC46">
        <f>'30 Preteky č.3'!L21</f>
        <v>0</v>
      </c>
      <c r="AD46" t="str">
        <f>'30 Preteky č.3'!$B$21</f>
        <v>Štúrovo A Top-Mix</v>
      </c>
      <c r="AE46">
        <v>9</v>
      </c>
      <c r="AF46" t="e">
        <f t="shared" si="15"/>
        <v>#N/A</v>
      </c>
      <c r="AG46" t="e">
        <f t="shared" si="16"/>
        <v>#N/A</v>
      </c>
    </row>
    <row r="47" spans="1:34" x14ac:dyDescent="0.25">
      <c r="A47">
        <f>'30 Preteky č.3'!C24</f>
        <v>0</v>
      </c>
      <c r="B47">
        <f>'30 Preteky č.3'!C23</f>
        <v>0</v>
      </c>
      <c r="C47" t="str">
        <f>'30 Preteky č.3'!$B$23</f>
        <v>Štúrovo B TMA          Fishing Team</v>
      </c>
      <c r="D47">
        <v>10</v>
      </c>
      <c r="E47" t="e">
        <f t="shared" si="9"/>
        <v>#N/A</v>
      </c>
      <c r="F47" t="e">
        <f t="shared" si="10"/>
        <v>#N/A</v>
      </c>
      <c r="J47">
        <f>'30 Preteky č.3'!F24</f>
        <v>0</v>
      </c>
      <c r="K47">
        <f>'30 Preteky č.3'!F23</f>
        <v>0</v>
      </c>
      <c r="L47" t="str">
        <f>'30 Preteky č.3'!$B$23</f>
        <v>Štúrovo B TMA          Fishing Team</v>
      </c>
      <c r="M47">
        <v>10</v>
      </c>
      <c r="N47" t="e">
        <f t="shared" si="11"/>
        <v>#N/A</v>
      </c>
      <c r="O47" t="e">
        <f t="shared" si="12"/>
        <v>#N/A</v>
      </c>
      <c r="S47">
        <f>'30 Preteky č.3'!I24</f>
        <v>0</v>
      </c>
      <c r="T47">
        <f>'30 Preteky č.3'!I23</f>
        <v>0</v>
      </c>
      <c r="U47" t="str">
        <f>'30 Preteky č.3'!$B$23</f>
        <v>Štúrovo B TMA          Fishing Team</v>
      </c>
      <c r="V47">
        <v>10</v>
      </c>
      <c r="W47" t="e">
        <f t="shared" si="13"/>
        <v>#N/A</v>
      </c>
      <c r="X47" t="e">
        <f t="shared" si="14"/>
        <v>#N/A</v>
      </c>
      <c r="AB47">
        <f>'30 Preteky č.3'!L24</f>
        <v>0</v>
      </c>
      <c r="AC47">
        <f>'30 Preteky č.3'!L23</f>
        <v>0</v>
      </c>
      <c r="AD47" t="str">
        <f>'30 Preteky č.3'!$B$23</f>
        <v>Štúrovo B TMA          Fishing Team</v>
      </c>
      <c r="AE47">
        <v>10</v>
      </c>
      <c r="AF47" t="e">
        <f t="shared" si="15"/>
        <v>#N/A</v>
      </c>
      <c r="AG47" t="e">
        <f t="shared" si="16"/>
        <v>#N/A</v>
      </c>
    </row>
    <row r="48" spans="1:34" x14ac:dyDescent="0.25">
      <c r="A48">
        <f>'30 Preteky č.3'!C26</f>
        <v>0</v>
      </c>
      <c r="B48">
        <f>'30 Preteky č.3'!C25</f>
        <v>0</v>
      </c>
      <c r="C48" t="str">
        <f>'30 Preteky č.3'!$B$25</f>
        <v>Turčianske Teplice B    Maver</v>
      </c>
      <c r="D48">
        <v>11</v>
      </c>
      <c r="E48" t="e">
        <f t="shared" si="9"/>
        <v>#N/A</v>
      </c>
      <c r="F48" t="e">
        <f t="shared" si="10"/>
        <v>#N/A</v>
      </c>
      <c r="J48">
        <f>'30 Preteky č.3'!F26</f>
        <v>0</v>
      </c>
      <c r="K48">
        <f>'30 Preteky č.3'!F25</f>
        <v>0</v>
      </c>
      <c r="L48" t="str">
        <f>'30 Preteky č.3'!$B$25</f>
        <v>Turčianske Teplice B    Maver</v>
      </c>
      <c r="M48">
        <v>11</v>
      </c>
      <c r="N48" t="e">
        <f t="shared" si="11"/>
        <v>#N/A</v>
      </c>
      <c r="O48" t="e">
        <f t="shared" si="12"/>
        <v>#N/A</v>
      </c>
      <c r="S48">
        <f>'30 Preteky č.3'!I26</f>
        <v>0</v>
      </c>
      <c r="T48">
        <f>'30 Preteky č.3'!I25</f>
        <v>0</v>
      </c>
      <c r="U48" t="str">
        <f>'30 Preteky č.3'!$B$25</f>
        <v>Turčianske Teplice B    Maver</v>
      </c>
      <c r="V48">
        <v>11</v>
      </c>
      <c r="W48" t="e">
        <f t="shared" si="13"/>
        <v>#N/A</v>
      </c>
      <c r="X48" t="e">
        <f t="shared" si="14"/>
        <v>#N/A</v>
      </c>
      <c r="AB48">
        <f>'30 Preteky č.3'!L26</f>
        <v>0</v>
      </c>
      <c r="AC48">
        <f>'30 Preteky č.3'!L25</f>
        <v>0</v>
      </c>
      <c r="AD48" t="str">
        <f>'30 Preteky č.3'!$B$25</f>
        <v>Turčianske Teplice B    Maver</v>
      </c>
      <c r="AE48">
        <v>11</v>
      </c>
      <c r="AF48" t="e">
        <f t="shared" si="15"/>
        <v>#N/A</v>
      </c>
      <c r="AG48" t="e">
        <f t="shared" si="16"/>
        <v>#N/A</v>
      </c>
    </row>
    <row r="49" spans="1:33" x14ac:dyDescent="0.25">
      <c r="A49">
        <f>'30 Preteky č.3'!C28</f>
        <v>0</v>
      </c>
      <c r="B49">
        <f>'30 Preteky č.3'!C27</f>
        <v>0</v>
      </c>
      <c r="C49">
        <f>'30 Preteky č.3'!$B$27</f>
        <v>0</v>
      </c>
      <c r="D49">
        <v>12</v>
      </c>
      <c r="E49" t="e">
        <f t="shared" si="9"/>
        <v>#N/A</v>
      </c>
      <c r="F49" t="e">
        <f t="shared" si="10"/>
        <v>#N/A</v>
      </c>
      <c r="J49">
        <f>'30 Preteky č.3'!F28</f>
        <v>0</v>
      </c>
      <c r="K49">
        <f>'30 Preteky č.3'!F27</f>
        <v>0</v>
      </c>
      <c r="L49">
        <f>'30 Preteky č.3'!$B$27</f>
        <v>0</v>
      </c>
      <c r="M49">
        <v>12</v>
      </c>
      <c r="N49" t="e">
        <f t="shared" si="11"/>
        <v>#N/A</v>
      </c>
      <c r="O49" t="e">
        <f t="shared" si="12"/>
        <v>#N/A</v>
      </c>
      <c r="S49">
        <f>'30 Preteky č.3'!I28</f>
        <v>0</v>
      </c>
      <c r="T49">
        <f>'30 Preteky č.3'!I27</f>
        <v>0</v>
      </c>
      <c r="U49">
        <f>'30 Preteky č.3'!$B$27</f>
        <v>0</v>
      </c>
      <c r="V49">
        <v>12</v>
      </c>
      <c r="W49" t="e">
        <f t="shared" si="13"/>
        <v>#N/A</v>
      </c>
      <c r="X49" t="e">
        <f t="shared" si="14"/>
        <v>#N/A</v>
      </c>
      <c r="AB49">
        <f>'30 Preteky č.3'!L28</f>
        <v>0</v>
      </c>
      <c r="AC49">
        <f>'30 Preteky č.3'!L27</f>
        <v>0</v>
      </c>
      <c r="AD49">
        <f>'30 Preteky č.3'!$B$27</f>
        <v>0</v>
      </c>
      <c r="AE49">
        <v>12</v>
      </c>
      <c r="AF49" t="e">
        <f t="shared" si="15"/>
        <v>#N/A</v>
      </c>
      <c r="AG49" t="e">
        <f t="shared" si="16"/>
        <v>#N/A</v>
      </c>
    </row>
    <row r="50" spans="1:33" x14ac:dyDescent="0.25">
      <c r="A50">
        <f>'30 Preteky č.3'!C30</f>
        <v>0</v>
      </c>
      <c r="B50">
        <f>'30 Preteky č.3'!C29</f>
        <v>0</v>
      </c>
      <c r="C50">
        <f>'30 Preteky č.3'!$B$29</f>
        <v>0</v>
      </c>
      <c r="D50">
        <v>13</v>
      </c>
      <c r="E50" t="e">
        <f t="shared" si="9"/>
        <v>#N/A</v>
      </c>
      <c r="F50" t="e">
        <f t="shared" si="10"/>
        <v>#N/A</v>
      </c>
      <c r="J50">
        <f>'30 Preteky č.3'!F30</f>
        <v>0</v>
      </c>
      <c r="K50">
        <f>'30 Preteky č.3'!F29</f>
        <v>0</v>
      </c>
      <c r="L50">
        <f>'30 Preteky č.3'!$B$29</f>
        <v>0</v>
      </c>
      <c r="M50">
        <v>13</v>
      </c>
      <c r="N50" t="e">
        <f t="shared" si="11"/>
        <v>#N/A</v>
      </c>
      <c r="O50" t="e">
        <f t="shared" si="12"/>
        <v>#N/A</v>
      </c>
      <c r="S50">
        <f>'30 Preteky č.3'!I30</f>
        <v>0</v>
      </c>
      <c r="T50">
        <f>'30 Preteky č.3'!I29</f>
        <v>0</v>
      </c>
      <c r="U50">
        <f>'30 Preteky č.3'!$B$29</f>
        <v>0</v>
      </c>
      <c r="V50">
        <v>13</v>
      </c>
      <c r="W50" t="e">
        <f t="shared" si="13"/>
        <v>#N/A</v>
      </c>
      <c r="X50" t="e">
        <f t="shared" si="14"/>
        <v>#N/A</v>
      </c>
      <c r="AB50">
        <f>'30 Preteky č.3'!L30</f>
        <v>0</v>
      </c>
      <c r="AC50">
        <f>'30 Preteky č.3'!L29</f>
        <v>0</v>
      </c>
      <c r="AD50">
        <f>'30 Preteky č.3'!$B$29</f>
        <v>0</v>
      </c>
      <c r="AE50">
        <v>13</v>
      </c>
      <c r="AF50" t="e">
        <f t="shared" si="15"/>
        <v>#N/A</v>
      </c>
      <c r="AG50" t="e">
        <f t="shared" si="16"/>
        <v>#N/A</v>
      </c>
    </row>
    <row r="51" spans="1:33" x14ac:dyDescent="0.25">
      <c r="A51">
        <f>'30 Preteky č.3'!C32</f>
        <v>0</v>
      </c>
      <c r="B51">
        <f>'30 Preteky č.3'!C31</f>
        <v>0</v>
      </c>
      <c r="C51">
        <f>'30 Preteky č.3'!$B$31</f>
        <v>0</v>
      </c>
      <c r="D51">
        <v>14</v>
      </c>
      <c r="E51" t="e">
        <f t="shared" si="9"/>
        <v>#N/A</v>
      </c>
      <c r="F51" t="e">
        <f t="shared" si="10"/>
        <v>#N/A</v>
      </c>
      <c r="J51">
        <f>'30 Preteky č.3'!F32</f>
        <v>0</v>
      </c>
      <c r="K51">
        <f>'30 Preteky č.3'!F31</f>
        <v>0</v>
      </c>
      <c r="L51">
        <f>'30 Preteky č.3'!$B$31</f>
        <v>0</v>
      </c>
      <c r="M51">
        <v>14</v>
      </c>
      <c r="N51" t="e">
        <f t="shared" si="11"/>
        <v>#N/A</v>
      </c>
      <c r="O51" t="e">
        <f t="shared" si="12"/>
        <v>#N/A</v>
      </c>
      <c r="S51">
        <f>'30 Preteky č.3'!I32</f>
        <v>0</v>
      </c>
      <c r="T51">
        <f>'30 Preteky č.3'!I31</f>
        <v>0</v>
      </c>
      <c r="U51">
        <f>'30 Preteky č.3'!$B$31</f>
        <v>0</v>
      </c>
      <c r="V51">
        <v>14</v>
      </c>
      <c r="W51" t="e">
        <f t="shared" si="13"/>
        <v>#N/A</v>
      </c>
      <c r="X51" t="e">
        <f t="shared" si="14"/>
        <v>#N/A</v>
      </c>
      <c r="AB51">
        <f>'30 Preteky č.3'!L32</f>
        <v>0</v>
      </c>
      <c r="AC51">
        <f>'30 Preteky č.3'!L31</f>
        <v>0</v>
      </c>
      <c r="AD51">
        <f>'30 Preteky č.3'!$B$31</f>
        <v>0</v>
      </c>
      <c r="AE51">
        <v>14</v>
      </c>
      <c r="AF51" t="e">
        <f t="shared" si="15"/>
        <v>#N/A</v>
      </c>
      <c r="AG51" t="e">
        <f t="shared" si="16"/>
        <v>#N/A</v>
      </c>
    </row>
    <row r="52" spans="1:33" x14ac:dyDescent="0.25">
      <c r="A52">
        <f>'30 Preteky č.3'!C34</f>
        <v>0</v>
      </c>
      <c r="B52">
        <f>'30 Preteky č.3'!C33</f>
        <v>0</v>
      </c>
      <c r="C52">
        <f>'30 Preteky č.3'!$B$33</f>
        <v>0</v>
      </c>
      <c r="D52">
        <v>15</v>
      </c>
      <c r="E52" t="e">
        <f t="shared" si="9"/>
        <v>#N/A</v>
      </c>
      <c r="F52" t="e">
        <f t="shared" si="10"/>
        <v>#N/A</v>
      </c>
      <c r="J52">
        <f>'30 Preteky č.3'!F34</f>
        <v>0</v>
      </c>
      <c r="K52">
        <f>'30 Preteky č.3'!F33</f>
        <v>0</v>
      </c>
      <c r="L52">
        <f>'30 Preteky č.3'!$B$33</f>
        <v>0</v>
      </c>
      <c r="M52">
        <v>15</v>
      </c>
      <c r="N52" t="e">
        <f t="shared" si="11"/>
        <v>#N/A</v>
      </c>
      <c r="O52" t="e">
        <f t="shared" si="12"/>
        <v>#N/A</v>
      </c>
      <c r="S52">
        <f>'30 Preteky č.3'!I34</f>
        <v>0</v>
      </c>
      <c r="T52">
        <f>'30 Preteky č.3'!I33</f>
        <v>0</v>
      </c>
      <c r="U52">
        <f>'30 Preteky č.3'!$B$33</f>
        <v>0</v>
      </c>
      <c r="V52">
        <v>15</v>
      </c>
      <c r="W52" t="e">
        <f t="shared" si="13"/>
        <v>#N/A</v>
      </c>
      <c r="X52" t="e">
        <f t="shared" si="14"/>
        <v>#N/A</v>
      </c>
      <c r="AB52">
        <f>'30 Preteky č.3'!L34</f>
        <v>0</v>
      </c>
      <c r="AC52">
        <f>'30 Preteky č.3'!L33</f>
        <v>0</v>
      </c>
      <c r="AD52">
        <f>'30 Preteky č.3'!$B$33</f>
        <v>0</v>
      </c>
      <c r="AE52">
        <v>15</v>
      </c>
      <c r="AF52" t="e">
        <f t="shared" si="15"/>
        <v>#N/A</v>
      </c>
      <c r="AG52" t="e">
        <f t="shared" si="16"/>
        <v>#N/A</v>
      </c>
    </row>
    <row r="53" spans="1:33" x14ac:dyDescent="0.25">
      <c r="A53">
        <f>'30 Preteky č.3'!C36</f>
        <v>0</v>
      </c>
      <c r="B53">
        <f>'30 Preteky č.3'!C35</f>
        <v>0</v>
      </c>
      <c r="C53">
        <f>'30 Preteky č.3'!$B$35</f>
        <v>0</v>
      </c>
      <c r="D53">
        <v>16</v>
      </c>
      <c r="E53" t="e">
        <f t="shared" si="9"/>
        <v>#N/A</v>
      </c>
      <c r="F53" t="e">
        <f t="shared" si="10"/>
        <v>#N/A</v>
      </c>
      <c r="J53">
        <f>'30 Preteky č.3'!F36</f>
        <v>0</v>
      </c>
      <c r="K53">
        <f>'30 Preteky č.3'!F35</f>
        <v>0</v>
      </c>
      <c r="L53">
        <f>'30 Preteky č.3'!$B$35</f>
        <v>0</v>
      </c>
      <c r="M53">
        <v>16</v>
      </c>
      <c r="N53" t="e">
        <f t="shared" si="11"/>
        <v>#N/A</v>
      </c>
      <c r="O53" t="e">
        <f t="shared" si="12"/>
        <v>#N/A</v>
      </c>
      <c r="S53">
        <f>'30 Preteky č.3'!I36</f>
        <v>0</v>
      </c>
      <c r="T53">
        <f>'30 Preteky č.3'!I35</f>
        <v>0</v>
      </c>
      <c r="U53">
        <f>'30 Preteky č.3'!$B$35</f>
        <v>0</v>
      </c>
      <c r="V53">
        <v>16</v>
      </c>
      <c r="W53" t="e">
        <f t="shared" si="13"/>
        <v>#N/A</v>
      </c>
      <c r="X53" t="e">
        <f t="shared" si="14"/>
        <v>#N/A</v>
      </c>
      <c r="AB53">
        <f>'30 Preteky č.3'!L36</f>
        <v>0</v>
      </c>
      <c r="AC53">
        <f>'30 Preteky č.3'!L35</f>
        <v>0</v>
      </c>
      <c r="AD53">
        <f>'30 Preteky č.3'!$B$35</f>
        <v>0</v>
      </c>
      <c r="AE53">
        <v>16</v>
      </c>
      <c r="AF53" t="e">
        <f t="shared" si="15"/>
        <v>#N/A</v>
      </c>
      <c r="AG53" t="e">
        <f t="shared" si="16"/>
        <v>#N/A</v>
      </c>
    </row>
    <row r="54" spans="1:33" x14ac:dyDescent="0.25">
      <c r="A54">
        <f>'30 Preteky č.3'!C38</f>
        <v>0</v>
      </c>
      <c r="B54">
        <f>'30 Preteky č.3'!C37</f>
        <v>0</v>
      </c>
      <c r="C54">
        <f>'30 Preteky č.3'!$B$37</f>
        <v>0</v>
      </c>
      <c r="D54">
        <v>17</v>
      </c>
      <c r="E54" t="e">
        <f t="shared" si="9"/>
        <v>#N/A</v>
      </c>
      <c r="F54" t="e">
        <f t="shared" si="10"/>
        <v>#N/A</v>
      </c>
      <c r="J54">
        <f>'30 Preteky č.3'!F38</f>
        <v>0</v>
      </c>
      <c r="K54">
        <f>'30 Preteky č.3'!F37</f>
        <v>0</v>
      </c>
      <c r="L54">
        <f>'30 Preteky č.3'!$B$37</f>
        <v>0</v>
      </c>
      <c r="M54">
        <v>17</v>
      </c>
      <c r="N54" t="e">
        <f t="shared" si="11"/>
        <v>#N/A</v>
      </c>
      <c r="O54" t="e">
        <f t="shared" si="12"/>
        <v>#N/A</v>
      </c>
      <c r="S54">
        <f>'30 Preteky č.3'!I38</f>
        <v>0</v>
      </c>
      <c r="T54">
        <f>'30 Preteky č.3'!I37</f>
        <v>0</v>
      </c>
      <c r="U54">
        <f>'30 Preteky č.3'!$B$37</f>
        <v>0</v>
      </c>
      <c r="V54">
        <v>17</v>
      </c>
      <c r="W54" t="e">
        <f t="shared" si="13"/>
        <v>#N/A</v>
      </c>
      <c r="X54" t="e">
        <f t="shared" si="14"/>
        <v>#N/A</v>
      </c>
      <c r="AB54">
        <f>'30 Preteky č.3'!L38</f>
        <v>0</v>
      </c>
      <c r="AC54">
        <f>'30 Preteky č.3'!L37</f>
        <v>0</v>
      </c>
      <c r="AD54">
        <f>'30 Preteky č.3'!$B$37</f>
        <v>0</v>
      </c>
      <c r="AE54">
        <v>17</v>
      </c>
      <c r="AF54" t="e">
        <f t="shared" si="15"/>
        <v>#N/A</v>
      </c>
      <c r="AG54" t="e">
        <f t="shared" si="16"/>
        <v>#N/A</v>
      </c>
    </row>
    <row r="55" spans="1:33" x14ac:dyDescent="0.25">
      <c r="A55">
        <f>'30 Preteky č.3'!C40</f>
        <v>0</v>
      </c>
      <c r="B55">
        <f>'30 Preteky č.3'!C39</f>
        <v>0</v>
      </c>
      <c r="C55">
        <f>'30 Preteky č.3'!$B$39</f>
        <v>0</v>
      </c>
      <c r="D55">
        <v>18</v>
      </c>
      <c r="E55" t="e">
        <f t="shared" si="9"/>
        <v>#N/A</v>
      </c>
      <c r="F55" t="e">
        <f t="shared" si="10"/>
        <v>#N/A</v>
      </c>
      <c r="J55">
        <f>'30 Preteky č.3'!F40</f>
        <v>0</v>
      </c>
      <c r="K55">
        <f>'30 Preteky č.3'!F39</f>
        <v>0</v>
      </c>
      <c r="L55">
        <f>'30 Preteky č.3'!$B$39</f>
        <v>0</v>
      </c>
      <c r="M55">
        <v>18</v>
      </c>
      <c r="N55" t="e">
        <f t="shared" si="11"/>
        <v>#N/A</v>
      </c>
      <c r="O55" t="e">
        <f t="shared" si="12"/>
        <v>#N/A</v>
      </c>
      <c r="S55">
        <f>'30 Preteky č.3'!I40</f>
        <v>0</v>
      </c>
      <c r="T55">
        <f>'30 Preteky č.3'!I39</f>
        <v>0</v>
      </c>
      <c r="U55">
        <f>'30 Preteky č.3'!$B$39</f>
        <v>0</v>
      </c>
      <c r="V55">
        <v>18</v>
      </c>
      <c r="W55" t="e">
        <f t="shared" si="13"/>
        <v>#N/A</v>
      </c>
      <c r="X55" t="e">
        <f t="shared" si="14"/>
        <v>#N/A</v>
      </c>
      <c r="AB55">
        <f>'30 Preteky č.3'!L40</f>
        <v>0</v>
      </c>
      <c r="AC55">
        <f>'30 Preteky č.3'!L39</f>
        <v>0</v>
      </c>
      <c r="AD55">
        <f>'30 Preteky č.3'!$B$39</f>
        <v>0</v>
      </c>
      <c r="AE55">
        <v>18</v>
      </c>
      <c r="AF55" t="e">
        <f t="shared" si="15"/>
        <v>#N/A</v>
      </c>
      <c r="AG55" t="e">
        <f t="shared" si="16"/>
        <v>#N/A</v>
      </c>
    </row>
    <row r="56" spans="1:33" x14ac:dyDescent="0.25">
      <c r="A56">
        <f>'30 Preteky č.3'!C42</f>
        <v>0</v>
      </c>
      <c r="B56">
        <f>'30 Preteky č.3'!C41</f>
        <v>0</v>
      </c>
      <c r="C56">
        <f>'30 Preteky č.3'!$B$41</f>
        <v>0</v>
      </c>
      <c r="D56">
        <v>19</v>
      </c>
      <c r="E56" t="e">
        <f t="shared" si="9"/>
        <v>#N/A</v>
      </c>
      <c r="F56" t="e">
        <f t="shared" si="10"/>
        <v>#N/A</v>
      </c>
      <c r="J56">
        <f>'30 Preteky č.3'!F42</f>
        <v>0</v>
      </c>
      <c r="K56">
        <f>'30 Preteky č.3'!F41</f>
        <v>0</v>
      </c>
      <c r="L56">
        <f>'30 Preteky č.3'!$B$41</f>
        <v>0</v>
      </c>
      <c r="M56">
        <v>19</v>
      </c>
      <c r="N56" t="e">
        <f t="shared" si="11"/>
        <v>#N/A</v>
      </c>
      <c r="O56" t="e">
        <f t="shared" si="12"/>
        <v>#N/A</v>
      </c>
      <c r="S56">
        <f>'30 Preteky č.3'!I42</f>
        <v>0</v>
      </c>
      <c r="T56">
        <f>'30 Preteky č.3'!I41</f>
        <v>0</v>
      </c>
      <c r="U56">
        <f>'30 Preteky č.3'!$B$41</f>
        <v>0</v>
      </c>
      <c r="V56">
        <v>19</v>
      </c>
      <c r="W56" t="e">
        <f t="shared" si="13"/>
        <v>#N/A</v>
      </c>
      <c r="X56" t="e">
        <f t="shared" si="14"/>
        <v>#N/A</v>
      </c>
      <c r="AB56">
        <f>'30 Preteky č.3'!L42</f>
        <v>0</v>
      </c>
      <c r="AC56">
        <f>'30 Preteky č.3'!L41</f>
        <v>0</v>
      </c>
      <c r="AD56">
        <f>'30 Preteky č.3'!$B$41</f>
        <v>0</v>
      </c>
      <c r="AE56">
        <v>19</v>
      </c>
      <c r="AF56" t="e">
        <f t="shared" si="15"/>
        <v>#N/A</v>
      </c>
      <c r="AG56" t="e">
        <f t="shared" si="16"/>
        <v>#N/A</v>
      </c>
    </row>
    <row r="57" spans="1:33" x14ac:dyDescent="0.25">
      <c r="A57">
        <f>'30 Preteky č.3'!C44</f>
        <v>0</v>
      </c>
      <c r="B57">
        <f>'30 Preteky č.3'!C43</f>
        <v>0</v>
      </c>
      <c r="C57">
        <f>'30 Preteky č.3'!$B$43</f>
        <v>0</v>
      </c>
      <c r="D57">
        <v>20</v>
      </c>
      <c r="E57" t="e">
        <f t="shared" si="9"/>
        <v>#N/A</v>
      </c>
      <c r="F57" t="e">
        <f t="shared" si="10"/>
        <v>#N/A</v>
      </c>
      <c r="J57">
        <f>'30 Preteky č.3'!F44</f>
        <v>0</v>
      </c>
      <c r="K57">
        <f>'30 Preteky č.3'!F43</f>
        <v>0</v>
      </c>
      <c r="L57">
        <f>'30 Preteky č.3'!$B$43</f>
        <v>0</v>
      </c>
      <c r="M57">
        <v>20</v>
      </c>
      <c r="N57" t="e">
        <f t="shared" si="11"/>
        <v>#N/A</v>
      </c>
      <c r="O57" t="e">
        <f t="shared" si="12"/>
        <v>#N/A</v>
      </c>
      <c r="S57">
        <f>'30 Preteky č.3'!I44</f>
        <v>0</v>
      </c>
      <c r="T57">
        <f>'30 Preteky č.3'!I43</f>
        <v>0</v>
      </c>
      <c r="U57">
        <f>'30 Preteky č.3'!$B$43</f>
        <v>0</v>
      </c>
      <c r="V57">
        <v>20</v>
      </c>
      <c r="W57" t="e">
        <f t="shared" si="13"/>
        <v>#N/A</v>
      </c>
      <c r="X57" t="e">
        <f t="shared" si="14"/>
        <v>#N/A</v>
      </c>
      <c r="AB57">
        <f>'30 Preteky č.3'!L44</f>
        <v>0</v>
      </c>
      <c r="AC57">
        <f>'30 Preteky č.3'!L43</f>
        <v>0</v>
      </c>
      <c r="AD57">
        <f>'30 Preteky č.3'!$B$43</f>
        <v>0</v>
      </c>
      <c r="AE57">
        <v>20</v>
      </c>
      <c r="AF57" t="e">
        <f t="shared" si="15"/>
        <v>#N/A</v>
      </c>
      <c r="AG57" t="e">
        <f t="shared" si="16"/>
        <v>#N/A</v>
      </c>
    </row>
    <row r="58" spans="1:33" x14ac:dyDescent="0.25">
      <c r="A58">
        <f>'30 Preteky č.3'!C46</f>
        <v>0</v>
      </c>
      <c r="B58">
        <f>'30 Preteky č.3'!C45</f>
        <v>0</v>
      </c>
      <c r="C58">
        <f>'30 Preteky č.3'!$B$45</f>
        <v>0</v>
      </c>
      <c r="D58">
        <v>21</v>
      </c>
      <c r="E58" t="e">
        <f t="shared" si="9"/>
        <v>#N/A</v>
      </c>
      <c r="F58" t="e">
        <f t="shared" si="10"/>
        <v>#N/A</v>
      </c>
      <c r="J58">
        <f>'30 Preteky č.3'!F46</f>
        <v>0</v>
      </c>
      <c r="K58">
        <f>'30 Preteky č.3'!F45</f>
        <v>0</v>
      </c>
      <c r="L58">
        <f>'30 Preteky č.3'!$B$45</f>
        <v>0</v>
      </c>
      <c r="M58">
        <v>21</v>
      </c>
      <c r="N58" t="e">
        <f t="shared" si="11"/>
        <v>#N/A</v>
      </c>
      <c r="O58" t="e">
        <f t="shared" si="12"/>
        <v>#N/A</v>
      </c>
      <c r="S58">
        <f>'30 Preteky č.3'!I46</f>
        <v>0</v>
      </c>
      <c r="T58">
        <f>'30 Preteky č.3'!I45</f>
        <v>0</v>
      </c>
      <c r="U58">
        <f>'30 Preteky č.3'!$B$45</f>
        <v>0</v>
      </c>
      <c r="V58">
        <v>21</v>
      </c>
      <c r="W58" t="e">
        <f t="shared" si="13"/>
        <v>#N/A</v>
      </c>
      <c r="X58" t="e">
        <f t="shared" si="14"/>
        <v>#N/A</v>
      </c>
      <c r="AB58">
        <f>'30 Preteky č.3'!L46</f>
        <v>0</v>
      </c>
      <c r="AC58">
        <f>'30 Preteky č.3'!L45</f>
        <v>0</v>
      </c>
      <c r="AD58">
        <f>'30 Preteky č.3'!$B$45</f>
        <v>0</v>
      </c>
      <c r="AE58">
        <v>21</v>
      </c>
      <c r="AF58" t="e">
        <f t="shared" si="15"/>
        <v>#N/A</v>
      </c>
      <c r="AG58" t="e">
        <f t="shared" si="16"/>
        <v>#N/A</v>
      </c>
    </row>
    <row r="59" spans="1:33" x14ac:dyDescent="0.25">
      <c r="A59">
        <f>'30 Preteky č.3'!C48</f>
        <v>0</v>
      </c>
      <c r="B59">
        <f>'30 Preteky č.3'!C47</f>
        <v>0</v>
      </c>
      <c r="C59">
        <f>'30 Preteky č.3'!$B$47</f>
        <v>0</v>
      </c>
      <c r="D59">
        <v>22</v>
      </c>
      <c r="E59" t="e">
        <f t="shared" si="9"/>
        <v>#N/A</v>
      </c>
      <c r="F59" t="e">
        <f t="shared" si="10"/>
        <v>#N/A</v>
      </c>
      <c r="J59">
        <f>'30 Preteky č.3'!F48</f>
        <v>0</v>
      </c>
      <c r="K59">
        <f>'30 Preteky č.3'!F47</f>
        <v>0</v>
      </c>
      <c r="L59">
        <f>'30 Preteky č.3'!$B$47</f>
        <v>0</v>
      </c>
      <c r="M59">
        <v>22</v>
      </c>
      <c r="N59" t="e">
        <f t="shared" si="11"/>
        <v>#N/A</v>
      </c>
      <c r="O59" t="e">
        <f t="shared" si="12"/>
        <v>#N/A</v>
      </c>
      <c r="S59">
        <f>'30 Preteky č.3'!I48</f>
        <v>0</v>
      </c>
      <c r="T59">
        <f>'30 Preteky č.3'!I47</f>
        <v>0</v>
      </c>
      <c r="U59">
        <f>'30 Preteky č.3'!$B$47</f>
        <v>0</v>
      </c>
      <c r="V59">
        <v>22</v>
      </c>
      <c r="W59" t="e">
        <f t="shared" si="13"/>
        <v>#N/A</v>
      </c>
      <c r="X59" t="e">
        <f t="shared" si="14"/>
        <v>#N/A</v>
      </c>
      <c r="AB59">
        <f>'30 Preteky č.3'!L48</f>
        <v>0</v>
      </c>
      <c r="AC59">
        <f>'30 Preteky č.3'!L47</f>
        <v>0</v>
      </c>
      <c r="AD59">
        <f>'30 Preteky č.3'!$B$47</f>
        <v>0</v>
      </c>
      <c r="AE59">
        <v>22</v>
      </c>
      <c r="AF59" t="e">
        <f t="shared" si="15"/>
        <v>#N/A</v>
      </c>
      <c r="AG59" t="e">
        <f t="shared" si="16"/>
        <v>#N/A</v>
      </c>
    </row>
    <row r="60" spans="1:33" x14ac:dyDescent="0.25">
      <c r="A60">
        <f>'30 Preteky č.3'!C50</f>
        <v>0</v>
      </c>
      <c r="B60">
        <f>'30 Preteky č.3'!C49</f>
        <v>0</v>
      </c>
      <c r="C60">
        <f>'30 Preteky č.3'!$B$49</f>
        <v>0</v>
      </c>
      <c r="D60">
        <v>23</v>
      </c>
      <c r="E60" t="e">
        <f t="shared" si="9"/>
        <v>#N/A</v>
      </c>
      <c r="F60" t="e">
        <f t="shared" si="10"/>
        <v>#N/A</v>
      </c>
      <c r="J60">
        <f>'30 Preteky č.3'!F50</f>
        <v>0</v>
      </c>
      <c r="K60">
        <f>'30 Preteky č.3'!F49</f>
        <v>0</v>
      </c>
      <c r="L60">
        <f>'30 Preteky č.3'!$B$49</f>
        <v>0</v>
      </c>
      <c r="M60">
        <v>23</v>
      </c>
      <c r="N60" t="e">
        <f t="shared" si="11"/>
        <v>#N/A</v>
      </c>
      <c r="O60" t="e">
        <f t="shared" si="12"/>
        <v>#N/A</v>
      </c>
      <c r="S60">
        <f>'30 Preteky č.3'!I50</f>
        <v>0</v>
      </c>
      <c r="T60">
        <f>'30 Preteky č.3'!I49</f>
        <v>0</v>
      </c>
      <c r="U60">
        <f>'30 Preteky č.3'!$B$49</f>
        <v>0</v>
      </c>
      <c r="V60">
        <v>23</v>
      </c>
      <c r="W60" t="e">
        <f t="shared" si="13"/>
        <v>#N/A</v>
      </c>
      <c r="X60" t="e">
        <f t="shared" si="14"/>
        <v>#N/A</v>
      </c>
      <c r="AB60">
        <f>'30 Preteky č.3'!L50</f>
        <v>0</v>
      </c>
      <c r="AC60">
        <f>'30 Preteky č.3'!L49</f>
        <v>0</v>
      </c>
      <c r="AD60">
        <f>'30 Preteky č.3'!$B$49</f>
        <v>0</v>
      </c>
      <c r="AE60">
        <v>23</v>
      </c>
      <c r="AF60" t="e">
        <f t="shared" si="15"/>
        <v>#N/A</v>
      </c>
      <c r="AG60" t="e">
        <f t="shared" si="16"/>
        <v>#N/A</v>
      </c>
    </row>
    <row r="61" spans="1:33" x14ac:dyDescent="0.25">
      <c r="A61">
        <f>'30 Preteky č.3'!C52</f>
        <v>0</v>
      </c>
      <c r="B61">
        <f>'30 Preteky č.3'!C51</f>
        <v>0</v>
      </c>
      <c r="C61">
        <f>'30 Preteky č.3'!$B$51</f>
        <v>0</v>
      </c>
      <c r="D61">
        <v>24</v>
      </c>
      <c r="E61" t="e">
        <f t="shared" si="9"/>
        <v>#N/A</v>
      </c>
      <c r="F61" t="e">
        <f t="shared" si="10"/>
        <v>#N/A</v>
      </c>
      <c r="J61">
        <f>'30 Preteky č.3'!F52</f>
        <v>0</v>
      </c>
      <c r="K61">
        <f>'30 Preteky č.3'!F51</f>
        <v>0</v>
      </c>
      <c r="L61">
        <f>'30 Preteky č.3'!$B$51</f>
        <v>0</v>
      </c>
      <c r="M61">
        <v>24</v>
      </c>
      <c r="N61" t="e">
        <f t="shared" si="11"/>
        <v>#N/A</v>
      </c>
      <c r="O61" t="e">
        <f t="shared" si="12"/>
        <v>#N/A</v>
      </c>
      <c r="S61">
        <f>'30 Preteky č.3'!I52</f>
        <v>0</v>
      </c>
      <c r="T61">
        <f>'30 Preteky č.3'!I51</f>
        <v>0</v>
      </c>
      <c r="U61">
        <f>'30 Preteky č.3'!$B$51</f>
        <v>0</v>
      </c>
      <c r="V61">
        <v>24</v>
      </c>
      <c r="W61" t="e">
        <f t="shared" si="13"/>
        <v>#N/A</v>
      </c>
      <c r="X61" t="e">
        <f t="shared" si="14"/>
        <v>#N/A</v>
      </c>
      <c r="AB61">
        <f>'30 Preteky č.3'!L52</f>
        <v>0</v>
      </c>
      <c r="AC61">
        <f>'30 Preteky č.3'!L51</f>
        <v>0</v>
      </c>
      <c r="AD61">
        <f>'30 Preteky č.3'!$B$51</f>
        <v>0</v>
      </c>
      <c r="AE61">
        <v>24</v>
      </c>
      <c r="AF61" t="e">
        <f t="shared" si="15"/>
        <v>#N/A</v>
      </c>
      <c r="AG61" t="e">
        <f t="shared" si="16"/>
        <v>#N/A</v>
      </c>
    </row>
    <row r="62" spans="1:33" x14ac:dyDescent="0.25">
      <c r="A62">
        <f>'30 Preteky č.3'!C54</f>
        <v>0</v>
      </c>
      <c r="B62">
        <f>'30 Preteky č.3'!C53</f>
        <v>0</v>
      </c>
      <c r="C62">
        <f>'30 Preteky č.3'!$B$53</f>
        <v>0</v>
      </c>
      <c r="D62">
        <v>25</v>
      </c>
      <c r="E62" t="e">
        <f t="shared" si="9"/>
        <v>#N/A</v>
      </c>
      <c r="F62" t="e">
        <f t="shared" si="10"/>
        <v>#N/A</v>
      </c>
      <c r="J62">
        <f>'30 Preteky č.3'!F54</f>
        <v>0</v>
      </c>
      <c r="K62">
        <f>'30 Preteky č.3'!F53</f>
        <v>0</v>
      </c>
      <c r="L62">
        <f>'30 Preteky č.3'!$B$53</f>
        <v>0</v>
      </c>
      <c r="M62">
        <v>25</v>
      </c>
      <c r="N62" t="e">
        <f t="shared" si="11"/>
        <v>#N/A</v>
      </c>
      <c r="O62" t="e">
        <f t="shared" si="12"/>
        <v>#N/A</v>
      </c>
      <c r="S62">
        <f>'30 Preteky č.3'!I54</f>
        <v>0</v>
      </c>
      <c r="T62">
        <f>'30 Preteky č.3'!I53</f>
        <v>0</v>
      </c>
      <c r="U62">
        <f>'30 Preteky č.3'!$B$53</f>
        <v>0</v>
      </c>
      <c r="V62">
        <v>25</v>
      </c>
      <c r="W62" t="e">
        <f t="shared" si="13"/>
        <v>#N/A</v>
      </c>
      <c r="X62" t="e">
        <f t="shared" si="14"/>
        <v>#N/A</v>
      </c>
      <c r="AB62">
        <f>'30 Preteky č.3'!L54</f>
        <v>0</v>
      </c>
      <c r="AC62">
        <f>'30 Preteky č.3'!L53</f>
        <v>0</v>
      </c>
      <c r="AD62">
        <f>'30 Preteky č.3'!$B$53</f>
        <v>0</v>
      </c>
      <c r="AE62">
        <v>25</v>
      </c>
      <c r="AF62" t="e">
        <f t="shared" si="15"/>
        <v>#N/A</v>
      </c>
      <c r="AG62" t="e">
        <f t="shared" si="16"/>
        <v>#N/A</v>
      </c>
    </row>
    <row r="63" spans="1:33" x14ac:dyDescent="0.25">
      <c r="A63">
        <f>'30 Preteky č.3'!C56</f>
        <v>0</v>
      </c>
      <c r="B63">
        <f>'30 Preteky č.3'!C55</f>
        <v>0</v>
      </c>
      <c r="C63">
        <f>'30 Preteky č.3'!$B$55</f>
        <v>0</v>
      </c>
      <c r="D63">
        <v>26</v>
      </c>
      <c r="E63" t="e">
        <f t="shared" si="9"/>
        <v>#N/A</v>
      </c>
      <c r="F63" t="e">
        <f t="shared" si="10"/>
        <v>#N/A</v>
      </c>
      <c r="J63">
        <f>'30 Preteky č.3'!F56</f>
        <v>0</v>
      </c>
      <c r="K63">
        <f>'30 Preteky č.3'!F55</f>
        <v>0</v>
      </c>
      <c r="L63">
        <f>'30 Preteky č.3'!$B$55</f>
        <v>0</v>
      </c>
      <c r="M63">
        <v>26</v>
      </c>
      <c r="N63" t="e">
        <f t="shared" si="11"/>
        <v>#N/A</v>
      </c>
      <c r="O63" t="e">
        <f t="shared" si="12"/>
        <v>#N/A</v>
      </c>
      <c r="S63">
        <f>'30 Preteky č.3'!I56</f>
        <v>0</v>
      </c>
      <c r="T63">
        <f>'30 Preteky č.3'!I55</f>
        <v>0</v>
      </c>
      <c r="U63">
        <f>'30 Preteky č.3'!$B$55</f>
        <v>0</v>
      </c>
      <c r="V63">
        <v>26</v>
      </c>
      <c r="W63" t="e">
        <f t="shared" si="13"/>
        <v>#N/A</v>
      </c>
      <c r="X63" t="e">
        <f t="shared" si="14"/>
        <v>#N/A</v>
      </c>
      <c r="AB63">
        <f>'30 Preteky č.3'!L56</f>
        <v>0</v>
      </c>
      <c r="AC63">
        <f>'30 Preteky č.3'!L55</f>
        <v>0</v>
      </c>
      <c r="AD63">
        <f>'30 Preteky č.3'!$B$55</f>
        <v>0</v>
      </c>
      <c r="AE63">
        <v>26</v>
      </c>
      <c r="AF63" t="e">
        <f t="shared" si="15"/>
        <v>#N/A</v>
      </c>
      <c r="AG63" t="e">
        <f t="shared" si="16"/>
        <v>#N/A</v>
      </c>
    </row>
    <row r="64" spans="1:33" x14ac:dyDescent="0.25">
      <c r="A64">
        <f>'30 Preteky č.3'!C58</f>
        <v>0</v>
      </c>
      <c r="B64">
        <f>'30 Preteky č.3'!C57</f>
        <v>0</v>
      </c>
      <c r="C64">
        <f>'30 Preteky č.3'!$B$57</f>
        <v>0</v>
      </c>
      <c r="D64">
        <v>27</v>
      </c>
      <c r="E64" t="e">
        <f t="shared" si="9"/>
        <v>#N/A</v>
      </c>
      <c r="F64" t="e">
        <f t="shared" si="10"/>
        <v>#N/A</v>
      </c>
      <c r="J64">
        <f>'30 Preteky č.3'!F58</f>
        <v>0</v>
      </c>
      <c r="K64">
        <f>'30 Preteky č.3'!F57</f>
        <v>0</v>
      </c>
      <c r="L64">
        <f>'30 Preteky č.3'!$B$57</f>
        <v>0</v>
      </c>
      <c r="M64">
        <v>27</v>
      </c>
      <c r="N64" t="e">
        <f t="shared" si="11"/>
        <v>#N/A</v>
      </c>
      <c r="O64" t="e">
        <f t="shared" si="12"/>
        <v>#N/A</v>
      </c>
      <c r="S64">
        <f>'30 Preteky č.3'!I58</f>
        <v>0</v>
      </c>
      <c r="T64">
        <f>'30 Preteky č.3'!I57</f>
        <v>0</v>
      </c>
      <c r="U64">
        <f>'30 Preteky č.3'!$B$57</f>
        <v>0</v>
      </c>
      <c r="V64">
        <v>27</v>
      </c>
      <c r="W64" t="e">
        <f t="shared" si="13"/>
        <v>#N/A</v>
      </c>
      <c r="X64" t="e">
        <f t="shared" si="14"/>
        <v>#N/A</v>
      </c>
      <c r="AB64">
        <f>'30 Preteky č.3'!L58</f>
        <v>0</v>
      </c>
      <c r="AC64">
        <f>'30 Preteky č.3'!L57</f>
        <v>0</v>
      </c>
      <c r="AD64">
        <f>'30 Preteky č.3'!$B$57</f>
        <v>0</v>
      </c>
      <c r="AE64">
        <v>27</v>
      </c>
      <c r="AF64" t="e">
        <f t="shared" si="15"/>
        <v>#N/A</v>
      </c>
      <c r="AG64" t="e">
        <f t="shared" si="16"/>
        <v>#N/A</v>
      </c>
    </row>
    <row r="65" spans="1:33" x14ac:dyDescent="0.25">
      <c r="A65">
        <f>'30 Preteky č.3'!C60</f>
        <v>0</v>
      </c>
      <c r="B65">
        <f>'30 Preteky č.3'!C59</f>
        <v>0</v>
      </c>
      <c r="C65">
        <f>'30 Preteky č.3'!$B$59</f>
        <v>0</v>
      </c>
      <c r="D65">
        <v>28</v>
      </c>
      <c r="E65" t="e">
        <f t="shared" si="9"/>
        <v>#N/A</v>
      </c>
      <c r="F65" t="e">
        <f t="shared" si="10"/>
        <v>#N/A</v>
      </c>
      <c r="J65">
        <f>'30 Preteky č.3'!F60</f>
        <v>0</v>
      </c>
      <c r="K65">
        <f>'30 Preteky č.3'!F59</f>
        <v>0</v>
      </c>
      <c r="L65">
        <f>'30 Preteky č.3'!$B$59</f>
        <v>0</v>
      </c>
      <c r="M65">
        <v>28</v>
      </c>
      <c r="N65" t="e">
        <f t="shared" si="11"/>
        <v>#N/A</v>
      </c>
      <c r="O65" t="e">
        <f t="shared" si="12"/>
        <v>#N/A</v>
      </c>
      <c r="S65">
        <f>'30 Preteky č.3'!I60</f>
        <v>0</v>
      </c>
      <c r="T65">
        <f>'30 Preteky č.3'!I59</f>
        <v>0</v>
      </c>
      <c r="U65">
        <f>'30 Preteky č.3'!$B$59</f>
        <v>0</v>
      </c>
      <c r="V65">
        <v>28</v>
      </c>
      <c r="W65" t="e">
        <f t="shared" si="13"/>
        <v>#N/A</v>
      </c>
      <c r="X65" t="e">
        <f t="shared" si="14"/>
        <v>#N/A</v>
      </c>
      <c r="AB65">
        <f>'30 Preteky č.3'!L60</f>
        <v>0</v>
      </c>
      <c r="AC65">
        <f>'30 Preteky č.3'!L59</f>
        <v>0</v>
      </c>
      <c r="AD65">
        <f>'30 Preteky č.3'!$B$59</f>
        <v>0</v>
      </c>
      <c r="AE65">
        <v>28</v>
      </c>
      <c r="AF65" t="e">
        <f t="shared" si="15"/>
        <v>#N/A</v>
      </c>
      <c r="AG65" t="e">
        <f t="shared" si="16"/>
        <v>#N/A</v>
      </c>
    </row>
    <row r="66" spans="1:33" x14ac:dyDescent="0.25">
      <c r="A66">
        <f>'30 Preteky č.3'!C62</f>
        <v>0</v>
      </c>
      <c r="B66">
        <f>'30 Preteky č.3'!C61</f>
        <v>0</v>
      </c>
      <c r="C66">
        <f>'30 Preteky č.3'!$B$61</f>
        <v>0</v>
      </c>
      <c r="D66">
        <v>29</v>
      </c>
      <c r="E66" t="e">
        <f t="shared" si="9"/>
        <v>#N/A</v>
      </c>
      <c r="F66" t="e">
        <f t="shared" si="10"/>
        <v>#N/A</v>
      </c>
      <c r="J66">
        <f>'30 Preteky č.3'!F62</f>
        <v>0</v>
      </c>
      <c r="K66">
        <f>'30 Preteky č.3'!F61</f>
        <v>0</v>
      </c>
      <c r="L66">
        <f>'30 Preteky č.3'!$B$61</f>
        <v>0</v>
      </c>
      <c r="M66">
        <v>29</v>
      </c>
      <c r="N66" t="e">
        <f t="shared" si="11"/>
        <v>#N/A</v>
      </c>
      <c r="O66" t="e">
        <f t="shared" si="12"/>
        <v>#N/A</v>
      </c>
      <c r="S66">
        <f>'30 Preteky č.3'!I62</f>
        <v>0</v>
      </c>
      <c r="T66">
        <f>'30 Preteky č.3'!I61</f>
        <v>0</v>
      </c>
      <c r="U66">
        <f>'30 Preteky č.3'!$B$61</f>
        <v>0</v>
      </c>
      <c r="V66">
        <v>29</v>
      </c>
      <c r="W66" t="e">
        <f t="shared" si="13"/>
        <v>#N/A</v>
      </c>
      <c r="X66" t="e">
        <f t="shared" si="14"/>
        <v>#N/A</v>
      </c>
      <c r="AB66">
        <f>'30 Preteky č.3'!L62</f>
        <v>0</v>
      </c>
      <c r="AC66">
        <f>'30 Preteky č.3'!L61</f>
        <v>0</v>
      </c>
      <c r="AD66">
        <f>'30 Preteky č.3'!$B$61</f>
        <v>0</v>
      </c>
      <c r="AE66">
        <v>29</v>
      </c>
      <c r="AF66" t="e">
        <f t="shared" si="15"/>
        <v>#N/A</v>
      </c>
      <c r="AG66" t="e">
        <f t="shared" si="16"/>
        <v>#N/A</v>
      </c>
    </row>
    <row r="67" spans="1:33" x14ac:dyDescent="0.25">
      <c r="A67">
        <f>'30 Preteky č.3'!C64</f>
        <v>0</v>
      </c>
      <c r="B67">
        <f>'30 Preteky č.3'!C63</f>
        <v>0</v>
      </c>
      <c r="C67">
        <f>'30 Preteky č.3'!$B$63</f>
        <v>0</v>
      </c>
      <c r="D67">
        <v>30</v>
      </c>
      <c r="E67" t="e">
        <f t="shared" si="9"/>
        <v>#N/A</v>
      </c>
      <c r="F67" t="e">
        <f t="shared" si="10"/>
        <v>#N/A</v>
      </c>
      <c r="J67">
        <f>'30 Preteky č.3'!F64</f>
        <v>0</v>
      </c>
      <c r="K67">
        <f>'30 Preteky č.3'!F63</f>
        <v>0</v>
      </c>
      <c r="L67">
        <f>'30 Preteky č.3'!$B$63</f>
        <v>0</v>
      </c>
      <c r="M67">
        <v>30</v>
      </c>
      <c r="N67" t="e">
        <f t="shared" si="11"/>
        <v>#N/A</v>
      </c>
      <c r="O67" t="e">
        <f t="shared" si="12"/>
        <v>#N/A</v>
      </c>
      <c r="S67">
        <f>'30 Preteky č.3'!I64</f>
        <v>0</v>
      </c>
      <c r="T67">
        <f>'30 Preteky č.3'!I63</f>
        <v>0</v>
      </c>
      <c r="U67">
        <f>'30 Preteky č.3'!$B$63</f>
        <v>0</v>
      </c>
      <c r="V67">
        <v>30</v>
      </c>
      <c r="W67" t="e">
        <f t="shared" si="13"/>
        <v>#N/A</v>
      </c>
      <c r="X67" t="e">
        <f t="shared" si="14"/>
        <v>#N/A</v>
      </c>
      <c r="AB67">
        <f>'30 Preteky č.3'!L64</f>
        <v>0</v>
      </c>
      <c r="AC67">
        <f>'30 Preteky č.3'!L63</f>
        <v>0</v>
      </c>
      <c r="AD67">
        <f>'30 Preteky č.3'!$B$63</f>
        <v>0</v>
      </c>
      <c r="AE67">
        <v>30</v>
      </c>
      <c r="AF67" t="e">
        <f t="shared" si="15"/>
        <v>#N/A</v>
      </c>
      <c r="AG67" t="e">
        <f t="shared" si="16"/>
        <v>#N/A</v>
      </c>
    </row>
  </sheetData>
  <mergeCells count="144">
    <mergeCell ref="AB34:AD34"/>
    <mergeCell ref="AE34:AG34"/>
    <mergeCell ref="A34:C34"/>
    <mergeCell ref="D34:F34"/>
    <mergeCell ref="J34:L34"/>
    <mergeCell ref="M34:O34"/>
    <mergeCell ref="S34:U34"/>
    <mergeCell ref="V34:X34"/>
    <mergeCell ref="B32:C32"/>
    <mergeCell ref="K32:L32"/>
    <mergeCell ref="T32:U32"/>
    <mergeCell ref="AC32:AD32"/>
    <mergeCell ref="B33:C33"/>
    <mergeCell ref="K33:L33"/>
    <mergeCell ref="T33:U33"/>
    <mergeCell ref="AC33:AD33"/>
    <mergeCell ref="B30:C30"/>
    <mergeCell ref="K30:L30"/>
    <mergeCell ref="T30:U30"/>
    <mergeCell ref="AC30:AD30"/>
    <mergeCell ref="B31:C31"/>
    <mergeCell ref="K31:L31"/>
    <mergeCell ref="T31:U31"/>
    <mergeCell ref="AC31:AD31"/>
    <mergeCell ref="B28:C28"/>
    <mergeCell ref="K28:L28"/>
    <mergeCell ref="T28:U28"/>
    <mergeCell ref="AC28:AD28"/>
    <mergeCell ref="B29:C29"/>
    <mergeCell ref="K29:L29"/>
    <mergeCell ref="T29:U29"/>
    <mergeCell ref="AC29:AD29"/>
    <mergeCell ref="B26:C26"/>
    <mergeCell ref="K26:L26"/>
    <mergeCell ref="T26:U26"/>
    <mergeCell ref="AC26:AD26"/>
    <mergeCell ref="B27:C27"/>
    <mergeCell ref="K27:L27"/>
    <mergeCell ref="T27:U27"/>
    <mergeCell ref="AC27:AD27"/>
    <mergeCell ref="B24:C24"/>
    <mergeCell ref="K24:L24"/>
    <mergeCell ref="T24:U24"/>
    <mergeCell ref="AC24:AD24"/>
    <mergeCell ref="B25:C25"/>
    <mergeCell ref="K25:L25"/>
    <mergeCell ref="T25:U25"/>
    <mergeCell ref="AC25:AD25"/>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19685039370078741" right="0.19685039370078741" top="0.74803149606299213" bottom="0.74803149606299213" header="0.31496062992125984" footer="0.31496062992125984"/>
  <pageSetup paperSize="9" scale="66" orientation="portrait" r:id="rId1"/>
  <colBreaks count="3" manualBreakCount="3">
    <brk id="8" max="33" man="1"/>
    <brk id="17" max="33" man="1"/>
    <brk id="26" max="3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AH53"/>
  <sheetViews>
    <sheetView topLeftCell="A19" zoomScaleNormal="100" workbookViewId="0">
      <selection activeCell="AF2" sqref="AF2:AH2"/>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15" max="15" width="14.88671875" bestFit="1" customWidth="1"/>
    <col min="20" max="20" width="15.5546875" bestFit="1" customWidth="1"/>
    <col min="21" max="21" width="26.6640625" bestFit="1" customWidth="1"/>
    <col min="22" max="22" width="30.44140625" bestFit="1" customWidth="1"/>
    <col min="23" max="23" width="15.5546875" bestFit="1" customWidth="1"/>
    <col min="24" max="24" width="14.88671875" bestFit="1" customWidth="1"/>
    <col min="29" max="29" width="15.5546875" bestFit="1" customWidth="1"/>
    <col min="30" max="30" width="26.6640625" bestFit="1" customWidth="1"/>
    <col min="31" max="31" width="30.44140625" bestFit="1" customWidth="1"/>
    <col min="32" max="32" width="15.5546875" bestFit="1" customWidth="1"/>
    <col min="33" max="33" width="14.88671875" bestFit="1" customWidth="1"/>
  </cols>
  <sheetData>
    <row r="1" spans="1:34" ht="45" customHeight="1" x14ac:dyDescent="0.25">
      <c r="A1" s="79"/>
      <c r="B1" s="342" t="s">
        <v>128</v>
      </c>
      <c r="C1" s="342"/>
      <c r="D1" s="342"/>
      <c r="E1" s="342"/>
      <c r="F1" s="342"/>
      <c r="G1" s="343"/>
      <c r="H1" s="75"/>
      <c r="J1" s="79"/>
      <c r="K1" s="342" t="s">
        <v>131</v>
      </c>
      <c r="L1" s="342"/>
      <c r="M1" s="342"/>
      <c r="N1" s="342"/>
      <c r="O1" s="342"/>
      <c r="P1" s="343"/>
      <c r="Q1" s="75"/>
      <c r="S1" s="79"/>
      <c r="T1" s="342" t="s">
        <v>130</v>
      </c>
      <c r="U1" s="342"/>
      <c r="V1" s="342"/>
      <c r="W1" s="342"/>
      <c r="X1" s="342"/>
      <c r="Y1" s="343"/>
      <c r="Z1" s="75"/>
      <c r="AB1" s="79"/>
      <c r="AC1" s="342" t="s">
        <v>129</v>
      </c>
      <c r="AD1" s="342"/>
      <c r="AE1" s="342"/>
      <c r="AF1" s="342"/>
      <c r="AG1" s="342"/>
      <c r="AH1" s="343"/>
    </row>
    <row r="2" spans="1:34" ht="45" customHeight="1" thickBot="1" x14ac:dyDescent="0.3">
      <c r="A2" s="80"/>
      <c r="B2" s="344" t="s">
        <v>147</v>
      </c>
      <c r="C2" s="344"/>
      <c r="D2" s="344"/>
      <c r="E2" s="334" t="s">
        <v>148</v>
      </c>
      <c r="F2" s="334"/>
      <c r="G2" s="335"/>
      <c r="H2" s="81"/>
      <c r="J2" s="80"/>
      <c r="K2" s="344" t="s">
        <v>147</v>
      </c>
      <c r="L2" s="344"/>
      <c r="M2" s="344"/>
      <c r="N2" s="334" t="s">
        <v>148</v>
      </c>
      <c r="O2" s="334"/>
      <c r="P2" s="335"/>
      <c r="Q2" s="81"/>
      <c r="S2" s="80"/>
      <c r="T2" s="344" t="s">
        <v>147</v>
      </c>
      <c r="U2" s="344"/>
      <c r="V2" s="344"/>
      <c r="W2" s="334" t="s">
        <v>148</v>
      </c>
      <c r="X2" s="334"/>
      <c r="Y2" s="335"/>
      <c r="Z2" s="81"/>
      <c r="AB2" s="80"/>
      <c r="AC2" s="344" t="s">
        <v>147</v>
      </c>
      <c r="AD2" s="344"/>
      <c r="AE2" s="344"/>
      <c r="AF2" s="334" t="s">
        <v>148</v>
      </c>
      <c r="AG2" s="334"/>
      <c r="AH2" s="335"/>
    </row>
    <row r="3" spans="1:34" ht="24.9" customHeight="1" thickBot="1" x14ac:dyDescent="0.3">
      <c r="A3" s="82" t="s">
        <v>109</v>
      </c>
      <c r="B3" s="356" t="s">
        <v>110</v>
      </c>
      <c r="C3" s="357"/>
      <c r="D3" s="83" t="s">
        <v>111</v>
      </c>
      <c r="E3" s="84" t="s">
        <v>112</v>
      </c>
      <c r="F3" s="84" t="s">
        <v>113</v>
      </c>
      <c r="G3" s="85" t="s">
        <v>114</v>
      </c>
      <c r="H3" s="86"/>
      <c r="J3" s="82" t="s">
        <v>109</v>
      </c>
      <c r="K3" s="356" t="s">
        <v>110</v>
      </c>
      <c r="L3" s="357"/>
      <c r="M3" s="83" t="s">
        <v>111</v>
      </c>
      <c r="N3" s="84" t="s">
        <v>112</v>
      </c>
      <c r="O3" s="84" t="s">
        <v>113</v>
      </c>
      <c r="P3" s="85" t="s">
        <v>114</v>
      </c>
      <c r="Q3" s="86"/>
      <c r="S3" s="82" t="s">
        <v>109</v>
      </c>
      <c r="T3" s="356" t="s">
        <v>110</v>
      </c>
      <c r="U3" s="357"/>
      <c r="V3" s="83" t="s">
        <v>111</v>
      </c>
      <c r="W3" s="84" t="s">
        <v>112</v>
      </c>
      <c r="X3" s="84" t="s">
        <v>113</v>
      </c>
      <c r="Y3" s="85" t="s">
        <v>114</v>
      </c>
      <c r="Z3" s="86"/>
      <c r="AB3" s="82" t="s">
        <v>109</v>
      </c>
      <c r="AC3" s="356" t="s">
        <v>110</v>
      </c>
      <c r="AD3" s="357"/>
      <c r="AE3" s="83" t="s">
        <v>111</v>
      </c>
      <c r="AF3" s="84" t="s">
        <v>112</v>
      </c>
      <c r="AG3" s="84" t="s">
        <v>113</v>
      </c>
      <c r="AH3" s="85" t="s">
        <v>114</v>
      </c>
    </row>
    <row r="4" spans="1:34" ht="31.5" customHeight="1" thickTop="1" x14ac:dyDescent="0.35">
      <c r="A4" s="87">
        <v>1</v>
      </c>
      <c r="B4" s="358" t="str">
        <f t="shared" ref="B4:B26" si="0">E31</f>
        <v>Roman Júlenyi</v>
      </c>
      <c r="C4" s="359"/>
      <c r="D4" s="88" t="str">
        <f t="shared" ref="D4:D26" si="1">F31</f>
        <v>Turčianske Teplice B    Maver</v>
      </c>
      <c r="E4" s="89"/>
      <c r="F4" s="89"/>
      <c r="G4" s="90"/>
      <c r="J4" s="87">
        <v>1</v>
      </c>
      <c r="K4" s="358" t="str">
        <f t="shared" ref="K4:K26" si="2">N31</f>
        <v>Ján Ottinger</v>
      </c>
      <c r="L4" s="359"/>
      <c r="M4" s="88" t="str">
        <f t="shared" ref="M4:M26" si="3">O31</f>
        <v>Turčianske Teplice B    Maver</v>
      </c>
      <c r="N4" s="89"/>
      <c r="O4" s="89"/>
      <c r="P4" s="90"/>
      <c r="S4" s="87">
        <v>1</v>
      </c>
      <c r="T4" s="358" t="str">
        <f t="shared" ref="T4:T26" si="4">W31</f>
        <v>Zoltán Juhász</v>
      </c>
      <c r="U4" s="359"/>
      <c r="V4" s="88" t="str">
        <f t="shared" ref="V4:V26" si="5">X31</f>
        <v>Nové Zámky B                         Andovce</v>
      </c>
      <c r="W4" s="89"/>
      <c r="X4" s="89"/>
      <c r="Y4" s="90"/>
      <c r="AB4" s="87">
        <v>1</v>
      </c>
      <c r="AC4" s="358" t="str">
        <f t="shared" ref="AC4:AC26" si="6">AF31</f>
        <v>Ivan Rovenský</v>
      </c>
      <c r="AD4" s="359"/>
      <c r="AE4" s="88" t="str">
        <f t="shared" ref="AE4:AE26" si="7">AG31</f>
        <v xml:space="preserve">Nová Baňa Carpio </v>
      </c>
      <c r="AF4" s="89"/>
      <c r="AG4" s="89"/>
      <c r="AH4" s="90"/>
    </row>
    <row r="5" spans="1:34" ht="31.5" customHeight="1" x14ac:dyDescent="0.35">
      <c r="A5" s="91">
        <v>2</v>
      </c>
      <c r="B5" s="360" t="str">
        <f t="shared" si="0"/>
        <v>Jaroslav Haššo</v>
      </c>
      <c r="C5" s="361"/>
      <c r="D5" s="92" t="str">
        <f t="shared" si="1"/>
        <v>Hlohovec SPORTEX MT</v>
      </c>
      <c r="E5" s="93"/>
      <c r="F5" s="93"/>
      <c r="G5" s="94"/>
      <c r="J5" s="91">
        <v>2</v>
      </c>
      <c r="K5" s="360" t="str">
        <f t="shared" si="2"/>
        <v>Štefan Futo</v>
      </c>
      <c r="L5" s="361"/>
      <c r="M5" s="92" t="str">
        <f t="shared" si="3"/>
        <v>Komárno MMX Senzas   Dopping MFT</v>
      </c>
      <c r="N5" s="93"/>
      <c r="O5" s="93"/>
      <c r="P5" s="94"/>
      <c r="S5" s="91">
        <v>2</v>
      </c>
      <c r="T5" s="360" t="str">
        <f t="shared" si="4"/>
        <v>Kristián Košár</v>
      </c>
      <c r="U5" s="361"/>
      <c r="V5" s="92" t="str">
        <f t="shared" si="5"/>
        <v>Komárno MMX Senzas   Dopping MFT</v>
      </c>
      <c r="W5" s="93"/>
      <c r="X5" s="93"/>
      <c r="Y5" s="94"/>
      <c r="AB5" s="91">
        <v>2</v>
      </c>
      <c r="AC5" s="360" t="str">
        <f t="shared" si="6"/>
        <v>Ondrej Bobek</v>
      </c>
      <c r="AD5" s="361"/>
      <c r="AE5" s="92" t="str">
        <f t="shared" si="7"/>
        <v>Dunajská Streda C             Blinker</v>
      </c>
      <c r="AF5" s="93"/>
      <c r="AG5" s="93"/>
      <c r="AH5" s="94"/>
    </row>
    <row r="6" spans="1:34" ht="31.5" customHeight="1" x14ac:dyDescent="0.35">
      <c r="A6" s="91">
        <v>3</v>
      </c>
      <c r="B6" s="360" t="str">
        <f t="shared" si="0"/>
        <v>Patrik Ferenc</v>
      </c>
      <c r="C6" s="361"/>
      <c r="D6" s="92" t="str">
        <f t="shared" si="1"/>
        <v>Štúrovo A Top-Mix</v>
      </c>
      <c r="E6" s="93"/>
      <c r="F6" s="93"/>
      <c r="G6" s="94"/>
      <c r="J6" s="91">
        <v>3</v>
      </c>
      <c r="K6" s="360" t="str">
        <f t="shared" si="2"/>
        <v>Nikolas Szöke</v>
      </c>
      <c r="L6" s="361"/>
      <c r="M6" s="92" t="str">
        <f t="shared" si="3"/>
        <v>Nové Zámky B                         Andovce</v>
      </c>
      <c r="N6" s="93"/>
      <c r="O6" s="93"/>
      <c r="P6" s="94"/>
      <c r="S6" s="91">
        <v>3</v>
      </c>
      <c r="T6" s="360" t="str">
        <f t="shared" si="4"/>
        <v>József Molnár</v>
      </c>
      <c r="U6" s="361"/>
      <c r="V6" s="92" t="str">
        <f t="shared" si="5"/>
        <v xml:space="preserve">Nová Baňa Carpio </v>
      </c>
      <c r="W6" s="93"/>
      <c r="X6" s="93"/>
      <c r="Y6" s="94"/>
      <c r="AB6" s="91">
        <v>3</v>
      </c>
      <c r="AC6" s="360" t="str">
        <f t="shared" si="6"/>
        <v>Róbert Ravasz</v>
      </c>
      <c r="AD6" s="361"/>
      <c r="AE6" s="92" t="str">
        <f t="shared" si="7"/>
        <v>Dunajská Streda A      Szenzál</v>
      </c>
      <c r="AF6" s="93"/>
      <c r="AG6" s="93"/>
      <c r="AH6" s="94"/>
    </row>
    <row r="7" spans="1:34" ht="31.5" customHeight="1" x14ac:dyDescent="0.35">
      <c r="A7" s="91">
        <v>4</v>
      </c>
      <c r="B7" s="360" t="str">
        <f t="shared" si="0"/>
        <v>Ján Mátyás</v>
      </c>
      <c r="C7" s="361"/>
      <c r="D7" s="92" t="str">
        <f t="shared" si="1"/>
        <v>Dunajská Streda C             Blinker</v>
      </c>
      <c r="E7" s="93"/>
      <c r="F7" s="93"/>
      <c r="G7" s="94"/>
      <c r="J7" s="91">
        <v>4</v>
      </c>
      <c r="K7" s="360" t="str">
        <f t="shared" si="2"/>
        <v>Attila Treindl ml.</v>
      </c>
      <c r="L7" s="361"/>
      <c r="M7" s="92" t="str">
        <f t="shared" si="3"/>
        <v>Štúrovo B TMA          Fishing Team</v>
      </c>
      <c r="N7" s="93"/>
      <c r="O7" s="93"/>
      <c r="P7" s="94"/>
      <c r="S7" s="91">
        <v>4</v>
      </c>
      <c r="T7" s="360" t="str">
        <f t="shared" si="4"/>
        <v>Július Slama</v>
      </c>
      <c r="U7" s="361"/>
      <c r="V7" s="92" t="str">
        <f t="shared" si="5"/>
        <v>Štúrovo B TMA          Fishing Team</v>
      </c>
      <c r="W7" s="93"/>
      <c r="X7" s="93"/>
      <c r="Y7" s="94"/>
      <c r="AB7" s="91">
        <v>4</v>
      </c>
      <c r="AC7" s="360" t="str">
        <f t="shared" si="6"/>
        <v>Michal Struk</v>
      </c>
      <c r="AD7" s="361"/>
      <c r="AE7" s="92" t="str">
        <f t="shared" si="7"/>
        <v>Hlohovec SPORTEX MT</v>
      </c>
      <c r="AF7" s="93"/>
      <c r="AG7" s="93"/>
      <c r="AH7" s="94"/>
    </row>
    <row r="8" spans="1:34" ht="31.5" customHeight="1" x14ac:dyDescent="0.35">
      <c r="A8" s="91">
        <v>5</v>
      </c>
      <c r="B8" s="360" t="str">
        <f t="shared" si="0"/>
        <v>Ladiszlav Szabo</v>
      </c>
      <c r="C8" s="361"/>
      <c r="D8" s="92" t="str">
        <f t="shared" si="1"/>
        <v>Dunajská Streda A      Szenzál</v>
      </c>
      <c r="E8" s="93"/>
      <c r="F8" s="93"/>
      <c r="G8" s="94"/>
      <c r="J8" s="91">
        <v>5</v>
      </c>
      <c r="K8" s="360" t="str">
        <f t="shared" si="2"/>
        <v>Peter Rigó</v>
      </c>
      <c r="L8" s="361"/>
      <c r="M8" s="92" t="str">
        <f t="shared" si="3"/>
        <v>Dunajská Streda E Haldorádo MFT SK</v>
      </c>
      <c r="N8" s="93"/>
      <c r="O8" s="93"/>
      <c r="P8" s="94"/>
      <c r="S8" s="91">
        <v>5</v>
      </c>
      <c r="T8" s="360" t="str">
        <f t="shared" si="4"/>
        <v>Gergely Törjék</v>
      </c>
      <c r="U8" s="361"/>
      <c r="V8" s="92" t="str">
        <f t="shared" si="5"/>
        <v>Dunajská Streda E Haldorádo MFT SK</v>
      </c>
      <c r="W8" s="93"/>
      <c r="X8" s="93"/>
      <c r="Y8" s="94"/>
      <c r="AB8" s="91">
        <v>5</v>
      </c>
      <c r="AC8" s="360" t="str">
        <f t="shared" si="6"/>
        <v>Zoltán Karvanský</v>
      </c>
      <c r="AD8" s="361"/>
      <c r="AE8" s="92" t="str">
        <f t="shared" si="7"/>
        <v>Nové Zámky B                         Andovce</v>
      </c>
      <c r="AF8" s="93"/>
      <c r="AG8" s="93"/>
      <c r="AH8" s="94"/>
    </row>
    <row r="9" spans="1:34" ht="31.5" customHeight="1" x14ac:dyDescent="0.35">
      <c r="A9" s="91">
        <v>6</v>
      </c>
      <c r="B9" s="360" t="str">
        <f t="shared" si="0"/>
        <v>Marcel Kubík</v>
      </c>
      <c r="C9" s="361"/>
      <c r="D9" s="92" t="str">
        <f t="shared" si="1"/>
        <v>Komárno MMX Senzas   Dopping MFT</v>
      </c>
      <c r="E9" s="93"/>
      <c r="F9" s="95"/>
      <c r="G9" s="94"/>
      <c r="J9" s="91">
        <v>6</v>
      </c>
      <c r="K9" s="360" t="str">
        <f t="shared" si="2"/>
        <v>Oskár Horváth</v>
      </c>
      <c r="L9" s="361"/>
      <c r="M9" s="92" t="str">
        <f t="shared" si="3"/>
        <v>Dunajská Streda A      Szenzál</v>
      </c>
      <c r="N9" s="93"/>
      <c r="O9" s="95"/>
      <c r="P9" s="94"/>
      <c r="S9" s="91">
        <v>6</v>
      </c>
      <c r="T9" s="360" t="str">
        <f t="shared" si="4"/>
        <v>Tomáš Mindák</v>
      </c>
      <c r="U9" s="361"/>
      <c r="V9" s="92" t="str">
        <f t="shared" si="5"/>
        <v>Hlohovec SPORTEX MT</v>
      </c>
      <c r="W9" s="93"/>
      <c r="X9" s="95"/>
      <c r="Y9" s="94"/>
      <c r="AB9" s="91">
        <v>6</v>
      </c>
      <c r="AC9" s="360" t="str">
        <f t="shared" si="6"/>
        <v>Attila Treindl st.</v>
      </c>
      <c r="AD9" s="361"/>
      <c r="AE9" s="92" t="str">
        <f t="shared" si="7"/>
        <v>Štúrovo B TMA          Fishing Team</v>
      </c>
      <c r="AF9" s="93"/>
      <c r="AG9" s="95"/>
      <c r="AH9" s="94"/>
    </row>
    <row r="10" spans="1:34" ht="31.5" customHeight="1" x14ac:dyDescent="0.35">
      <c r="A10" s="91">
        <v>7</v>
      </c>
      <c r="B10" s="360" t="str">
        <f t="shared" si="0"/>
        <v>Adrián Hovorka</v>
      </c>
      <c r="C10" s="361"/>
      <c r="D10" s="92" t="str">
        <f t="shared" si="1"/>
        <v>Nové Zámky B                         Andovce</v>
      </c>
      <c r="E10" s="93"/>
      <c r="F10" s="93"/>
      <c r="G10" s="94"/>
      <c r="J10" s="91">
        <v>7</v>
      </c>
      <c r="K10" s="360" t="str">
        <f t="shared" si="2"/>
        <v>Jozef Szekér</v>
      </c>
      <c r="L10" s="361"/>
      <c r="M10" s="92" t="str">
        <f t="shared" si="3"/>
        <v>Štúrovo A Top-Mix</v>
      </c>
      <c r="N10" s="93"/>
      <c r="O10" s="93"/>
      <c r="P10" s="94"/>
      <c r="S10" s="91">
        <v>7</v>
      </c>
      <c r="T10" s="360" t="str">
        <f t="shared" si="4"/>
        <v>Tibor Tóth</v>
      </c>
      <c r="U10" s="361"/>
      <c r="V10" s="92" t="str">
        <f t="shared" si="5"/>
        <v>Štúrovo A Top-Mix</v>
      </c>
      <c r="W10" s="93"/>
      <c r="X10" s="93"/>
      <c r="Y10" s="94"/>
      <c r="AB10" s="91">
        <v>7</v>
      </c>
      <c r="AC10" s="360" t="str">
        <f t="shared" si="6"/>
        <v>Gábor Törjék</v>
      </c>
      <c r="AD10" s="361"/>
      <c r="AE10" s="92" t="str">
        <f t="shared" si="7"/>
        <v>Dunajská Streda E Haldorádo MFT SK</v>
      </c>
      <c r="AF10" s="93"/>
      <c r="AG10" s="93"/>
      <c r="AH10" s="94"/>
    </row>
    <row r="11" spans="1:34" ht="31.5" customHeight="1" x14ac:dyDescent="0.35">
      <c r="A11" s="91">
        <v>8</v>
      </c>
      <c r="B11" s="360" t="str">
        <f t="shared" si="0"/>
        <v>Jozef Somogyi</v>
      </c>
      <c r="C11" s="361"/>
      <c r="D11" s="92" t="str">
        <f t="shared" si="1"/>
        <v>Dunajská Streda E Haldorádo MFT SK</v>
      </c>
      <c r="E11" s="93"/>
      <c r="F11" s="93"/>
      <c r="G11" s="94"/>
      <c r="J11" s="91">
        <v>8</v>
      </c>
      <c r="K11" s="360" t="str">
        <f t="shared" si="2"/>
        <v>Martin Haššo</v>
      </c>
      <c r="L11" s="361"/>
      <c r="M11" s="92" t="str">
        <f t="shared" si="3"/>
        <v>Hlohovec SPORTEX MT</v>
      </c>
      <c r="N11" s="93"/>
      <c r="O11" s="93"/>
      <c r="P11" s="94"/>
      <c r="S11" s="91">
        <v>8</v>
      </c>
      <c r="T11" s="360" t="str">
        <f t="shared" si="4"/>
        <v>Zoltán Berecz</v>
      </c>
      <c r="U11" s="361"/>
      <c r="V11" s="92" t="str">
        <f t="shared" si="5"/>
        <v>Dunajská Streda A      Szenzál</v>
      </c>
      <c r="W11" s="93"/>
      <c r="X11" s="93"/>
      <c r="Y11" s="94"/>
      <c r="AB11" s="91">
        <v>8</v>
      </c>
      <c r="AC11" s="360" t="str">
        <f t="shared" si="6"/>
        <v>Marek Mayer</v>
      </c>
      <c r="AD11" s="361"/>
      <c r="AE11" s="92" t="str">
        <f t="shared" si="7"/>
        <v>Komárno MMX Senzas   Dopping MFT</v>
      </c>
      <c r="AF11" s="93"/>
      <c r="AG11" s="93"/>
      <c r="AH11" s="94"/>
    </row>
    <row r="12" spans="1:34" ht="31.5" customHeight="1" x14ac:dyDescent="0.35">
      <c r="A12" s="91">
        <v>9</v>
      </c>
      <c r="B12" s="360" t="str">
        <f t="shared" si="0"/>
        <v>Milan Michlík</v>
      </c>
      <c r="C12" s="361"/>
      <c r="D12" s="92" t="str">
        <f t="shared" si="1"/>
        <v xml:space="preserve">Nová Baňa Carpio </v>
      </c>
      <c r="E12" s="93"/>
      <c r="F12" s="93"/>
      <c r="G12" s="94"/>
      <c r="J12" s="91">
        <v>9</v>
      </c>
      <c r="K12" s="360" t="str">
        <f t="shared" si="2"/>
        <v>Jozef Šimko</v>
      </c>
      <c r="L12" s="361"/>
      <c r="M12" s="92" t="str">
        <f t="shared" si="3"/>
        <v>Považská Bystrica</v>
      </c>
      <c r="N12" s="93"/>
      <c r="O12" s="93"/>
      <c r="P12" s="94"/>
      <c r="S12" s="91">
        <v>9</v>
      </c>
      <c r="T12" s="360" t="str">
        <f t="shared" si="4"/>
        <v>Mário Sopúch</v>
      </c>
      <c r="U12" s="361"/>
      <c r="V12" s="92" t="str">
        <f t="shared" si="5"/>
        <v>Turčianske Teplice B    Maver</v>
      </c>
      <c r="W12" s="93"/>
      <c r="X12" s="93"/>
      <c r="Y12" s="94"/>
      <c r="AB12" s="91">
        <v>9</v>
      </c>
      <c r="AC12" s="360" t="str">
        <f t="shared" si="6"/>
        <v>Branislav Kriška</v>
      </c>
      <c r="AD12" s="361"/>
      <c r="AE12" s="92" t="str">
        <f t="shared" si="7"/>
        <v>Turčianske Teplice B    Maver</v>
      </c>
      <c r="AF12" s="93"/>
      <c r="AG12" s="93"/>
      <c r="AH12" s="94"/>
    </row>
    <row r="13" spans="1:34" ht="31.5" customHeight="1" x14ac:dyDescent="0.35">
      <c r="A13" s="91">
        <v>10</v>
      </c>
      <c r="B13" s="360" t="str">
        <f t="shared" si="0"/>
        <v>Ladislav Lenárt</v>
      </c>
      <c r="C13" s="361"/>
      <c r="D13" s="92" t="str">
        <f t="shared" si="1"/>
        <v>Považská Bystrica</v>
      </c>
      <c r="E13" s="93"/>
      <c r="F13" s="93"/>
      <c r="G13" s="94"/>
      <c r="J13" s="91">
        <v>10</v>
      </c>
      <c r="K13" s="360" t="str">
        <f t="shared" si="2"/>
        <v>Ľudovít Meszáros</v>
      </c>
      <c r="L13" s="361"/>
      <c r="M13" s="92" t="str">
        <f t="shared" si="3"/>
        <v>Dunajská Streda C             Blinker</v>
      </c>
      <c r="N13" s="93"/>
      <c r="O13" s="93"/>
      <c r="P13" s="94"/>
      <c r="S13" s="91">
        <v>10</v>
      </c>
      <c r="T13" s="360" t="str">
        <f t="shared" si="4"/>
        <v>Ladislav Szabó ml.</v>
      </c>
      <c r="U13" s="361"/>
      <c r="V13" s="92" t="str">
        <f t="shared" si="5"/>
        <v>Dunajská Streda C             Blinker</v>
      </c>
      <c r="W13" s="93"/>
      <c r="X13" s="93"/>
      <c r="Y13" s="94"/>
      <c r="AB13" s="91">
        <v>10</v>
      </c>
      <c r="AC13" s="360" t="str">
        <f t="shared" si="6"/>
        <v>József Gáspár</v>
      </c>
      <c r="AD13" s="361"/>
      <c r="AE13" s="92" t="str">
        <f t="shared" si="7"/>
        <v>Štúrovo A Top-Mix</v>
      </c>
      <c r="AF13" s="93"/>
      <c r="AG13" s="93"/>
      <c r="AH13" s="94"/>
    </row>
    <row r="14" spans="1:34" ht="31.5" customHeight="1" x14ac:dyDescent="0.35">
      <c r="A14" s="91">
        <v>11</v>
      </c>
      <c r="B14" s="360" t="str">
        <f t="shared" si="0"/>
        <v>József Varga</v>
      </c>
      <c r="C14" s="361"/>
      <c r="D14" s="92" t="str">
        <f t="shared" si="1"/>
        <v>Štúrovo B TMA          Fishing Team</v>
      </c>
      <c r="E14" s="93"/>
      <c r="F14" s="93"/>
      <c r="G14" s="94"/>
      <c r="J14" s="91">
        <v>11</v>
      </c>
      <c r="K14" s="360" t="str">
        <f t="shared" si="2"/>
        <v>Denis Rovenský</v>
      </c>
      <c r="L14" s="361"/>
      <c r="M14" s="92" t="str">
        <f t="shared" si="3"/>
        <v xml:space="preserve">Nová Baňa Carpio </v>
      </c>
      <c r="N14" s="93"/>
      <c r="O14" s="93"/>
      <c r="P14" s="94"/>
      <c r="S14" s="91">
        <v>11</v>
      </c>
      <c r="T14" s="360" t="str">
        <f t="shared" si="4"/>
        <v>Rastislav Dudr</v>
      </c>
      <c r="U14" s="361"/>
      <c r="V14" s="92" t="str">
        <f t="shared" si="5"/>
        <v>Považská Bystrica</v>
      </c>
      <c r="W14" s="93"/>
      <c r="X14" s="93"/>
      <c r="Y14" s="94"/>
      <c r="AB14" s="91">
        <v>11</v>
      </c>
      <c r="AC14" s="360" t="str">
        <f t="shared" si="6"/>
        <v>Dominik Gaža</v>
      </c>
      <c r="AD14" s="361"/>
      <c r="AE14" s="92" t="str">
        <f t="shared" si="7"/>
        <v>Považská Bystrica</v>
      </c>
      <c r="AF14" s="93"/>
      <c r="AG14" s="93"/>
      <c r="AH14" s="94"/>
    </row>
    <row r="15" spans="1:34" ht="31.5" customHeight="1" x14ac:dyDescent="0.35">
      <c r="A15" s="91">
        <v>12</v>
      </c>
      <c r="B15" s="360" t="e">
        <f t="shared" si="0"/>
        <v>#N/A</v>
      </c>
      <c r="C15" s="361"/>
      <c r="D15" s="92" t="e">
        <f t="shared" si="1"/>
        <v>#N/A</v>
      </c>
      <c r="E15" s="93"/>
      <c r="F15" s="93"/>
      <c r="G15" s="94"/>
      <c r="J15" s="91">
        <v>12</v>
      </c>
      <c r="K15" s="360" t="e">
        <f t="shared" si="2"/>
        <v>#N/A</v>
      </c>
      <c r="L15" s="361"/>
      <c r="M15" s="92" t="e">
        <f t="shared" si="3"/>
        <v>#N/A</v>
      </c>
      <c r="N15" s="93"/>
      <c r="O15" s="93"/>
      <c r="P15" s="94"/>
      <c r="S15" s="91">
        <v>12</v>
      </c>
      <c r="T15" s="360" t="e">
        <f t="shared" si="4"/>
        <v>#N/A</v>
      </c>
      <c r="U15" s="361"/>
      <c r="V15" s="92" t="e">
        <f t="shared" si="5"/>
        <v>#N/A</v>
      </c>
      <c r="W15" s="93"/>
      <c r="X15" s="93"/>
      <c r="Y15" s="94"/>
      <c r="AB15" s="91">
        <v>12</v>
      </c>
      <c r="AC15" s="360" t="e">
        <f t="shared" si="6"/>
        <v>#N/A</v>
      </c>
      <c r="AD15" s="361"/>
      <c r="AE15" s="92" t="e">
        <f t="shared" si="7"/>
        <v>#N/A</v>
      </c>
      <c r="AF15" s="93"/>
      <c r="AG15" s="93"/>
      <c r="AH15" s="94"/>
    </row>
    <row r="16" spans="1:34" ht="31.5" customHeight="1" x14ac:dyDescent="0.35">
      <c r="A16" s="91">
        <v>13</v>
      </c>
      <c r="B16" s="360" t="e">
        <f t="shared" si="0"/>
        <v>#N/A</v>
      </c>
      <c r="C16" s="361"/>
      <c r="D16" s="92" t="e">
        <f t="shared" si="1"/>
        <v>#N/A</v>
      </c>
      <c r="E16" s="93"/>
      <c r="F16" s="93"/>
      <c r="G16" s="94"/>
      <c r="J16" s="91">
        <v>13</v>
      </c>
      <c r="K16" s="360" t="e">
        <f t="shared" si="2"/>
        <v>#N/A</v>
      </c>
      <c r="L16" s="361"/>
      <c r="M16" s="92" t="e">
        <f t="shared" si="3"/>
        <v>#N/A</v>
      </c>
      <c r="N16" s="93"/>
      <c r="O16" s="93"/>
      <c r="P16" s="94"/>
      <c r="S16" s="91">
        <v>13</v>
      </c>
      <c r="T16" s="360" t="e">
        <f t="shared" si="4"/>
        <v>#N/A</v>
      </c>
      <c r="U16" s="361"/>
      <c r="V16" s="92" t="e">
        <f t="shared" si="5"/>
        <v>#N/A</v>
      </c>
      <c r="W16" s="93"/>
      <c r="X16" s="93"/>
      <c r="Y16" s="94"/>
      <c r="AB16" s="91">
        <v>13</v>
      </c>
      <c r="AC16" s="360" t="e">
        <f t="shared" si="6"/>
        <v>#N/A</v>
      </c>
      <c r="AD16" s="361"/>
      <c r="AE16" s="92" t="e">
        <f t="shared" si="7"/>
        <v>#N/A</v>
      </c>
      <c r="AF16" s="93"/>
      <c r="AG16" s="93"/>
      <c r="AH16" s="94"/>
    </row>
    <row r="17" spans="1:34" ht="31.5" customHeight="1" x14ac:dyDescent="0.35">
      <c r="A17" s="91">
        <v>14</v>
      </c>
      <c r="B17" s="360" t="e">
        <f t="shared" si="0"/>
        <v>#N/A</v>
      </c>
      <c r="C17" s="361"/>
      <c r="D17" s="92" t="e">
        <f t="shared" si="1"/>
        <v>#N/A</v>
      </c>
      <c r="E17" s="96"/>
      <c r="F17" s="96"/>
      <c r="G17" s="97"/>
      <c r="J17" s="91">
        <v>14</v>
      </c>
      <c r="K17" s="360" t="e">
        <f t="shared" si="2"/>
        <v>#N/A</v>
      </c>
      <c r="L17" s="361"/>
      <c r="M17" s="92" t="e">
        <f t="shared" si="3"/>
        <v>#N/A</v>
      </c>
      <c r="N17" s="96"/>
      <c r="O17" s="96"/>
      <c r="P17" s="97"/>
      <c r="S17" s="91">
        <v>14</v>
      </c>
      <c r="T17" s="360" t="e">
        <f t="shared" si="4"/>
        <v>#N/A</v>
      </c>
      <c r="U17" s="361"/>
      <c r="V17" s="92" t="e">
        <f t="shared" si="5"/>
        <v>#N/A</v>
      </c>
      <c r="W17" s="96"/>
      <c r="X17" s="96"/>
      <c r="Y17" s="97"/>
      <c r="AB17" s="91">
        <v>14</v>
      </c>
      <c r="AC17" s="360" t="e">
        <f t="shared" si="6"/>
        <v>#N/A</v>
      </c>
      <c r="AD17" s="361"/>
      <c r="AE17" s="92" t="e">
        <f t="shared" si="7"/>
        <v>#N/A</v>
      </c>
      <c r="AF17" s="96"/>
      <c r="AG17" s="96"/>
      <c r="AH17" s="97"/>
    </row>
    <row r="18" spans="1:34" ht="31.5" customHeight="1" x14ac:dyDescent="0.35">
      <c r="A18" s="91">
        <v>15</v>
      </c>
      <c r="B18" s="360" t="e">
        <f t="shared" si="0"/>
        <v>#N/A</v>
      </c>
      <c r="C18" s="361"/>
      <c r="D18" s="92" t="e">
        <f t="shared" si="1"/>
        <v>#N/A</v>
      </c>
      <c r="E18" s="93"/>
      <c r="F18" s="93"/>
      <c r="G18" s="94"/>
      <c r="J18" s="91">
        <v>15</v>
      </c>
      <c r="K18" s="360" t="e">
        <f t="shared" si="2"/>
        <v>#N/A</v>
      </c>
      <c r="L18" s="361"/>
      <c r="M18" s="92" t="e">
        <f t="shared" si="3"/>
        <v>#N/A</v>
      </c>
      <c r="N18" s="93"/>
      <c r="O18" s="93"/>
      <c r="P18" s="94"/>
      <c r="S18" s="91">
        <v>15</v>
      </c>
      <c r="T18" s="360" t="e">
        <f t="shared" si="4"/>
        <v>#N/A</v>
      </c>
      <c r="U18" s="361"/>
      <c r="V18" s="92" t="e">
        <f t="shared" si="5"/>
        <v>#N/A</v>
      </c>
      <c r="W18" s="93"/>
      <c r="X18" s="93"/>
      <c r="Y18" s="94"/>
      <c r="AB18" s="91">
        <v>15</v>
      </c>
      <c r="AC18" s="360" t="e">
        <f t="shared" si="6"/>
        <v>#N/A</v>
      </c>
      <c r="AD18" s="361"/>
      <c r="AE18" s="92" t="e">
        <f t="shared" si="7"/>
        <v>#N/A</v>
      </c>
      <c r="AF18" s="93"/>
      <c r="AG18" s="93"/>
      <c r="AH18" s="94"/>
    </row>
    <row r="19" spans="1:34" ht="31.5" customHeight="1" x14ac:dyDescent="0.35">
      <c r="A19" s="91">
        <v>16</v>
      </c>
      <c r="B19" s="360" t="e">
        <f t="shared" si="0"/>
        <v>#N/A</v>
      </c>
      <c r="C19" s="361"/>
      <c r="D19" s="92" t="e">
        <f t="shared" si="1"/>
        <v>#N/A</v>
      </c>
      <c r="E19" s="93"/>
      <c r="F19" s="93"/>
      <c r="G19" s="94"/>
      <c r="J19" s="91">
        <v>16</v>
      </c>
      <c r="K19" s="360" t="e">
        <f t="shared" si="2"/>
        <v>#N/A</v>
      </c>
      <c r="L19" s="361"/>
      <c r="M19" s="92" t="e">
        <f t="shared" si="3"/>
        <v>#N/A</v>
      </c>
      <c r="N19" s="93"/>
      <c r="O19" s="93"/>
      <c r="P19" s="94"/>
      <c r="S19" s="91">
        <v>16</v>
      </c>
      <c r="T19" s="360" t="e">
        <f t="shared" si="4"/>
        <v>#N/A</v>
      </c>
      <c r="U19" s="361"/>
      <c r="V19" s="92" t="e">
        <f t="shared" si="5"/>
        <v>#N/A</v>
      </c>
      <c r="W19" s="93"/>
      <c r="X19" s="93"/>
      <c r="Y19" s="94"/>
      <c r="AB19" s="91">
        <v>16</v>
      </c>
      <c r="AC19" s="360" t="e">
        <f t="shared" si="6"/>
        <v>#N/A</v>
      </c>
      <c r="AD19" s="361"/>
      <c r="AE19" s="92" t="e">
        <f t="shared" si="7"/>
        <v>#N/A</v>
      </c>
      <c r="AF19" s="93"/>
      <c r="AG19" s="93"/>
      <c r="AH19" s="94"/>
    </row>
    <row r="20" spans="1:34" ht="31.5" customHeight="1" x14ac:dyDescent="0.35">
      <c r="A20" s="91">
        <v>17</v>
      </c>
      <c r="B20" s="360" t="e">
        <f t="shared" si="0"/>
        <v>#N/A</v>
      </c>
      <c r="C20" s="361"/>
      <c r="D20" s="92" t="e">
        <f t="shared" si="1"/>
        <v>#N/A</v>
      </c>
      <c r="E20" s="93"/>
      <c r="F20" s="93"/>
      <c r="G20" s="94"/>
      <c r="J20" s="91">
        <v>17</v>
      </c>
      <c r="K20" s="360" t="e">
        <f t="shared" si="2"/>
        <v>#N/A</v>
      </c>
      <c r="L20" s="361"/>
      <c r="M20" s="92" t="e">
        <f t="shared" si="3"/>
        <v>#N/A</v>
      </c>
      <c r="N20" s="93"/>
      <c r="O20" s="93"/>
      <c r="P20" s="94"/>
      <c r="S20" s="91">
        <v>17</v>
      </c>
      <c r="T20" s="360" t="e">
        <f t="shared" si="4"/>
        <v>#N/A</v>
      </c>
      <c r="U20" s="361"/>
      <c r="V20" s="92" t="e">
        <f t="shared" si="5"/>
        <v>#N/A</v>
      </c>
      <c r="W20" s="93"/>
      <c r="X20" s="93"/>
      <c r="Y20" s="94"/>
      <c r="AB20" s="91">
        <v>17</v>
      </c>
      <c r="AC20" s="360" t="e">
        <f t="shared" si="6"/>
        <v>#N/A</v>
      </c>
      <c r="AD20" s="361"/>
      <c r="AE20" s="92" t="e">
        <f t="shared" si="7"/>
        <v>#N/A</v>
      </c>
      <c r="AF20" s="93"/>
      <c r="AG20" s="93"/>
      <c r="AH20" s="94"/>
    </row>
    <row r="21" spans="1:34" ht="31.5" customHeight="1" x14ac:dyDescent="0.35">
      <c r="A21" s="91">
        <v>18</v>
      </c>
      <c r="B21" s="360" t="e">
        <f t="shared" si="0"/>
        <v>#N/A</v>
      </c>
      <c r="C21" s="362"/>
      <c r="D21" s="92" t="e">
        <f t="shared" si="1"/>
        <v>#N/A</v>
      </c>
      <c r="E21" s="89"/>
      <c r="F21" s="89"/>
      <c r="G21" s="90"/>
      <c r="J21" s="91">
        <v>18</v>
      </c>
      <c r="K21" s="360" t="e">
        <f t="shared" si="2"/>
        <v>#N/A</v>
      </c>
      <c r="L21" s="362"/>
      <c r="M21" s="92" t="e">
        <f t="shared" si="3"/>
        <v>#N/A</v>
      </c>
      <c r="N21" s="89"/>
      <c r="O21" s="89"/>
      <c r="P21" s="90"/>
      <c r="S21" s="91">
        <v>18</v>
      </c>
      <c r="T21" s="360" t="e">
        <f t="shared" si="4"/>
        <v>#N/A</v>
      </c>
      <c r="U21" s="361"/>
      <c r="V21" s="92" t="e">
        <f t="shared" si="5"/>
        <v>#N/A</v>
      </c>
      <c r="W21" s="89"/>
      <c r="X21" s="89"/>
      <c r="Y21" s="90"/>
      <c r="AB21" s="91">
        <v>18</v>
      </c>
      <c r="AC21" s="360" t="e">
        <f t="shared" si="6"/>
        <v>#N/A</v>
      </c>
      <c r="AD21" s="361"/>
      <c r="AE21" s="92" t="e">
        <f t="shared" si="7"/>
        <v>#N/A</v>
      </c>
      <c r="AF21" s="89"/>
      <c r="AG21" s="89"/>
      <c r="AH21" s="90"/>
    </row>
    <row r="22" spans="1:34" ht="31.5" customHeight="1" x14ac:dyDescent="0.35">
      <c r="A22" s="91">
        <v>19</v>
      </c>
      <c r="B22" s="360" t="e">
        <f t="shared" si="0"/>
        <v>#N/A</v>
      </c>
      <c r="C22" s="362"/>
      <c r="D22" s="92" t="e">
        <f t="shared" si="1"/>
        <v>#N/A</v>
      </c>
      <c r="E22" s="89"/>
      <c r="F22" s="89"/>
      <c r="G22" s="90"/>
      <c r="J22" s="91">
        <v>19</v>
      </c>
      <c r="K22" s="360" t="e">
        <f t="shared" si="2"/>
        <v>#N/A</v>
      </c>
      <c r="L22" s="361"/>
      <c r="M22" s="92" t="e">
        <f t="shared" si="3"/>
        <v>#N/A</v>
      </c>
      <c r="N22" s="93"/>
      <c r="O22" s="93"/>
      <c r="P22" s="94"/>
      <c r="S22" s="91">
        <v>19</v>
      </c>
      <c r="T22" s="360" t="e">
        <f t="shared" si="4"/>
        <v>#N/A</v>
      </c>
      <c r="U22" s="361"/>
      <c r="V22" s="92" t="e">
        <f t="shared" si="5"/>
        <v>#N/A</v>
      </c>
      <c r="W22" s="93"/>
      <c r="X22" s="93"/>
      <c r="Y22" s="94"/>
      <c r="AB22" s="91">
        <v>19</v>
      </c>
      <c r="AC22" s="360" t="e">
        <f t="shared" si="6"/>
        <v>#N/A</v>
      </c>
      <c r="AD22" s="361"/>
      <c r="AE22" s="92" t="e">
        <f t="shared" si="7"/>
        <v>#N/A</v>
      </c>
      <c r="AF22" s="93"/>
      <c r="AG22" s="93"/>
      <c r="AH22" s="94"/>
    </row>
    <row r="23" spans="1:34" ht="31.5" customHeight="1" x14ac:dyDescent="0.35">
      <c r="A23" s="91">
        <v>20</v>
      </c>
      <c r="B23" s="360" t="e">
        <f t="shared" si="0"/>
        <v>#N/A</v>
      </c>
      <c r="C23" s="362"/>
      <c r="D23" s="92" t="e">
        <f t="shared" si="1"/>
        <v>#N/A</v>
      </c>
      <c r="E23" s="89"/>
      <c r="F23" s="89"/>
      <c r="G23" s="90"/>
      <c r="J23" s="91">
        <v>20</v>
      </c>
      <c r="K23" s="360" t="e">
        <f t="shared" si="2"/>
        <v>#N/A</v>
      </c>
      <c r="L23" s="361"/>
      <c r="M23" s="92" t="e">
        <f t="shared" si="3"/>
        <v>#N/A</v>
      </c>
      <c r="N23" s="93"/>
      <c r="O23" s="93"/>
      <c r="P23" s="94"/>
      <c r="S23" s="91">
        <v>20</v>
      </c>
      <c r="T23" s="360" t="e">
        <f t="shared" si="4"/>
        <v>#N/A</v>
      </c>
      <c r="U23" s="361"/>
      <c r="V23" s="92" t="e">
        <f t="shared" si="5"/>
        <v>#N/A</v>
      </c>
      <c r="W23" s="93"/>
      <c r="X23" s="93"/>
      <c r="Y23" s="94"/>
      <c r="AB23" s="91">
        <v>20</v>
      </c>
      <c r="AC23" s="360" t="e">
        <f t="shared" si="6"/>
        <v>#N/A</v>
      </c>
      <c r="AD23" s="361"/>
      <c r="AE23" s="92" t="e">
        <f t="shared" si="7"/>
        <v>#N/A</v>
      </c>
      <c r="AF23" s="93"/>
      <c r="AG23" s="93"/>
      <c r="AH23" s="94"/>
    </row>
    <row r="24" spans="1:34" ht="31.5" customHeight="1" x14ac:dyDescent="0.35">
      <c r="A24" s="91">
        <v>21</v>
      </c>
      <c r="B24" s="360" t="e">
        <f t="shared" si="0"/>
        <v>#N/A</v>
      </c>
      <c r="C24" s="362"/>
      <c r="D24" s="92" t="e">
        <f t="shared" si="1"/>
        <v>#N/A</v>
      </c>
      <c r="E24" s="89"/>
      <c r="F24" s="89"/>
      <c r="G24" s="90"/>
      <c r="J24" s="91">
        <v>21</v>
      </c>
      <c r="K24" s="360" t="e">
        <f t="shared" si="2"/>
        <v>#N/A</v>
      </c>
      <c r="L24" s="361"/>
      <c r="M24" s="92" t="e">
        <f t="shared" si="3"/>
        <v>#N/A</v>
      </c>
      <c r="N24" s="93"/>
      <c r="O24" s="93"/>
      <c r="P24" s="94"/>
      <c r="S24" s="91">
        <v>21</v>
      </c>
      <c r="T24" s="360" t="e">
        <f t="shared" si="4"/>
        <v>#N/A</v>
      </c>
      <c r="U24" s="361"/>
      <c r="V24" s="92" t="e">
        <f t="shared" si="5"/>
        <v>#N/A</v>
      </c>
      <c r="W24" s="93"/>
      <c r="X24" s="93"/>
      <c r="Y24" s="94"/>
      <c r="AB24" s="91">
        <v>21</v>
      </c>
      <c r="AC24" s="360" t="e">
        <f t="shared" si="6"/>
        <v>#N/A</v>
      </c>
      <c r="AD24" s="361"/>
      <c r="AE24" s="92" t="e">
        <f t="shared" si="7"/>
        <v>#N/A</v>
      </c>
      <c r="AF24" s="93"/>
      <c r="AG24" s="93"/>
      <c r="AH24" s="94"/>
    </row>
    <row r="25" spans="1:34" ht="31.5" customHeight="1" x14ac:dyDescent="0.35">
      <c r="A25" s="91">
        <v>22</v>
      </c>
      <c r="B25" s="360" t="e">
        <f t="shared" si="0"/>
        <v>#N/A</v>
      </c>
      <c r="C25" s="361"/>
      <c r="D25" s="92" t="e">
        <f t="shared" si="1"/>
        <v>#N/A</v>
      </c>
      <c r="E25" s="93"/>
      <c r="F25" s="93"/>
      <c r="G25" s="94"/>
      <c r="J25" s="91">
        <v>22</v>
      </c>
      <c r="K25" s="360" t="e">
        <f t="shared" si="2"/>
        <v>#N/A</v>
      </c>
      <c r="L25" s="361"/>
      <c r="M25" s="92" t="e">
        <f t="shared" si="3"/>
        <v>#N/A</v>
      </c>
      <c r="N25" s="93"/>
      <c r="O25" s="93"/>
      <c r="P25" s="94"/>
      <c r="S25" s="91">
        <v>22</v>
      </c>
      <c r="T25" s="360" t="e">
        <f t="shared" si="4"/>
        <v>#N/A</v>
      </c>
      <c r="U25" s="361"/>
      <c r="V25" s="92" t="e">
        <f t="shared" si="5"/>
        <v>#N/A</v>
      </c>
      <c r="W25" s="93"/>
      <c r="X25" s="93"/>
      <c r="Y25" s="94"/>
      <c r="AB25" s="91">
        <v>22</v>
      </c>
      <c r="AC25" s="360" t="e">
        <f t="shared" si="6"/>
        <v>#N/A</v>
      </c>
      <c r="AD25" s="361"/>
      <c r="AE25" s="92" t="e">
        <f t="shared" si="7"/>
        <v>#N/A</v>
      </c>
      <c r="AF25" s="93"/>
      <c r="AG25" s="93"/>
      <c r="AH25" s="94"/>
    </row>
    <row r="26" spans="1:34" ht="31.5" customHeight="1" thickBot="1" x14ac:dyDescent="0.4">
      <c r="A26" s="98">
        <v>23</v>
      </c>
      <c r="B26" s="360" t="e">
        <f t="shared" si="0"/>
        <v>#N/A</v>
      </c>
      <c r="C26" s="361"/>
      <c r="D26" s="92" t="e">
        <f t="shared" si="1"/>
        <v>#N/A</v>
      </c>
      <c r="E26" s="99"/>
      <c r="F26" s="99"/>
      <c r="G26" s="100"/>
      <c r="J26" s="91">
        <v>23</v>
      </c>
      <c r="K26" s="360" t="e">
        <f t="shared" si="2"/>
        <v>#N/A</v>
      </c>
      <c r="L26" s="361"/>
      <c r="M26" s="92" t="e">
        <f t="shared" si="3"/>
        <v>#N/A</v>
      </c>
      <c r="N26" s="93"/>
      <c r="O26" s="93"/>
      <c r="P26" s="100"/>
      <c r="S26" s="91">
        <v>23</v>
      </c>
      <c r="T26" s="360" t="e">
        <f t="shared" si="4"/>
        <v>#N/A</v>
      </c>
      <c r="U26" s="361"/>
      <c r="V26" s="92" t="e">
        <f t="shared" si="5"/>
        <v>#N/A</v>
      </c>
      <c r="W26" s="93"/>
      <c r="X26" s="93"/>
      <c r="Y26" s="100"/>
      <c r="AB26" s="91">
        <v>23</v>
      </c>
      <c r="AC26" s="360" t="e">
        <f t="shared" si="6"/>
        <v>#N/A</v>
      </c>
      <c r="AD26" s="361"/>
      <c r="AE26" s="92" t="e">
        <f t="shared" si="7"/>
        <v>#N/A</v>
      </c>
      <c r="AF26" s="93"/>
      <c r="AG26" s="93"/>
      <c r="AH26" s="100"/>
    </row>
    <row r="27" spans="1:34" ht="33.75" customHeight="1" x14ac:dyDescent="0.4">
      <c r="A27" s="353" t="s">
        <v>115</v>
      </c>
      <c r="B27" s="353"/>
      <c r="C27" s="353"/>
      <c r="D27" s="363" t="s">
        <v>116</v>
      </c>
      <c r="E27" s="363"/>
      <c r="F27" s="363"/>
      <c r="J27" s="353" t="s">
        <v>115</v>
      </c>
      <c r="K27" s="353"/>
      <c r="L27" s="353"/>
      <c r="M27" s="363" t="s">
        <v>116</v>
      </c>
      <c r="N27" s="363"/>
      <c r="O27" s="363"/>
      <c r="S27" s="353" t="s">
        <v>115</v>
      </c>
      <c r="T27" s="353"/>
      <c r="U27" s="353"/>
      <c r="V27" s="363" t="s">
        <v>116</v>
      </c>
      <c r="W27" s="363"/>
      <c r="X27" s="363"/>
      <c r="AB27" s="353" t="s">
        <v>115</v>
      </c>
      <c r="AC27" s="353"/>
      <c r="AD27" s="353"/>
      <c r="AE27" s="363" t="s">
        <v>116</v>
      </c>
      <c r="AF27" s="363"/>
      <c r="AG27" s="363"/>
    </row>
    <row r="30" spans="1:34" x14ac:dyDescent="0.25">
      <c r="A30" t="s">
        <v>117</v>
      </c>
      <c r="B30" t="s">
        <v>118</v>
      </c>
      <c r="J30" t="s">
        <v>117</v>
      </c>
      <c r="K30" t="s">
        <v>118</v>
      </c>
      <c r="S30" t="s">
        <v>117</v>
      </c>
      <c r="T30" t="s">
        <v>118</v>
      </c>
      <c r="AB30" t="s">
        <v>117</v>
      </c>
      <c r="AC30" t="s">
        <v>118</v>
      </c>
    </row>
    <row r="31" spans="1:34" x14ac:dyDescent="0.25">
      <c r="A31">
        <f>'30 Preteky č.2'!C6</f>
        <v>5</v>
      </c>
      <c r="B31" t="str">
        <f>'30 Preteky č.2'!C5</f>
        <v>Ladiszlav Szabo</v>
      </c>
      <c r="C31" t="str">
        <f>'30 Preteky č.2'!$B$5</f>
        <v>Dunajská Streda A      Szenzál</v>
      </c>
      <c r="D31">
        <v>1</v>
      </c>
      <c r="E31" t="str">
        <f>VLOOKUP($D31,$A$31:$B$53,COLUMN($B$31:$B$53),0)</f>
        <v>Roman Júlenyi</v>
      </c>
      <c r="F31" t="str">
        <f>VLOOKUP($D31,$A$31:$C$53,3,0)</f>
        <v>Turčianske Teplice B    Maver</v>
      </c>
      <c r="J31">
        <f>'30 Preteky č.2'!F6</f>
        <v>6</v>
      </c>
      <c r="K31" t="str">
        <f>'30 Preteky č.2'!F5</f>
        <v>Oskár Horváth</v>
      </c>
      <c r="L31" t="str">
        <f>'30 Preteky č.2'!$B$5</f>
        <v>Dunajská Streda A      Szenzál</v>
      </c>
      <c r="M31">
        <v>1</v>
      </c>
      <c r="N31" t="str">
        <f>VLOOKUP($M31,$J$31:$K$53,2,0)</f>
        <v>Ján Ottinger</v>
      </c>
      <c r="O31" t="str">
        <f>VLOOKUP($M31,$J$31:$L$53,3,0)</f>
        <v>Turčianske Teplice B    Maver</v>
      </c>
      <c r="S31">
        <f>'30 Preteky č.2'!I6</f>
        <v>8</v>
      </c>
      <c r="T31" t="str">
        <f>'30 Preteky č.2'!I5</f>
        <v>Zoltán Berecz</v>
      </c>
      <c r="U31" t="str">
        <f>'30 Preteky č.2'!$B$5</f>
        <v>Dunajská Streda A      Szenzál</v>
      </c>
      <c r="V31">
        <v>1</v>
      </c>
      <c r="W31" t="str">
        <f>VLOOKUP($V31,$S$31:$T$53,2,0)</f>
        <v>Zoltán Juhász</v>
      </c>
      <c r="X31" t="str">
        <f>VLOOKUP($V31,$S$31:$U$53,3,0)</f>
        <v>Nové Zámky B                         Andovce</v>
      </c>
      <c r="AB31">
        <f>'30 Preteky č.2'!L6</f>
        <v>3</v>
      </c>
      <c r="AC31" t="str">
        <f>'30 Preteky č.2'!L5</f>
        <v>Róbert Ravasz</v>
      </c>
      <c r="AD31" t="str">
        <f>'30 Preteky č.2'!$B$5</f>
        <v>Dunajská Streda A      Szenzál</v>
      </c>
      <c r="AE31">
        <v>1</v>
      </c>
      <c r="AF31" t="str">
        <f>VLOOKUP($AE31,$AB$31:$AC$53,2,0)</f>
        <v>Ivan Rovenský</v>
      </c>
      <c r="AG31" t="str">
        <f>VLOOKUP($AE31,$AB$31:$AD$53,3,0)</f>
        <v xml:space="preserve">Nová Baňa Carpio </v>
      </c>
    </row>
    <row r="32" spans="1:34" x14ac:dyDescent="0.25">
      <c r="A32">
        <f>'30 Preteky č.2'!C8</f>
        <v>4</v>
      </c>
      <c r="B32" t="str">
        <f>'30 Preteky č.2'!C7</f>
        <v>Ján Mátyás</v>
      </c>
      <c r="C32" t="str">
        <f>'30 Preteky č.2'!$B$7</f>
        <v>Dunajská Streda C             Blinker</v>
      </c>
      <c r="D32">
        <v>2</v>
      </c>
      <c r="E32" t="str">
        <f t="shared" ref="E32:E53" si="8">VLOOKUP($D32,$A$31:$B$53,COLUMN($B$31:$B$53),0)</f>
        <v>Jaroslav Haššo</v>
      </c>
      <c r="F32" t="str">
        <f t="shared" ref="F32:F53" si="9">VLOOKUP($D32,$A$31:$C$53,3,0)</f>
        <v>Hlohovec SPORTEX MT</v>
      </c>
      <c r="J32">
        <f>'30 Preteky č.2'!F8</f>
        <v>10</v>
      </c>
      <c r="K32" t="str">
        <f>'30 Preteky č.2'!F7</f>
        <v>Ľudovít Meszáros</v>
      </c>
      <c r="L32" t="str">
        <f>'30 Preteky č.2'!$B$7</f>
        <v>Dunajská Streda C             Blinker</v>
      </c>
      <c r="M32">
        <v>2</v>
      </c>
      <c r="N32" t="str">
        <f t="shared" ref="N32:N53" si="10">VLOOKUP($M32,$J$31:$K$53,2,0)</f>
        <v>Štefan Futo</v>
      </c>
      <c r="O32" t="str">
        <f t="shared" ref="O32:O53" si="11">VLOOKUP($M32,$J$31:$L$53,3,0)</f>
        <v>Komárno MMX Senzas   Dopping MFT</v>
      </c>
      <c r="S32">
        <f>'30 Preteky č.2'!I8</f>
        <v>10</v>
      </c>
      <c r="T32" t="str">
        <f>'30 Preteky č.2'!I7</f>
        <v>Ladislav Szabó ml.</v>
      </c>
      <c r="U32" t="str">
        <f>'30 Preteky č.2'!$B$7</f>
        <v>Dunajská Streda C             Blinker</v>
      </c>
      <c r="V32">
        <v>2</v>
      </c>
      <c r="W32" t="str">
        <f t="shared" ref="W32:W53" si="12">VLOOKUP($V32,$S$31:$T$53,2,0)</f>
        <v>Kristián Košár</v>
      </c>
      <c r="X32" t="str">
        <f t="shared" ref="X32:X53" si="13">VLOOKUP($V32,$S$31:$U$53,3,0)</f>
        <v>Komárno MMX Senzas   Dopping MFT</v>
      </c>
      <c r="AB32">
        <f>'30 Preteky č.2'!L8</f>
        <v>2</v>
      </c>
      <c r="AC32" t="str">
        <f>'30 Preteky č.2'!L7</f>
        <v>Ondrej Bobek</v>
      </c>
      <c r="AD32" t="str">
        <f>'30 Preteky č.2'!$B$7</f>
        <v>Dunajská Streda C             Blinker</v>
      </c>
      <c r="AE32">
        <v>2</v>
      </c>
      <c r="AF32" t="str">
        <f t="shared" ref="AF32:AF53" si="14">VLOOKUP($AE32,$AB$31:$AC$53,2,0)</f>
        <v>Ondrej Bobek</v>
      </c>
      <c r="AG32" t="str">
        <f t="shared" ref="AG32:AG53" si="15">VLOOKUP($AE32,$AB$31:$AD$53,3,0)</f>
        <v>Dunajská Streda C             Blinker</v>
      </c>
    </row>
    <row r="33" spans="1:33" x14ac:dyDescent="0.25">
      <c r="A33">
        <f>'30 Preteky č.2'!C10</f>
        <v>8</v>
      </c>
      <c r="B33" t="str">
        <f>'30 Preteky č.2'!C9</f>
        <v>Jozef Somogyi</v>
      </c>
      <c r="C33" t="str">
        <f>'30 Preteky č.2'!$B$9</f>
        <v>Dunajská Streda E Haldorádo MFT SK</v>
      </c>
      <c r="D33">
        <v>3</v>
      </c>
      <c r="E33" t="str">
        <f t="shared" si="8"/>
        <v>Patrik Ferenc</v>
      </c>
      <c r="F33" t="str">
        <f t="shared" si="9"/>
        <v>Štúrovo A Top-Mix</v>
      </c>
      <c r="J33">
        <f>'30 Preteky č.2'!F10</f>
        <v>5</v>
      </c>
      <c r="K33" t="str">
        <f>'30 Preteky č.2'!F9</f>
        <v>Peter Rigó</v>
      </c>
      <c r="L33" t="str">
        <f>'30 Preteky č.2'!$B$9</f>
        <v>Dunajská Streda E Haldorádo MFT SK</v>
      </c>
      <c r="M33">
        <v>3</v>
      </c>
      <c r="N33" t="str">
        <f t="shared" si="10"/>
        <v>Nikolas Szöke</v>
      </c>
      <c r="O33" t="str">
        <f t="shared" si="11"/>
        <v>Nové Zámky B                         Andovce</v>
      </c>
      <c r="S33">
        <f>'30 Preteky č.2'!I10</f>
        <v>5</v>
      </c>
      <c r="T33" t="str">
        <f>'30 Preteky č.2'!I9</f>
        <v>Gergely Törjék</v>
      </c>
      <c r="U33" t="str">
        <f>'30 Preteky č.2'!$B$9</f>
        <v>Dunajská Streda E Haldorádo MFT SK</v>
      </c>
      <c r="V33">
        <v>3</v>
      </c>
      <c r="W33" t="str">
        <f t="shared" si="12"/>
        <v>József Molnár</v>
      </c>
      <c r="X33" t="str">
        <f t="shared" si="13"/>
        <v xml:space="preserve">Nová Baňa Carpio </v>
      </c>
      <c r="AB33">
        <f>'30 Preteky č.2'!L10</f>
        <v>7</v>
      </c>
      <c r="AC33" t="str">
        <f>'30 Preteky č.2'!L9</f>
        <v>Gábor Törjék</v>
      </c>
      <c r="AD33" t="str">
        <f>'30 Preteky č.2'!$B$9</f>
        <v>Dunajská Streda E Haldorádo MFT SK</v>
      </c>
      <c r="AE33">
        <v>3</v>
      </c>
      <c r="AF33" t="str">
        <f t="shared" si="14"/>
        <v>Róbert Ravasz</v>
      </c>
      <c r="AG33" t="str">
        <f t="shared" si="15"/>
        <v>Dunajská Streda A      Szenzál</v>
      </c>
    </row>
    <row r="34" spans="1:33" x14ac:dyDescent="0.25">
      <c r="A34">
        <f>'30 Preteky č.2'!C12</f>
        <v>2</v>
      </c>
      <c r="B34" t="str">
        <f>'30 Preteky č.2'!C11</f>
        <v>Jaroslav Haššo</v>
      </c>
      <c r="C34" t="str">
        <f>'30 Preteky č.2'!$B$11</f>
        <v>Hlohovec SPORTEX MT</v>
      </c>
      <c r="D34">
        <v>4</v>
      </c>
      <c r="E34" t="str">
        <f t="shared" si="8"/>
        <v>Ján Mátyás</v>
      </c>
      <c r="F34" t="str">
        <f t="shared" si="9"/>
        <v>Dunajská Streda C             Blinker</v>
      </c>
      <c r="J34">
        <f>'30 Preteky č.2'!F12</f>
        <v>8</v>
      </c>
      <c r="K34" t="str">
        <f>'30 Preteky č.2'!F11</f>
        <v>Martin Haššo</v>
      </c>
      <c r="L34" t="str">
        <f>'30 Preteky č.2'!$B$11</f>
        <v>Hlohovec SPORTEX MT</v>
      </c>
      <c r="M34">
        <v>4</v>
      </c>
      <c r="N34" t="str">
        <f t="shared" si="10"/>
        <v>Attila Treindl ml.</v>
      </c>
      <c r="O34" t="str">
        <f t="shared" si="11"/>
        <v>Štúrovo B TMA          Fishing Team</v>
      </c>
      <c r="S34">
        <f>'30 Preteky č.2'!I12</f>
        <v>6</v>
      </c>
      <c r="T34" t="str">
        <f>'30 Preteky č.2'!I11</f>
        <v>Tomáš Mindák</v>
      </c>
      <c r="U34" t="str">
        <f>'30 Preteky č.2'!$B$11</f>
        <v>Hlohovec SPORTEX MT</v>
      </c>
      <c r="V34">
        <v>4</v>
      </c>
      <c r="W34" t="str">
        <f t="shared" si="12"/>
        <v>Július Slama</v>
      </c>
      <c r="X34" t="str">
        <f t="shared" si="13"/>
        <v>Štúrovo B TMA          Fishing Team</v>
      </c>
      <c r="AB34">
        <f>'30 Preteky č.2'!L12</f>
        <v>4</v>
      </c>
      <c r="AC34" t="str">
        <f>'30 Preteky č.2'!L11</f>
        <v>Michal Struk</v>
      </c>
      <c r="AD34" t="str">
        <f>'30 Preteky č.2'!$B$11</f>
        <v>Hlohovec SPORTEX MT</v>
      </c>
      <c r="AE34">
        <v>4</v>
      </c>
      <c r="AF34" t="str">
        <f t="shared" si="14"/>
        <v>Michal Struk</v>
      </c>
      <c r="AG34" t="str">
        <f t="shared" si="15"/>
        <v>Hlohovec SPORTEX MT</v>
      </c>
    </row>
    <row r="35" spans="1:33" x14ac:dyDescent="0.25">
      <c r="A35">
        <f>'30 Preteky č.2'!C14</f>
        <v>6</v>
      </c>
      <c r="B35" t="str">
        <f>'30 Preteky č.2'!C13</f>
        <v>Marcel Kubík</v>
      </c>
      <c r="C35" t="str">
        <f>'30 Preteky č.2'!$B$13</f>
        <v>Komárno MMX Senzas   Dopping MFT</v>
      </c>
      <c r="D35">
        <v>5</v>
      </c>
      <c r="E35" t="str">
        <f t="shared" si="8"/>
        <v>Ladiszlav Szabo</v>
      </c>
      <c r="F35" t="str">
        <f t="shared" si="9"/>
        <v>Dunajská Streda A      Szenzál</v>
      </c>
      <c r="J35">
        <f>'30 Preteky č.2'!F14</f>
        <v>2</v>
      </c>
      <c r="K35" t="str">
        <f>'30 Preteky č.2'!F13</f>
        <v>Štefan Futo</v>
      </c>
      <c r="L35" t="str">
        <f>'30 Preteky č.2'!$B$13</f>
        <v>Komárno MMX Senzas   Dopping MFT</v>
      </c>
      <c r="M35">
        <v>5</v>
      </c>
      <c r="N35" t="str">
        <f t="shared" si="10"/>
        <v>Peter Rigó</v>
      </c>
      <c r="O35" t="str">
        <f t="shared" si="11"/>
        <v>Dunajská Streda E Haldorádo MFT SK</v>
      </c>
      <c r="S35">
        <f>'30 Preteky č.2'!I14</f>
        <v>2</v>
      </c>
      <c r="T35" t="str">
        <f>'30 Preteky č.2'!I13</f>
        <v>Kristián Košár</v>
      </c>
      <c r="U35" t="str">
        <f>'30 Preteky č.2'!$B$13</f>
        <v>Komárno MMX Senzas   Dopping MFT</v>
      </c>
      <c r="V35">
        <v>5</v>
      </c>
      <c r="W35" t="str">
        <f t="shared" si="12"/>
        <v>Gergely Törjék</v>
      </c>
      <c r="X35" t="str">
        <f t="shared" si="13"/>
        <v>Dunajská Streda E Haldorádo MFT SK</v>
      </c>
      <c r="AB35">
        <f>'30 Preteky č.2'!L14</f>
        <v>8</v>
      </c>
      <c r="AC35" t="str">
        <f>'30 Preteky č.2'!L13</f>
        <v>Marek Mayer</v>
      </c>
      <c r="AD35" t="str">
        <f>'30 Preteky č.2'!$B$13</f>
        <v>Komárno MMX Senzas   Dopping MFT</v>
      </c>
      <c r="AE35">
        <v>5</v>
      </c>
      <c r="AF35" t="str">
        <f t="shared" si="14"/>
        <v>Zoltán Karvanský</v>
      </c>
      <c r="AG35" t="str">
        <f t="shared" si="15"/>
        <v>Nové Zámky B                         Andovce</v>
      </c>
    </row>
    <row r="36" spans="1:33" x14ac:dyDescent="0.25">
      <c r="A36">
        <f>'30 Preteky č.2'!C16</f>
        <v>9</v>
      </c>
      <c r="B36" t="str">
        <f>'30 Preteky č.2'!C15</f>
        <v>Milan Michlík</v>
      </c>
      <c r="C36" t="str">
        <f>'30 Preteky č.2'!$B$15</f>
        <v xml:space="preserve">Nová Baňa Carpio </v>
      </c>
      <c r="D36">
        <v>6</v>
      </c>
      <c r="E36" t="str">
        <f t="shared" si="8"/>
        <v>Marcel Kubík</v>
      </c>
      <c r="F36" t="str">
        <f t="shared" si="9"/>
        <v>Komárno MMX Senzas   Dopping MFT</v>
      </c>
      <c r="J36">
        <f>'30 Preteky č.2'!F16</f>
        <v>11</v>
      </c>
      <c r="K36" t="str">
        <f>'30 Preteky č.2'!F15</f>
        <v>Denis Rovenský</v>
      </c>
      <c r="L36" t="str">
        <f>'30 Preteky č.2'!$B$15</f>
        <v xml:space="preserve">Nová Baňa Carpio </v>
      </c>
      <c r="M36">
        <v>6</v>
      </c>
      <c r="N36" t="str">
        <f t="shared" si="10"/>
        <v>Oskár Horváth</v>
      </c>
      <c r="O36" t="str">
        <f t="shared" si="11"/>
        <v>Dunajská Streda A      Szenzál</v>
      </c>
      <c r="S36">
        <f>'30 Preteky č.2'!I16</f>
        <v>3</v>
      </c>
      <c r="T36" t="str">
        <f>'30 Preteky č.2'!I15</f>
        <v>József Molnár</v>
      </c>
      <c r="U36" t="str">
        <f>'30 Preteky č.2'!$B$15</f>
        <v xml:space="preserve">Nová Baňa Carpio </v>
      </c>
      <c r="V36">
        <v>6</v>
      </c>
      <c r="W36" t="str">
        <f t="shared" si="12"/>
        <v>Tomáš Mindák</v>
      </c>
      <c r="X36" t="str">
        <f t="shared" si="13"/>
        <v>Hlohovec SPORTEX MT</v>
      </c>
      <c r="AB36">
        <f>'30 Preteky č.2'!L16</f>
        <v>1</v>
      </c>
      <c r="AC36" t="str">
        <f>'30 Preteky č.2'!L15</f>
        <v>Ivan Rovenský</v>
      </c>
      <c r="AD36" t="str">
        <f>'30 Preteky č.2'!$B$15</f>
        <v xml:space="preserve">Nová Baňa Carpio </v>
      </c>
      <c r="AE36">
        <v>6</v>
      </c>
      <c r="AF36" t="str">
        <f t="shared" si="14"/>
        <v>Attila Treindl st.</v>
      </c>
      <c r="AG36" t="str">
        <f t="shared" si="15"/>
        <v>Štúrovo B TMA          Fishing Team</v>
      </c>
    </row>
    <row r="37" spans="1:33" x14ac:dyDescent="0.25">
      <c r="A37">
        <f>'30 Preteky č.2'!C18</f>
        <v>7</v>
      </c>
      <c r="B37" t="str">
        <f>'30 Preteky č.2'!C17</f>
        <v>Adrián Hovorka</v>
      </c>
      <c r="C37" t="str">
        <f>'30 Preteky č.2'!$B$17</f>
        <v>Nové Zámky B                         Andovce</v>
      </c>
      <c r="D37">
        <v>7</v>
      </c>
      <c r="E37" t="str">
        <f t="shared" si="8"/>
        <v>Adrián Hovorka</v>
      </c>
      <c r="F37" t="str">
        <f t="shared" si="9"/>
        <v>Nové Zámky B                         Andovce</v>
      </c>
      <c r="J37">
        <f>'30 Preteky č.2'!F18</f>
        <v>3</v>
      </c>
      <c r="K37" t="str">
        <f>'30 Preteky č.2'!F17</f>
        <v>Nikolas Szöke</v>
      </c>
      <c r="L37" t="str">
        <f>'30 Preteky č.2'!$B$17</f>
        <v>Nové Zámky B                         Andovce</v>
      </c>
      <c r="M37">
        <v>7</v>
      </c>
      <c r="N37" t="str">
        <f t="shared" si="10"/>
        <v>Jozef Szekér</v>
      </c>
      <c r="O37" t="str">
        <f t="shared" si="11"/>
        <v>Štúrovo A Top-Mix</v>
      </c>
      <c r="S37">
        <f>'30 Preteky č.2'!I18</f>
        <v>1</v>
      </c>
      <c r="T37" t="str">
        <f>'30 Preteky č.2'!I17</f>
        <v>Zoltán Juhász</v>
      </c>
      <c r="U37" t="str">
        <f>'30 Preteky č.2'!$B$17</f>
        <v>Nové Zámky B                         Andovce</v>
      </c>
      <c r="V37">
        <v>7</v>
      </c>
      <c r="W37" t="str">
        <f t="shared" si="12"/>
        <v>Tibor Tóth</v>
      </c>
      <c r="X37" t="str">
        <f t="shared" si="13"/>
        <v>Štúrovo A Top-Mix</v>
      </c>
      <c r="AB37">
        <f>'30 Preteky č.2'!L18</f>
        <v>5</v>
      </c>
      <c r="AC37" t="str">
        <f>'30 Preteky č.2'!L17</f>
        <v>Zoltán Karvanský</v>
      </c>
      <c r="AD37" t="str">
        <f>'30 Preteky č.2'!$B$17</f>
        <v>Nové Zámky B                         Andovce</v>
      </c>
      <c r="AE37">
        <v>7</v>
      </c>
      <c r="AF37" t="str">
        <f t="shared" si="14"/>
        <v>Gábor Törjék</v>
      </c>
      <c r="AG37" t="str">
        <f t="shared" si="15"/>
        <v>Dunajská Streda E Haldorádo MFT SK</v>
      </c>
    </row>
    <row r="38" spans="1:33" x14ac:dyDescent="0.25">
      <c r="A38">
        <f>'30 Preteky č.2'!C20</f>
        <v>10</v>
      </c>
      <c r="B38" t="str">
        <f>'30 Preteky č.2'!C19</f>
        <v>Ladislav Lenárt</v>
      </c>
      <c r="C38" t="str">
        <f>'30 Preteky č.2'!$B$19</f>
        <v>Považská Bystrica</v>
      </c>
      <c r="D38">
        <v>8</v>
      </c>
      <c r="E38" t="str">
        <f t="shared" si="8"/>
        <v>Jozef Somogyi</v>
      </c>
      <c r="F38" t="str">
        <f t="shared" si="9"/>
        <v>Dunajská Streda E Haldorádo MFT SK</v>
      </c>
      <c r="J38">
        <f>'30 Preteky č.2'!F20</f>
        <v>9</v>
      </c>
      <c r="K38" t="str">
        <f>'30 Preteky č.2'!F19</f>
        <v>Jozef Šimko</v>
      </c>
      <c r="L38" t="str">
        <f>'30 Preteky č.2'!$B$19</f>
        <v>Považská Bystrica</v>
      </c>
      <c r="M38">
        <v>8</v>
      </c>
      <c r="N38" t="str">
        <f t="shared" si="10"/>
        <v>Martin Haššo</v>
      </c>
      <c r="O38" t="str">
        <f t="shared" si="11"/>
        <v>Hlohovec SPORTEX MT</v>
      </c>
      <c r="S38">
        <f>'30 Preteky č.2'!I20</f>
        <v>11</v>
      </c>
      <c r="T38" t="str">
        <f>'30 Preteky č.2'!I19</f>
        <v>Rastislav Dudr</v>
      </c>
      <c r="U38" t="str">
        <f>'30 Preteky č.2'!$B$19</f>
        <v>Považská Bystrica</v>
      </c>
      <c r="V38">
        <v>8</v>
      </c>
      <c r="W38" t="str">
        <f t="shared" si="12"/>
        <v>Zoltán Berecz</v>
      </c>
      <c r="X38" t="str">
        <f t="shared" si="13"/>
        <v>Dunajská Streda A      Szenzál</v>
      </c>
      <c r="AB38">
        <f>'30 Preteky č.2'!L20</f>
        <v>11</v>
      </c>
      <c r="AC38" t="str">
        <f>'30 Preteky č.2'!L19</f>
        <v>Dominik Gaža</v>
      </c>
      <c r="AD38" t="str">
        <f>'30 Preteky č.2'!$B$19</f>
        <v>Považská Bystrica</v>
      </c>
      <c r="AE38">
        <v>8</v>
      </c>
      <c r="AF38" t="str">
        <f t="shared" si="14"/>
        <v>Marek Mayer</v>
      </c>
      <c r="AG38" t="str">
        <f t="shared" si="15"/>
        <v>Komárno MMX Senzas   Dopping MFT</v>
      </c>
    </row>
    <row r="39" spans="1:33" x14ac:dyDescent="0.25">
      <c r="A39">
        <f>'30 Preteky č.2'!C22</f>
        <v>3</v>
      </c>
      <c r="B39" t="str">
        <f>'30 Preteky č.2'!C21</f>
        <v>Patrik Ferenc</v>
      </c>
      <c r="C39" t="str">
        <f>'30 Preteky č.2'!$B$21</f>
        <v>Štúrovo A Top-Mix</v>
      </c>
      <c r="D39">
        <v>9</v>
      </c>
      <c r="E39" t="str">
        <f t="shared" si="8"/>
        <v>Milan Michlík</v>
      </c>
      <c r="F39" t="str">
        <f t="shared" si="9"/>
        <v xml:space="preserve">Nová Baňa Carpio </v>
      </c>
      <c r="J39">
        <f>'30 Preteky č.2'!F22</f>
        <v>7</v>
      </c>
      <c r="K39" t="str">
        <f>'30 Preteky č.2'!F21</f>
        <v>Jozef Szekér</v>
      </c>
      <c r="L39" t="str">
        <f>'30 Preteky č.2'!$B$21</f>
        <v>Štúrovo A Top-Mix</v>
      </c>
      <c r="M39">
        <v>9</v>
      </c>
      <c r="N39" t="str">
        <f t="shared" si="10"/>
        <v>Jozef Šimko</v>
      </c>
      <c r="O39" t="str">
        <f t="shared" si="11"/>
        <v>Považská Bystrica</v>
      </c>
      <c r="S39">
        <f>'30 Preteky č.2'!I22</f>
        <v>7</v>
      </c>
      <c r="T39" t="str">
        <f>'30 Preteky č.2'!I21</f>
        <v>Tibor Tóth</v>
      </c>
      <c r="U39" t="str">
        <f>'30 Preteky č.2'!$B$21</f>
        <v>Štúrovo A Top-Mix</v>
      </c>
      <c r="V39">
        <v>9</v>
      </c>
      <c r="W39" t="str">
        <f t="shared" si="12"/>
        <v>Mário Sopúch</v>
      </c>
      <c r="X39" t="str">
        <f t="shared" si="13"/>
        <v>Turčianske Teplice B    Maver</v>
      </c>
      <c r="AB39">
        <f>'30 Preteky č.2'!L22</f>
        <v>10</v>
      </c>
      <c r="AC39" t="str">
        <f>'30 Preteky č.2'!L21</f>
        <v>József Gáspár</v>
      </c>
      <c r="AD39" t="str">
        <f>'30 Preteky č.2'!$B$21</f>
        <v>Štúrovo A Top-Mix</v>
      </c>
      <c r="AE39">
        <v>9</v>
      </c>
      <c r="AF39" t="str">
        <f t="shared" si="14"/>
        <v>Branislav Kriška</v>
      </c>
      <c r="AG39" t="str">
        <f t="shared" si="15"/>
        <v>Turčianske Teplice B    Maver</v>
      </c>
    </row>
    <row r="40" spans="1:33" x14ac:dyDescent="0.25">
      <c r="A40">
        <f>'30 Preteky č.2'!C24</f>
        <v>11</v>
      </c>
      <c r="B40" t="str">
        <f>'30 Preteky č.2'!C23</f>
        <v>József Varga</v>
      </c>
      <c r="C40" t="str">
        <f>'30 Preteky č.2'!$B$23</f>
        <v>Štúrovo B TMA          Fishing Team</v>
      </c>
      <c r="D40">
        <v>10</v>
      </c>
      <c r="E40" t="str">
        <f t="shared" si="8"/>
        <v>Ladislav Lenárt</v>
      </c>
      <c r="F40" t="str">
        <f t="shared" si="9"/>
        <v>Považská Bystrica</v>
      </c>
      <c r="J40">
        <f>'30 Preteky č.2'!F24</f>
        <v>4</v>
      </c>
      <c r="K40" t="str">
        <f>'30 Preteky č.2'!F23</f>
        <v>Attila Treindl ml.</v>
      </c>
      <c r="L40" t="str">
        <f>'30 Preteky č.2'!$B$23</f>
        <v>Štúrovo B TMA          Fishing Team</v>
      </c>
      <c r="M40">
        <v>10</v>
      </c>
      <c r="N40" t="str">
        <f t="shared" si="10"/>
        <v>Ľudovít Meszáros</v>
      </c>
      <c r="O40" t="str">
        <f t="shared" si="11"/>
        <v>Dunajská Streda C             Blinker</v>
      </c>
      <c r="S40">
        <f>'30 Preteky č.2'!I24</f>
        <v>4</v>
      </c>
      <c r="T40" t="str">
        <f>'30 Preteky č.2'!I23</f>
        <v>Július Slama</v>
      </c>
      <c r="U40" t="str">
        <f>'30 Preteky č.2'!$B$23</f>
        <v>Štúrovo B TMA          Fishing Team</v>
      </c>
      <c r="V40">
        <v>10</v>
      </c>
      <c r="W40" t="str">
        <f t="shared" si="12"/>
        <v>Ladislav Szabó ml.</v>
      </c>
      <c r="X40" t="str">
        <f t="shared" si="13"/>
        <v>Dunajská Streda C             Blinker</v>
      </c>
      <c r="AB40">
        <f>'30 Preteky č.2'!L24</f>
        <v>6</v>
      </c>
      <c r="AC40" t="str">
        <f>'30 Preteky č.2'!L23</f>
        <v>Attila Treindl st.</v>
      </c>
      <c r="AD40" t="str">
        <f>'30 Preteky č.2'!$B$23</f>
        <v>Štúrovo B TMA          Fishing Team</v>
      </c>
      <c r="AE40">
        <v>10</v>
      </c>
      <c r="AF40" t="str">
        <f t="shared" si="14"/>
        <v>József Gáspár</v>
      </c>
      <c r="AG40" t="str">
        <f t="shared" si="15"/>
        <v>Štúrovo A Top-Mix</v>
      </c>
    </row>
    <row r="41" spans="1:33" x14ac:dyDescent="0.25">
      <c r="A41">
        <f>'30 Preteky č.2'!C26</f>
        <v>1</v>
      </c>
      <c r="B41" t="str">
        <f>'30 Preteky č.2'!C25</f>
        <v>Roman Júlenyi</v>
      </c>
      <c r="C41" t="str">
        <f>'30 Preteky č.2'!$B$25</f>
        <v>Turčianske Teplice B    Maver</v>
      </c>
      <c r="D41">
        <v>11</v>
      </c>
      <c r="E41" t="str">
        <f t="shared" si="8"/>
        <v>József Varga</v>
      </c>
      <c r="F41" t="str">
        <f t="shared" si="9"/>
        <v>Štúrovo B TMA          Fishing Team</v>
      </c>
      <c r="J41">
        <f>'30 Preteky č.2'!F26</f>
        <v>1</v>
      </c>
      <c r="K41" t="str">
        <f>'30 Preteky č.2'!F25</f>
        <v>Ján Ottinger</v>
      </c>
      <c r="L41" t="str">
        <f>'30 Preteky č.2'!$B$25</f>
        <v>Turčianske Teplice B    Maver</v>
      </c>
      <c r="M41">
        <v>11</v>
      </c>
      <c r="N41" t="str">
        <f t="shared" si="10"/>
        <v>Denis Rovenský</v>
      </c>
      <c r="O41" t="str">
        <f t="shared" si="11"/>
        <v xml:space="preserve">Nová Baňa Carpio </v>
      </c>
      <c r="S41">
        <f>'30 Preteky č.2'!I26</f>
        <v>9</v>
      </c>
      <c r="T41" t="str">
        <f>'30 Preteky č.2'!I25</f>
        <v>Mário Sopúch</v>
      </c>
      <c r="U41" t="str">
        <f>'30 Preteky č.2'!$B$25</f>
        <v>Turčianske Teplice B    Maver</v>
      </c>
      <c r="V41">
        <v>11</v>
      </c>
      <c r="W41" t="str">
        <f t="shared" si="12"/>
        <v>Rastislav Dudr</v>
      </c>
      <c r="X41" t="str">
        <f t="shared" si="13"/>
        <v>Považská Bystrica</v>
      </c>
      <c r="AB41">
        <f>'30 Preteky č.2'!L26</f>
        <v>9</v>
      </c>
      <c r="AC41" t="str">
        <f>'30 Preteky č.2'!L25</f>
        <v>Branislav Kriška</v>
      </c>
      <c r="AD41" t="str">
        <f>'30 Preteky č.2'!$B$25</f>
        <v>Turčianske Teplice B    Maver</v>
      </c>
      <c r="AE41">
        <v>11</v>
      </c>
      <c r="AF41" t="str">
        <f t="shared" si="14"/>
        <v>Dominik Gaža</v>
      </c>
      <c r="AG41" t="str">
        <f t="shared" si="15"/>
        <v>Považská Bystrica</v>
      </c>
    </row>
    <row r="42" spans="1:33" x14ac:dyDescent="0.25">
      <c r="A42">
        <f>'30 Preteky č.2'!C28</f>
        <v>0</v>
      </c>
      <c r="B42">
        <f>'30 Preteky č.2'!C27</f>
        <v>0</v>
      </c>
      <c r="C42">
        <f>'30 Preteky č.2'!$B$27</f>
        <v>0</v>
      </c>
      <c r="D42">
        <v>12</v>
      </c>
      <c r="E42" t="e">
        <f t="shared" si="8"/>
        <v>#N/A</v>
      </c>
      <c r="F42" t="e">
        <f t="shared" si="9"/>
        <v>#N/A</v>
      </c>
      <c r="J42">
        <f>'30 Preteky č.2'!F28</f>
        <v>0</v>
      </c>
      <c r="K42">
        <f>'30 Preteky č.2'!F27</f>
        <v>0</v>
      </c>
      <c r="L42">
        <f>'30 Preteky č.2'!$B$27</f>
        <v>0</v>
      </c>
      <c r="M42">
        <v>12</v>
      </c>
      <c r="N42" t="e">
        <f t="shared" si="10"/>
        <v>#N/A</v>
      </c>
      <c r="O42" t="e">
        <f t="shared" si="11"/>
        <v>#N/A</v>
      </c>
      <c r="S42">
        <f>'30 Preteky č.2'!I28</f>
        <v>0</v>
      </c>
      <c r="T42">
        <f>'30 Preteky č.2'!I27</f>
        <v>0</v>
      </c>
      <c r="U42">
        <f>'30 Preteky č.2'!$B$27</f>
        <v>0</v>
      </c>
      <c r="V42">
        <v>12</v>
      </c>
      <c r="W42" t="e">
        <f t="shared" si="12"/>
        <v>#N/A</v>
      </c>
      <c r="X42" t="e">
        <f t="shared" si="13"/>
        <v>#N/A</v>
      </c>
      <c r="AB42">
        <f>'30 Preteky č.2'!L28</f>
        <v>0</v>
      </c>
      <c r="AC42">
        <f>'30 Preteky č.2'!L27</f>
        <v>0</v>
      </c>
      <c r="AD42">
        <f>'30 Preteky č.2'!$B$27</f>
        <v>0</v>
      </c>
      <c r="AE42">
        <v>12</v>
      </c>
      <c r="AF42" t="e">
        <f t="shared" si="14"/>
        <v>#N/A</v>
      </c>
      <c r="AG42" t="e">
        <f t="shared" si="15"/>
        <v>#N/A</v>
      </c>
    </row>
    <row r="43" spans="1:33" x14ac:dyDescent="0.25">
      <c r="A43">
        <f>'30 Preteky č.2'!C30</f>
        <v>0</v>
      </c>
      <c r="B43">
        <f>'30 Preteky č.2'!C29</f>
        <v>0</v>
      </c>
      <c r="C43">
        <f>'30 Preteky č.2'!$B$29</f>
        <v>0</v>
      </c>
      <c r="D43">
        <v>13</v>
      </c>
      <c r="E43" t="e">
        <f t="shared" si="8"/>
        <v>#N/A</v>
      </c>
      <c r="F43" t="e">
        <f t="shared" si="9"/>
        <v>#N/A</v>
      </c>
      <c r="J43">
        <f>'30 Preteky č.2'!F30</f>
        <v>0</v>
      </c>
      <c r="K43">
        <f>'30 Preteky č.2'!F29</f>
        <v>0</v>
      </c>
      <c r="L43">
        <f>'30 Preteky č.2'!$B$29</f>
        <v>0</v>
      </c>
      <c r="M43">
        <v>13</v>
      </c>
      <c r="N43" t="e">
        <f t="shared" si="10"/>
        <v>#N/A</v>
      </c>
      <c r="O43" t="e">
        <f t="shared" si="11"/>
        <v>#N/A</v>
      </c>
      <c r="S43">
        <f>'30 Preteky č.2'!I30</f>
        <v>0</v>
      </c>
      <c r="T43">
        <f>'30 Preteky č.2'!I29</f>
        <v>0</v>
      </c>
      <c r="U43">
        <f>'30 Preteky č.2'!$B$29</f>
        <v>0</v>
      </c>
      <c r="V43">
        <v>13</v>
      </c>
      <c r="W43" t="e">
        <f t="shared" si="12"/>
        <v>#N/A</v>
      </c>
      <c r="X43" t="e">
        <f t="shared" si="13"/>
        <v>#N/A</v>
      </c>
      <c r="AB43">
        <f>'30 Preteky č.2'!L30</f>
        <v>0</v>
      </c>
      <c r="AC43">
        <f>'30 Preteky č.2'!L29</f>
        <v>0</v>
      </c>
      <c r="AD43">
        <f>'30 Preteky č.2'!$B$29</f>
        <v>0</v>
      </c>
      <c r="AE43">
        <v>13</v>
      </c>
      <c r="AF43" t="e">
        <f t="shared" si="14"/>
        <v>#N/A</v>
      </c>
      <c r="AG43" t="e">
        <f t="shared" si="15"/>
        <v>#N/A</v>
      </c>
    </row>
    <row r="44" spans="1:33" x14ac:dyDescent="0.25">
      <c r="A44">
        <f>'30 Preteky č.2'!C32</f>
        <v>0</v>
      </c>
      <c r="B44">
        <f>'30 Preteky č.2'!C31</f>
        <v>0</v>
      </c>
      <c r="C44">
        <f>'30 Preteky č.2'!$B$31</f>
        <v>0</v>
      </c>
      <c r="D44">
        <v>14</v>
      </c>
      <c r="E44" t="e">
        <f t="shared" si="8"/>
        <v>#N/A</v>
      </c>
      <c r="F44" t="e">
        <f t="shared" si="9"/>
        <v>#N/A</v>
      </c>
      <c r="J44">
        <f>'30 Preteky č.2'!F32</f>
        <v>0</v>
      </c>
      <c r="K44">
        <f>'30 Preteky č.2'!F31</f>
        <v>0</v>
      </c>
      <c r="L44">
        <f>'30 Preteky č.2'!$B$31</f>
        <v>0</v>
      </c>
      <c r="M44">
        <v>14</v>
      </c>
      <c r="N44" t="e">
        <f t="shared" si="10"/>
        <v>#N/A</v>
      </c>
      <c r="O44" t="e">
        <f t="shared" si="11"/>
        <v>#N/A</v>
      </c>
      <c r="S44">
        <f>'30 Preteky č.2'!I32</f>
        <v>0</v>
      </c>
      <c r="T44">
        <f>'30 Preteky č.2'!I31</f>
        <v>0</v>
      </c>
      <c r="U44">
        <f>'30 Preteky č.2'!$B$31</f>
        <v>0</v>
      </c>
      <c r="V44">
        <v>14</v>
      </c>
      <c r="W44" t="e">
        <f t="shared" si="12"/>
        <v>#N/A</v>
      </c>
      <c r="X44" t="e">
        <f t="shared" si="13"/>
        <v>#N/A</v>
      </c>
      <c r="AB44">
        <f>'30 Preteky č.2'!L32</f>
        <v>0</v>
      </c>
      <c r="AC44">
        <f>'30 Preteky č.2'!L31</f>
        <v>0</v>
      </c>
      <c r="AD44">
        <f>'30 Preteky č.2'!$B$31</f>
        <v>0</v>
      </c>
      <c r="AE44">
        <v>14</v>
      </c>
      <c r="AF44" t="e">
        <f t="shared" si="14"/>
        <v>#N/A</v>
      </c>
      <c r="AG44" t="e">
        <f t="shared" si="15"/>
        <v>#N/A</v>
      </c>
    </row>
    <row r="45" spans="1:33" x14ac:dyDescent="0.25">
      <c r="A45">
        <f>'30 Preteky č.2'!C34</f>
        <v>0</v>
      </c>
      <c r="B45">
        <f>'30 Preteky č.2'!C33</f>
        <v>0</v>
      </c>
      <c r="C45">
        <f>'30 Preteky č.2'!$B$33</f>
        <v>0</v>
      </c>
      <c r="D45">
        <v>15</v>
      </c>
      <c r="E45" t="e">
        <f t="shared" si="8"/>
        <v>#N/A</v>
      </c>
      <c r="F45" t="e">
        <f t="shared" si="9"/>
        <v>#N/A</v>
      </c>
      <c r="J45">
        <f>'30 Preteky č.2'!F34</f>
        <v>0</v>
      </c>
      <c r="K45">
        <f>'30 Preteky č.2'!F33</f>
        <v>0</v>
      </c>
      <c r="L45">
        <f>'30 Preteky č.2'!$B$33</f>
        <v>0</v>
      </c>
      <c r="M45">
        <v>15</v>
      </c>
      <c r="N45" t="e">
        <f t="shared" si="10"/>
        <v>#N/A</v>
      </c>
      <c r="O45" t="e">
        <f t="shared" si="11"/>
        <v>#N/A</v>
      </c>
      <c r="S45">
        <f>'30 Preteky č.2'!I34</f>
        <v>0</v>
      </c>
      <c r="T45">
        <f>'30 Preteky č.2'!I33</f>
        <v>0</v>
      </c>
      <c r="U45">
        <f>'30 Preteky č.2'!$B$33</f>
        <v>0</v>
      </c>
      <c r="V45">
        <v>15</v>
      </c>
      <c r="W45" t="e">
        <f t="shared" si="12"/>
        <v>#N/A</v>
      </c>
      <c r="X45" t="e">
        <f t="shared" si="13"/>
        <v>#N/A</v>
      </c>
      <c r="AB45">
        <f>'30 Preteky č.2'!L34</f>
        <v>0</v>
      </c>
      <c r="AC45">
        <f>'30 Preteky č.2'!L33</f>
        <v>0</v>
      </c>
      <c r="AD45">
        <f>'30 Preteky č.2'!$B$33</f>
        <v>0</v>
      </c>
      <c r="AE45">
        <v>15</v>
      </c>
      <c r="AF45" t="e">
        <f t="shared" si="14"/>
        <v>#N/A</v>
      </c>
      <c r="AG45" t="e">
        <f t="shared" si="15"/>
        <v>#N/A</v>
      </c>
    </row>
    <row r="46" spans="1:33" x14ac:dyDescent="0.25">
      <c r="A46">
        <f>'30 Preteky č.2'!C36</f>
        <v>0</v>
      </c>
      <c r="B46">
        <f>'30 Preteky č.2'!C35</f>
        <v>0</v>
      </c>
      <c r="C46">
        <f>'30 Preteky č.2'!$B$35</f>
        <v>0</v>
      </c>
      <c r="D46">
        <v>16</v>
      </c>
      <c r="E46" t="e">
        <f t="shared" si="8"/>
        <v>#N/A</v>
      </c>
      <c r="F46" t="e">
        <f t="shared" si="9"/>
        <v>#N/A</v>
      </c>
      <c r="J46">
        <f>'30 Preteky č.2'!F36</f>
        <v>0</v>
      </c>
      <c r="K46">
        <f>'30 Preteky č.2'!F35</f>
        <v>0</v>
      </c>
      <c r="L46">
        <f>'30 Preteky č.2'!$B$35</f>
        <v>0</v>
      </c>
      <c r="M46">
        <v>16</v>
      </c>
      <c r="N46" t="e">
        <f t="shared" si="10"/>
        <v>#N/A</v>
      </c>
      <c r="O46" t="e">
        <f t="shared" si="11"/>
        <v>#N/A</v>
      </c>
      <c r="S46">
        <f>'30 Preteky č.2'!I36</f>
        <v>0</v>
      </c>
      <c r="T46">
        <f>'30 Preteky č.2'!I35</f>
        <v>0</v>
      </c>
      <c r="U46">
        <f>'30 Preteky č.2'!$B$35</f>
        <v>0</v>
      </c>
      <c r="V46">
        <v>16</v>
      </c>
      <c r="W46" t="e">
        <f t="shared" si="12"/>
        <v>#N/A</v>
      </c>
      <c r="X46" t="e">
        <f t="shared" si="13"/>
        <v>#N/A</v>
      </c>
      <c r="AB46">
        <f>'30 Preteky č.2'!L36</f>
        <v>0</v>
      </c>
      <c r="AC46">
        <f>'30 Preteky č.2'!L35</f>
        <v>0</v>
      </c>
      <c r="AD46">
        <f>'30 Preteky č.2'!$B$35</f>
        <v>0</v>
      </c>
      <c r="AE46">
        <v>16</v>
      </c>
      <c r="AF46" t="e">
        <f t="shared" si="14"/>
        <v>#N/A</v>
      </c>
      <c r="AG46" t="e">
        <f t="shared" si="15"/>
        <v>#N/A</v>
      </c>
    </row>
    <row r="47" spans="1:33" x14ac:dyDescent="0.25">
      <c r="A47">
        <f>'30 Preteky č.2'!C38</f>
        <v>0</v>
      </c>
      <c r="B47">
        <f>'30 Preteky č.2'!C37</f>
        <v>0</v>
      </c>
      <c r="C47">
        <f>'30 Preteky č.2'!$B$37</f>
        <v>0</v>
      </c>
      <c r="D47">
        <v>17</v>
      </c>
      <c r="E47" t="e">
        <f t="shared" si="8"/>
        <v>#N/A</v>
      </c>
      <c r="F47" t="e">
        <f t="shared" si="9"/>
        <v>#N/A</v>
      </c>
      <c r="J47">
        <f>'30 Preteky č.2'!F38</f>
        <v>0</v>
      </c>
      <c r="K47">
        <f>'30 Preteky č.2'!F37</f>
        <v>0</v>
      </c>
      <c r="L47">
        <f>'30 Preteky č.2'!$B$37</f>
        <v>0</v>
      </c>
      <c r="M47">
        <v>17</v>
      </c>
      <c r="N47" t="e">
        <f t="shared" si="10"/>
        <v>#N/A</v>
      </c>
      <c r="O47" t="e">
        <f t="shared" si="11"/>
        <v>#N/A</v>
      </c>
      <c r="S47">
        <f>'30 Preteky č.2'!I38</f>
        <v>0</v>
      </c>
      <c r="T47">
        <f>'30 Preteky č.2'!I37</f>
        <v>0</v>
      </c>
      <c r="U47">
        <f>'30 Preteky č.2'!$B$37</f>
        <v>0</v>
      </c>
      <c r="V47">
        <v>17</v>
      </c>
      <c r="W47" t="e">
        <f t="shared" si="12"/>
        <v>#N/A</v>
      </c>
      <c r="X47" t="e">
        <f t="shared" si="13"/>
        <v>#N/A</v>
      </c>
      <c r="AB47">
        <f>'30 Preteky č.2'!L38</f>
        <v>0</v>
      </c>
      <c r="AC47">
        <f>'30 Preteky č.2'!L37</f>
        <v>0</v>
      </c>
      <c r="AD47">
        <f>'30 Preteky č.2'!$B$37</f>
        <v>0</v>
      </c>
      <c r="AE47">
        <v>17</v>
      </c>
      <c r="AF47" t="e">
        <f t="shared" si="14"/>
        <v>#N/A</v>
      </c>
      <c r="AG47" t="e">
        <f t="shared" si="15"/>
        <v>#N/A</v>
      </c>
    </row>
    <row r="48" spans="1:33" x14ac:dyDescent="0.25">
      <c r="A48">
        <f>'30 Preteky č.2'!C40</f>
        <v>0</v>
      </c>
      <c r="B48">
        <f>'30 Preteky č.2'!C39</f>
        <v>0</v>
      </c>
      <c r="C48">
        <f>'30 Preteky č.2'!$B$39</f>
        <v>0</v>
      </c>
      <c r="D48">
        <v>18</v>
      </c>
      <c r="E48" t="e">
        <f t="shared" si="8"/>
        <v>#N/A</v>
      </c>
      <c r="F48" t="e">
        <f t="shared" si="9"/>
        <v>#N/A</v>
      </c>
      <c r="J48">
        <f>'30 Preteky č.2'!F40</f>
        <v>0</v>
      </c>
      <c r="K48">
        <f>'30 Preteky č.2'!F39</f>
        <v>0</v>
      </c>
      <c r="L48">
        <f>'30 Preteky č.2'!$B$39</f>
        <v>0</v>
      </c>
      <c r="M48">
        <v>18</v>
      </c>
      <c r="N48" t="e">
        <f t="shared" si="10"/>
        <v>#N/A</v>
      </c>
      <c r="O48" t="e">
        <f t="shared" si="11"/>
        <v>#N/A</v>
      </c>
      <c r="S48">
        <f>'30 Preteky č.2'!I40</f>
        <v>0</v>
      </c>
      <c r="T48">
        <f>'30 Preteky č.2'!I39</f>
        <v>0</v>
      </c>
      <c r="U48">
        <f>'30 Preteky č.2'!$B$39</f>
        <v>0</v>
      </c>
      <c r="V48">
        <v>18</v>
      </c>
      <c r="W48" t="e">
        <f t="shared" si="12"/>
        <v>#N/A</v>
      </c>
      <c r="X48" t="e">
        <f t="shared" si="13"/>
        <v>#N/A</v>
      </c>
      <c r="AB48">
        <f>'30 Preteky č.2'!L40</f>
        <v>0</v>
      </c>
      <c r="AC48">
        <f>'30 Preteky č.2'!L39</f>
        <v>0</v>
      </c>
      <c r="AD48">
        <f>'30 Preteky č.2'!$B$39</f>
        <v>0</v>
      </c>
      <c r="AE48">
        <v>18</v>
      </c>
      <c r="AF48" t="e">
        <f t="shared" si="14"/>
        <v>#N/A</v>
      </c>
      <c r="AG48" t="e">
        <f t="shared" si="15"/>
        <v>#N/A</v>
      </c>
    </row>
    <row r="49" spans="1:33" x14ac:dyDescent="0.25">
      <c r="A49">
        <f>'30 Preteky č.2'!C42</f>
        <v>0</v>
      </c>
      <c r="B49">
        <f>'30 Preteky č.2'!C41</f>
        <v>0</v>
      </c>
      <c r="C49">
        <f>'30 Preteky č.2'!$B$41</f>
        <v>0</v>
      </c>
      <c r="D49">
        <v>19</v>
      </c>
      <c r="E49" t="e">
        <f t="shared" si="8"/>
        <v>#N/A</v>
      </c>
      <c r="F49" t="e">
        <f t="shared" si="9"/>
        <v>#N/A</v>
      </c>
      <c r="J49">
        <f>'30 Preteky č.2'!F42</f>
        <v>0</v>
      </c>
      <c r="K49">
        <f>'30 Preteky č.2'!F41</f>
        <v>0</v>
      </c>
      <c r="L49">
        <f>'30 Preteky č.2'!$B$41</f>
        <v>0</v>
      </c>
      <c r="M49">
        <v>19</v>
      </c>
      <c r="N49" t="e">
        <f t="shared" si="10"/>
        <v>#N/A</v>
      </c>
      <c r="O49" t="e">
        <f t="shared" si="11"/>
        <v>#N/A</v>
      </c>
      <c r="S49">
        <f>'30 Preteky č.2'!I42</f>
        <v>0</v>
      </c>
      <c r="T49">
        <f>'30 Preteky č.2'!I41</f>
        <v>0</v>
      </c>
      <c r="U49">
        <f>'30 Preteky č.2'!$B$41</f>
        <v>0</v>
      </c>
      <c r="V49">
        <v>19</v>
      </c>
      <c r="W49" t="e">
        <f t="shared" si="12"/>
        <v>#N/A</v>
      </c>
      <c r="X49" t="e">
        <f t="shared" si="13"/>
        <v>#N/A</v>
      </c>
      <c r="AB49">
        <f>'30 Preteky č.2'!L42</f>
        <v>0</v>
      </c>
      <c r="AC49">
        <f>'30 Preteky č.2'!L41</f>
        <v>0</v>
      </c>
      <c r="AD49">
        <f>'30 Preteky č.2'!$B$41</f>
        <v>0</v>
      </c>
      <c r="AE49">
        <v>19</v>
      </c>
      <c r="AF49" t="e">
        <f t="shared" si="14"/>
        <v>#N/A</v>
      </c>
      <c r="AG49" t="e">
        <f t="shared" si="15"/>
        <v>#N/A</v>
      </c>
    </row>
    <row r="50" spans="1:33" x14ac:dyDescent="0.25">
      <c r="A50">
        <f>'30 Preteky č.2'!C44</f>
        <v>0</v>
      </c>
      <c r="B50">
        <f>'30 Preteky č.2'!C43</f>
        <v>0</v>
      </c>
      <c r="C50">
        <f>'30 Preteky č.2'!$B$43</f>
        <v>0</v>
      </c>
      <c r="D50">
        <v>20</v>
      </c>
      <c r="E50" t="e">
        <f t="shared" si="8"/>
        <v>#N/A</v>
      </c>
      <c r="F50" t="e">
        <f t="shared" si="9"/>
        <v>#N/A</v>
      </c>
      <c r="J50">
        <f>'30 Preteky č.2'!F44</f>
        <v>0</v>
      </c>
      <c r="K50">
        <f>'30 Preteky č.2'!F43</f>
        <v>0</v>
      </c>
      <c r="L50">
        <f>'30 Preteky č.2'!$B$43</f>
        <v>0</v>
      </c>
      <c r="M50">
        <v>20</v>
      </c>
      <c r="N50" t="e">
        <f t="shared" si="10"/>
        <v>#N/A</v>
      </c>
      <c r="O50" t="e">
        <f t="shared" si="11"/>
        <v>#N/A</v>
      </c>
      <c r="S50">
        <f>'30 Preteky č.2'!I44</f>
        <v>0</v>
      </c>
      <c r="T50">
        <f>'30 Preteky č.2'!I43</f>
        <v>0</v>
      </c>
      <c r="U50">
        <f>'30 Preteky č.2'!$B$43</f>
        <v>0</v>
      </c>
      <c r="V50">
        <v>20</v>
      </c>
      <c r="W50" t="e">
        <f t="shared" si="12"/>
        <v>#N/A</v>
      </c>
      <c r="X50" t="e">
        <f t="shared" si="13"/>
        <v>#N/A</v>
      </c>
      <c r="AB50">
        <f>'30 Preteky č.2'!L44</f>
        <v>0</v>
      </c>
      <c r="AC50">
        <f>'30 Preteky č.2'!L43</f>
        <v>0</v>
      </c>
      <c r="AD50">
        <f>'30 Preteky č.2'!$B$43</f>
        <v>0</v>
      </c>
      <c r="AE50">
        <v>20</v>
      </c>
      <c r="AF50" t="e">
        <f t="shared" si="14"/>
        <v>#N/A</v>
      </c>
      <c r="AG50" t="e">
        <f t="shared" si="15"/>
        <v>#N/A</v>
      </c>
    </row>
    <row r="51" spans="1:33" x14ac:dyDescent="0.25">
      <c r="A51">
        <f>'30 Preteky č.2'!C46</f>
        <v>0</v>
      </c>
      <c r="B51">
        <f>'30 Preteky č.2'!C45</f>
        <v>0</v>
      </c>
      <c r="C51">
        <f>'30 Preteky č.2'!$B$45</f>
        <v>0</v>
      </c>
      <c r="D51">
        <v>21</v>
      </c>
      <c r="E51" t="e">
        <f t="shared" si="8"/>
        <v>#N/A</v>
      </c>
      <c r="F51" t="e">
        <f t="shared" si="9"/>
        <v>#N/A</v>
      </c>
      <c r="J51">
        <f>'30 Preteky č.2'!F46</f>
        <v>0</v>
      </c>
      <c r="K51">
        <f>'30 Preteky č.2'!F45</f>
        <v>0</v>
      </c>
      <c r="L51">
        <f>'30 Preteky č.2'!$B$45</f>
        <v>0</v>
      </c>
      <c r="M51">
        <v>21</v>
      </c>
      <c r="N51" t="e">
        <f t="shared" si="10"/>
        <v>#N/A</v>
      </c>
      <c r="O51" t="e">
        <f t="shared" si="11"/>
        <v>#N/A</v>
      </c>
      <c r="S51">
        <f>'30 Preteky č.2'!I46</f>
        <v>0</v>
      </c>
      <c r="T51">
        <f>'30 Preteky č.2'!I45</f>
        <v>0</v>
      </c>
      <c r="U51">
        <f>'30 Preteky č.2'!$B$45</f>
        <v>0</v>
      </c>
      <c r="V51">
        <v>21</v>
      </c>
      <c r="W51" t="e">
        <f t="shared" si="12"/>
        <v>#N/A</v>
      </c>
      <c r="X51" t="e">
        <f t="shared" si="13"/>
        <v>#N/A</v>
      </c>
      <c r="AB51">
        <f>'30 Preteky č.2'!L46</f>
        <v>0</v>
      </c>
      <c r="AC51">
        <f>'30 Preteky č.2'!L45</f>
        <v>0</v>
      </c>
      <c r="AD51">
        <f>'30 Preteky č.2'!$B$45</f>
        <v>0</v>
      </c>
      <c r="AE51">
        <v>21</v>
      </c>
      <c r="AF51" t="e">
        <f t="shared" si="14"/>
        <v>#N/A</v>
      </c>
      <c r="AG51" t="e">
        <f t="shared" si="15"/>
        <v>#N/A</v>
      </c>
    </row>
    <row r="52" spans="1:33" x14ac:dyDescent="0.25">
      <c r="A52">
        <f>'30 Preteky č.2'!C48</f>
        <v>0</v>
      </c>
      <c r="B52">
        <f>'30 Preteky č.2'!C47</f>
        <v>0</v>
      </c>
      <c r="C52">
        <f>'30 Preteky č.2'!$B$47</f>
        <v>0</v>
      </c>
      <c r="D52">
        <v>22</v>
      </c>
      <c r="E52" t="e">
        <f t="shared" si="8"/>
        <v>#N/A</v>
      </c>
      <c r="F52" t="e">
        <f t="shared" si="9"/>
        <v>#N/A</v>
      </c>
      <c r="J52">
        <f>'30 Preteky č.2'!F48</f>
        <v>0</v>
      </c>
      <c r="K52">
        <f>'30 Preteky č.2'!F47</f>
        <v>0</v>
      </c>
      <c r="L52">
        <f>'30 Preteky č.2'!$B$47</f>
        <v>0</v>
      </c>
      <c r="M52">
        <v>22</v>
      </c>
      <c r="N52" t="e">
        <f t="shared" si="10"/>
        <v>#N/A</v>
      </c>
      <c r="O52" t="e">
        <f t="shared" si="11"/>
        <v>#N/A</v>
      </c>
      <c r="S52">
        <f>'30 Preteky č.2'!I48</f>
        <v>0</v>
      </c>
      <c r="T52">
        <f>'30 Preteky č.2'!I47</f>
        <v>0</v>
      </c>
      <c r="U52">
        <f>'30 Preteky č.2'!$B$47</f>
        <v>0</v>
      </c>
      <c r="V52">
        <v>22</v>
      </c>
      <c r="W52" t="e">
        <f t="shared" si="12"/>
        <v>#N/A</v>
      </c>
      <c r="X52" t="e">
        <f t="shared" si="13"/>
        <v>#N/A</v>
      </c>
      <c r="AB52">
        <f>'30 Preteky č.2'!L48</f>
        <v>0</v>
      </c>
      <c r="AC52">
        <f>'30 Preteky č.2'!L47</f>
        <v>0</v>
      </c>
      <c r="AD52">
        <f>'30 Preteky č.2'!$B$47</f>
        <v>0</v>
      </c>
      <c r="AE52">
        <v>22</v>
      </c>
      <c r="AF52" t="e">
        <f t="shared" si="14"/>
        <v>#N/A</v>
      </c>
      <c r="AG52" t="e">
        <f t="shared" si="15"/>
        <v>#N/A</v>
      </c>
    </row>
    <row r="53" spans="1:33" x14ac:dyDescent="0.25">
      <c r="A53">
        <f>'30 Preteky č.2'!C50</f>
        <v>0</v>
      </c>
      <c r="B53">
        <f>'30 Preteky č.2'!C49</f>
        <v>0</v>
      </c>
      <c r="C53">
        <f>'30 Preteky č.2'!$B$49</f>
        <v>0</v>
      </c>
      <c r="D53">
        <v>23</v>
      </c>
      <c r="E53" t="e">
        <f t="shared" si="8"/>
        <v>#N/A</v>
      </c>
      <c r="F53" t="e">
        <f t="shared" si="9"/>
        <v>#N/A</v>
      </c>
      <c r="J53">
        <f>'30 Preteky č.2'!F50</f>
        <v>0</v>
      </c>
      <c r="K53">
        <f>'30 Preteky č.2'!F49</f>
        <v>0</v>
      </c>
      <c r="L53">
        <f>'30 Preteky č.2'!$B$49</f>
        <v>0</v>
      </c>
      <c r="M53">
        <v>23</v>
      </c>
      <c r="N53" t="e">
        <f t="shared" si="10"/>
        <v>#N/A</v>
      </c>
      <c r="O53" t="e">
        <f t="shared" si="11"/>
        <v>#N/A</v>
      </c>
      <c r="S53">
        <f>'30 Preteky č.2'!I50</f>
        <v>0</v>
      </c>
      <c r="T53">
        <f>'30 Preteky č.2'!I49</f>
        <v>0</v>
      </c>
      <c r="U53">
        <f>'30 Preteky č.2'!$B$49</f>
        <v>0</v>
      </c>
      <c r="V53">
        <v>23</v>
      </c>
      <c r="W53" t="e">
        <f t="shared" si="12"/>
        <v>#N/A</v>
      </c>
      <c r="X53" t="e">
        <f t="shared" si="13"/>
        <v>#N/A</v>
      </c>
      <c r="AB53">
        <f>'30 Preteky č.2'!L50</f>
        <v>0</v>
      </c>
      <c r="AC53">
        <f>'30 Preteky č.2'!L49</f>
        <v>0</v>
      </c>
      <c r="AD53">
        <f>'30 Preteky č.2'!$B$49</f>
        <v>0</v>
      </c>
      <c r="AE53">
        <v>23</v>
      </c>
      <c r="AF53" t="e">
        <f t="shared" si="14"/>
        <v>#N/A</v>
      </c>
      <c r="AG53" t="e">
        <f t="shared" si="15"/>
        <v>#N/A</v>
      </c>
    </row>
  </sheetData>
  <mergeCells count="116">
    <mergeCell ref="T25:U25"/>
    <mergeCell ref="T26:U26"/>
    <mergeCell ref="AC25:AD25"/>
    <mergeCell ref="AC26:AD26"/>
    <mergeCell ref="AB27:AD27"/>
    <mergeCell ref="AE27:AG27"/>
    <mergeCell ref="A27:C27"/>
    <mergeCell ref="D27:F27"/>
    <mergeCell ref="J27:L27"/>
    <mergeCell ref="M27:O27"/>
    <mergeCell ref="S27:U27"/>
    <mergeCell ref="V27:X27"/>
    <mergeCell ref="B25:C25"/>
    <mergeCell ref="B26:C26"/>
    <mergeCell ref="K25:L25"/>
    <mergeCell ref="K26:L26"/>
    <mergeCell ref="B22:C22"/>
    <mergeCell ref="K22:L22"/>
    <mergeCell ref="T22:U22"/>
    <mergeCell ref="AC22:AD22"/>
    <mergeCell ref="B23:C23"/>
    <mergeCell ref="K23:L23"/>
    <mergeCell ref="T23:U23"/>
    <mergeCell ref="AC23:AD23"/>
    <mergeCell ref="B24:C24"/>
    <mergeCell ref="K24:L24"/>
    <mergeCell ref="T24:U24"/>
    <mergeCell ref="AC24:AD24"/>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Z125"/>
  <sheetViews>
    <sheetView tabSelected="1" zoomScaleNormal="100" workbookViewId="0">
      <selection sqref="A1:J2"/>
    </sheetView>
  </sheetViews>
  <sheetFormatPr defaultRowHeight="13.2" x14ac:dyDescent="0.25"/>
  <cols>
    <col min="1" max="1" width="20.5546875" customWidth="1"/>
    <col min="2" max="2" width="8.5546875" customWidth="1"/>
    <col min="4" max="4" width="8.33203125" customWidth="1"/>
    <col min="5" max="5" width="8.5546875" customWidth="1"/>
    <col min="6" max="6" width="8.88671875" hidden="1" customWidth="1"/>
    <col min="7" max="7" width="8.109375" hidden="1" customWidth="1"/>
    <col min="8" max="8" width="8.109375" customWidth="1"/>
    <col min="10" max="10" width="9.109375" style="8"/>
    <col min="20" max="20" width="9.109375" customWidth="1"/>
    <col min="21" max="26" width="9.109375" hidden="1" customWidth="1"/>
  </cols>
  <sheetData>
    <row r="1" spans="1:26" x14ac:dyDescent="0.25">
      <c r="A1" s="364" t="s">
        <v>224</v>
      </c>
      <c r="B1" s="365"/>
      <c r="C1" s="365"/>
      <c r="D1" s="365"/>
      <c r="E1" s="365"/>
      <c r="F1" s="365"/>
      <c r="G1" s="365"/>
      <c r="H1" s="365"/>
      <c r="I1" s="365"/>
      <c r="J1" s="366"/>
    </row>
    <row r="2" spans="1:26" ht="13.8" thickBot="1" x14ac:dyDescent="0.3">
      <c r="A2" s="367"/>
      <c r="B2" s="368"/>
      <c r="C2" s="368"/>
      <c r="D2" s="368"/>
      <c r="E2" s="368"/>
      <c r="F2" s="368"/>
      <c r="G2" s="368"/>
      <c r="H2" s="368"/>
      <c r="I2" s="368"/>
      <c r="J2" s="369"/>
    </row>
    <row r="3" spans="1:26" ht="24" customHeight="1" thickBot="1" x14ac:dyDescent="0.3">
      <c r="A3" s="102"/>
      <c r="B3" s="370" t="s">
        <v>139</v>
      </c>
      <c r="C3" s="274"/>
      <c r="D3" s="370" t="s">
        <v>140</v>
      </c>
      <c r="E3" s="274"/>
      <c r="F3" s="370" t="s">
        <v>151</v>
      </c>
      <c r="G3" s="274"/>
      <c r="H3" s="370" t="s">
        <v>138</v>
      </c>
      <c r="I3" s="274"/>
      <c r="J3" s="140"/>
    </row>
    <row r="4" spans="1:26" ht="18.75" customHeight="1" x14ac:dyDescent="0.25">
      <c r="A4" s="110" t="s">
        <v>134</v>
      </c>
      <c r="B4" s="111" t="s">
        <v>2</v>
      </c>
      <c r="C4" s="111" t="s">
        <v>135</v>
      </c>
      <c r="D4" s="111" t="s">
        <v>136</v>
      </c>
      <c r="E4" s="111" t="s">
        <v>135</v>
      </c>
      <c r="F4" s="111" t="s">
        <v>136</v>
      </c>
      <c r="G4" s="111" t="s">
        <v>135</v>
      </c>
      <c r="H4" s="111" t="s">
        <v>136</v>
      </c>
      <c r="I4" s="111" t="s">
        <v>135</v>
      </c>
      <c r="J4" s="170" t="s">
        <v>137</v>
      </c>
    </row>
    <row r="5" spans="1:26" ht="19.95" hidden="1" customHeight="1" x14ac:dyDescent="0.3">
      <c r="A5" s="155">
        <f>Sheet2!L79</f>
        <v>0</v>
      </c>
      <c r="B5" s="155">
        <f>Sheet2!M79</f>
        <v>99</v>
      </c>
      <c r="C5" s="155">
        <f>Sheet2!N79</f>
        <v>-1</v>
      </c>
      <c r="D5" s="155">
        <f>Sheet2!O79</f>
        <v>99</v>
      </c>
      <c r="E5" s="155">
        <f>Sheet2!P79</f>
        <v>-1</v>
      </c>
      <c r="F5" s="155">
        <f>Sheet2!Q79</f>
        <v>0</v>
      </c>
      <c r="G5" s="155">
        <f>Sheet2!R79</f>
        <v>0</v>
      </c>
      <c r="H5" s="155">
        <f>Sheet2!T79</f>
        <v>198</v>
      </c>
      <c r="I5" s="171">
        <f>Sheet2!U79</f>
        <v>-2</v>
      </c>
      <c r="J5" s="175">
        <f t="shared" ref="J5" si="0">Z5</f>
        <v>38.5</v>
      </c>
      <c r="U5">
        <f>RANK(H5,$H$5:$H$124,1)</f>
        <v>1</v>
      </c>
      <c r="V5">
        <f>RANK(I5,$I$5:$I$124,0)</f>
        <v>45</v>
      </c>
      <c r="W5">
        <f>U5+0.00001*V5</f>
        <v>1.0004500000000001</v>
      </c>
      <c r="X5">
        <f>RANK(W5,$W$5:$W$124,1)</f>
        <v>1</v>
      </c>
      <c r="Y5">
        <f>COUNTIF($X$5:$X$124,X5)</f>
        <v>76</v>
      </c>
      <c r="Z5">
        <f>IF(Y5 &gt; 1,IF(MOD(Y5,2) = 0,((X5*2+Y5-1)/2),(X5*2+Y5-1)/2),IF(Y5=1,X5,(X5*2+Y5-1)/2))</f>
        <v>38.5</v>
      </c>
    </row>
    <row r="6" spans="1:26" ht="19.95" customHeight="1" x14ac:dyDescent="0.3">
      <c r="A6" s="169" t="str">
        <f>Sheet2!L67</f>
        <v>Jozef Somogyi</v>
      </c>
      <c r="B6" s="169">
        <f>Sheet2!M67</f>
        <v>1</v>
      </c>
      <c r="C6" s="169">
        <f>Sheet2!N67</f>
        <v>7950</v>
      </c>
      <c r="D6" s="169">
        <f>Sheet2!O67</f>
        <v>1</v>
      </c>
      <c r="E6" s="169">
        <f>Sheet2!P67</f>
        <v>10175</v>
      </c>
      <c r="F6" s="169">
        <f>Sheet2!Q67</f>
        <v>1000</v>
      </c>
      <c r="G6" s="169">
        <f>Sheet2!R67</f>
        <v>1000</v>
      </c>
      <c r="H6" s="169">
        <f>Sheet2!T67</f>
        <v>1002</v>
      </c>
      <c r="I6" s="173">
        <f>Sheet2!U67</f>
        <v>19125</v>
      </c>
      <c r="J6" s="177">
        <v>1</v>
      </c>
      <c r="U6">
        <f t="shared" ref="U6:U69" si="1">RANK(H6,$H$5:$H$124,1)</f>
        <v>77</v>
      </c>
      <c r="V6">
        <f t="shared" ref="V6:V69" si="2">RANK(I6,$I$5:$I$124,0)</f>
        <v>5</v>
      </c>
      <c r="W6">
        <f t="shared" ref="W6:W69" si="3">U6+0.00001*V6</f>
        <v>77.000050000000002</v>
      </c>
      <c r="X6">
        <f t="shared" ref="X6:X69" si="4">RANK(W6,$W$5:$W$124,1)</f>
        <v>77</v>
      </c>
      <c r="Y6">
        <f t="shared" ref="Y6:Y69" si="5">COUNTIF($X$5:$X$124,X6)</f>
        <v>1</v>
      </c>
      <c r="Z6">
        <f t="shared" ref="Z6:Z69" si="6">IF(Y6 &gt; 1,IF(MOD(Y6,2) = 0,((X6*2+Y6-1)/2),(X6*2+Y6-1)/2),IF(Y6=1,X6,(X6*2+Y6-1)/2))</f>
        <v>77</v>
      </c>
    </row>
    <row r="7" spans="1:26" ht="19.95" customHeight="1" x14ac:dyDescent="0.3">
      <c r="A7" s="103" t="str">
        <f>Sheet2!L10</f>
        <v>Denis Rovenský</v>
      </c>
      <c r="B7" s="103">
        <f>Sheet2!M10</f>
        <v>1</v>
      </c>
      <c r="C7" s="103">
        <f>Sheet2!N10</f>
        <v>10175</v>
      </c>
      <c r="D7" s="103">
        <f>Sheet2!O10</f>
        <v>2</v>
      </c>
      <c r="E7" s="103">
        <f>Sheet2!P10</f>
        <v>9875</v>
      </c>
      <c r="F7" s="103">
        <f>Sheet2!Q10</f>
        <v>1000</v>
      </c>
      <c r="G7" s="103">
        <f>Sheet2!R10</f>
        <v>1000</v>
      </c>
      <c r="H7" s="103">
        <f>Sheet2!T10</f>
        <v>1003</v>
      </c>
      <c r="I7" s="172">
        <f>Sheet2!U10</f>
        <v>21050</v>
      </c>
      <c r="J7" s="176">
        <v>2</v>
      </c>
      <c r="U7">
        <f t="shared" si="1"/>
        <v>78</v>
      </c>
      <c r="V7">
        <f t="shared" si="2"/>
        <v>3</v>
      </c>
      <c r="W7">
        <f t="shared" si="3"/>
        <v>78.000029999999995</v>
      </c>
      <c r="X7">
        <f t="shared" si="4"/>
        <v>78</v>
      </c>
      <c r="Y7">
        <f t="shared" si="5"/>
        <v>1</v>
      </c>
      <c r="Z7">
        <f t="shared" si="6"/>
        <v>78</v>
      </c>
    </row>
    <row r="8" spans="1:26" ht="19.95" customHeight="1" x14ac:dyDescent="0.3">
      <c r="A8" s="103" t="str">
        <f>Sheet2!L102</f>
        <v>Dominik Gaža</v>
      </c>
      <c r="B8" s="103">
        <f>Sheet2!M102</f>
        <v>3</v>
      </c>
      <c r="C8" s="103">
        <f>Sheet2!N102</f>
        <v>9250</v>
      </c>
      <c r="D8" s="103">
        <f>Sheet2!O102</f>
        <v>1</v>
      </c>
      <c r="E8" s="103">
        <f>Sheet2!P102</f>
        <v>17450</v>
      </c>
      <c r="F8" s="103">
        <f>Sheet2!Q102</f>
        <v>1000</v>
      </c>
      <c r="G8" s="103">
        <f>Sheet2!R102</f>
        <v>1000</v>
      </c>
      <c r="H8" s="103">
        <f>Sheet2!T102</f>
        <v>1004</v>
      </c>
      <c r="I8" s="172">
        <f>Sheet2!U102</f>
        <v>27700</v>
      </c>
      <c r="J8" s="176">
        <v>3</v>
      </c>
      <c r="U8">
        <f t="shared" si="1"/>
        <v>79</v>
      </c>
      <c r="V8">
        <f t="shared" si="2"/>
        <v>1</v>
      </c>
      <c r="W8">
        <f t="shared" si="3"/>
        <v>79.000010000000003</v>
      </c>
      <c r="X8">
        <f t="shared" si="4"/>
        <v>79</v>
      </c>
      <c r="Y8">
        <f t="shared" si="5"/>
        <v>1</v>
      </c>
      <c r="Z8">
        <f t="shared" si="6"/>
        <v>79</v>
      </c>
    </row>
    <row r="9" spans="1:26" ht="19.95" customHeight="1" x14ac:dyDescent="0.3">
      <c r="A9" s="103" t="str">
        <f>Sheet2!L69</f>
        <v>Štefan Futo</v>
      </c>
      <c r="B9" s="103">
        <f>Sheet2!M69</f>
        <v>3</v>
      </c>
      <c r="C9" s="103">
        <f>Sheet2!N69</f>
        <v>6400</v>
      </c>
      <c r="D9" s="103">
        <f>Sheet2!O69</f>
        <v>1</v>
      </c>
      <c r="E9" s="103">
        <f>Sheet2!P69</f>
        <v>10325</v>
      </c>
      <c r="F9" s="103">
        <f>Sheet2!Q69</f>
        <v>1000</v>
      </c>
      <c r="G9" s="103">
        <f>Sheet2!R69</f>
        <v>1000</v>
      </c>
      <c r="H9" s="103">
        <f>Sheet2!T69</f>
        <v>1004</v>
      </c>
      <c r="I9" s="172">
        <f>Sheet2!U69</f>
        <v>17725</v>
      </c>
      <c r="J9" s="176">
        <v>4</v>
      </c>
      <c r="U9">
        <f t="shared" si="1"/>
        <v>79</v>
      </c>
      <c r="V9">
        <f t="shared" si="2"/>
        <v>7</v>
      </c>
      <c r="W9">
        <f t="shared" si="3"/>
        <v>79.000069999999994</v>
      </c>
      <c r="X9">
        <f t="shared" si="4"/>
        <v>80</v>
      </c>
      <c r="Y9">
        <f t="shared" si="5"/>
        <v>1</v>
      </c>
      <c r="Z9">
        <f t="shared" si="6"/>
        <v>80</v>
      </c>
    </row>
    <row r="10" spans="1:26" ht="19.95" hidden="1" customHeight="1" x14ac:dyDescent="0.3">
      <c r="A10" s="103">
        <f>Sheet2!L49</f>
        <v>0</v>
      </c>
      <c r="B10" s="103">
        <f>Sheet2!M49</f>
        <v>99</v>
      </c>
      <c r="C10" s="103">
        <f>Sheet2!N49</f>
        <v>-1</v>
      </c>
      <c r="D10" s="103">
        <f>Sheet2!O49</f>
        <v>99</v>
      </c>
      <c r="E10" s="103">
        <f>Sheet2!P49</f>
        <v>-1</v>
      </c>
      <c r="F10" s="103">
        <f>Sheet2!Q49</f>
        <v>0</v>
      </c>
      <c r="G10" s="103">
        <f>Sheet2!R49</f>
        <v>0</v>
      </c>
      <c r="H10" s="103">
        <f>Sheet2!T49</f>
        <v>198</v>
      </c>
      <c r="I10" s="172">
        <f>Sheet2!U49</f>
        <v>-2</v>
      </c>
      <c r="J10" s="176">
        <f t="shared" ref="J6:J37" si="7">Z10</f>
        <v>38.5</v>
      </c>
      <c r="U10">
        <f t="shared" si="1"/>
        <v>1</v>
      </c>
      <c r="V10">
        <f t="shared" si="2"/>
        <v>45</v>
      </c>
      <c r="W10">
        <f t="shared" si="3"/>
        <v>1.0004500000000001</v>
      </c>
      <c r="X10">
        <f t="shared" si="4"/>
        <v>1</v>
      </c>
      <c r="Y10">
        <f t="shared" si="5"/>
        <v>76</v>
      </c>
      <c r="Z10">
        <f t="shared" si="6"/>
        <v>38.5</v>
      </c>
    </row>
    <row r="11" spans="1:26" ht="19.95" hidden="1" customHeight="1" x14ac:dyDescent="0.3">
      <c r="A11" s="103">
        <f>Sheet2!L108</f>
        <v>0</v>
      </c>
      <c r="B11" s="103">
        <f>Sheet2!M108</f>
        <v>99</v>
      </c>
      <c r="C11" s="103">
        <f>Sheet2!N108</f>
        <v>-1</v>
      </c>
      <c r="D11" s="103">
        <f>Sheet2!O108</f>
        <v>99</v>
      </c>
      <c r="E11" s="103">
        <f>Sheet2!P108</f>
        <v>-1</v>
      </c>
      <c r="F11" s="103">
        <f>Sheet2!Q108</f>
        <v>0</v>
      </c>
      <c r="G11" s="103">
        <f>Sheet2!R108</f>
        <v>0</v>
      </c>
      <c r="H11" s="103">
        <f>Sheet2!T108</f>
        <v>198</v>
      </c>
      <c r="I11" s="172">
        <f>Sheet2!U108</f>
        <v>-2</v>
      </c>
      <c r="J11" s="176">
        <f t="shared" si="7"/>
        <v>38.5</v>
      </c>
      <c r="U11">
        <f t="shared" si="1"/>
        <v>1</v>
      </c>
      <c r="V11">
        <f t="shared" si="2"/>
        <v>45</v>
      </c>
      <c r="W11">
        <f t="shared" si="3"/>
        <v>1.0004500000000001</v>
      </c>
      <c r="X11">
        <f t="shared" si="4"/>
        <v>1</v>
      </c>
      <c r="Y11">
        <f t="shared" si="5"/>
        <v>76</v>
      </c>
      <c r="Z11">
        <f t="shared" si="6"/>
        <v>38.5</v>
      </c>
    </row>
    <row r="12" spans="1:26" ht="19.95" customHeight="1" x14ac:dyDescent="0.3">
      <c r="A12" s="103" t="str">
        <f>Sheet2!L40</f>
        <v>Ivan Rovenský</v>
      </c>
      <c r="B12" s="103">
        <f>Sheet2!M40</f>
        <v>3</v>
      </c>
      <c r="C12" s="103">
        <f>Sheet2!N40</f>
        <v>7250</v>
      </c>
      <c r="D12" s="103">
        <f>Sheet2!O40</f>
        <v>2</v>
      </c>
      <c r="E12" s="103">
        <f>Sheet2!P40</f>
        <v>13325</v>
      </c>
      <c r="F12" s="103">
        <f>Sheet2!Q40</f>
        <v>1000</v>
      </c>
      <c r="G12" s="103">
        <f>Sheet2!R40</f>
        <v>1000</v>
      </c>
      <c r="H12" s="103">
        <f>Sheet2!T40</f>
        <v>1005</v>
      </c>
      <c r="I12" s="172">
        <f>Sheet2!U40</f>
        <v>21575</v>
      </c>
      <c r="J12" s="176">
        <v>5</v>
      </c>
      <c r="U12">
        <f t="shared" si="1"/>
        <v>81</v>
      </c>
      <c r="V12">
        <f t="shared" si="2"/>
        <v>2</v>
      </c>
      <c r="W12">
        <f t="shared" si="3"/>
        <v>81.000020000000006</v>
      </c>
      <c r="X12">
        <f t="shared" si="4"/>
        <v>81</v>
      </c>
      <c r="Y12">
        <f t="shared" si="5"/>
        <v>1</v>
      </c>
      <c r="Z12">
        <f t="shared" si="6"/>
        <v>81</v>
      </c>
    </row>
    <row r="13" spans="1:26" ht="19.95" customHeight="1" x14ac:dyDescent="0.3">
      <c r="A13" s="103" t="str">
        <f>Sheet2!L11</f>
        <v>Adrián Hovorka</v>
      </c>
      <c r="B13" s="103">
        <f>Sheet2!M11</f>
        <v>3</v>
      </c>
      <c r="C13" s="103">
        <f>Sheet2!N11</f>
        <v>6475</v>
      </c>
      <c r="D13" s="103">
        <f>Sheet2!O11</f>
        <v>2</v>
      </c>
      <c r="E13" s="103">
        <f>Sheet2!P11</f>
        <v>7600</v>
      </c>
      <c r="F13" s="103">
        <f>Sheet2!Q11</f>
        <v>1000</v>
      </c>
      <c r="G13" s="103">
        <f>Sheet2!R11</f>
        <v>1000</v>
      </c>
      <c r="H13" s="103">
        <f>Sheet2!T11</f>
        <v>1005</v>
      </c>
      <c r="I13" s="172">
        <f>Sheet2!U11</f>
        <v>15075</v>
      </c>
      <c r="J13" s="176">
        <v>6</v>
      </c>
      <c r="U13">
        <f t="shared" si="1"/>
        <v>81</v>
      </c>
      <c r="V13">
        <f t="shared" si="2"/>
        <v>8</v>
      </c>
      <c r="W13">
        <f t="shared" si="3"/>
        <v>81.000079999999997</v>
      </c>
      <c r="X13">
        <f t="shared" si="4"/>
        <v>82</v>
      </c>
      <c r="Y13">
        <f t="shared" si="5"/>
        <v>1</v>
      </c>
      <c r="Z13">
        <f t="shared" si="6"/>
        <v>82</v>
      </c>
    </row>
    <row r="14" spans="1:26" ht="19.95" hidden="1" customHeight="1" x14ac:dyDescent="0.3">
      <c r="A14" s="103">
        <f>Sheet2!L81</f>
        <v>0</v>
      </c>
      <c r="B14" s="103">
        <f>Sheet2!M81</f>
        <v>99</v>
      </c>
      <c r="C14" s="103">
        <f>Sheet2!N81</f>
        <v>-1</v>
      </c>
      <c r="D14" s="103">
        <f>Sheet2!O81</f>
        <v>99</v>
      </c>
      <c r="E14" s="103">
        <f>Sheet2!P81</f>
        <v>-1</v>
      </c>
      <c r="F14" s="103">
        <f>Sheet2!Q81</f>
        <v>0</v>
      </c>
      <c r="G14" s="103">
        <f>Sheet2!R81</f>
        <v>0</v>
      </c>
      <c r="H14" s="103">
        <f>Sheet2!T81</f>
        <v>198</v>
      </c>
      <c r="I14" s="172">
        <f>Sheet2!U81</f>
        <v>-2</v>
      </c>
      <c r="J14" s="176">
        <f t="shared" si="7"/>
        <v>38.5</v>
      </c>
      <c r="U14">
        <f t="shared" si="1"/>
        <v>1</v>
      </c>
      <c r="V14">
        <f t="shared" si="2"/>
        <v>45</v>
      </c>
      <c r="W14">
        <f t="shared" si="3"/>
        <v>1.0004500000000001</v>
      </c>
      <c r="X14">
        <f t="shared" si="4"/>
        <v>1</v>
      </c>
      <c r="Y14">
        <f t="shared" si="5"/>
        <v>76</v>
      </c>
      <c r="Z14">
        <f t="shared" si="6"/>
        <v>38.5</v>
      </c>
    </row>
    <row r="15" spans="1:26" ht="19.95" hidden="1" customHeight="1" x14ac:dyDescent="0.3">
      <c r="A15" s="103">
        <f>Sheet2!L22</f>
        <v>0</v>
      </c>
      <c r="B15" s="103">
        <f>Sheet2!M22</f>
        <v>99</v>
      </c>
      <c r="C15" s="103">
        <f>Sheet2!N22</f>
        <v>-1</v>
      </c>
      <c r="D15" s="103">
        <f>Sheet2!O22</f>
        <v>99</v>
      </c>
      <c r="E15" s="103">
        <f>Sheet2!P22</f>
        <v>-1</v>
      </c>
      <c r="F15" s="103">
        <f>Sheet2!Q22</f>
        <v>0</v>
      </c>
      <c r="G15" s="103">
        <f>Sheet2!R22</f>
        <v>0</v>
      </c>
      <c r="H15" s="103">
        <f>Sheet2!T22</f>
        <v>198</v>
      </c>
      <c r="I15" s="172">
        <f>Sheet2!U22</f>
        <v>-2</v>
      </c>
      <c r="J15" s="176">
        <f t="shared" si="7"/>
        <v>38.5</v>
      </c>
      <c r="U15">
        <f t="shared" si="1"/>
        <v>1</v>
      </c>
      <c r="V15">
        <f t="shared" si="2"/>
        <v>45</v>
      </c>
      <c r="W15">
        <f t="shared" si="3"/>
        <v>1.0004500000000001</v>
      </c>
      <c r="X15">
        <f t="shared" si="4"/>
        <v>1</v>
      </c>
      <c r="Y15">
        <f t="shared" si="5"/>
        <v>76</v>
      </c>
      <c r="Z15">
        <f t="shared" si="6"/>
        <v>38.5</v>
      </c>
    </row>
    <row r="16" spans="1:26" ht="19.95" customHeight="1" x14ac:dyDescent="0.3">
      <c r="A16" s="103" t="str">
        <f>Sheet2!L12</f>
        <v>Jozef Šimko</v>
      </c>
      <c r="B16" s="103">
        <f>Sheet2!M12</f>
        <v>2</v>
      </c>
      <c r="C16" s="103">
        <f>Sheet2!N12</f>
        <v>9800</v>
      </c>
      <c r="D16" s="103">
        <f>Sheet2!O12</f>
        <v>4</v>
      </c>
      <c r="E16" s="103">
        <f>Sheet2!P12</f>
        <v>8475</v>
      </c>
      <c r="F16" s="103">
        <f>Sheet2!Q12</f>
        <v>1000</v>
      </c>
      <c r="G16" s="103">
        <f>Sheet2!R12</f>
        <v>1000</v>
      </c>
      <c r="H16" s="103">
        <f>Sheet2!T12</f>
        <v>1006</v>
      </c>
      <c r="I16" s="172">
        <f>Sheet2!U12</f>
        <v>19275</v>
      </c>
      <c r="J16" s="176">
        <v>7</v>
      </c>
      <c r="U16">
        <f t="shared" si="1"/>
        <v>83</v>
      </c>
      <c r="V16">
        <f t="shared" si="2"/>
        <v>4</v>
      </c>
      <c r="W16">
        <f t="shared" si="3"/>
        <v>83.000039999999998</v>
      </c>
      <c r="X16">
        <f t="shared" si="4"/>
        <v>83</v>
      </c>
      <c r="Y16">
        <f t="shared" si="5"/>
        <v>1</v>
      </c>
      <c r="Z16">
        <f t="shared" si="6"/>
        <v>83</v>
      </c>
    </row>
    <row r="17" spans="1:26" ht="19.95" customHeight="1" x14ac:dyDescent="0.3">
      <c r="A17" s="103" t="str">
        <f>Sheet2!L43</f>
        <v>Tibor Tóth</v>
      </c>
      <c r="B17" s="103">
        <f>Sheet2!M43</f>
        <v>4</v>
      </c>
      <c r="C17" s="103">
        <f>Sheet2!N43</f>
        <v>5950</v>
      </c>
      <c r="D17" s="103">
        <f>Sheet2!O43</f>
        <v>2</v>
      </c>
      <c r="E17" s="103">
        <f>Sheet2!P43</f>
        <v>6625</v>
      </c>
      <c r="F17" s="103">
        <f>Sheet2!Q43</f>
        <v>1000</v>
      </c>
      <c r="G17" s="103">
        <f>Sheet2!R43</f>
        <v>1000</v>
      </c>
      <c r="H17" s="103">
        <f>Sheet2!T43</f>
        <v>1006</v>
      </c>
      <c r="I17" s="172">
        <f>Sheet2!U43</f>
        <v>13575</v>
      </c>
      <c r="J17" s="176">
        <v>8</v>
      </c>
      <c r="U17">
        <f t="shared" si="1"/>
        <v>83</v>
      </c>
      <c r="V17">
        <f t="shared" si="2"/>
        <v>13</v>
      </c>
      <c r="W17">
        <f t="shared" si="3"/>
        <v>83.000129999999999</v>
      </c>
      <c r="X17">
        <f t="shared" si="4"/>
        <v>84</v>
      </c>
      <c r="Y17">
        <f t="shared" si="5"/>
        <v>1</v>
      </c>
      <c r="Z17">
        <f t="shared" si="6"/>
        <v>84</v>
      </c>
    </row>
    <row r="18" spans="1:26" ht="19.95" hidden="1" customHeight="1" x14ac:dyDescent="0.3">
      <c r="A18" s="103">
        <f>Sheet2!L17</f>
        <v>0</v>
      </c>
      <c r="B18" s="103">
        <f>Sheet2!M17</f>
        <v>99</v>
      </c>
      <c r="C18" s="103">
        <f>Sheet2!N17</f>
        <v>-1</v>
      </c>
      <c r="D18" s="103">
        <f>Sheet2!O17</f>
        <v>99</v>
      </c>
      <c r="E18" s="103">
        <f>Sheet2!P17</f>
        <v>-1</v>
      </c>
      <c r="F18" s="103">
        <f>Sheet2!Q17</f>
        <v>0</v>
      </c>
      <c r="G18" s="103">
        <f>Sheet2!R17</f>
        <v>0</v>
      </c>
      <c r="H18" s="103">
        <f>Sheet2!T17</f>
        <v>198</v>
      </c>
      <c r="I18" s="172">
        <f>Sheet2!U17</f>
        <v>-2</v>
      </c>
      <c r="J18" s="176">
        <f t="shared" si="7"/>
        <v>38.5</v>
      </c>
      <c r="U18">
        <f t="shared" si="1"/>
        <v>1</v>
      </c>
      <c r="V18">
        <f t="shared" si="2"/>
        <v>45</v>
      </c>
      <c r="W18">
        <f t="shared" si="3"/>
        <v>1.0004500000000001</v>
      </c>
      <c r="X18">
        <f t="shared" si="4"/>
        <v>1</v>
      </c>
      <c r="Y18">
        <f t="shared" si="5"/>
        <v>76</v>
      </c>
      <c r="Z18">
        <f t="shared" si="6"/>
        <v>38.5</v>
      </c>
    </row>
    <row r="19" spans="1:26" ht="19.95" customHeight="1" x14ac:dyDescent="0.3">
      <c r="A19" s="103" t="str">
        <f>Sheet2!L75</f>
        <v>Ján Ottinger</v>
      </c>
      <c r="B19" s="103">
        <f>Sheet2!M75</f>
        <v>2</v>
      </c>
      <c r="C19" s="103">
        <f>Sheet2!N75</f>
        <v>6950</v>
      </c>
      <c r="D19" s="103">
        <f>Sheet2!O75</f>
        <v>5</v>
      </c>
      <c r="E19" s="103">
        <f>Sheet2!P75</f>
        <v>7125</v>
      </c>
      <c r="F19" s="103">
        <f>Sheet2!Q75</f>
        <v>1000</v>
      </c>
      <c r="G19" s="103">
        <f>Sheet2!R75</f>
        <v>1000</v>
      </c>
      <c r="H19" s="103">
        <f>Sheet2!T75</f>
        <v>1007</v>
      </c>
      <c r="I19" s="172">
        <f>Sheet2!U75</f>
        <v>15075</v>
      </c>
      <c r="J19" s="176">
        <v>9</v>
      </c>
      <c r="U19">
        <f t="shared" si="1"/>
        <v>85</v>
      </c>
      <c r="V19">
        <f t="shared" si="2"/>
        <v>8</v>
      </c>
      <c r="W19">
        <f t="shared" si="3"/>
        <v>85.000079999999997</v>
      </c>
      <c r="X19">
        <f t="shared" si="4"/>
        <v>85</v>
      </c>
      <c r="Y19">
        <f t="shared" si="5"/>
        <v>1</v>
      </c>
      <c r="Z19">
        <f t="shared" si="6"/>
        <v>85</v>
      </c>
    </row>
    <row r="20" spans="1:26" ht="19.95" customHeight="1" x14ac:dyDescent="0.3">
      <c r="A20" s="103" t="str">
        <f>Sheet2!L35</f>
        <v>Oskár Horváth</v>
      </c>
      <c r="B20" s="103">
        <f>Sheet2!M35</f>
        <v>1</v>
      </c>
      <c r="C20" s="103">
        <f>Sheet2!N35</f>
        <v>12050</v>
      </c>
      <c r="D20" s="103">
        <f>Sheet2!O35</f>
        <v>7</v>
      </c>
      <c r="E20" s="103">
        <f>Sheet2!P35</f>
        <v>5575</v>
      </c>
      <c r="F20" s="103">
        <f>Sheet2!Q35</f>
        <v>1000</v>
      </c>
      <c r="G20" s="103">
        <f>Sheet2!R35</f>
        <v>1000</v>
      </c>
      <c r="H20" s="103">
        <f>Sheet2!T35</f>
        <v>1008</v>
      </c>
      <c r="I20" s="172">
        <f>Sheet2!U35</f>
        <v>18625</v>
      </c>
      <c r="J20" s="176">
        <v>10</v>
      </c>
      <c r="U20">
        <f t="shared" si="1"/>
        <v>86</v>
      </c>
      <c r="V20">
        <f t="shared" si="2"/>
        <v>6</v>
      </c>
      <c r="W20">
        <f t="shared" si="3"/>
        <v>86.000060000000005</v>
      </c>
      <c r="X20">
        <f t="shared" si="4"/>
        <v>86</v>
      </c>
      <c r="Y20">
        <f t="shared" si="5"/>
        <v>1</v>
      </c>
      <c r="Z20">
        <f t="shared" si="6"/>
        <v>86</v>
      </c>
    </row>
    <row r="21" spans="1:26" ht="19.95" hidden="1" customHeight="1" x14ac:dyDescent="0.3">
      <c r="A21" s="103">
        <f>Sheet2!L21</f>
        <v>0</v>
      </c>
      <c r="B21" s="103">
        <f>Sheet2!M21</f>
        <v>99</v>
      </c>
      <c r="C21" s="103">
        <f>Sheet2!N21</f>
        <v>-1</v>
      </c>
      <c r="D21" s="103">
        <f>Sheet2!O21</f>
        <v>99</v>
      </c>
      <c r="E21" s="103">
        <f>Sheet2!P21</f>
        <v>-1</v>
      </c>
      <c r="F21" s="103">
        <f>Sheet2!Q21</f>
        <v>0</v>
      </c>
      <c r="G21" s="103">
        <f>Sheet2!R21</f>
        <v>0</v>
      </c>
      <c r="H21" s="103">
        <f>Sheet2!T21</f>
        <v>198</v>
      </c>
      <c r="I21" s="172">
        <f>Sheet2!U21</f>
        <v>-2</v>
      </c>
      <c r="J21" s="176">
        <f t="shared" si="7"/>
        <v>38.5</v>
      </c>
      <c r="U21">
        <f t="shared" si="1"/>
        <v>1</v>
      </c>
      <c r="V21">
        <f t="shared" si="2"/>
        <v>45</v>
      </c>
      <c r="W21">
        <f t="shared" si="3"/>
        <v>1.0004500000000001</v>
      </c>
      <c r="X21">
        <f t="shared" si="4"/>
        <v>1</v>
      </c>
      <c r="Y21">
        <f t="shared" si="5"/>
        <v>76</v>
      </c>
      <c r="Z21">
        <f t="shared" si="6"/>
        <v>38.5</v>
      </c>
    </row>
    <row r="22" spans="1:26" ht="19.95" customHeight="1" x14ac:dyDescent="0.3">
      <c r="A22" s="103" t="str">
        <f>Sheet2!L65</f>
        <v>Róbert Ravasz</v>
      </c>
      <c r="B22" s="103">
        <f>Sheet2!M65</f>
        <v>5</v>
      </c>
      <c r="C22" s="103">
        <f>Sheet2!N65</f>
        <v>4675</v>
      </c>
      <c r="D22" s="103">
        <f>Sheet2!O65</f>
        <v>3</v>
      </c>
      <c r="E22" s="103">
        <f>Sheet2!P65</f>
        <v>8450</v>
      </c>
      <c r="F22" s="103">
        <f>Sheet2!Q65</f>
        <v>1000</v>
      </c>
      <c r="G22" s="103">
        <f>Sheet2!R65</f>
        <v>1000</v>
      </c>
      <c r="H22" s="103">
        <f>Sheet2!T65</f>
        <v>1008</v>
      </c>
      <c r="I22" s="172">
        <f>Sheet2!U65</f>
        <v>14125</v>
      </c>
      <c r="J22" s="176">
        <v>11</v>
      </c>
      <c r="U22">
        <f t="shared" si="1"/>
        <v>86</v>
      </c>
      <c r="V22">
        <f t="shared" si="2"/>
        <v>11</v>
      </c>
      <c r="W22">
        <f t="shared" si="3"/>
        <v>86.000110000000006</v>
      </c>
      <c r="X22">
        <f t="shared" si="4"/>
        <v>87</v>
      </c>
      <c r="Y22">
        <f t="shared" si="5"/>
        <v>1</v>
      </c>
      <c r="Z22">
        <f t="shared" si="6"/>
        <v>87</v>
      </c>
    </row>
    <row r="23" spans="1:26" ht="19.95" customHeight="1" x14ac:dyDescent="0.3">
      <c r="A23" s="103" t="str">
        <f>Sheet2!L98</f>
        <v>Tomáš Mindák</v>
      </c>
      <c r="B23" s="103">
        <f>Sheet2!M98</f>
        <v>2</v>
      </c>
      <c r="C23" s="103">
        <f>Sheet2!N98</f>
        <v>8750</v>
      </c>
      <c r="D23" s="103">
        <f>Sheet2!O98</f>
        <v>6</v>
      </c>
      <c r="E23" s="103">
        <f>Sheet2!P98</f>
        <v>4275</v>
      </c>
      <c r="F23" s="103">
        <f>Sheet2!Q98</f>
        <v>1000</v>
      </c>
      <c r="G23" s="103">
        <f>Sheet2!R98</f>
        <v>1000</v>
      </c>
      <c r="H23" s="103">
        <f>Sheet2!T98</f>
        <v>1008</v>
      </c>
      <c r="I23" s="172">
        <f>Sheet2!U98</f>
        <v>14025</v>
      </c>
      <c r="J23" s="176">
        <v>12</v>
      </c>
      <c r="U23">
        <f t="shared" si="1"/>
        <v>86</v>
      </c>
      <c r="V23">
        <f t="shared" si="2"/>
        <v>12</v>
      </c>
      <c r="W23">
        <f t="shared" si="3"/>
        <v>86.000119999999995</v>
      </c>
      <c r="X23">
        <f t="shared" si="4"/>
        <v>88</v>
      </c>
      <c r="Y23">
        <f t="shared" si="5"/>
        <v>1</v>
      </c>
      <c r="Z23">
        <f t="shared" si="6"/>
        <v>88</v>
      </c>
    </row>
    <row r="24" spans="1:26" ht="19.95" hidden="1" customHeight="1" x14ac:dyDescent="0.3">
      <c r="A24" s="103">
        <f>Sheet2!L109</f>
        <v>0</v>
      </c>
      <c r="B24" s="103">
        <f>Sheet2!M109</f>
        <v>99</v>
      </c>
      <c r="C24" s="103">
        <f>Sheet2!N109</f>
        <v>-1</v>
      </c>
      <c r="D24" s="103">
        <f>Sheet2!O109</f>
        <v>99</v>
      </c>
      <c r="E24" s="103">
        <f>Sheet2!P109</f>
        <v>-1</v>
      </c>
      <c r="F24" s="103">
        <f>Sheet2!Q109</f>
        <v>0</v>
      </c>
      <c r="G24" s="103">
        <f>Sheet2!R109</f>
        <v>0</v>
      </c>
      <c r="H24" s="103">
        <f>Sheet2!T109</f>
        <v>198</v>
      </c>
      <c r="I24" s="172">
        <f>Sheet2!U109</f>
        <v>-2</v>
      </c>
      <c r="J24" s="176">
        <f t="shared" si="7"/>
        <v>38.5</v>
      </c>
      <c r="U24">
        <f t="shared" si="1"/>
        <v>1</v>
      </c>
      <c r="V24">
        <f t="shared" si="2"/>
        <v>45</v>
      </c>
      <c r="W24">
        <f t="shared" si="3"/>
        <v>1.0004500000000001</v>
      </c>
      <c r="X24">
        <f t="shared" si="4"/>
        <v>1</v>
      </c>
      <c r="Y24">
        <f t="shared" si="5"/>
        <v>76</v>
      </c>
      <c r="Z24">
        <f t="shared" si="6"/>
        <v>38.5</v>
      </c>
    </row>
    <row r="25" spans="1:26" ht="19.95" hidden="1" customHeight="1" x14ac:dyDescent="0.3">
      <c r="A25" s="103">
        <f>Sheet2!L111</f>
        <v>0</v>
      </c>
      <c r="B25" s="103">
        <f>Sheet2!M111</f>
        <v>99</v>
      </c>
      <c r="C25" s="103">
        <f>Sheet2!N111</f>
        <v>-1</v>
      </c>
      <c r="D25" s="103">
        <f>Sheet2!O111</f>
        <v>99</v>
      </c>
      <c r="E25" s="103">
        <f>Sheet2!P111</f>
        <v>-1</v>
      </c>
      <c r="F25" s="103">
        <f>Sheet2!Q111</f>
        <v>0</v>
      </c>
      <c r="G25" s="103">
        <f>Sheet2!R111</f>
        <v>0</v>
      </c>
      <c r="H25" s="103">
        <f>Sheet2!T111</f>
        <v>198</v>
      </c>
      <c r="I25" s="172">
        <f>Sheet2!U111</f>
        <v>-2</v>
      </c>
      <c r="J25" s="176">
        <f t="shared" si="7"/>
        <v>38.5</v>
      </c>
      <c r="U25">
        <f t="shared" si="1"/>
        <v>1</v>
      </c>
      <c r="V25">
        <f t="shared" si="2"/>
        <v>45</v>
      </c>
      <c r="W25">
        <f t="shared" si="3"/>
        <v>1.0004500000000001</v>
      </c>
      <c r="X25">
        <f t="shared" si="4"/>
        <v>1</v>
      </c>
      <c r="Y25">
        <f t="shared" si="5"/>
        <v>76</v>
      </c>
      <c r="Z25">
        <f t="shared" si="6"/>
        <v>38.5</v>
      </c>
    </row>
    <row r="26" spans="1:26" ht="19.95" customHeight="1" x14ac:dyDescent="0.3">
      <c r="A26" s="103" t="str">
        <f>Sheet2!L95</f>
        <v>Zoltán Berecz</v>
      </c>
      <c r="B26" s="103">
        <f>Sheet2!M95</f>
        <v>8</v>
      </c>
      <c r="C26" s="103">
        <f>Sheet2!N95</f>
        <v>3500</v>
      </c>
      <c r="D26" s="103">
        <f>Sheet2!O95</f>
        <v>1</v>
      </c>
      <c r="E26" s="103">
        <f>Sheet2!P95</f>
        <v>7375</v>
      </c>
      <c r="F26" s="103">
        <f>Sheet2!Q95</f>
        <v>1000</v>
      </c>
      <c r="G26" s="103">
        <f>Sheet2!R95</f>
        <v>1000</v>
      </c>
      <c r="H26" s="103">
        <f>Sheet2!T95</f>
        <v>1009</v>
      </c>
      <c r="I26" s="172">
        <f>Sheet2!U95</f>
        <v>11875</v>
      </c>
      <c r="J26" s="176">
        <v>13</v>
      </c>
      <c r="U26">
        <f t="shared" si="1"/>
        <v>89</v>
      </c>
      <c r="V26">
        <f t="shared" si="2"/>
        <v>15</v>
      </c>
      <c r="W26">
        <f t="shared" si="3"/>
        <v>89.000150000000005</v>
      </c>
      <c r="X26">
        <f t="shared" si="4"/>
        <v>89</v>
      </c>
      <c r="Y26">
        <f t="shared" si="5"/>
        <v>1</v>
      </c>
      <c r="Z26">
        <f t="shared" si="6"/>
        <v>89</v>
      </c>
    </row>
    <row r="27" spans="1:26" ht="19.95" customHeight="1" x14ac:dyDescent="0.3">
      <c r="A27" s="103" t="str">
        <f>Sheet2!L74</f>
        <v>Július Slama</v>
      </c>
      <c r="B27" s="103">
        <f>Sheet2!M74</f>
        <v>4</v>
      </c>
      <c r="C27" s="103">
        <f>Sheet2!N74</f>
        <v>4975</v>
      </c>
      <c r="D27" s="103">
        <f>Sheet2!O74</f>
        <v>5</v>
      </c>
      <c r="E27" s="103">
        <f>Sheet2!P74</f>
        <v>5275</v>
      </c>
      <c r="F27" s="103">
        <f>Sheet2!Q74</f>
        <v>1000</v>
      </c>
      <c r="G27" s="103">
        <f>Sheet2!R74</f>
        <v>1000</v>
      </c>
      <c r="H27" s="103">
        <f>Sheet2!T74</f>
        <v>1009</v>
      </c>
      <c r="I27" s="172">
        <f>Sheet2!U74</f>
        <v>11250</v>
      </c>
      <c r="J27" s="176">
        <v>14</v>
      </c>
      <c r="U27">
        <f t="shared" si="1"/>
        <v>89</v>
      </c>
      <c r="V27">
        <f t="shared" si="2"/>
        <v>16</v>
      </c>
      <c r="W27">
        <f t="shared" si="3"/>
        <v>89.000159999999994</v>
      </c>
      <c r="X27">
        <f t="shared" si="4"/>
        <v>90</v>
      </c>
      <c r="Y27">
        <f t="shared" si="5"/>
        <v>1</v>
      </c>
      <c r="Z27">
        <f t="shared" si="6"/>
        <v>90</v>
      </c>
    </row>
    <row r="28" spans="1:26" ht="19.95" hidden="1" customHeight="1" x14ac:dyDescent="0.3">
      <c r="A28" s="103">
        <f>Sheet2!L52</f>
        <v>0</v>
      </c>
      <c r="B28" s="103">
        <f>Sheet2!M52</f>
        <v>99</v>
      </c>
      <c r="C28" s="103">
        <f>Sheet2!N52</f>
        <v>-1</v>
      </c>
      <c r="D28" s="103">
        <f>Sheet2!O52</f>
        <v>99</v>
      </c>
      <c r="E28" s="103">
        <f>Sheet2!P52</f>
        <v>-1</v>
      </c>
      <c r="F28" s="103">
        <f>Sheet2!Q52</f>
        <v>0</v>
      </c>
      <c r="G28" s="103">
        <f>Sheet2!R52</f>
        <v>0</v>
      </c>
      <c r="H28" s="103">
        <f>Sheet2!T52</f>
        <v>198</v>
      </c>
      <c r="I28" s="172">
        <f>Sheet2!U52</f>
        <v>-2</v>
      </c>
      <c r="J28" s="176">
        <f t="shared" si="7"/>
        <v>38.5</v>
      </c>
      <c r="U28">
        <f t="shared" si="1"/>
        <v>1</v>
      </c>
      <c r="V28">
        <f t="shared" si="2"/>
        <v>45</v>
      </c>
      <c r="W28">
        <f t="shared" si="3"/>
        <v>1.0004500000000001</v>
      </c>
      <c r="X28">
        <f t="shared" si="4"/>
        <v>1</v>
      </c>
      <c r="Y28">
        <f t="shared" si="5"/>
        <v>76</v>
      </c>
      <c r="Z28">
        <f t="shared" si="6"/>
        <v>38.5</v>
      </c>
    </row>
    <row r="29" spans="1:26" ht="19.95" customHeight="1" x14ac:dyDescent="0.3">
      <c r="A29" s="103" t="str">
        <f>Sheet2!L9</f>
        <v>Marcel Kubík</v>
      </c>
      <c r="B29" s="103">
        <f>Sheet2!M9</f>
        <v>7</v>
      </c>
      <c r="C29" s="103">
        <f>Sheet2!N9</f>
        <v>4625</v>
      </c>
      <c r="D29" s="103">
        <f>Sheet2!O9</f>
        <v>3</v>
      </c>
      <c r="E29" s="103">
        <f>Sheet2!P9</f>
        <v>5400</v>
      </c>
      <c r="F29" s="103">
        <f>Sheet2!Q9</f>
        <v>1000</v>
      </c>
      <c r="G29" s="103">
        <f>Sheet2!R9</f>
        <v>1000</v>
      </c>
      <c r="H29" s="103">
        <f>Sheet2!T9</f>
        <v>1010</v>
      </c>
      <c r="I29" s="172">
        <f>Sheet2!U9</f>
        <v>11025</v>
      </c>
      <c r="J29" s="176">
        <v>15</v>
      </c>
      <c r="U29">
        <f t="shared" si="1"/>
        <v>91</v>
      </c>
      <c r="V29">
        <f t="shared" si="2"/>
        <v>17</v>
      </c>
      <c r="W29">
        <f t="shared" si="3"/>
        <v>91.000169999999997</v>
      </c>
      <c r="X29">
        <f t="shared" si="4"/>
        <v>91</v>
      </c>
      <c r="Y29">
        <f t="shared" si="5"/>
        <v>1</v>
      </c>
      <c r="Z29">
        <f t="shared" si="6"/>
        <v>91</v>
      </c>
    </row>
    <row r="30" spans="1:26" ht="19.95" hidden="1" customHeight="1" x14ac:dyDescent="0.3">
      <c r="A30" s="103">
        <f>Sheet2!L80</f>
        <v>0</v>
      </c>
      <c r="B30" s="103">
        <f>Sheet2!M80</f>
        <v>99</v>
      </c>
      <c r="C30" s="103">
        <f>Sheet2!N80</f>
        <v>-1</v>
      </c>
      <c r="D30" s="103">
        <f>Sheet2!O80</f>
        <v>99</v>
      </c>
      <c r="E30" s="103">
        <f>Sheet2!P80</f>
        <v>-1</v>
      </c>
      <c r="F30" s="103">
        <f>Sheet2!Q80</f>
        <v>0</v>
      </c>
      <c r="G30" s="103">
        <f>Sheet2!R80</f>
        <v>0</v>
      </c>
      <c r="H30" s="103">
        <f>Sheet2!T80</f>
        <v>198</v>
      </c>
      <c r="I30" s="172">
        <f>Sheet2!U80</f>
        <v>-2</v>
      </c>
      <c r="J30" s="176">
        <f t="shared" si="7"/>
        <v>38.5</v>
      </c>
      <c r="U30">
        <f t="shared" si="1"/>
        <v>1</v>
      </c>
      <c r="V30">
        <f t="shared" si="2"/>
        <v>45</v>
      </c>
      <c r="W30">
        <f t="shared" si="3"/>
        <v>1.0004500000000001</v>
      </c>
      <c r="X30">
        <f t="shared" si="4"/>
        <v>1</v>
      </c>
      <c r="Y30">
        <f t="shared" si="5"/>
        <v>76</v>
      </c>
      <c r="Z30">
        <f t="shared" si="6"/>
        <v>38.5</v>
      </c>
    </row>
    <row r="31" spans="1:26" ht="19.95" hidden="1" customHeight="1" x14ac:dyDescent="0.3">
      <c r="A31" s="103">
        <f>Sheet2!L48</f>
        <v>0</v>
      </c>
      <c r="B31" s="103">
        <f>Sheet2!M48</f>
        <v>99</v>
      </c>
      <c r="C31" s="103">
        <f>Sheet2!N48</f>
        <v>-1</v>
      </c>
      <c r="D31" s="103">
        <f>Sheet2!O48</f>
        <v>99</v>
      </c>
      <c r="E31" s="103">
        <f>Sheet2!P48</f>
        <v>-1</v>
      </c>
      <c r="F31" s="103">
        <f>Sheet2!Q48</f>
        <v>0</v>
      </c>
      <c r="G31" s="103">
        <f>Sheet2!R48</f>
        <v>0</v>
      </c>
      <c r="H31" s="103">
        <f>Sheet2!T48</f>
        <v>198</v>
      </c>
      <c r="I31" s="172">
        <f>Sheet2!U48</f>
        <v>-2</v>
      </c>
      <c r="J31" s="176">
        <f t="shared" si="7"/>
        <v>38.5</v>
      </c>
      <c r="U31">
        <f t="shared" si="1"/>
        <v>1</v>
      </c>
      <c r="V31">
        <f t="shared" si="2"/>
        <v>45</v>
      </c>
      <c r="W31">
        <f t="shared" si="3"/>
        <v>1.0004500000000001</v>
      </c>
      <c r="X31">
        <f t="shared" si="4"/>
        <v>1</v>
      </c>
      <c r="Y31">
        <f t="shared" si="5"/>
        <v>76</v>
      </c>
      <c r="Z31">
        <f t="shared" si="6"/>
        <v>38.5</v>
      </c>
    </row>
    <row r="32" spans="1:26" ht="19.95" hidden="1" customHeight="1" x14ac:dyDescent="0.3">
      <c r="A32" s="103">
        <f>Sheet2!L106</f>
        <v>0</v>
      </c>
      <c r="B32" s="103">
        <f>Sheet2!M106</f>
        <v>99</v>
      </c>
      <c r="C32" s="103">
        <f>Sheet2!N106</f>
        <v>-1</v>
      </c>
      <c r="D32" s="103">
        <f>Sheet2!O106</f>
        <v>99</v>
      </c>
      <c r="E32" s="103">
        <f>Sheet2!P106</f>
        <v>-1</v>
      </c>
      <c r="F32" s="103">
        <f>Sheet2!Q106</f>
        <v>0</v>
      </c>
      <c r="G32" s="103">
        <f>Sheet2!R106</f>
        <v>0</v>
      </c>
      <c r="H32" s="103">
        <f>Sheet2!T106</f>
        <v>198</v>
      </c>
      <c r="I32" s="172">
        <f>Sheet2!U106</f>
        <v>-2</v>
      </c>
      <c r="J32" s="176">
        <f t="shared" si="7"/>
        <v>38.5</v>
      </c>
      <c r="U32">
        <f t="shared" si="1"/>
        <v>1</v>
      </c>
      <c r="V32">
        <f t="shared" si="2"/>
        <v>45</v>
      </c>
      <c r="W32">
        <f t="shared" si="3"/>
        <v>1.0004500000000001</v>
      </c>
      <c r="X32">
        <f t="shared" si="4"/>
        <v>1</v>
      </c>
      <c r="Y32">
        <f t="shared" si="5"/>
        <v>76</v>
      </c>
      <c r="Z32">
        <f t="shared" si="6"/>
        <v>38.5</v>
      </c>
    </row>
    <row r="33" spans="1:26" ht="19.95" hidden="1" customHeight="1" x14ac:dyDescent="0.3">
      <c r="A33" s="103">
        <f>Sheet2!L16</f>
        <v>0</v>
      </c>
      <c r="B33" s="103">
        <f>Sheet2!M16</f>
        <v>99</v>
      </c>
      <c r="C33" s="103">
        <f>Sheet2!N16</f>
        <v>-1</v>
      </c>
      <c r="D33" s="103">
        <f>Sheet2!O16</f>
        <v>99</v>
      </c>
      <c r="E33" s="103">
        <f>Sheet2!P16</f>
        <v>-1</v>
      </c>
      <c r="F33" s="103">
        <f>Sheet2!Q16</f>
        <v>0</v>
      </c>
      <c r="G33" s="103">
        <f>Sheet2!R16</f>
        <v>0</v>
      </c>
      <c r="H33" s="103">
        <f>Sheet2!T16</f>
        <v>198</v>
      </c>
      <c r="I33" s="172">
        <f>Sheet2!U16</f>
        <v>-2</v>
      </c>
      <c r="J33" s="176">
        <f t="shared" si="7"/>
        <v>38.5</v>
      </c>
      <c r="U33">
        <f t="shared" si="1"/>
        <v>1</v>
      </c>
      <c r="V33">
        <f t="shared" si="2"/>
        <v>45</v>
      </c>
      <c r="W33">
        <f t="shared" si="3"/>
        <v>1.0004500000000001</v>
      </c>
      <c r="X33">
        <f t="shared" si="4"/>
        <v>1</v>
      </c>
      <c r="Y33">
        <f t="shared" si="5"/>
        <v>76</v>
      </c>
      <c r="Z33">
        <f t="shared" si="6"/>
        <v>38.5</v>
      </c>
    </row>
    <row r="34" spans="1:26" ht="19.95" customHeight="1" x14ac:dyDescent="0.3">
      <c r="A34" s="103" t="str">
        <f>Sheet2!L99</f>
        <v>Marek Mayer</v>
      </c>
      <c r="B34" s="103">
        <f>Sheet2!M99</f>
        <v>5</v>
      </c>
      <c r="C34" s="103">
        <f>Sheet2!N99</f>
        <v>4225</v>
      </c>
      <c r="D34" s="103">
        <f>Sheet2!O99</f>
        <v>5.5</v>
      </c>
      <c r="E34" s="103">
        <f>Sheet2!P99</f>
        <v>4775</v>
      </c>
      <c r="F34" s="103">
        <f>Sheet2!Q99</f>
        <v>1000</v>
      </c>
      <c r="G34" s="103">
        <f>Sheet2!R99</f>
        <v>1000</v>
      </c>
      <c r="H34" s="103">
        <f>Sheet2!T99</f>
        <v>1010.5</v>
      </c>
      <c r="I34" s="172">
        <f>Sheet2!U99</f>
        <v>10000</v>
      </c>
      <c r="J34" s="176">
        <v>16</v>
      </c>
      <c r="U34">
        <f t="shared" si="1"/>
        <v>92</v>
      </c>
      <c r="V34">
        <f t="shared" si="2"/>
        <v>20</v>
      </c>
      <c r="W34">
        <f t="shared" si="3"/>
        <v>92.000200000000007</v>
      </c>
      <c r="X34">
        <f t="shared" si="4"/>
        <v>92</v>
      </c>
      <c r="Y34">
        <f t="shared" si="5"/>
        <v>1</v>
      </c>
      <c r="Z34">
        <f t="shared" si="6"/>
        <v>92</v>
      </c>
    </row>
    <row r="35" spans="1:26" ht="19.95" hidden="1" customHeight="1" x14ac:dyDescent="0.3">
      <c r="A35" s="103">
        <f>Sheet2!L110</f>
        <v>0</v>
      </c>
      <c r="B35" s="103">
        <f>Sheet2!M110</f>
        <v>99</v>
      </c>
      <c r="C35" s="103">
        <f>Sheet2!N110</f>
        <v>-1</v>
      </c>
      <c r="D35" s="103">
        <f>Sheet2!O110</f>
        <v>99</v>
      </c>
      <c r="E35" s="103">
        <f>Sheet2!P110</f>
        <v>-1</v>
      </c>
      <c r="F35" s="103">
        <f>Sheet2!Q110</f>
        <v>0</v>
      </c>
      <c r="G35" s="103">
        <f>Sheet2!R110</f>
        <v>0</v>
      </c>
      <c r="H35" s="103">
        <f>Sheet2!T110</f>
        <v>198</v>
      </c>
      <c r="I35" s="172">
        <f>Sheet2!U110</f>
        <v>-2</v>
      </c>
      <c r="J35" s="176">
        <f t="shared" si="7"/>
        <v>38.5</v>
      </c>
      <c r="U35">
        <f t="shared" si="1"/>
        <v>1</v>
      </c>
      <c r="V35">
        <f t="shared" si="2"/>
        <v>45</v>
      </c>
      <c r="W35">
        <f t="shared" si="3"/>
        <v>1.0004500000000001</v>
      </c>
      <c r="X35">
        <f t="shared" si="4"/>
        <v>1</v>
      </c>
      <c r="Y35">
        <f t="shared" si="5"/>
        <v>76</v>
      </c>
      <c r="Z35">
        <f t="shared" si="6"/>
        <v>38.5</v>
      </c>
    </row>
    <row r="36" spans="1:26" ht="19.95" customHeight="1" x14ac:dyDescent="0.3">
      <c r="A36" s="103" t="str">
        <f>Sheet2!L38</f>
        <v>Jaroslav Haššo</v>
      </c>
      <c r="B36" s="103">
        <f>Sheet2!M38</f>
        <v>2</v>
      </c>
      <c r="C36" s="103">
        <f>Sheet2!N38</f>
        <v>9625</v>
      </c>
      <c r="D36" s="103">
        <f>Sheet2!O38</f>
        <v>9</v>
      </c>
      <c r="E36" s="103">
        <f>Sheet2!P38</f>
        <v>2875</v>
      </c>
      <c r="F36" s="154">
        <v>20</v>
      </c>
      <c r="G36" s="103">
        <v>0</v>
      </c>
      <c r="H36" s="103">
        <f>Sheet2!T38</f>
        <v>1011</v>
      </c>
      <c r="I36" s="172">
        <f>Sheet2!U38</f>
        <v>13500</v>
      </c>
      <c r="J36" s="176">
        <v>17</v>
      </c>
      <c r="U36">
        <f t="shared" si="1"/>
        <v>93</v>
      </c>
      <c r="V36">
        <f t="shared" si="2"/>
        <v>14</v>
      </c>
      <c r="W36">
        <f t="shared" si="3"/>
        <v>93.000140000000002</v>
      </c>
      <c r="X36">
        <f t="shared" si="4"/>
        <v>93</v>
      </c>
      <c r="Y36">
        <f t="shared" si="5"/>
        <v>1</v>
      </c>
      <c r="Z36">
        <f t="shared" si="6"/>
        <v>93</v>
      </c>
    </row>
    <row r="37" spans="1:26" ht="19.95" customHeight="1" x14ac:dyDescent="0.3">
      <c r="A37" s="103" t="str">
        <f>Sheet2!L104</f>
        <v>Attila Treindl st.</v>
      </c>
      <c r="B37" s="103">
        <f>Sheet2!M104</f>
        <v>3</v>
      </c>
      <c r="C37" s="103">
        <f>Sheet2!N104</f>
        <v>5875</v>
      </c>
      <c r="D37" s="103">
        <f>Sheet2!O104</f>
        <v>8</v>
      </c>
      <c r="E37" s="103">
        <f>Sheet2!P104</f>
        <v>2200</v>
      </c>
      <c r="F37" s="103">
        <f>Sheet2!Q104</f>
        <v>1000</v>
      </c>
      <c r="G37" s="103">
        <f>Sheet2!R104</f>
        <v>1000</v>
      </c>
      <c r="H37" s="103">
        <f>Sheet2!T104</f>
        <v>1011</v>
      </c>
      <c r="I37" s="172">
        <f>Sheet2!U104</f>
        <v>9075</v>
      </c>
      <c r="J37" s="176">
        <v>18</v>
      </c>
      <c r="U37">
        <f t="shared" si="1"/>
        <v>93</v>
      </c>
      <c r="V37">
        <f t="shared" si="2"/>
        <v>25</v>
      </c>
      <c r="W37">
        <f t="shared" si="3"/>
        <v>93.000249999999994</v>
      </c>
      <c r="X37">
        <f t="shared" si="4"/>
        <v>94</v>
      </c>
      <c r="Y37">
        <f t="shared" si="5"/>
        <v>1</v>
      </c>
      <c r="Z37">
        <f t="shared" si="6"/>
        <v>94</v>
      </c>
    </row>
    <row r="38" spans="1:26" ht="19.95" customHeight="1" x14ac:dyDescent="0.3">
      <c r="A38" s="103" t="str">
        <f>Sheet2!L7</f>
        <v>Gergely Törjék</v>
      </c>
      <c r="B38" s="103">
        <f>Sheet2!M7</f>
        <v>4.5</v>
      </c>
      <c r="C38" s="103">
        <f>Sheet2!N7</f>
        <v>5725</v>
      </c>
      <c r="D38" s="103">
        <f>Sheet2!O7</f>
        <v>8</v>
      </c>
      <c r="E38" s="103">
        <f>Sheet2!P7</f>
        <v>2150</v>
      </c>
      <c r="F38" s="103">
        <f>Sheet2!Q7</f>
        <v>1000</v>
      </c>
      <c r="G38" s="103">
        <f>Sheet2!R7</f>
        <v>1000</v>
      </c>
      <c r="H38" s="103">
        <f>Sheet2!T7</f>
        <v>1012.5</v>
      </c>
      <c r="I38" s="172">
        <f>Sheet2!U7</f>
        <v>8875</v>
      </c>
      <c r="J38" s="176">
        <v>19</v>
      </c>
      <c r="U38">
        <f t="shared" si="1"/>
        <v>95</v>
      </c>
      <c r="V38">
        <f t="shared" si="2"/>
        <v>26</v>
      </c>
      <c r="W38">
        <f t="shared" si="3"/>
        <v>95.000259999999997</v>
      </c>
      <c r="X38">
        <f t="shared" si="4"/>
        <v>95</v>
      </c>
      <c r="Y38">
        <f t="shared" si="5"/>
        <v>1</v>
      </c>
      <c r="Z38">
        <f t="shared" si="6"/>
        <v>95</v>
      </c>
    </row>
    <row r="39" spans="1:26" ht="19.95" customHeight="1" x14ac:dyDescent="0.3">
      <c r="A39" s="103" t="str">
        <f>Sheet2!L14</f>
        <v>Attila Treindl ml.</v>
      </c>
      <c r="B39" s="103">
        <f>Sheet2!M14</f>
        <v>10</v>
      </c>
      <c r="C39" s="103">
        <f>Sheet2!N14</f>
        <v>3675</v>
      </c>
      <c r="D39" s="103">
        <f>Sheet2!O14</f>
        <v>3</v>
      </c>
      <c r="E39" s="103">
        <f>Sheet2!P14</f>
        <v>9575</v>
      </c>
      <c r="F39" s="103">
        <f>Sheet2!Q14</f>
        <v>1000</v>
      </c>
      <c r="G39" s="103">
        <f>Sheet2!R14</f>
        <v>1000</v>
      </c>
      <c r="H39" s="103">
        <f>Sheet2!T14</f>
        <v>1013</v>
      </c>
      <c r="I39" s="172">
        <f>Sheet2!U14</f>
        <v>14250</v>
      </c>
      <c r="J39" s="176">
        <v>20</v>
      </c>
      <c r="U39">
        <f t="shared" si="1"/>
        <v>96</v>
      </c>
      <c r="V39">
        <f t="shared" si="2"/>
        <v>10</v>
      </c>
      <c r="W39">
        <f t="shared" si="3"/>
        <v>96.000100000000003</v>
      </c>
      <c r="X39">
        <f t="shared" si="4"/>
        <v>96</v>
      </c>
      <c r="Y39">
        <f t="shared" si="5"/>
        <v>1</v>
      </c>
      <c r="Z39">
        <f t="shared" si="6"/>
        <v>96</v>
      </c>
    </row>
    <row r="40" spans="1:26" ht="19.95" customHeight="1" x14ac:dyDescent="0.3">
      <c r="A40" s="103" t="str">
        <f>Sheet2!L37</f>
        <v>Peter Rigó</v>
      </c>
      <c r="B40" s="103">
        <f>Sheet2!M37</f>
        <v>5</v>
      </c>
      <c r="C40" s="103">
        <f>Sheet2!N37</f>
        <v>4175</v>
      </c>
      <c r="D40" s="103">
        <f>Sheet2!O37</f>
        <v>8</v>
      </c>
      <c r="E40" s="103">
        <f>Sheet2!P37</f>
        <v>5075</v>
      </c>
      <c r="F40" s="103">
        <f>Sheet2!Q37</f>
        <v>1000</v>
      </c>
      <c r="G40" s="103">
        <f>Sheet2!R37</f>
        <v>1000</v>
      </c>
      <c r="H40" s="103">
        <f>Sheet2!T37</f>
        <v>1013</v>
      </c>
      <c r="I40" s="172">
        <f>Sheet2!U37</f>
        <v>10250</v>
      </c>
      <c r="J40" s="176">
        <v>21</v>
      </c>
      <c r="U40">
        <f t="shared" si="1"/>
        <v>96</v>
      </c>
      <c r="V40">
        <f t="shared" si="2"/>
        <v>18</v>
      </c>
      <c r="W40">
        <f t="shared" si="3"/>
        <v>96.00018</v>
      </c>
      <c r="X40">
        <f t="shared" si="4"/>
        <v>97</v>
      </c>
      <c r="Y40">
        <f t="shared" si="5"/>
        <v>1</v>
      </c>
      <c r="Z40">
        <f t="shared" si="6"/>
        <v>97</v>
      </c>
    </row>
    <row r="41" spans="1:26" ht="19.95" customHeight="1" x14ac:dyDescent="0.3">
      <c r="A41" s="103" t="str">
        <f>Sheet2!L5</f>
        <v>Ladiszlav Szabo</v>
      </c>
      <c r="B41" s="103">
        <f>Sheet2!M5</f>
        <v>8</v>
      </c>
      <c r="C41" s="103">
        <f>Sheet2!N5</f>
        <v>4250</v>
      </c>
      <c r="D41" s="103">
        <f>Sheet2!O5</f>
        <v>5</v>
      </c>
      <c r="E41" s="103">
        <f>Sheet2!P5</f>
        <v>4700</v>
      </c>
      <c r="F41" s="103">
        <f>Sheet2!Q5</f>
        <v>1000</v>
      </c>
      <c r="G41" s="103">
        <f>Sheet2!R5</f>
        <v>1000</v>
      </c>
      <c r="H41" s="103">
        <f>Sheet2!T5</f>
        <v>1013</v>
      </c>
      <c r="I41" s="172">
        <f>Sheet2!U5</f>
        <v>9950</v>
      </c>
      <c r="J41" s="176">
        <v>22</v>
      </c>
      <c r="U41">
        <f t="shared" si="1"/>
        <v>96</v>
      </c>
      <c r="V41">
        <f t="shared" si="2"/>
        <v>21</v>
      </c>
      <c r="W41">
        <f t="shared" si="3"/>
        <v>96.000209999999996</v>
      </c>
      <c r="X41">
        <f t="shared" si="4"/>
        <v>98</v>
      </c>
      <c r="Y41">
        <f t="shared" si="5"/>
        <v>1</v>
      </c>
      <c r="Z41">
        <f t="shared" si="6"/>
        <v>98</v>
      </c>
    </row>
    <row r="42" spans="1:26" ht="19.95" customHeight="1" x14ac:dyDescent="0.3">
      <c r="A42" s="103" t="str">
        <f>Sheet2!L70</f>
        <v>Milan Michlík</v>
      </c>
      <c r="B42" s="103">
        <f>Sheet2!M70</f>
        <v>6</v>
      </c>
      <c r="C42" s="103">
        <f>Sheet2!N70</f>
        <v>4450</v>
      </c>
      <c r="D42" s="103">
        <f>Sheet2!O70</f>
        <v>7</v>
      </c>
      <c r="E42" s="103">
        <f>Sheet2!P70</f>
        <v>3725</v>
      </c>
      <c r="F42" s="103">
        <f>Sheet2!Q70</f>
        <v>1000</v>
      </c>
      <c r="G42" s="103">
        <f>Sheet2!R70</f>
        <v>1000</v>
      </c>
      <c r="H42" s="103">
        <f>Sheet2!T70</f>
        <v>1013</v>
      </c>
      <c r="I42" s="172">
        <f>Sheet2!U70</f>
        <v>9175</v>
      </c>
      <c r="J42" s="176">
        <v>23</v>
      </c>
      <c r="U42">
        <f t="shared" si="1"/>
        <v>96</v>
      </c>
      <c r="V42">
        <f t="shared" si="2"/>
        <v>24</v>
      </c>
      <c r="W42">
        <f t="shared" si="3"/>
        <v>96.000240000000005</v>
      </c>
      <c r="X42">
        <f t="shared" si="4"/>
        <v>99</v>
      </c>
      <c r="Y42">
        <f t="shared" si="5"/>
        <v>1</v>
      </c>
      <c r="Z42">
        <f t="shared" si="6"/>
        <v>99</v>
      </c>
    </row>
    <row r="43" spans="1:26" ht="19.95" customHeight="1" x14ac:dyDescent="0.3">
      <c r="A43" s="103" t="str">
        <f>Sheet2!L39</f>
        <v>Kristián Košár</v>
      </c>
      <c r="B43" s="103">
        <f>Sheet2!M39</f>
        <v>6</v>
      </c>
      <c r="C43" s="103">
        <f>Sheet2!N39</f>
        <v>3800</v>
      </c>
      <c r="D43" s="103">
        <f>Sheet2!O39</f>
        <v>7</v>
      </c>
      <c r="E43" s="103">
        <f>Sheet2!P39</f>
        <v>3400</v>
      </c>
      <c r="F43" s="103">
        <f>Sheet2!Q39</f>
        <v>1000</v>
      </c>
      <c r="G43" s="103">
        <f>Sheet2!R39</f>
        <v>1000</v>
      </c>
      <c r="H43" s="103">
        <f>Sheet2!T39</f>
        <v>1013</v>
      </c>
      <c r="I43" s="172">
        <f>Sheet2!U39</f>
        <v>8200</v>
      </c>
      <c r="J43" s="176">
        <v>24</v>
      </c>
      <c r="U43">
        <f t="shared" si="1"/>
        <v>96</v>
      </c>
      <c r="V43">
        <f t="shared" si="2"/>
        <v>29</v>
      </c>
      <c r="W43">
        <f t="shared" si="3"/>
        <v>96.000290000000007</v>
      </c>
      <c r="X43">
        <f t="shared" si="4"/>
        <v>100</v>
      </c>
      <c r="Y43">
        <f t="shared" si="5"/>
        <v>1</v>
      </c>
      <c r="Z43">
        <f t="shared" si="6"/>
        <v>100</v>
      </c>
    </row>
    <row r="44" spans="1:26" ht="19.95" customHeight="1" x14ac:dyDescent="0.3">
      <c r="A44" s="103" t="str">
        <f>Sheet2!L45</f>
        <v>Mário Sopúch</v>
      </c>
      <c r="B44" s="103">
        <f>Sheet2!M45</f>
        <v>10</v>
      </c>
      <c r="C44" s="103">
        <f>Sheet2!N45</f>
        <v>2025</v>
      </c>
      <c r="D44" s="103">
        <f>Sheet2!O45</f>
        <v>4</v>
      </c>
      <c r="E44" s="103">
        <f>Sheet2!P45</f>
        <v>5400</v>
      </c>
      <c r="F44" s="103">
        <f>Sheet2!Q45</f>
        <v>1000</v>
      </c>
      <c r="G44" s="103">
        <f>Sheet2!R45</f>
        <v>1000</v>
      </c>
      <c r="H44" s="103">
        <f>Sheet2!T45</f>
        <v>1014</v>
      </c>
      <c r="I44" s="172">
        <f>Sheet2!U45</f>
        <v>8425</v>
      </c>
      <c r="J44" s="176">
        <v>25</v>
      </c>
      <c r="U44">
        <f t="shared" si="1"/>
        <v>101</v>
      </c>
      <c r="V44">
        <f t="shared" si="2"/>
        <v>28</v>
      </c>
      <c r="W44">
        <f t="shared" si="3"/>
        <v>101.00028</v>
      </c>
      <c r="X44">
        <f t="shared" si="4"/>
        <v>101</v>
      </c>
      <c r="Y44">
        <f t="shared" si="5"/>
        <v>1</v>
      </c>
      <c r="Z44">
        <f t="shared" si="6"/>
        <v>101</v>
      </c>
    </row>
    <row r="45" spans="1:26" ht="19.95" hidden="1" customHeight="1" x14ac:dyDescent="0.3">
      <c r="A45" s="103">
        <f>Sheet2!L78</f>
        <v>0</v>
      </c>
      <c r="B45" s="103">
        <f>Sheet2!M78</f>
        <v>99</v>
      </c>
      <c r="C45" s="103">
        <f>Sheet2!N78</f>
        <v>-1</v>
      </c>
      <c r="D45" s="103">
        <f>Sheet2!O78</f>
        <v>99</v>
      </c>
      <c r="E45" s="103">
        <f>Sheet2!P78</f>
        <v>-1</v>
      </c>
      <c r="F45" s="103">
        <f>Sheet2!Q78</f>
        <v>0</v>
      </c>
      <c r="G45" s="103">
        <f>Sheet2!R78</f>
        <v>0</v>
      </c>
      <c r="H45" s="103">
        <f>Sheet2!T78</f>
        <v>198</v>
      </c>
      <c r="I45" s="172">
        <f>Sheet2!U78</f>
        <v>-2</v>
      </c>
      <c r="J45" s="176">
        <f t="shared" ref="J38:J69" si="8">Z45</f>
        <v>38.5</v>
      </c>
      <c r="U45">
        <f t="shared" si="1"/>
        <v>1</v>
      </c>
      <c r="V45">
        <f t="shared" si="2"/>
        <v>45</v>
      </c>
      <c r="W45">
        <f t="shared" si="3"/>
        <v>1.0004500000000001</v>
      </c>
      <c r="X45">
        <f t="shared" si="4"/>
        <v>1</v>
      </c>
      <c r="Y45">
        <f t="shared" si="5"/>
        <v>76</v>
      </c>
      <c r="Z45">
        <f t="shared" si="6"/>
        <v>38.5</v>
      </c>
    </row>
    <row r="46" spans="1:26" ht="19.95" customHeight="1" x14ac:dyDescent="0.3">
      <c r="A46" s="103" t="str">
        <f>Sheet2!L8</f>
        <v>Martin Haššo</v>
      </c>
      <c r="B46" s="103">
        <f>Sheet2!M8</f>
        <v>4.5</v>
      </c>
      <c r="C46" s="103">
        <f>Sheet2!N8</f>
        <v>5725</v>
      </c>
      <c r="D46" s="103">
        <f>Sheet2!O8</f>
        <v>10.5</v>
      </c>
      <c r="E46" s="103">
        <f>Sheet2!P8</f>
        <v>3475</v>
      </c>
      <c r="F46" s="103">
        <f>Sheet2!Q8</f>
        <v>1000</v>
      </c>
      <c r="G46" s="103">
        <f>Sheet2!R8</f>
        <v>1000</v>
      </c>
      <c r="H46" s="103">
        <f>Sheet2!T8</f>
        <v>1015</v>
      </c>
      <c r="I46" s="172">
        <f>Sheet2!U8</f>
        <v>10200</v>
      </c>
      <c r="J46" s="176">
        <v>26</v>
      </c>
      <c r="U46">
        <f t="shared" si="1"/>
        <v>102</v>
      </c>
      <c r="V46">
        <f t="shared" si="2"/>
        <v>19</v>
      </c>
      <c r="W46">
        <f t="shared" si="3"/>
        <v>102.00019</v>
      </c>
      <c r="X46">
        <f t="shared" si="4"/>
        <v>102</v>
      </c>
      <c r="Y46">
        <f t="shared" si="5"/>
        <v>1</v>
      </c>
      <c r="Z46">
        <f t="shared" si="6"/>
        <v>102</v>
      </c>
    </row>
    <row r="47" spans="1:26" ht="19.95" customHeight="1" x14ac:dyDescent="0.3">
      <c r="A47" s="103" t="str">
        <f>Sheet2!L15</f>
        <v>Roman Júlenyi</v>
      </c>
      <c r="B47" s="103">
        <f>Sheet2!M15</f>
        <v>11</v>
      </c>
      <c r="C47" s="103">
        <f>Sheet2!N15</f>
        <v>3375</v>
      </c>
      <c r="D47" s="103">
        <f>Sheet2!O15</f>
        <v>4</v>
      </c>
      <c r="E47" s="103">
        <f>Sheet2!P15</f>
        <v>5175</v>
      </c>
      <c r="F47" s="103">
        <f>Sheet2!Q15</f>
        <v>1000</v>
      </c>
      <c r="G47" s="103">
        <f>Sheet2!R15</f>
        <v>1000</v>
      </c>
      <c r="H47" s="103">
        <f>Sheet2!T15</f>
        <v>1015</v>
      </c>
      <c r="I47" s="172">
        <f>Sheet2!U15</f>
        <v>9550</v>
      </c>
      <c r="J47" s="176">
        <v>27</v>
      </c>
      <c r="U47">
        <f t="shared" si="1"/>
        <v>102</v>
      </c>
      <c r="V47">
        <f t="shared" si="2"/>
        <v>23</v>
      </c>
      <c r="W47">
        <f t="shared" si="3"/>
        <v>102.00023</v>
      </c>
      <c r="X47">
        <f t="shared" si="4"/>
        <v>103</v>
      </c>
      <c r="Y47">
        <f t="shared" si="5"/>
        <v>1</v>
      </c>
      <c r="Z47">
        <f t="shared" si="6"/>
        <v>103</v>
      </c>
    </row>
    <row r="48" spans="1:26" ht="19.95" customHeight="1" x14ac:dyDescent="0.3">
      <c r="A48" s="103" t="str">
        <f>Sheet2!L42</f>
        <v>Ladislav Lenárt</v>
      </c>
      <c r="B48" s="103">
        <f>Sheet2!M42</f>
        <v>9</v>
      </c>
      <c r="C48" s="103">
        <f>Sheet2!N42</f>
        <v>3000</v>
      </c>
      <c r="D48" s="103">
        <f>Sheet2!O42</f>
        <v>6</v>
      </c>
      <c r="E48" s="103">
        <f>Sheet2!P42</f>
        <v>4450</v>
      </c>
      <c r="F48" s="154">
        <v>20</v>
      </c>
      <c r="G48" s="103">
        <v>0</v>
      </c>
      <c r="H48" s="103">
        <f>Sheet2!T42</f>
        <v>1015</v>
      </c>
      <c r="I48" s="172">
        <f>Sheet2!U42</f>
        <v>8450</v>
      </c>
      <c r="J48" s="176">
        <v>28</v>
      </c>
      <c r="U48">
        <f t="shared" si="1"/>
        <v>102</v>
      </c>
      <c r="V48">
        <f t="shared" si="2"/>
        <v>27</v>
      </c>
      <c r="W48">
        <f t="shared" si="3"/>
        <v>102.00027</v>
      </c>
      <c r="X48">
        <f t="shared" si="4"/>
        <v>104</v>
      </c>
      <c r="Y48">
        <f t="shared" si="5"/>
        <v>1</v>
      </c>
      <c r="Z48">
        <f t="shared" si="6"/>
        <v>104</v>
      </c>
    </row>
    <row r="49" spans="1:26" ht="19.95" customHeight="1" x14ac:dyDescent="0.3">
      <c r="A49" s="103" t="str">
        <f>Sheet2!L103</f>
        <v>Patrik Ferenc</v>
      </c>
      <c r="B49" s="103">
        <f>Sheet2!M103</f>
        <v>4</v>
      </c>
      <c r="C49" s="103">
        <f>Sheet2!N103</f>
        <v>4575</v>
      </c>
      <c r="D49" s="103">
        <f>Sheet2!O103</f>
        <v>11</v>
      </c>
      <c r="E49" s="103">
        <f>Sheet2!P103</f>
        <v>2150</v>
      </c>
      <c r="F49" s="103">
        <f>Sheet2!Q103</f>
        <v>1000</v>
      </c>
      <c r="G49" s="103">
        <f>Sheet2!R103</f>
        <v>1000</v>
      </c>
      <c r="H49" s="103">
        <f>Sheet2!T103</f>
        <v>1015</v>
      </c>
      <c r="I49" s="172">
        <f>Sheet2!U103</f>
        <v>7725</v>
      </c>
      <c r="J49" s="176">
        <v>29</v>
      </c>
      <c r="U49">
        <f t="shared" si="1"/>
        <v>102</v>
      </c>
      <c r="V49">
        <f t="shared" si="2"/>
        <v>30</v>
      </c>
      <c r="W49">
        <f t="shared" si="3"/>
        <v>102.0003</v>
      </c>
      <c r="X49">
        <f t="shared" si="4"/>
        <v>105</v>
      </c>
      <c r="Y49">
        <f t="shared" si="5"/>
        <v>1</v>
      </c>
      <c r="Z49">
        <f t="shared" si="6"/>
        <v>105</v>
      </c>
    </row>
    <row r="50" spans="1:26" ht="19.95" customHeight="1" x14ac:dyDescent="0.3">
      <c r="A50" s="103" t="str">
        <f>Sheet2!L97</f>
        <v>Gábor Törjék</v>
      </c>
      <c r="B50" s="103">
        <f>Sheet2!M97</f>
        <v>6</v>
      </c>
      <c r="C50" s="103">
        <f>Sheet2!N97</f>
        <v>4075</v>
      </c>
      <c r="D50" s="103">
        <f>Sheet2!O97</f>
        <v>9</v>
      </c>
      <c r="E50" s="103">
        <f>Sheet2!P97</f>
        <v>1925</v>
      </c>
      <c r="F50" s="103">
        <f>Sheet2!Q97</f>
        <v>1000</v>
      </c>
      <c r="G50" s="103">
        <f>Sheet2!R97</f>
        <v>1000</v>
      </c>
      <c r="H50" s="103">
        <f>Sheet2!T97</f>
        <v>1015</v>
      </c>
      <c r="I50" s="172">
        <f>Sheet2!U97</f>
        <v>7000</v>
      </c>
      <c r="J50" s="176">
        <v>30</v>
      </c>
      <c r="U50">
        <f t="shared" si="1"/>
        <v>102</v>
      </c>
      <c r="V50">
        <f t="shared" si="2"/>
        <v>33</v>
      </c>
      <c r="W50">
        <f t="shared" si="3"/>
        <v>102.00033000000001</v>
      </c>
      <c r="X50">
        <f t="shared" si="4"/>
        <v>106</v>
      </c>
      <c r="Y50">
        <f t="shared" si="5"/>
        <v>1</v>
      </c>
      <c r="Z50">
        <f t="shared" si="6"/>
        <v>106</v>
      </c>
    </row>
    <row r="51" spans="1:26" ht="19.95" hidden="1" customHeight="1" x14ac:dyDescent="0.3">
      <c r="A51" s="103">
        <f>Sheet2!L112</f>
        <v>0</v>
      </c>
      <c r="B51" s="103">
        <f>Sheet2!M112</f>
        <v>99</v>
      </c>
      <c r="C51" s="103">
        <f>Sheet2!N112</f>
        <v>-1</v>
      </c>
      <c r="D51" s="103">
        <f>Sheet2!O112</f>
        <v>99</v>
      </c>
      <c r="E51" s="103">
        <f>Sheet2!P112</f>
        <v>-1</v>
      </c>
      <c r="F51" s="103">
        <f>Sheet2!Q112</f>
        <v>0</v>
      </c>
      <c r="G51" s="103">
        <f>Sheet2!R112</f>
        <v>0</v>
      </c>
      <c r="H51" s="103">
        <f>Sheet2!T112</f>
        <v>198</v>
      </c>
      <c r="I51" s="172">
        <f>Sheet2!U112</f>
        <v>-2</v>
      </c>
      <c r="J51" s="176">
        <f t="shared" si="8"/>
        <v>38.5</v>
      </c>
      <c r="U51">
        <f t="shared" si="1"/>
        <v>1</v>
      </c>
      <c r="V51">
        <f t="shared" si="2"/>
        <v>45</v>
      </c>
      <c r="W51">
        <f t="shared" si="3"/>
        <v>1.0004500000000001</v>
      </c>
      <c r="X51">
        <f t="shared" si="4"/>
        <v>1</v>
      </c>
      <c r="Y51">
        <f t="shared" si="5"/>
        <v>76</v>
      </c>
      <c r="Z51">
        <f t="shared" si="6"/>
        <v>38.5</v>
      </c>
    </row>
    <row r="52" spans="1:26" ht="19.95" customHeight="1" x14ac:dyDescent="0.3">
      <c r="A52" s="103" t="str">
        <f>Sheet2!L36</f>
        <v>Ľudovít Meszáros</v>
      </c>
      <c r="B52" s="103">
        <f>Sheet2!M36</f>
        <v>7</v>
      </c>
      <c r="C52" s="103">
        <f>Sheet2!N36</f>
        <v>3750</v>
      </c>
      <c r="D52" s="103">
        <f>Sheet2!O36</f>
        <v>9</v>
      </c>
      <c r="E52" s="103">
        <f>Sheet2!P36</f>
        <v>4975</v>
      </c>
      <c r="F52" s="103">
        <f>Sheet2!Q36</f>
        <v>1000</v>
      </c>
      <c r="G52" s="103">
        <f>Sheet2!R36</f>
        <v>1000</v>
      </c>
      <c r="H52" s="103">
        <f>Sheet2!T36</f>
        <v>1016</v>
      </c>
      <c r="I52" s="172">
        <f>Sheet2!U36</f>
        <v>9725</v>
      </c>
      <c r="J52" s="176">
        <v>31</v>
      </c>
      <c r="U52">
        <f t="shared" si="1"/>
        <v>107</v>
      </c>
      <c r="V52">
        <f t="shared" si="2"/>
        <v>22</v>
      </c>
      <c r="W52">
        <f t="shared" si="3"/>
        <v>107.00022</v>
      </c>
      <c r="X52">
        <f t="shared" si="4"/>
        <v>107</v>
      </c>
      <c r="Y52">
        <f t="shared" si="5"/>
        <v>1</v>
      </c>
      <c r="Z52">
        <f t="shared" si="6"/>
        <v>107</v>
      </c>
    </row>
    <row r="53" spans="1:26" ht="19.95" customHeight="1" x14ac:dyDescent="0.3">
      <c r="A53" s="103" t="str">
        <f>Sheet2!L6</f>
        <v>Ladislav Szabó ml.</v>
      </c>
      <c r="B53" s="103">
        <f>Sheet2!M6</f>
        <v>6</v>
      </c>
      <c r="C53" s="103">
        <f>Sheet2!N6</f>
        <v>4850</v>
      </c>
      <c r="D53" s="103">
        <f>Sheet2!O6</f>
        <v>10</v>
      </c>
      <c r="E53" s="103">
        <f>Sheet2!P6</f>
        <v>1350</v>
      </c>
      <c r="F53" s="103">
        <f>Sheet2!Q6</f>
        <v>1000</v>
      </c>
      <c r="G53" s="103">
        <f>Sheet2!R6</f>
        <v>1000</v>
      </c>
      <c r="H53" s="103">
        <f>Sheet2!T6</f>
        <v>1016</v>
      </c>
      <c r="I53" s="172">
        <f>Sheet2!U6</f>
        <v>7200</v>
      </c>
      <c r="J53" s="176">
        <v>32</v>
      </c>
      <c r="U53">
        <f t="shared" si="1"/>
        <v>107</v>
      </c>
      <c r="V53">
        <f t="shared" si="2"/>
        <v>32</v>
      </c>
      <c r="W53">
        <f t="shared" si="3"/>
        <v>107.00032</v>
      </c>
      <c r="X53">
        <f t="shared" si="4"/>
        <v>108</v>
      </c>
      <c r="Y53">
        <f t="shared" si="5"/>
        <v>1</v>
      </c>
      <c r="Z53">
        <f t="shared" si="6"/>
        <v>108</v>
      </c>
    </row>
    <row r="54" spans="1:26" ht="19.95" hidden="1" customHeight="1" x14ac:dyDescent="0.3">
      <c r="A54" s="103">
        <f>Sheet2!L47</f>
        <v>0</v>
      </c>
      <c r="B54" s="103">
        <f>Sheet2!M47</f>
        <v>99</v>
      </c>
      <c r="C54" s="103">
        <f>Sheet2!N47</f>
        <v>-1</v>
      </c>
      <c r="D54" s="103">
        <f>Sheet2!O47</f>
        <v>99</v>
      </c>
      <c r="E54" s="103">
        <f>Sheet2!P47</f>
        <v>-1</v>
      </c>
      <c r="F54" s="103">
        <f>Sheet2!Q47</f>
        <v>0</v>
      </c>
      <c r="G54" s="103">
        <f>Sheet2!R47</f>
        <v>0</v>
      </c>
      <c r="H54" s="103">
        <f>Sheet2!T47</f>
        <v>198</v>
      </c>
      <c r="I54" s="172">
        <f>Sheet2!U47</f>
        <v>-2</v>
      </c>
      <c r="J54" s="176">
        <f t="shared" si="8"/>
        <v>38.5</v>
      </c>
      <c r="U54">
        <f t="shared" si="1"/>
        <v>1</v>
      </c>
      <c r="V54">
        <f t="shared" si="2"/>
        <v>45</v>
      </c>
      <c r="W54">
        <f t="shared" si="3"/>
        <v>1.0004500000000001</v>
      </c>
      <c r="X54">
        <f t="shared" si="4"/>
        <v>1</v>
      </c>
      <c r="Y54">
        <f t="shared" si="5"/>
        <v>76</v>
      </c>
      <c r="Z54">
        <f t="shared" si="6"/>
        <v>38.5</v>
      </c>
    </row>
    <row r="55" spans="1:26" ht="19.95" hidden="1" customHeight="1" x14ac:dyDescent="0.3">
      <c r="A55" s="103">
        <f>Sheet2!L19</f>
        <v>0</v>
      </c>
      <c r="B55" s="103">
        <f>Sheet2!M19</f>
        <v>99</v>
      </c>
      <c r="C55" s="103">
        <f>Sheet2!N19</f>
        <v>-1</v>
      </c>
      <c r="D55" s="103">
        <f>Sheet2!O19</f>
        <v>99</v>
      </c>
      <c r="E55" s="103">
        <f>Sheet2!P19</f>
        <v>-1</v>
      </c>
      <c r="F55" s="103">
        <f>Sheet2!Q19</f>
        <v>0</v>
      </c>
      <c r="G55" s="103">
        <f>Sheet2!R19</f>
        <v>0</v>
      </c>
      <c r="H55" s="103">
        <f>Sheet2!T19</f>
        <v>198</v>
      </c>
      <c r="I55" s="172">
        <f>Sheet2!U19</f>
        <v>-2</v>
      </c>
      <c r="J55" s="176">
        <f t="shared" si="8"/>
        <v>38.5</v>
      </c>
      <c r="U55">
        <f t="shared" si="1"/>
        <v>1</v>
      </c>
      <c r="V55">
        <f t="shared" si="2"/>
        <v>45</v>
      </c>
      <c r="W55">
        <f t="shared" si="3"/>
        <v>1.0004500000000001</v>
      </c>
      <c r="X55">
        <f t="shared" si="4"/>
        <v>1</v>
      </c>
      <c r="Y55">
        <f t="shared" si="5"/>
        <v>76</v>
      </c>
      <c r="Z55">
        <f t="shared" si="6"/>
        <v>38.5</v>
      </c>
    </row>
    <row r="56" spans="1:26" ht="19.95" customHeight="1" x14ac:dyDescent="0.3">
      <c r="A56" s="103" t="str">
        <f>Sheet2!L105</f>
        <v>Branislav Kriška</v>
      </c>
      <c r="B56" s="103">
        <f>Sheet2!M105</f>
        <v>11</v>
      </c>
      <c r="C56" s="103">
        <f>Sheet2!N105</f>
        <v>1825</v>
      </c>
      <c r="D56" s="103">
        <f>Sheet2!O105</f>
        <v>5.5</v>
      </c>
      <c r="E56" s="103">
        <f>Sheet2!P105</f>
        <v>4775</v>
      </c>
      <c r="F56" s="103">
        <f>Sheet2!Q105</f>
        <v>1000</v>
      </c>
      <c r="G56" s="103">
        <f>Sheet2!R105</f>
        <v>1000</v>
      </c>
      <c r="H56" s="103">
        <f>Sheet2!T105</f>
        <v>1016.5</v>
      </c>
      <c r="I56" s="172">
        <f>Sheet2!U105</f>
        <v>7600</v>
      </c>
      <c r="J56" s="176">
        <v>33</v>
      </c>
      <c r="U56">
        <f t="shared" si="1"/>
        <v>109</v>
      </c>
      <c r="V56">
        <f t="shared" si="2"/>
        <v>31</v>
      </c>
      <c r="W56">
        <f t="shared" si="3"/>
        <v>109.00031</v>
      </c>
      <c r="X56">
        <f t="shared" si="4"/>
        <v>109</v>
      </c>
      <c r="Y56">
        <f t="shared" si="5"/>
        <v>1</v>
      </c>
      <c r="Z56">
        <f t="shared" si="6"/>
        <v>109</v>
      </c>
    </row>
    <row r="57" spans="1:26" ht="19.95" customHeight="1" x14ac:dyDescent="0.3">
      <c r="A57" s="103" t="str">
        <f>Sheet2!L41</f>
        <v>Zoltán Karvanský</v>
      </c>
      <c r="B57" s="103">
        <f>Sheet2!M41</f>
        <v>8</v>
      </c>
      <c r="C57" s="103">
        <f>Sheet2!N41</f>
        <v>3600</v>
      </c>
      <c r="D57" s="103">
        <f>Sheet2!O41</f>
        <v>10</v>
      </c>
      <c r="E57" s="103">
        <f>Sheet2!P41</f>
        <v>1350</v>
      </c>
      <c r="F57" s="103">
        <f>Sheet2!Q41</f>
        <v>1000</v>
      </c>
      <c r="G57" s="103">
        <f>Sheet2!R41</f>
        <v>1000</v>
      </c>
      <c r="H57" s="103">
        <f>Sheet2!T41</f>
        <v>1018</v>
      </c>
      <c r="I57" s="172">
        <f>Sheet2!U41</f>
        <v>5950</v>
      </c>
      <c r="J57" s="176">
        <v>34</v>
      </c>
      <c r="U57">
        <f t="shared" si="1"/>
        <v>110</v>
      </c>
      <c r="V57">
        <f t="shared" si="2"/>
        <v>35</v>
      </c>
      <c r="W57">
        <f t="shared" si="3"/>
        <v>110.00035</v>
      </c>
      <c r="X57">
        <f t="shared" si="4"/>
        <v>110</v>
      </c>
      <c r="Y57">
        <f t="shared" si="5"/>
        <v>1</v>
      </c>
      <c r="Z57">
        <f t="shared" si="6"/>
        <v>110</v>
      </c>
    </row>
    <row r="58" spans="1:26" ht="19.95" customHeight="1" x14ac:dyDescent="0.3">
      <c r="A58" s="103" t="str">
        <f>Sheet2!L68</f>
        <v>Michal Struk</v>
      </c>
      <c r="B58" s="103">
        <f>Sheet2!M68</f>
        <v>11</v>
      </c>
      <c r="C58" s="103">
        <f>Sheet2!N68</f>
        <v>775</v>
      </c>
      <c r="D58" s="103">
        <f>Sheet2!O68</f>
        <v>7</v>
      </c>
      <c r="E58" s="103">
        <f>Sheet2!P68</f>
        <v>3725</v>
      </c>
      <c r="F58" s="103">
        <f>Sheet2!Q68</f>
        <v>1000</v>
      </c>
      <c r="G58" s="103">
        <f>Sheet2!R68</f>
        <v>1000</v>
      </c>
      <c r="H58" s="103">
        <f>Sheet2!T68</f>
        <v>1018</v>
      </c>
      <c r="I58" s="172">
        <f>Sheet2!U68</f>
        <v>5500</v>
      </c>
      <c r="J58" s="176">
        <v>35</v>
      </c>
      <c r="U58">
        <f t="shared" si="1"/>
        <v>110</v>
      </c>
      <c r="V58">
        <f t="shared" si="2"/>
        <v>38</v>
      </c>
      <c r="W58">
        <f t="shared" si="3"/>
        <v>110.00038000000001</v>
      </c>
      <c r="X58">
        <f t="shared" si="4"/>
        <v>111</v>
      </c>
      <c r="Y58">
        <f t="shared" si="5"/>
        <v>1</v>
      </c>
      <c r="Z58">
        <f t="shared" si="6"/>
        <v>111</v>
      </c>
    </row>
    <row r="59" spans="1:26" ht="19.95" customHeight="1" x14ac:dyDescent="0.3">
      <c r="A59" s="103" t="str">
        <f>Sheet2!L72</f>
        <v>Rastislav Dudr</v>
      </c>
      <c r="B59" s="103">
        <f>Sheet2!M72</f>
        <v>9</v>
      </c>
      <c r="C59" s="103">
        <f>Sheet2!N72</f>
        <v>1950</v>
      </c>
      <c r="D59" s="103">
        <f>Sheet2!O72</f>
        <v>9</v>
      </c>
      <c r="E59" s="103">
        <f>Sheet2!P72</f>
        <v>1550</v>
      </c>
      <c r="F59" s="103">
        <f>Sheet2!Q72</f>
        <v>1000</v>
      </c>
      <c r="G59" s="103">
        <f>Sheet2!R72</f>
        <v>1000</v>
      </c>
      <c r="H59" s="103">
        <f>Sheet2!T72</f>
        <v>1018</v>
      </c>
      <c r="I59" s="172">
        <f>Sheet2!U72</f>
        <v>4500</v>
      </c>
      <c r="J59" s="176">
        <v>36</v>
      </c>
      <c r="U59">
        <f t="shared" si="1"/>
        <v>110</v>
      </c>
      <c r="V59">
        <f t="shared" si="2"/>
        <v>43</v>
      </c>
      <c r="W59">
        <f t="shared" si="3"/>
        <v>110.00042999999999</v>
      </c>
      <c r="X59">
        <f t="shared" si="4"/>
        <v>112</v>
      </c>
      <c r="Y59">
        <f t="shared" si="5"/>
        <v>1</v>
      </c>
      <c r="Z59">
        <f t="shared" si="6"/>
        <v>112</v>
      </c>
    </row>
    <row r="60" spans="1:26" ht="19.95" hidden="1" customHeight="1" x14ac:dyDescent="0.3">
      <c r="A60" s="103">
        <f>Sheet2!L18</f>
        <v>0</v>
      </c>
      <c r="B60" s="103">
        <f>Sheet2!M18</f>
        <v>99</v>
      </c>
      <c r="C60" s="103">
        <f>Sheet2!N18</f>
        <v>-1</v>
      </c>
      <c r="D60" s="103">
        <f>Sheet2!O18</f>
        <v>99</v>
      </c>
      <c r="E60" s="103">
        <f>Sheet2!P18</f>
        <v>-1</v>
      </c>
      <c r="F60" s="103">
        <f>Sheet2!Q18</f>
        <v>0</v>
      </c>
      <c r="G60" s="103">
        <f>Sheet2!R18</f>
        <v>0</v>
      </c>
      <c r="H60" s="103">
        <f>Sheet2!T18</f>
        <v>198</v>
      </c>
      <c r="I60" s="172">
        <f>Sheet2!U18</f>
        <v>-2</v>
      </c>
      <c r="J60" s="176">
        <f t="shared" si="8"/>
        <v>38.5</v>
      </c>
      <c r="U60">
        <f t="shared" si="1"/>
        <v>1</v>
      </c>
      <c r="V60">
        <f t="shared" si="2"/>
        <v>45</v>
      </c>
      <c r="W60">
        <f t="shared" si="3"/>
        <v>1.0004500000000001</v>
      </c>
      <c r="X60">
        <f t="shared" si="4"/>
        <v>1</v>
      </c>
      <c r="Y60">
        <f t="shared" si="5"/>
        <v>76</v>
      </c>
      <c r="Z60">
        <f t="shared" si="6"/>
        <v>38.5</v>
      </c>
    </row>
    <row r="61" spans="1:26" ht="19.95" hidden="1" customHeight="1" x14ac:dyDescent="0.3">
      <c r="A61" s="103">
        <f>Sheet2!L77</f>
        <v>0</v>
      </c>
      <c r="B61" s="103">
        <f>Sheet2!M77</f>
        <v>99</v>
      </c>
      <c r="C61" s="103">
        <f>Sheet2!N77</f>
        <v>-1</v>
      </c>
      <c r="D61" s="103">
        <f>Sheet2!O77</f>
        <v>99</v>
      </c>
      <c r="E61" s="103">
        <f>Sheet2!P77</f>
        <v>-1</v>
      </c>
      <c r="F61" s="103">
        <f>Sheet2!Q77</f>
        <v>0</v>
      </c>
      <c r="G61" s="103">
        <f>Sheet2!R77</f>
        <v>0</v>
      </c>
      <c r="H61" s="103">
        <f>Sheet2!T77</f>
        <v>198</v>
      </c>
      <c r="I61" s="172">
        <f>Sheet2!U77</f>
        <v>-2</v>
      </c>
      <c r="J61" s="176">
        <f t="shared" si="8"/>
        <v>38.5</v>
      </c>
      <c r="U61">
        <f t="shared" si="1"/>
        <v>1</v>
      </c>
      <c r="V61">
        <f t="shared" si="2"/>
        <v>45</v>
      </c>
      <c r="W61">
        <f t="shared" si="3"/>
        <v>1.0004500000000001</v>
      </c>
      <c r="X61">
        <f t="shared" si="4"/>
        <v>1</v>
      </c>
      <c r="Y61">
        <f t="shared" si="5"/>
        <v>76</v>
      </c>
      <c r="Z61">
        <f t="shared" si="6"/>
        <v>38.5</v>
      </c>
    </row>
    <row r="62" spans="1:26" ht="19.95" customHeight="1" x14ac:dyDescent="0.3">
      <c r="A62" s="103" t="str">
        <f>Sheet2!L71</f>
        <v>Nikolas Szöke</v>
      </c>
      <c r="B62" s="103">
        <f>Sheet2!M71</f>
        <v>10</v>
      </c>
      <c r="C62" s="103">
        <f>Sheet2!N71</f>
        <v>1375</v>
      </c>
      <c r="D62" s="103">
        <f>Sheet2!O71</f>
        <v>10.5</v>
      </c>
      <c r="E62" s="103">
        <f>Sheet2!P71</f>
        <v>3475</v>
      </c>
      <c r="F62" s="103">
        <f>Sheet2!Q71</f>
        <v>1000</v>
      </c>
      <c r="G62" s="103">
        <f>Sheet2!R71</f>
        <v>1000</v>
      </c>
      <c r="H62" s="103">
        <f>Sheet2!T71</f>
        <v>1020.5</v>
      </c>
      <c r="I62" s="172">
        <f>Sheet2!U71</f>
        <v>5850</v>
      </c>
      <c r="J62" s="176">
        <v>37</v>
      </c>
      <c r="U62">
        <f t="shared" si="1"/>
        <v>113</v>
      </c>
      <c r="V62">
        <f t="shared" si="2"/>
        <v>36</v>
      </c>
      <c r="W62">
        <f t="shared" si="3"/>
        <v>113.00036</v>
      </c>
      <c r="X62">
        <f t="shared" si="4"/>
        <v>113</v>
      </c>
      <c r="Y62">
        <f t="shared" si="5"/>
        <v>1</v>
      </c>
      <c r="Z62">
        <f t="shared" si="6"/>
        <v>113</v>
      </c>
    </row>
    <row r="63" spans="1:26" ht="19.95" hidden="1" customHeight="1" x14ac:dyDescent="0.3">
      <c r="A63" s="103">
        <f>Sheet2!L50</f>
        <v>0</v>
      </c>
      <c r="B63" s="103">
        <f>Sheet2!M50</f>
        <v>99</v>
      </c>
      <c r="C63" s="103">
        <f>Sheet2!N50</f>
        <v>-1</v>
      </c>
      <c r="D63" s="103">
        <f>Sheet2!O50</f>
        <v>99</v>
      </c>
      <c r="E63" s="103">
        <f>Sheet2!P50</f>
        <v>-1</v>
      </c>
      <c r="F63" s="103">
        <f>Sheet2!Q50</f>
        <v>0</v>
      </c>
      <c r="G63" s="103">
        <f>Sheet2!R50</f>
        <v>0</v>
      </c>
      <c r="H63" s="103">
        <f>Sheet2!T50</f>
        <v>198</v>
      </c>
      <c r="I63" s="172">
        <f>Sheet2!U50</f>
        <v>-2</v>
      </c>
      <c r="J63" s="176">
        <f t="shared" si="8"/>
        <v>38.5</v>
      </c>
      <c r="U63">
        <f t="shared" si="1"/>
        <v>1</v>
      </c>
      <c r="V63">
        <f t="shared" si="2"/>
        <v>45</v>
      </c>
      <c r="W63">
        <f t="shared" si="3"/>
        <v>1.0004500000000001</v>
      </c>
      <c r="X63">
        <f t="shared" si="4"/>
        <v>1</v>
      </c>
      <c r="Y63">
        <f t="shared" si="5"/>
        <v>76</v>
      </c>
      <c r="Z63">
        <f t="shared" si="6"/>
        <v>38.5</v>
      </c>
    </row>
    <row r="64" spans="1:26" ht="19.95" customHeight="1" x14ac:dyDescent="0.3">
      <c r="A64" s="103" t="str">
        <f>Sheet2!L44</f>
        <v>József Varga</v>
      </c>
      <c r="B64" s="103">
        <f>Sheet2!M44</f>
        <v>11</v>
      </c>
      <c r="C64" s="103">
        <f>Sheet2!N44</f>
        <v>1825</v>
      </c>
      <c r="D64" s="103">
        <f>Sheet2!O44</f>
        <v>10</v>
      </c>
      <c r="E64" s="103">
        <f>Sheet2!P44</f>
        <v>2225</v>
      </c>
      <c r="F64" s="103">
        <f>Sheet2!Q44</f>
        <v>1000</v>
      </c>
      <c r="G64" s="103">
        <f>Sheet2!R44</f>
        <v>1000</v>
      </c>
      <c r="H64" s="103">
        <f>Sheet2!T44</f>
        <v>1021</v>
      </c>
      <c r="I64" s="172">
        <f>Sheet2!U44</f>
        <v>5050</v>
      </c>
      <c r="J64" s="176">
        <v>38</v>
      </c>
      <c r="U64">
        <f t="shared" si="1"/>
        <v>114</v>
      </c>
      <c r="V64">
        <f t="shared" si="2"/>
        <v>39</v>
      </c>
      <c r="W64">
        <f t="shared" si="3"/>
        <v>114.00039</v>
      </c>
      <c r="X64">
        <f t="shared" si="4"/>
        <v>114</v>
      </c>
      <c r="Y64">
        <f t="shared" si="5"/>
        <v>1</v>
      </c>
      <c r="Z64">
        <f t="shared" si="6"/>
        <v>114</v>
      </c>
    </row>
    <row r="65" spans="1:26" ht="19.95" hidden="1" customHeight="1" x14ac:dyDescent="0.3">
      <c r="A65" s="103">
        <f>Sheet2!L82</f>
        <v>0</v>
      </c>
      <c r="B65" s="103">
        <f>Sheet2!M82</f>
        <v>99</v>
      </c>
      <c r="C65" s="103">
        <f>Sheet2!N82</f>
        <v>-1</v>
      </c>
      <c r="D65" s="103">
        <f>Sheet2!O82</f>
        <v>99</v>
      </c>
      <c r="E65" s="103">
        <f>Sheet2!P82</f>
        <v>-1</v>
      </c>
      <c r="F65" s="103">
        <f>Sheet2!Q82</f>
        <v>0</v>
      </c>
      <c r="G65" s="103">
        <f>Sheet2!R82</f>
        <v>0</v>
      </c>
      <c r="H65" s="103">
        <f>Sheet2!T82</f>
        <v>198</v>
      </c>
      <c r="I65" s="172">
        <f>Sheet2!U82</f>
        <v>-2</v>
      </c>
      <c r="J65" s="176">
        <f t="shared" si="8"/>
        <v>38.5</v>
      </c>
      <c r="U65">
        <f t="shared" si="1"/>
        <v>1</v>
      </c>
      <c r="V65">
        <f t="shared" si="2"/>
        <v>45</v>
      </c>
      <c r="W65">
        <f t="shared" si="3"/>
        <v>1.0004500000000001</v>
      </c>
      <c r="X65">
        <f t="shared" si="4"/>
        <v>1</v>
      </c>
      <c r="Y65">
        <f t="shared" si="5"/>
        <v>76</v>
      </c>
      <c r="Z65">
        <f t="shared" si="6"/>
        <v>38.5</v>
      </c>
    </row>
    <row r="66" spans="1:26" ht="19.95" hidden="1" customHeight="1" x14ac:dyDescent="0.3">
      <c r="A66" s="103">
        <f>Sheet2!L76</f>
        <v>0</v>
      </c>
      <c r="B66" s="103">
        <f>Sheet2!M76</f>
        <v>99</v>
      </c>
      <c r="C66" s="103">
        <f>Sheet2!N76</f>
        <v>-1</v>
      </c>
      <c r="D66" s="103">
        <f>Sheet2!O76</f>
        <v>99</v>
      </c>
      <c r="E66" s="103">
        <f>Sheet2!P76</f>
        <v>-1</v>
      </c>
      <c r="F66" s="103">
        <f>Sheet2!Q76</f>
        <v>0</v>
      </c>
      <c r="G66" s="103">
        <f>Sheet2!R76</f>
        <v>0</v>
      </c>
      <c r="H66" s="103">
        <f>Sheet2!T76</f>
        <v>198</v>
      </c>
      <c r="I66" s="172">
        <f>Sheet2!U76</f>
        <v>-2</v>
      </c>
      <c r="J66" s="176">
        <f t="shared" si="8"/>
        <v>38.5</v>
      </c>
      <c r="U66">
        <f t="shared" si="1"/>
        <v>1</v>
      </c>
      <c r="V66">
        <f t="shared" si="2"/>
        <v>45</v>
      </c>
      <c r="W66">
        <f t="shared" si="3"/>
        <v>1.0004500000000001</v>
      </c>
      <c r="X66">
        <f t="shared" si="4"/>
        <v>1</v>
      </c>
      <c r="Y66">
        <f t="shared" si="5"/>
        <v>76</v>
      </c>
      <c r="Z66">
        <f t="shared" si="6"/>
        <v>38.5</v>
      </c>
    </row>
    <row r="67" spans="1:26" ht="19.95" customHeight="1" x14ac:dyDescent="0.3">
      <c r="A67" s="103" t="str">
        <f>Sheet2!L101</f>
        <v>Zoltán Juhász</v>
      </c>
      <c r="B67" s="103">
        <f>Sheet2!M101</f>
        <v>10</v>
      </c>
      <c r="C67" s="103">
        <f>Sheet2!N101</f>
        <v>2075</v>
      </c>
      <c r="D67" s="103">
        <f>Sheet2!O101</f>
        <v>11</v>
      </c>
      <c r="E67" s="103">
        <f>Sheet2!P101</f>
        <v>1125</v>
      </c>
      <c r="F67" s="103">
        <f>Sheet2!Q101</f>
        <v>1000</v>
      </c>
      <c r="G67" s="103">
        <f>Sheet2!R101</f>
        <v>1000</v>
      </c>
      <c r="H67" s="103">
        <f>Sheet2!T101</f>
        <v>1021</v>
      </c>
      <c r="I67" s="172">
        <f>Sheet2!U101</f>
        <v>4200</v>
      </c>
      <c r="J67" s="176">
        <v>39</v>
      </c>
      <c r="U67">
        <f t="shared" si="1"/>
        <v>114</v>
      </c>
      <c r="V67">
        <f t="shared" si="2"/>
        <v>44</v>
      </c>
      <c r="W67">
        <f t="shared" si="3"/>
        <v>114.00044</v>
      </c>
      <c r="X67">
        <f t="shared" si="4"/>
        <v>115</v>
      </c>
      <c r="Y67">
        <f t="shared" si="5"/>
        <v>1</v>
      </c>
      <c r="Z67">
        <f t="shared" si="6"/>
        <v>115</v>
      </c>
    </row>
    <row r="68" spans="1:26" ht="19.95" customHeight="1" x14ac:dyDescent="0.3">
      <c r="A68" s="103" t="str">
        <f>Sheet2!L100</f>
        <v>Richard Bartakovics</v>
      </c>
      <c r="B68" s="103">
        <f>Sheet2!M100</f>
        <v>7</v>
      </c>
      <c r="C68" s="103">
        <f>Sheet2!N100</f>
        <v>3600</v>
      </c>
      <c r="D68" s="103">
        <f>Sheet2!O100</f>
        <v>1000</v>
      </c>
      <c r="E68" s="103">
        <f>Sheet2!P100</f>
        <v>1000</v>
      </c>
      <c r="F68" s="103">
        <f>Sheet2!Q100</f>
        <v>1000</v>
      </c>
      <c r="G68" s="103">
        <f>Sheet2!R100</f>
        <v>1000</v>
      </c>
      <c r="H68" s="103">
        <f>Sheet2!T100</f>
        <v>2007</v>
      </c>
      <c r="I68" s="172">
        <f>Sheet2!U100</f>
        <v>5600</v>
      </c>
      <c r="J68" s="176">
        <v>40</v>
      </c>
      <c r="U68">
        <f t="shared" si="1"/>
        <v>116</v>
      </c>
      <c r="V68">
        <f t="shared" si="2"/>
        <v>37</v>
      </c>
      <c r="W68">
        <f t="shared" si="3"/>
        <v>116.00037</v>
      </c>
      <c r="X68">
        <f t="shared" si="4"/>
        <v>116</v>
      </c>
      <c r="Y68">
        <f t="shared" si="5"/>
        <v>1</v>
      </c>
      <c r="Z68">
        <f t="shared" si="6"/>
        <v>116</v>
      </c>
    </row>
    <row r="69" spans="1:26" ht="19.95" hidden="1" customHeight="1" x14ac:dyDescent="0.3">
      <c r="A69" s="103">
        <f>Sheet2!L46</f>
        <v>0</v>
      </c>
      <c r="B69" s="103">
        <f>Sheet2!M46</f>
        <v>99</v>
      </c>
      <c r="C69" s="103">
        <f>Sheet2!N46</f>
        <v>-1</v>
      </c>
      <c r="D69" s="103">
        <f>Sheet2!O46</f>
        <v>99</v>
      </c>
      <c r="E69" s="103">
        <f>Sheet2!P46</f>
        <v>-1</v>
      </c>
      <c r="F69" s="103">
        <f>Sheet2!Q46</f>
        <v>0</v>
      </c>
      <c r="G69" s="103">
        <f>Sheet2!R46</f>
        <v>0</v>
      </c>
      <c r="H69" s="103">
        <f>Sheet2!T46</f>
        <v>198</v>
      </c>
      <c r="I69" s="172">
        <f>Sheet2!U46</f>
        <v>-2</v>
      </c>
      <c r="J69" s="176">
        <f t="shared" si="8"/>
        <v>38.5</v>
      </c>
      <c r="U69">
        <f t="shared" si="1"/>
        <v>1</v>
      </c>
      <c r="V69">
        <f t="shared" si="2"/>
        <v>45</v>
      </c>
      <c r="W69">
        <f t="shared" si="3"/>
        <v>1.0004500000000001</v>
      </c>
      <c r="X69">
        <f t="shared" si="4"/>
        <v>1</v>
      </c>
      <c r="Y69">
        <f t="shared" si="5"/>
        <v>76</v>
      </c>
      <c r="Z69">
        <f t="shared" si="6"/>
        <v>38.5</v>
      </c>
    </row>
    <row r="70" spans="1:26" ht="19.95" customHeight="1" x14ac:dyDescent="0.3">
      <c r="A70" s="103" t="str">
        <f>Sheet2!L73</f>
        <v>Ákos Szücs</v>
      </c>
      <c r="B70" s="103">
        <f>Sheet2!M73</f>
        <v>7</v>
      </c>
      <c r="C70" s="103">
        <f>Sheet2!N73</f>
        <v>3050</v>
      </c>
      <c r="D70" s="103">
        <f>Sheet2!O73</f>
        <v>1000</v>
      </c>
      <c r="E70" s="103">
        <f>Sheet2!P73</f>
        <v>1000</v>
      </c>
      <c r="F70" s="103">
        <f>Sheet2!Q73</f>
        <v>1000</v>
      </c>
      <c r="G70" s="103">
        <f>Sheet2!R73</f>
        <v>1000</v>
      </c>
      <c r="H70" s="103">
        <f>Sheet2!T73</f>
        <v>2007</v>
      </c>
      <c r="I70" s="172">
        <f>Sheet2!U73</f>
        <v>5050</v>
      </c>
      <c r="J70" s="176">
        <v>41</v>
      </c>
      <c r="U70">
        <f t="shared" ref="U70:U125" si="9">RANK(H70,$H$5:$H$124,1)</f>
        <v>116</v>
      </c>
      <c r="V70">
        <f t="shared" ref="V70:V125" si="10">RANK(I70,$I$5:$I$124,0)</f>
        <v>39</v>
      </c>
      <c r="W70">
        <f t="shared" ref="W70:W125" si="11">U70+0.00001*V70</f>
        <v>116.00039</v>
      </c>
      <c r="X70">
        <f t="shared" ref="X70:X125" si="12">RANK(W70,$W$5:$W$124,1)</f>
        <v>117</v>
      </c>
      <c r="Y70">
        <f t="shared" ref="Y70:Y125" si="13">COUNTIF($X$5:$X$124,X70)</f>
        <v>1</v>
      </c>
      <c r="Z70">
        <f t="shared" ref="Z70:Z125" si="14">IF(Y70 &gt; 1,IF(MOD(Y70,2) = 0,((X70*2+Y70-1)/2),(X70*2+Y70-1)/2),IF(Y70=1,X70,(X70*2+Y70-1)/2))</f>
        <v>117</v>
      </c>
    </row>
    <row r="71" spans="1:26" ht="19.95" hidden="1" customHeight="1" x14ac:dyDescent="0.3">
      <c r="A71" s="103">
        <f>Sheet2!L59</f>
        <v>0</v>
      </c>
      <c r="B71" s="103">
        <f>Sheet2!M59</f>
        <v>99</v>
      </c>
      <c r="C71" s="103">
        <f>Sheet2!N59</f>
        <v>-1</v>
      </c>
      <c r="D71" s="103">
        <f>Sheet2!O59</f>
        <v>99</v>
      </c>
      <c r="E71" s="103">
        <f>Sheet2!P59</f>
        <v>-1</v>
      </c>
      <c r="F71" s="103">
        <f>Sheet2!Q59</f>
        <v>0</v>
      </c>
      <c r="G71" s="103">
        <f>Sheet2!R59</f>
        <v>0</v>
      </c>
      <c r="H71" s="103">
        <f>Sheet2!T59</f>
        <v>198</v>
      </c>
      <c r="I71" s="172">
        <f>Sheet2!U59</f>
        <v>-2</v>
      </c>
      <c r="J71" s="176">
        <f t="shared" ref="J70:J101" si="15">Z71</f>
        <v>38.5</v>
      </c>
      <c r="U71">
        <f t="shared" si="9"/>
        <v>1</v>
      </c>
      <c r="V71">
        <f t="shared" si="10"/>
        <v>45</v>
      </c>
      <c r="W71">
        <f t="shared" si="11"/>
        <v>1.0004500000000001</v>
      </c>
      <c r="X71">
        <f t="shared" si="12"/>
        <v>1</v>
      </c>
      <c r="Y71">
        <f t="shared" si="13"/>
        <v>76</v>
      </c>
      <c r="Z71">
        <f t="shared" si="14"/>
        <v>38.5</v>
      </c>
    </row>
    <row r="72" spans="1:26" ht="19.95" hidden="1" customHeight="1" x14ac:dyDescent="0.3">
      <c r="A72" s="103">
        <f>Sheet2!L29</f>
        <v>0</v>
      </c>
      <c r="B72" s="103">
        <f>Sheet2!M29</f>
        <v>99</v>
      </c>
      <c r="C72" s="103">
        <f>Sheet2!N29</f>
        <v>-1</v>
      </c>
      <c r="D72" s="103">
        <f>Sheet2!O29</f>
        <v>99</v>
      </c>
      <c r="E72" s="103">
        <f>Sheet2!P29</f>
        <v>-1</v>
      </c>
      <c r="F72" s="103">
        <f>Sheet2!Q29</f>
        <v>0</v>
      </c>
      <c r="G72" s="103">
        <f>Sheet2!R29</f>
        <v>0</v>
      </c>
      <c r="H72" s="103">
        <f>Sheet2!T29</f>
        <v>198</v>
      </c>
      <c r="I72" s="172">
        <f>Sheet2!U29</f>
        <v>-2</v>
      </c>
      <c r="J72" s="176">
        <f t="shared" si="15"/>
        <v>38.5</v>
      </c>
      <c r="U72">
        <f t="shared" si="9"/>
        <v>1</v>
      </c>
      <c r="V72">
        <f t="shared" si="10"/>
        <v>45</v>
      </c>
      <c r="W72">
        <f t="shared" si="11"/>
        <v>1.0004500000000001</v>
      </c>
      <c r="X72">
        <f t="shared" si="12"/>
        <v>1</v>
      </c>
      <c r="Y72">
        <f t="shared" si="13"/>
        <v>76</v>
      </c>
      <c r="Z72">
        <f t="shared" si="14"/>
        <v>38.5</v>
      </c>
    </row>
    <row r="73" spans="1:26" ht="19.95" hidden="1" customHeight="1" x14ac:dyDescent="0.3">
      <c r="A73" s="103">
        <f>Sheet2!L27</f>
        <v>0</v>
      </c>
      <c r="B73" s="103">
        <f>Sheet2!M27</f>
        <v>99</v>
      </c>
      <c r="C73" s="103">
        <f>Sheet2!N27</f>
        <v>-1</v>
      </c>
      <c r="D73" s="103">
        <f>Sheet2!O27</f>
        <v>99</v>
      </c>
      <c r="E73" s="103">
        <f>Sheet2!P27</f>
        <v>-1</v>
      </c>
      <c r="F73" s="103">
        <f>Sheet2!Q27</f>
        <v>0</v>
      </c>
      <c r="G73" s="103">
        <f>Sheet2!R27</f>
        <v>0</v>
      </c>
      <c r="H73" s="103">
        <f>Sheet2!T27</f>
        <v>198</v>
      </c>
      <c r="I73" s="172">
        <f>Sheet2!U27</f>
        <v>-2</v>
      </c>
      <c r="J73" s="176">
        <f t="shared" si="15"/>
        <v>38.5</v>
      </c>
      <c r="U73">
        <f t="shared" si="9"/>
        <v>1</v>
      </c>
      <c r="V73">
        <f t="shared" si="10"/>
        <v>45</v>
      </c>
      <c r="W73">
        <f t="shared" si="11"/>
        <v>1.0004500000000001</v>
      </c>
      <c r="X73">
        <f t="shared" si="12"/>
        <v>1</v>
      </c>
      <c r="Y73">
        <f t="shared" si="13"/>
        <v>76</v>
      </c>
      <c r="Z73">
        <f t="shared" si="14"/>
        <v>38.5</v>
      </c>
    </row>
    <row r="74" spans="1:26" ht="19.95" hidden="1" customHeight="1" x14ac:dyDescent="0.3">
      <c r="A74" s="103">
        <f>Sheet2!L26</f>
        <v>0</v>
      </c>
      <c r="B74" s="103">
        <f>Sheet2!M26</f>
        <v>99</v>
      </c>
      <c r="C74" s="103">
        <f>Sheet2!N26</f>
        <v>-1</v>
      </c>
      <c r="D74" s="103">
        <f>Sheet2!O26</f>
        <v>99</v>
      </c>
      <c r="E74" s="103">
        <f>Sheet2!P26</f>
        <v>-1</v>
      </c>
      <c r="F74" s="103">
        <f>Sheet2!Q26</f>
        <v>0</v>
      </c>
      <c r="G74" s="103">
        <f>Sheet2!R26</f>
        <v>0</v>
      </c>
      <c r="H74" s="103">
        <f>Sheet2!T26</f>
        <v>198</v>
      </c>
      <c r="I74" s="172">
        <f>Sheet2!U26</f>
        <v>-2</v>
      </c>
      <c r="J74" s="176">
        <f t="shared" si="15"/>
        <v>38.5</v>
      </c>
      <c r="U74">
        <f t="shared" si="9"/>
        <v>1</v>
      </c>
      <c r="V74">
        <f t="shared" si="10"/>
        <v>45</v>
      </c>
      <c r="W74">
        <f t="shared" si="11"/>
        <v>1.0004500000000001</v>
      </c>
      <c r="X74">
        <f t="shared" si="12"/>
        <v>1</v>
      </c>
      <c r="Y74">
        <f t="shared" si="13"/>
        <v>76</v>
      </c>
      <c r="Z74">
        <f t="shared" si="14"/>
        <v>38.5</v>
      </c>
    </row>
    <row r="75" spans="1:26" ht="19.95" hidden="1" customHeight="1" x14ac:dyDescent="0.3">
      <c r="A75" s="103">
        <f>Sheet2!L25</f>
        <v>0</v>
      </c>
      <c r="B75" s="103">
        <f>Sheet2!M25</f>
        <v>99</v>
      </c>
      <c r="C75" s="103">
        <f>Sheet2!N25</f>
        <v>-1</v>
      </c>
      <c r="D75" s="103">
        <f>Sheet2!O25</f>
        <v>99</v>
      </c>
      <c r="E75" s="103">
        <f>Sheet2!P25</f>
        <v>-1</v>
      </c>
      <c r="F75" s="103">
        <f>Sheet2!Q25</f>
        <v>0</v>
      </c>
      <c r="G75" s="103">
        <f>Sheet2!R25</f>
        <v>0</v>
      </c>
      <c r="H75" s="103">
        <f>Sheet2!T25</f>
        <v>198</v>
      </c>
      <c r="I75" s="172">
        <f>Sheet2!U25</f>
        <v>-2</v>
      </c>
      <c r="J75" s="176">
        <f t="shared" si="15"/>
        <v>38.5</v>
      </c>
      <c r="U75">
        <f t="shared" si="9"/>
        <v>1</v>
      </c>
      <c r="V75">
        <f t="shared" si="10"/>
        <v>45</v>
      </c>
      <c r="W75">
        <f t="shared" si="11"/>
        <v>1.0004500000000001</v>
      </c>
      <c r="X75">
        <f t="shared" si="12"/>
        <v>1</v>
      </c>
      <c r="Y75">
        <f t="shared" si="13"/>
        <v>76</v>
      </c>
      <c r="Z75">
        <f t="shared" si="14"/>
        <v>38.5</v>
      </c>
    </row>
    <row r="76" spans="1:26" ht="19.95" hidden="1" customHeight="1" x14ac:dyDescent="0.3">
      <c r="A76" s="103">
        <f>Sheet2!L24</f>
        <v>0</v>
      </c>
      <c r="B76" s="103">
        <f>Sheet2!M24</f>
        <v>99</v>
      </c>
      <c r="C76" s="103">
        <f>Sheet2!N24</f>
        <v>-1</v>
      </c>
      <c r="D76" s="103">
        <f>Sheet2!O24</f>
        <v>99</v>
      </c>
      <c r="E76" s="103">
        <f>Sheet2!P24</f>
        <v>-1</v>
      </c>
      <c r="F76" s="103">
        <f>Sheet2!Q24</f>
        <v>0</v>
      </c>
      <c r="G76" s="103">
        <f>Sheet2!R24</f>
        <v>0</v>
      </c>
      <c r="H76" s="103">
        <f>Sheet2!T24</f>
        <v>198</v>
      </c>
      <c r="I76" s="172">
        <f>Sheet2!U24</f>
        <v>-2</v>
      </c>
      <c r="J76" s="176">
        <f t="shared" si="15"/>
        <v>38.5</v>
      </c>
      <c r="U76">
        <f t="shared" si="9"/>
        <v>1</v>
      </c>
      <c r="V76">
        <f t="shared" si="10"/>
        <v>45</v>
      </c>
      <c r="W76">
        <f t="shared" si="11"/>
        <v>1.0004500000000001</v>
      </c>
      <c r="X76">
        <f t="shared" si="12"/>
        <v>1</v>
      </c>
      <c r="Y76">
        <f t="shared" si="13"/>
        <v>76</v>
      </c>
      <c r="Z76">
        <f t="shared" si="14"/>
        <v>38.5</v>
      </c>
    </row>
    <row r="77" spans="1:26" ht="19.95" hidden="1" customHeight="1" x14ac:dyDescent="0.3">
      <c r="A77" s="103">
        <f>Sheet2!L84</f>
        <v>0</v>
      </c>
      <c r="B77" s="103">
        <f>Sheet2!M84</f>
        <v>99</v>
      </c>
      <c r="C77" s="103">
        <f>Sheet2!N84</f>
        <v>-1</v>
      </c>
      <c r="D77" s="103">
        <f>Sheet2!O84</f>
        <v>99</v>
      </c>
      <c r="E77" s="103">
        <f>Sheet2!P84</f>
        <v>-1</v>
      </c>
      <c r="F77" s="103">
        <f>Sheet2!Q84</f>
        <v>0</v>
      </c>
      <c r="G77" s="103">
        <f>Sheet2!R84</f>
        <v>0</v>
      </c>
      <c r="H77" s="103">
        <f>Sheet2!T84</f>
        <v>198</v>
      </c>
      <c r="I77" s="172">
        <f>Sheet2!U84</f>
        <v>-2</v>
      </c>
      <c r="J77" s="176">
        <f t="shared" si="15"/>
        <v>38.5</v>
      </c>
      <c r="U77">
        <f t="shared" si="9"/>
        <v>1</v>
      </c>
      <c r="V77">
        <f t="shared" si="10"/>
        <v>45</v>
      </c>
      <c r="W77">
        <f t="shared" si="11"/>
        <v>1.0004500000000001</v>
      </c>
      <c r="X77">
        <f t="shared" si="12"/>
        <v>1</v>
      </c>
      <c r="Y77">
        <f t="shared" si="13"/>
        <v>76</v>
      </c>
      <c r="Z77">
        <f t="shared" si="14"/>
        <v>38.5</v>
      </c>
    </row>
    <row r="78" spans="1:26" ht="19.95" hidden="1" customHeight="1" x14ac:dyDescent="0.3">
      <c r="A78" s="103">
        <f>Sheet2!L117</f>
        <v>0</v>
      </c>
      <c r="B78" s="103">
        <f>Sheet2!M117</f>
        <v>99</v>
      </c>
      <c r="C78" s="103">
        <f>Sheet2!N117</f>
        <v>-1</v>
      </c>
      <c r="D78" s="103">
        <f>Sheet2!O117</f>
        <v>99</v>
      </c>
      <c r="E78" s="103">
        <f>Sheet2!P117</f>
        <v>-1</v>
      </c>
      <c r="F78" s="103">
        <f>Sheet2!Q117</f>
        <v>0</v>
      </c>
      <c r="G78" s="103">
        <f>Sheet2!R117</f>
        <v>0</v>
      </c>
      <c r="H78" s="103">
        <f>Sheet2!T117</f>
        <v>198</v>
      </c>
      <c r="I78" s="172">
        <f>Sheet2!U117</f>
        <v>-2</v>
      </c>
      <c r="J78" s="176">
        <f t="shared" si="15"/>
        <v>38.5</v>
      </c>
      <c r="U78">
        <f t="shared" si="9"/>
        <v>1</v>
      </c>
      <c r="V78">
        <f t="shared" si="10"/>
        <v>45</v>
      </c>
      <c r="W78">
        <f t="shared" si="11"/>
        <v>1.0004500000000001</v>
      </c>
      <c r="X78">
        <f t="shared" si="12"/>
        <v>1</v>
      </c>
      <c r="Y78">
        <f t="shared" si="13"/>
        <v>76</v>
      </c>
      <c r="Z78">
        <f t="shared" si="14"/>
        <v>38.5</v>
      </c>
    </row>
    <row r="79" spans="1:26" ht="19.95" hidden="1" customHeight="1" x14ac:dyDescent="0.3">
      <c r="A79" s="103">
        <f>Sheet2!L23</f>
        <v>0</v>
      </c>
      <c r="B79" s="103">
        <f>Sheet2!M23</f>
        <v>99</v>
      </c>
      <c r="C79" s="103">
        <f>Sheet2!N23</f>
        <v>-1</v>
      </c>
      <c r="D79" s="103">
        <f>Sheet2!O23</f>
        <v>99</v>
      </c>
      <c r="E79" s="103">
        <f>Sheet2!P23</f>
        <v>-1</v>
      </c>
      <c r="F79" s="103">
        <f>Sheet2!Q23</f>
        <v>0</v>
      </c>
      <c r="G79" s="103">
        <f>Sheet2!R23</f>
        <v>0</v>
      </c>
      <c r="H79" s="103">
        <f>Sheet2!T23</f>
        <v>198</v>
      </c>
      <c r="I79" s="172">
        <f>Sheet2!U23</f>
        <v>-2</v>
      </c>
      <c r="J79" s="176">
        <f t="shared" si="15"/>
        <v>38.5</v>
      </c>
      <c r="U79">
        <f t="shared" si="9"/>
        <v>1</v>
      </c>
      <c r="V79">
        <f t="shared" si="10"/>
        <v>45</v>
      </c>
      <c r="W79">
        <f t="shared" si="11"/>
        <v>1.0004500000000001</v>
      </c>
      <c r="X79">
        <f t="shared" si="12"/>
        <v>1</v>
      </c>
      <c r="Y79">
        <f t="shared" si="13"/>
        <v>76</v>
      </c>
      <c r="Z79">
        <f t="shared" si="14"/>
        <v>38.5</v>
      </c>
    </row>
    <row r="80" spans="1:26" ht="19.95" hidden="1" customHeight="1" x14ac:dyDescent="0.3">
      <c r="A80" s="103">
        <f>Sheet2!L113</f>
        <v>0</v>
      </c>
      <c r="B80" s="103">
        <f>Sheet2!M113</f>
        <v>99</v>
      </c>
      <c r="C80" s="103">
        <f>Sheet2!N113</f>
        <v>-1</v>
      </c>
      <c r="D80" s="103">
        <f>Sheet2!O113</f>
        <v>99</v>
      </c>
      <c r="E80" s="103">
        <f>Sheet2!P113</f>
        <v>-1</v>
      </c>
      <c r="F80" s="103">
        <f>Sheet2!Q113</f>
        <v>0</v>
      </c>
      <c r="G80" s="103">
        <f>Sheet2!R113</f>
        <v>0</v>
      </c>
      <c r="H80" s="103">
        <f>Sheet2!T113</f>
        <v>198</v>
      </c>
      <c r="I80" s="172">
        <f>Sheet2!U113</f>
        <v>-2</v>
      </c>
      <c r="J80" s="176">
        <f t="shared" si="15"/>
        <v>38.5</v>
      </c>
      <c r="U80">
        <f t="shared" si="9"/>
        <v>1</v>
      </c>
      <c r="V80">
        <f t="shared" si="10"/>
        <v>45</v>
      </c>
      <c r="W80">
        <f t="shared" si="11"/>
        <v>1.0004500000000001</v>
      </c>
      <c r="X80">
        <f t="shared" si="12"/>
        <v>1</v>
      </c>
      <c r="Y80">
        <f t="shared" si="13"/>
        <v>76</v>
      </c>
      <c r="Z80">
        <f t="shared" si="14"/>
        <v>38.5</v>
      </c>
    </row>
    <row r="81" spans="1:26" ht="19.95" hidden="1" customHeight="1" x14ac:dyDescent="0.3">
      <c r="A81" s="103">
        <f>Sheet2!L114</f>
        <v>0</v>
      </c>
      <c r="B81" s="103">
        <f>Sheet2!M114</f>
        <v>99</v>
      </c>
      <c r="C81" s="103">
        <f>Sheet2!N114</f>
        <v>-1</v>
      </c>
      <c r="D81" s="103">
        <f>Sheet2!O114</f>
        <v>99</v>
      </c>
      <c r="E81" s="103">
        <f>Sheet2!P114</f>
        <v>-1</v>
      </c>
      <c r="F81" s="103">
        <f>Sheet2!Q114</f>
        <v>0</v>
      </c>
      <c r="G81" s="103">
        <f>Sheet2!R114</f>
        <v>0</v>
      </c>
      <c r="H81" s="103">
        <f>Sheet2!T114</f>
        <v>198</v>
      </c>
      <c r="I81" s="172">
        <f>Sheet2!U114</f>
        <v>-2</v>
      </c>
      <c r="J81" s="176">
        <f t="shared" si="15"/>
        <v>38.5</v>
      </c>
      <c r="U81">
        <f t="shared" si="9"/>
        <v>1</v>
      </c>
      <c r="V81">
        <f t="shared" si="10"/>
        <v>45</v>
      </c>
      <c r="W81">
        <f t="shared" si="11"/>
        <v>1.0004500000000001</v>
      </c>
      <c r="X81">
        <f t="shared" si="12"/>
        <v>1</v>
      </c>
      <c r="Y81">
        <f t="shared" si="13"/>
        <v>76</v>
      </c>
      <c r="Z81">
        <f t="shared" si="14"/>
        <v>38.5</v>
      </c>
    </row>
    <row r="82" spans="1:26" ht="19.95" hidden="1" customHeight="1" x14ac:dyDescent="0.3">
      <c r="A82" s="103">
        <f>Sheet2!L53</f>
        <v>0</v>
      </c>
      <c r="B82" s="103">
        <f>Sheet2!M53</f>
        <v>99</v>
      </c>
      <c r="C82" s="103">
        <f>Sheet2!N53</f>
        <v>-1</v>
      </c>
      <c r="D82" s="103">
        <f>Sheet2!O53</f>
        <v>99</v>
      </c>
      <c r="E82" s="103">
        <f>Sheet2!P53</f>
        <v>-1</v>
      </c>
      <c r="F82" s="103">
        <f>Sheet2!Q53</f>
        <v>0</v>
      </c>
      <c r="G82" s="103">
        <f>Sheet2!R53</f>
        <v>0</v>
      </c>
      <c r="H82" s="103">
        <f>Sheet2!T53</f>
        <v>198</v>
      </c>
      <c r="I82" s="172">
        <f>Sheet2!U53</f>
        <v>-2</v>
      </c>
      <c r="J82" s="176">
        <f t="shared" si="15"/>
        <v>38.5</v>
      </c>
      <c r="U82">
        <f t="shared" si="9"/>
        <v>1</v>
      </c>
      <c r="V82">
        <f t="shared" si="10"/>
        <v>45</v>
      </c>
      <c r="W82">
        <f t="shared" si="11"/>
        <v>1.0004500000000001</v>
      </c>
      <c r="X82">
        <f t="shared" si="12"/>
        <v>1</v>
      </c>
      <c r="Y82">
        <f t="shared" si="13"/>
        <v>76</v>
      </c>
      <c r="Z82">
        <f t="shared" si="14"/>
        <v>38.5</v>
      </c>
    </row>
    <row r="83" spans="1:26" ht="19.95" hidden="1" customHeight="1" x14ac:dyDescent="0.3">
      <c r="A83" s="103">
        <f>Sheet2!L85</f>
        <v>0</v>
      </c>
      <c r="B83" s="103">
        <f>Sheet2!M85</f>
        <v>99</v>
      </c>
      <c r="C83" s="103">
        <f>Sheet2!N85</f>
        <v>-1</v>
      </c>
      <c r="D83" s="103">
        <f>Sheet2!O85</f>
        <v>99</v>
      </c>
      <c r="E83" s="103">
        <f>Sheet2!P85</f>
        <v>-1</v>
      </c>
      <c r="F83" s="103">
        <f>Sheet2!Q85</f>
        <v>0</v>
      </c>
      <c r="G83" s="103">
        <f>Sheet2!R85</f>
        <v>0</v>
      </c>
      <c r="H83" s="103">
        <f>Sheet2!T85</f>
        <v>198</v>
      </c>
      <c r="I83" s="172">
        <f>Sheet2!U85</f>
        <v>-2</v>
      </c>
      <c r="J83" s="176">
        <f t="shared" si="15"/>
        <v>38.5</v>
      </c>
      <c r="U83">
        <f t="shared" si="9"/>
        <v>1</v>
      </c>
      <c r="V83">
        <f t="shared" si="10"/>
        <v>45</v>
      </c>
      <c r="W83">
        <f t="shared" si="11"/>
        <v>1.0004500000000001</v>
      </c>
      <c r="X83">
        <f t="shared" si="12"/>
        <v>1</v>
      </c>
      <c r="Y83">
        <f t="shared" si="13"/>
        <v>76</v>
      </c>
      <c r="Z83">
        <f t="shared" si="14"/>
        <v>38.5</v>
      </c>
    </row>
    <row r="84" spans="1:26" ht="19.95" hidden="1" customHeight="1" x14ac:dyDescent="0.3">
      <c r="A84" s="103">
        <f>Sheet2!L87</f>
        <v>0</v>
      </c>
      <c r="B84" s="103">
        <f>Sheet2!M87</f>
        <v>99</v>
      </c>
      <c r="C84" s="103">
        <f>Sheet2!N87</f>
        <v>-1</v>
      </c>
      <c r="D84" s="103">
        <f>Sheet2!O87</f>
        <v>99</v>
      </c>
      <c r="E84" s="103">
        <f>Sheet2!P87</f>
        <v>-1</v>
      </c>
      <c r="F84" s="103">
        <f>Sheet2!Q87</f>
        <v>0</v>
      </c>
      <c r="G84" s="103">
        <f>Sheet2!R87</f>
        <v>0</v>
      </c>
      <c r="H84" s="103">
        <f>Sheet2!T87</f>
        <v>198</v>
      </c>
      <c r="I84" s="172">
        <f>Sheet2!U87</f>
        <v>-2</v>
      </c>
      <c r="J84" s="176">
        <f t="shared" si="15"/>
        <v>38.5</v>
      </c>
      <c r="U84">
        <f t="shared" si="9"/>
        <v>1</v>
      </c>
      <c r="V84">
        <f t="shared" si="10"/>
        <v>45</v>
      </c>
      <c r="W84">
        <f t="shared" si="11"/>
        <v>1.0004500000000001</v>
      </c>
      <c r="X84">
        <f t="shared" si="12"/>
        <v>1</v>
      </c>
      <c r="Y84">
        <f t="shared" si="13"/>
        <v>76</v>
      </c>
      <c r="Z84">
        <f t="shared" si="14"/>
        <v>38.5</v>
      </c>
    </row>
    <row r="85" spans="1:26" ht="19.95" hidden="1" customHeight="1" x14ac:dyDescent="0.3">
      <c r="A85" s="103">
        <f>Sheet2!L86</f>
        <v>0</v>
      </c>
      <c r="B85" s="103">
        <f>Sheet2!M86</f>
        <v>99</v>
      </c>
      <c r="C85" s="103">
        <f>Sheet2!N86</f>
        <v>-1</v>
      </c>
      <c r="D85" s="103">
        <f>Sheet2!O86</f>
        <v>99</v>
      </c>
      <c r="E85" s="103">
        <f>Sheet2!P86</f>
        <v>-1</v>
      </c>
      <c r="F85" s="103">
        <f>Sheet2!Q86</f>
        <v>0</v>
      </c>
      <c r="G85" s="103">
        <f>Sheet2!R86</f>
        <v>0</v>
      </c>
      <c r="H85" s="103">
        <f>Sheet2!T86</f>
        <v>198</v>
      </c>
      <c r="I85" s="172">
        <f>Sheet2!U86</f>
        <v>-2</v>
      </c>
      <c r="J85" s="176">
        <f t="shared" si="15"/>
        <v>38.5</v>
      </c>
      <c r="U85">
        <f t="shared" si="9"/>
        <v>1</v>
      </c>
      <c r="V85">
        <f t="shared" si="10"/>
        <v>45</v>
      </c>
      <c r="W85">
        <f t="shared" si="11"/>
        <v>1.0004500000000001</v>
      </c>
      <c r="X85">
        <f t="shared" si="12"/>
        <v>1</v>
      </c>
      <c r="Y85">
        <f t="shared" si="13"/>
        <v>76</v>
      </c>
      <c r="Z85">
        <f t="shared" si="14"/>
        <v>38.5</v>
      </c>
    </row>
    <row r="86" spans="1:26" ht="19.95" hidden="1" customHeight="1" x14ac:dyDescent="0.3">
      <c r="A86" s="103">
        <f>Sheet2!L55</f>
        <v>0</v>
      </c>
      <c r="B86" s="103">
        <f>Sheet2!M55</f>
        <v>99</v>
      </c>
      <c r="C86" s="103">
        <f>Sheet2!N55</f>
        <v>-1</v>
      </c>
      <c r="D86" s="103">
        <f>Sheet2!O55</f>
        <v>99</v>
      </c>
      <c r="E86" s="103">
        <f>Sheet2!P55</f>
        <v>-1</v>
      </c>
      <c r="F86" s="103">
        <f>Sheet2!Q55</f>
        <v>0</v>
      </c>
      <c r="G86" s="103">
        <f>Sheet2!R55</f>
        <v>0</v>
      </c>
      <c r="H86" s="103">
        <f>Sheet2!T55</f>
        <v>198</v>
      </c>
      <c r="I86" s="172">
        <f>Sheet2!U55</f>
        <v>-2</v>
      </c>
      <c r="J86" s="176">
        <f t="shared" si="15"/>
        <v>38.5</v>
      </c>
      <c r="U86">
        <f t="shared" si="9"/>
        <v>1</v>
      </c>
      <c r="V86">
        <f t="shared" si="10"/>
        <v>45</v>
      </c>
      <c r="W86">
        <f t="shared" si="11"/>
        <v>1.0004500000000001</v>
      </c>
      <c r="X86">
        <f t="shared" si="12"/>
        <v>1</v>
      </c>
      <c r="Y86">
        <f t="shared" si="13"/>
        <v>76</v>
      </c>
      <c r="Z86">
        <f t="shared" si="14"/>
        <v>38.5</v>
      </c>
    </row>
    <row r="87" spans="1:26" ht="19.95" hidden="1" customHeight="1" x14ac:dyDescent="0.3">
      <c r="A87" s="103">
        <f>Sheet2!L54</f>
        <v>0</v>
      </c>
      <c r="B87" s="103">
        <f>Sheet2!M54</f>
        <v>99</v>
      </c>
      <c r="C87" s="103">
        <f>Sheet2!N54</f>
        <v>-1</v>
      </c>
      <c r="D87" s="103">
        <f>Sheet2!O54</f>
        <v>99</v>
      </c>
      <c r="E87" s="103">
        <f>Sheet2!P54</f>
        <v>-1</v>
      </c>
      <c r="F87" s="103">
        <f>Sheet2!Q54</f>
        <v>0</v>
      </c>
      <c r="G87" s="103">
        <f>Sheet2!R54</f>
        <v>0</v>
      </c>
      <c r="H87" s="103">
        <f>Sheet2!T54</f>
        <v>198</v>
      </c>
      <c r="I87" s="172">
        <f>Sheet2!U54</f>
        <v>-2</v>
      </c>
      <c r="J87" s="176">
        <f t="shared" si="15"/>
        <v>38.5</v>
      </c>
      <c r="U87">
        <f t="shared" si="9"/>
        <v>1</v>
      </c>
      <c r="V87">
        <f t="shared" si="10"/>
        <v>45</v>
      </c>
      <c r="W87">
        <f t="shared" si="11"/>
        <v>1.0004500000000001</v>
      </c>
      <c r="X87">
        <f t="shared" si="12"/>
        <v>1</v>
      </c>
      <c r="Y87">
        <f t="shared" si="13"/>
        <v>76</v>
      </c>
      <c r="Z87">
        <f t="shared" si="14"/>
        <v>38.5</v>
      </c>
    </row>
    <row r="88" spans="1:26" ht="19.95" hidden="1" customHeight="1" x14ac:dyDescent="0.3">
      <c r="A88" s="103">
        <f>Sheet2!L57</f>
        <v>0</v>
      </c>
      <c r="B88" s="103">
        <f>Sheet2!M57</f>
        <v>99</v>
      </c>
      <c r="C88" s="103">
        <f>Sheet2!N57</f>
        <v>-1</v>
      </c>
      <c r="D88" s="103">
        <f>Sheet2!O57</f>
        <v>99</v>
      </c>
      <c r="E88" s="103">
        <f>Sheet2!P57</f>
        <v>-1</v>
      </c>
      <c r="F88" s="103">
        <f>Sheet2!Q57</f>
        <v>0</v>
      </c>
      <c r="G88" s="103">
        <f>Sheet2!R57</f>
        <v>0</v>
      </c>
      <c r="H88" s="103">
        <f>Sheet2!T57</f>
        <v>198</v>
      </c>
      <c r="I88" s="172">
        <f>Sheet2!U57</f>
        <v>-2</v>
      </c>
      <c r="J88" s="176">
        <f t="shared" si="15"/>
        <v>38.5</v>
      </c>
      <c r="U88">
        <f t="shared" si="9"/>
        <v>1</v>
      </c>
      <c r="V88">
        <f t="shared" si="10"/>
        <v>45</v>
      </c>
      <c r="W88">
        <f t="shared" si="11"/>
        <v>1.0004500000000001</v>
      </c>
      <c r="X88">
        <f t="shared" si="12"/>
        <v>1</v>
      </c>
      <c r="Y88">
        <f t="shared" si="13"/>
        <v>76</v>
      </c>
      <c r="Z88">
        <f t="shared" si="14"/>
        <v>38.5</v>
      </c>
    </row>
    <row r="89" spans="1:26" ht="19.95" hidden="1" customHeight="1" x14ac:dyDescent="0.3">
      <c r="A89" s="103">
        <f>Sheet2!L83</f>
        <v>0</v>
      </c>
      <c r="B89" s="103">
        <f>Sheet2!M83</f>
        <v>99</v>
      </c>
      <c r="C89" s="103">
        <f>Sheet2!N83</f>
        <v>-1</v>
      </c>
      <c r="D89" s="103">
        <f>Sheet2!O83</f>
        <v>99</v>
      </c>
      <c r="E89" s="103">
        <f>Sheet2!P83</f>
        <v>-1</v>
      </c>
      <c r="F89" s="103">
        <f>Sheet2!Q83</f>
        <v>0</v>
      </c>
      <c r="G89" s="103">
        <f>Sheet2!R83</f>
        <v>0</v>
      </c>
      <c r="H89" s="103">
        <f>Sheet2!T83</f>
        <v>198</v>
      </c>
      <c r="I89" s="172">
        <f>Sheet2!U83</f>
        <v>-2</v>
      </c>
      <c r="J89" s="176">
        <f t="shared" si="15"/>
        <v>38.5</v>
      </c>
      <c r="U89">
        <f t="shared" si="9"/>
        <v>1</v>
      </c>
      <c r="V89">
        <f t="shared" si="10"/>
        <v>45</v>
      </c>
      <c r="W89">
        <f t="shared" si="11"/>
        <v>1.0004500000000001</v>
      </c>
      <c r="X89">
        <f t="shared" si="12"/>
        <v>1</v>
      </c>
      <c r="Y89">
        <f t="shared" si="13"/>
        <v>76</v>
      </c>
      <c r="Z89">
        <f t="shared" si="14"/>
        <v>38.5</v>
      </c>
    </row>
    <row r="90" spans="1:26" ht="19.95" hidden="1" customHeight="1" x14ac:dyDescent="0.3">
      <c r="A90" s="103">
        <f>Sheet2!L56</f>
        <v>0</v>
      </c>
      <c r="B90" s="103">
        <f>Sheet2!M56</f>
        <v>99</v>
      </c>
      <c r="C90" s="103">
        <f>Sheet2!N56</f>
        <v>-1</v>
      </c>
      <c r="D90" s="103">
        <f>Sheet2!O56</f>
        <v>99</v>
      </c>
      <c r="E90" s="103">
        <f>Sheet2!P56</f>
        <v>-1</v>
      </c>
      <c r="F90" s="103">
        <f>Sheet2!Q56</f>
        <v>0</v>
      </c>
      <c r="G90" s="103">
        <f>Sheet2!R56</f>
        <v>0</v>
      </c>
      <c r="H90" s="103">
        <f>Sheet2!T56</f>
        <v>198</v>
      </c>
      <c r="I90" s="172">
        <f>Sheet2!U56</f>
        <v>-2</v>
      </c>
      <c r="J90" s="176">
        <f t="shared" si="15"/>
        <v>38.5</v>
      </c>
      <c r="U90">
        <f t="shared" si="9"/>
        <v>1</v>
      </c>
      <c r="V90">
        <f t="shared" si="10"/>
        <v>45</v>
      </c>
      <c r="W90">
        <f t="shared" si="11"/>
        <v>1.0004500000000001</v>
      </c>
      <c r="X90">
        <f t="shared" si="12"/>
        <v>1</v>
      </c>
      <c r="Y90">
        <f t="shared" si="13"/>
        <v>76</v>
      </c>
      <c r="Z90">
        <f t="shared" si="14"/>
        <v>38.5</v>
      </c>
    </row>
    <row r="91" spans="1:26" ht="19.95" hidden="1" customHeight="1" x14ac:dyDescent="0.3">
      <c r="A91" s="103">
        <f>Sheet2!L28</f>
        <v>0</v>
      </c>
      <c r="B91" s="103">
        <f>Sheet2!M28</f>
        <v>99</v>
      </c>
      <c r="C91" s="103">
        <f>Sheet2!N28</f>
        <v>-1</v>
      </c>
      <c r="D91" s="103">
        <f>Sheet2!O28</f>
        <v>99</v>
      </c>
      <c r="E91" s="103">
        <f>Sheet2!P28</f>
        <v>-1</v>
      </c>
      <c r="F91" s="103">
        <f>Sheet2!Q28</f>
        <v>0</v>
      </c>
      <c r="G91" s="103">
        <f>Sheet2!R28</f>
        <v>0</v>
      </c>
      <c r="H91" s="103">
        <f>Sheet2!T28</f>
        <v>198</v>
      </c>
      <c r="I91" s="172">
        <f>Sheet2!U28</f>
        <v>-2</v>
      </c>
      <c r="J91" s="176">
        <f t="shared" si="15"/>
        <v>38.5</v>
      </c>
      <c r="U91">
        <f t="shared" si="9"/>
        <v>1</v>
      </c>
      <c r="V91">
        <f t="shared" si="10"/>
        <v>45</v>
      </c>
      <c r="W91">
        <f t="shared" si="11"/>
        <v>1.0004500000000001</v>
      </c>
      <c r="X91">
        <f t="shared" si="12"/>
        <v>1</v>
      </c>
      <c r="Y91">
        <f t="shared" si="13"/>
        <v>76</v>
      </c>
      <c r="Z91">
        <f t="shared" si="14"/>
        <v>38.5</v>
      </c>
    </row>
    <row r="92" spans="1:26" ht="19.95" hidden="1" customHeight="1" x14ac:dyDescent="0.3">
      <c r="A92" s="103">
        <f>Sheet2!L118</f>
        <v>0</v>
      </c>
      <c r="B92" s="103">
        <f>Sheet2!M118</f>
        <v>99</v>
      </c>
      <c r="C92" s="103">
        <f>Sheet2!N118</f>
        <v>-1</v>
      </c>
      <c r="D92" s="103">
        <f>Sheet2!O118</f>
        <v>99</v>
      </c>
      <c r="E92" s="103">
        <f>Sheet2!P118</f>
        <v>-1</v>
      </c>
      <c r="F92" s="103">
        <f>Sheet2!Q118</f>
        <v>0</v>
      </c>
      <c r="G92" s="103">
        <f>Sheet2!R118</f>
        <v>0</v>
      </c>
      <c r="H92" s="103">
        <f>Sheet2!T118</f>
        <v>198</v>
      </c>
      <c r="I92" s="172">
        <f>Sheet2!U118</f>
        <v>-2</v>
      </c>
      <c r="J92" s="176">
        <f t="shared" si="15"/>
        <v>38.5</v>
      </c>
      <c r="U92">
        <f t="shared" si="9"/>
        <v>1</v>
      </c>
      <c r="V92">
        <f t="shared" si="10"/>
        <v>45</v>
      </c>
      <c r="W92">
        <f t="shared" si="11"/>
        <v>1.0004500000000001</v>
      </c>
      <c r="X92">
        <f t="shared" si="12"/>
        <v>1</v>
      </c>
      <c r="Y92">
        <f t="shared" si="13"/>
        <v>76</v>
      </c>
      <c r="Z92">
        <f t="shared" si="14"/>
        <v>38.5</v>
      </c>
    </row>
    <row r="93" spans="1:26" ht="19.95" hidden="1" customHeight="1" x14ac:dyDescent="0.3">
      <c r="A93" s="103">
        <f>Sheet2!L116</f>
        <v>0</v>
      </c>
      <c r="B93" s="103">
        <f>Sheet2!M116</f>
        <v>99</v>
      </c>
      <c r="C93" s="103">
        <f>Sheet2!N116</f>
        <v>-1</v>
      </c>
      <c r="D93" s="103">
        <f>Sheet2!O116</f>
        <v>99</v>
      </c>
      <c r="E93" s="103">
        <f>Sheet2!P116</f>
        <v>-1</v>
      </c>
      <c r="F93" s="103">
        <f>Sheet2!Q116</f>
        <v>0</v>
      </c>
      <c r="G93" s="103">
        <f>Sheet2!R116</f>
        <v>0</v>
      </c>
      <c r="H93" s="103">
        <f>Sheet2!T116</f>
        <v>198</v>
      </c>
      <c r="I93" s="172">
        <f>Sheet2!U116</f>
        <v>-2</v>
      </c>
      <c r="J93" s="176">
        <f t="shared" si="15"/>
        <v>38.5</v>
      </c>
      <c r="U93">
        <f t="shared" si="9"/>
        <v>1</v>
      </c>
      <c r="V93">
        <f t="shared" si="10"/>
        <v>45</v>
      </c>
      <c r="W93">
        <f t="shared" si="11"/>
        <v>1.0004500000000001</v>
      </c>
      <c r="X93">
        <f t="shared" si="12"/>
        <v>1</v>
      </c>
      <c r="Y93">
        <f t="shared" si="13"/>
        <v>76</v>
      </c>
      <c r="Z93">
        <f t="shared" si="14"/>
        <v>38.5</v>
      </c>
    </row>
    <row r="94" spans="1:26" ht="19.95" hidden="1" customHeight="1" x14ac:dyDescent="0.3">
      <c r="A94" s="103">
        <f>Sheet2!L115</f>
        <v>0</v>
      </c>
      <c r="B94" s="103">
        <f>Sheet2!M115</f>
        <v>99</v>
      </c>
      <c r="C94" s="103">
        <f>Sheet2!N115</f>
        <v>-1</v>
      </c>
      <c r="D94" s="103">
        <f>Sheet2!O115</f>
        <v>99</v>
      </c>
      <c r="E94" s="103">
        <f>Sheet2!P115</f>
        <v>-1</v>
      </c>
      <c r="F94" s="103">
        <f>Sheet2!Q115</f>
        <v>0</v>
      </c>
      <c r="G94" s="103">
        <f>Sheet2!R115</f>
        <v>0</v>
      </c>
      <c r="H94" s="103">
        <f>Sheet2!T115</f>
        <v>198</v>
      </c>
      <c r="I94" s="172">
        <f>Sheet2!U115</f>
        <v>-2</v>
      </c>
      <c r="J94" s="176">
        <f t="shared" si="15"/>
        <v>38.5</v>
      </c>
      <c r="U94">
        <f t="shared" si="9"/>
        <v>1</v>
      </c>
      <c r="V94">
        <f t="shared" si="10"/>
        <v>45</v>
      </c>
      <c r="W94">
        <f t="shared" si="11"/>
        <v>1.0004500000000001</v>
      </c>
      <c r="X94">
        <f t="shared" si="12"/>
        <v>1</v>
      </c>
      <c r="Y94">
        <f t="shared" si="13"/>
        <v>76</v>
      </c>
      <c r="Z94">
        <f t="shared" si="14"/>
        <v>38.5</v>
      </c>
    </row>
    <row r="95" spans="1:26" ht="19.95" hidden="1" customHeight="1" x14ac:dyDescent="0.3">
      <c r="A95" s="103">
        <f>Sheet2!L119</f>
        <v>0</v>
      </c>
      <c r="B95" s="103">
        <f>Sheet2!M119</f>
        <v>99</v>
      </c>
      <c r="C95" s="103">
        <f>Sheet2!N119</f>
        <v>-1</v>
      </c>
      <c r="D95" s="103">
        <f>Sheet2!O119</f>
        <v>99</v>
      </c>
      <c r="E95" s="103">
        <f>Sheet2!P119</f>
        <v>-1</v>
      </c>
      <c r="F95" s="103">
        <f>Sheet2!Q119</f>
        <v>0</v>
      </c>
      <c r="G95" s="103">
        <f>Sheet2!R119</f>
        <v>0</v>
      </c>
      <c r="H95" s="103">
        <f>Sheet2!T119</f>
        <v>198</v>
      </c>
      <c r="I95" s="172">
        <f>Sheet2!U119</f>
        <v>-2</v>
      </c>
      <c r="J95" s="176">
        <f t="shared" si="15"/>
        <v>38.5</v>
      </c>
      <c r="U95">
        <f t="shared" si="9"/>
        <v>1</v>
      </c>
      <c r="V95">
        <f t="shared" si="10"/>
        <v>45</v>
      </c>
      <c r="W95">
        <f t="shared" si="11"/>
        <v>1.0004500000000001</v>
      </c>
      <c r="X95">
        <f t="shared" si="12"/>
        <v>1</v>
      </c>
      <c r="Y95">
        <f t="shared" si="13"/>
        <v>76</v>
      </c>
      <c r="Z95">
        <f t="shared" si="14"/>
        <v>38.5</v>
      </c>
    </row>
    <row r="96" spans="1:26" ht="19.95" hidden="1" customHeight="1" x14ac:dyDescent="0.3">
      <c r="A96" s="103">
        <f>Sheet2!L88</f>
        <v>0</v>
      </c>
      <c r="B96" s="103">
        <f>Sheet2!M88</f>
        <v>99</v>
      </c>
      <c r="C96" s="103">
        <f>Sheet2!N88</f>
        <v>-1</v>
      </c>
      <c r="D96" s="103">
        <f>Sheet2!O88</f>
        <v>99</v>
      </c>
      <c r="E96" s="103">
        <f>Sheet2!P88</f>
        <v>-1</v>
      </c>
      <c r="F96" s="103">
        <f>Sheet2!Q88</f>
        <v>0</v>
      </c>
      <c r="G96" s="103">
        <f>Sheet2!R88</f>
        <v>0</v>
      </c>
      <c r="H96" s="103">
        <f>Sheet2!T88</f>
        <v>198</v>
      </c>
      <c r="I96" s="172">
        <f>Sheet2!U88</f>
        <v>-2</v>
      </c>
      <c r="J96" s="176">
        <f t="shared" si="15"/>
        <v>38.5</v>
      </c>
      <c r="U96">
        <f t="shared" si="9"/>
        <v>1</v>
      </c>
      <c r="V96">
        <f t="shared" si="10"/>
        <v>45</v>
      </c>
      <c r="W96">
        <f t="shared" si="11"/>
        <v>1.0004500000000001</v>
      </c>
      <c r="X96">
        <f t="shared" si="12"/>
        <v>1</v>
      </c>
      <c r="Y96">
        <f t="shared" si="13"/>
        <v>76</v>
      </c>
      <c r="Z96">
        <f t="shared" si="14"/>
        <v>38.5</v>
      </c>
    </row>
    <row r="97" spans="1:26" ht="19.95" hidden="1" customHeight="1" x14ac:dyDescent="0.3">
      <c r="A97" s="103">
        <f>Sheet2!L89</f>
        <v>0</v>
      </c>
      <c r="B97" s="103">
        <f>Sheet2!M89</f>
        <v>99</v>
      </c>
      <c r="C97" s="103">
        <f>Sheet2!N89</f>
        <v>-1</v>
      </c>
      <c r="D97" s="103">
        <f>Sheet2!O89</f>
        <v>99</v>
      </c>
      <c r="E97" s="103">
        <f>Sheet2!P89</f>
        <v>-1</v>
      </c>
      <c r="F97" s="103">
        <f>Sheet2!Q89</f>
        <v>0</v>
      </c>
      <c r="G97" s="103">
        <f>Sheet2!R89</f>
        <v>0</v>
      </c>
      <c r="H97" s="103">
        <f>Sheet2!T89</f>
        <v>198</v>
      </c>
      <c r="I97" s="172">
        <f>Sheet2!U89</f>
        <v>-2</v>
      </c>
      <c r="J97" s="176">
        <f t="shared" si="15"/>
        <v>38.5</v>
      </c>
      <c r="U97">
        <f t="shared" si="9"/>
        <v>1</v>
      </c>
      <c r="V97">
        <f t="shared" si="10"/>
        <v>45</v>
      </c>
      <c r="W97">
        <f t="shared" si="11"/>
        <v>1.0004500000000001</v>
      </c>
      <c r="X97">
        <f t="shared" si="12"/>
        <v>1</v>
      </c>
      <c r="Y97">
        <f t="shared" si="13"/>
        <v>76</v>
      </c>
      <c r="Z97">
        <f t="shared" si="14"/>
        <v>38.5</v>
      </c>
    </row>
    <row r="98" spans="1:26" ht="19.95" hidden="1" customHeight="1" x14ac:dyDescent="0.3">
      <c r="A98" s="103">
        <f>Sheet2!L58</f>
        <v>0</v>
      </c>
      <c r="B98" s="103">
        <f>Sheet2!M58</f>
        <v>99</v>
      </c>
      <c r="C98" s="103">
        <f>Sheet2!N58</f>
        <v>-1</v>
      </c>
      <c r="D98" s="103">
        <f>Sheet2!O58</f>
        <v>99</v>
      </c>
      <c r="E98" s="103">
        <f>Sheet2!P58</f>
        <v>-1</v>
      </c>
      <c r="F98" s="103">
        <f>Sheet2!Q58</f>
        <v>0</v>
      </c>
      <c r="G98" s="103">
        <f>Sheet2!R58</f>
        <v>0</v>
      </c>
      <c r="H98" s="103">
        <f>Sheet2!T58</f>
        <v>198</v>
      </c>
      <c r="I98" s="172">
        <f>Sheet2!U58</f>
        <v>-2</v>
      </c>
      <c r="J98" s="176">
        <f t="shared" si="15"/>
        <v>38.5</v>
      </c>
      <c r="U98">
        <f t="shared" si="9"/>
        <v>1</v>
      </c>
      <c r="V98">
        <f t="shared" si="10"/>
        <v>45</v>
      </c>
      <c r="W98">
        <f t="shared" si="11"/>
        <v>1.0004500000000001</v>
      </c>
      <c r="X98">
        <f t="shared" si="12"/>
        <v>1</v>
      </c>
      <c r="Y98">
        <f t="shared" si="13"/>
        <v>76</v>
      </c>
      <c r="Z98">
        <f t="shared" si="14"/>
        <v>38.5</v>
      </c>
    </row>
    <row r="99" spans="1:26" ht="19.95" hidden="1" customHeight="1" x14ac:dyDescent="0.3">
      <c r="A99" s="103">
        <f>Sheet2!L64</f>
        <v>0</v>
      </c>
      <c r="B99" s="103">
        <f>Sheet2!M64</f>
        <v>99</v>
      </c>
      <c r="C99" s="103">
        <f>Sheet2!N64</f>
        <v>-1</v>
      </c>
      <c r="D99" s="103">
        <f>Sheet2!O64</f>
        <v>99</v>
      </c>
      <c r="E99" s="103">
        <f>Sheet2!P64</f>
        <v>-1</v>
      </c>
      <c r="F99" s="103">
        <f>Sheet2!Q64</f>
        <v>0</v>
      </c>
      <c r="G99" s="103">
        <f>Sheet2!R64</f>
        <v>0</v>
      </c>
      <c r="H99" s="103">
        <f>Sheet2!T64</f>
        <v>198</v>
      </c>
      <c r="I99" s="172">
        <f>Sheet2!U64</f>
        <v>-2</v>
      </c>
      <c r="J99" s="176">
        <f t="shared" si="15"/>
        <v>38.5</v>
      </c>
      <c r="U99">
        <f t="shared" si="9"/>
        <v>1</v>
      </c>
      <c r="V99">
        <f t="shared" si="10"/>
        <v>45</v>
      </c>
      <c r="W99">
        <f t="shared" si="11"/>
        <v>1.0004500000000001</v>
      </c>
      <c r="X99">
        <f t="shared" si="12"/>
        <v>1</v>
      </c>
      <c r="Y99">
        <f t="shared" si="13"/>
        <v>76</v>
      </c>
      <c r="Z99">
        <f t="shared" si="14"/>
        <v>38.5</v>
      </c>
    </row>
    <row r="100" spans="1:26" ht="19.95" hidden="1" customHeight="1" x14ac:dyDescent="0.3">
      <c r="A100" s="103">
        <f>Sheet2!L60</f>
        <v>0</v>
      </c>
      <c r="B100" s="103">
        <f>Sheet2!M60</f>
        <v>99</v>
      </c>
      <c r="C100" s="103">
        <f>Sheet2!N60</f>
        <v>-1</v>
      </c>
      <c r="D100" s="103">
        <f>Sheet2!O60</f>
        <v>99</v>
      </c>
      <c r="E100" s="103">
        <f>Sheet2!P60</f>
        <v>-1</v>
      </c>
      <c r="F100" s="103">
        <f>Sheet2!Q60</f>
        <v>0</v>
      </c>
      <c r="G100" s="103">
        <f>Sheet2!R60</f>
        <v>0</v>
      </c>
      <c r="H100" s="103">
        <f>Sheet2!T60</f>
        <v>198</v>
      </c>
      <c r="I100" s="172">
        <f>Sheet2!U60</f>
        <v>-2</v>
      </c>
      <c r="J100" s="176">
        <f t="shared" si="15"/>
        <v>38.5</v>
      </c>
      <c r="U100">
        <f t="shared" si="9"/>
        <v>1</v>
      </c>
      <c r="V100">
        <f t="shared" si="10"/>
        <v>45</v>
      </c>
      <c r="W100">
        <f t="shared" si="11"/>
        <v>1.0004500000000001</v>
      </c>
      <c r="X100">
        <f t="shared" si="12"/>
        <v>1</v>
      </c>
      <c r="Y100">
        <f t="shared" si="13"/>
        <v>76</v>
      </c>
      <c r="Z100">
        <f t="shared" si="14"/>
        <v>38.5</v>
      </c>
    </row>
    <row r="101" spans="1:26" ht="19.95" hidden="1" customHeight="1" x14ac:dyDescent="0.3">
      <c r="A101" s="103">
        <f>Sheet2!L120</f>
        <v>0</v>
      </c>
      <c r="B101" s="103">
        <f>Sheet2!M120</f>
        <v>99</v>
      </c>
      <c r="C101" s="103">
        <f>Sheet2!N120</f>
        <v>-1</v>
      </c>
      <c r="D101" s="103">
        <f>Sheet2!O120</f>
        <v>99</v>
      </c>
      <c r="E101" s="103">
        <f>Sheet2!P120</f>
        <v>-1</v>
      </c>
      <c r="F101" s="103">
        <f>Sheet2!Q120</f>
        <v>0</v>
      </c>
      <c r="G101" s="103">
        <f>Sheet2!R120</f>
        <v>0</v>
      </c>
      <c r="H101" s="103">
        <f>Sheet2!T120</f>
        <v>198</v>
      </c>
      <c r="I101" s="172">
        <f>Sheet2!U120</f>
        <v>-2</v>
      </c>
      <c r="J101" s="176">
        <f t="shared" si="15"/>
        <v>38.5</v>
      </c>
      <c r="U101">
        <f t="shared" si="9"/>
        <v>1</v>
      </c>
      <c r="V101">
        <f t="shared" si="10"/>
        <v>45</v>
      </c>
      <c r="W101">
        <f t="shared" si="11"/>
        <v>1.0004500000000001</v>
      </c>
      <c r="X101">
        <f t="shared" si="12"/>
        <v>1</v>
      </c>
      <c r="Y101">
        <f t="shared" si="13"/>
        <v>76</v>
      </c>
      <c r="Z101">
        <f t="shared" si="14"/>
        <v>38.5</v>
      </c>
    </row>
    <row r="102" spans="1:26" ht="19.95" hidden="1" customHeight="1" x14ac:dyDescent="0.3">
      <c r="A102" s="103">
        <f>Sheet2!L121</f>
        <v>0</v>
      </c>
      <c r="B102" s="103">
        <f>Sheet2!M121</f>
        <v>99</v>
      </c>
      <c r="C102" s="103">
        <f>Sheet2!N121</f>
        <v>-1</v>
      </c>
      <c r="D102" s="103">
        <f>Sheet2!O121</f>
        <v>99</v>
      </c>
      <c r="E102" s="103">
        <f>Sheet2!P121</f>
        <v>-1</v>
      </c>
      <c r="F102" s="103">
        <f>Sheet2!Q121</f>
        <v>0</v>
      </c>
      <c r="G102" s="103">
        <f>Sheet2!R121</f>
        <v>0</v>
      </c>
      <c r="H102" s="103">
        <f>Sheet2!T121</f>
        <v>198</v>
      </c>
      <c r="I102" s="172">
        <f>Sheet2!U121</f>
        <v>-2</v>
      </c>
      <c r="J102" s="176">
        <f t="shared" ref="J102:J124" si="16">Z102</f>
        <v>38.5</v>
      </c>
      <c r="U102">
        <f t="shared" si="9"/>
        <v>1</v>
      </c>
      <c r="V102">
        <f t="shared" si="10"/>
        <v>45</v>
      </c>
      <c r="W102">
        <f t="shared" si="11"/>
        <v>1.0004500000000001</v>
      </c>
      <c r="X102">
        <f t="shared" si="12"/>
        <v>1</v>
      </c>
      <c r="Y102">
        <f t="shared" si="13"/>
        <v>76</v>
      </c>
      <c r="Z102">
        <f t="shared" si="14"/>
        <v>38.5</v>
      </c>
    </row>
    <row r="103" spans="1:26" ht="19.95" hidden="1" customHeight="1" x14ac:dyDescent="0.3">
      <c r="A103" s="103">
        <f>Sheet2!L122</f>
        <v>0</v>
      </c>
      <c r="B103" s="103">
        <f>Sheet2!M122</f>
        <v>99</v>
      </c>
      <c r="C103" s="103">
        <f>Sheet2!N122</f>
        <v>-1</v>
      </c>
      <c r="D103" s="103">
        <f>Sheet2!O122</f>
        <v>99</v>
      </c>
      <c r="E103" s="103">
        <f>Sheet2!P122</f>
        <v>-1</v>
      </c>
      <c r="F103" s="103">
        <f>Sheet2!Q122</f>
        <v>0</v>
      </c>
      <c r="G103" s="103">
        <f>Sheet2!R122</f>
        <v>0</v>
      </c>
      <c r="H103" s="103">
        <f>Sheet2!T122</f>
        <v>198</v>
      </c>
      <c r="I103" s="172">
        <f>Sheet2!U122</f>
        <v>-2</v>
      </c>
      <c r="J103" s="176">
        <f t="shared" si="16"/>
        <v>38.5</v>
      </c>
      <c r="U103">
        <f t="shared" si="9"/>
        <v>1</v>
      </c>
      <c r="V103">
        <f t="shared" si="10"/>
        <v>45</v>
      </c>
      <c r="W103">
        <f t="shared" si="11"/>
        <v>1.0004500000000001</v>
      </c>
      <c r="X103">
        <f t="shared" si="12"/>
        <v>1</v>
      </c>
      <c r="Y103">
        <f t="shared" si="13"/>
        <v>76</v>
      </c>
      <c r="Z103">
        <f t="shared" si="14"/>
        <v>38.5</v>
      </c>
    </row>
    <row r="104" spans="1:26" ht="19.95" hidden="1" customHeight="1" x14ac:dyDescent="0.3">
      <c r="A104" s="103">
        <f>Sheet2!L62</f>
        <v>0</v>
      </c>
      <c r="B104" s="103">
        <f>Sheet2!M62</f>
        <v>99</v>
      </c>
      <c r="C104" s="103">
        <f>Sheet2!N62</f>
        <v>-1</v>
      </c>
      <c r="D104" s="103">
        <f>Sheet2!O62</f>
        <v>99</v>
      </c>
      <c r="E104" s="103">
        <f>Sheet2!P62</f>
        <v>-1</v>
      </c>
      <c r="F104" s="103">
        <f>Sheet2!Q62</f>
        <v>0</v>
      </c>
      <c r="G104" s="103">
        <f>Sheet2!R62</f>
        <v>0</v>
      </c>
      <c r="H104" s="103">
        <f>Sheet2!T62</f>
        <v>198</v>
      </c>
      <c r="I104" s="172">
        <f>Sheet2!U62</f>
        <v>-2</v>
      </c>
      <c r="J104" s="176">
        <f t="shared" si="16"/>
        <v>38.5</v>
      </c>
      <c r="U104">
        <f t="shared" si="9"/>
        <v>1</v>
      </c>
      <c r="V104">
        <f t="shared" si="10"/>
        <v>45</v>
      </c>
      <c r="W104">
        <f t="shared" si="11"/>
        <v>1.0004500000000001</v>
      </c>
      <c r="X104">
        <f t="shared" si="12"/>
        <v>1</v>
      </c>
      <c r="Y104">
        <f t="shared" si="13"/>
        <v>76</v>
      </c>
      <c r="Z104">
        <f t="shared" si="14"/>
        <v>38.5</v>
      </c>
    </row>
    <row r="105" spans="1:26" ht="19.95" hidden="1" customHeight="1" x14ac:dyDescent="0.3">
      <c r="A105" s="103">
        <f>Sheet2!L123</f>
        <v>0</v>
      </c>
      <c r="B105" s="103">
        <f>Sheet2!M123</f>
        <v>99</v>
      </c>
      <c r="C105" s="103">
        <f>Sheet2!N123</f>
        <v>-1</v>
      </c>
      <c r="D105" s="103">
        <f>Sheet2!O123</f>
        <v>99</v>
      </c>
      <c r="E105" s="103">
        <f>Sheet2!P123</f>
        <v>-1</v>
      </c>
      <c r="F105" s="103">
        <f>Sheet2!Q123</f>
        <v>0</v>
      </c>
      <c r="G105" s="103">
        <f>Sheet2!R123</f>
        <v>0</v>
      </c>
      <c r="H105" s="103">
        <f>Sheet2!T123</f>
        <v>198</v>
      </c>
      <c r="I105" s="172">
        <f>Sheet2!U123</f>
        <v>-2</v>
      </c>
      <c r="J105" s="176">
        <f t="shared" si="16"/>
        <v>38.5</v>
      </c>
      <c r="U105">
        <f t="shared" si="9"/>
        <v>1</v>
      </c>
      <c r="V105">
        <f t="shared" si="10"/>
        <v>45</v>
      </c>
      <c r="W105">
        <f t="shared" si="11"/>
        <v>1.0004500000000001</v>
      </c>
      <c r="X105">
        <f t="shared" si="12"/>
        <v>1</v>
      </c>
      <c r="Y105">
        <f t="shared" si="13"/>
        <v>76</v>
      </c>
      <c r="Z105">
        <f t="shared" si="14"/>
        <v>38.5</v>
      </c>
    </row>
    <row r="106" spans="1:26" ht="19.95" hidden="1" customHeight="1" x14ac:dyDescent="0.3">
      <c r="A106" s="103">
        <f>Sheet2!L63</f>
        <v>0</v>
      </c>
      <c r="B106" s="103">
        <f>Sheet2!M63</f>
        <v>99</v>
      </c>
      <c r="C106" s="103">
        <f>Sheet2!N63</f>
        <v>-1</v>
      </c>
      <c r="D106" s="103">
        <f>Sheet2!O63</f>
        <v>99</v>
      </c>
      <c r="E106" s="103">
        <f>Sheet2!P63</f>
        <v>-1</v>
      </c>
      <c r="F106" s="103">
        <f>Sheet2!Q63</f>
        <v>0</v>
      </c>
      <c r="G106" s="103">
        <f>Sheet2!R63</f>
        <v>0</v>
      </c>
      <c r="H106" s="103">
        <f>Sheet2!T63</f>
        <v>198</v>
      </c>
      <c r="I106" s="172">
        <f>Sheet2!U63</f>
        <v>-2</v>
      </c>
      <c r="J106" s="176">
        <f t="shared" si="16"/>
        <v>38.5</v>
      </c>
      <c r="U106">
        <f t="shared" si="9"/>
        <v>1</v>
      </c>
      <c r="V106">
        <f t="shared" si="10"/>
        <v>45</v>
      </c>
      <c r="W106">
        <f t="shared" si="11"/>
        <v>1.0004500000000001</v>
      </c>
      <c r="X106">
        <f t="shared" si="12"/>
        <v>1</v>
      </c>
      <c r="Y106">
        <f t="shared" si="13"/>
        <v>76</v>
      </c>
      <c r="Z106">
        <f t="shared" si="14"/>
        <v>38.5</v>
      </c>
    </row>
    <row r="107" spans="1:26" ht="19.95" hidden="1" customHeight="1" x14ac:dyDescent="0.3">
      <c r="A107" s="103">
        <f>Sheet2!L61</f>
        <v>0</v>
      </c>
      <c r="B107" s="103">
        <f>Sheet2!M61</f>
        <v>99</v>
      </c>
      <c r="C107" s="103">
        <f>Sheet2!N61</f>
        <v>-1</v>
      </c>
      <c r="D107" s="103">
        <f>Sheet2!O61</f>
        <v>99</v>
      </c>
      <c r="E107" s="103">
        <f>Sheet2!P61</f>
        <v>-1</v>
      </c>
      <c r="F107" s="103">
        <f>Sheet2!Q61</f>
        <v>0</v>
      </c>
      <c r="G107" s="103">
        <f>Sheet2!R61</f>
        <v>0</v>
      </c>
      <c r="H107" s="103">
        <f>Sheet2!T61</f>
        <v>198</v>
      </c>
      <c r="I107" s="172">
        <f>Sheet2!U61</f>
        <v>-2</v>
      </c>
      <c r="J107" s="176">
        <f t="shared" si="16"/>
        <v>38.5</v>
      </c>
      <c r="U107">
        <f t="shared" si="9"/>
        <v>1</v>
      </c>
      <c r="V107">
        <f t="shared" si="10"/>
        <v>45</v>
      </c>
      <c r="W107">
        <f t="shared" si="11"/>
        <v>1.0004500000000001</v>
      </c>
      <c r="X107">
        <f t="shared" si="12"/>
        <v>1</v>
      </c>
      <c r="Y107">
        <f t="shared" si="13"/>
        <v>76</v>
      </c>
      <c r="Z107">
        <f t="shared" si="14"/>
        <v>38.5</v>
      </c>
    </row>
    <row r="108" spans="1:26" ht="19.95" hidden="1" customHeight="1" x14ac:dyDescent="0.3">
      <c r="A108" s="103">
        <f>Sheet2!L91</f>
        <v>0</v>
      </c>
      <c r="B108" s="103">
        <f>Sheet2!M91</f>
        <v>99</v>
      </c>
      <c r="C108" s="103">
        <f>Sheet2!N91</f>
        <v>-1</v>
      </c>
      <c r="D108" s="103">
        <f>Sheet2!O91</f>
        <v>99</v>
      </c>
      <c r="E108" s="103">
        <f>Sheet2!P91</f>
        <v>-1</v>
      </c>
      <c r="F108" s="103">
        <f>Sheet2!Q91</f>
        <v>0</v>
      </c>
      <c r="G108" s="103">
        <f>Sheet2!R91</f>
        <v>0</v>
      </c>
      <c r="H108" s="103">
        <f>Sheet2!T91</f>
        <v>198</v>
      </c>
      <c r="I108" s="172">
        <f>Sheet2!U91</f>
        <v>-2</v>
      </c>
      <c r="J108" s="176">
        <f t="shared" si="16"/>
        <v>38.5</v>
      </c>
      <c r="U108">
        <f t="shared" si="9"/>
        <v>1</v>
      </c>
      <c r="V108">
        <f t="shared" si="10"/>
        <v>45</v>
      </c>
      <c r="W108">
        <f t="shared" si="11"/>
        <v>1.0004500000000001</v>
      </c>
      <c r="X108">
        <f t="shared" si="12"/>
        <v>1</v>
      </c>
      <c r="Y108">
        <f t="shared" si="13"/>
        <v>76</v>
      </c>
      <c r="Z108">
        <f t="shared" si="14"/>
        <v>38.5</v>
      </c>
    </row>
    <row r="109" spans="1:26" ht="19.95" hidden="1" customHeight="1" x14ac:dyDescent="0.3">
      <c r="A109" s="103">
        <f>Sheet2!L92</f>
        <v>0</v>
      </c>
      <c r="B109" s="103">
        <f>Sheet2!M92</f>
        <v>99</v>
      </c>
      <c r="C109" s="103">
        <f>Sheet2!N92</f>
        <v>-1</v>
      </c>
      <c r="D109" s="103">
        <f>Sheet2!O92</f>
        <v>99</v>
      </c>
      <c r="E109" s="103">
        <f>Sheet2!P92</f>
        <v>-1</v>
      </c>
      <c r="F109" s="103">
        <f>Sheet2!Q92</f>
        <v>0</v>
      </c>
      <c r="G109" s="103">
        <f>Sheet2!R92</f>
        <v>0</v>
      </c>
      <c r="H109" s="103">
        <f>Sheet2!T92</f>
        <v>198</v>
      </c>
      <c r="I109" s="172">
        <f>Sheet2!U92</f>
        <v>-2</v>
      </c>
      <c r="J109" s="176">
        <f t="shared" si="16"/>
        <v>38.5</v>
      </c>
      <c r="U109">
        <f t="shared" si="9"/>
        <v>1</v>
      </c>
      <c r="V109">
        <f t="shared" si="10"/>
        <v>45</v>
      </c>
      <c r="W109">
        <f t="shared" si="11"/>
        <v>1.0004500000000001</v>
      </c>
      <c r="X109">
        <f t="shared" si="12"/>
        <v>1</v>
      </c>
      <c r="Y109">
        <f t="shared" si="13"/>
        <v>76</v>
      </c>
      <c r="Z109">
        <f t="shared" si="14"/>
        <v>38.5</v>
      </c>
    </row>
    <row r="110" spans="1:26" ht="19.95" hidden="1" customHeight="1" x14ac:dyDescent="0.3">
      <c r="A110" s="103">
        <f>Sheet2!L93</f>
        <v>0</v>
      </c>
      <c r="B110" s="103">
        <f>Sheet2!M93</f>
        <v>99</v>
      </c>
      <c r="C110" s="103">
        <f>Sheet2!N93</f>
        <v>-1</v>
      </c>
      <c r="D110" s="103">
        <f>Sheet2!O93</f>
        <v>99</v>
      </c>
      <c r="E110" s="103">
        <f>Sheet2!P93</f>
        <v>-1</v>
      </c>
      <c r="F110" s="103">
        <f>Sheet2!Q93</f>
        <v>0</v>
      </c>
      <c r="G110" s="103">
        <f>Sheet2!R93</f>
        <v>0</v>
      </c>
      <c r="H110" s="103">
        <f>Sheet2!T93</f>
        <v>198</v>
      </c>
      <c r="I110" s="172">
        <f>Sheet2!U93</f>
        <v>-2</v>
      </c>
      <c r="J110" s="176">
        <f t="shared" si="16"/>
        <v>38.5</v>
      </c>
      <c r="U110">
        <f t="shared" si="9"/>
        <v>1</v>
      </c>
      <c r="V110">
        <f t="shared" si="10"/>
        <v>45</v>
      </c>
      <c r="W110">
        <f t="shared" si="11"/>
        <v>1.0004500000000001</v>
      </c>
      <c r="X110">
        <f t="shared" si="12"/>
        <v>1</v>
      </c>
      <c r="Y110">
        <f t="shared" si="13"/>
        <v>76</v>
      </c>
      <c r="Z110">
        <f t="shared" si="14"/>
        <v>38.5</v>
      </c>
    </row>
    <row r="111" spans="1:26" ht="19.95" hidden="1" customHeight="1" x14ac:dyDescent="0.3">
      <c r="A111" s="103">
        <f>Sheet2!L90</f>
        <v>0</v>
      </c>
      <c r="B111" s="103">
        <f>Sheet2!M90</f>
        <v>99</v>
      </c>
      <c r="C111" s="103">
        <f>Sheet2!N90</f>
        <v>-1</v>
      </c>
      <c r="D111" s="103">
        <f>Sheet2!O90</f>
        <v>99</v>
      </c>
      <c r="E111" s="103">
        <f>Sheet2!P90</f>
        <v>-1</v>
      </c>
      <c r="F111" s="103">
        <f>Sheet2!Q90</f>
        <v>0</v>
      </c>
      <c r="G111" s="103">
        <f>Sheet2!R90</f>
        <v>0</v>
      </c>
      <c r="H111" s="103">
        <f>Sheet2!T90</f>
        <v>198</v>
      </c>
      <c r="I111" s="172">
        <f>Sheet2!U90</f>
        <v>-2</v>
      </c>
      <c r="J111" s="176">
        <f t="shared" si="16"/>
        <v>38.5</v>
      </c>
      <c r="U111">
        <f t="shared" si="9"/>
        <v>1</v>
      </c>
      <c r="V111">
        <f t="shared" si="10"/>
        <v>45</v>
      </c>
      <c r="W111">
        <f t="shared" si="11"/>
        <v>1.0004500000000001</v>
      </c>
      <c r="X111">
        <f t="shared" si="12"/>
        <v>1</v>
      </c>
      <c r="Y111">
        <f t="shared" si="13"/>
        <v>76</v>
      </c>
      <c r="Z111">
        <f t="shared" si="14"/>
        <v>38.5</v>
      </c>
    </row>
    <row r="112" spans="1:26" ht="19.95" hidden="1" customHeight="1" x14ac:dyDescent="0.3">
      <c r="A112" s="103">
        <f>Sheet2!L30</f>
        <v>0</v>
      </c>
      <c r="B112" s="103">
        <f>Sheet2!M30</f>
        <v>99</v>
      </c>
      <c r="C112" s="103">
        <f>Sheet2!N30</f>
        <v>-1</v>
      </c>
      <c r="D112" s="103">
        <f>Sheet2!O30</f>
        <v>99</v>
      </c>
      <c r="E112" s="103">
        <f>Sheet2!P30</f>
        <v>-1</v>
      </c>
      <c r="F112" s="103">
        <f>Sheet2!Q30</f>
        <v>0</v>
      </c>
      <c r="G112" s="103">
        <f>Sheet2!R30</f>
        <v>0</v>
      </c>
      <c r="H112" s="103">
        <f>Sheet2!T30</f>
        <v>198</v>
      </c>
      <c r="I112" s="172">
        <f>Sheet2!U30</f>
        <v>-2</v>
      </c>
      <c r="J112" s="176">
        <f t="shared" si="16"/>
        <v>38.5</v>
      </c>
      <c r="U112">
        <f t="shared" si="9"/>
        <v>1</v>
      </c>
      <c r="V112">
        <f t="shared" si="10"/>
        <v>45</v>
      </c>
      <c r="W112">
        <f t="shared" si="11"/>
        <v>1.0004500000000001</v>
      </c>
      <c r="X112">
        <f t="shared" si="12"/>
        <v>1</v>
      </c>
      <c r="Y112">
        <f t="shared" si="13"/>
        <v>76</v>
      </c>
      <c r="Z112">
        <f t="shared" si="14"/>
        <v>38.5</v>
      </c>
    </row>
    <row r="113" spans="1:26" ht="19.95" hidden="1" customHeight="1" x14ac:dyDescent="0.3">
      <c r="A113" s="103">
        <f>Sheet2!L94</f>
        <v>0</v>
      </c>
      <c r="B113" s="103">
        <f>Sheet2!M94</f>
        <v>99</v>
      </c>
      <c r="C113" s="103">
        <f>Sheet2!N94</f>
        <v>-1</v>
      </c>
      <c r="D113" s="103">
        <f>Sheet2!O94</f>
        <v>99</v>
      </c>
      <c r="E113" s="103">
        <f>Sheet2!P94</f>
        <v>-1</v>
      </c>
      <c r="F113" s="103">
        <f>Sheet2!Q94</f>
        <v>0</v>
      </c>
      <c r="G113" s="103">
        <f>Sheet2!R94</f>
        <v>0</v>
      </c>
      <c r="H113" s="103">
        <f>Sheet2!T94</f>
        <v>198</v>
      </c>
      <c r="I113" s="172">
        <f>Sheet2!U94</f>
        <v>-2</v>
      </c>
      <c r="J113" s="176">
        <f t="shared" si="16"/>
        <v>38.5</v>
      </c>
      <c r="U113">
        <f t="shared" si="9"/>
        <v>1</v>
      </c>
      <c r="V113">
        <f t="shared" si="10"/>
        <v>45</v>
      </c>
      <c r="W113">
        <f t="shared" si="11"/>
        <v>1.0004500000000001</v>
      </c>
      <c r="X113">
        <f t="shared" si="12"/>
        <v>1</v>
      </c>
      <c r="Y113">
        <f t="shared" si="13"/>
        <v>76</v>
      </c>
      <c r="Z113">
        <f t="shared" si="14"/>
        <v>38.5</v>
      </c>
    </row>
    <row r="114" spans="1:26" ht="19.95" hidden="1" customHeight="1" x14ac:dyDescent="0.3">
      <c r="A114" s="103">
        <f>Sheet2!L31</f>
        <v>0</v>
      </c>
      <c r="B114" s="103">
        <f>Sheet2!M31</f>
        <v>99</v>
      </c>
      <c r="C114" s="103">
        <f>Sheet2!N31</f>
        <v>-1</v>
      </c>
      <c r="D114" s="103">
        <f>Sheet2!O31</f>
        <v>99</v>
      </c>
      <c r="E114" s="103">
        <f>Sheet2!P31</f>
        <v>-1</v>
      </c>
      <c r="F114" s="103">
        <f>Sheet2!Q31</f>
        <v>0</v>
      </c>
      <c r="G114" s="103">
        <f>Sheet2!R31</f>
        <v>0</v>
      </c>
      <c r="H114" s="103">
        <f>Sheet2!T31</f>
        <v>198</v>
      </c>
      <c r="I114" s="172">
        <f>Sheet2!U31</f>
        <v>-2</v>
      </c>
      <c r="J114" s="176">
        <f t="shared" si="16"/>
        <v>38.5</v>
      </c>
      <c r="U114">
        <f t="shared" si="9"/>
        <v>1</v>
      </c>
      <c r="V114">
        <f t="shared" si="10"/>
        <v>45</v>
      </c>
      <c r="W114">
        <f t="shared" si="11"/>
        <v>1.0004500000000001</v>
      </c>
      <c r="X114">
        <f t="shared" si="12"/>
        <v>1</v>
      </c>
      <c r="Y114">
        <f t="shared" si="13"/>
        <v>76</v>
      </c>
      <c r="Z114">
        <f t="shared" si="14"/>
        <v>38.5</v>
      </c>
    </row>
    <row r="115" spans="1:26" ht="19.95" hidden="1" customHeight="1" x14ac:dyDescent="0.3">
      <c r="A115" s="103">
        <f>Sheet2!L34</f>
        <v>0</v>
      </c>
      <c r="B115" s="103">
        <f>Sheet2!M34</f>
        <v>99</v>
      </c>
      <c r="C115" s="103">
        <f>Sheet2!N34</f>
        <v>-1</v>
      </c>
      <c r="D115" s="103">
        <f>Sheet2!O34</f>
        <v>99</v>
      </c>
      <c r="E115" s="103">
        <f>Sheet2!P34</f>
        <v>-1</v>
      </c>
      <c r="F115" s="103">
        <f>Sheet2!Q34</f>
        <v>0</v>
      </c>
      <c r="G115" s="103">
        <f>Sheet2!R34</f>
        <v>0</v>
      </c>
      <c r="H115" s="103">
        <f>Sheet2!T34</f>
        <v>198</v>
      </c>
      <c r="I115" s="172">
        <f>Sheet2!U34</f>
        <v>-2</v>
      </c>
      <c r="J115" s="176">
        <f t="shared" si="16"/>
        <v>38.5</v>
      </c>
      <c r="U115">
        <f t="shared" si="9"/>
        <v>1</v>
      </c>
      <c r="V115">
        <f t="shared" si="10"/>
        <v>45</v>
      </c>
      <c r="W115">
        <f t="shared" si="11"/>
        <v>1.0004500000000001</v>
      </c>
      <c r="X115">
        <f t="shared" si="12"/>
        <v>1</v>
      </c>
      <c r="Y115">
        <f t="shared" si="13"/>
        <v>76</v>
      </c>
      <c r="Z115">
        <f t="shared" si="14"/>
        <v>38.5</v>
      </c>
    </row>
    <row r="116" spans="1:26" ht="19.95" hidden="1" customHeight="1" x14ac:dyDescent="0.3">
      <c r="A116" s="103">
        <f>Sheet2!L32</f>
        <v>0</v>
      </c>
      <c r="B116" s="103">
        <f>Sheet2!M32</f>
        <v>99</v>
      </c>
      <c r="C116" s="103">
        <f>Sheet2!N32</f>
        <v>-1</v>
      </c>
      <c r="D116" s="103">
        <f>Sheet2!O32</f>
        <v>99</v>
      </c>
      <c r="E116" s="103">
        <f>Sheet2!P32</f>
        <v>-1</v>
      </c>
      <c r="F116" s="103">
        <f>Sheet2!Q32</f>
        <v>0</v>
      </c>
      <c r="G116" s="103">
        <f>Sheet2!R32</f>
        <v>0</v>
      </c>
      <c r="H116" s="103">
        <f>Sheet2!T32</f>
        <v>198</v>
      </c>
      <c r="I116" s="172">
        <f>Sheet2!U32</f>
        <v>-2</v>
      </c>
      <c r="J116" s="176">
        <f t="shared" si="16"/>
        <v>38.5</v>
      </c>
      <c r="U116">
        <f t="shared" si="9"/>
        <v>1</v>
      </c>
      <c r="V116">
        <f t="shared" si="10"/>
        <v>45</v>
      </c>
      <c r="W116">
        <f t="shared" si="11"/>
        <v>1.0004500000000001</v>
      </c>
      <c r="X116">
        <f t="shared" si="12"/>
        <v>1</v>
      </c>
      <c r="Y116">
        <f t="shared" si="13"/>
        <v>76</v>
      </c>
      <c r="Z116">
        <f t="shared" si="14"/>
        <v>38.5</v>
      </c>
    </row>
    <row r="117" spans="1:26" ht="19.95" hidden="1" customHeight="1" x14ac:dyDescent="0.3">
      <c r="A117" s="103">
        <f>Sheet2!L33</f>
        <v>0</v>
      </c>
      <c r="B117" s="103">
        <f>Sheet2!M33</f>
        <v>99</v>
      </c>
      <c r="C117" s="103">
        <f>Sheet2!N33</f>
        <v>-1</v>
      </c>
      <c r="D117" s="103">
        <f>Sheet2!O33</f>
        <v>99</v>
      </c>
      <c r="E117" s="103">
        <f>Sheet2!P33</f>
        <v>-1</v>
      </c>
      <c r="F117" s="103">
        <f>Sheet2!Q33</f>
        <v>0</v>
      </c>
      <c r="G117" s="103">
        <f>Sheet2!R33</f>
        <v>0</v>
      </c>
      <c r="H117" s="103">
        <f>Sheet2!T33</f>
        <v>198</v>
      </c>
      <c r="I117" s="172">
        <f>Sheet2!U33</f>
        <v>-2</v>
      </c>
      <c r="J117" s="176">
        <f t="shared" si="16"/>
        <v>38.5</v>
      </c>
      <c r="U117">
        <f t="shared" si="9"/>
        <v>1</v>
      </c>
      <c r="V117">
        <f t="shared" si="10"/>
        <v>45</v>
      </c>
      <c r="W117">
        <f t="shared" si="11"/>
        <v>1.0004500000000001</v>
      </c>
      <c r="X117">
        <f t="shared" si="12"/>
        <v>1</v>
      </c>
      <c r="Y117">
        <f t="shared" si="13"/>
        <v>76</v>
      </c>
      <c r="Z117">
        <f t="shared" si="14"/>
        <v>38.5</v>
      </c>
    </row>
    <row r="118" spans="1:26" ht="19.95" hidden="1" customHeight="1" x14ac:dyDescent="0.3">
      <c r="A118" s="168">
        <f>Sheet2!L124</f>
        <v>0</v>
      </c>
      <c r="B118" s="168">
        <f>Sheet2!M124</f>
        <v>99</v>
      </c>
      <c r="C118" s="168">
        <f>Sheet2!N124</f>
        <v>-1</v>
      </c>
      <c r="D118" s="169">
        <f>Sheet2!O124</f>
        <v>99</v>
      </c>
      <c r="E118" s="169">
        <f>Sheet2!P124</f>
        <v>-1</v>
      </c>
      <c r="F118" s="169">
        <f>Sheet2!Q124</f>
        <v>0</v>
      </c>
      <c r="G118" s="169">
        <f>Sheet2!R124</f>
        <v>0</v>
      </c>
      <c r="H118" s="169">
        <f>Sheet2!T124</f>
        <v>198</v>
      </c>
      <c r="I118" s="173">
        <f>Sheet2!U124</f>
        <v>-2</v>
      </c>
      <c r="J118" s="177">
        <f t="shared" si="16"/>
        <v>38.5</v>
      </c>
      <c r="U118">
        <f t="shared" si="9"/>
        <v>1</v>
      </c>
      <c r="V118">
        <f t="shared" si="10"/>
        <v>45</v>
      </c>
      <c r="W118">
        <f t="shared" si="11"/>
        <v>1.0004500000000001</v>
      </c>
      <c r="X118">
        <f t="shared" si="12"/>
        <v>1</v>
      </c>
      <c r="Y118">
        <f t="shared" si="13"/>
        <v>76</v>
      </c>
      <c r="Z118">
        <f t="shared" si="14"/>
        <v>38.5</v>
      </c>
    </row>
    <row r="119" spans="1:26" ht="19.95" customHeight="1" x14ac:dyDescent="0.3">
      <c r="A119" s="103" t="str">
        <f>Sheet2!L66</f>
        <v>Ján Juricin</v>
      </c>
      <c r="B119" s="103">
        <f>Sheet2!M66</f>
        <v>8</v>
      </c>
      <c r="C119" s="103">
        <f>Sheet2!N66</f>
        <v>2950</v>
      </c>
      <c r="D119" s="103">
        <f>Sheet2!O66</f>
        <v>1000</v>
      </c>
      <c r="E119" s="103">
        <f>Sheet2!P66</f>
        <v>1000</v>
      </c>
      <c r="F119" s="103">
        <f>Sheet2!Q66</f>
        <v>1000</v>
      </c>
      <c r="G119" s="103">
        <f>Sheet2!R66</f>
        <v>1000</v>
      </c>
      <c r="H119" s="103">
        <f>Sheet2!T66</f>
        <v>2008</v>
      </c>
      <c r="I119" s="172">
        <f>Sheet2!U66</f>
        <v>4950</v>
      </c>
      <c r="J119" s="177">
        <v>42</v>
      </c>
      <c r="U119">
        <f t="shared" si="9"/>
        <v>118</v>
      </c>
      <c r="V119">
        <f t="shared" si="10"/>
        <v>41</v>
      </c>
      <c r="W119">
        <f t="shared" si="11"/>
        <v>118.00041</v>
      </c>
      <c r="X119">
        <f t="shared" si="12"/>
        <v>118</v>
      </c>
      <c r="Y119">
        <f t="shared" si="13"/>
        <v>1</v>
      </c>
      <c r="Z119">
        <f t="shared" si="14"/>
        <v>118</v>
      </c>
    </row>
    <row r="120" spans="1:26" ht="19.95" customHeight="1" x14ac:dyDescent="0.3">
      <c r="A120" s="103" t="str">
        <f>Sheet2!L13</f>
        <v>Sándor Mechura</v>
      </c>
      <c r="B120" s="103">
        <f>Sheet2!M13</f>
        <v>9</v>
      </c>
      <c r="C120" s="103">
        <f>Sheet2!N13</f>
        <v>4150</v>
      </c>
      <c r="D120" s="103">
        <f>Sheet2!O13</f>
        <v>1000</v>
      </c>
      <c r="E120" s="103">
        <f>Sheet2!P13</f>
        <v>1000</v>
      </c>
      <c r="F120" s="103">
        <f>Sheet2!Q13</f>
        <v>1000</v>
      </c>
      <c r="G120" s="103">
        <f>Sheet2!R13</f>
        <v>1000</v>
      </c>
      <c r="H120" s="103">
        <f>Sheet2!T13</f>
        <v>2009</v>
      </c>
      <c r="I120" s="172">
        <f>Sheet2!U13</f>
        <v>6150</v>
      </c>
      <c r="J120" s="177">
        <v>43</v>
      </c>
      <c r="U120">
        <f t="shared" si="9"/>
        <v>119</v>
      </c>
      <c r="V120">
        <f t="shared" si="10"/>
        <v>34</v>
      </c>
      <c r="W120">
        <f t="shared" si="11"/>
        <v>119.00033999999999</v>
      </c>
      <c r="X120">
        <f t="shared" si="12"/>
        <v>119</v>
      </c>
      <c r="Y120">
        <f t="shared" si="13"/>
        <v>1</v>
      </c>
      <c r="Z120">
        <f t="shared" si="14"/>
        <v>119</v>
      </c>
    </row>
    <row r="121" spans="1:26" ht="19.95" hidden="1" customHeight="1" x14ac:dyDescent="0.3">
      <c r="A121" s="103">
        <f>Sheet2!L51</f>
        <v>0</v>
      </c>
      <c r="B121" s="103">
        <f>Sheet2!M51</f>
        <v>99</v>
      </c>
      <c r="C121" s="103">
        <f>Sheet2!N51</f>
        <v>-1</v>
      </c>
      <c r="D121" s="103">
        <f>Sheet2!O51</f>
        <v>99</v>
      </c>
      <c r="E121" s="103">
        <v>0</v>
      </c>
      <c r="F121" s="103">
        <f>Sheet2!Q51</f>
        <v>0</v>
      </c>
      <c r="G121" s="103">
        <f>Sheet2!R51</f>
        <v>0</v>
      </c>
      <c r="H121" s="103">
        <f>Sheet2!T51</f>
        <v>198</v>
      </c>
      <c r="I121" s="172">
        <f>Sheet2!U51</f>
        <v>-2</v>
      </c>
      <c r="J121" s="177">
        <f t="shared" si="16"/>
        <v>38.5</v>
      </c>
      <c r="U121">
        <f t="shared" si="9"/>
        <v>1</v>
      </c>
      <c r="V121">
        <f t="shared" si="10"/>
        <v>45</v>
      </c>
      <c r="W121">
        <f t="shared" si="11"/>
        <v>1.0004500000000001</v>
      </c>
      <c r="X121">
        <f t="shared" si="12"/>
        <v>1</v>
      </c>
      <c r="Y121">
        <f t="shared" si="13"/>
        <v>76</v>
      </c>
      <c r="Z121">
        <f t="shared" si="14"/>
        <v>38.5</v>
      </c>
    </row>
    <row r="122" spans="1:26" ht="19.95" hidden="1" customHeight="1" x14ac:dyDescent="0.3">
      <c r="A122" s="103">
        <f>Sheet2!L107</f>
        <v>0</v>
      </c>
      <c r="B122" s="103">
        <f>Sheet2!M107</f>
        <v>99</v>
      </c>
      <c r="C122" s="103">
        <f>Sheet2!N107</f>
        <v>-1</v>
      </c>
      <c r="D122" s="103">
        <f>Sheet2!O107</f>
        <v>99</v>
      </c>
      <c r="E122" s="103">
        <f>Sheet2!P107</f>
        <v>-1</v>
      </c>
      <c r="F122" s="154">
        <v>20</v>
      </c>
      <c r="G122" s="103">
        <v>0</v>
      </c>
      <c r="H122" s="103">
        <f>Sheet2!T107</f>
        <v>198</v>
      </c>
      <c r="I122" s="172">
        <f>Sheet2!U107</f>
        <v>-2</v>
      </c>
      <c r="J122" s="177">
        <f t="shared" si="16"/>
        <v>38.5</v>
      </c>
      <c r="U122">
        <f t="shared" si="9"/>
        <v>1</v>
      </c>
      <c r="V122">
        <f t="shared" si="10"/>
        <v>45</v>
      </c>
      <c r="W122">
        <f t="shared" si="11"/>
        <v>1.0004500000000001</v>
      </c>
      <c r="X122">
        <f t="shared" si="12"/>
        <v>1</v>
      </c>
      <c r="Y122">
        <f t="shared" si="13"/>
        <v>76</v>
      </c>
      <c r="Z122">
        <f t="shared" si="14"/>
        <v>38.5</v>
      </c>
    </row>
    <row r="123" spans="1:26" ht="19.95" hidden="1" customHeight="1" x14ac:dyDescent="0.3">
      <c r="A123" s="103">
        <f>Sheet2!L20</f>
        <v>0</v>
      </c>
      <c r="B123" s="103">
        <f>Sheet2!M20</f>
        <v>99</v>
      </c>
      <c r="C123" s="103">
        <f>Sheet2!N20</f>
        <v>-1</v>
      </c>
      <c r="D123" s="103">
        <f>Sheet2!O20</f>
        <v>99</v>
      </c>
      <c r="E123" s="103">
        <v>0</v>
      </c>
      <c r="F123" s="154">
        <v>20</v>
      </c>
      <c r="G123" s="103">
        <v>0</v>
      </c>
      <c r="H123" s="103">
        <f>Sheet2!T20</f>
        <v>198</v>
      </c>
      <c r="I123" s="172">
        <f>Sheet2!U20</f>
        <v>-2</v>
      </c>
      <c r="J123" s="177">
        <f t="shared" si="16"/>
        <v>38.5</v>
      </c>
      <c r="U123">
        <f t="shared" si="9"/>
        <v>1</v>
      </c>
      <c r="V123">
        <f t="shared" si="10"/>
        <v>45</v>
      </c>
      <c r="W123">
        <f t="shared" si="11"/>
        <v>1.0004500000000001</v>
      </c>
      <c r="X123">
        <f t="shared" si="12"/>
        <v>1</v>
      </c>
      <c r="Y123">
        <f t="shared" si="13"/>
        <v>76</v>
      </c>
      <c r="Z123">
        <f t="shared" si="14"/>
        <v>38.5</v>
      </c>
    </row>
    <row r="124" spans="1:26" ht="19.95" customHeight="1" thickBot="1" x14ac:dyDescent="0.35">
      <c r="A124" s="156" t="str">
        <f>Sheet2!L96</f>
        <v>Roman Serencsés</v>
      </c>
      <c r="B124" s="156">
        <f>Sheet2!M96</f>
        <v>11</v>
      </c>
      <c r="C124" s="156">
        <f>Sheet2!N96</f>
        <v>2850</v>
      </c>
      <c r="D124" s="156">
        <f>Sheet2!O96</f>
        <v>1000</v>
      </c>
      <c r="E124" s="156">
        <f>Sheet2!P96</f>
        <v>1000</v>
      </c>
      <c r="F124" s="156">
        <f>Sheet2!Q96</f>
        <v>1000</v>
      </c>
      <c r="G124" s="156">
        <f>Sheet2!R96</f>
        <v>1000</v>
      </c>
      <c r="H124" s="156">
        <f>Sheet2!T96</f>
        <v>2011</v>
      </c>
      <c r="I124" s="174">
        <f>Sheet2!U96</f>
        <v>4850</v>
      </c>
      <c r="J124" s="178">
        <v>44</v>
      </c>
      <c r="U124">
        <f t="shared" si="9"/>
        <v>120</v>
      </c>
      <c r="V124">
        <f t="shared" si="10"/>
        <v>42</v>
      </c>
      <c r="W124">
        <f t="shared" si="11"/>
        <v>120.00042000000001</v>
      </c>
      <c r="X124">
        <f t="shared" si="12"/>
        <v>120</v>
      </c>
      <c r="Y124">
        <f t="shared" si="13"/>
        <v>1</v>
      </c>
      <c r="Z124">
        <f t="shared" si="14"/>
        <v>120</v>
      </c>
    </row>
    <row r="125" spans="1:26" x14ac:dyDescent="0.25">
      <c r="U125" t="e">
        <f t="shared" si="9"/>
        <v>#N/A</v>
      </c>
      <c r="V125" t="e">
        <f t="shared" si="10"/>
        <v>#N/A</v>
      </c>
      <c r="W125" t="e">
        <f t="shared" si="11"/>
        <v>#N/A</v>
      </c>
      <c r="X125" t="e">
        <f t="shared" si="12"/>
        <v>#N/A</v>
      </c>
      <c r="Y125">
        <f t="shared" si="13"/>
        <v>0</v>
      </c>
      <c r="Z125" t="e">
        <f t="shared" si="14"/>
        <v>#N/A</v>
      </c>
    </row>
  </sheetData>
  <autoFilter ref="A4:J124" xr:uid="{00000000-0009-0000-0000-00000C000000}">
    <sortState xmlns:xlrd2="http://schemas.microsoft.com/office/spreadsheetml/2017/richdata2" ref="A6:J124">
      <sortCondition ref="J4:J124"/>
    </sortState>
  </autoFilter>
  <sortState xmlns:xlrd2="http://schemas.microsoft.com/office/spreadsheetml/2017/richdata2" ref="A1:J70">
    <sortCondition ref="H5:H124"/>
    <sortCondition descending="1" ref="I5:I124"/>
  </sortState>
  <mergeCells count="5">
    <mergeCell ref="A1:J2"/>
    <mergeCell ref="B3:C3"/>
    <mergeCell ref="D3:E3"/>
    <mergeCell ref="H3:I3"/>
    <mergeCell ref="F3:G3"/>
  </mergeCells>
  <pageMargins left="0.31496062992125984" right="0.11811023622047245" top="0" bottom="0" header="0.31496062992125984" footer="0.31496062992125984"/>
  <pageSetup paperSize="9" scale="86" orientation="portrait" r:id="rId1"/>
  <colBreaks count="1" manualBreakCount="1">
    <brk id="1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A1:V96"/>
  <sheetViews>
    <sheetView workbookViewId="0">
      <selection activeCell="H5" sqref="H5"/>
    </sheetView>
  </sheetViews>
  <sheetFormatPr defaultRowHeight="13.2" x14ac:dyDescent="0.25"/>
  <cols>
    <col min="1" max="1" width="19.5546875" customWidth="1"/>
    <col min="17" max="25" width="9.109375" customWidth="1"/>
  </cols>
  <sheetData>
    <row r="1" spans="1:22" x14ac:dyDescent="0.25">
      <c r="A1" s="364" t="s">
        <v>143</v>
      </c>
      <c r="B1" s="365"/>
      <c r="C1" s="365"/>
      <c r="D1" s="365"/>
      <c r="E1" s="365"/>
      <c r="F1" s="365"/>
      <c r="G1" s="365"/>
      <c r="H1" s="366"/>
    </row>
    <row r="2" spans="1:22" ht="13.8" thickBot="1" x14ac:dyDescent="0.3">
      <c r="A2" s="367"/>
      <c r="B2" s="368"/>
      <c r="C2" s="368"/>
      <c r="D2" s="368"/>
      <c r="E2" s="368"/>
      <c r="F2" s="368"/>
      <c r="G2" s="368"/>
      <c r="H2" s="369"/>
    </row>
    <row r="3" spans="1:22" ht="24" customHeight="1" thickBot="1" x14ac:dyDescent="0.3">
      <c r="A3" s="102"/>
      <c r="B3" s="370" t="s">
        <v>144</v>
      </c>
      <c r="C3" s="274"/>
      <c r="D3" s="370" t="s">
        <v>145</v>
      </c>
      <c r="E3" s="274"/>
      <c r="F3" s="370" t="s">
        <v>138</v>
      </c>
      <c r="G3" s="274"/>
      <c r="H3" s="101"/>
    </row>
    <row r="4" spans="1:22" ht="18.75" customHeight="1" thickBot="1" x14ac:dyDescent="0.3">
      <c r="A4" s="110" t="s">
        <v>134</v>
      </c>
      <c r="B4" s="111" t="s">
        <v>2</v>
      </c>
      <c r="C4" s="111" t="s">
        <v>135</v>
      </c>
      <c r="D4" s="111" t="s">
        <v>136</v>
      </c>
      <c r="E4" s="111" t="s">
        <v>135</v>
      </c>
      <c r="F4" s="111" t="s">
        <v>136</v>
      </c>
      <c r="G4" s="111" t="s">
        <v>135</v>
      </c>
      <c r="H4" s="112" t="s">
        <v>137</v>
      </c>
      <c r="L4" t="s">
        <v>142</v>
      </c>
    </row>
    <row r="5" spans="1:22" ht="16.2" thickTop="1" x14ac:dyDescent="0.25">
      <c r="A5" s="116" t="str">
        <f>Sheet2!L5</f>
        <v>Ladiszlav Szabo</v>
      </c>
      <c r="B5" s="107">
        <f>Sheet2!M5</f>
        <v>8</v>
      </c>
      <c r="C5" s="108">
        <f>Sheet2!N5</f>
        <v>4250</v>
      </c>
      <c r="D5" s="107">
        <f>Sheet2!O5</f>
        <v>5</v>
      </c>
      <c r="E5" s="108">
        <f>Sheet2!P5</f>
        <v>4700</v>
      </c>
      <c r="F5" s="107">
        <f>Sheet2!T5</f>
        <v>1013</v>
      </c>
      <c r="G5" s="108">
        <f>Sheet2!U5</f>
        <v>9950</v>
      </c>
      <c r="H5" s="109">
        <f t="shared" ref="H5:H68" si="0">V5</f>
        <v>75</v>
      </c>
      <c r="S5">
        <f>RANK(F5,$F$5:$F$96,1)</f>
        <v>73</v>
      </c>
      <c r="T5">
        <f>RANK(G5,$G$5:$G$96,0)</f>
        <v>18</v>
      </c>
      <c r="U5">
        <f>S5+0.00001*T5</f>
        <v>73.00018</v>
      </c>
      <c r="V5">
        <f>RANK(U5,$U$5:$U$96,1)</f>
        <v>75</v>
      </c>
    </row>
    <row r="6" spans="1:22" ht="15.6" x14ac:dyDescent="0.25">
      <c r="A6" s="113" t="str">
        <f>Sheet2!L6</f>
        <v>Ladislav Szabó ml.</v>
      </c>
      <c r="B6" s="114">
        <f>Sheet2!M6</f>
        <v>6</v>
      </c>
      <c r="C6" s="115">
        <f>Sheet2!N6</f>
        <v>4850</v>
      </c>
      <c r="D6" s="114">
        <f>Sheet2!O6</f>
        <v>10</v>
      </c>
      <c r="E6" s="115">
        <f>Sheet2!P6</f>
        <v>1350</v>
      </c>
      <c r="F6" s="114">
        <f>Sheet2!T6</f>
        <v>1016</v>
      </c>
      <c r="G6" s="115">
        <f>Sheet2!U6</f>
        <v>7200</v>
      </c>
      <c r="H6" s="120">
        <f t="shared" si="0"/>
        <v>83</v>
      </c>
      <c r="S6">
        <f t="shared" ref="S6:S69" si="1">RANK(F6,$F$5:$F$96,1)</f>
        <v>82</v>
      </c>
      <c r="T6">
        <f t="shared" ref="T6:T69" si="2">RANK(G6,$G$5:$G$96,0)</f>
        <v>26</v>
      </c>
      <c r="U6">
        <f t="shared" ref="U6:U69" si="3">S6+0.00001*T6</f>
        <v>82.000259999999997</v>
      </c>
      <c r="V6">
        <f t="shared" ref="V6:V69" si="4">RANK(U6,$U$5:$U$96,1)</f>
        <v>83</v>
      </c>
    </row>
    <row r="7" spans="1:22" ht="15.6" x14ac:dyDescent="0.25">
      <c r="A7" s="113" t="str">
        <f>Sheet2!L7</f>
        <v>Gergely Törjék</v>
      </c>
      <c r="B7" s="114">
        <f>Sheet2!M7</f>
        <v>4.5</v>
      </c>
      <c r="C7" s="115">
        <f>Sheet2!N7</f>
        <v>5725</v>
      </c>
      <c r="D7" s="114">
        <f>Sheet2!O7</f>
        <v>8</v>
      </c>
      <c r="E7" s="115">
        <f>Sheet2!P7</f>
        <v>2150</v>
      </c>
      <c r="F7" s="114">
        <f>Sheet2!T7</f>
        <v>1012.5</v>
      </c>
      <c r="G7" s="115">
        <f>Sheet2!U7</f>
        <v>8875</v>
      </c>
      <c r="H7" s="120">
        <f t="shared" si="0"/>
        <v>72</v>
      </c>
      <c r="S7">
        <f t="shared" si="1"/>
        <v>72</v>
      </c>
      <c r="T7">
        <f t="shared" si="2"/>
        <v>22</v>
      </c>
      <c r="U7">
        <f t="shared" si="3"/>
        <v>72.000219999999999</v>
      </c>
      <c r="V7">
        <f t="shared" si="4"/>
        <v>72</v>
      </c>
    </row>
    <row r="8" spans="1:22" ht="15.6" x14ac:dyDescent="0.25">
      <c r="A8" s="113" t="str">
        <f>Sheet2!L8</f>
        <v>Martin Haššo</v>
      </c>
      <c r="B8" s="114">
        <f>Sheet2!M8</f>
        <v>4.5</v>
      </c>
      <c r="C8" s="115">
        <f>Sheet2!N8</f>
        <v>5725</v>
      </c>
      <c r="D8" s="114">
        <f>Sheet2!O8</f>
        <v>10.5</v>
      </c>
      <c r="E8" s="115">
        <f>Sheet2!P8</f>
        <v>3475</v>
      </c>
      <c r="F8" s="114">
        <f>Sheet2!T8</f>
        <v>1015</v>
      </c>
      <c r="G8" s="115">
        <f>Sheet2!U8</f>
        <v>10200</v>
      </c>
      <c r="H8" s="120">
        <f t="shared" si="0"/>
        <v>79</v>
      </c>
      <c r="S8">
        <f t="shared" si="1"/>
        <v>79</v>
      </c>
      <c r="T8">
        <f t="shared" si="2"/>
        <v>17</v>
      </c>
      <c r="U8">
        <f t="shared" si="3"/>
        <v>79.000169999999997</v>
      </c>
      <c r="V8">
        <f t="shared" si="4"/>
        <v>79</v>
      </c>
    </row>
    <row r="9" spans="1:22" ht="15.6" x14ac:dyDescent="0.25">
      <c r="A9" s="113" t="str">
        <f>Sheet2!L9</f>
        <v>Marcel Kubík</v>
      </c>
      <c r="B9" s="114">
        <f>Sheet2!M9</f>
        <v>7</v>
      </c>
      <c r="C9" s="115">
        <f>Sheet2!N9</f>
        <v>4625</v>
      </c>
      <c r="D9" s="114">
        <f>Sheet2!O9</f>
        <v>3</v>
      </c>
      <c r="E9" s="115">
        <f>Sheet2!P9</f>
        <v>5400</v>
      </c>
      <c r="F9" s="114">
        <f>Sheet2!T9</f>
        <v>1010</v>
      </c>
      <c r="G9" s="115">
        <f>Sheet2!U9</f>
        <v>11025</v>
      </c>
      <c r="H9" s="120">
        <f t="shared" si="0"/>
        <v>70</v>
      </c>
      <c r="S9">
        <f t="shared" si="1"/>
        <v>70</v>
      </c>
      <c r="T9">
        <f t="shared" si="2"/>
        <v>15</v>
      </c>
      <c r="U9">
        <f t="shared" si="3"/>
        <v>70.000150000000005</v>
      </c>
      <c r="V9">
        <f t="shared" si="4"/>
        <v>70</v>
      </c>
    </row>
    <row r="10" spans="1:22" ht="15.6" x14ac:dyDescent="0.25">
      <c r="A10" s="113" t="str">
        <f>Sheet2!L10</f>
        <v>Denis Rovenský</v>
      </c>
      <c r="B10" s="114">
        <f>Sheet2!M10</f>
        <v>1</v>
      </c>
      <c r="C10" s="115">
        <f>Sheet2!N10</f>
        <v>10175</v>
      </c>
      <c r="D10" s="114">
        <f>Sheet2!O10</f>
        <v>2</v>
      </c>
      <c r="E10" s="115">
        <f>Sheet2!P10</f>
        <v>9875</v>
      </c>
      <c r="F10" s="114">
        <f>Sheet2!T10</f>
        <v>1003</v>
      </c>
      <c r="G10" s="115">
        <f>Sheet2!U10</f>
        <v>21050</v>
      </c>
      <c r="H10" s="120">
        <f t="shared" si="0"/>
        <v>59</v>
      </c>
      <c r="S10">
        <f t="shared" si="1"/>
        <v>59</v>
      </c>
      <c r="T10">
        <f t="shared" si="2"/>
        <v>2</v>
      </c>
      <c r="U10">
        <f t="shared" si="3"/>
        <v>59.000019999999999</v>
      </c>
      <c r="V10">
        <f t="shared" si="4"/>
        <v>59</v>
      </c>
    </row>
    <row r="11" spans="1:22" ht="15.6" x14ac:dyDescent="0.25">
      <c r="A11" s="113" t="str">
        <f>Sheet2!L11</f>
        <v>Adrián Hovorka</v>
      </c>
      <c r="B11" s="114">
        <f>Sheet2!M11</f>
        <v>3</v>
      </c>
      <c r="C11" s="115">
        <f>Sheet2!N11</f>
        <v>6475</v>
      </c>
      <c r="D11" s="114">
        <f>Sheet2!O11</f>
        <v>2</v>
      </c>
      <c r="E11" s="115">
        <f>Sheet2!P11</f>
        <v>7600</v>
      </c>
      <c r="F11" s="114">
        <f>Sheet2!T11</f>
        <v>1005</v>
      </c>
      <c r="G11" s="115">
        <f>Sheet2!U11</f>
        <v>15075</v>
      </c>
      <c r="H11" s="120">
        <f t="shared" si="0"/>
        <v>62</v>
      </c>
      <c r="S11">
        <f t="shared" si="1"/>
        <v>61</v>
      </c>
      <c r="T11">
        <f t="shared" si="2"/>
        <v>7</v>
      </c>
      <c r="U11">
        <f t="shared" si="3"/>
        <v>61.000070000000001</v>
      </c>
      <c r="V11">
        <f t="shared" si="4"/>
        <v>62</v>
      </c>
    </row>
    <row r="12" spans="1:22" ht="15.6" x14ac:dyDescent="0.25">
      <c r="A12" s="113" t="str">
        <f>Sheet2!L12</f>
        <v>Jozef Šimko</v>
      </c>
      <c r="B12" s="114">
        <f>Sheet2!M12</f>
        <v>2</v>
      </c>
      <c r="C12" s="115">
        <f>Sheet2!N12</f>
        <v>9800</v>
      </c>
      <c r="D12" s="114">
        <f>Sheet2!O12</f>
        <v>4</v>
      </c>
      <c r="E12" s="115">
        <f>Sheet2!P12</f>
        <v>8475</v>
      </c>
      <c r="F12" s="114">
        <f>Sheet2!T12</f>
        <v>1006</v>
      </c>
      <c r="G12" s="115">
        <f>Sheet2!U12</f>
        <v>19275</v>
      </c>
      <c r="H12" s="120">
        <f t="shared" si="0"/>
        <v>63</v>
      </c>
      <c r="S12">
        <f t="shared" si="1"/>
        <v>63</v>
      </c>
      <c r="T12">
        <f t="shared" si="2"/>
        <v>3</v>
      </c>
      <c r="U12">
        <f t="shared" si="3"/>
        <v>63.000030000000002</v>
      </c>
      <c r="V12">
        <f t="shared" si="4"/>
        <v>63</v>
      </c>
    </row>
    <row r="13" spans="1:22" ht="15.6" x14ac:dyDescent="0.25">
      <c r="A13" s="113" t="str">
        <f>Sheet2!L13</f>
        <v>Sándor Mechura</v>
      </c>
      <c r="B13" s="114">
        <f>Sheet2!M13</f>
        <v>9</v>
      </c>
      <c r="C13" s="115">
        <f>Sheet2!N13</f>
        <v>4150</v>
      </c>
      <c r="D13" s="114">
        <f>Sheet2!O13</f>
        <v>1000</v>
      </c>
      <c r="E13" s="115">
        <f>Sheet2!P13</f>
        <v>1000</v>
      </c>
      <c r="F13" s="114">
        <f>Sheet2!T13</f>
        <v>2009</v>
      </c>
      <c r="G13" s="115">
        <f>Sheet2!U13</f>
        <v>6150</v>
      </c>
      <c r="H13" s="120">
        <f t="shared" si="0"/>
        <v>91</v>
      </c>
      <c r="S13">
        <f t="shared" si="1"/>
        <v>91</v>
      </c>
      <c r="T13">
        <f t="shared" si="2"/>
        <v>27</v>
      </c>
      <c r="U13">
        <f t="shared" si="3"/>
        <v>91.00027</v>
      </c>
      <c r="V13">
        <f t="shared" si="4"/>
        <v>91</v>
      </c>
    </row>
    <row r="14" spans="1:22" ht="15.6" x14ac:dyDescent="0.25">
      <c r="A14" s="113" t="str">
        <f>Sheet2!L14</f>
        <v>Attila Treindl ml.</v>
      </c>
      <c r="B14" s="114">
        <f>Sheet2!M14</f>
        <v>10</v>
      </c>
      <c r="C14" s="115">
        <f>Sheet2!N14</f>
        <v>3675</v>
      </c>
      <c r="D14" s="114">
        <f>Sheet2!O14</f>
        <v>3</v>
      </c>
      <c r="E14" s="115">
        <f>Sheet2!P14</f>
        <v>9575</v>
      </c>
      <c r="F14" s="114">
        <f>Sheet2!T14</f>
        <v>1013</v>
      </c>
      <c r="G14" s="115">
        <f>Sheet2!U14</f>
        <v>14250</v>
      </c>
      <c r="H14" s="120">
        <f t="shared" si="0"/>
        <v>73</v>
      </c>
      <c r="S14">
        <f t="shared" si="1"/>
        <v>73</v>
      </c>
      <c r="T14">
        <f t="shared" si="2"/>
        <v>9</v>
      </c>
      <c r="U14">
        <f t="shared" si="3"/>
        <v>73.00009</v>
      </c>
      <c r="V14">
        <f t="shared" si="4"/>
        <v>73</v>
      </c>
    </row>
    <row r="15" spans="1:22" ht="15.6" x14ac:dyDescent="0.25">
      <c r="A15" s="113" t="str">
        <f>Sheet2!L15</f>
        <v>Roman Júlenyi</v>
      </c>
      <c r="B15" s="114">
        <f>Sheet2!M15</f>
        <v>11</v>
      </c>
      <c r="C15" s="115">
        <f>Sheet2!N15</f>
        <v>3375</v>
      </c>
      <c r="D15" s="114">
        <f>Sheet2!O15</f>
        <v>4</v>
      </c>
      <c r="E15" s="115">
        <f>Sheet2!P15</f>
        <v>5175</v>
      </c>
      <c r="F15" s="114">
        <f>Sheet2!T15</f>
        <v>1015</v>
      </c>
      <c r="G15" s="115">
        <f>Sheet2!U15</f>
        <v>9550</v>
      </c>
      <c r="H15" s="120">
        <f t="shared" si="0"/>
        <v>80</v>
      </c>
      <c r="S15">
        <f t="shared" si="1"/>
        <v>79</v>
      </c>
      <c r="T15">
        <f t="shared" si="2"/>
        <v>20</v>
      </c>
      <c r="U15">
        <f t="shared" si="3"/>
        <v>79.000200000000007</v>
      </c>
      <c r="V15">
        <f t="shared" si="4"/>
        <v>80</v>
      </c>
    </row>
    <row r="16" spans="1:22" ht="15.6" x14ac:dyDescent="0.25">
      <c r="A16" s="113">
        <f>Sheet2!L16</f>
        <v>0</v>
      </c>
      <c r="B16" s="114">
        <f>Sheet2!M16</f>
        <v>99</v>
      </c>
      <c r="C16" s="115">
        <f>Sheet2!N16</f>
        <v>-1</v>
      </c>
      <c r="D16" s="114">
        <f>Sheet2!O16</f>
        <v>99</v>
      </c>
      <c r="E16" s="115">
        <f>Sheet2!P16</f>
        <v>-1</v>
      </c>
      <c r="F16" s="114">
        <f>Sheet2!T16</f>
        <v>198</v>
      </c>
      <c r="G16" s="115">
        <f>Sheet2!U16</f>
        <v>-2</v>
      </c>
      <c r="H16" s="120">
        <f t="shared" si="0"/>
        <v>1</v>
      </c>
      <c r="S16">
        <f t="shared" si="1"/>
        <v>1</v>
      </c>
      <c r="T16">
        <f t="shared" si="2"/>
        <v>36</v>
      </c>
      <c r="U16">
        <f t="shared" si="3"/>
        <v>1.0003599999999999</v>
      </c>
      <c r="V16">
        <f t="shared" si="4"/>
        <v>1</v>
      </c>
    </row>
    <row r="17" spans="1:22" ht="15.6" x14ac:dyDescent="0.25">
      <c r="A17" s="113">
        <f>Sheet2!L17</f>
        <v>0</v>
      </c>
      <c r="B17" s="114">
        <f>Sheet2!M17</f>
        <v>99</v>
      </c>
      <c r="C17" s="115">
        <f>Sheet2!N17</f>
        <v>-1</v>
      </c>
      <c r="D17" s="114">
        <f>Sheet2!O17</f>
        <v>99</v>
      </c>
      <c r="E17" s="115">
        <f>Sheet2!P17</f>
        <v>-1</v>
      </c>
      <c r="F17" s="114">
        <f>Sheet2!T17</f>
        <v>198</v>
      </c>
      <c r="G17" s="115">
        <f>Sheet2!U17</f>
        <v>-2</v>
      </c>
      <c r="H17" s="120">
        <f t="shared" si="0"/>
        <v>1</v>
      </c>
      <c r="S17">
        <f t="shared" si="1"/>
        <v>1</v>
      </c>
      <c r="T17">
        <f t="shared" si="2"/>
        <v>36</v>
      </c>
      <c r="U17">
        <f t="shared" si="3"/>
        <v>1.0003599999999999</v>
      </c>
      <c r="V17">
        <f t="shared" si="4"/>
        <v>1</v>
      </c>
    </row>
    <row r="18" spans="1:22" ht="15.6" x14ac:dyDescent="0.25">
      <c r="A18" s="113">
        <f>Sheet2!L18</f>
        <v>0</v>
      </c>
      <c r="B18" s="114">
        <f>Sheet2!M18</f>
        <v>99</v>
      </c>
      <c r="C18" s="115">
        <f>Sheet2!N18</f>
        <v>-1</v>
      </c>
      <c r="D18" s="114">
        <f>Sheet2!O18</f>
        <v>99</v>
      </c>
      <c r="E18" s="115">
        <f>Sheet2!P18</f>
        <v>-1</v>
      </c>
      <c r="F18" s="114">
        <f>Sheet2!T18</f>
        <v>198</v>
      </c>
      <c r="G18" s="115">
        <f>Sheet2!U18</f>
        <v>-2</v>
      </c>
      <c r="H18" s="120">
        <f t="shared" si="0"/>
        <v>1</v>
      </c>
      <c r="S18">
        <f t="shared" si="1"/>
        <v>1</v>
      </c>
      <c r="T18">
        <f t="shared" si="2"/>
        <v>36</v>
      </c>
      <c r="U18">
        <f t="shared" si="3"/>
        <v>1.0003599999999999</v>
      </c>
      <c r="V18">
        <f t="shared" si="4"/>
        <v>1</v>
      </c>
    </row>
    <row r="19" spans="1:22" ht="15.6" x14ac:dyDescent="0.25">
      <c r="A19" s="113">
        <f>Sheet2!L19</f>
        <v>0</v>
      </c>
      <c r="B19" s="114">
        <f>Sheet2!M19</f>
        <v>99</v>
      </c>
      <c r="C19" s="115">
        <f>Sheet2!N19</f>
        <v>-1</v>
      </c>
      <c r="D19" s="114">
        <f>Sheet2!O19</f>
        <v>99</v>
      </c>
      <c r="E19" s="115">
        <f>Sheet2!P19</f>
        <v>-1</v>
      </c>
      <c r="F19" s="114">
        <f>Sheet2!T19</f>
        <v>198</v>
      </c>
      <c r="G19" s="115">
        <f>Sheet2!U19</f>
        <v>-2</v>
      </c>
      <c r="H19" s="120">
        <f t="shared" si="0"/>
        <v>1</v>
      </c>
      <c r="S19">
        <f t="shared" si="1"/>
        <v>1</v>
      </c>
      <c r="T19">
        <f t="shared" si="2"/>
        <v>36</v>
      </c>
      <c r="U19">
        <f t="shared" si="3"/>
        <v>1.0003599999999999</v>
      </c>
      <c r="V19">
        <f t="shared" si="4"/>
        <v>1</v>
      </c>
    </row>
    <row r="20" spans="1:22" ht="15.6" x14ac:dyDescent="0.25">
      <c r="A20" s="113">
        <f>Sheet2!L20</f>
        <v>0</v>
      </c>
      <c r="B20" s="114">
        <f>Sheet2!M20</f>
        <v>99</v>
      </c>
      <c r="C20" s="115">
        <f>Sheet2!N20</f>
        <v>-1</v>
      </c>
      <c r="D20" s="114">
        <f>Sheet2!O20</f>
        <v>99</v>
      </c>
      <c r="E20" s="115">
        <f>Sheet2!P20</f>
        <v>-1</v>
      </c>
      <c r="F20" s="114">
        <f>Sheet2!T20</f>
        <v>198</v>
      </c>
      <c r="G20" s="115">
        <f>Sheet2!U20</f>
        <v>-2</v>
      </c>
      <c r="H20" s="120">
        <f t="shared" si="0"/>
        <v>1</v>
      </c>
      <c r="S20">
        <f t="shared" si="1"/>
        <v>1</v>
      </c>
      <c r="T20">
        <f t="shared" si="2"/>
        <v>36</v>
      </c>
      <c r="U20">
        <f t="shared" si="3"/>
        <v>1.0003599999999999</v>
      </c>
      <c r="V20">
        <f t="shared" si="4"/>
        <v>1</v>
      </c>
    </row>
    <row r="21" spans="1:22" ht="15.6" x14ac:dyDescent="0.25">
      <c r="A21" s="113">
        <f>Sheet2!L21</f>
        <v>0</v>
      </c>
      <c r="B21" s="114">
        <f>Sheet2!M21</f>
        <v>99</v>
      </c>
      <c r="C21" s="115">
        <f>Sheet2!N21</f>
        <v>-1</v>
      </c>
      <c r="D21" s="114">
        <f>Sheet2!O21</f>
        <v>99</v>
      </c>
      <c r="E21" s="115">
        <f>Sheet2!P21</f>
        <v>-1</v>
      </c>
      <c r="F21" s="114">
        <f>Sheet2!T21</f>
        <v>198</v>
      </c>
      <c r="G21" s="115">
        <f>Sheet2!U21</f>
        <v>-2</v>
      </c>
      <c r="H21" s="120">
        <f t="shared" si="0"/>
        <v>1</v>
      </c>
      <c r="S21">
        <f t="shared" si="1"/>
        <v>1</v>
      </c>
      <c r="T21">
        <f t="shared" si="2"/>
        <v>36</v>
      </c>
      <c r="U21">
        <f t="shared" si="3"/>
        <v>1.0003599999999999</v>
      </c>
      <c r="V21">
        <f t="shared" si="4"/>
        <v>1</v>
      </c>
    </row>
    <row r="22" spans="1:22" ht="15.6" x14ac:dyDescent="0.25">
      <c r="A22" s="113">
        <f>Sheet2!L22</f>
        <v>0</v>
      </c>
      <c r="B22" s="114">
        <f>Sheet2!M22</f>
        <v>99</v>
      </c>
      <c r="C22" s="115">
        <f>Sheet2!N22</f>
        <v>-1</v>
      </c>
      <c r="D22" s="114">
        <f>Sheet2!O22</f>
        <v>99</v>
      </c>
      <c r="E22" s="115">
        <f>Sheet2!P22</f>
        <v>-1</v>
      </c>
      <c r="F22" s="114">
        <f>Sheet2!T22</f>
        <v>198</v>
      </c>
      <c r="G22" s="115">
        <f>Sheet2!U22</f>
        <v>-2</v>
      </c>
      <c r="H22" s="120">
        <f t="shared" si="0"/>
        <v>1</v>
      </c>
      <c r="S22">
        <f t="shared" si="1"/>
        <v>1</v>
      </c>
      <c r="T22">
        <f t="shared" si="2"/>
        <v>36</v>
      </c>
      <c r="U22">
        <f t="shared" si="3"/>
        <v>1.0003599999999999</v>
      </c>
      <c r="V22">
        <f t="shared" si="4"/>
        <v>1</v>
      </c>
    </row>
    <row r="23" spans="1:22" ht="15.6" x14ac:dyDescent="0.25">
      <c r="A23" s="113">
        <f>Sheet2!L23</f>
        <v>0</v>
      </c>
      <c r="B23" s="114">
        <f>Sheet2!M23</f>
        <v>99</v>
      </c>
      <c r="C23" s="115">
        <f>Sheet2!N23</f>
        <v>-1</v>
      </c>
      <c r="D23" s="114">
        <f>Sheet2!O23</f>
        <v>99</v>
      </c>
      <c r="E23" s="115">
        <f>Sheet2!P23</f>
        <v>-1</v>
      </c>
      <c r="F23" s="114">
        <f>Sheet2!T23</f>
        <v>198</v>
      </c>
      <c r="G23" s="115">
        <f>Sheet2!U23</f>
        <v>-2</v>
      </c>
      <c r="H23" s="120">
        <f t="shared" si="0"/>
        <v>1</v>
      </c>
      <c r="S23">
        <f t="shared" si="1"/>
        <v>1</v>
      </c>
      <c r="T23">
        <f t="shared" si="2"/>
        <v>36</v>
      </c>
      <c r="U23">
        <f t="shared" si="3"/>
        <v>1.0003599999999999</v>
      </c>
      <c r="V23">
        <f t="shared" si="4"/>
        <v>1</v>
      </c>
    </row>
    <row r="24" spans="1:22" ht="15.6" x14ac:dyDescent="0.25">
      <c r="A24" s="113">
        <f>Sheet2!L24</f>
        <v>0</v>
      </c>
      <c r="B24" s="114">
        <f>Sheet2!M24</f>
        <v>99</v>
      </c>
      <c r="C24" s="115">
        <f>Sheet2!N24</f>
        <v>-1</v>
      </c>
      <c r="D24" s="114">
        <f>Sheet2!O24</f>
        <v>99</v>
      </c>
      <c r="E24" s="115">
        <f>Sheet2!P24</f>
        <v>-1</v>
      </c>
      <c r="F24" s="114">
        <f>Sheet2!T24</f>
        <v>198</v>
      </c>
      <c r="G24" s="115">
        <f>Sheet2!U24</f>
        <v>-2</v>
      </c>
      <c r="H24" s="120">
        <f t="shared" si="0"/>
        <v>1</v>
      </c>
      <c r="S24">
        <f t="shared" si="1"/>
        <v>1</v>
      </c>
      <c r="T24">
        <f t="shared" si="2"/>
        <v>36</v>
      </c>
      <c r="U24">
        <f t="shared" si="3"/>
        <v>1.0003599999999999</v>
      </c>
      <c r="V24">
        <f t="shared" si="4"/>
        <v>1</v>
      </c>
    </row>
    <row r="25" spans="1:22" ht="15.6" x14ac:dyDescent="0.25">
      <c r="A25" s="113">
        <f>Sheet2!L25</f>
        <v>0</v>
      </c>
      <c r="B25" s="114">
        <f>Sheet2!M25</f>
        <v>99</v>
      </c>
      <c r="C25" s="115">
        <f>Sheet2!N25</f>
        <v>-1</v>
      </c>
      <c r="D25" s="114">
        <f>Sheet2!O25</f>
        <v>99</v>
      </c>
      <c r="E25" s="115">
        <f>Sheet2!P25</f>
        <v>-1</v>
      </c>
      <c r="F25" s="114">
        <f>Sheet2!T25</f>
        <v>198</v>
      </c>
      <c r="G25" s="115">
        <f>Sheet2!U25</f>
        <v>-2</v>
      </c>
      <c r="H25" s="120">
        <f t="shared" si="0"/>
        <v>1</v>
      </c>
      <c r="S25">
        <f t="shared" si="1"/>
        <v>1</v>
      </c>
      <c r="T25">
        <f t="shared" si="2"/>
        <v>36</v>
      </c>
      <c r="U25">
        <f t="shared" si="3"/>
        <v>1.0003599999999999</v>
      </c>
      <c r="V25">
        <f t="shared" si="4"/>
        <v>1</v>
      </c>
    </row>
    <row r="26" spans="1:22" ht="15.6" x14ac:dyDescent="0.25">
      <c r="A26" s="113">
        <f>Sheet2!L26</f>
        <v>0</v>
      </c>
      <c r="B26" s="114">
        <f>Sheet2!M26</f>
        <v>99</v>
      </c>
      <c r="C26" s="115">
        <f>Sheet2!N26</f>
        <v>-1</v>
      </c>
      <c r="D26" s="114">
        <f>Sheet2!O26</f>
        <v>99</v>
      </c>
      <c r="E26" s="115">
        <f>Sheet2!P26</f>
        <v>-1</v>
      </c>
      <c r="F26" s="114">
        <f>Sheet2!T26</f>
        <v>198</v>
      </c>
      <c r="G26" s="115">
        <f>Sheet2!U26</f>
        <v>-2</v>
      </c>
      <c r="H26" s="120">
        <f t="shared" si="0"/>
        <v>1</v>
      </c>
      <c r="S26">
        <f t="shared" si="1"/>
        <v>1</v>
      </c>
      <c r="T26">
        <f t="shared" si="2"/>
        <v>36</v>
      </c>
      <c r="U26">
        <f t="shared" si="3"/>
        <v>1.0003599999999999</v>
      </c>
      <c r="V26">
        <f t="shared" si="4"/>
        <v>1</v>
      </c>
    </row>
    <row r="27" spans="1:22" ht="15.6" x14ac:dyDescent="0.25">
      <c r="A27" s="113">
        <f>Sheet2!L27</f>
        <v>0</v>
      </c>
      <c r="B27" s="114">
        <f>Sheet2!M27</f>
        <v>99</v>
      </c>
      <c r="C27" s="115">
        <f>Sheet2!N27</f>
        <v>-1</v>
      </c>
      <c r="D27" s="114">
        <f>Sheet2!O27</f>
        <v>99</v>
      </c>
      <c r="E27" s="115">
        <f>Sheet2!P27</f>
        <v>-1</v>
      </c>
      <c r="F27" s="114">
        <f>Sheet2!T27</f>
        <v>198</v>
      </c>
      <c r="G27" s="115">
        <f>Sheet2!U27</f>
        <v>-2</v>
      </c>
      <c r="H27" s="120">
        <f t="shared" si="0"/>
        <v>1</v>
      </c>
      <c r="S27">
        <f t="shared" si="1"/>
        <v>1</v>
      </c>
      <c r="T27">
        <f t="shared" si="2"/>
        <v>36</v>
      </c>
      <c r="U27">
        <f t="shared" si="3"/>
        <v>1.0003599999999999</v>
      </c>
      <c r="V27">
        <f t="shared" si="4"/>
        <v>1</v>
      </c>
    </row>
    <row r="28" spans="1:22" ht="15.6" x14ac:dyDescent="0.25">
      <c r="A28" s="113">
        <f>Sheet2!L28</f>
        <v>0</v>
      </c>
      <c r="B28" s="114">
        <f>Sheet2!M28</f>
        <v>99</v>
      </c>
      <c r="C28" s="115">
        <f>Sheet2!N28</f>
        <v>-1</v>
      </c>
      <c r="D28" s="114">
        <f>Sheet2!O28</f>
        <v>99</v>
      </c>
      <c r="E28" s="115">
        <f>Sheet2!P28</f>
        <v>-1</v>
      </c>
      <c r="F28" s="114">
        <f>Sheet2!T28</f>
        <v>198</v>
      </c>
      <c r="G28" s="115">
        <f>Sheet2!U28</f>
        <v>-2</v>
      </c>
      <c r="H28" s="120">
        <f t="shared" si="0"/>
        <v>1</v>
      </c>
      <c r="S28">
        <f t="shared" si="1"/>
        <v>1</v>
      </c>
      <c r="T28">
        <f t="shared" si="2"/>
        <v>36</v>
      </c>
      <c r="U28">
        <f t="shared" si="3"/>
        <v>1.0003599999999999</v>
      </c>
      <c r="V28">
        <f t="shared" si="4"/>
        <v>1</v>
      </c>
    </row>
    <row r="29" spans="1:22" ht="15.6" x14ac:dyDescent="0.25">
      <c r="A29" s="113">
        <f>Sheet2!L29</f>
        <v>0</v>
      </c>
      <c r="B29" s="114">
        <f>Sheet2!M29</f>
        <v>99</v>
      </c>
      <c r="C29" s="115">
        <f>Sheet2!N29</f>
        <v>-1</v>
      </c>
      <c r="D29" s="114">
        <f>Sheet2!O29</f>
        <v>99</v>
      </c>
      <c r="E29" s="115">
        <f>Sheet2!P29</f>
        <v>-1</v>
      </c>
      <c r="F29" s="114">
        <f>Sheet2!T29</f>
        <v>198</v>
      </c>
      <c r="G29" s="115">
        <f>Sheet2!U29</f>
        <v>-2</v>
      </c>
      <c r="H29" s="120">
        <f t="shared" si="0"/>
        <v>1</v>
      </c>
      <c r="S29">
        <f t="shared" si="1"/>
        <v>1</v>
      </c>
      <c r="T29">
        <f t="shared" si="2"/>
        <v>36</v>
      </c>
      <c r="U29">
        <f t="shared" si="3"/>
        <v>1.0003599999999999</v>
      </c>
      <c r="V29">
        <f t="shared" si="4"/>
        <v>1</v>
      </c>
    </row>
    <row r="30" spans="1:22" ht="15.6" x14ac:dyDescent="0.25">
      <c r="A30" s="113">
        <f>Sheet2!L30</f>
        <v>0</v>
      </c>
      <c r="B30" s="114">
        <f>Sheet2!M30</f>
        <v>99</v>
      </c>
      <c r="C30" s="115">
        <f>Sheet2!N30</f>
        <v>-1</v>
      </c>
      <c r="D30" s="114">
        <f>Sheet2!O30</f>
        <v>99</v>
      </c>
      <c r="E30" s="115">
        <f>Sheet2!P30</f>
        <v>-1</v>
      </c>
      <c r="F30" s="114">
        <f>Sheet2!T30</f>
        <v>198</v>
      </c>
      <c r="G30" s="115">
        <f>Sheet2!U30</f>
        <v>-2</v>
      </c>
      <c r="H30" s="120">
        <f t="shared" si="0"/>
        <v>1</v>
      </c>
      <c r="S30">
        <f t="shared" si="1"/>
        <v>1</v>
      </c>
      <c r="T30">
        <f t="shared" si="2"/>
        <v>36</v>
      </c>
      <c r="U30">
        <f t="shared" si="3"/>
        <v>1.0003599999999999</v>
      </c>
      <c r="V30">
        <f t="shared" si="4"/>
        <v>1</v>
      </c>
    </row>
    <row r="31" spans="1:22" ht="15.6" x14ac:dyDescent="0.25">
      <c r="A31" s="113">
        <f>Sheet2!L31</f>
        <v>0</v>
      </c>
      <c r="B31" s="114">
        <f>Sheet2!M31</f>
        <v>99</v>
      </c>
      <c r="C31" s="115">
        <f>Sheet2!N31</f>
        <v>-1</v>
      </c>
      <c r="D31" s="114">
        <f>Sheet2!O31</f>
        <v>99</v>
      </c>
      <c r="E31" s="115">
        <f>Sheet2!P31</f>
        <v>-1</v>
      </c>
      <c r="F31" s="114">
        <f>Sheet2!T31</f>
        <v>198</v>
      </c>
      <c r="G31" s="115">
        <f>Sheet2!U31</f>
        <v>-2</v>
      </c>
      <c r="H31" s="120">
        <f t="shared" si="0"/>
        <v>1</v>
      </c>
      <c r="S31">
        <f t="shared" si="1"/>
        <v>1</v>
      </c>
      <c r="T31">
        <f t="shared" si="2"/>
        <v>36</v>
      </c>
      <c r="U31">
        <f t="shared" si="3"/>
        <v>1.0003599999999999</v>
      </c>
      <c r="V31">
        <f t="shared" si="4"/>
        <v>1</v>
      </c>
    </row>
    <row r="32" spans="1:22" ht="15.6" x14ac:dyDescent="0.25">
      <c r="A32" s="113">
        <f>Sheet2!L32</f>
        <v>0</v>
      </c>
      <c r="B32" s="114">
        <f>Sheet2!M32</f>
        <v>99</v>
      </c>
      <c r="C32" s="115">
        <f>Sheet2!N32</f>
        <v>-1</v>
      </c>
      <c r="D32" s="114">
        <f>Sheet2!O32</f>
        <v>99</v>
      </c>
      <c r="E32" s="115">
        <f>Sheet2!P32</f>
        <v>-1</v>
      </c>
      <c r="F32" s="114">
        <f>Sheet2!T32</f>
        <v>198</v>
      </c>
      <c r="G32" s="115">
        <f>Sheet2!U32</f>
        <v>-2</v>
      </c>
      <c r="H32" s="120">
        <f t="shared" si="0"/>
        <v>1</v>
      </c>
      <c r="S32">
        <f t="shared" si="1"/>
        <v>1</v>
      </c>
      <c r="T32">
        <f t="shared" si="2"/>
        <v>36</v>
      </c>
      <c r="U32">
        <f t="shared" si="3"/>
        <v>1.0003599999999999</v>
      </c>
      <c r="V32">
        <f t="shared" si="4"/>
        <v>1</v>
      </c>
    </row>
    <row r="33" spans="1:22" ht="15.6" x14ac:dyDescent="0.25">
      <c r="A33" s="113">
        <f>Sheet2!L33</f>
        <v>0</v>
      </c>
      <c r="B33" s="114">
        <f>Sheet2!M33</f>
        <v>99</v>
      </c>
      <c r="C33" s="115">
        <f>Sheet2!N33</f>
        <v>-1</v>
      </c>
      <c r="D33" s="114">
        <f>Sheet2!O33</f>
        <v>99</v>
      </c>
      <c r="E33" s="115">
        <f>Sheet2!P33</f>
        <v>-1</v>
      </c>
      <c r="F33" s="114">
        <f>Sheet2!T33</f>
        <v>198</v>
      </c>
      <c r="G33" s="115">
        <f>Sheet2!U33</f>
        <v>-2</v>
      </c>
      <c r="H33" s="120">
        <f t="shared" si="0"/>
        <v>1</v>
      </c>
      <c r="S33">
        <f t="shared" si="1"/>
        <v>1</v>
      </c>
      <c r="T33">
        <f t="shared" si="2"/>
        <v>36</v>
      </c>
      <c r="U33">
        <f t="shared" si="3"/>
        <v>1.0003599999999999</v>
      </c>
      <c r="V33">
        <f t="shared" si="4"/>
        <v>1</v>
      </c>
    </row>
    <row r="34" spans="1:22" ht="15.6" x14ac:dyDescent="0.25">
      <c r="A34" s="113">
        <f>Sheet2!L34</f>
        <v>0</v>
      </c>
      <c r="B34" s="114">
        <f>Sheet2!M34</f>
        <v>99</v>
      </c>
      <c r="C34" s="115">
        <f>Sheet2!N34</f>
        <v>-1</v>
      </c>
      <c r="D34" s="114">
        <f>Sheet2!O34</f>
        <v>99</v>
      </c>
      <c r="E34" s="115">
        <f>Sheet2!P34</f>
        <v>-1</v>
      </c>
      <c r="F34" s="114">
        <f>Sheet2!T34</f>
        <v>198</v>
      </c>
      <c r="G34" s="115">
        <f>Sheet2!U34</f>
        <v>-2</v>
      </c>
      <c r="H34" s="120">
        <f t="shared" si="0"/>
        <v>1</v>
      </c>
      <c r="S34">
        <f t="shared" si="1"/>
        <v>1</v>
      </c>
      <c r="T34">
        <f t="shared" si="2"/>
        <v>36</v>
      </c>
      <c r="U34">
        <f t="shared" si="3"/>
        <v>1.0003599999999999</v>
      </c>
      <c r="V34">
        <f t="shared" si="4"/>
        <v>1</v>
      </c>
    </row>
    <row r="35" spans="1:22" ht="15.6" x14ac:dyDescent="0.25">
      <c r="A35" s="113" t="str">
        <f>Sheet2!L35</f>
        <v>Oskár Horváth</v>
      </c>
      <c r="B35" s="114">
        <f>Sheet2!M35</f>
        <v>1</v>
      </c>
      <c r="C35" s="115">
        <f>Sheet2!N35</f>
        <v>12050</v>
      </c>
      <c r="D35" s="114">
        <f>Sheet2!O35</f>
        <v>7</v>
      </c>
      <c r="E35" s="115">
        <f>Sheet2!P35</f>
        <v>5575</v>
      </c>
      <c r="F35" s="114">
        <f>Sheet2!T35</f>
        <v>1008</v>
      </c>
      <c r="G35" s="115">
        <f>Sheet2!U35</f>
        <v>18625</v>
      </c>
      <c r="H35" s="120">
        <f t="shared" si="0"/>
        <v>66</v>
      </c>
      <c r="S35">
        <f t="shared" si="1"/>
        <v>66</v>
      </c>
      <c r="T35">
        <f t="shared" si="2"/>
        <v>5</v>
      </c>
      <c r="U35">
        <f t="shared" si="3"/>
        <v>66.000050000000002</v>
      </c>
      <c r="V35">
        <f t="shared" si="4"/>
        <v>66</v>
      </c>
    </row>
    <row r="36" spans="1:22" ht="15.6" x14ac:dyDescent="0.25">
      <c r="A36" s="113" t="str">
        <f>Sheet2!L36</f>
        <v>Ľudovít Meszáros</v>
      </c>
      <c r="B36" s="114">
        <f>Sheet2!M36</f>
        <v>7</v>
      </c>
      <c r="C36" s="115">
        <f>Sheet2!N36</f>
        <v>3750</v>
      </c>
      <c r="D36" s="114">
        <f>Sheet2!O36</f>
        <v>9</v>
      </c>
      <c r="E36" s="115">
        <f>Sheet2!P36</f>
        <v>4975</v>
      </c>
      <c r="F36" s="114">
        <f>Sheet2!T36</f>
        <v>1016</v>
      </c>
      <c r="G36" s="115">
        <f>Sheet2!U36</f>
        <v>9725</v>
      </c>
      <c r="H36" s="120">
        <f t="shared" si="0"/>
        <v>82</v>
      </c>
      <c r="S36">
        <f t="shared" si="1"/>
        <v>82</v>
      </c>
      <c r="T36">
        <f t="shared" si="2"/>
        <v>19</v>
      </c>
      <c r="U36">
        <f t="shared" si="3"/>
        <v>82.000190000000003</v>
      </c>
      <c r="V36">
        <f t="shared" si="4"/>
        <v>82</v>
      </c>
    </row>
    <row r="37" spans="1:22" ht="15.6" x14ac:dyDescent="0.25">
      <c r="A37" s="113" t="str">
        <f>Sheet2!L37</f>
        <v>Peter Rigó</v>
      </c>
      <c r="B37" s="114">
        <f>Sheet2!M37</f>
        <v>5</v>
      </c>
      <c r="C37" s="115">
        <f>Sheet2!N37</f>
        <v>4175</v>
      </c>
      <c r="D37" s="114">
        <f>Sheet2!O37</f>
        <v>8</v>
      </c>
      <c r="E37" s="115">
        <f>Sheet2!P37</f>
        <v>5075</v>
      </c>
      <c r="F37" s="114">
        <f>Sheet2!T37</f>
        <v>1013</v>
      </c>
      <c r="G37" s="115">
        <f>Sheet2!U37</f>
        <v>10250</v>
      </c>
      <c r="H37" s="120">
        <f t="shared" si="0"/>
        <v>74</v>
      </c>
      <c r="S37">
        <f t="shared" si="1"/>
        <v>73</v>
      </c>
      <c r="T37">
        <f t="shared" si="2"/>
        <v>16</v>
      </c>
      <c r="U37">
        <f t="shared" si="3"/>
        <v>73.000159999999994</v>
      </c>
      <c r="V37">
        <f t="shared" si="4"/>
        <v>74</v>
      </c>
    </row>
    <row r="38" spans="1:22" ht="15.6" x14ac:dyDescent="0.25">
      <c r="A38" s="113" t="str">
        <f>Sheet2!L38</f>
        <v>Jaroslav Haššo</v>
      </c>
      <c r="B38" s="114">
        <f>Sheet2!M38</f>
        <v>2</v>
      </c>
      <c r="C38" s="115">
        <f>Sheet2!N38</f>
        <v>9625</v>
      </c>
      <c r="D38" s="114">
        <f>Sheet2!O38</f>
        <v>9</v>
      </c>
      <c r="E38" s="115">
        <f>Sheet2!P38</f>
        <v>2875</v>
      </c>
      <c r="F38" s="114">
        <f>Sheet2!T38</f>
        <v>1011</v>
      </c>
      <c r="G38" s="115">
        <f>Sheet2!U38</f>
        <v>13500</v>
      </c>
      <c r="H38" s="120">
        <f t="shared" si="0"/>
        <v>71</v>
      </c>
      <c r="S38">
        <f t="shared" si="1"/>
        <v>71</v>
      </c>
      <c r="T38">
        <f t="shared" si="2"/>
        <v>12</v>
      </c>
      <c r="U38">
        <f t="shared" si="3"/>
        <v>71.000119999999995</v>
      </c>
      <c r="V38">
        <f t="shared" si="4"/>
        <v>71</v>
      </c>
    </row>
    <row r="39" spans="1:22" ht="15.6" x14ac:dyDescent="0.25">
      <c r="A39" s="113" t="str">
        <f>Sheet2!L39</f>
        <v>Kristián Košár</v>
      </c>
      <c r="B39" s="114">
        <f>Sheet2!M39</f>
        <v>6</v>
      </c>
      <c r="C39" s="115">
        <f>Sheet2!N39</f>
        <v>3800</v>
      </c>
      <c r="D39" s="114">
        <f>Sheet2!O39</f>
        <v>7</v>
      </c>
      <c r="E39" s="115">
        <f>Sheet2!P39</f>
        <v>3400</v>
      </c>
      <c r="F39" s="114">
        <f>Sheet2!T39</f>
        <v>1013</v>
      </c>
      <c r="G39" s="115">
        <f>Sheet2!U39</f>
        <v>8200</v>
      </c>
      <c r="H39" s="120">
        <f t="shared" si="0"/>
        <v>77</v>
      </c>
      <c r="S39">
        <f t="shared" si="1"/>
        <v>73</v>
      </c>
      <c r="T39">
        <f t="shared" si="2"/>
        <v>25</v>
      </c>
      <c r="U39">
        <f t="shared" si="3"/>
        <v>73.000249999999994</v>
      </c>
      <c r="V39">
        <f t="shared" si="4"/>
        <v>77</v>
      </c>
    </row>
    <row r="40" spans="1:22" ht="15.6" x14ac:dyDescent="0.25">
      <c r="A40" s="113" t="str">
        <f>Sheet2!L40</f>
        <v>Ivan Rovenský</v>
      </c>
      <c r="B40" s="114">
        <f>Sheet2!M40</f>
        <v>3</v>
      </c>
      <c r="C40" s="115">
        <f>Sheet2!N40</f>
        <v>7250</v>
      </c>
      <c r="D40" s="114">
        <f>Sheet2!O40</f>
        <v>2</v>
      </c>
      <c r="E40" s="115">
        <f>Sheet2!P40</f>
        <v>13325</v>
      </c>
      <c r="F40" s="114">
        <f>Sheet2!T40</f>
        <v>1005</v>
      </c>
      <c r="G40" s="115">
        <f>Sheet2!U40</f>
        <v>21575</v>
      </c>
      <c r="H40" s="120">
        <f t="shared" si="0"/>
        <v>61</v>
      </c>
      <c r="S40">
        <f t="shared" si="1"/>
        <v>61</v>
      </c>
      <c r="T40">
        <f t="shared" si="2"/>
        <v>1</v>
      </c>
      <c r="U40">
        <f t="shared" si="3"/>
        <v>61.000010000000003</v>
      </c>
      <c r="V40">
        <f t="shared" si="4"/>
        <v>61</v>
      </c>
    </row>
    <row r="41" spans="1:22" ht="15.6" x14ac:dyDescent="0.25">
      <c r="A41" s="113" t="str">
        <f>Sheet2!L41</f>
        <v>Zoltán Karvanský</v>
      </c>
      <c r="B41" s="114">
        <f>Sheet2!M41</f>
        <v>8</v>
      </c>
      <c r="C41" s="115">
        <f>Sheet2!N41</f>
        <v>3600</v>
      </c>
      <c r="D41" s="114">
        <f>Sheet2!O41</f>
        <v>10</v>
      </c>
      <c r="E41" s="115">
        <f>Sheet2!P41</f>
        <v>1350</v>
      </c>
      <c r="F41" s="114">
        <f>Sheet2!T41</f>
        <v>1018</v>
      </c>
      <c r="G41" s="115">
        <f>Sheet2!U41</f>
        <v>5950</v>
      </c>
      <c r="H41" s="120">
        <f t="shared" si="0"/>
        <v>84</v>
      </c>
      <c r="S41">
        <f t="shared" si="1"/>
        <v>84</v>
      </c>
      <c r="T41">
        <f t="shared" si="2"/>
        <v>28</v>
      </c>
      <c r="U41">
        <f t="shared" si="3"/>
        <v>84.000280000000004</v>
      </c>
      <c r="V41">
        <f t="shared" si="4"/>
        <v>84</v>
      </c>
    </row>
    <row r="42" spans="1:22" ht="15.6" x14ac:dyDescent="0.25">
      <c r="A42" s="113" t="str">
        <f>Sheet2!L42</f>
        <v>Ladislav Lenárt</v>
      </c>
      <c r="B42" s="114">
        <f>Sheet2!M42</f>
        <v>9</v>
      </c>
      <c r="C42" s="115">
        <f>Sheet2!N42</f>
        <v>3000</v>
      </c>
      <c r="D42" s="114">
        <f>Sheet2!O42</f>
        <v>6</v>
      </c>
      <c r="E42" s="115">
        <f>Sheet2!P42</f>
        <v>4450</v>
      </c>
      <c r="F42" s="114">
        <f>Sheet2!T42</f>
        <v>1015</v>
      </c>
      <c r="G42" s="115">
        <f>Sheet2!U42</f>
        <v>8450</v>
      </c>
      <c r="H42" s="120">
        <f t="shared" si="0"/>
        <v>81</v>
      </c>
      <c r="S42">
        <f t="shared" si="1"/>
        <v>79</v>
      </c>
      <c r="T42">
        <f t="shared" si="2"/>
        <v>23</v>
      </c>
      <c r="U42">
        <f t="shared" si="3"/>
        <v>79.000230000000002</v>
      </c>
      <c r="V42">
        <f t="shared" si="4"/>
        <v>81</v>
      </c>
    </row>
    <row r="43" spans="1:22" ht="15.6" x14ac:dyDescent="0.25">
      <c r="A43" s="113" t="str">
        <f>Sheet2!L43</f>
        <v>Tibor Tóth</v>
      </c>
      <c r="B43" s="114">
        <f>Sheet2!M43</f>
        <v>4</v>
      </c>
      <c r="C43" s="115">
        <f>Sheet2!N43</f>
        <v>5950</v>
      </c>
      <c r="D43" s="114">
        <f>Sheet2!O43</f>
        <v>2</v>
      </c>
      <c r="E43" s="115">
        <f>Sheet2!P43</f>
        <v>6625</v>
      </c>
      <c r="F43" s="114">
        <f>Sheet2!T43</f>
        <v>1006</v>
      </c>
      <c r="G43" s="115">
        <f>Sheet2!U43</f>
        <v>13575</v>
      </c>
      <c r="H43" s="120">
        <f t="shared" si="0"/>
        <v>64</v>
      </c>
      <c r="S43">
        <f t="shared" si="1"/>
        <v>63</v>
      </c>
      <c r="T43">
        <f t="shared" si="2"/>
        <v>11</v>
      </c>
      <c r="U43">
        <f t="shared" si="3"/>
        <v>63.000109999999999</v>
      </c>
      <c r="V43">
        <f t="shared" si="4"/>
        <v>64</v>
      </c>
    </row>
    <row r="44" spans="1:22" ht="15.6" x14ac:dyDescent="0.25">
      <c r="A44" s="113" t="str">
        <f>Sheet2!L44</f>
        <v>József Varga</v>
      </c>
      <c r="B44" s="114">
        <f>Sheet2!M44</f>
        <v>11</v>
      </c>
      <c r="C44" s="115">
        <f>Sheet2!N44</f>
        <v>1825</v>
      </c>
      <c r="D44" s="114">
        <f>Sheet2!O44</f>
        <v>10</v>
      </c>
      <c r="E44" s="115">
        <f>Sheet2!P44</f>
        <v>2225</v>
      </c>
      <c r="F44" s="114">
        <f>Sheet2!T44</f>
        <v>1021</v>
      </c>
      <c r="G44" s="115">
        <f>Sheet2!U44</f>
        <v>5050</v>
      </c>
      <c r="H44" s="120">
        <f t="shared" si="0"/>
        <v>88</v>
      </c>
      <c r="S44">
        <f t="shared" si="1"/>
        <v>88</v>
      </c>
      <c r="T44">
        <f t="shared" si="2"/>
        <v>31</v>
      </c>
      <c r="U44">
        <f t="shared" si="3"/>
        <v>88.000309999999999</v>
      </c>
      <c r="V44">
        <f t="shared" si="4"/>
        <v>88</v>
      </c>
    </row>
    <row r="45" spans="1:22" ht="15.6" x14ac:dyDescent="0.25">
      <c r="A45" s="113" t="str">
        <f>Sheet2!L45</f>
        <v>Mário Sopúch</v>
      </c>
      <c r="B45" s="114">
        <f>Sheet2!M45</f>
        <v>10</v>
      </c>
      <c r="C45" s="115">
        <f>Sheet2!N45</f>
        <v>2025</v>
      </c>
      <c r="D45" s="114">
        <f>Sheet2!O45</f>
        <v>4</v>
      </c>
      <c r="E45" s="115">
        <f>Sheet2!P45</f>
        <v>5400</v>
      </c>
      <c r="F45" s="114">
        <f>Sheet2!T45</f>
        <v>1014</v>
      </c>
      <c r="G45" s="115">
        <f>Sheet2!U45</f>
        <v>8425</v>
      </c>
      <c r="H45" s="120">
        <f t="shared" si="0"/>
        <v>78</v>
      </c>
      <c r="S45">
        <f t="shared" si="1"/>
        <v>78</v>
      </c>
      <c r="T45">
        <f t="shared" si="2"/>
        <v>24</v>
      </c>
      <c r="U45">
        <f t="shared" si="3"/>
        <v>78.000240000000005</v>
      </c>
      <c r="V45">
        <f t="shared" si="4"/>
        <v>78</v>
      </c>
    </row>
    <row r="46" spans="1:22" ht="15.6" x14ac:dyDescent="0.25">
      <c r="A46" s="113">
        <f>Sheet2!L46</f>
        <v>0</v>
      </c>
      <c r="B46" s="114">
        <f>Sheet2!M46</f>
        <v>99</v>
      </c>
      <c r="C46" s="115">
        <f>Sheet2!N46</f>
        <v>-1</v>
      </c>
      <c r="D46" s="114">
        <f>Sheet2!O46</f>
        <v>99</v>
      </c>
      <c r="E46" s="115">
        <f>Sheet2!P46</f>
        <v>-1</v>
      </c>
      <c r="F46" s="114">
        <f>Sheet2!T46</f>
        <v>198</v>
      </c>
      <c r="G46" s="115">
        <f>Sheet2!U46</f>
        <v>-2</v>
      </c>
      <c r="H46" s="120">
        <f t="shared" si="0"/>
        <v>1</v>
      </c>
      <c r="S46">
        <f t="shared" si="1"/>
        <v>1</v>
      </c>
      <c r="T46">
        <f t="shared" si="2"/>
        <v>36</v>
      </c>
      <c r="U46">
        <f t="shared" si="3"/>
        <v>1.0003599999999999</v>
      </c>
      <c r="V46">
        <f t="shared" si="4"/>
        <v>1</v>
      </c>
    </row>
    <row r="47" spans="1:22" ht="15.6" x14ac:dyDescent="0.25">
      <c r="A47" s="113">
        <f>Sheet2!L47</f>
        <v>0</v>
      </c>
      <c r="B47" s="114">
        <f>Sheet2!M47</f>
        <v>99</v>
      </c>
      <c r="C47" s="115">
        <f>Sheet2!N47</f>
        <v>-1</v>
      </c>
      <c r="D47" s="114">
        <f>Sheet2!O47</f>
        <v>99</v>
      </c>
      <c r="E47" s="115">
        <f>Sheet2!P47</f>
        <v>-1</v>
      </c>
      <c r="F47" s="114">
        <f>Sheet2!T47</f>
        <v>198</v>
      </c>
      <c r="G47" s="115">
        <f>Sheet2!U47</f>
        <v>-2</v>
      </c>
      <c r="H47" s="120">
        <f t="shared" si="0"/>
        <v>1</v>
      </c>
      <c r="S47">
        <f t="shared" si="1"/>
        <v>1</v>
      </c>
      <c r="T47">
        <f t="shared" si="2"/>
        <v>36</v>
      </c>
      <c r="U47">
        <f t="shared" si="3"/>
        <v>1.0003599999999999</v>
      </c>
      <c r="V47">
        <f t="shared" si="4"/>
        <v>1</v>
      </c>
    </row>
    <row r="48" spans="1:22" ht="15.6" x14ac:dyDescent="0.25">
      <c r="A48" s="113">
        <f>Sheet2!L48</f>
        <v>0</v>
      </c>
      <c r="B48" s="114">
        <f>Sheet2!M48</f>
        <v>99</v>
      </c>
      <c r="C48" s="115">
        <f>Sheet2!N48</f>
        <v>-1</v>
      </c>
      <c r="D48" s="114">
        <f>Sheet2!O48</f>
        <v>99</v>
      </c>
      <c r="E48" s="115">
        <f>Sheet2!P48</f>
        <v>-1</v>
      </c>
      <c r="F48" s="114">
        <f>Sheet2!T48</f>
        <v>198</v>
      </c>
      <c r="G48" s="115">
        <f>Sheet2!U48</f>
        <v>-2</v>
      </c>
      <c r="H48" s="120">
        <f t="shared" si="0"/>
        <v>1</v>
      </c>
      <c r="S48">
        <f t="shared" si="1"/>
        <v>1</v>
      </c>
      <c r="T48">
        <f t="shared" si="2"/>
        <v>36</v>
      </c>
      <c r="U48">
        <f t="shared" si="3"/>
        <v>1.0003599999999999</v>
      </c>
      <c r="V48">
        <f t="shared" si="4"/>
        <v>1</v>
      </c>
    </row>
    <row r="49" spans="1:22" ht="15.6" x14ac:dyDescent="0.25">
      <c r="A49" s="113">
        <f>Sheet2!L49</f>
        <v>0</v>
      </c>
      <c r="B49" s="114">
        <f>Sheet2!M49</f>
        <v>99</v>
      </c>
      <c r="C49" s="115">
        <f>Sheet2!N49</f>
        <v>-1</v>
      </c>
      <c r="D49" s="114">
        <f>Sheet2!O49</f>
        <v>99</v>
      </c>
      <c r="E49" s="115">
        <f>Sheet2!P49</f>
        <v>-1</v>
      </c>
      <c r="F49" s="114">
        <f>Sheet2!T49</f>
        <v>198</v>
      </c>
      <c r="G49" s="115">
        <f>Sheet2!U49</f>
        <v>-2</v>
      </c>
      <c r="H49" s="120">
        <f t="shared" si="0"/>
        <v>1</v>
      </c>
      <c r="S49">
        <f t="shared" si="1"/>
        <v>1</v>
      </c>
      <c r="T49">
        <f t="shared" si="2"/>
        <v>36</v>
      </c>
      <c r="U49">
        <f t="shared" si="3"/>
        <v>1.0003599999999999</v>
      </c>
      <c r="V49">
        <f t="shared" si="4"/>
        <v>1</v>
      </c>
    </row>
    <row r="50" spans="1:22" ht="15.6" x14ac:dyDescent="0.25">
      <c r="A50" s="113">
        <f>Sheet2!L50</f>
        <v>0</v>
      </c>
      <c r="B50" s="114">
        <f>Sheet2!M50</f>
        <v>99</v>
      </c>
      <c r="C50" s="115">
        <f>Sheet2!N50</f>
        <v>-1</v>
      </c>
      <c r="D50" s="114">
        <f>Sheet2!O50</f>
        <v>99</v>
      </c>
      <c r="E50" s="115">
        <f>Sheet2!P50</f>
        <v>-1</v>
      </c>
      <c r="F50" s="114">
        <f>Sheet2!T50</f>
        <v>198</v>
      </c>
      <c r="G50" s="115">
        <f>Sheet2!U50</f>
        <v>-2</v>
      </c>
      <c r="H50" s="120">
        <f t="shared" si="0"/>
        <v>1</v>
      </c>
      <c r="S50">
        <f t="shared" si="1"/>
        <v>1</v>
      </c>
      <c r="T50">
        <f t="shared" si="2"/>
        <v>36</v>
      </c>
      <c r="U50">
        <f t="shared" si="3"/>
        <v>1.0003599999999999</v>
      </c>
      <c r="V50">
        <f t="shared" si="4"/>
        <v>1</v>
      </c>
    </row>
    <row r="51" spans="1:22" ht="15.6" x14ac:dyDescent="0.25">
      <c r="A51" s="113">
        <f>Sheet2!L51</f>
        <v>0</v>
      </c>
      <c r="B51" s="114">
        <f>Sheet2!M51</f>
        <v>99</v>
      </c>
      <c r="C51" s="115">
        <f>Sheet2!N51</f>
        <v>-1</v>
      </c>
      <c r="D51" s="114">
        <f>Sheet2!O51</f>
        <v>99</v>
      </c>
      <c r="E51" s="115">
        <f>Sheet2!P51</f>
        <v>-1</v>
      </c>
      <c r="F51" s="114">
        <f>Sheet2!T51</f>
        <v>198</v>
      </c>
      <c r="G51" s="115">
        <f>Sheet2!U51</f>
        <v>-2</v>
      </c>
      <c r="H51" s="120">
        <f t="shared" si="0"/>
        <v>1</v>
      </c>
      <c r="S51">
        <f t="shared" si="1"/>
        <v>1</v>
      </c>
      <c r="T51">
        <f t="shared" si="2"/>
        <v>36</v>
      </c>
      <c r="U51">
        <f t="shared" si="3"/>
        <v>1.0003599999999999</v>
      </c>
      <c r="V51">
        <f t="shared" si="4"/>
        <v>1</v>
      </c>
    </row>
    <row r="52" spans="1:22" ht="15.6" x14ac:dyDescent="0.25">
      <c r="A52" s="113">
        <f>Sheet2!L52</f>
        <v>0</v>
      </c>
      <c r="B52" s="114">
        <f>Sheet2!M52</f>
        <v>99</v>
      </c>
      <c r="C52" s="115">
        <f>Sheet2!N52</f>
        <v>-1</v>
      </c>
      <c r="D52" s="114">
        <f>Sheet2!O52</f>
        <v>99</v>
      </c>
      <c r="E52" s="115">
        <f>Sheet2!P52</f>
        <v>-1</v>
      </c>
      <c r="F52" s="114">
        <f>Sheet2!T52</f>
        <v>198</v>
      </c>
      <c r="G52" s="115">
        <f>Sheet2!U52</f>
        <v>-2</v>
      </c>
      <c r="H52" s="120">
        <f t="shared" si="0"/>
        <v>1</v>
      </c>
      <c r="S52">
        <f t="shared" si="1"/>
        <v>1</v>
      </c>
      <c r="T52">
        <f t="shared" si="2"/>
        <v>36</v>
      </c>
      <c r="U52">
        <f t="shared" si="3"/>
        <v>1.0003599999999999</v>
      </c>
      <c r="V52">
        <f t="shared" si="4"/>
        <v>1</v>
      </c>
    </row>
    <row r="53" spans="1:22" ht="15.6" x14ac:dyDescent="0.25">
      <c r="A53" s="113">
        <f>Sheet2!L53</f>
        <v>0</v>
      </c>
      <c r="B53" s="114">
        <f>Sheet2!M53</f>
        <v>99</v>
      </c>
      <c r="C53" s="115">
        <f>Sheet2!N53</f>
        <v>-1</v>
      </c>
      <c r="D53" s="114">
        <f>Sheet2!O53</f>
        <v>99</v>
      </c>
      <c r="E53" s="115">
        <f>Sheet2!P53</f>
        <v>-1</v>
      </c>
      <c r="F53" s="114">
        <f>Sheet2!T53</f>
        <v>198</v>
      </c>
      <c r="G53" s="115">
        <f>Sheet2!U53</f>
        <v>-2</v>
      </c>
      <c r="H53" s="120">
        <f t="shared" si="0"/>
        <v>1</v>
      </c>
      <c r="S53">
        <f t="shared" si="1"/>
        <v>1</v>
      </c>
      <c r="T53">
        <f t="shared" si="2"/>
        <v>36</v>
      </c>
      <c r="U53">
        <f t="shared" si="3"/>
        <v>1.0003599999999999</v>
      </c>
      <c r="V53">
        <f t="shared" si="4"/>
        <v>1</v>
      </c>
    </row>
    <row r="54" spans="1:22" ht="15.6" x14ac:dyDescent="0.25">
      <c r="A54" s="113">
        <f>Sheet2!L54</f>
        <v>0</v>
      </c>
      <c r="B54" s="114">
        <f>Sheet2!M54</f>
        <v>99</v>
      </c>
      <c r="C54" s="115">
        <f>Sheet2!N54</f>
        <v>-1</v>
      </c>
      <c r="D54" s="114">
        <f>Sheet2!O54</f>
        <v>99</v>
      </c>
      <c r="E54" s="115">
        <f>Sheet2!P54</f>
        <v>-1</v>
      </c>
      <c r="F54" s="114">
        <f>Sheet2!T54</f>
        <v>198</v>
      </c>
      <c r="G54" s="115">
        <f>Sheet2!U54</f>
        <v>-2</v>
      </c>
      <c r="H54" s="120">
        <f t="shared" si="0"/>
        <v>1</v>
      </c>
      <c r="S54">
        <f t="shared" si="1"/>
        <v>1</v>
      </c>
      <c r="T54">
        <f t="shared" si="2"/>
        <v>36</v>
      </c>
      <c r="U54">
        <f t="shared" si="3"/>
        <v>1.0003599999999999</v>
      </c>
      <c r="V54">
        <f t="shared" si="4"/>
        <v>1</v>
      </c>
    </row>
    <row r="55" spans="1:22" ht="15.6" x14ac:dyDescent="0.25">
      <c r="A55" s="113">
        <f>Sheet2!L55</f>
        <v>0</v>
      </c>
      <c r="B55" s="114">
        <f>Sheet2!M55</f>
        <v>99</v>
      </c>
      <c r="C55" s="115">
        <f>Sheet2!N55</f>
        <v>-1</v>
      </c>
      <c r="D55" s="114">
        <f>Sheet2!O55</f>
        <v>99</v>
      </c>
      <c r="E55" s="115">
        <f>Sheet2!P55</f>
        <v>-1</v>
      </c>
      <c r="F55" s="114">
        <f>Sheet2!T55</f>
        <v>198</v>
      </c>
      <c r="G55" s="115">
        <f>Sheet2!U55</f>
        <v>-2</v>
      </c>
      <c r="H55" s="120">
        <f t="shared" si="0"/>
        <v>1</v>
      </c>
      <c r="S55">
        <f t="shared" si="1"/>
        <v>1</v>
      </c>
      <c r="T55">
        <f t="shared" si="2"/>
        <v>36</v>
      </c>
      <c r="U55">
        <f t="shared" si="3"/>
        <v>1.0003599999999999</v>
      </c>
      <c r="V55">
        <f t="shared" si="4"/>
        <v>1</v>
      </c>
    </row>
    <row r="56" spans="1:22" ht="15.6" x14ac:dyDescent="0.25">
      <c r="A56" s="113">
        <f>Sheet2!L56</f>
        <v>0</v>
      </c>
      <c r="B56" s="114">
        <f>Sheet2!M56</f>
        <v>99</v>
      </c>
      <c r="C56" s="115">
        <f>Sheet2!N56</f>
        <v>-1</v>
      </c>
      <c r="D56" s="114">
        <f>Sheet2!O56</f>
        <v>99</v>
      </c>
      <c r="E56" s="115">
        <f>Sheet2!P56</f>
        <v>-1</v>
      </c>
      <c r="F56" s="114">
        <f>Sheet2!T56</f>
        <v>198</v>
      </c>
      <c r="G56" s="115">
        <f>Sheet2!U56</f>
        <v>-2</v>
      </c>
      <c r="H56" s="120">
        <f t="shared" si="0"/>
        <v>1</v>
      </c>
      <c r="S56">
        <f t="shared" si="1"/>
        <v>1</v>
      </c>
      <c r="T56">
        <f t="shared" si="2"/>
        <v>36</v>
      </c>
      <c r="U56">
        <f t="shared" si="3"/>
        <v>1.0003599999999999</v>
      </c>
      <c r="V56">
        <f t="shared" si="4"/>
        <v>1</v>
      </c>
    </row>
    <row r="57" spans="1:22" ht="15.6" x14ac:dyDescent="0.25">
      <c r="A57" s="113">
        <f>Sheet2!L57</f>
        <v>0</v>
      </c>
      <c r="B57" s="114">
        <f>Sheet2!M57</f>
        <v>99</v>
      </c>
      <c r="C57" s="115">
        <f>Sheet2!N57</f>
        <v>-1</v>
      </c>
      <c r="D57" s="114">
        <f>Sheet2!O57</f>
        <v>99</v>
      </c>
      <c r="E57" s="115">
        <f>Sheet2!P57</f>
        <v>-1</v>
      </c>
      <c r="F57" s="114">
        <f>Sheet2!T57</f>
        <v>198</v>
      </c>
      <c r="G57" s="115">
        <f>Sheet2!U57</f>
        <v>-2</v>
      </c>
      <c r="H57" s="120">
        <f t="shared" si="0"/>
        <v>1</v>
      </c>
      <c r="S57">
        <f t="shared" si="1"/>
        <v>1</v>
      </c>
      <c r="T57">
        <f t="shared" si="2"/>
        <v>36</v>
      </c>
      <c r="U57">
        <f t="shared" si="3"/>
        <v>1.0003599999999999</v>
      </c>
      <c r="V57">
        <f t="shared" si="4"/>
        <v>1</v>
      </c>
    </row>
    <row r="58" spans="1:22" ht="15.6" x14ac:dyDescent="0.25">
      <c r="A58" s="113">
        <f>Sheet2!L58</f>
        <v>0</v>
      </c>
      <c r="B58" s="114">
        <f>Sheet2!M58</f>
        <v>99</v>
      </c>
      <c r="C58" s="115">
        <f>Sheet2!N58</f>
        <v>-1</v>
      </c>
      <c r="D58" s="114">
        <f>Sheet2!O58</f>
        <v>99</v>
      </c>
      <c r="E58" s="115">
        <f>Sheet2!P58</f>
        <v>-1</v>
      </c>
      <c r="F58" s="114">
        <f>Sheet2!T58</f>
        <v>198</v>
      </c>
      <c r="G58" s="115">
        <f>Sheet2!U58</f>
        <v>-2</v>
      </c>
      <c r="H58" s="120">
        <f t="shared" si="0"/>
        <v>1</v>
      </c>
      <c r="S58">
        <f t="shared" si="1"/>
        <v>1</v>
      </c>
      <c r="T58">
        <f t="shared" si="2"/>
        <v>36</v>
      </c>
      <c r="U58">
        <f t="shared" si="3"/>
        <v>1.0003599999999999</v>
      </c>
      <c r="V58">
        <f t="shared" si="4"/>
        <v>1</v>
      </c>
    </row>
    <row r="59" spans="1:22" ht="15.6" x14ac:dyDescent="0.25">
      <c r="A59" s="113">
        <f>Sheet2!L59</f>
        <v>0</v>
      </c>
      <c r="B59" s="114">
        <f>Sheet2!M59</f>
        <v>99</v>
      </c>
      <c r="C59" s="115">
        <f>Sheet2!N59</f>
        <v>-1</v>
      </c>
      <c r="D59" s="114">
        <f>Sheet2!O59</f>
        <v>99</v>
      </c>
      <c r="E59" s="115">
        <f>Sheet2!P59</f>
        <v>-1</v>
      </c>
      <c r="F59" s="114">
        <f>Sheet2!T59</f>
        <v>198</v>
      </c>
      <c r="G59" s="115">
        <f>Sheet2!U59</f>
        <v>-2</v>
      </c>
      <c r="H59" s="120">
        <f t="shared" si="0"/>
        <v>1</v>
      </c>
      <c r="S59">
        <f t="shared" si="1"/>
        <v>1</v>
      </c>
      <c r="T59">
        <f t="shared" si="2"/>
        <v>36</v>
      </c>
      <c r="U59">
        <f t="shared" si="3"/>
        <v>1.0003599999999999</v>
      </c>
      <c r="V59">
        <f t="shared" si="4"/>
        <v>1</v>
      </c>
    </row>
    <row r="60" spans="1:22" ht="15.6" x14ac:dyDescent="0.25">
      <c r="A60" s="113">
        <f>Sheet2!L60</f>
        <v>0</v>
      </c>
      <c r="B60" s="114">
        <f>Sheet2!M60</f>
        <v>99</v>
      </c>
      <c r="C60" s="115">
        <f>Sheet2!N60</f>
        <v>-1</v>
      </c>
      <c r="D60" s="114">
        <f>Sheet2!O60</f>
        <v>99</v>
      </c>
      <c r="E60" s="115">
        <f>Sheet2!P60</f>
        <v>-1</v>
      </c>
      <c r="F60" s="114">
        <f>Sheet2!T60</f>
        <v>198</v>
      </c>
      <c r="G60" s="115">
        <f>Sheet2!U60</f>
        <v>-2</v>
      </c>
      <c r="H60" s="120">
        <f t="shared" si="0"/>
        <v>1</v>
      </c>
      <c r="S60">
        <f t="shared" si="1"/>
        <v>1</v>
      </c>
      <c r="T60">
        <f t="shared" si="2"/>
        <v>36</v>
      </c>
      <c r="U60">
        <f t="shared" si="3"/>
        <v>1.0003599999999999</v>
      </c>
      <c r="V60">
        <f t="shared" si="4"/>
        <v>1</v>
      </c>
    </row>
    <row r="61" spans="1:22" ht="15.6" x14ac:dyDescent="0.25">
      <c r="A61" s="113">
        <f>Sheet2!L61</f>
        <v>0</v>
      </c>
      <c r="B61" s="114">
        <f>Sheet2!M61</f>
        <v>99</v>
      </c>
      <c r="C61" s="115">
        <f>Sheet2!N61</f>
        <v>-1</v>
      </c>
      <c r="D61" s="114">
        <f>Sheet2!O61</f>
        <v>99</v>
      </c>
      <c r="E61" s="115">
        <f>Sheet2!P61</f>
        <v>-1</v>
      </c>
      <c r="F61" s="114">
        <f>Sheet2!T61</f>
        <v>198</v>
      </c>
      <c r="G61" s="115">
        <f>Sheet2!U61</f>
        <v>-2</v>
      </c>
      <c r="H61" s="120">
        <f t="shared" si="0"/>
        <v>1</v>
      </c>
      <c r="S61">
        <f t="shared" si="1"/>
        <v>1</v>
      </c>
      <c r="T61">
        <f t="shared" si="2"/>
        <v>36</v>
      </c>
      <c r="U61">
        <f t="shared" si="3"/>
        <v>1.0003599999999999</v>
      </c>
      <c r="V61">
        <f t="shared" si="4"/>
        <v>1</v>
      </c>
    </row>
    <row r="62" spans="1:22" ht="15.6" x14ac:dyDescent="0.25">
      <c r="A62" s="113">
        <f>Sheet2!L62</f>
        <v>0</v>
      </c>
      <c r="B62" s="114">
        <f>Sheet2!M62</f>
        <v>99</v>
      </c>
      <c r="C62" s="115">
        <f>Sheet2!N62</f>
        <v>-1</v>
      </c>
      <c r="D62" s="114">
        <f>Sheet2!O62</f>
        <v>99</v>
      </c>
      <c r="E62" s="115">
        <f>Sheet2!P62</f>
        <v>-1</v>
      </c>
      <c r="F62" s="114">
        <f>Sheet2!T62</f>
        <v>198</v>
      </c>
      <c r="G62" s="115">
        <f>Sheet2!U62</f>
        <v>-2</v>
      </c>
      <c r="H62" s="120">
        <f t="shared" si="0"/>
        <v>1</v>
      </c>
      <c r="S62">
        <f t="shared" si="1"/>
        <v>1</v>
      </c>
      <c r="T62">
        <f t="shared" si="2"/>
        <v>36</v>
      </c>
      <c r="U62">
        <f t="shared" si="3"/>
        <v>1.0003599999999999</v>
      </c>
      <c r="V62">
        <f t="shared" si="4"/>
        <v>1</v>
      </c>
    </row>
    <row r="63" spans="1:22" ht="15.6" x14ac:dyDescent="0.25">
      <c r="A63" s="113">
        <f>Sheet2!L63</f>
        <v>0</v>
      </c>
      <c r="B63" s="114">
        <f>Sheet2!M63</f>
        <v>99</v>
      </c>
      <c r="C63" s="115">
        <f>Sheet2!N63</f>
        <v>-1</v>
      </c>
      <c r="D63" s="114">
        <f>Sheet2!O63</f>
        <v>99</v>
      </c>
      <c r="E63" s="115">
        <f>Sheet2!P63</f>
        <v>-1</v>
      </c>
      <c r="F63" s="114">
        <f>Sheet2!T63</f>
        <v>198</v>
      </c>
      <c r="G63" s="115">
        <f>Sheet2!U63</f>
        <v>-2</v>
      </c>
      <c r="H63" s="120">
        <f t="shared" si="0"/>
        <v>1</v>
      </c>
      <c r="S63">
        <f t="shared" si="1"/>
        <v>1</v>
      </c>
      <c r="T63">
        <f t="shared" si="2"/>
        <v>36</v>
      </c>
      <c r="U63">
        <f t="shared" si="3"/>
        <v>1.0003599999999999</v>
      </c>
      <c r="V63">
        <f t="shared" si="4"/>
        <v>1</v>
      </c>
    </row>
    <row r="64" spans="1:22" ht="15.6" x14ac:dyDescent="0.25">
      <c r="A64" s="113">
        <f>Sheet2!L64</f>
        <v>0</v>
      </c>
      <c r="B64" s="114">
        <f>Sheet2!M64</f>
        <v>99</v>
      </c>
      <c r="C64" s="115">
        <f>Sheet2!N64</f>
        <v>-1</v>
      </c>
      <c r="D64" s="114">
        <f>Sheet2!O64</f>
        <v>99</v>
      </c>
      <c r="E64" s="115">
        <f>Sheet2!P64</f>
        <v>-1</v>
      </c>
      <c r="F64" s="114">
        <f>Sheet2!T64</f>
        <v>198</v>
      </c>
      <c r="G64" s="115">
        <f>Sheet2!U64</f>
        <v>-2</v>
      </c>
      <c r="H64" s="120">
        <f t="shared" si="0"/>
        <v>1</v>
      </c>
      <c r="S64">
        <f t="shared" si="1"/>
        <v>1</v>
      </c>
      <c r="T64">
        <f t="shared" si="2"/>
        <v>36</v>
      </c>
      <c r="U64">
        <f t="shared" si="3"/>
        <v>1.0003599999999999</v>
      </c>
      <c r="V64">
        <f t="shared" si="4"/>
        <v>1</v>
      </c>
    </row>
    <row r="65" spans="1:22" ht="15.6" x14ac:dyDescent="0.25">
      <c r="A65" s="113" t="str">
        <f>Sheet2!L65</f>
        <v>Róbert Ravasz</v>
      </c>
      <c r="B65" s="114">
        <f>Sheet2!M65</f>
        <v>5</v>
      </c>
      <c r="C65" s="115">
        <f>Sheet2!N65</f>
        <v>4675</v>
      </c>
      <c r="D65" s="114">
        <f>Sheet2!O65</f>
        <v>3</v>
      </c>
      <c r="E65" s="115">
        <f>Sheet2!P65</f>
        <v>8450</v>
      </c>
      <c r="F65" s="114">
        <f>Sheet2!T65</f>
        <v>1008</v>
      </c>
      <c r="G65" s="115">
        <f>Sheet2!U65</f>
        <v>14125</v>
      </c>
      <c r="H65" s="120">
        <f t="shared" si="0"/>
        <v>67</v>
      </c>
      <c r="S65">
        <f t="shared" si="1"/>
        <v>66</v>
      </c>
      <c r="T65">
        <f t="shared" si="2"/>
        <v>10</v>
      </c>
      <c r="U65">
        <f t="shared" si="3"/>
        <v>66.000100000000003</v>
      </c>
      <c r="V65">
        <f t="shared" si="4"/>
        <v>67</v>
      </c>
    </row>
    <row r="66" spans="1:22" ht="15.6" x14ac:dyDescent="0.25">
      <c r="A66" s="113" t="str">
        <f>Sheet2!L66</f>
        <v>Ján Juricin</v>
      </c>
      <c r="B66" s="114">
        <f>Sheet2!M66</f>
        <v>8</v>
      </c>
      <c r="C66" s="115">
        <f>Sheet2!N66</f>
        <v>2950</v>
      </c>
      <c r="D66" s="114">
        <f>Sheet2!O66</f>
        <v>1000</v>
      </c>
      <c r="E66" s="115">
        <f>Sheet2!P66</f>
        <v>1000</v>
      </c>
      <c r="F66" s="114">
        <f>Sheet2!T66</f>
        <v>2008</v>
      </c>
      <c r="G66" s="115">
        <f>Sheet2!U66</f>
        <v>4950</v>
      </c>
      <c r="H66" s="120">
        <f t="shared" si="0"/>
        <v>90</v>
      </c>
      <c r="S66">
        <f t="shared" si="1"/>
        <v>90</v>
      </c>
      <c r="T66">
        <f t="shared" si="2"/>
        <v>33</v>
      </c>
      <c r="U66">
        <f t="shared" si="3"/>
        <v>90.000330000000005</v>
      </c>
      <c r="V66">
        <f t="shared" si="4"/>
        <v>90</v>
      </c>
    </row>
    <row r="67" spans="1:22" ht="15.6" x14ac:dyDescent="0.25">
      <c r="A67" s="113" t="str">
        <f>Sheet2!L67</f>
        <v>Jozef Somogyi</v>
      </c>
      <c r="B67" s="114">
        <f>Sheet2!M67</f>
        <v>1</v>
      </c>
      <c r="C67" s="115">
        <f>Sheet2!N67</f>
        <v>7950</v>
      </c>
      <c r="D67" s="114">
        <f>Sheet2!O67</f>
        <v>1</v>
      </c>
      <c r="E67" s="115">
        <f>Sheet2!P67</f>
        <v>10175</v>
      </c>
      <c r="F67" s="114">
        <f>Sheet2!T67</f>
        <v>1002</v>
      </c>
      <c r="G67" s="115">
        <f>Sheet2!U67</f>
        <v>19125</v>
      </c>
      <c r="H67" s="120">
        <f t="shared" si="0"/>
        <v>58</v>
      </c>
      <c r="S67">
        <f t="shared" si="1"/>
        <v>58</v>
      </c>
      <c r="T67">
        <f t="shared" si="2"/>
        <v>4</v>
      </c>
      <c r="U67">
        <f t="shared" si="3"/>
        <v>58.000039999999998</v>
      </c>
      <c r="V67">
        <f t="shared" si="4"/>
        <v>58</v>
      </c>
    </row>
    <row r="68" spans="1:22" ht="15.6" x14ac:dyDescent="0.25">
      <c r="A68" s="113" t="str">
        <f>Sheet2!L68</f>
        <v>Michal Struk</v>
      </c>
      <c r="B68" s="114">
        <f>Sheet2!M68</f>
        <v>11</v>
      </c>
      <c r="C68" s="115">
        <f>Sheet2!N68</f>
        <v>775</v>
      </c>
      <c r="D68" s="114">
        <f>Sheet2!O68</f>
        <v>7</v>
      </c>
      <c r="E68" s="115">
        <f>Sheet2!P68</f>
        <v>3725</v>
      </c>
      <c r="F68" s="114">
        <f>Sheet2!T68</f>
        <v>1018</v>
      </c>
      <c r="G68" s="115">
        <f>Sheet2!U68</f>
        <v>5500</v>
      </c>
      <c r="H68" s="120">
        <f t="shared" si="0"/>
        <v>85</v>
      </c>
      <c r="S68">
        <f t="shared" si="1"/>
        <v>84</v>
      </c>
      <c r="T68">
        <f t="shared" si="2"/>
        <v>30</v>
      </c>
      <c r="U68">
        <f t="shared" si="3"/>
        <v>84.000299999999996</v>
      </c>
      <c r="V68">
        <f t="shared" si="4"/>
        <v>85</v>
      </c>
    </row>
    <row r="69" spans="1:22" ht="15.6" x14ac:dyDescent="0.25">
      <c r="A69" s="113" t="str">
        <f>Sheet2!L69</f>
        <v>Štefan Futo</v>
      </c>
      <c r="B69" s="114">
        <f>Sheet2!M69</f>
        <v>3</v>
      </c>
      <c r="C69" s="115">
        <f>Sheet2!N69</f>
        <v>6400</v>
      </c>
      <c r="D69" s="114">
        <f>Sheet2!O69</f>
        <v>1</v>
      </c>
      <c r="E69" s="115">
        <f>Sheet2!P69</f>
        <v>10325</v>
      </c>
      <c r="F69" s="114">
        <f>Sheet2!T69</f>
        <v>1004</v>
      </c>
      <c r="G69" s="115">
        <f>Sheet2!U69</f>
        <v>17725</v>
      </c>
      <c r="H69" s="120">
        <f t="shared" ref="H69:H96" si="5">V69</f>
        <v>60</v>
      </c>
      <c r="S69">
        <f t="shared" si="1"/>
        <v>60</v>
      </c>
      <c r="T69">
        <f t="shared" si="2"/>
        <v>6</v>
      </c>
      <c r="U69">
        <f t="shared" si="3"/>
        <v>60.000059999999998</v>
      </c>
      <c r="V69">
        <f t="shared" si="4"/>
        <v>60</v>
      </c>
    </row>
    <row r="70" spans="1:22" ht="15.6" x14ac:dyDescent="0.25">
      <c r="A70" s="113" t="str">
        <f>Sheet2!L70</f>
        <v>Milan Michlík</v>
      </c>
      <c r="B70" s="114">
        <f>Sheet2!M70</f>
        <v>6</v>
      </c>
      <c r="C70" s="115">
        <f>Sheet2!N70</f>
        <v>4450</v>
      </c>
      <c r="D70" s="114">
        <f>Sheet2!O70</f>
        <v>7</v>
      </c>
      <c r="E70" s="115">
        <f>Sheet2!P70</f>
        <v>3725</v>
      </c>
      <c r="F70" s="114">
        <f>Sheet2!T70</f>
        <v>1013</v>
      </c>
      <c r="G70" s="115">
        <f>Sheet2!U70</f>
        <v>9175</v>
      </c>
      <c r="H70" s="120">
        <f t="shared" si="5"/>
        <v>76</v>
      </c>
      <c r="S70">
        <f t="shared" ref="S70:S96" si="6">RANK(F70,$F$5:$F$96,1)</f>
        <v>73</v>
      </c>
      <c r="T70">
        <f t="shared" ref="T70:T96" si="7">RANK(G70,$G$5:$G$96,0)</f>
        <v>21</v>
      </c>
      <c r="U70">
        <f t="shared" ref="U70:U96" si="8">S70+0.00001*T70</f>
        <v>73.000209999999996</v>
      </c>
      <c r="V70">
        <f t="shared" ref="V70:V96" si="9">RANK(U70,$U$5:$U$96,1)</f>
        <v>76</v>
      </c>
    </row>
    <row r="71" spans="1:22" ht="15.6" x14ac:dyDescent="0.25">
      <c r="A71" s="113" t="str">
        <f>Sheet2!L71</f>
        <v>Nikolas Szöke</v>
      </c>
      <c r="B71" s="114">
        <f>Sheet2!M71</f>
        <v>10</v>
      </c>
      <c r="C71" s="115">
        <f>Sheet2!N71</f>
        <v>1375</v>
      </c>
      <c r="D71" s="114">
        <f>Sheet2!O71</f>
        <v>10.5</v>
      </c>
      <c r="E71" s="115">
        <f>Sheet2!P71</f>
        <v>3475</v>
      </c>
      <c r="F71" s="114">
        <f>Sheet2!T71</f>
        <v>1020.5</v>
      </c>
      <c r="G71" s="115">
        <f>Sheet2!U71</f>
        <v>5850</v>
      </c>
      <c r="H71" s="120">
        <f t="shared" si="5"/>
        <v>87</v>
      </c>
      <c r="S71">
        <f t="shared" si="6"/>
        <v>87</v>
      </c>
      <c r="T71">
        <f t="shared" si="7"/>
        <v>29</v>
      </c>
      <c r="U71">
        <f t="shared" si="8"/>
        <v>87.000290000000007</v>
      </c>
      <c r="V71">
        <f t="shared" si="9"/>
        <v>87</v>
      </c>
    </row>
    <row r="72" spans="1:22" ht="15.6" x14ac:dyDescent="0.25">
      <c r="A72" s="113" t="str">
        <f>Sheet2!L72</f>
        <v>Rastislav Dudr</v>
      </c>
      <c r="B72" s="114">
        <f>Sheet2!M72</f>
        <v>9</v>
      </c>
      <c r="C72" s="115">
        <f>Sheet2!N72</f>
        <v>1950</v>
      </c>
      <c r="D72" s="114">
        <f>Sheet2!O72</f>
        <v>9</v>
      </c>
      <c r="E72" s="115">
        <f>Sheet2!P72</f>
        <v>1550</v>
      </c>
      <c r="F72" s="114">
        <f>Sheet2!T72</f>
        <v>1018</v>
      </c>
      <c r="G72" s="115">
        <f>Sheet2!U72</f>
        <v>4500</v>
      </c>
      <c r="H72" s="120">
        <f t="shared" si="5"/>
        <v>86</v>
      </c>
      <c r="S72">
        <f t="shared" si="6"/>
        <v>84</v>
      </c>
      <c r="T72">
        <f t="shared" si="7"/>
        <v>35</v>
      </c>
      <c r="U72">
        <f t="shared" si="8"/>
        <v>84.000349999999997</v>
      </c>
      <c r="V72">
        <f t="shared" si="9"/>
        <v>86</v>
      </c>
    </row>
    <row r="73" spans="1:22" ht="15.6" x14ac:dyDescent="0.25">
      <c r="A73" s="113" t="str">
        <f>Sheet2!L73</f>
        <v>Ákos Szücs</v>
      </c>
      <c r="B73" s="114">
        <f>Sheet2!M73</f>
        <v>7</v>
      </c>
      <c r="C73" s="115">
        <f>Sheet2!N73</f>
        <v>3050</v>
      </c>
      <c r="D73" s="114">
        <f>Sheet2!O73</f>
        <v>1000</v>
      </c>
      <c r="E73" s="115">
        <f>Sheet2!P73</f>
        <v>1000</v>
      </c>
      <c r="F73" s="114">
        <f>Sheet2!T73</f>
        <v>2007</v>
      </c>
      <c r="G73" s="115">
        <f>Sheet2!U73</f>
        <v>5050</v>
      </c>
      <c r="H73" s="120">
        <f t="shared" si="5"/>
        <v>89</v>
      </c>
      <c r="S73">
        <f t="shared" si="6"/>
        <v>89</v>
      </c>
      <c r="T73">
        <f t="shared" si="7"/>
        <v>31</v>
      </c>
      <c r="U73">
        <f t="shared" si="8"/>
        <v>89.000309999999999</v>
      </c>
      <c r="V73">
        <f t="shared" si="9"/>
        <v>89</v>
      </c>
    </row>
    <row r="74" spans="1:22" ht="15.6" x14ac:dyDescent="0.25">
      <c r="A74" s="113" t="str">
        <f>Sheet2!L74</f>
        <v>Július Slama</v>
      </c>
      <c r="B74" s="114">
        <f>Sheet2!M74</f>
        <v>4</v>
      </c>
      <c r="C74" s="115">
        <f>Sheet2!N74</f>
        <v>4975</v>
      </c>
      <c r="D74" s="114">
        <f>Sheet2!O74</f>
        <v>5</v>
      </c>
      <c r="E74" s="115">
        <f>Sheet2!P74</f>
        <v>5275</v>
      </c>
      <c r="F74" s="114">
        <f>Sheet2!T74</f>
        <v>1009</v>
      </c>
      <c r="G74" s="115">
        <f>Sheet2!U74</f>
        <v>11250</v>
      </c>
      <c r="H74" s="120">
        <f t="shared" si="5"/>
        <v>69</v>
      </c>
      <c r="S74">
        <f t="shared" si="6"/>
        <v>68</v>
      </c>
      <c r="T74">
        <f t="shared" si="7"/>
        <v>14</v>
      </c>
      <c r="U74">
        <f t="shared" si="8"/>
        <v>68.000140000000002</v>
      </c>
      <c r="V74">
        <f t="shared" si="9"/>
        <v>69</v>
      </c>
    </row>
    <row r="75" spans="1:22" ht="15.6" x14ac:dyDescent="0.25">
      <c r="A75" s="113" t="str">
        <f>Sheet2!L75</f>
        <v>Ján Ottinger</v>
      </c>
      <c r="B75" s="114">
        <f>Sheet2!M75</f>
        <v>2</v>
      </c>
      <c r="C75" s="115">
        <f>Sheet2!N75</f>
        <v>6950</v>
      </c>
      <c r="D75" s="114">
        <f>Sheet2!O75</f>
        <v>5</v>
      </c>
      <c r="E75" s="115">
        <f>Sheet2!P75</f>
        <v>7125</v>
      </c>
      <c r="F75" s="114">
        <f>Sheet2!T75</f>
        <v>1007</v>
      </c>
      <c r="G75" s="115">
        <f>Sheet2!U75</f>
        <v>15075</v>
      </c>
      <c r="H75" s="120">
        <f t="shared" si="5"/>
        <v>65</v>
      </c>
      <c r="S75">
        <f t="shared" si="6"/>
        <v>65</v>
      </c>
      <c r="T75">
        <f t="shared" si="7"/>
        <v>7</v>
      </c>
      <c r="U75">
        <f t="shared" si="8"/>
        <v>65.000069999999994</v>
      </c>
      <c r="V75">
        <f t="shared" si="9"/>
        <v>65</v>
      </c>
    </row>
    <row r="76" spans="1:22" ht="15.6" x14ac:dyDescent="0.25">
      <c r="A76" s="113">
        <f>Sheet2!L76</f>
        <v>0</v>
      </c>
      <c r="B76" s="114">
        <f>Sheet2!M76</f>
        <v>99</v>
      </c>
      <c r="C76" s="115">
        <f>Sheet2!N76</f>
        <v>-1</v>
      </c>
      <c r="D76" s="114">
        <f>Sheet2!O76</f>
        <v>99</v>
      </c>
      <c r="E76" s="115">
        <f>Sheet2!P76</f>
        <v>-1</v>
      </c>
      <c r="F76" s="114">
        <f>Sheet2!T76</f>
        <v>198</v>
      </c>
      <c r="G76" s="115">
        <f>Sheet2!U76</f>
        <v>-2</v>
      </c>
      <c r="H76" s="120">
        <f t="shared" si="5"/>
        <v>1</v>
      </c>
      <c r="S76">
        <f t="shared" si="6"/>
        <v>1</v>
      </c>
      <c r="T76">
        <f t="shared" si="7"/>
        <v>36</v>
      </c>
      <c r="U76">
        <f t="shared" si="8"/>
        <v>1.0003599999999999</v>
      </c>
      <c r="V76">
        <f t="shared" si="9"/>
        <v>1</v>
      </c>
    </row>
    <row r="77" spans="1:22" ht="15.6" x14ac:dyDescent="0.25">
      <c r="A77" s="113">
        <f>Sheet2!L77</f>
        <v>0</v>
      </c>
      <c r="B77" s="114">
        <f>Sheet2!M77</f>
        <v>99</v>
      </c>
      <c r="C77" s="115">
        <f>Sheet2!N77</f>
        <v>-1</v>
      </c>
      <c r="D77" s="114">
        <f>Sheet2!O77</f>
        <v>99</v>
      </c>
      <c r="E77" s="115">
        <f>Sheet2!P77</f>
        <v>-1</v>
      </c>
      <c r="F77" s="114">
        <f>Sheet2!T77</f>
        <v>198</v>
      </c>
      <c r="G77" s="115">
        <f>Sheet2!U77</f>
        <v>-2</v>
      </c>
      <c r="H77" s="120">
        <f t="shared" si="5"/>
        <v>1</v>
      </c>
      <c r="S77">
        <f t="shared" si="6"/>
        <v>1</v>
      </c>
      <c r="T77">
        <f t="shared" si="7"/>
        <v>36</v>
      </c>
      <c r="U77">
        <f t="shared" si="8"/>
        <v>1.0003599999999999</v>
      </c>
      <c r="V77">
        <f t="shared" si="9"/>
        <v>1</v>
      </c>
    </row>
    <row r="78" spans="1:22" ht="15.6" x14ac:dyDescent="0.25">
      <c r="A78" s="113">
        <f>Sheet2!L78</f>
        <v>0</v>
      </c>
      <c r="B78" s="114">
        <f>Sheet2!M78</f>
        <v>99</v>
      </c>
      <c r="C78" s="115">
        <f>Sheet2!N78</f>
        <v>-1</v>
      </c>
      <c r="D78" s="114">
        <f>Sheet2!O78</f>
        <v>99</v>
      </c>
      <c r="E78" s="115">
        <f>Sheet2!P78</f>
        <v>-1</v>
      </c>
      <c r="F78" s="114">
        <f>Sheet2!T78</f>
        <v>198</v>
      </c>
      <c r="G78" s="115">
        <f>Sheet2!U78</f>
        <v>-2</v>
      </c>
      <c r="H78" s="120">
        <f t="shared" si="5"/>
        <v>1</v>
      </c>
      <c r="S78">
        <f t="shared" si="6"/>
        <v>1</v>
      </c>
      <c r="T78">
        <f t="shared" si="7"/>
        <v>36</v>
      </c>
      <c r="U78">
        <f t="shared" si="8"/>
        <v>1.0003599999999999</v>
      </c>
      <c r="V78">
        <f t="shared" si="9"/>
        <v>1</v>
      </c>
    </row>
    <row r="79" spans="1:22" ht="15.6" x14ac:dyDescent="0.25">
      <c r="A79" s="113">
        <f>Sheet2!L79</f>
        <v>0</v>
      </c>
      <c r="B79" s="114">
        <f>Sheet2!M79</f>
        <v>99</v>
      </c>
      <c r="C79" s="115">
        <f>Sheet2!N79</f>
        <v>-1</v>
      </c>
      <c r="D79" s="114">
        <f>Sheet2!O79</f>
        <v>99</v>
      </c>
      <c r="E79" s="115">
        <f>Sheet2!P79</f>
        <v>-1</v>
      </c>
      <c r="F79" s="114">
        <f>Sheet2!T79</f>
        <v>198</v>
      </c>
      <c r="G79" s="115">
        <f>Sheet2!U79</f>
        <v>-2</v>
      </c>
      <c r="H79" s="120">
        <f t="shared" si="5"/>
        <v>1</v>
      </c>
      <c r="S79">
        <f t="shared" si="6"/>
        <v>1</v>
      </c>
      <c r="T79">
        <f t="shared" si="7"/>
        <v>36</v>
      </c>
      <c r="U79">
        <f t="shared" si="8"/>
        <v>1.0003599999999999</v>
      </c>
      <c r="V79">
        <f t="shared" si="9"/>
        <v>1</v>
      </c>
    </row>
    <row r="80" spans="1:22" ht="15.6" x14ac:dyDescent="0.25">
      <c r="A80" s="113">
        <f>Sheet2!L80</f>
        <v>0</v>
      </c>
      <c r="B80" s="114">
        <f>Sheet2!M80</f>
        <v>99</v>
      </c>
      <c r="C80" s="115">
        <f>Sheet2!N80</f>
        <v>-1</v>
      </c>
      <c r="D80" s="114">
        <f>Sheet2!O80</f>
        <v>99</v>
      </c>
      <c r="E80" s="115">
        <f>Sheet2!P80</f>
        <v>-1</v>
      </c>
      <c r="F80" s="114">
        <f>Sheet2!T80</f>
        <v>198</v>
      </c>
      <c r="G80" s="115">
        <f>Sheet2!U80</f>
        <v>-2</v>
      </c>
      <c r="H80" s="120">
        <f t="shared" si="5"/>
        <v>1</v>
      </c>
      <c r="S80">
        <f t="shared" si="6"/>
        <v>1</v>
      </c>
      <c r="T80">
        <f t="shared" si="7"/>
        <v>36</v>
      </c>
      <c r="U80">
        <f t="shared" si="8"/>
        <v>1.0003599999999999</v>
      </c>
      <c r="V80">
        <f t="shared" si="9"/>
        <v>1</v>
      </c>
    </row>
    <row r="81" spans="1:22" ht="15.6" x14ac:dyDescent="0.25">
      <c r="A81" s="113">
        <f>Sheet2!L81</f>
        <v>0</v>
      </c>
      <c r="B81" s="114">
        <f>Sheet2!M81</f>
        <v>99</v>
      </c>
      <c r="C81" s="115">
        <f>Sheet2!N81</f>
        <v>-1</v>
      </c>
      <c r="D81" s="114">
        <f>Sheet2!O81</f>
        <v>99</v>
      </c>
      <c r="E81" s="115">
        <f>Sheet2!P81</f>
        <v>-1</v>
      </c>
      <c r="F81" s="114">
        <f>Sheet2!T81</f>
        <v>198</v>
      </c>
      <c r="G81" s="115">
        <f>Sheet2!U81</f>
        <v>-2</v>
      </c>
      <c r="H81" s="120">
        <f t="shared" si="5"/>
        <v>1</v>
      </c>
      <c r="S81">
        <f t="shared" si="6"/>
        <v>1</v>
      </c>
      <c r="T81">
        <f t="shared" si="7"/>
        <v>36</v>
      </c>
      <c r="U81">
        <f t="shared" si="8"/>
        <v>1.0003599999999999</v>
      </c>
      <c r="V81">
        <f t="shared" si="9"/>
        <v>1</v>
      </c>
    </row>
    <row r="82" spans="1:22" ht="15.6" x14ac:dyDescent="0.25">
      <c r="A82" s="113">
        <f>Sheet2!L82</f>
        <v>0</v>
      </c>
      <c r="B82" s="114">
        <f>Sheet2!M82</f>
        <v>99</v>
      </c>
      <c r="C82" s="115">
        <f>Sheet2!N82</f>
        <v>-1</v>
      </c>
      <c r="D82" s="114">
        <f>Sheet2!O82</f>
        <v>99</v>
      </c>
      <c r="E82" s="115">
        <f>Sheet2!P82</f>
        <v>-1</v>
      </c>
      <c r="F82" s="114">
        <f>Sheet2!T82</f>
        <v>198</v>
      </c>
      <c r="G82" s="115">
        <f>Sheet2!U82</f>
        <v>-2</v>
      </c>
      <c r="H82" s="120">
        <f t="shared" si="5"/>
        <v>1</v>
      </c>
      <c r="S82">
        <f t="shared" si="6"/>
        <v>1</v>
      </c>
      <c r="T82">
        <f t="shared" si="7"/>
        <v>36</v>
      </c>
      <c r="U82">
        <f t="shared" si="8"/>
        <v>1.0003599999999999</v>
      </c>
      <c r="V82">
        <f t="shared" si="9"/>
        <v>1</v>
      </c>
    </row>
    <row r="83" spans="1:22" ht="15.6" x14ac:dyDescent="0.25">
      <c r="A83" s="113">
        <f>Sheet2!L83</f>
        <v>0</v>
      </c>
      <c r="B83" s="114">
        <f>Sheet2!M83</f>
        <v>99</v>
      </c>
      <c r="C83" s="115">
        <f>Sheet2!N83</f>
        <v>-1</v>
      </c>
      <c r="D83" s="114">
        <f>Sheet2!O83</f>
        <v>99</v>
      </c>
      <c r="E83" s="115">
        <f>Sheet2!P83</f>
        <v>-1</v>
      </c>
      <c r="F83" s="114">
        <f>Sheet2!T83</f>
        <v>198</v>
      </c>
      <c r="G83" s="115">
        <f>Sheet2!U83</f>
        <v>-2</v>
      </c>
      <c r="H83" s="120">
        <f t="shared" si="5"/>
        <v>1</v>
      </c>
      <c r="S83">
        <f t="shared" si="6"/>
        <v>1</v>
      </c>
      <c r="T83">
        <f t="shared" si="7"/>
        <v>36</v>
      </c>
      <c r="U83">
        <f t="shared" si="8"/>
        <v>1.0003599999999999</v>
      </c>
      <c r="V83">
        <f t="shared" si="9"/>
        <v>1</v>
      </c>
    </row>
    <row r="84" spans="1:22" ht="15.6" x14ac:dyDescent="0.25">
      <c r="A84" s="113">
        <f>Sheet2!L84</f>
        <v>0</v>
      </c>
      <c r="B84" s="114">
        <f>Sheet2!M84</f>
        <v>99</v>
      </c>
      <c r="C84" s="115">
        <f>Sheet2!N84</f>
        <v>-1</v>
      </c>
      <c r="D84" s="114">
        <f>Sheet2!O84</f>
        <v>99</v>
      </c>
      <c r="E84" s="115">
        <f>Sheet2!P84</f>
        <v>-1</v>
      </c>
      <c r="F84" s="114">
        <f>Sheet2!T84</f>
        <v>198</v>
      </c>
      <c r="G84" s="115">
        <f>Sheet2!U84</f>
        <v>-2</v>
      </c>
      <c r="H84" s="120">
        <f t="shared" si="5"/>
        <v>1</v>
      </c>
      <c r="S84">
        <f t="shared" si="6"/>
        <v>1</v>
      </c>
      <c r="T84">
        <f t="shared" si="7"/>
        <v>36</v>
      </c>
      <c r="U84">
        <f t="shared" si="8"/>
        <v>1.0003599999999999</v>
      </c>
      <c r="V84">
        <f t="shared" si="9"/>
        <v>1</v>
      </c>
    </row>
    <row r="85" spans="1:22" ht="15.6" x14ac:dyDescent="0.25">
      <c r="A85" s="113">
        <f>Sheet2!L85</f>
        <v>0</v>
      </c>
      <c r="B85" s="114">
        <f>Sheet2!M85</f>
        <v>99</v>
      </c>
      <c r="C85" s="115">
        <f>Sheet2!N85</f>
        <v>-1</v>
      </c>
      <c r="D85" s="114">
        <f>Sheet2!O85</f>
        <v>99</v>
      </c>
      <c r="E85" s="115">
        <f>Sheet2!P85</f>
        <v>-1</v>
      </c>
      <c r="F85" s="114">
        <f>Sheet2!T85</f>
        <v>198</v>
      </c>
      <c r="G85" s="115">
        <f>Sheet2!U85</f>
        <v>-2</v>
      </c>
      <c r="H85" s="120">
        <f t="shared" si="5"/>
        <v>1</v>
      </c>
      <c r="S85">
        <f t="shared" si="6"/>
        <v>1</v>
      </c>
      <c r="T85">
        <f t="shared" si="7"/>
        <v>36</v>
      </c>
      <c r="U85">
        <f t="shared" si="8"/>
        <v>1.0003599999999999</v>
      </c>
      <c r="V85">
        <f t="shared" si="9"/>
        <v>1</v>
      </c>
    </row>
    <row r="86" spans="1:22" ht="15.6" x14ac:dyDescent="0.25">
      <c r="A86" s="113">
        <f>Sheet2!L86</f>
        <v>0</v>
      </c>
      <c r="B86" s="114">
        <f>Sheet2!M86</f>
        <v>99</v>
      </c>
      <c r="C86" s="115">
        <f>Sheet2!N86</f>
        <v>-1</v>
      </c>
      <c r="D86" s="114">
        <f>Sheet2!O86</f>
        <v>99</v>
      </c>
      <c r="E86" s="115">
        <f>Sheet2!P86</f>
        <v>-1</v>
      </c>
      <c r="F86" s="114">
        <f>Sheet2!T86</f>
        <v>198</v>
      </c>
      <c r="G86" s="115">
        <f>Sheet2!U86</f>
        <v>-2</v>
      </c>
      <c r="H86" s="120">
        <f t="shared" si="5"/>
        <v>1</v>
      </c>
      <c r="S86">
        <f t="shared" si="6"/>
        <v>1</v>
      </c>
      <c r="T86">
        <f t="shared" si="7"/>
        <v>36</v>
      </c>
      <c r="U86">
        <f t="shared" si="8"/>
        <v>1.0003599999999999</v>
      </c>
      <c r="V86">
        <f t="shared" si="9"/>
        <v>1</v>
      </c>
    </row>
    <row r="87" spans="1:22" ht="15.6" x14ac:dyDescent="0.25">
      <c r="A87" s="113">
        <f>Sheet2!L87</f>
        <v>0</v>
      </c>
      <c r="B87" s="114">
        <f>Sheet2!M87</f>
        <v>99</v>
      </c>
      <c r="C87" s="115">
        <f>Sheet2!N87</f>
        <v>-1</v>
      </c>
      <c r="D87" s="114">
        <f>Sheet2!O87</f>
        <v>99</v>
      </c>
      <c r="E87" s="115">
        <f>Sheet2!P87</f>
        <v>-1</v>
      </c>
      <c r="F87" s="114">
        <f>Sheet2!T87</f>
        <v>198</v>
      </c>
      <c r="G87" s="115">
        <f>Sheet2!U87</f>
        <v>-2</v>
      </c>
      <c r="H87" s="120">
        <f t="shared" si="5"/>
        <v>1</v>
      </c>
      <c r="S87">
        <f t="shared" si="6"/>
        <v>1</v>
      </c>
      <c r="T87">
        <f t="shared" si="7"/>
        <v>36</v>
      </c>
      <c r="U87">
        <f t="shared" si="8"/>
        <v>1.0003599999999999</v>
      </c>
      <c r="V87">
        <f t="shared" si="9"/>
        <v>1</v>
      </c>
    </row>
    <row r="88" spans="1:22" ht="15.6" x14ac:dyDescent="0.25">
      <c r="A88" s="113">
        <f>Sheet2!L88</f>
        <v>0</v>
      </c>
      <c r="B88" s="114">
        <f>Sheet2!M88</f>
        <v>99</v>
      </c>
      <c r="C88" s="115">
        <f>Sheet2!N88</f>
        <v>-1</v>
      </c>
      <c r="D88" s="114">
        <f>Sheet2!O88</f>
        <v>99</v>
      </c>
      <c r="E88" s="115">
        <f>Sheet2!P88</f>
        <v>-1</v>
      </c>
      <c r="F88" s="114">
        <f>Sheet2!T88</f>
        <v>198</v>
      </c>
      <c r="G88" s="115">
        <f>Sheet2!U88</f>
        <v>-2</v>
      </c>
      <c r="H88" s="120">
        <f t="shared" si="5"/>
        <v>1</v>
      </c>
      <c r="S88">
        <f t="shared" si="6"/>
        <v>1</v>
      </c>
      <c r="T88">
        <f t="shared" si="7"/>
        <v>36</v>
      </c>
      <c r="U88">
        <f t="shared" si="8"/>
        <v>1.0003599999999999</v>
      </c>
      <c r="V88">
        <f t="shared" si="9"/>
        <v>1</v>
      </c>
    </row>
    <row r="89" spans="1:22" ht="15.6" x14ac:dyDescent="0.25">
      <c r="A89" s="113">
        <f>Sheet2!L89</f>
        <v>0</v>
      </c>
      <c r="B89" s="114">
        <f>Sheet2!M89</f>
        <v>99</v>
      </c>
      <c r="C89" s="115">
        <f>Sheet2!N89</f>
        <v>-1</v>
      </c>
      <c r="D89" s="114">
        <f>Sheet2!O89</f>
        <v>99</v>
      </c>
      <c r="E89" s="115">
        <f>Sheet2!P89</f>
        <v>-1</v>
      </c>
      <c r="F89" s="114">
        <f>Sheet2!T89</f>
        <v>198</v>
      </c>
      <c r="G89" s="115">
        <f>Sheet2!U89</f>
        <v>-2</v>
      </c>
      <c r="H89" s="120">
        <f t="shared" si="5"/>
        <v>1</v>
      </c>
      <c r="S89">
        <f t="shared" si="6"/>
        <v>1</v>
      </c>
      <c r="T89">
        <f t="shared" si="7"/>
        <v>36</v>
      </c>
      <c r="U89">
        <f t="shared" si="8"/>
        <v>1.0003599999999999</v>
      </c>
      <c r="V89">
        <f t="shared" si="9"/>
        <v>1</v>
      </c>
    </row>
    <row r="90" spans="1:22" ht="15.6" x14ac:dyDescent="0.25">
      <c r="A90" s="113">
        <f>Sheet2!L90</f>
        <v>0</v>
      </c>
      <c r="B90" s="114">
        <f>Sheet2!M90</f>
        <v>99</v>
      </c>
      <c r="C90" s="115">
        <f>Sheet2!N90</f>
        <v>-1</v>
      </c>
      <c r="D90" s="114">
        <f>Sheet2!O90</f>
        <v>99</v>
      </c>
      <c r="E90" s="115">
        <f>Sheet2!P90</f>
        <v>-1</v>
      </c>
      <c r="F90" s="114">
        <f>Sheet2!T90</f>
        <v>198</v>
      </c>
      <c r="G90" s="115">
        <f>Sheet2!U90</f>
        <v>-2</v>
      </c>
      <c r="H90" s="120">
        <f t="shared" si="5"/>
        <v>1</v>
      </c>
      <c r="S90">
        <f t="shared" si="6"/>
        <v>1</v>
      </c>
      <c r="T90">
        <f t="shared" si="7"/>
        <v>36</v>
      </c>
      <c r="U90">
        <f t="shared" si="8"/>
        <v>1.0003599999999999</v>
      </c>
      <c r="V90">
        <f t="shared" si="9"/>
        <v>1</v>
      </c>
    </row>
    <row r="91" spans="1:22" ht="15.6" x14ac:dyDescent="0.25">
      <c r="A91" s="113">
        <f>Sheet2!L91</f>
        <v>0</v>
      </c>
      <c r="B91" s="114">
        <f>Sheet2!M91</f>
        <v>99</v>
      </c>
      <c r="C91" s="115">
        <f>Sheet2!N91</f>
        <v>-1</v>
      </c>
      <c r="D91" s="114">
        <f>Sheet2!O91</f>
        <v>99</v>
      </c>
      <c r="E91" s="115">
        <f>Sheet2!P91</f>
        <v>-1</v>
      </c>
      <c r="F91" s="114">
        <f>Sheet2!T91</f>
        <v>198</v>
      </c>
      <c r="G91" s="115">
        <f>Sheet2!U91</f>
        <v>-2</v>
      </c>
      <c r="H91" s="120">
        <f t="shared" si="5"/>
        <v>1</v>
      </c>
      <c r="S91">
        <f t="shared" si="6"/>
        <v>1</v>
      </c>
      <c r="T91">
        <f t="shared" si="7"/>
        <v>36</v>
      </c>
      <c r="U91">
        <f t="shared" si="8"/>
        <v>1.0003599999999999</v>
      </c>
      <c r="V91">
        <f t="shared" si="9"/>
        <v>1</v>
      </c>
    </row>
    <row r="92" spans="1:22" ht="15.6" x14ac:dyDescent="0.25">
      <c r="A92" s="113">
        <f>Sheet2!L92</f>
        <v>0</v>
      </c>
      <c r="B92" s="114">
        <f>Sheet2!M92</f>
        <v>99</v>
      </c>
      <c r="C92" s="115">
        <f>Sheet2!N92</f>
        <v>-1</v>
      </c>
      <c r="D92" s="114">
        <f>Sheet2!O92</f>
        <v>99</v>
      </c>
      <c r="E92" s="115">
        <f>Sheet2!P92</f>
        <v>-1</v>
      </c>
      <c r="F92" s="114">
        <f>Sheet2!T92</f>
        <v>198</v>
      </c>
      <c r="G92" s="115">
        <f>Sheet2!U92</f>
        <v>-2</v>
      </c>
      <c r="H92" s="120">
        <f t="shared" si="5"/>
        <v>1</v>
      </c>
      <c r="S92">
        <f t="shared" si="6"/>
        <v>1</v>
      </c>
      <c r="T92">
        <f t="shared" si="7"/>
        <v>36</v>
      </c>
      <c r="U92">
        <f t="shared" si="8"/>
        <v>1.0003599999999999</v>
      </c>
      <c r="V92">
        <f t="shared" si="9"/>
        <v>1</v>
      </c>
    </row>
    <row r="93" spans="1:22" ht="15.6" x14ac:dyDescent="0.25">
      <c r="A93" s="113">
        <f>Sheet2!L93</f>
        <v>0</v>
      </c>
      <c r="B93" s="114">
        <f>Sheet2!M93</f>
        <v>99</v>
      </c>
      <c r="C93" s="115">
        <f>Sheet2!N93</f>
        <v>-1</v>
      </c>
      <c r="D93" s="114">
        <f>Sheet2!O93</f>
        <v>99</v>
      </c>
      <c r="E93" s="115">
        <f>Sheet2!P93</f>
        <v>-1</v>
      </c>
      <c r="F93" s="114">
        <f>Sheet2!T93</f>
        <v>198</v>
      </c>
      <c r="G93" s="115">
        <f>Sheet2!U93</f>
        <v>-2</v>
      </c>
      <c r="H93" s="120">
        <f t="shared" si="5"/>
        <v>1</v>
      </c>
      <c r="S93">
        <f t="shared" si="6"/>
        <v>1</v>
      </c>
      <c r="T93">
        <f t="shared" si="7"/>
        <v>36</v>
      </c>
      <c r="U93">
        <f t="shared" si="8"/>
        <v>1.0003599999999999</v>
      </c>
      <c r="V93">
        <f t="shared" si="9"/>
        <v>1</v>
      </c>
    </row>
    <row r="94" spans="1:22" ht="15.6" x14ac:dyDescent="0.25">
      <c r="A94" s="113">
        <f>Sheet2!L94</f>
        <v>0</v>
      </c>
      <c r="B94" s="114">
        <f>Sheet2!M94</f>
        <v>99</v>
      </c>
      <c r="C94" s="115">
        <f>Sheet2!N94</f>
        <v>-1</v>
      </c>
      <c r="D94" s="114">
        <f>Sheet2!O94</f>
        <v>99</v>
      </c>
      <c r="E94" s="115">
        <f>Sheet2!P94</f>
        <v>-1</v>
      </c>
      <c r="F94" s="114">
        <f>Sheet2!T94</f>
        <v>198</v>
      </c>
      <c r="G94" s="115">
        <f>Sheet2!U94</f>
        <v>-2</v>
      </c>
      <c r="H94" s="120">
        <f t="shared" si="5"/>
        <v>1</v>
      </c>
      <c r="S94">
        <f t="shared" si="6"/>
        <v>1</v>
      </c>
      <c r="T94">
        <f t="shared" si="7"/>
        <v>36</v>
      </c>
      <c r="U94">
        <f t="shared" si="8"/>
        <v>1.0003599999999999</v>
      </c>
      <c r="V94">
        <f t="shared" si="9"/>
        <v>1</v>
      </c>
    </row>
    <row r="95" spans="1:22" ht="15.6" x14ac:dyDescent="0.25">
      <c r="A95" s="113" t="str">
        <f>Sheet2!L95</f>
        <v>Zoltán Berecz</v>
      </c>
      <c r="B95" s="114">
        <f>Sheet2!M95</f>
        <v>8</v>
      </c>
      <c r="C95" s="115">
        <f>Sheet2!N95</f>
        <v>3500</v>
      </c>
      <c r="D95" s="114">
        <f>Sheet2!O95</f>
        <v>1</v>
      </c>
      <c r="E95" s="115">
        <f>Sheet2!P95</f>
        <v>7375</v>
      </c>
      <c r="F95" s="114">
        <f>Sheet2!T95</f>
        <v>1009</v>
      </c>
      <c r="G95" s="115">
        <f>Sheet2!U95</f>
        <v>11875</v>
      </c>
      <c r="H95" s="120">
        <f t="shared" si="5"/>
        <v>68</v>
      </c>
      <c r="S95">
        <f t="shared" si="6"/>
        <v>68</v>
      </c>
      <c r="T95">
        <f t="shared" si="7"/>
        <v>13</v>
      </c>
      <c r="U95">
        <f t="shared" si="8"/>
        <v>68.000129999999999</v>
      </c>
      <c r="V95">
        <f t="shared" si="9"/>
        <v>68</v>
      </c>
    </row>
    <row r="96" spans="1:22" ht="16.2" thickBot="1" x14ac:dyDescent="0.3">
      <c r="A96" s="117" t="str">
        <f>Sheet2!L96</f>
        <v>Roman Serencsés</v>
      </c>
      <c r="B96" s="118">
        <f>Sheet2!M96</f>
        <v>11</v>
      </c>
      <c r="C96" s="119">
        <f>Sheet2!N96</f>
        <v>2850</v>
      </c>
      <c r="D96" s="118">
        <f>Sheet2!O96</f>
        <v>1000</v>
      </c>
      <c r="E96" s="119">
        <f>Sheet2!P96</f>
        <v>1000</v>
      </c>
      <c r="F96" s="118">
        <f>Sheet2!T96</f>
        <v>2011</v>
      </c>
      <c r="G96" s="119">
        <f>Sheet2!U96</f>
        <v>4850</v>
      </c>
      <c r="H96" s="121">
        <f t="shared" si="5"/>
        <v>92</v>
      </c>
      <c r="S96">
        <f t="shared" si="6"/>
        <v>92</v>
      </c>
      <c r="T96">
        <f t="shared" si="7"/>
        <v>34</v>
      </c>
      <c r="U96">
        <f t="shared" si="8"/>
        <v>92.000339999999994</v>
      </c>
      <c r="V96">
        <f t="shared" si="9"/>
        <v>92</v>
      </c>
    </row>
  </sheetData>
  <autoFilter ref="A4:H4" xr:uid="{00000000-0009-0000-0000-00000D000000}">
    <sortState xmlns:xlrd2="http://schemas.microsoft.com/office/spreadsheetml/2017/richdata2" ref="A5:H76">
      <sortCondition ref="H4"/>
    </sortState>
  </autoFilter>
  <mergeCells count="4">
    <mergeCell ref="A1:H2"/>
    <mergeCell ref="F3:G3"/>
    <mergeCell ref="D3:E3"/>
    <mergeCell ref="B3:C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4:U124"/>
  <sheetViews>
    <sheetView topLeftCell="A9" workbookViewId="0">
      <selection activeCell="U124" sqref="U124"/>
    </sheetView>
  </sheetViews>
  <sheetFormatPr defaultRowHeight="13.2" x14ac:dyDescent="0.25"/>
  <cols>
    <col min="1" max="1" width="32" customWidth="1"/>
    <col min="5" max="5" width="15.109375" bestFit="1" customWidth="1"/>
    <col min="6" max="6" width="3" bestFit="1" customWidth="1"/>
    <col min="12" max="12" width="17.6640625" bestFit="1" customWidth="1"/>
  </cols>
  <sheetData>
    <row r="4" spans="1:21" x14ac:dyDescent="0.25">
      <c r="M4" t="s">
        <v>132</v>
      </c>
      <c r="N4" t="s">
        <v>132</v>
      </c>
      <c r="O4" t="s">
        <v>133</v>
      </c>
      <c r="P4" t="s">
        <v>133</v>
      </c>
      <c r="Q4" t="s">
        <v>150</v>
      </c>
      <c r="R4" t="s">
        <v>150</v>
      </c>
    </row>
    <row r="5" spans="1:21" x14ac:dyDescent="0.25">
      <c r="A5" t="str">
        <f>'30 družstiev Preteky č. 1'!C5</f>
        <v>Ladiszlav Szabo</v>
      </c>
      <c r="B5">
        <f>'30 družstiev Preteky č. 1'!E6</f>
        <v>8</v>
      </c>
      <c r="C5">
        <f>'30 družstiev Preteky č. 1'!D6</f>
        <v>4250</v>
      </c>
      <c r="L5" t="str">
        <f>A5</f>
        <v>Ladiszlav Szabo</v>
      </c>
      <c r="M5">
        <f>IFERROR(VLOOKUP($L5,$A$5:$C$124,COLUMN($B$5:$B$124),0), 1000)</f>
        <v>8</v>
      </c>
      <c r="N5">
        <f>IFERROR(VLOOKUP($L5,$A$5:$C$124,COLUMN($C$5:$C$124),0),1000)</f>
        <v>4250</v>
      </c>
      <c r="O5">
        <f>IFERROR(VLOOKUP($L5,'Data Pretek2'!$A$5:$C$124,COLUMN('Data Pretek2'!$B$5:$B$124),0), 1000)</f>
        <v>5</v>
      </c>
      <c r="P5">
        <f>IFERROR(VLOOKUP($L5,'Data Pretek2'!$A$5:$C$124,COLUMN('Data Pretek2'!$C$5:$C$124),0), 1000)</f>
        <v>4700</v>
      </c>
      <c r="Q5">
        <f>IFERROR(VLOOKUP($L5,'Data Pretek3'!$A$5:$C$124,COLUMN('Data Pretek2'!$B$5:$B$124),0), 1000)</f>
        <v>1000</v>
      </c>
      <c r="R5">
        <f>IFERROR(VLOOKUP($L5,'Data Pretek3'!$A$5:$C$124,COLUMN('Data Pretek2'!$C$5:$C$124),0), 1000)</f>
        <v>1000</v>
      </c>
      <c r="T5">
        <f>O5+M5+Q5</f>
        <v>1013</v>
      </c>
      <c r="U5">
        <f>N5+P5+R5</f>
        <v>9950</v>
      </c>
    </row>
    <row r="6" spans="1:21" x14ac:dyDescent="0.25">
      <c r="A6" t="str">
        <f>'30 družstiev Preteky č. 1'!C7</f>
        <v>Ladislav Szabó ml.</v>
      </c>
      <c r="B6">
        <f>'30 družstiev Preteky č. 1'!E8</f>
        <v>6</v>
      </c>
      <c r="C6">
        <f>'30 družstiev Preteky č. 1'!D8</f>
        <v>4850</v>
      </c>
      <c r="L6" t="str">
        <f t="shared" ref="L6:L69" si="0">A6</f>
        <v>Ladislav Szabó ml.</v>
      </c>
      <c r="M6">
        <f t="shared" ref="M6:M69" si="1">IFERROR(VLOOKUP($L6,$A$5:$C$124,COLUMN($B$5:$B$124),0), 1000)</f>
        <v>6</v>
      </c>
      <c r="N6">
        <f t="shared" ref="N6:N69" si="2">IFERROR(VLOOKUP($L6,$A$5:$C$124,COLUMN($C$5:$C$124),0),1000)</f>
        <v>4850</v>
      </c>
      <c r="O6">
        <f>IFERROR(VLOOKUP($L6,'Data Pretek2'!$A$5:$C$124,COLUMN('Data Pretek2'!$B$5:$B$124),0), 1000)</f>
        <v>10</v>
      </c>
      <c r="P6">
        <f>IFERROR(VLOOKUP($L6,'Data Pretek2'!$A$5:$C$124,COLUMN('Data Pretek2'!$C$5:$C$124),0), 1000)</f>
        <v>1350</v>
      </c>
      <c r="Q6">
        <f>IFERROR(VLOOKUP($L6,'Data Pretek3'!$A$5:$C$124,COLUMN('Data Pretek2'!$B$5:$B$124),0), 1000)</f>
        <v>1000</v>
      </c>
      <c r="R6">
        <f>IFERROR(VLOOKUP($L6,'Data Pretek3'!$A$5:$C$124,COLUMN('Data Pretek2'!$C$5:$C$124),0), 1000)</f>
        <v>1000</v>
      </c>
      <c r="T6">
        <f t="shared" ref="T6:T69" si="3">O6+M6+Q6</f>
        <v>1016</v>
      </c>
      <c r="U6">
        <f t="shared" ref="U6:U69" si="4">N6+P6+R6</f>
        <v>7200</v>
      </c>
    </row>
    <row r="7" spans="1:21" x14ac:dyDescent="0.25">
      <c r="A7" t="str">
        <f>'30 družstiev Preteky č. 1'!C9</f>
        <v>Gergely Törjék</v>
      </c>
      <c r="B7">
        <f>'30 družstiev Preteky č. 1'!E10</f>
        <v>4.5</v>
      </c>
      <c r="C7">
        <f>'30 družstiev Preteky č. 1'!D10</f>
        <v>5725</v>
      </c>
      <c r="L7" t="str">
        <f t="shared" si="0"/>
        <v>Gergely Törjék</v>
      </c>
      <c r="M7">
        <f t="shared" si="1"/>
        <v>4.5</v>
      </c>
      <c r="N7">
        <f t="shared" si="2"/>
        <v>5725</v>
      </c>
      <c r="O7">
        <f>IFERROR(VLOOKUP($L7,'Data Pretek2'!$A$5:$C$124,COLUMN('Data Pretek2'!$B$5:$B$124),0), 1000)</f>
        <v>8</v>
      </c>
      <c r="P7">
        <f>IFERROR(VLOOKUP($L7,'Data Pretek2'!$A$5:$C$124,COLUMN('Data Pretek2'!$C$5:$C$124),0), 1000)</f>
        <v>2150</v>
      </c>
      <c r="Q7">
        <f>IFERROR(VLOOKUP($L7,'Data Pretek3'!$A$5:$C$124,COLUMN('Data Pretek2'!$B$5:$B$124),0), 1000)</f>
        <v>1000</v>
      </c>
      <c r="R7">
        <f>IFERROR(VLOOKUP($L7,'Data Pretek3'!$A$5:$C$124,COLUMN('Data Pretek2'!$C$5:$C$124),0), 1000)</f>
        <v>1000</v>
      </c>
      <c r="T7">
        <f t="shared" si="3"/>
        <v>1012.5</v>
      </c>
      <c r="U7">
        <f t="shared" si="4"/>
        <v>8875</v>
      </c>
    </row>
    <row r="8" spans="1:21" x14ac:dyDescent="0.25">
      <c r="A8" t="str">
        <f>'30 družstiev Preteky č. 1'!C11</f>
        <v>Martin Haššo</v>
      </c>
      <c r="B8">
        <f>'30 družstiev Preteky č. 1'!E12</f>
        <v>4.5</v>
      </c>
      <c r="C8">
        <f>'30 družstiev Preteky č. 1'!D12</f>
        <v>5725</v>
      </c>
      <c r="L8" t="str">
        <f t="shared" si="0"/>
        <v>Martin Haššo</v>
      </c>
      <c r="M8">
        <f t="shared" si="1"/>
        <v>4.5</v>
      </c>
      <c r="N8">
        <f t="shared" si="2"/>
        <v>5725</v>
      </c>
      <c r="O8">
        <f>IFERROR(VLOOKUP($L8,'Data Pretek2'!$A$5:$C$124,COLUMN('Data Pretek2'!$B$5:$B$124),0), 1000)</f>
        <v>10.5</v>
      </c>
      <c r="P8">
        <f>IFERROR(VLOOKUP($L8,'Data Pretek2'!$A$5:$C$124,COLUMN('Data Pretek2'!$C$5:$C$124),0), 1000)</f>
        <v>3475</v>
      </c>
      <c r="Q8">
        <f>IFERROR(VLOOKUP($L8,'Data Pretek3'!$A$5:$C$124,COLUMN('Data Pretek2'!$B$5:$B$124),0), 1000)</f>
        <v>1000</v>
      </c>
      <c r="R8">
        <f>IFERROR(VLOOKUP($L8,'Data Pretek3'!$A$5:$C$124,COLUMN('Data Pretek2'!$C$5:$C$124),0), 1000)</f>
        <v>1000</v>
      </c>
      <c r="T8">
        <f t="shared" si="3"/>
        <v>1015</v>
      </c>
      <c r="U8">
        <f t="shared" si="4"/>
        <v>10200</v>
      </c>
    </row>
    <row r="9" spans="1:21" x14ac:dyDescent="0.25">
      <c r="A9" t="str">
        <f>'30 družstiev Preteky č. 1'!C13</f>
        <v>Marcel Kubík</v>
      </c>
      <c r="B9">
        <f>'30 družstiev Preteky č. 1'!E14</f>
        <v>7</v>
      </c>
      <c r="C9">
        <f>'30 družstiev Preteky č. 1'!D14</f>
        <v>4625</v>
      </c>
      <c r="L9" t="str">
        <f t="shared" si="0"/>
        <v>Marcel Kubík</v>
      </c>
      <c r="M9">
        <f t="shared" si="1"/>
        <v>7</v>
      </c>
      <c r="N9">
        <f t="shared" si="2"/>
        <v>4625</v>
      </c>
      <c r="O9">
        <f>IFERROR(VLOOKUP($L9,'Data Pretek2'!$A$5:$C$124,COLUMN('Data Pretek2'!$B$5:$B$124),0), 1000)</f>
        <v>3</v>
      </c>
      <c r="P9">
        <f>IFERROR(VLOOKUP($L9,'Data Pretek2'!$A$5:$C$124,COLUMN('Data Pretek2'!$C$5:$C$124),0), 1000)</f>
        <v>5400</v>
      </c>
      <c r="Q9">
        <f>IFERROR(VLOOKUP($L9,'Data Pretek3'!$A$5:$C$124,COLUMN('Data Pretek2'!$B$5:$B$124),0), 1000)</f>
        <v>1000</v>
      </c>
      <c r="R9">
        <f>IFERROR(VLOOKUP($L9,'Data Pretek3'!$A$5:$C$124,COLUMN('Data Pretek2'!$C$5:$C$124),0), 1000)</f>
        <v>1000</v>
      </c>
      <c r="T9">
        <f t="shared" si="3"/>
        <v>1010</v>
      </c>
      <c r="U9">
        <f t="shared" si="4"/>
        <v>11025</v>
      </c>
    </row>
    <row r="10" spans="1:21" x14ac:dyDescent="0.25">
      <c r="A10" t="str">
        <f>'30 družstiev Preteky č. 1'!C15</f>
        <v>Denis Rovenský</v>
      </c>
      <c r="B10">
        <f>'30 družstiev Preteky č. 1'!E16</f>
        <v>1</v>
      </c>
      <c r="C10">
        <f>'30 družstiev Preteky č. 1'!D16</f>
        <v>10175</v>
      </c>
      <c r="L10" t="str">
        <f t="shared" si="0"/>
        <v>Denis Rovenský</v>
      </c>
      <c r="M10">
        <f t="shared" si="1"/>
        <v>1</v>
      </c>
      <c r="N10">
        <f t="shared" si="2"/>
        <v>10175</v>
      </c>
      <c r="O10">
        <f>IFERROR(VLOOKUP($L10,'Data Pretek2'!$A$5:$C$124,COLUMN('Data Pretek2'!$B$5:$B$124),0), 1000)</f>
        <v>2</v>
      </c>
      <c r="P10">
        <f>IFERROR(VLOOKUP($L10,'Data Pretek2'!$A$5:$C$124,COLUMN('Data Pretek2'!$C$5:$C$124),0), 1000)</f>
        <v>9875</v>
      </c>
      <c r="Q10">
        <f>IFERROR(VLOOKUP($L10,'Data Pretek3'!$A$5:$C$124,COLUMN('Data Pretek2'!$B$5:$B$124),0), 1000)</f>
        <v>1000</v>
      </c>
      <c r="R10">
        <f>IFERROR(VLOOKUP($L10,'Data Pretek3'!$A$5:$C$124,COLUMN('Data Pretek2'!$C$5:$C$124),0), 1000)</f>
        <v>1000</v>
      </c>
      <c r="T10">
        <f t="shared" si="3"/>
        <v>1003</v>
      </c>
      <c r="U10">
        <f t="shared" si="4"/>
        <v>21050</v>
      </c>
    </row>
    <row r="11" spans="1:21" x14ac:dyDescent="0.25">
      <c r="A11" t="str">
        <f>'30 družstiev Preteky č. 1'!C17</f>
        <v>Adrián Hovorka</v>
      </c>
      <c r="B11">
        <f>'30 družstiev Preteky č. 1'!E18</f>
        <v>3</v>
      </c>
      <c r="C11">
        <f>'30 družstiev Preteky č. 1'!D18</f>
        <v>6475</v>
      </c>
      <c r="L11" t="str">
        <f t="shared" si="0"/>
        <v>Adrián Hovorka</v>
      </c>
      <c r="M11">
        <f t="shared" si="1"/>
        <v>3</v>
      </c>
      <c r="N11">
        <f t="shared" si="2"/>
        <v>6475</v>
      </c>
      <c r="O11">
        <f>IFERROR(VLOOKUP($L11,'Data Pretek2'!$A$5:$C$124,COLUMN('Data Pretek2'!$B$5:$B$124),0), 1000)</f>
        <v>2</v>
      </c>
      <c r="P11">
        <f>IFERROR(VLOOKUP($L11,'Data Pretek2'!$A$5:$C$124,COLUMN('Data Pretek2'!$C$5:$C$124),0), 1000)</f>
        <v>7600</v>
      </c>
      <c r="Q11">
        <f>IFERROR(VLOOKUP($L11,'Data Pretek3'!$A$5:$C$124,COLUMN('Data Pretek2'!$B$5:$B$124),0), 1000)</f>
        <v>1000</v>
      </c>
      <c r="R11">
        <f>IFERROR(VLOOKUP($L11,'Data Pretek3'!$A$5:$C$124,COLUMN('Data Pretek2'!$C$5:$C$124),0), 1000)</f>
        <v>1000</v>
      </c>
      <c r="T11">
        <f t="shared" si="3"/>
        <v>1005</v>
      </c>
      <c r="U11">
        <f t="shared" si="4"/>
        <v>15075</v>
      </c>
    </row>
    <row r="12" spans="1:21" x14ac:dyDescent="0.25">
      <c r="A12" t="str">
        <f>'30 družstiev Preteky č. 1'!C19</f>
        <v>Jozef Šimko</v>
      </c>
      <c r="B12">
        <f>'30 družstiev Preteky č. 1'!E20</f>
        <v>2</v>
      </c>
      <c r="C12">
        <f>'30 družstiev Preteky č. 1'!D20</f>
        <v>9800</v>
      </c>
      <c r="L12" t="str">
        <f t="shared" si="0"/>
        <v>Jozef Šimko</v>
      </c>
      <c r="M12">
        <f t="shared" si="1"/>
        <v>2</v>
      </c>
      <c r="N12">
        <f t="shared" si="2"/>
        <v>9800</v>
      </c>
      <c r="O12">
        <f>IFERROR(VLOOKUP($L12,'Data Pretek2'!$A$5:$C$124,COLUMN('Data Pretek2'!$B$5:$B$124),0), 1000)</f>
        <v>4</v>
      </c>
      <c r="P12">
        <f>IFERROR(VLOOKUP($L12,'Data Pretek2'!$A$5:$C$124,COLUMN('Data Pretek2'!$C$5:$C$124),0), 1000)</f>
        <v>8475</v>
      </c>
      <c r="Q12">
        <f>IFERROR(VLOOKUP($L12,'Data Pretek3'!$A$5:$C$124,COLUMN('Data Pretek2'!$B$5:$B$124),0), 1000)</f>
        <v>1000</v>
      </c>
      <c r="R12">
        <f>IFERROR(VLOOKUP($L12,'Data Pretek3'!$A$5:$C$124,COLUMN('Data Pretek2'!$C$5:$C$124),0), 1000)</f>
        <v>1000</v>
      </c>
      <c r="T12">
        <f t="shared" si="3"/>
        <v>1006</v>
      </c>
      <c r="U12">
        <f t="shared" si="4"/>
        <v>19275</v>
      </c>
    </row>
    <row r="13" spans="1:21" x14ac:dyDescent="0.25">
      <c r="A13" t="str">
        <f>'30 družstiev Preteky č. 1'!C21</f>
        <v>Sándor Mechura</v>
      </c>
      <c r="B13">
        <f>'30 družstiev Preteky č. 1'!E22</f>
        <v>9</v>
      </c>
      <c r="C13">
        <f>'30 družstiev Preteky č. 1'!D22</f>
        <v>4150</v>
      </c>
      <c r="L13" t="str">
        <f t="shared" si="0"/>
        <v>Sándor Mechura</v>
      </c>
      <c r="M13">
        <f t="shared" si="1"/>
        <v>9</v>
      </c>
      <c r="N13">
        <f t="shared" si="2"/>
        <v>4150</v>
      </c>
      <c r="O13">
        <f>IFERROR(VLOOKUP($L13,'Data Pretek2'!$A$5:$C$124,COLUMN('Data Pretek2'!$B$5:$B$124),0), 1000)</f>
        <v>1000</v>
      </c>
      <c r="P13">
        <f>IFERROR(VLOOKUP($L13,'Data Pretek2'!$A$5:$C$124,COLUMN('Data Pretek2'!$C$5:$C$124),0), 1000)</f>
        <v>1000</v>
      </c>
      <c r="Q13">
        <f>IFERROR(VLOOKUP($L13,'Data Pretek3'!$A$5:$C$124,COLUMN('Data Pretek2'!$B$5:$B$124),0), 1000)</f>
        <v>1000</v>
      </c>
      <c r="R13">
        <f>IFERROR(VLOOKUP($L13,'Data Pretek3'!$A$5:$C$124,COLUMN('Data Pretek2'!$C$5:$C$124),0), 1000)</f>
        <v>1000</v>
      </c>
      <c r="T13">
        <f t="shared" si="3"/>
        <v>2009</v>
      </c>
      <c r="U13">
        <f t="shared" si="4"/>
        <v>6150</v>
      </c>
    </row>
    <row r="14" spans="1:21" x14ac:dyDescent="0.25">
      <c r="A14" t="str">
        <f>'30 družstiev Preteky č. 1'!C23</f>
        <v>Attila Treindl ml.</v>
      </c>
      <c r="B14">
        <f>'30 družstiev Preteky č. 1'!E24</f>
        <v>10</v>
      </c>
      <c r="C14">
        <f>'30 družstiev Preteky č. 1'!D24</f>
        <v>3675</v>
      </c>
      <c r="L14" t="str">
        <f t="shared" si="0"/>
        <v>Attila Treindl ml.</v>
      </c>
      <c r="M14">
        <f t="shared" si="1"/>
        <v>10</v>
      </c>
      <c r="N14">
        <f t="shared" si="2"/>
        <v>3675</v>
      </c>
      <c r="O14">
        <f>IFERROR(VLOOKUP($L14,'Data Pretek2'!$A$5:$C$124,COLUMN('Data Pretek2'!$B$5:$B$124),0), 1000)</f>
        <v>3</v>
      </c>
      <c r="P14">
        <f>IFERROR(VLOOKUP($L14,'Data Pretek2'!$A$5:$C$124,COLUMN('Data Pretek2'!$C$5:$C$124),0), 1000)</f>
        <v>9575</v>
      </c>
      <c r="Q14">
        <f>IFERROR(VLOOKUP($L14,'Data Pretek3'!$A$5:$C$124,COLUMN('Data Pretek2'!$B$5:$B$124),0), 1000)</f>
        <v>1000</v>
      </c>
      <c r="R14">
        <f>IFERROR(VLOOKUP($L14,'Data Pretek3'!$A$5:$C$124,COLUMN('Data Pretek2'!$C$5:$C$124),0), 1000)</f>
        <v>1000</v>
      </c>
      <c r="T14">
        <f t="shared" si="3"/>
        <v>1013</v>
      </c>
      <c r="U14">
        <f t="shared" si="4"/>
        <v>14250</v>
      </c>
    </row>
    <row r="15" spans="1:21" x14ac:dyDescent="0.25">
      <c r="A15" t="str">
        <f>'30 družstiev Preteky č. 1'!C25</f>
        <v>Roman Júlenyi</v>
      </c>
      <c r="B15">
        <f>'30 družstiev Preteky č. 1'!E26</f>
        <v>11</v>
      </c>
      <c r="C15">
        <f>'30 družstiev Preteky č. 1'!D26</f>
        <v>3375</v>
      </c>
      <c r="L15" t="str">
        <f t="shared" si="0"/>
        <v>Roman Júlenyi</v>
      </c>
      <c r="M15">
        <f t="shared" si="1"/>
        <v>11</v>
      </c>
      <c r="N15">
        <f t="shared" si="2"/>
        <v>3375</v>
      </c>
      <c r="O15">
        <f>IFERROR(VLOOKUP($L15,'Data Pretek2'!$A$5:$C$124,COLUMN('Data Pretek2'!$B$5:$B$124),0), 1000)</f>
        <v>4</v>
      </c>
      <c r="P15">
        <f>IFERROR(VLOOKUP($L15,'Data Pretek2'!$A$5:$C$124,COLUMN('Data Pretek2'!$C$5:$C$124),0), 1000)</f>
        <v>5175</v>
      </c>
      <c r="Q15">
        <f>IFERROR(VLOOKUP($L15,'Data Pretek3'!$A$5:$C$124,COLUMN('Data Pretek2'!$B$5:$B$124),0), 1000)</f>
        <v>1000</v>
      </c>
      <c r="R15">
        <f>IFERROR(VLOOKUP($L15,'Data Pretek3'!$A$5:$C$124,COLUMN('Data Pretek2'!$C$5:$C$124),0), 1000)</f>
        <v>1000</v>
      </c>
      <c r="T15">
        <f t="shared" si="3"/>
        <v>1015</v>
      </c>
      <c r="U15">
        <f t="shared" si="4"/>
        <v>9550</v>
      </c>
    </row>
    <row r="16" spans="1:21" x14ac:dyDescent="0.25">
      <c r="A16">
        <f>'30 družstiev Preteky č. 1'!C27</f>
        <v>0</v>
      </c>
      <c r="B16">
        <f>'30 družstiev Preteky č. 1'!E28</f>
        <v>99</v>
      </c>
      <c r="C16">
        <f>'30 družstiev Preteky č. 1'!D28</f>
        <v>-1</v>
      </c>
      <c r="L16">
        <f t="shared" si="0"/>
        <v>0</v>
      </c>
      <c r="M16">
        <f t="shared" si="1"/>
        <v>99</v>
      </c>
      <c r="N16">
        <f t="shared" si="2"/>
        <v>-1</v>
      </c>
      <c r="O16">
        <f>IFERROR(VLOOKUP($L16,'Data Pretek2'!$A$5:$C$124,COLUMN('Data Pretek2'!$B$5:$B$124),0), 1000)</f>
        <v>99</v>
      </c>
      <c r="P16">
        <f>IFERROR(VLOOKUP($L16,'Data Pretek2'!$A$5:$C$124,COLUMN('Data Pretek2'!$C$5:$C$124),0), 1000)</f>
        <v>-1</v>
      </c>
      <c r="Q16">
        <f>IFERROR(VLOOKUP($L16,'Data Pretek3'!$A$5:$C$124,COLUMN('Data Pretek2'!$B$5:$B$124),0), 1000)</f>
        <v>0</v>
      </c>
      <c r="R16">
        <f>IFERROR(VLOOKUP($L16,'Data Pretek3'!$A$5:$C$124,COLUMN('Data Pretek2'!$C$5:$C$124),0), 1000)</f>
        <v>0</v>
      </c>
      <c r="T16">
        <f t="shared" si="3"/>
        <v>198</v>
      </c>
      <c r="U16">
        <f t="shared" si="4"/>
        <v>-2</v>
      </c>
    </row>
    <row r="17" spans="1:21" x14ac:dyDescent="0.25">
      <c r="A17">
        <f>'30 družstiev Preteky č. 1'!C29</f>
        <v>0</v>
      </c>
      <c r="B17">
        <f>'30 družstiev Preteky č. 1'!E30</f>
        <v>99</v>
      </c>
      <c r="C17">
        <f>'30 družstiev Preteky č. 1'!D30</f>
        <v>-1</v>
      </c>
      <c r="L17">
        <f t="shared" si="0"/>
        <v>0</v>
      </c>
      <c r="M17">
        <f t="shared" si="1"/>
        <v>99</v>
      </c>
      <c r="N17">
        <f t="shared" si="2"/>
        <v>-1</v>
      </c>
      <c r="O17">
        <f>IFERROR(VLOOKUP($L17,'Data Pretek2'!$A$5:$C$124,COLUMN('Data Pretek2'!$B$5:$B$124),0), 1000)</f>
        <v>99</v>
      </c>
      <c r="P17">
        <f>IFERROR(VLOOKUP($L17,'Data Pretek2'!$A$5:$C$124,COLUMN('Data Pretek2'!$C$5:$C$124),0), 1000)</f>
        <v>-1</v>
      </c>
      <c r="Q17">
        <f>IFERROR(VLOOKUP($L17,'Data Pretek3'!$A$5:$C$124,COLUMN('Data Pretek2'!$B$5:$B$124),0), 1000)</f>
        <v>0</v>
      </c>
      <c r="R17">
        <f>IFERROR(VLOOKUP($L17,'Data Pretek3'!$A$5:$C$124,COLUMN('Data Pretek2'!$C$5:$C$124),0), 1000)</f>
        <v>0</v>
      </c>
      <c r="T17">
        <f t="shared" si="3"/>
        <v>198</v>
      </c>
      <c r="U17">
        <f t="shared" si="4"/>
        <v>-2</v>
      </c>
    </row>
    <row r="18" spans="1:21" x14ac:dyDescent="0.25">
      <c r="A18">
        <f>'30 družstiev Preteky č. 1'!C31</f>
        <v>0</v>
      </c>
      <c r="B18">
        <f>'30 družstiev Preteky č. 1'!E32</f>
        <v>99</v>
      </c>
      <c r="C18">
        <f>'30 družstiev Preteky č. 1'!D32</f>
        <v>-1</v>
      </c>
      <c r="L18">
        <f t="shared" si="0"/>
        <v>0</v>
      </c>
      <c r="M18">
        <f t="shared" si="1"/>
        <v>99</v>
      </c>
      <c r="N18">
        <f t="shared" si="2"/>
        <v>-1</v>
      </c>
      <c r="O18">
        <f>IFERROR(VLOOKUP($L18,'Data Pretek2'!$A$5:$C$124,COLUMN('Data Pretek2'!$B$5:$B$124),0), 1000)</f>
        <v>99</v>
      </c>
      <c r="P18">
        <f>IFERROR(VLOOKUP($L18,'Data Pretek2'!$A$5:$C$124,COLUMN('Data Pretek2'!$C$5:$C$124),0), 1000)</f>
        <v>-1</v>
      </c>
      <c r="Q18">
        <f>IFERROR(VLOOKUP($L18,'Data Pretek3'!$A$5:$C$124,COLUMN('Data Pretek2'!$B$5:$B$124),0), 1000)</f>
        <v>0</v>
      </c>
      <c r="R18">
        <f>IFERROR(VLOOKUP($L18,'Data Pretek3'!$A$5:$C$124,COLUMN('Data Pretek2'!$C$5:$C$124),0), 1000)</f>
        <v>0</v>
      </c>
      <c r="T18">
        <f t="shared" si="3"/>
        <v>198</v>
      </c>
      <c r="U18">
        <f t="shared" si="4"/>
        <v>-2</v>
      </c>
    </row>
    <row r="19" spans="1:21" x14ac:dyDescent="0.25">
      <c r="A19">
        <f>'30 družstiev Preteky č. 1'!C33</f>
        <v>0</v>
      </c>
      <c r="B19">
        <f>'30 družstiev Preteky č. 1'!E34</f>
        <v>99</v>
      </c>
      <c r="C19">
        <f>'30 družstiev Preteky č. 1'!D34</f>
        <v>-1</v>
      </c>
      <c r="L19">
        <f t="shared" si="0"/>
        <v>0</v>
      </c>
      <c r="M19">
        <f t="shared" si="1"/>
        <v>99</v>
      </c>
      <c r="N19">
        <f t="shared" si="2"/>
        <v>-1</v>
      </c>
      <c r="O19">
        <f>IFERROR(VLOOKUP($L19,'Data Pretek2'!$A$5:$C$124,COLUMN('Data Pretek2'!$B$5:$B$124),0), 1000)</f>
        <v>99</v>
      </c>
      <c r="P19">
        <f>IFERROR(VLOOKUP($L19,'Data Pretek2'!$A$5:$C$124,COLUMN('Data Pretek2'!$C$5:$C$124),0), 1000)</f>
        <v>-1</v>
      </c>
      <c r="Q19">
        <f>IFERROR(VLOOKUP($L19,'Data Pretek3'!$A$5:$C$124,COLUMN('Data Pretek2'!$B$5:$B$124),0), 1000)</f>
        <v>0</v>
      </c>
      <c r="R19">
        <f>IFERROR(VLOOKUP($L19,'Data Pretek3'!$A$5:$C$124,COLUMN('Data Pretek2'!$C$5:$C$124),0), 1000)</f>
        <v>0</v>
      </c>
      <c r="T19">
        <f t="shared" si="3"/>
        <v>198</v>
      </c>
      <c r="U19">
        <f t="shared" si="4"/>
        <v>-2</v>
      </c>
    </row>
    <row r="20" spans="1:21" x14ac:dyDescent="0.25">
      <c r="A20">
        <f>'30 družstiev Preteky č. 1'!C35</f>
        <v>0</v>
      </c>
      <c r="B20">
        <f>'30 družstiev Preteky č. 1'!E36</f>
        <v>99</v>
      </c>
      <c r="C20">
        <f>'30 družstiev Preteky č. 1'!D36</f>
        <v>-1</v>
      </c>
      <c r="L20">
        <f t="shared" si="0"/>
        <v>0</v>
      </c>
      <c r="M20">
        <f t="shared" si="1"/>
        <v>99</v>
      </c>
      <c r="N20">
        <f t="shared" si="2"/>
        <v>-1</v>
      </c>
      <c r="O20">
        <f>IFERROR(VLOOKUP($L20,'Data Pretek2'!$A$5:$C$124,COLUMN('Data Pretek2'!$B$5:$B$124),0), 1000)</f>
        <v>99</v>
      </c>
      <c r="P20">
        <f>IFERROR(VLOOKUP($L20,'Data Pretek2'!$A$5:$C$124,COLUMN('Data Pretek2'!$C$5:$C$124),0), 1000)</f>
        <v>-1</v>
      </c>
      <c r="Q20">
        <f>IFERROR(VLOOKUP($L20,'Data Pretek3'!$A$5:$C$124,COLUMN('Data Pretek2'!$B$5:$B$124),0), 1000)</f>
        <v>0</v>
      </c>
      <c r="R20">
        <f>IFERROR(VLOOKUP($L20,'Data Pretek3'!$A$5:$C$124,COLUMN('Data Pretek2'!$C$5:$C$124),0), 1000)</f>
        <v>0</v>
      </c>
      <c r="T20">
        <f t="shared" si="3"/>
        <v>198</v>
      </c>
      <c r="U20">
        <f t="shared" si="4"/>
        <v>-2</v>
      </c>
    </row>
    <row r="21" spans="1:21" x14ac:dyDescent="0.25">
      <c r="A21">
        <f>'30 družstiev Preteky č. 1'!C37</f>
        <v>0</v>
      </c>
      <c r="B21">
        <f>'30 družstiev Preteky č. 1'!E38</f>
        <v>99</v>
      </c>
      <c r="C21">
        <f>'30 družstiev Preteky č. 1'!D38</f>
        <v>-1</v>
      </c>
      <c r="L21">
        <f t="shared" si="0"/>
        <v>0</v>
      </c>
      <c r="M21">
        <f t="shared" si="1"/>
        <v>99</v>
      </c>
      <c r="N21">
        <f t="shared" si="2"/>
        <v>-1</v>
      </c>
      <c r="O21">
        <f>IFERROR(VLOOKUP($L21,'Data Pretek2'!$A$5:$C$124,COLUMN('Data Pretek2'!$B$5:$B$124),0), 1000)</f>
        <v>99</v>
      </c>
      <c r="P21">
        <f>IFERROR(VLOOKUP($L21,'Data Pretek2'!$A$5:$C$124,COLUMN('Data Pretek2'!$C$5:$C$124),0), 1000)</f>
        <v>-1</v>
      </c>
      <c r="Q21">
        <f>IFERROR(VLOOKUP($L21,'Data Pretek3'!$A$5:$C$124,COLUMN('Data Pretek2'!$B$5:$B$124),0), 1000)</f>
        <v>0</v>
      </c>
      <c r="R21">
        <f>IFERROR(VLOOKUP($L21,'Data Pretek3'!$A$5:$C$124,COLUMN('Data Pretek2'!$C$5:$C$124),0), 1000)</f>
        <v>0</v>
      </c>
      <c r="T21">
        <f t="shared" si="3"/>
        <v>198</v>
      </c>
      <c r="U21">
        <f t="shared" si="4"/>
        <v>-2</v>
      </c>
    </row>
    <row r="22" spans="1:21" x14ac:dyDescent="0.25">
      <c r="A22">
        <f>'30 družstiev Preteky č. 1'!C39</f>
        <v>0</v>
      </c>
      <c r="B22">
        <f>'30 družstiev Preteky č. 1'!E40</f>
        <v>99</v>
      </c>
      <c r="C22">
        <f>'30 družstiev Preteky č. 1'!D40</f>
        <v>-1</v>
      </c>
      <c r="L22">
        <f t="shared" si="0"/>
        <v>0</v>
      </c>
      <c r="M22">
        <f t="shared" si="1"/>
        <v>99</v>
      </c>
      <c r="N22">
        <f t="shared" si="2"/>
        <v>-1</v>
      </c>
      <c r="O22">
        <f>IFERROR(VLOOKUP($L22,'Data Pretek2'!$A$5:$C$124,COLUMN('Data Pretek2'!$B$5:$B$124),0), 1000)</f>
        <v>99</v>
      </c>
      <c r="P22">
        <f>IFERROR(VLOOKUP($L22,'Data Pretek2'!$A$5:$C$124,COLUMN('Data Pretek2'!$C$5:$C$124),0), 1000)</f>
        <v>-1</v>
      </c>
      <c r="Q22">
        <f>IFERROR(VLOOKUP($L22,'Data Pretek3'!$A$5:$C$124,COLUMN('Data Pretek2'!$B$5:$B$124),0), 1000)</f>
        <v>0</v>
      </c>
      <c r="R22">
        <f>IFERROR(VLOOKUP($L22,'Data Pretek3'!$A$5:$C$124,COLUMN('Data Pretek2'!$C$5:$C$124),0), 1000)</f>
        <v>0</v>
      </c>
      <c r="T22">
        <f t="shared" si="3"/>
        <v>198</v>
      </c>
      <c r="U22">
        <f t="shared" si="4"/>
        <v>-2</v>
      </c>
    </row>
    <row r="23" spans="1:21" x14ac:dyDescent="0.25">
      <c r="A23">
        <f>'30 družstiev Preteky č. 1'!C41</f>
        <v>0</v>
      </c>
      <c r="B23">
        <f>'30 družstiev Preteky č. 1'!E42</f>
        <v>99</v>
      </c>
      <c r="C23">
        <f>'30 družstiev Preteky č. 1'!D42</f>
        <v>-1</v>
      </c>
      <c r="L23">
        <f t="shared" si="0"/>
        <v>0</v>
      </c>
      <c r="M23">
        <f t="shared" si="1"/>
        <v>99</v>
      </c>
      <c r="N23">
        <f t="shared" si="2"/>
        <v>-1</v>
      </c>
      <c r="O23">
        <f>IFERROR(VLOOKUP($L23,'Data Pretek2'!$A$5:$C$124,COLUMN('Data Pretek2'!$B$5:$B$124),0), 1000)</f>
        <v>99</v>
      </c>
      <c r="P23">
        <f>IFERROR(VLOOKUP($L23,'Data Pretek2'!$A$5:$C$124,COLUMN('Data Pretek2'!$C$5:$C$124),0), 1000)</f>
        <v>-1</v>
      </c>
      <c r="Q23">
        <f>IFERROR(VLOOKUP($L23,'Data Pretek3'!$A$5:$C$124,COLUMN('Data Pretek2'!$B$5:$B$124),0), 1000)</f>
        <v>0</v>
      </c>
      <c r="R23">
        <f>IFERROR(VLOOKUP($L23,'Data Pretek3'!$A$5:$C$124,COLUMN('Data Pretek2'!$C$5:$C$124),0), 1000)</f>
        <v>0</v>
      </c>
      <c r="T23">
        <f t="shared" si="3"/>
        <v>198</v>
      </c>
      <c r="U23">
        <f t="shared" si="4"/>
        <v>-2</v>
      </c>
    </row>
    <row r="24" spans="1:21" x14ac:dyDescent="0.25">
      <c r="A24">
        <f>'30 družstiev Preteky č. 1'!C43</f>
        <v>0</v>
      </c>
      <c r="B24">
        <f>'30 družstiev Preteky č. 1'!E44</f>
        <v>99</v>
      </c>
      <c r="C24">
        <f>'30 družstiev Preteky č. 1'!D44</f>
        <v>-1</v>
      </c>
      <c r="L24">
        <f t="shared" si="0"/>
        <v>0</v>
      </c>
      <c r="M24">
        <f t="shared" si="1"/>
        <v>99</v>
      </c>
      <c r="N24">
        <f t="shared" si="2"/>
        <v>-1</v>
      </c>
      <c r="O24">
        <f>IFERROR(VLOOKUP($L24,'Data Pretek2'!$A$5:$C$124,COLUMN('Data Pretek2'!$B$5:$B$124),0), 1000)</f>
        <v>99</v>
      </c>
      <c r="P24">
        <f>IFERROR(VLOOKUP($L24,'Data Pretek2'!$A$5:$C$124,COLUMN('Data Pretek2'!$C$5:$C$124),0), 1000)</f>
        <v>-1</v>
      </c>
      <c r="Q24">
        <f>IFERROR(VLOOKUP($L24,'Data Pretek3'!$A$5:$C$124,COLUMN('Data Pretek2'!$B$5:$B$124),0), 1000)</f>
        <v>0</v>
      </c>
      <c r="R24">
        <f>IFERROR(VLOOKUP($L24,'Data Pretek3'!$A$5:$C$124,COLUMN('Data Pretek2'!$C$5:$C$124),0), 1000)</f>
        <v>0</v>
      </c>
      <c r="T24">
        <f t="shared" si="3"/>
        <v>198</v>
      </c>
      <c r="U24">
        <f t="shared" si="4"/>
        <v>-2</v>
      </c>
    </row>
    <row r="25" spans="1:21" x14ac:dyDescent="0.25">
      <c r="A25">
        <f>'30 družstiev Preteky č. 1'!C45</f>
        <v>0</v>
      </c>
      <c r="B25">
        <f>'30 družstiev Preteky č. 1'!E46</f>
        <v>99</v>
      </c>
      <c r="C25">
        <f>'30 družstiev Preteky č. 1'!D46</f>
        <v>-1</v>
      </c>
      <c r="L25">
        <f t="shared" si="0"/>
        <v>0</v>
      </c>
      <c r="M25">
        <f t="shared" si="1"/>
        <v>99</v>
      </c>
      <c r="N25">
        <f t="shared" si="2"/>
        <v>-1</v>
      </c>
      <c r="O25">
        <f>IFERROR(VLOOKUP($L25,'Data Pretek2'!$A$5:$C$124,COLUMN('Data Pretek2'!$B$5:$B$124),0), 1000)</f>
        <v>99</v>
      </c>
      <c r="P25">
        <f>IFERROR(VLOOKUP($L25,'Data Pretek2'!$A$5:$C$124,COLUMN('Data Pretek2'!$C$5:$C$124),0), 1000)</f>
        <v>-1</v>
      </c>
      <c r="Q25">
        <f>IFERROR(VLOOKUP($L25,'Data Pretek3'!$A$5:$C$124,COLUMN('Data Pretek2'!$B$5:$B$124),0), 1000)</f>
        <v>0</v>
      </c>
      <c r="R25">
        <f>IFERROR(VLOOKUP($L25,'Data Pretek3'!$A$5:$C$124,COLUMN('Data Pretek2'!$C$5:$C$124),0), 1000)</f>
        <v>0</v>
      </c>
      <c r="T25">
        <f t="shared" si="3"/>
        <v>198</v>
      </c>
      <c r="U25">
        <f t="shared" si="4"/>
        <v>-2</v>
      </c>
    </row>
    <row r="26" spans="1:21" x14ac:dyDescent="0.25">
      <c r="A26">
        <f>'30 družstiev Preteky č. 1'!C47</f>
        <v>0</v>
      </c>
      <c r="B26">
        <f>'30 družstiev Preteky č. 1'!E48</f>
        <v>99</v>
      </c>
      <c r="C26">
        <f>'30 družstiev Preteky č. 1'!D48</f>
        <v>-1</v>
      </c>
      <c r="L26">
        <f t="shared" si="0"/>
        <v>0</v>
      </c>
      <c r="M26">
        <f t="shared" si="1"/>
        <v>99</v>
      </c>
      <c r="N26">
        <f t="shared" si="2"/>
        <v>-1</v>
      </c>
      <c r="O26">
        <f>IFERROR(VLOOKUP($L26,'Data Pretek2'!$A$5:$C$124,COLUMN('Data Pretek2'!$B$5:$B$124),0), 1000)</f>
        <v>99</v>
      </c>
      <c r="P26">
        <f>IFERROR(VLOOKUP($L26,'Data Pretek2'!$A$5:$C$124,COLUMN('Data Pretek2'!$C$5:$C$124),0), 1000)</f>
        <v>-1</v>
      </c>
      <c r="Q26">
        <f>IFERROR(VLOOKUP($L26,'Data Pretek3'!$A$5:$C$124,COLUMN('Data Pretek2'!$B$5:$B$124),0), 1000)</f>
        <v>0</v>
      </c>
      <c r="R26">
        <f>IFERROR(VLOOKUP($L26,'Data Pretek3'!$A$5:$C$124,COLUMN('Data Pretek2'!$C$5:$C$124),0), 1000)</f>
        <v>0</v>
      </c>
      <c r="T26">
        <f t="shared" si="3"/>
        <v>198</v>
      </c>
      <c r="U26">
        <f t="shared" si="4"/>
        <v>-2</v>
      </c>
    </row>
    <row r="27" spans="1:21" x14ac:dyDescent="0.25">
      <c r="A27">
        <f>'30 družstiev Preteky č. 1'!C49</f>
        <v>0</v>
      </c>
      <c r="B27">
        <f>'30 družstiev Preteky č. 1'!E50</f>
        <v>99</v>
      </c>
      <c r="C27">
        <f>'30 družstiev Preteky č. 1'!D50</f>
        <v>-1</v>
      </c>
      <c r="L27">
        <f t="shared" si="0"/>
        <v>0</v>
      </c>
      <c r="M27">
        <f t="shared" si="1"/>
        <v>99</v>
      </c>
      <c r="N27">
        <f t="shared" si="2"/>
        <v>-1</v>
      </c>
      <c r="O27">
        <f>IFERROR(VLOOKUP($L27,'Data Pretek2'!$A$5:$C$124,COLUMN('Data Pretek2'!$B$5:$B$124),0), 1000)</f>
        <v>99</v>
      </c>
      <c r="P27">
        <f>IFERROR(VLOOKUP($L27,'Data Pretek2'!$A$5:$C$124,COLUMN('Data Pretek2'!$C$5:$C$124),0), 1000)</f>
        <v>-1</v>
      </c>
      <c r="Q27">
        <f>IFERROR(VLOOKUP($L27,'Data Pretek3'!$A$5:$C$124,COLUMN('Data Pretek2'!$B$5:$B$124),0), 1000)</f>
        <v>0</v>
      </c>
      <c r="R27">
        <f>IFERROR(VLOOKUP($L27,'Data Pretek3'!$A$5:$C$124,COLUMN('Data Pretek2'!$C$5:$C$124),0), 1000)</f>
        <v>0</v>
      </c>
      <c r="T27">
        <f t="shared" si="3"/>
        <v>198</v>
      </c>
      <c r="U27">
        <f t="shared" si="4"/>
        <v>-2</v>
      </c>
    </row>
    <row r="28" spans="1:21" x14ac:dyDescent="0.25">
      <c r="A28">
        <f>'30 družstiev Preteky č. 1'!C51</f>
        <v>0</v>
      </c>
      <c r="B28">
        <f>'30 družstiev Preteky č. 1'!E52</f>
        <v>99</v>
      </c>
      <c r="C28">
        <f>'30 družstiev Preteky č. 1'!D52</f>
        <v>-1</v>
      </c>
      <c r="L28">
        <f t="shared" si="0"/>
        <v>0</v>
      </c>
      <c r="M28">
        <f t="shared" si="1"/>
        <v>99</v>
      </c>
      <c r="N28">
        <f t="shared" si="2"/>
        <v>-1</v>
      </c>
      <c r="O28">
        <f>IFERROR(VLOOKUP($L28,'Data Pretek2'!$A$5:$C$124,COLUMN('Data Pretek2'!$B$5:$B$124),0), 1000)</f>
        <v>99</v>
      </c>
      <c r="P28">
        <f>IFERROR(VLOOKUP($L28,'Data Pretek2'!$A$5:$C$124,COLUMN('Data Pretek2'!$C$5:$C$124),0), 1000)</f>
        <v>-1</v>
      </c>
      <c r="Q28">
        <f>IFERROR(VLOOKUP($L28,'Data Pretek3'!$A$5:$C$124,COLUMN('Data Pretek2'!$B$5:$B$124),0), 1000)</f>
        <v>0</v>
      </c>
      <c r="R28">
        <f>IFERROR(VLOOKUP($L28,'Data Pretek3'!$A$5:$C$124,COLUMN('Data Pretek2'!$C$5:$C$124),0), 1000)</f>
        <v>0</v>
      </c>
      <c r="T28">
        <f t="shared" si="3"/>
        <v>198</v>
      </c>
      <c r="U28">
        <f t="shared" si="4"/>
        <v>-2</v>
      </c>
    </row>
    <row r="29" spans="1:21" x14ac:dyDescent="0.25">
      <c r="A29">
        <f>'30 družstiev Preteky č. 1'!C53</f>
        <v>0</v>
      </c>
      <c r="B29">
        <f>'30 družstiev Preteky č. 1'!E54</f>
        <v>99</v>
      </c>
      <c r="C29">
        <f>'30 družstiev Preteky č. 1'!D54</f>
        <v>-1</v>
      </c>
      <c r="L29">
        <f t="shared" si="0"/>
        <v>0</v>
      </c>
      <c r="M29">
        <f t="shared" si="1"/>
        <v>99</v>
      </c>
      <c r="N29">
        <f t="shared" si="2"/>
        <v>-1</v>
      </c>
      <c r="O29">
        <f>IFERROR(VLOOKUP($L29,'Data Pretek2'!$A$5:$C$124,COLUMN('Data Pretek2'!$B$5:$B$124),0), 1000)</f>
        <v>99</v>
      </c>
      <c r="P29">
        <f>IFERROR(VLOOKUP($L29,'Data Pretek2'!$A$5:$C$124,COLUMN('Data Pretek2'!$C$5:$C$124),0), 1000)</f>
        <v>-1</v>
      </c>
      <c r="Q29">
        <f>IFERROR(VLOOKUP($L29,'Data Pretek3'!$A$5:$C$124,COLUMN('Data Pretek2'!$B$5:$B$124),0), 1000)</f>
        <v>0</v>
      </c>
      <c r="R29">
        <f>IFERROR(VLOOKUP($L29,'Data Pretek3'!$A$5:$C$124,COLUMN('Data Pretek2'!$C$5:$C$124),0), 1000)</f>
        <v>0</v>
      </c>
      <c r="T29">
        <f t="shared" si="3"/>
        <v>198</v>
      </c>
      <c r="U29">
        <f t="shared" si="4"/>
        <v>-2</v>
      </c>
    </row>
    <row r="30" spans="1:21" x14ac:dyDescent="0.25">
      <c r="A30">
        <f>'30 družstiev Preteky č. 1'!C55</f>
        <v>0</v>
      </c>
      <c r="B30">
        <f>'30 družstiev Preteky č. 1'!E56</f>
        <v>99</v>
      </c>
      <c r="C30">
        <f>'30 družstiev Preteky č. 1'!D56</f>
        <v>-1</v>
      </c>
      <c r="L30">
        <f t="shared" si="0"/>
        <v>0</v>
      </c>
      <c r="M30">
        <f t="shared" si="1"/>
        <v>99</v>
      </c>
      <c r="N30">
        <f t="shared" si="2"/>
        <v>-1</v>
      </c>
      <c r="O30">
        <f>IFERROR(VLOOKUP($L30,'Data Pretek2'!$A$5:$C$124,COLUMN('Data Pretek2'!$B$5:$B$124),0), 1000)</f>
        <v>99</v>
      </c>
      <c r="P30">
        <f>IFERROR(VLOOKUP($L30,'Data Pretek2'!$A$5:$C$124,COLUMN('Data Pretek2'!$C$5:$C$124),0), 1000)</f>
        <v>-1</v>
      </c>
      <c r="Q30">
        <f>IFERROR(VLOOKUP($L30,'Data Pretek3'!$A$5:$C$124,COLUMN('Data Pretek2'!$B$5:$B$124),0), 1000)</f>
        <v>0</v>
      </c>
      <c r="R30">
        <f>IFERROR(VLOOKUP($L30,'Data Pretek3'!$A$5:$C$124,COLUMN('Data Pretek2'!$C$5:$C$124),0), 1000)</f>
        <v>0</v>
      </c>
      <c r="T30">
        <f t="shared" si="3"/>
        <v>198</v>
      </c>
      <c r="U30">
        <f t="shared" si="4"/>
        <v>-2</v>
      </c>
    </row>
    <row r="31" spans="1:21" x14ac:dyDescent="0.25">
      <c r="A31">
        <f>'30 družstiev Preteky č. 1'!C57</f>
        <v>0</v>
      </c>
      <c r="B31">
        <f>'30 družstiev Preteky č. 1'!E58</f>
        <v>99</v>
      </c>
      <c r="C31">
        <f>'30 družstiev Preteky č. 1'!D58</f>
        <v>-1</v>
      </c>
      <c r="L31">
        <f t="shared" si="0"/>
        <v>0</v>
      </c>
      <c r="M31">
        <f t="shared" si="1"/>
        <v>99</v>
      </c>
      <c r="N31">
        <f t="shared" si="2"/>
        <v>-1</v>
      </c>
      <c r="O31">
        <f>IFERROR(VLOOKUP($L31,'Data Pretek2'!$A$5:$C$124,COLUMN('Data Pretek2'!$B$5:$B$124),0), 1000)</f>
        <v>99</v>
      </c>
      <c r="P31">
        <f>IFERROR(VLOOKUP($L31,'Data Pretek2'!$A$5:$C$124,COLUMN('Data Pretek2'!$C$5:$C$124),0), 1000)</f>
        <v>-1</v>
      </c>
      <c r="Q31">
        <f>IFERROR(VLOOKUP($L31,'Data Pretek3'!$A$5:$C$124,COLUMN('Data Pretek2'!$B$5:$B$124),0), 1000)</f>
        <v>0</v>
      </c>
      <c r="R31">
        <f>IFERROR(VLOOKUP($L31,'Data Pretek3'!$A$5:$C$124,COLUMN('Data Pretek2'!$C$5:$C$124),0), 1000)</f>
        <v>0</v>
      </c>
      <c r="T31">
        <f t="shared" si="3"/>
        <v>198</v>
      </c>
      <c r="U31">
        <f t="shared" si="4"/>
        <v>-2</v>
      </c>
    </row>
    <row r="32" spans="1:21" x14ac:dyDescent="0.25">
      <c r="A32">
        <f>'30 družstiev Preteky č. 1'!C59</f>
        <v>0</v>
      </c>
      <c r="B32">
        <f>'30 družstiev Preteky č. 1'!E60</f>
        <v>99</v>
      </c>
      <c r="C32">
        <f>'30 družstiev Preteky č. 1'!D60</f>
        <v>-1</v>
      </c>
      <c r="L32">
        <f t="shared" si="0"/>
        <v>0</v>
      </c>
      <c r="M32">
        <f t="shared" si="1"/>
        <v>99</v>
      </c>
      <c r="N32">
        <f t="shared" si="2"/>
        <v>-1</v>
      </c>
      <c r="O32">
        <f>IFERROR(VLOOKUP($L32,'Data Pretek2'!$A$5:$C$124,COLUMN('Data Pretek2'!$B$5:$B$124),0), 1000)</f>
        <v>99</v>
      </c>
      <c r="P32">
        <f>IFERROR(VLOOKUP($L32,'Data Pretek2'!$A$5:$C$124,COLUMN('Data Pretek2'!$C$5:$C$124),0), 1000)</f>
        <v>-1</v>
      </c>
      <c r="Q32">
        <f>IFERROR(VLOOKUP($L32,'Data Pretek3'!$A$5:$C$124,COLUMN('Data Pretek2'!$B$5:$B$124),0), 1000)</f>
        <v>0</v>
      </c>
      <c r="R32">
        <f>IFERROR(VLOOKUP($L32,'Data Pretek3'!$A$5:$C$124,COLUMN('Data Pretek2'!$C$5:$C$124),0), 1000)</f>
        <v>0</v>
      </c>
      <c r="T32">
        <f t="shared" si="3"/>
        <v>198</v>
      </c>
      <c r="U32">
        <f t="shared" si="4"/>
        <v>-2</v>
      </c>
    </row>
    <row r="33" spans="1:21" x14ac:dyDescent="0.25">
      <c r="A33">
        <f>'30 družstiev Preteky č. 1'!C61</f>
        <v>0</v>
      </c>
      <c r="B33">
        <f>'30 družstiev Preteky č. 1'!E62</f>
        <v>99</v>
      </c>
      <c r="C33">
        <f>'30 družstiev Preteky č. 1'!D62</f>
        <v>-1</v>
      </c>
      <c r="L33">
        <f t="shared" si="0"/>
        <v>0</v>
      </c>
      <c r="M33">
        <f t="shared" si="1"/>
        <v>99</v>
      </c>
      <c r="N33">
        <f t="shared" si="2"/>
        <v>-1</v>
      </c>
      <c r="O33">
        <f>IFERROR(VLOOKUP($L33,'Data Pretek2'!$A$5:$C$124,COLUMN('Data Pretek2'!$B$5:$B$124),0), 1000)</f>
        <v>99</v>
      </c>
      <c r="P33">
        <f>IFERROR(VLOOKUP($L33,'Data Pretek2'!$A$5:$C$124,COLUMN('Data Pretek2'!$C$5:$C$124),0), 1000)</f>
        <v>-1</v>
      </c>
      <c r="Q33">
        <f>IFERROR(VLOOKUP($L33,'Data Pretek3'!$A$5:$C$124,COLUMN('Data Pretek2'!$B$5:$B$124),0), 1000)</f>
        <v>0</v>
      </c>
      <c r="R33">
        <f>IFERROR(VLOOKUP($L33,'Data Pretek3'!$A$5:$C$124,COLUMN('Data Pretek2'!$C$5:$C$124),0), 1000)</f>
        <v>0</v>
      </c>
      <c r="T33">
        <f t="shared" si="3"/>
        <v>198</v>
      </c>
      <c r="U33">
        <f t="shared" si="4"/>
        <v>-2</v>
      </c>
    </row>
    <row r="34" spans="1:21" x14ac:dyDescent="0.25">
      <c r="A34">
        <f>'30 družstiev Preteky č. 1'!C63</f>
        <v>0</v>
      </c>
      <c r="B34">
        <f>'30 družstiev Preteky č. 1'!E58</f>
        <v>99</v>
      </c>
      <c r="C34">
        <f>'30 družstiev Preteky č. 1'!D64</f>
        <v>-1</v>
      </c>
      <c r="L34">
        <f t="shared" si="0"/>
        <v>0</v>
      </c>
      <c r="M34">
        <f t="shared" si="1"/>
        <v>99</v>
      </c>
      <c r="N34">
        <f t="shared" si="2"/>
        <v>-1</v>
      </c>
      <c r="O34">
        <f>IFERROR(VLOOKUP($L34,'Data Pretek2'!$A$5:$C$124,COLUMN('Data Pretek2'!$B$5:$B$124),0), 1000)</f>
        <v>99</v>
      </c>
      <c r="P34">
        <f>IFERROR(VLOOKUP($L34,'Data Pretek2'!$A$5:$C$124,COLUMN('Data Pretek2'!$C$5:$C$124),0), 1000)</f>
        <v>-1</v>
      </c>
      <c r="Q34">
        <f>IFERROR(VLOOKUP($L34,'Data Pretek3'!$A$5:$C$124,COLUMN('Data Pretek2'!$B$5:$B$124),0), 1000)</f>
        <v>0</v>
      </c>
      <c r="R34">
        <f>IFERROR(VLOOKUP($L34,'Data Pretek3'!$A$5:$C$124,COLUMN('Data Pretek2'!$C$5:$C$124),0), 1000)</f>
        <v>0</v>
      </c>
      <c r="T34">
        <f t="shared" si="3"/>
        <v>198</v>
      </c>
      <c r="U34">
        <f t="shared" si="4"/>
        <v>-2</v>
      </c>
    </row>
    <row r="35" spans="1:21" x14ac:dyDescent="0.25">
      <c r="A35" t="str">
        <f>'30 družstiev Preteky č. 1'!F5</f>
        <v>Oskár Horváth</v>
      </c>
      <c r="B35">
        <f>'30 družstiev Preteky č. 1'!H6</f>
        <v>1</v>
      </c>
      <c r="C35">
        <f>'30 družstiev Preteky č. 1'!G6</f>
        <v>12050</v>
      </c>
      <c r="L35" t="str">
        <f t="shared" si="0"/>
        <v>Oskár Horváth</v>
      </c>
      <c r="M35">
        <f t="shared" si="1"/>
        <v>1</v>
      </c>
      <c r="N35">
        <f t="shared" si="2"/>
        <v>12050</v>
      </c>
      <c r="O35">
        <f>IFERROR(VLOOKUP($L35,'Data Pretek2'!$A$5:$C$124,COLUMN('Data Pretek2'!$B$5:$B$124),0), 1000)</f>
        <v>7</v>
      </c>
      <c r="P35">
        <f>IFERROR(VLOOKUP($L35,'Data Pretek2'!$A$5:$C$124,COLUMN('Data Pretek2'!$C$5:$C$124),0), 1000)</f>
        <v>5575</v>
      </c>
      <c r="Q35">
        <f>IFERROR(VLOOKUP($L35,'Data Pretek3'!$A$5:$C$124,COLUMN('Data Pretek2'!$B$5:$B$124),0), 1000)</f>
        <v>1000</v>
      </c>
      <c r="R35">
        <f>IFERROR(VLOOKUP($L35,'Data Pretek3'!$A$5:$C$124,COLUMN('Data Pretek2'!$C$5:$C$124),0), 1000)</f>
        <v>1000</v>
      </c>
      <c r="T35">
        <f t="shared" si="3"/>
        <v>1008</v>
      </c>
      <c r="U35">
        <f t="shared" si="4"/>
        <v>18625</v>
      </c>
    </row>
    <row r="36" spans="1:21" x14ac:dyDescent="0.25">
      <c r="A36" t="str">
        <f>'30 družstiev Preteky č. 1'!F7</f>
        <v>Ľudovít Meszáros</v>
      </c>
      <c r="B36">
        <f>'30 družstiev Preteky č. 1'!H8</f>
        <v>7</v>
      </c>
      <c r="C36">
        <f>'30 družstiev Preteky č. 1'!G8</f>
        <v>3750</v>
      </c>
      <c r="L36" t="str">
        <f t="shared" si="0"/>
        <v>Ľudovít Meszáros</v>
      </c>
      <c r="M36">
        <f t="shared" si="1"/>
        <v>7</v>
      </c>
      <c r="N36">
        <f t="shared" si="2"/>
        <v>3750</v>
      </c>
      <c r="O36">
        <f>IFERROR(VLOOKUP($L36,'Data Pretek2'!$A$5:$C$124,COLUMN('Data Pretek2'!$B$5:$B$124),0), 1000)</f>
        <v>9</v>
      </c>
      <c r="P36">
        <f>IFERROR(VLOOKUP($L36,'Data Pretek2'!$A$5:$C$124,COLUMN('Data Pretek2'!$C$5:$C$124),0), 1000)</f>
        <v>4975</v>
      </c>
      <c r="Q36">
        <f>IFERROR(VLOOKUP($L36,'Data Pretek3'!$A$5:$C$124,COLUMN('Data Pretek2'!$B$5:$B$124),0), 1000)</f>
        <v>1000</v>
      </c>
      <c r="R36">
        <f>IFERROR(VLOOKUP($L36,'Data Pretek3'!$A$5:$C$124,COLUMN('Data Pretek2'!$C$5:$C$124),0), 1000)</f>
        <v>1000</v>
      </c>
      <c r="T36">
        <f t="shared" si="3"/>
        <v>1016</v>
      </c>
      <c r="U36">
        <f t="shared" si="4"/>
        <v>9725</v>
      </c>
    </row>
    <row r="37" spans="1:21" x14ac:dyDescent="0.25">
      <c r="A37" t="str">
        <f>'30 družstiev Preteky č. 1'!F9</f>
        <v>Peter Rigó</v>
      </c>
      <c r="B37">
        <f>'30 družstiev Preteky č. 1'!H10</f>
        <v>5</v>
      </c>
      <c r="C37">
        <f>'30 družstiev Preteky č. 1'!G10</f>
        <v>4175</v>
      </c>
      <c r="L37" t="str">
        <f t="shared" si="0"/>
        <v>Peter Rigó</v>
      </c>
      <c r="M37">
        <f t="shared" si="1"/>
        <v>5</v>
      </c>
      <c r="N37">
        <f t="shared" si="2"/>
        <v>4175</v>
      </c>
      <c r="O37">
        <f>IFERROR(VLOOKUP($L37,'Data Pretek2'!$A$5:$C$124,COLUMN('Data Pretek2'!$B$5:$B$124),0), 1000)</f>
        <v>8</v>
      </c>
      <c r="P37">
        <f>IFERROR(VLOOKUP($L37,'Data Pretek2'!$A$5:$C$124,COLUMN('Data Pretek2'!$C$5:$C$124),0), 1000)</f>
        <v>5075</v>
      </c>
      <c r="Q37">
        <f>IFERROR(VLOOKUP($L37,'Data Pretek3'!$A$5:$C$124,COLUMN('Data Pretek2'!$B$5:$B$124),0), 1000)</f>
        <v>1000</v>
      </c>
      <c r="R37">
        <f>IFERROR(VLOOKUP($L37,'Data Pretek3'!$A$5:$C$124,COLUMN('Data Pretek2'!$C$5:$C$124),0), 1000)</f>
        <v>1000</v>
      </c>
      <c r="T37">
        <f t="shared" si="3"/>
        <v>1013</v>
      </c>
      <c r="U37">
        <f t="shared" si="4"/>
        <v>10250</v>
      </c>
    </row>
    <row r="38" spans="1:21" x14ac:dyDescent="0.25">
      <c r="A38" t="str">
        <f>'30 družstiev Preteky č. 1'!F11</f>
        <v>Jaroslav Haššo</v>
      </c>
      <c r="B38">
        <f>'30 družstiev Preteky č. 1'!H12</f>
        <v>2</v>
      </c>
      <c r="C38">
        <f>'30 družstiev Preteky č. 1'!G12</f>
        <v>9625</v>
      </c>
      <c r="L38" t="str">
        <f t="shared" si="0"/>
        <v>Jaroslav Haššo</v>
      </c>
      <c r="M38">
        <f t="shared" si="1"/>
        <v>2</v>
      </c>
      <c r="N38">
        <f t="shared" si="2"/>
        <v>9625</v>
      </c>
      <c r="O38">
        <f>IFERROR(VLOOKUP($L38,'Data Pretek2'!$A$5:$C$124,COLUMN('Data Pretek2'!$B$5:$B$124),0), 1000)</f>
        <v>9</v>
      </c>
      <c r="P38">
        <f>IFERROR(VLOOKUP($L38,'Data Pretek2'!$A$5:$C$124,COLUMN('Data Pretek2'!$C$5:$C$124),0), 1000)</f>
        <v>2875</v>
      </c>
      <c r="Q38">
        <f>IFERROR(VLOOKUP($L38,'Data Pretek3'!$A$5:$C$124,COLUMN('Data Pretek2'!$B$5:$B$124),0), 1000)</f>
        <v>1000</v>
      </c>
      <c r="R38">
        <f>IFERROR(VLOOKUP($L38,'Data Pretek3'!$A$5:$C$124,COLUMN('Data Pretek2'!$C$5:$C$124),0), 1000)</f>
        <v>1000</v>
      </c>
      <c r="T38">
        <f t="shared" si="3"/>
        <v>1011</v>
      </c>
      <c r="U38">
        <f t="shared" si="4"/>
        <v>13500</v>
      </c>
    </row>
    <row r="39" spans="1:21" x14ac:dyDescent="0.25">
      <c r="A39" t="str">
        <f>'30 družstiev Preteky č. 1'!F13</f>
        <v>Kristián Košár</v>
      </c>
      <c r="B39">
        <f>'30 družstiev Preteky č. 1'!H14</f>
        <v>6</v>
      </c>
      <c r="C39">
        <f>'30 družstiev Preteky č. 1'!G14</f>
        <v>3800</v>
      </c>
      <c r="L39" t="str">
        <f t="shared" si="0"/>
        <v>Kristián Košár</v>
      </c>
      <c r="M39">
        <f t="shared" si="1"/>
        <v>6</v>
      </c>
      <c r="N39">
        <f t="shared" si="2"/>
        <v>3800</v>
      </c>
      <c r="O39">
        <f>IFERROR(VLOOKUP($L39,'Data Pretek2'!$A$5:$C$124,COLUMN('Data Pretek2'!$B$5:$B$124),0), 1000)</f>
        <v>7</v>
      </c>
      <c r="P39">
        <f>IFERROR(VLOOKUP($L39,'Data Pretek2'!$A$5:$C$124,COLUMN('Data Pretek2'!$C$5:$C$124),0), 1000)</f>
        <v>3400</v>
      </c>
      <c r="Q39">
        <f>IFERROR(VLOOKUP($L39,'Data Pretek3'!$A$5:$C$124,COLUMN('Data Pretek2'!$B$5:$B$124),0), 1000)</f>
        <v>1000</v>
      </c>
      <c r="R39">
        <f>IFERROR(VLOOKUP($L39,'Data Pretek3'!$A$5:$C$124,COLUMN('Data Pretek2'!$C$5:$C$124),0), 1000)</f>
        <v>1000</v>
      </c>
      <c r="T39">
        <f t="shared" si="3"/>
        <v>1013</v>
      </c>
      <c r="U39">
        <f t="shared" si="4"/>
        <v>8200</v>
      </c>
    </row>
    <row r="40" spans="1:21" x14ac:dyDescent="0.25">
      <c r="A40" t="str">
        <f>'30 družstiev Preteky č. 1'!F15</f>
        <v>Ivan Rovenský</v>
      </c>
      <c r="B40">
        <f>'30 družstiev Preteky č. 1'!H16</f>
        <v>3</v>
      </c>
      <c r="C40">
        <f>'30 družstiev Preteky č. 1'!G16</f>
        <v>7250</v>
      </c>
      <c r="L40" t="str">
        <f t="shared" si="0"/>
        <v>Ivan Rovenský</v>
      </c>
      <c r="M40">
        <f t="shared" si="1"/>
        <v>3</v>
      </c>
      <c r="N40">
        <f t="shared" si="2"/>
        <v>7250</v>
      </c>
      <c r="O40">
        <f>IFERROR(VLOOKUP($L40,'Data Pretek2'!$A$5:$C$124,COLUMN('Data Pretek2'!$B$5:$B$124),0), 1000)</f>
        <v>2</v>
      </c>
      <c r="P40">
        <f>IFERROR(VLOOKUP($L40,'Data Pretek2'!$A$5:$C$124,COLUMN('Data Pretek2'!$C$5:$C$124),0), 1000)</f>
        <v>13325</v>
      </c>
      <c r="Q40">
        <f>IFERROR(VLOOKUP($L40,'Data Pretek3'!$A$5:$C$124,COLUMN('Data Pretek2'!$B$5:$B$124),0), 1000)</f>
        <v>1000</v>
      </c>
      <c r="R40">
        <f>IFERROR(VLOOKUP($L40,'Data Pretek3'!$A$5:$C$124,COLUMN('Data Pretek2'!$C$5:$C$124),0), 1000)</f>
        <v>1000</v>
      </c>
      <c r="T40">
        <f t="shared" si="3"/>
        <v>1005</v>
      </c>
      <c r="U40">
        <f t="shared" si="4"/>
        <v>21575</v>
      </c>
    </row>
    <row r="41" spans="1:21" x14ac:dyDescent="0.25">
      <c r="A41" t="str">
        <f>'30 družstiev Preteky č. 1'!F17</f>
        <v>Zoltán Karvanský</v>
      </c>
      <c r="B41">
        <f>'30 družstiev Preteky č. 1'!H18</f>
        <v>8</v>
      </c>
      <c r="C41">
        <f>'30 družstiev Preteky č. 1'!G18</f>
        <v>3600</v>
      </c>
      <c r="L41" t="str">
        <f t="shared" si="0"/>
        <v>Zoltán Karvanský</v>
      </c>
      <c r="M41">
        <f t="shared" si="1"/>
        <v>8</v>
      </c>
      <c r="N41">
        <f t="shared" si="2"/>
        <v>3600</v>
      </c>
      <c r="O41">
        <f>IFERROR(VLOOKUP($L41,'Data Pretek2'!$A$5:$C$124,COLUMN('Data Pretek2'!$B$5:$B$124),0), 1000)</f>
        <v>10</v>
      </c>
      <c r="P41">
        <f>IFERROR(VLOOKUP($L41,'Data Pretek2'!$A$5:$C$124,COLUMN('Data Pretek2'!$C$5:$C$124),0), 1000)</f>
        <v>1350</v>
      </c>
      <c r="Q41">
        <f>IFERROR(VLOOKUP($L41,'Data Pretek3'!$A$5:$C$124,COLUMN('Data Pretek2'!$B$5:$B$124),0), 1000)</f>
        <v>1000</v>
      </c>
      <c r="R41">
        <f>IFERROR(VLOOKUP($L41,'Data Pretek3'!$A$5:$C$124,COLUMN('Data Pretek2'!$C$5:$C$124),0), 1000)</f>
        <v>1000</v>
      </c>
      <c r="T41">
        <f t="shared" si="3"/>
        <v>1018</v>
      </c>
      <c r="U41">
        <f t="shared" si="4"/>
        <v>5950</v>
      </c>
    </row>
    <row r="42" spans="1:21" x14ac:dyDescent="0.25">
      <c r="A42" t="str">
        <f>'30 družstiev Preteky č. 1'!F19</f>
        <v>Ladislav Lenárt</v>
      </c>
      <c r="B42">
        <f>'30 družstiev Preteky č. 1'!H20</f>
        <v>9</v>
      </c>
      <c r="C42">
        <f>'30 družstiev Preteky č. 1'!G20</f>
        <v>3000</v>
      </c>
      <c r="L42" t="str">
        <f t="shared" si="0"/>
        <v>Ladislav Lenárt</v>
      </c>
      <c r="M42">
        <f t="shared" si="1"/>
        <v>9</v>
      </c>
      <c r="N42">
        <f t="shared" si="2"/>
        <v>3000</v>
      </c>
      <c r="O42">
        <f>IFERROR(VLOOKUP($L42,'Data Pretek2'!$A$5:$C$124,COLUMN('Data Pretek2'!$B$5:$B$124),0), 1000)</f>
        <v>6</v>
      </c>
      <c r="P42">
        <f>IFERROR(VLOOKUP($L42,'Data Pretek2'!$A$5:$C$124,COLUMN('Data Pretek2'!$C$5:$C$124),0), 1000)</f>
        <v>4450</v>
      </c>
      <c r="Q42">
        <f>IFERROR(VLOOKUP($L42,'Data Pretek3'!$A$5:$C$124,COLUMN('Data Pretek2'!$B$5:$B$124),0), 1000)</f>
        <v>1000</v>
      </c>
      <c r="R42">
        <f>IFERROR(VLOOKUP($L42,'Data Pretek3'!$A$5:$C$124,COLUMN('Data Pretek2'!$C$5:$C$124),0), 1000)</f>
        <v>1000</v>
      </c>
      <c r="T42">
        <f t="shared" si="3"/>
        <v>1015</v>
      </c>
      <c r="U42">
        <f t="shared" si="4"/>
        <v>8450</v>
      </c>
    </row>
    <row r="43" spans="1:21" x14ac:dyDescent="0.25">
      <c r="A43" t="str">
        <f>'30 družstiev Preteky č. 1'!F21</f>
        <v>Tibor Tóth</v>
      </c>
      <c r="B43">
        <f>'30 družstiev Preteky č. 1'!H22</f>
        <v>4</v>
      </c>
      <c r="C43">
        <f>'30 družstiev Preteky č. 1'!G22</f>
        <v>5950</v>
      </c>
      <c r="L43" t="str">
        <f t="shared" si="0"/>
        <v>Tibor Tóth</v>
      </c>
      <c r="M43">
        <f t="shared" si="1"/>
        <v>4</v>
      </c>
      <c r="N43">
        <f t="shared" si="2"/>
        <v>5950</v>
      </c>
      <c r="O43">
        <f>IFERROR(VLOOKUP($L43,'Data Pretek2'!$A$5:$C$124,COLUMN('Data Pretek2'!$B$5:$B$124),0), 1000)</f>
        <v>2</v>
      </c>
      <c r="P43">
        <f>IFERROR(VLOOKUP($L43,'Data Pretek2'!$A$5:$C$124,COLUMN('Data Pretek2'!$C$5:$C$124),0), 1000)</f>
        <v>6625</v>
      </c>
      <c r="Q43">
        <f>IFERROR(VLOOKUP($L43,'Data Pretek3'!$A$5:$C$124,COLUMN('Data Pretek2'!$B$5:$B$124),0), 1000)</f>
        <v>1000</v>
      </c>
      <c r="R43">
        <f>IFERROR(VLOOKUP($L43,'Data Pretek3'!$A$5:$C$124,COLUMN('Data Pretek2'!$C$5:$C$124),0), 1000)</f>
        <v>1000</v>
      </c>
      <c r="T43">
        <f t="shared" si="3"/>
        <v>1006</v>
      </c>
      <c r="U43">
        <f t="shared" si="4"/>
        <v>13575</v>
      </c>
    </row>
    <row r="44" spans="1:21" x14ac:dyDescent="0.25">
      <c r="A44" t="str">
        <f>'30 družstiev Preteky č. 1'!F23</f>
        <v>József Varga</v>
      </c>
      <c r="B44">
        <f>'30 družstiev Preteky č. 1'!H24</f>
        <v>11</v>
      </c>
      <c r="C44">
        <f>'30 družstiev Preteky č. 1'!G24</f>
        <v>1825</v>
      </c>
      <c r="L44" t="str">
        <f t="shared" si="0"/>
        <v>József Varga</v>
      </c>
      <c r="M44">
        <f t="shared" si="1"/>
        <v>11</v>
      </c>
      <c r="N44">
        <f t="shared" si="2"/>
        <v>1825</v>
      </c>
      <c r="O44">
        <f>IFERROR(VLOOKUP($L44,'Data Pretek2'!$A$5:$C$124,COLUMN('Data Pretek2'!$B$5:$B$124),0), 1000)</f>
        <v>10</v>
      </c>
      <c r="P44">
        <f>IFERROR(VLOOKUP($L44,'Data Pretek2'!$A$5:$C$124,COLUMN('Data Pretek2'!$C$5:$C$124),0), 1000)</f>
        <v>2225</v>
      </c>
      <c r="Q44">
        <f>IFERROR(VLOOKUP($L44,'Data Pretek3'!$A$5:$C$124,COLUMN('Data Pretek2'!$B$5:$B$124),0), 1000)</f>
        <v>1000</v>
      </c>
      <c r="R44">
        <f>IFERROR(VLOOKUP($L44,'Data Pretek3'!$A$5:$C$124,COLUMN('Data Pretek2'!$C$5:$C$124),0), 1000)</f>
        <v>1000</v>
      </c>
      <c r="T44">
        <f t="shared" si="3"/>
        <v>1021</v>
      </c>
      <c r="U44">
        <f t="shared" si="4"/>
        <v>5050</v>
      </c>
    </row>
    <row r="45" spans="1:21" x14ac:dyDescent="0.25">
      <c r="A45" t="str">
        <f>'30 družstiev Preteky č. 1'!F25</f>
        <v>Mário Sopúch</v>
      </c>
      <c r="B45">
        <f>'30 družstiev Preteky č. 1'!H26</f>
        <v>10</v>
      </c>
      <c r="C45">
        <f>'30 družstiev Preteky č. 1'!G26</f>
        <v>2025</v>
      </c>
      <c r="L45" t="str">
        <f t="shared" si="0"/>
        <v>Mário Sopúch</v>
      </c>
      <c r="M45">
        <f t="shared" si="1"/>
        <v>10</v>
      </c>
      <c r="N45">
        <f t="shared" si="2"/>
        <v>2025</v>
      </c>
      <c r="O45">
        <f>IFERROR(VLOOKUP($L45,'Data Pretek2'!$A$5:$C$124,COLUMN('Data Pretek2'!$B$5:$B$124),0), 1000)</f>
        <v>4</v>
      </c>
      <c r="P45">
        <f>IFERROR(VLOOKUP($L45,'Data Pretek2'!$A$5:$C$124,COLUMN('Data Pretek2'!$C$5:$C$124),0), 1000)</f>
        <v>5400</v>
      </c>
      <c r="Q45">
        <f>IFERROR(VLOOKUP($L45,'Data Pretek3'!$A$5:$C$124,COLUMN('Data Pretek2'!$B$5:$B$124),0), 1000)</f>
        <v>1000</v>
      </c>
      <c r="R45">
        <f>IFERROR(VLOOKUP($L45,'Data Pretek3'!$A$5:$C$124,COLUMN('Data Pretek2'!$C$5:$C$124),0), 1000)</f>
        <v>1000</v>
      </c>
      <c r="T45">
        <f t="shared" si="3"/>
        <v>1014</v>
      </c>
      <c r="U45">
        <f t="shared" si="4"/>
        <v>8425</v>
      </c>
    </row>
    <row r="46" spans="1:21" x14ac:dyDescent="0.25">
      <c r="A46">
        <f>'30 družstiev Preteky č. 1'!F27</f>
        <v>0</v>
      </c>
      <c r="B46">
        <f>'30 družstiev Preteky č. 1'!H28</f>
        <v>99</v>
      </c>
      <c r="C46">
        <f>'30 družstiev Preteky č. 1'!G28</f>
        <v>-1</v>
      </c>
      <c r="L46">
        <f t="shared" si="0"/>
        <v>0</v>
      </c>
      <c r="M46">
        <f t="shared" si="1"/>
        <v>99</v>
      </c>
      <c r="N46">
        <f t="shared" si="2"/>
        <v>-1</v>
      </c>
      <c r="O46">
        <f>IFERROR(VLOOKUP($L46,'Data Pretek2'!$A$5:$C$124,COLUMN('Data Pretek2'!$B$5:$B$124),0), 1000)</f>
        <v>99</v>
      </c>
      <c r="P46">
        <f>IFERROR(VLOOKUP($L46,'Data Pretek2'!$A$5:$C$124,COLUMN('Data Pretek2'!$C$5:$C$124),0), 1000)</f>
        <v>-1</v>
      </c>
      <c r="Q46">
        <f>IFERROR(VLOOKUP($L46,'Data Pretek3'!$A$5:$C$124,COLUMN('Data Pretek2'!$B$5:$B$124),0), 1000)</f>
        <v>0</v>
      </c>
      <c r="R46">
        <f>IFERROR(VLOOKUP($L46,'Data Pretek3'!$A$5:$C$124,COLUMN('Data Pretek2'!$C$5:$C$124),0), 1000)</f>
        <v>0</v>
      </c>
      <c r="T46">
        <f t="shared" si="3"/>
        <v>198</v>
      </c>
      <c r="U46">
        <f t="shared" si="4"/>
        <v>-2</v>
      </c>
    </row>
    <row r="47" spans="1:21" x14ac:dyDescent="0.25">
      <c r="A47">
        <f>'30 družstiev Preteky č. 1'!F29</f>
        <v>0</v>
      </c>
      <c r="B47">
        <f>'30 družstiev Preteky č. 1'!H30</f>
        <v>99</v>
      </c>
      <c r="C47">
        <f>'30 družstiev Preteky č. 1'!G30</f>
        <v>-1</v>
      </c>
      <c r="L47">
        <f t="shared" si="0"/>
        <v>0</v>
      </c>
      <c r="M47">
        <f t="shared" si="1"/>
        <v>99</v>
      </c>
      <c r="N47">
        <f t="shared" si="2"/>
        <v>-1</v>
      </c>
      <c r="O47">
        <f>IFERROR(VLOOKUP($L47,'Data Pretek2'!$A$5:$C$124,COLUMN('Data Pretek2'!$B$5:$B$124),0), 1000)</f>
        <v>99</v>
      </c>
      <c r="P47">
        <f>IFERROR(VLOOKUP($L47,'Data Pretek2'!$A$5:$C$124,COLUMN('Data Pretek2'!$C$5:$C$124),0), 1000)</f>
        <v>-1</v>
      </c>
      <c r="Q47">
        <f>IFERROR(VLOOKUP($L47,'Data Pretek3'!$A$5:$C$124,COLUMN('Data Pretek2'!$B$5:$B$124),0), 1000)</f>
        <v>0</v>
      </c>
      <c r="R47">
        <f>IFERROR(VLOOKUP($L47,'Data Pretek3'!$A$5:$C$124,COLUMN('Data Pretek2'!$C$5:$C$124),0), 1000)</f>
        <v>0</v>
      </c>
      <c r="T47">
        <f t="shared" si="3"/>
        <v>198</v>
      </c>
      <c r="U47">
        <f t="shared" si="4"/>
        <v>-2</v>
      </c>
    </row>
    <row r="48" spans="1:21" x14ac:dyDescent="0.25">
      <c r="A48">
        <f>'30 družstiev Preteky č. 1'!F31</f>
        <v>0</v>
      </c>
      <c r="B48">
        <f>'30 družstiev Preteky č. 1'!H32</f>
        <v>99</v>
      </c>
      <c r="C48">
        <f>'30 družstiev Preteky č. 1'!G32</f>
        <v>-1</v>
      </c>
      <c r="L48">
        <f t="shared" si="0"/>
        <v>0</v>
      </c>
      <c r="M48">
        <f t="shared" si="1"/>
        <v>99</v>
      </c>
      <c r="N48">
        <f t="shared" si="2"/>
        <v>-1</v>
      </c>
      <c r="O48">
        <f>IFERROR(VLOOKUP($L48,'Data Pretek2'!$A$5:$C$124,COLUMN('Data Pretek2'!$B$5:$B$124),0), 1000)</f>
        <v>99</v>
      </c>
      <c r="P48">
        <f>IFERROR(VLOOKUP($L48,'Data Pretek2'!$A$5:$C$124,COLUMN('Data Pretek2'!$C$5:$C$124),0), 1000)</f>
        <v>-1</v>
      </c>
      <c r="Q48">
        <f>IFERROR(VLOOKUP($L48,'Data Pretek3'!$A$5:$C$124,COLUMN('Data Pretek2'!$B$5:$B$124),0), 1000)</f>
        <v>0</v>
      </c>
      <c r="R48">
        <f>IFERROR(VLOOKUP($L48,'Data Pretek3'!$A$5:$C$124,COLUMN('Data Pretek2'!$C$5:$C$124),0), 1000)</f>
        <v>0</v>
      </c>
      <c r="T48">
        <f t="shared" si="3"/>
        <v>198</v>
      </c>
      <c r="U48">
        <f t="shared" si="4"/>
        <v>-2</v>
      </c>
    </row>
    <row r="49" spans="1:21" x14ac:dyDescent="0.25">
      <c r="A49">
        <f>'30 družstiev Preteky č. 1'!F33</f>
        <v>0</v>
      </c>
      <c r="B49">
        <f>'30 družstiev Preteky č. 1'!H34</f>
        <v>99</v>
      </c>
      <c r="C49">
        <f>'30 družstiev Preteky č. 1'!G34</f>
        <v>-1</v>
      </c>
      <c r="L49">
        <f t="shared" si="0"/>
        <v>0</v>
      </c>
      <c r="M49">
        <f t="shared" si="1"/>
        <v>99</v>
      </c>
      <c r="N49">
        <f t="shared" si="2"/>
        <v>-1</v>
      </c>
      <c r="O49">
        <f>IFERROR(VLOOKUP($L49,'Data Pretek2'!$A$5:$C$124,COLUMN('Data Pretek2'!$B$5:$B$124),0), 1000)</f>
        <v>99</v>
      </c>
      <c r="P49">
        <f>IFERROR(VLOOKUP($L49,'Data Pretek2'!$A$5:$C$124,COLUMN('Data Pretek2'!$C$5:$C$124),0), 1000)</f>
        <v>-1</v>
      </c>
      <c r="Q49">
        <f>IFERROR(VLOOKUP($L49,'Data Pretek3'!$A$5:$C$124,COLUMN('Data Pretek2'!$B$5:$B$124),0), 1000)</f>
        <v>0</v>
      </c>
      <c r="R49">
        <f>IFERROR(VLOOKUP($L49,'Data Pretek3'!$A$5:$C$124,COLUMN('Data Pretek2'!$C$5:$C$124),0), 1000)</f>
        <v>0</v>
      </c>
      <c r="T49">
        <f t="shared" si="3"/>
        <v>198</v>
      </c>
      <c r="U49">
        <f t="shared" si="4"/>
        <v>-2</v>
      </c>
    </row>
    <row r="50" spans="1:21" x14ac:dyDescent="0.25">
      <c r="A50">
        <f>'30 družstiev Preteky č. 1'!F35</f>
        <v>0</v>
      </c>
      <c r="B50">
        <f>'30 družstiev Preteky č. 1'!H36</f>
        <v>99</v>
      </c>
      <c r="C50">
        <f>'30 družstiev Preteky č. 1'!G36</f>
        <v>-1</v>
      </c>
      <c r="L50">
        <f t="shared" si="0"/>
        <v>0</v>
      </c>
      <c r="M50">
        <f t="shared" si="1"/>
        <v>99</v>
      </c>
      <c r="N50">
        <f t="shared" si="2"/>
        <v>-1</v>
      </c>
      <c r="O50">
        <f>IFERROR(VLOOKUP($L50,'Data Pretek2'!$A$5:$C$124,COLUMN('Data Pretek2'!$B$5:$B$124),0), 1000)</f>
        <v>99</v>
      </c>
      <c r="P50">
        <f>IFERROR(VLOOKUP($L50,'Data Pretek2'!$A$5:$C$124,COLUMN('Data Pretek2'!$C$5:$C$124),0), 1000)</f>
        <v>-1</v>
      </c>
      <c r="Q50">
        <f>IFERROR(VLOOKUP($L50,'Data Pretek3'!$A$5:$C$124,COLUMN('Data Pretek2'!$B$5:$B$124),0), 1000)</f>
        <v>0</v>
      </c>
      <c r="R50">
        <f>IFERROR(VLOOKUP($L50,'Data Pretek3'!$A$5:$C$124,COLUMN('Data Pretek2'!$C$5:$C$124),0), 1000)</f>
        <v>0</v>
      </c>
      <c r="T50">
        <f t="shared" si="3"/>
        <v>198</v>
      </c>
      <c r="U50">
        <f t="shared" si="4"/>
        <v>-2</v>
      </c>
    </row>
    <row r="51" spans="1:21" x14ac:dyDescent="0.25">
      <c r="A51">
        <f>'30 družstiev Preteky č. 1'!F37</f>
        <v>0</v>
      </c>
      <c r="B51">
        <f>'30 družstiev Preteky č. 1'!H38</f>
        <v>99</v>
      </c>
      <c r="C51">
        <f>'30 družstiev Preteky č. 1'!G38</f>
        <v>-1</v>
      </c>
      <c r="L51">
        <f t="shared" si="0"/>
        <v>0</v>
      </c>
      <c r="M51">
        <f t="shared" si="1"/>
        <v>99</v>
      </c>
      <c r="N51">
        <f t="shared" si="2"/>
        <v>-1</v>
      </c>
      <c r="O51">
        <f>IFERROR(VLOOKUP($L51,'Data Pretek2'!$A$5:$C$124,COLUMN('Data Pretek2'!$B$5:$B$124),0), 1000)</f>
        <v>99</v>
      </c>
      <c r="P51">
        <f>IFERROR(VLOOKUP($L51,'Data Pretek2'!$A$5:$C$124,COLUMN('Data Pretek2'!$C$5:$C$124),0), 1000)</f>
        <v>-1</v>
      </c>
      <c r="Q51">
        <f>IFERROR(VLOOKUP($L51,'Data Pretek3'!$A$5:$C$124,COLUMN('Data Pretek2'!$B$5:$B$124),0), 1000)</f>
        <v>0</v>
      </c>
      <c r="R51">
        <f>IFERROR(VLOOKUP($L51,'Data Pretek3'!$A$5:$C$124,COLUMN('Data Pretek2'!$C$5:$C$124),0), 1000)</f>
        <v>0</v>
      </c>
      <c r="T51">
        <f t="shared" si="3"/>
        <v>198</v>
      </c>
      <c r="U51">
        <f t="shared" si="4"/>
        <v>-2</v>
      </c>
    </row>
    <row r="52" spans="1:21" x14ac:dyDescent="0.25">
      <c r="A52">
        <f>'30 družstiev Preteky č. 1'!F39</f>
        <v>0</v>
      </c>
      <c r="B52">
        <f>'30 družstiev Preteky č. 1'!H40</f>
        <v>99</v>
      </c>
      <c r="C52">
        <f>'30 družstiev Preteky č. 1'!G40</f>
        <v>-1</v>
      </c>
      <c r="L52">
        <f t="shared" si="0"/>
        <v>0</v>
      </c>
      <c r="M52">
        <f t="shared" si="1"/>
        <v>99</v>
      </c>
      <c r="N52">
        <f t="shared" si="2"/>
        <v>-1</v>
      </c>
      <c r="O52">
        <f>IFERROR(VLOOKUP($L52,'Data Pretek2'!$A$5:$C$124,COLUMN('Data Pretek2'!$B$5:$B$124),0), 1000)</f>
        <v>99</v>
      </c>
      <c r="P52">
        <f>IFERROR(VLOOKUP($L52,'Data Pretek2'!$A$5:$C$124,COLUMN('Data Pretek2'!$C$5:$C$124),0), 1000)</f>
        <v>-1</v>
      </c>
      <c r="Q52">
        <f>IFERROR(VLOOKUP($L52,'Data Pretek3'!$A$5:$C$124,COLUMN('Data Pretek2'!$B$5:$B$124),0), 1000)</f>
        <v>0</v>
      </c>
      <c r="R52">
        <f>IFERROR(VLOOKUP($L52,'Data Pretek3'!$A$5:$C$124,COLUMN('Data Pretek2'!$C$5:$C$124),0), 1000)</f>
        <v>0</v>
      </c>
      <c r="T52">
        <f t="shared" si="3"/>
        <v>198</v>
      </c>
      <c r="U52">
        <f t="shared" si="4"/>
        <v>-2</v>
      </c>
    </row>
    <row r="53" spans="1:21" x14ac:dyDescent="0.25">
      <c r="A53">
        <f>'30 družstiev Preteky č. 1'!F41</f>
        <v>0</v>
      </c>
      <c r="B53">
        <f>'30 družstiev Preteky č. 1'!H42</f>
        <v>99</v>
      </c>
      <c r="C53">
        <f>'30 družstiev Preteky č. 1'!G42</f>
        <v>-1</v>
      </c>
      <c r="L53">
        <f t="shared" si="0"/>
        <v>0</v>
      </c>
      <c r="M53">
        <f t="shared" si="1"/>
        <v>99</v>
      </c>
      <c r="N53">
        <f t="shared" si="2"/>
        <v>-1</v>
      </c>
      <c r="O53">
        <f>IFERROR(VLOOKUP($L53,'Data Pretek2'!$A$5:$C$124,COLUMN('Data Pretek2'!$B$5:$B$124),0), 1000)</f>
        <v>99</v>
      </c>
      <c r="P53">
        <f>IFERROR(VLOOKUP($L53,'Data Pretek2'!$A$5:$C$124,COLUMN('Data Pretek2'!$C$5:$C$124),0), 1000)</f>
        <v>-1</v>
      </c>
      <c r="Q53">
        <f>IFERROR(VLOOKUP($L53,'Data Pretek3'!$A$5:$C$124,COLUMN('Data Pretek2'!$B$5:$B$124),0), 1000)</f>
        <v>0</v>
      </c>
      <c r="R53">
        <f>IFERROR(VLOOKUP($L53,'Data Pretek3'!$A$5:$C$124,COLUMN('Data Pretek2'!$C$5:$C$124),0), 1000)</f>
        <v>0</v>
      </c>
      <c r="T53">
        <f t="shared" si="3"/>
        <v>198</v>
      </c>
      <c r="U53">
        <f t="shared" si="4"/>
        <v>-2</v>
      </c>
    </row>
    <row r="54" spans="1:21" x14ac:dyDescent="0.25">
      <c r="A54">
        <f>'30 družstiev Preteky č. 1'!F43</f>
        <v>0</v>
      </c>
      <c r="B54">
        <f>'30 družstiev Preteky č. 1'!H44</f>
        <v>99</v>
      </c>
      <c r="C54">
        <f>'30 družstiev Preteky č. 1'!G44</f>
        <v>-1</v>
      </c>
      <c r="L54">
        <f t="shared" si="0"/>
        <v>0</v>
      </c>
      <c r="M54">
        <f t="shared" si="1"/>
        <v>99</v>
      </c>
      <c r="N54">
        <f t="shared" si="2"/>
        <v>-1</v>
      </c>
      <c r="O54">
        <f>IFERROR(VLOOKUP($L54,'Data Pretek2'!$A$5:$C$124,COLUMN('Data Pretek2'!$B$5:$B$124),0), 1000)</f>
        <v>99</v>
      </c>
      <c r="P54">
        <f>IFERROR(VLOOKUP($L54,'Data Pretek2'!$A$5:$C$124,COLUMN('Data Pretek2'!$C$5:$C$124),0), 1000)</f>
        <v>-1</v>
      </c>
      <c r="Q54">
        <f>IFERROR(VLOOKUP($L54,'Data Pretek3'!$A$5:$C$124,COLUMN('Data Pretek2'!$B$5:$B$124),0), 1000)</f>
        <v>0</v>
      </c>
      <c r="R54">
        <f>IFERROR(VLOOKUP($L54,'Data Pretek3'!$A$5:$C$124,COLUMN('Data Pretek2'!$C$5:$C$124),0), 1000)</f>
        <v>0</v>
      </c>
      <c r="T54">
        <f t="shared" si="3"/>
        <v>198</v>
      </c>
      <c r="U54">
        <f t="shared" si="4"/>
        <v>-2</v>
      </c>
    </row>
    <row r="55" spans="1:21" x14ac:dyDescent="0.25">
      <c r="A55">
        <f>'30 družstiev Preteky č. 1'!F45</f>
        <v>0</v>
      </c>
      <c r="B55">
        <f>'30 družstiev Preteky č. 1'!H46</f>
        <v>99</v>
      </c>
      <c r="C55">
        <f>'30 družstiev Preteky č. 1'!G46</f>
        <v>-1</v>
      </c>
      <c r="L55">
        <f t="shared" si="0"/>
        <v>0</v>
      </c>
      <c r="M55">
        <f t="shared" si="1"/>
        <v>99</v>
      </c>
      <c r="N55">
        <f t="shared" si="2"/>
        <v>-1</v>
      </c>
      <c r="O55">
        <f>IFERROR(VLOOKUP($L55,'Data Pretek2'!$A$5:$C$124,COLUMN('Data Pretek2'!$B$5:$B$124),0), 1000)</f>
        <v>99</v>
      </c>
      <c r="P55">
        <f>IFERROR(VLOOKUP($L55,'Data Pretek2'!$A$5:$C$124,COLUMN('Data Pretek2'!$C$5:$C$124),0), 1000)</f>
        <v>-1</v>
      </c>
      <c r="Q55">
        <f>IFERROR(VLOOKUP($L55,'Data Pretek3'!$A$5:$C$124,COLUMN('Data Pretek2'!$B$5:$B$124),0), 1000)</f>
        <v>0</v>
      </c>
      <c r="R55">
        <f>IFERROR(VLOOKUP($L55,'Data Pretek3'!$A$5:$C$124,COLUMN('Data Pretek2'!$C$5:$C$124),0), 1000)</f>
        <v>0</v>
      </c>
      <c r="T55">
        <f t="shared" si="3"/>
        <v>198</v>
      </c>
      <c r="U55">
        <f t="shared" si="4"/>
        <v>-2</v>
      </c>
    </row>
    <row r="56" spans="1:21" x14ac:dyDescent="0.25">
      <c r="A56">
        <f>'30 družstiev Preteky č. 1'!F47</f>
        <v>0</v>
      </c>
      <c r="B56">
        <f>'30 družstiev Preteky č. 1'!H48</f>
        <v>99</v>
      </c>
      <c r="C56">
        <f>'30 družstiev Preteky č. 1'!G48</f>
        <v>-1</v>
      </c>
      <c r="L56">
        <f t="shared" si="0"/>
        <v>0</v>
      </c>
      <c r="M56">
        <f t="shared" si="1"/>
        <v>99</v>
      </c>
      <c r="N56">
        <f t="shared" si="2"/>
        <v>-1</v>
      </c>
      <c r="O56">
        <f>IFERROR(VLOOKUP($L56,'Data Pretek2'!$A$5:$C$124,COLUMN('Data Pretek2'!$B$5:$B$124),0), 1000)</f>
        <v>99</v>
      </c>
      <c r="P56">
        <f>IFERROR(VLOOKUP($L56,'Data Pretek2'!$A$5:$C$124,COLUMN('Data Pretek2'!$C$5:$C$124),0), 1000)</f>
        <v>-1</v>
      </c>
      <c r="Q56">
        <f>IFERROR(VLOOKUP($L56,'Data Pretek3'!$A$5:$C$124,COLUMN('Data Pretek2'!$B$5:$B$124),0), 1000)</f>
        <v>0</v>
      </c>
      <c r="R56">
        <f>IFERROR(VLOOKUP($L56,'Data Pretek3'!$A$5:$C$124,COLUMN('Data Pretek2'!$C$5:$C$124),0), 1000)</f>
        <v>0</v>
      </c>
      <c r="T56">
        <f t="shared" si="3"/>
        <v>198</v>
      </c>
      <c r="U56">
        <f t="shared" si="4"/>
        <v>-2</v>
      </c>
    </row>
    <row r="57" spans="1:21" x14ac:dyDescent="0.25">
      <c r="A57">
        <f>'30 družstiev Preteky č. 1'!F49</f>
        <v>0</v>
      </c>
      <c r="B57">
        <f>'30 družstiev Preteky č. 1'!H50</f>
        <v>99</v>
      </c>
      <c r="C57">
        <f>'30 družstiev Preteky č. 1'!G50</f>
        <v>-1</v>
      </c>
      <c r="L57">
        <f t="shared" si="0"/>
        <v>0</v>
      </c>
      <c r="M57">
        <f t="shared" si="1"/>
        <v>99</v>
      </c>
      <c r="N57">
        <f t="shared" si="2"/>
        <v>-1</v>
      </c>
      <c r="O57">
        <f>IFERROR(VLOOKUP($L57,'Data Pretek2'!$A$5:$C$124,COLUMN('Data Pretek2'!$B$5:$B$124),0), 1000)</f>
        <v>99</v>
      </c>
      <c r="P57">
        <f>IFERROR(VLOOKUP($L57,'Data Pretek2'!$A$5:$C$124,COLUMN('Data Pretek2'!$C$5:$C$124),0), 1000)</f>
        <v>-1</v>
      </c>
      <c r="Q57">
        <f>IFERROR(VLOOKUP($L57,'Data Pretek3'!$A$5:$C$124,COLUMN('Data Pretek2'!$B$5:$B$124),0), 1000)</f>
        <v>0</v>
      </c>
      <c r="R57">
        <f>IFERROR(VLOOKUP($L57,'Data Pretek3'!$A$5:$C$124,COLUMN('Data Pretek2'!$C$5:$C$124),0), 1000)</f>
        <v>0</v>
      </c>
      <c r="T57">
        <f t="shared" si="3"/>
        <v>198</v>
      </c>
      <c r="U57">
        <f t="shared" si="4"/>
        <v>-2</v>
      </c>
    </row>
    <row r="58" spans="1:21" x14ac:dyDescent="0.25">
      <c r="A58">
        <f>'30 družstiev Preteky č. 1'!F51</f>
        <v>0</v>
      </c>
      <c r="B58">
        <f>'30 družstiev Preteky č. 1'!H52</f>
        <v>99</v>
      </c>
      <c r="C58">
        <f>'30 družstiev Preteky č. 1'!G52</f>
        <v>-1</v>
      </c>
      <c r="L58">
        <f t="shared" si="0"/>
        <v>0</v>
      </c>
      <c r="M58">
        <f t="shared" si="1"/>
        <v>99</v>
      </c>
      <c r="N58">
        <f t="shared" si="2"/>
        <v>-1</v>
      </c>
      <c r="O58">
        <f>IFERROR(VLOOKUP($L58,'Data Pretek2'!$A$5:$C$124,COLUMN('Data Pretek2'!$B$5:$B$124),0), 1000)</f>
        <v>99</v>
      </c>
      <c r="P58">
        <f>IFERROR(VLOOKUP($L58,'Data Pretek2'!$A$5:$C$124,COLUMN('Data Pretek2'!$C$5:$C$124),0), 1000)</f>
        <v>-1</v>
      </c>
      <c r="Q58">
        <f>IFERROR(VLOOKUP($L58,'Data Pretek3'!$A$5:$C$124,COLUMN('Data Pretek2'!$B$5:$B$124),0), 1000)</f>
        <v>0</v>
      </c>
      <c r="R58">
        <f>IFERROR(VLOOKUP($L58,'Data Pretek3'!$A$5:$C$124,COLUMN('Data Pretek2'!$C$5:$C$124),0), 1000)</f>
        <v>0</v>
      </c>
      <c r="T58">
        <f t="shared" si="3"/>
        <v>198</v>
      </c>
      <c r="U58">
        <f t="shared" si="4"/>
        <v>-2</v>
      </c>
    </row>
    <row r="59" spans="1:21" x14ac:dyDescent="0.25">
      <c r="A59">
        <f>'30 družstiev Preteky č. 1'!F53</f>
        <v>0</v>
      </c>
      <c r="B59">
        <f>'30 družstiev Preteky č. 1'!H54</f>
        <v>99</v>
      </c>
      <c r="C59">
        <f>'30 družstiev Preteky č. 1'!G54</f>
        <v>-1</v>
      </c>
      <c r="L59">
        <f t="shared" si="0"/>
        <v>0</v>
      </c>
      <c r="M59">
        <f t="shared" si="1"/>
        <v>99</v>
      </c>
      <c r="N59">
        <f t="shared" si="2"/>
        <v>-1</v>
      </c>
      <c r="O59">
        <f>IFERROR(VLOOKUP($L59,'Data Pretek2'!$A$5:$C$124,COLUMN('Data Pretek2'!$B$5:$B$124),0), 1000)</f>
        <v>99</v>
      </c>
      <c r="P59">
        <f>IFERROR(VLOOKUP($L59,'Data Pretek2'!$A$5:$C$124,COLUMN('Data Pretek2'!$C$5:$C$124),0), 1000)</f>
        <v>-1</v>
      </c>
      <c r="Q59">
        <f>IFERROR(VLOOKUP($L59,'Data Pretek3'!$A$5:$C$124,COLUMN('Data Pretek2'!$B$5:$B$124),0), 1000)</f>
        <v>0</v>
      </c>
      <c r="R59">
        <f>IFERROR(VLOOKUP($L59,'Data Pretek3'!$A$5:$C$124,COLUMN('Data Pretek2'!$C$5:$C$124),0), 1000)</f>
        <v>0</v>
      </c>
      <c r="T59">
        <f t="shared" si="3"/>
        <v>198</v>
      </c>
      <c r="U59">
        <f t="shared" si="4"/>
        <v>-2</v>
      </c>
    </row>
    <row r="60" spans="1:21" x14ac:dyDescent="0.25">
      <c r="A60">
        <f>'30 družstiev Preteky č. 1'!F55</f>
        <v>0</v>
      </c>
      <c r="B60">
        <f>'30 družstiev Preteky č. 1'!H56</f>
        <v>99</v>
      </c>
      <c r="C60">
        <f>'30 družstiev Preteky č. 1'!G56</f>
        <v>-1</v>
      </c>
      <c r="L60">
        <f t="shared" si="0"/>
        <v>0</v>
      </c>
      <c r="M60">
        <f t="shared" si="1"/>
        <v>99</v>
      </c>
      <c r="N60">
        <f t="shared" si="2"/>
        <v>-1</v>
      </c>
      <c r="O60">
        <f>IFERROR(VLOOKUP($L60,'Data Pretek2'!$A$5:$C$124,COLUMN('Data Pretek2'!$B$5:$B$124),0), 1000)</f>
        <v>99</v>
      </c>
      <c r="P60">
        <f>IFERROR(VLOOKUP($L60,'Data Pretek2'!$A$5:$C$124,COLUMN('Data Pretek2'!$C$5:$C$124),0), 1000)</f>
        <v>-1</v>
      </c>
      <c r="Q60">
        <f>IFERROR(VLOOKUP($L60,'Data Pretek3'!$A$5:$C$124,COLUMN('Data Pretek2'!$B$5:$B$124),0), 1000)</f>
        <v>0</v>
      </c>
      <c r="R60">
        <f>IFERROR(VLOOKUP($L60,'Data Pretek3'!$A$5:$C$124,COLUMN('Data Pretek2'!$C$5:$C$124),0), 1000)</f>
        <v>0</v>
      </c>
      <c r="T60">
        <f t="shared" si="3"/>
        <v>198</v>
      </c>
      <c r="U60">
        <f t="shared" si="4"/>
        <v>-2</v>
      </c>
    </row>
    <row r="61" spans="1:21" x14ac:dyDescent="0.25">
      <c r="A61">
        <f>'30 družstiev Preteky č. 1'!F57</f>
        <v>0</v>
      </c>
      <c r="B61">
        <f>'30 družstiev Preteky č. 1'!H58</f>
        <v>99</v>
      </c>
      <c r="C61">
        <f>'30 družstiev Preteky č. 1'!G58</f>
        <v>-1</v>
      </c>
      <c r="L61">
        <f t="shared" si="0"/>
        <v>0</v>
      </c>
      <c r="M61">
        <f t="shared" si="1"/>
        <v>99</v>
      </c>
      <c r="N61">
        <f t="shared" si="2"/>
        <v>-1</v>
      </c>
      <c r="O61">
        <f>IFERROR(VLOOKUP($L61,'Data Pretek2'!$A$5:$C$124,COLUMN('Data Pretek2'!$B$5:$B$124),0), 1000)</f>
        <v>99</v>
      </c>
      <c r="P61">
        <f>IFERROR(VLOOKUP($L61,'Data Pretek2'!$A$5:$C$124,COLUMN('Data Pretek2'!$C$5:$C$124),0), 1000)</f>
        <v>-1</v>
      </c>
      <c r="Q61">
        <f>IFERROR(VLOOKUP($L61,'Data Pretek3'!$A$5:$C$124,COLUMN('Data Pretek2'!$B$5:$B$124),0), 1000)</f>
        <v>0</v>
      </c>
      <c r="R61">
        <f>IFERROR(VLOOKUP($L61,'Data Pretek3'!$A$5:$C$124,COLUMN('Data Pretek2'!$C$5:$C$124),0), 1000)</f>
        <v>0</v>
      </c>
      <c r="T61">
        <f t="shared" si="3"/>
        <v>198</v>
      </c>
      <c r="U61">
        <f t="shared" si="4"/>
        <v>-2</v>
      </c>
    </row>
    <row r="62" spans="1:21" x14ac:dyDescent="0.25">
      <c r="A62">
        <f>'30 družstiev Preteky č. 1'!F59</f>
        <v>0</v>
      </c>
      <c r="B62">
        <f>'30 družstiev Preteky č. 1'!H60</f>
        <v>99</v>
      </c>
      <c r="C62">
        <f>'30 družstiev Preteky č. 1'!G60</f>
        <v>-1</v>
      </c>
      <c r="L62">
        <f t="shared" si="0"/>
        <v>0</v>
      </c>
      <c r="M62">
        <f t="shared" si="1"/>
        <v>99</v>
      </c>
      <c r="N62">
        <f t="shared" si="2"/>
        <v>-1</v>
      </c>
      <c r="O62">
        <f>IFERROR(VLOOKUP($L62,'Data Pretek2'!$A$5:$C$124,COLUMN('Data Pretek2'!$B$5:$B$124),0), 1000)</f>
        <v>99</v>
      </c>
      <c r="P62">
        <f>IFERROR(VLOOKUP($L62,'Data Pretek2'!$A$5:$C$124,COLUMN('Data Pretek2'!$C$5:$C$124),0), 1000)</f>
        <v>-1</v>
      </c>
      <c r="Q62">
        <f>IFERROR(VLOOKUP($L62,'Data Pretek3'!$A$5:$C$124,COLUMN('Data Pretek2'!$B$5:$B$124),0), 1000)</f>
        <v>0</v>
      </c>
      <c r="R62">
        <f>IFERROR(VLOOKUP($L62,'Data Pretek3'!$A$5:$C$124,COLUMN('Data Pretek2'!$C$5:$C$124),0), 1000)</f>
        <v>0</v>
      </c>
      <c r="T62">
        <f t="shared" si="3"/>
        <v>198</v>
      </c>
      <c r="U62">
        <f t="shared" si="4"/>
        <v>-2</v>
      </c>
    </row>
    <row r="63" spans="1:21" x14ac:dyDescent="0.25">
      <c r="A63">
        <f>'30 družstiev Preteky č. 1'!F61</f>
        <v>0</v>
      </c>
      <c r="B63">
        <f>'30 družstiev Preteky č. 1'!H62</f>
        <v>99</v>
      </c>
      <c r="C63">
        <f>'30 družstiev Preteky č. 1'!G62</f>
        <v>-1</v>
      </c>
      <c r="L63">
        <f t="shared" si="0"/>
        <v>0</v>
      </c>
      <c r="M63">
        <f t="shared" si="1"/>
        <v>99</v>
      </c>
      <c r="N63">
        <f t="shared" si="2"/>
        <v>-1</v>
      </c>
      <c r="O63">
        <f>IFERROR(VLOOKUP($L63,'Data Pretek2'!$A$5:$C$124,COLUMN('Data Pretek2'!$B$5:$B$124),0), 1000)</f>
        <v>99</v>
      </c>
      <c r="P63">
        <f>IFERROR(VLOOKUP($L63,'Data Pretek2'!$A$5:$C$124,COLUMN('Data Pretek2'!$C$5:$C$124),0), 1000)</f>
        <v>-1</v>
      </c>
      <c r="Q63">
        <f>IFERROR(VLOOKUP($L63,'Data Pretek3'!$A$5:$C$124,COLUMN('Data Pretek2'!$B$5:$B$124),0), 1000)</f>
        <v>0</v>
      </c>
      <c r="R63">
        <f>IFERROR(VLOOKUP($L63,'Data Pretek3'!$A$5:$C$124,COLUMN('Data Pretek2'!$C$5:$C$124),0), 1000)</f>
        <v>0</v>
      </c>
      <c r="T63">
        <f t="shared" si="3"/>
        <v>198</v>
      </c>
      <c r="U63">
        <f t="shared" si="4"/>
        <v>-2</v>
      </c>
    </row>
    <row r="64" spans="1:21" x14ac:dyDescent="0.25">
      <c r="A64">
        <f>'30 družstiev Preteky č. 1'!F63</f>
        <v>0</v>
      </c>
      <c r="B64">
        <f>'30 družstiev Preteky č. 1'!H64</f>
        <v>99</v>
      </c>
      <c r="C64">
        <f>'30 družstiev Preteky č. 1'!G64</f>
        <v>-1</v>
      </c>
      <c r="L64">
        <f t="shared" si="0"/>
        <v>0</v>
      </c>
      <c r="M64">
        <f t="shared" si="1"/>
        <v>99</v>
      </c>
      <c r="N64">
        <f t="shared" si="2"/>
        <v>-1</v>
      </c>
      <c r="O64">
        <f>IFERROR(VLOOKUP($L64,'Data Pretek2'!$A$5:$C$124,COLUMN('Data Pretek2'!$B$5:$B$124),0), 1000)</f>
        <v>99</v>
      </c>
      <c r="P64">
        <f>IFERROR(VLOOKUP($L64,'Data Pretek2'!$A$5:$C$124,COLUMN('Data Pretek2'!$C$5:$C$124),0), 1000)</f>
        <v>-1</v>
      </c>
      <c r="Q64">
        <f>IFERROR(VLOOKUP($L64,'Data Pretek3'!$A$5:$C$124,COLUMN('Data Pretek2'!$B$5:$B$124),0), 1000)</f>
        <v>0</v>
      </c>
      <c r="R64">
        <f>IFERROR(VLOOKUP($L64,'Data Pretek3'!$A$5:$C$124,COLUMN('Data Pretek2'!$C$5:$C$124),0), 1000)</f>
        <v>0</v>
      </c>
      <c r="T64">
        <f t="shared" si="3"/>
        <v>198</v>
      </c>
      <c r="U64">
        <f t="shared" si="4"/>
        <v>-2</v>
      </c>
    </row>
    <row r="65" spans="1:21" x14ac:dyDescent="0.25">
      <c r="A65" t="str">
        <f>'30 družstiev Preteky č. 1'!I5</f>
        <v>Róbert Ravasz</v>
      </c>
      <c r="B65">
        <f>'30 družstiev Preteky č. 1'!K6</f>
        <v>5</v>
      </c>
      <c r="C65">
        <f>'30 družstiev Preteky č. 1'!J6</f>
        <v>4675</v>
      </c>
      <c r="L65" t="str">
        <f t="shared" si="0"/>
        <v>Róbert Ravasz</v>
      </c>
      <c r="M65">
        <f t="shared" si="1"/>
        <v>5</v>
      </c>
      <c r="N65">
        <f t="shared" si="2"/>
        <v>4675</v>
      </c>
      <c r="O65">
        <f>IFERROR(VLOOKUP($L65,'Data Pretek2'!$A$5:$C$124,COLUMN('Data Pretek2'!$B$5:$B$124),0), 1000)</f>
        <v>3</v>
      </c>
      <c r="P65">
        <f>IFERROR(VLOOKUP($L65,'Data Pretek2'!$A$5:$C$124,COLUMN('Data Pretek2'!$C$5:$C$124),0), 1000)</f>
        <v>8450</v>
      </c>
      <c r="Q65">
        <f>IFERROR(VLOOKUP($L65,'Data Pretek3'!$A$5:$C$124,COLUMN('Data Pretek2'!$B$5:$B$124),0), 1000)</f>
        <v>1000</v>
      </c>
      <c r="R65">
        <f>IFERROR(VLOOKUP($L65,'Data Pretek3'!$A$5:$C$124,COLUMN('Data Pretek2'!$C$5:$C$124),0), 1000)</f>
        <v>1000</v>
      </c>
      <c r="T65">
        <f t="shared" si="3"/>
        <v>1008</v>
      </c>
      <c r="U65">
        <f t="shared" si="4"/>
        <v>14125</v>
      </c>
    </row>
    <row r="66" spans="1:21" x14ac:dyDescent="0.25">
      <c r="A66" t="str">
        <f>'30 družstiev Preteky č. 1'!I7</f>
        <v>Ján Juricin</v>
      </c>
      <c r="B66">
        <f>'30 družstiev Preteky č. 1'!K8</f>
        <v>8</v>
      </c>
      <c r="C66">
        <f>'30 družstiev Preteky č. 1'!J8</f>
        <v>2950</v>
      </c>
      <c r="L66" t="str">
        <f t="shared" si="0"/>
        <v>Ján Juricin</v>
      </c>
      <c r="M66">
        <f t="shared" si="1"/>
        <v>8</v>
      </c>
      <c r="N66">
        <f t="shared" si="2"/>
        <v>2950</v>
      </c>
      <c r="O66">
        <f>IFERROR(VLOOKUP($L66,'Data Pretek2'!$A$5:$C$124,COLUMN('Data Pretek2'!$B$5:$B$124),0), 1000)</f>
        <v>1000</v>
      </c>
      <c r="P66">
        <f>IFERROR(VLOOKUP($L66,'Data Pretek2'!$A$5:$C$124,COLUMN('Data Pretek2'!$C$5:$C$124),0), 1000)</f>
        <v>1000</v>
      </c>
      <c r="Q66">
        <f>IFERROR(VLOOKUP($L66,'Data Pretek3'!$A$5:$C$124,COLUMN('Data Pretek2'!$B$5:$B$124),0), 1000)</f>
        <v>1000</v>
      </c>
      <c r="R66">
        <f>IFERROR(VLOOKUP($L66,'Data Pretek3'!$A$5:$C$124,COLUMN('Data Pretek2'!$C$5:$C$124),0), 1000)</f>
        <v>1000</v>
      </c>
      <c r="T66">
        <f t="shared" si="3"/>
        <v>2008</v>
      </c>
      <c r="U66">
        <f t="shared" si="4"/>
        <v>4950</v>
      </c>
    </row>
    <row r="67" spans="1:21" x14ac:dyDescent="0.25">
      <c r="A67" t="str">
        <f>'30 družstiev Preteky č. 1'!I9</f>
        <v>Jozef Somogyi</v>
      </c>
      <c r="B67">
        <f>'30 družstiev Preteky č. 1'!K10</f>
        <v>1</v>
      </c>
      <c r="C67">
        <f>'30 družstiev Preteky č. 1'!J10</f>
        <v>7950</v>
      </c>
      <c r="L67" t="str">
        <f t="shared" si="0"/>
        <v>Jozef Somogyi</v>
      </c>
      <c r="M67">
        <f t="shared" si="1"/>
        <v>1</v>
      </c>
      <c r="N67">
        <f t="shared" si="2"/>
        <v>7950</v>
      </c>
      <c r="O67">
        <f>IFERROR(VLOOKUP($L67,'Data Pretek2'!$A$5:$C$124,COLUMN('Data Pretek2'!$B$5:$B$124),0), 1000)</f>
        <v>1</v>
      </c>
      <c r="P67">
        <f>IFERROR(VLOOKUP($L67,'Data Pretek2'!$A$5:$C$124,COLUMN('Data Pretek2'!$C$5:$C$124),0), 1000)</f>
        <v>10175</v>
      </c>
      <c r="Q67">
        <f>IFERROR(VLOOKUP($L67,'Data Pretek3'!$A$5:$C$124,COLUMN('Data Pretek2'!$B$5:$B$124),0), 1000)</f>
        <v>1000</v>
      </c>
      <c r="R67">
        <f>IFERROR(VLOOKUP($L67,'Data Pretek3'!$A$5:$C$124,COLUMN('Data Pretek2'!$C$5:$C$124),0), 1000)</f>
        <v>1000</v>
      </c>
      <c r="T67">
        <f t="shared" si="3"/>
        <v>1002</v>
      </c>
      <c r="U67">
        <f t="shared" si="4"/>
        <v>19125</v>
      </c>
    </row>
    <row r="68" spans="1:21" x14ac:dyDescent="0.25">
      <c r="A68" t="str">
        <f>'30 družstiev Preteky č. 1'!I11</f>
        <v>Michal Struk</v>
      </c>
      <c r="B68">
        <f>'30 družstiev Preteky č. 1'!K12</f>
        <v>11</v>
      </c>
      <c r="C68">
        <f>'30 družstiev Preteky č. 1'!J12</f>
        <v>775</v>
      </c>
      <c r="L68" t="str">
        <f t="shared" si="0"/>
        <v>Michal Struk</v>
      </c>
      <c r="M68">
        <f t="shared" si="1"/>
        <v>11</v>
      </c>
      <c r="N68">
        <f t="shared" si="2"/>
        <v>775</v>
      </c>
      <c r="O68">
        <f>IFERROR(VLOOKUP($L68,'Data Pretek2'!$A$5:$C$124,COLUMN('Data Pretek2'!$B$5:$B$124),0), 1000)</f>
        <v>7</v>
      </c>
      <c r="P68">
        <f>IFERROR(VLOOKUP($L68,'Data Pretek2'!$A$5:$C$124,COLUMN('Data Pretek2'!$C$5:$C$124),0), 1000)</f>
        <v>3725</v>
      </c>
      <c r="Q68">
        <f>IFERROR(VLOOKUP($L68,'Data Pretek3'!$A$5:$C$124,COLUMN('Data Pretek2'!$B$5:$B$124),0), 1000)</f>
        <v>1000</v>
      </c>
      <c r="R68">
        <f>IFERROR(VLOOKUP($L68,'Data Pretek3'!$A$5:$C$124,COLUMN('Data Pretek2'!$C$5:$C$124),0), 1000)</f>
        <v>1000</v>
      </c>
      <c r="T68">
        <f t="shared" si="3"/>
        <v>1018</v>
      </c>
      <c r="U68">
        <f t="shared" si="4"/>
        <v>5500</v>
      </c>
    </row>
    <row r="69" spans="1:21" x14ac:dyDescent="0.25">
      <c r="A69" t="str">
        <f>'30 družstiev Preteky č. 1'!I13</f>
        <v>Štefan Futo</v>
      </c>
      <c r="B69">
        <f>'30 družstiev Preteky č. 1'!K14</f>
        <v>3</v>
      </c>
      <c r="C69">
        <f>'30 družstiev Preteky č. 1'!J14</f>
        <v>6400</v>
      </c>
      <c r="L69" t="str">
        <f t="shared" si="0"/>
        <v>Štefan Futo</v>
      </c>
      <c r="M69">
        <f t="shared" si="1"/>
        <v>3</v>
      </c>
      <c r="N69">
        <f t="shared" si="2"/>
        <v>6400</v>
      </c>
      <c r="O69">
        <f>IFERROR(VLOOKUP($L69,'Data Pretek2'!$A$5:$C$124,COLUMN('Data Pretek2'!$B$5:$B$124),0), 1000)</f>
        <v>1</v>
      </c>
      <c r="P69">
        <f>IFERROR(VLOOKUP($L69,'Data Pretek2'!$A$5:$C$124,COLUMN('Data Pretek2'!$C$5:$C$124),0), 1000)</f>
        <v>10325</v>
      </c>
      <c r="Q69">
        <f>IFERROR(VLOOKUP($L69,'Data Pretek3'!$A$5:$C$124,COLUMN('Data Pretek2'!$B$5:$B$124),0), 1000)</f>
        <v>1000</v>
      </c>
      <c r="R69">
        <f>IFERROR(VLOOKUP($L69,'Data Pretek3'!$A$5:$C$124,COLUMN('Data Pretek2'!$C$5:$C$124),0), 1000)</f>
        <v>1000</v>
      </c>
      <c r="T69">
        <f t="shared" si="3"/>
        <v>1004</v>
      </c>
      <c r="U69">
        <f t="shared" si="4"/>
        <v>17725</v>
      </c>
    </row>
    <row r="70" spans="1:21" x14ac:dyDescent="0.25">
      <c r="A70" t="str">
        <f>'30 družstiev Preteky č. 1'!I15</f>
        <v>Milan Michlík</v>
      </c>
      <c r="B70">
        <f>'30 družstiev Preteky č. 1'!K16</f>
        <v>6</v>
      </c>
      <c r="C70">
        <f>'30 družstiev Preteky č. 1'!J16</f>
        <v>4450</v>
      </c>
      <c r="L70" t="str">
        <f t="shared" ref="L70:L124" si="5">A70</f>
        <v>Milan Michlík</v>
      </c>
      <c r="M70">
        <f t="shared" ref="M70:M124" si="6">IFERROR(VLOOKUP($L70,$A$5:$C$124,COLUMN($B$5:$B$124),0), 1000)</f>
        <v>6</v>
      </c>
      <c r="N70">
        <f t="shared" ref="N70:N124" si="7">IFERROR(VLOOKUP($L70,$A$5:$C$124,COLUMN($C$5:$C$124),0),1000)</f>
        <v>4450</v>
      </c>
      <c r="O70">
        <f>IFERROR(VLOOKUP($L70,'Data Pretek2'!$A$5:$C$124,COLUMN('Data Pretek2'!$B$5:$B$124),0), 1000)</f>
        <v>7</v>
      </c>
      <c r="P70">
        <f>IFERROR(VLOOKUP($L70,'Data Pretek2'!$A$5:$C$124,COLUMN('Data Pretek2'!$C$5:$C$124),0), 1000)</f>
        <v>3725</v>
      </c>
      <c r="Q70">
        <f>IFERROR(VLOOKUP($L70,'Data Pretek3'!$A$5:$C$124,COLUMN('Data Pretek2'!$B$5:$B$124),0), 1000)</f>
        <v>1000</v>
      </c>
      <c r="R70">
        <f>IFERROR(VLOOKUP($L70,'Data Pretek3'!$A$5:$C$124,COLUMN('Data Pretek2'!$C$5:$C$124),0), 1000)</f>
        <v>1000</v>
      </c>
      <c r="T70">
        <f t="shared" ref="T70:T124" si="8">O70+M70+Q70</f>
        <v>1013</v>
      </c>
      <c r="U70">
        <f t="shared" ref="U70:U124" si="9">N70+P70+R70</f>
        <v>9175</v>
      </c>
    </row>
    <row r="71" spans="1:21" x14ac:dyDescent="0.25">
      <c r="A71" t="str">
        <f>'30 družstiev Preteky č. 1'!I17</f>
        <v>Nikolas Szöke</v>
      </c>
      <c r="B71">
        <f>'30 družstiev Preteky č. 1'!K18</f>
        <v>10</v>
      </c>
      <c r="C71">
        <f>'30 družstiev Preteky č. 1'!J18</f>
        <v>1375</v>
      </c>
      <c r="L71" t="str">
        <f t="shared" si="5"/>
        <v>Nikolas Szöke</v>
      </c>
      <c r="M71">
        <f t="shared" si="6"/>
        <v>10</v>
      </c>
      <c r="N71">
        <f t="shared" si="7"/>
        <v>1375</v>
      </c>
      <c r="O71">
        <f>IFERROR(VLOOKUP($L71,'Data Pretek2'!$A$5:$C$124,COLUMN('Data Pretek2'!$B$5:$B$124),0), 1000)</f>
        <v>10.5</v>
      </c>
      <c r="P71">
        <f>IFERROR(VLOOKUP($L71,'Data Pretek2'!$A$5:$C$124,COLUMN('Data Pretek2'!$C$5:$C$124),0), 1000)</f>
        <v>3475</v>
      </c>
      <c r="Q71">
        <f>IFERROR(VLOOKUP($L71,'Data Pretek3'!$A$5:$C$124,COLUMN('Data Pretek2'!$B$5:$B$124),0), 1000)</f>
        <v>1000</v>
      </c>
      <c r="R71">
        <f>IFERROR(VLOOKUP($L71,'Data Pretek3'!$A$5:$C$124,COLUMN('Data Pretek2'!$C$5:$C$124),0), 1000)</f>
        <v>1000</v>
      </c>
      <c r="T71">
        <f t="shared" si="8"/>
        <v>1020.5</v>
      </c>
      <c r="U71">
        <f t="shared" si="9"/>
        <v>5850</v>
      </c>
    </row>
    <row r="72" spans="1:21" x14ac:dyDescent="0.25">
      <c r="A72" t="str">
        <f>'30 družstiev Preteky č. 1'!I19</f>
        <v>Rastislav Dudr</v>
      </c>
      <c r="B72">
        <f>'30 družstiev Preteky č. 1'!K20</f>
        <v>9</v>
      </c>
      <c r="C72">
        <f>'30 družstiev Preteky č. 1'!J20</f>
        <v>1950</v>
      </c>
      <c r="L72" t="str">
        <f t="shared" si="5"/>
        <v>Rastislav Dudr</v>
      </c>
      <c r="M72">
        <f t="shared" si="6"/>
        <v>9</v>
      </c>
      <c r="N72">
        <f t="shared" si="7"/>
        <v>1950</v>
      </c>
      <c r="O72">
        <f>IFERROR(VLOOKUP($L72,'Data Pretek2'!$A$5:$C$124,COLUMN('Data Pretek2'!$B$5:$B$124),0), 1000)</f>
        <v>9</v>
      </c>
      <c r="P72">
        <f>IFERROR(VLOOKUP($L72,'Data Pretek2'!$A$5:$C$124,COLUMN('Data Pretek2'!$C$5:$C$124),0), 1000)</f>
        <v>1550</v>
      </c>
      <c r="Q72">
        <f>IFERROR(VLOOKUP($L72,'Data Pretek3'!$A$5:$C$124,COLUMN('Data Pretek2'!$B$5:$B$124),0), 1000)</f>
        <v>1000</v>
      </c>
      <c r="R72">
        <f>IFERROR(VLOOKUP($L72,'Data Pretek3'!$A$5:$C$124,COLUMN('Data Pretek2'!$C$5:$C$124),0), 1000)</f>
        <v>1000</v>
      </c>
      <c r="T72">
        <f t="shared" si="8"/>
        <v>1018</v>
      </c>
      <c r="U72">
        <f t="shared" si="9"/>
        <v>4500</v>
      </c>
    </row>
    <row r="73" spans="1:21" x14ac:dyDescent="0.25">
      <c r="A73" t="str">
        <f>'30 družstiev Preteky č. 1'!I21</f>
        <v>Ákos Szücs</v>
      </c>
      <c r="B73">
        <f>'30 družstiev Preteky č. 1'!K22</f>
        <v>7</v>
      </c>
      <c r="C73">
        <f>'30 družstiev Preteky č. 1'!J22</f>
        <v>3050</v>
      </c>
      <c r="L73" t="str">
        <f t="shared" si="5"/>
        <v>Ákos Szücs</v>
      </c>
      <c r="M73">
        <f t="shared" si="6"/>
        <v>7</v>
      </c>
      <c r="N73">
        <f t="shared" si="7"/>
        <v>3050</v>
      </c>
      <c r="O73">
        <f>IFERROR(VLOOKUP($L73,'Data Pretek2'!$A$5:$C$124,COLUMN('Data Pretek2'!$B$5:$B$124),0), 1000)</f>
        <v>1000</v>
      </c>
      <c r="P73">
        <f>IFERROR(VLOOKUP($L73,'Data Pretek2'!$A$5:$C$124,COLUMN('Data Pretek2'!$C$5:$C$124),0), 1000)</f>
        <v>1000</v>
      </c>
      <c r="Q73">
        <f>IFERROR(VLOOKUP($L73,'Data Pretek3'!$A$5:$C$124,COLUMN('Data Pretek2'!$B$5:$B$124),0), 1000)</f>
        <v>1000</v>
      </c>
      <c r="R73">
        <f>IFERROR(VLOOKUP($L73,'Data Pretek3'!$A$5:$C$124,COLUMN('Data Pretek2'!$C$5:$C$124),0), 1000)</f>
        <v>1000</v>
      </c>
      <c r="T73">
        <f t="shared" si="8"/>
        <v>2007</v>
      </c>
      <c r="U73">
        <f t="shared" si="9"/>
        <v>5050</v>
      </c>
    </row>
    <row r="74" spans="1:21" x14ac:dyDescent="0.25">
      <c r="A74" t="str">
        <f>'30 družstiev Preteky č. 1'!I23</f>
        <v>Július Slama</v>
      </c>
      <c r="B74">
        <f>'30 družstiev Preteky č. 1'!K24</f>
        <v>4</v>
      </c>
      <c r="C74">
        <f>'30 družstiev Preteky č. 1'!J24</f>
        <v>4975</v>
      </c>
      <c r="L74" t="str">
        <f t="shared" si="5"/>
        <v>Július Slama</v>
      </c>
      <c r="M74">
        <f t="shared" si="6"/>
        <v>4</v>
      </c>
      <c r="N74">
        <f t="shared" si="7"/>
        <v>4975</v>
      </c>
      <c r="O74">
        <f>IFERROR(VLOOKUP($L74,'Data Pretek2'!$A$5:$C$124,COLUMN('Data Pretek2'!$B$5:$B$124),0), 1000)</f>
        <v>5</v>
      </c>
      <c r="P74">
        <f>IFERROR(VLOOKUP($L74,'Data Pretek2'!$A$5:$C$124,COLUMN('Data Pretek2'!$C$5:$C$124),0), 1000)</f>
        <v>5275</v>
      </c>
      <c r="Q74">
        <f>IFERROR(VLOOKUP($L74,'Data Pretek3'!$A$5:$C$124,COLUMN('Data Pretek2'!$B$5:$B$124),0), 1000)</f>
        <v>1000</v>
      </c>
      <c r="R74">
        <f>IFERROR(VLOOKUP($L74,'Data Pretek3'!$A$5:$C$124,COLUMN('Data Pretek2'!$C$5:$C$124),0), 1000)</f>
        <v>1000</v>
      </c>
      <c r="T74">
        <f t="shared" si="8"/>
        <v>1009</v>
      </c>
      <c r="U74">
        <f t="shared" si="9"/>
        <v>11250</v>
      </c>
    </row>
    <row r="75" spans="1:21" x14ac:dyDescent="0.25">
      <c r="A75" t="str">
        <f>'30 družstiev Preteky č. 1'!I25</f>
        <v>Ján Ottinger</v>
      </c>
      <c r="B75">
        <f>'30 družstiev Preteky č. 1'!K26</f>
        <v>2</v>
      </c>
      <c r="C75">
        <f>'30 družstiev Preteky č. 1'!J26</f>
        <v>6950</v>
      </c>
      <c r="L75" t="str">
        <f t="shared" si="5"/>
        <v>Ján Ottinger</v>
      </c>
      <c r="M75">
        <f t="shared" si="6"/>
        <v>2</v>
      </c>
      <c r="N75">
        <f t="shared" si="7"/>
        <v>6950</v>
      </c>
      <c r="O75">
        <f>IFERROR(VLOOKUP($L75,'Data Pretek2'!$A$5:$C$124,COLUMN('Data Pretek2'!$B$5:$B$124),0), 1000)</f>
        <v>5</v>
      </c>
      <c r="P75">
        <f>IFERROR(VLOOKUP($L75,'Data Pretek2'!$A$5:$C$124,COLUMN('Data Pretek2'!$C$5:$C$124),0), 1000)</f>
        <v>7125</v>
      </c>
      <c r="Q75">
        <f>IFERROR(VLOOKUP($L75,'Data Pretek3'!$A$5:$C$124,COLUMN('Data Pretek2'!$B$5:$B$124),0), 1000)</f>
        <v>1000</v>
      </c>
      <c r="R75">
        <f>IFERROR(VLOOKUP($L75,'Data Pretek3'!$A$5:$C$124,COLUMN('Data Pretek2'!$C$5:$C$124),0), 1000)</f>
        <v>1000</v>
      </c>
      <c r="T75">
        <f t="shared" si="8"/>
        <v>1007</v>
      </c>
      <c r="U75">
        <f t="shared" si="9"/>
        <v>15075</v>
      </c>
    </row>
    <row r="76" spans="1:21" x14ac:dyDescent="0.25">
      <c r="A76">
        <f>'30 družstiev Preteky č. 1'!I27</f>
        <v>0</v>
      </c>
      <c r="B76">
        <f>'30 družstiev Preteky č. 1'!K28</f>
        <v>99</v>
      </c>
      <c r="C76">
        <f>'30 družstiev Preteky č. 1'!J28</f>
        <v>-1</v>
      </c>
      <c r="L76">
        <f t="shared" si="5"/>
        <v>0</v>
      </c>
      <c r="M76">
        <f t="shared" si="6"/>
        <v>99</v>
      </c>
      <c r="N76">
        <f t="shared" si="7"/>
        <v>-1</v>
      </c>
      <c r="O76">
        <f>IFERROR(VLOOKUP($L76,'Data Pretek2'!$A$5:$C$124,COLUMN('Data Pretek2'!$B$5:$B$124),0), 1000)</f>
        <v>99</v>
      </c>
      <c r="P76">
        <f>IFERROR(VLOOKUP($L76,'Data Pretek2'!$A$5:$C$124,COLUMN('Data Pretek2'!$C$5:$C$124),0), 1000)</f>
        <v>-1</v>
      </c>
      <c r="Q76">
        <f>IFERROR(VLOOKUP($L76,'Data Pretek3'!$A$5:$C$124,COLUMN('Data Pretek2'!$B$5:$B$124),0), 1000)</f>
        <v>0</v>
      </c>
      <c r="R76">
        <f>IFERROR(VLOOKUP($L76,'Data Pretek3'!$A$5:$C$124,COLUMN('Data Pretek2'!$C$5:$C$124),0), 1000)</f>
        <v>0</v>
      </c>
      <c r="T76">
        <f t="shared" si="8"/>
        <v>198</v>
      </c>
      <c r="U76">
        <f t="shared" si="9"/>
        <v>-2</v>
      </c>
    </row>
    <row r="77" spans="1:21" x14ac:dyDescent="0.25">
      <c r="A77">
        <f>'30 družstiev Preteky č. 1'!I29</f>
        <v>0</v>
      </c>
      <c r="B77">
        <f>'30 družstiev Preteky č. 1'!K30</f>
        <v>99</v>
      </c>
      <c r="C77">
        <f>'30 družstiev Preteky č. 1'!J30</f>
        <v>-1</v>
      </c>
      <c r="L77">
        <f t="shared" si="5"/>
        <v>0</v>
      </c>
      <c r="M77">
        <f t="shared" si="6"/>
        <v>99</v>
      </c>
      <c r="N77">
        <f t="shared" si="7"/>
        <v>-1</v>
      </c>
      <c r="O77">
        <f>IFERROR(VLOOKUP($L77,'Data Pretek2'!$A$5:$C$124,COLUMN('Data Pretek2'!$B$5:$B$124),0), 1000)</f>
        <v>99</v>
      </c>
      <c r="P77">
        <f>IFERROR(VLOOKUP($L77,'Data Pretek2'!$A$5:$C$124,COLUMN('Data Pretek2'!$C$5:$C$124),0), 1000)</f>
        <v>-1</v>
      </c>
      <c r="Q77">
        <f>IFERROR(VLOOKUP($L77,'Data Pretek3'!$A$5:$C$124,COLUMN('Data Pretek2'!$B$5:$B$124),0), 1000)</f>
        <v>0</v>
      </c>
      <c r="R77">
        <f>IFERROR(VLOOKUP($L77,'Data Pretek3'!$A$5:$C$124,COLUMN('Data Pretek2'!$C$5:$C$124),0), 1000)</f>
        <v>0</v>
      </c>
      <c r="T77">
        <f t="shared" si="8"/>
        <v>198</v>
      </c>
      <c r="U77">
        <f t="shared" si="9"/>
        <v>-2</v>
      </c>
    </row>
    <row r="78" spans="1:21" x14ac:dyDescent="0.25">
      <c r="A78">
        <f>'30 družstiev Preteky č. 1'!I31</f>
        <v>0</v>
      </c>
      <c r="B78">
        <f>'30 družstiev Preteky č. 1'!K32</f>
        <v>99</v>
      </c>
      <c r="C78">
        <f>'30 družstiev Preteky č. 1'!J32</f>
        <v>-1</v>
      </c>
      <c r="L78">
        <f t="shared" si="5"/>
        <v>0</v>
      </c>
      <c r="M78">
        <f t="shared" si="6"/>
        <v>99</v>
      </c>
      <c r="N78">
        <f t="shared" si="7"/>
        <v>-1</v>
      </c>
      <c r="O78">
        <f>IFERROR(VLOOKUP($L78,'Data Pretek2'!$A$5:$C$124,COLUMN('Data Pretek2'!$B$5:$B$124),0), 1000)</f>
        <v>99</v>
      </c>
      <c r="P78">
        <f>IFERROR(VLOOKUP($L78,'Data Pretek2'!$A$5:$C$124,COLUMN('Data Pretek2'!$C$5:$C$124),0), 1000)</f>
        <v>-1</v>
      </c>
      <c r="Q78">
        <f>IFERROR(VLOOKUP($L78,'Data Pretek3'!$A$5:$C$124,COLUMN('Data Pretek2'!$B$5:$B$124),0), 1000)</f>
        <v>0</v>
      </c>
      <c r="R78">
        <f>IFERROR(VLOOKUP($L78,'Data Pretek3'!$A$5:$C$124,COLUMN('Data Pretek2'!$C$5:$C$124),0), 1000)</f>
        <v>0</v>
      </c>
      <c r="T78">
        <f t="shared" si="8"/>
        <v>198</v>
      </c>
      <c r="U78">
        <f t="shared" si="9"/>
        <v>-2</v>
      </c>
    </row>
    <row r="79" spans="1:21" x14ac:dyDescent="0.25">
      <c r="A79">
        <f>'30 družstiev Preteky č. 1'!I33</f>
        <v>0</v>
      </c>
      <c r="B79">
        <f>'30 družstiev Preteky č. 1'!K34</f>
        <v>99</v>
      </c>
      <c r="C79">
        <f>'30 družstiev Preteky č. 1'!J34</f>
        <v>-1</v>
      </c>
      <c r="L79">
        <f t="shared" si="5"/>
        <v>0</v>
      </c>
      <c r="M79">
        <f t="shared" si="6"/>
        <v>99</v>
      </c>
      <c r="N79">
        <f t="shared" si="7"/>
        <v>-1</v>
      </c>
      <c r="O79">
        <f>IFERROR(VLOOKUP($L79,'Data Pretek2'!$A$5:$C$124,COLUMN('Data Pretek2'!$B$5:$B$124),0), 1000)</f>
        <v>99</v>
      </c>
      <c r="P79">
        <f>IFERROR(VLOOKUP($L79,'Data Pretek2'!$A$5:$C$124,COLUMN('Data Pretek2'!$C$5:$C$124),0), 1000)</f>
        <v>-1</v>
      </c>
      <c r="Q79">
        <f>IFERROR(VLOOKUP($L79,'Data Pretek3'!$A$5:$C$124,COLUMN('Data Pretek2'!$B$5:$B$124),0), 1000)</f>
        <v>0</v>
      </c>
      <c r="R79">
        <f>IFERROR(VLOOKUP($L79,'Data Pretek3'!$A$5:$C$124,COLUMN('Data Pretek2'!$C$5:$C$124),0), 1000)</f>
        <v>0</v>
      </c>
      <c r="T79">
        <f t="shared" si="8"/>
        <v>198</v>
      </c>
      <c r="U79">
        <f t="shared" si="9"/>
        <v>-2</v>
      </c>
    </row>
    <row r="80" spans="1:21" x14ac:dyDescent="0.25">
      <c r="A80">
        <f>'30 družstiev Preteky č. 1'!I35</f>
        <v>0</v>
      </c>
      <c r="B80">
        <f>'30 družstiev Preteky č. 1'!K36</f>
        <v>99</v>
      </c>
      <c r="C80">
        <f>'30 družstiev Preteky č. 1'!J36</f>
        <v>-1</v>
      </c>
      <c r="L80">
        <f t="shared" si="5"/>
        <v>0</v>
      </c>
      <c r="M80">
        <f t="shared" si="6"/>
        <v>99</v>
      </c>
      <c r="N80">
        <f t="shared" si="7"/>
        <v>-1</v>
      </c>
      <c r="O80">
        <f>IFERROR(VLOOKUP($L80,'Data Pretek2'!$A$5:$C$124,COLUMN('Data Pretek2'!$B$5:$B$124),0), 1000)</f>
        <v>99</v>
      </c>
      <c r="P80">
        <f>IFERROR(VLOOKUP($L80,'Data Pretek2'!$A$5:$C$124,COLUMN('Data Pretek2'!$C$5:$C$124),0), 1000)</f>
        <v>-1</v>
      </c>
      <c r="Q80">
        <f>IFERROR(VLOOKUP($L80,'Data Pretek3'!$A$5:$C$124,COLUMN('Data Pretek2'!$B$5:$B$124),0), 1000)</f>
        <v>0</v>
      </c>
      <c r="R80">
        <f>IFERROR(VLOOKUP($L80,'Data Pretek3'!$A$5:$C$124,COLUMN('Data Pretek2'!$C$5:$C$124),0), 1000)</f>
        <v>0</v>
      </c>
      <c r="T80">
        <f t="shared" si="8"/>
        <v>198</v>
      </c>
      <c r="U80">
        <f t="shared" si="9"/>
        <v>-2</v>
      </c>
    </row>
    <row r="81" spans="1:21" x14ac:dyDescent="0.25">
      <c r="A81">
        <f>'30 družstiev Preteky č. 1'!I37</f>
        <v>0</v>
      </c>
      <c r="B81">
        <f>'30 družstiev Preteky č. 1'!K38</f>
        <v>99</v>
      </c>
      <c r="C81">
        <f>'30 družstiev Preteky č. 1'!J38</f>
        <v>-1</v>
      </c>
      <c r="L81">
        <f t="shared" si="5"/>
        <v>0</v>
      </c>
      <c r="M81">
        <f t="shared" si="6"/>
        <v>99</v>
      </c>
      <c r="N81">
        <f t="shared" si="7"/>
        <v>-1</v>
      </c>
      <c r="O81">
        <f>IFERROR(VLOOKUP($L81,'Data Pretek2'!$A$5:$C$124,COLUMN('Data Pretek2'!$B$5:$B$124),0), 1000)</f>
        <v>99</v>
      </c>
      <c r="P81">
        <f>IFERROR(VLOOKUP($L81,'Data Pretek2'!$A$5:$C$124,COLUMN('Data Pretek2'!$C$5:$C$124),0), 1000)</f>
        <v>-1</v>
      </c>
      <c r="Q81">
        <f>IFERROR(VLOOKUP($L81,'Data Pretek3'!$A$5:$C$124,COLUMN('Data Pretek2'!$B$5:$B$124),0), 1000)</f>
        <v>0</v>
      </c>
      <c r="R81">
        <f>IFERROR(VLOOKUP($L81,'Data Pretek3'!$A$5:$C$124,COLUMN('Data Pretek2'!$C$5:$C$124),0), 1000)</f>
        <v>0</v>
      </c>
      <c r="T81">
        <f t="shared" si="8"/>
        <v>198</v>
      </c>
      <c r="U81">
        <f t="shared" si="9"/>
        <v>-2</v>
      </c>
    </row>
    <row r="82" spans="1:21" x14ac:dyDescent="0.25">
      <c r="A82">
        <f>'30 družstiev Preteky č. 1'!I39</f>
        <v>0</v>
      </c>
      <c r="B82">
        <f>'30 družstiev Preteky č. 1'!K40</f>
        <v>99</v>
      </c>
      <c r="C82">
        <f>'30 družstiev Preteky č. 1'!J40</f>
        <v>-1</v>
      </c>
      <c r="L82">
        <f t="shared" si="5"/>
        <v>0</v>
      </c>
      <c r="M82">
        <f t="shared" si="6"/>
        <v>99</v>
      </c>
      <c r="N82">
        <f t="shared" si="7"/>
        <v>-1</v>
      </c>
      <c r="O82">
        <f>IFERROR(VLOOKUP($L82,'Data Pretek2'!$A$5:$C$124,COLUMN('Data Pretek2'!$B$5:$B$124),0), 1000)</f>
        <v>99</v>
      </c>
      <c r="P82">
        <f>IFERROR(VLOOKUP($L82,'Data Pretek2'!$A$5:$C$124,COLUMN('Data Pretek2'!$C$5:$C$124),0), 1000)</f>
        <v>-1</v>
      </c>
      <c r="Q82">
        <f>IFERROR(VLOOKUP($L82,'Data Pretek3'!$A$5:$C$124,COLUMN('Data Pretek2'!$B$5:$B$124),0), 1000)</f>
        <v>0</v>
      </c>
      <c r="R82">
        <f>IFERROR(VLOOKUP($L82,'Data Pretek3'!$A$5:$C$124,COLUMN('Data Pretek2'!$C$5:$C$124),0), 1000)</f>
        <v>0</v>
      </c>
      <c r="T82">
        <f t="shared" si="8"/>
        <v>198</v>
      </c>
      <c r="U82">
        <f t="shared" si="9"/>
        <v>-2</v>
      </c>
    </row>
    <row r="83" spans="1:21" x14ac:dyDescent="0.25">
      <c r="A83">
        <f>'30 družstiev Preteky č. 1'!I41</f>
        <v>0</v>
      </c>
      <c r="B83">
        <f>'30 družstiev Preteky č. 1'!K42</f>
        <v>99</v>
      </c>
      <c r="C83">
        <f>'30 družstiev Preteky č. 1'!J42</f>
        <v>-1</v>
      </c>
      <c r="L83">
        <f t="shared" si="5"/>
        <v>0</v>
      </c>
      <c r="M83">
        <f t="shared" si="6"/>
        <v>99</v>
      </c>
      <c r="N83">
        <f t="shared" si="7"/>
        <v>-1</v>
      </c>
      <c r="O83">
        <f>IFERROR(VLOOKUP($L83,'Data Pretek2'!$A$5:$C$124,COLUMN('Data Pretek2'!$B$5:$B$124),0), 1000)</f>
        <v>99</v>
      </c>
      <c r="P83">
        <f>IFERROR(VLOOKUP($L83,'Data Pretek2'!$A$5:$C$124,COLUMN('Data Pretek2'!$C$5:$C$124),0), 1000)</f>
        <v>-1</v>
      </c>
      <c r="Q83">
        <f>IFERROR(VLOOKUP($L83,'Data Pretek3'!$A$5:$C$124,COLUMN('Data Pretek2'!$B$5:$B$124),0), 1000)</f>
        <v>0</v>
      </c>
      <c r="R83">
        <f>IFERROR(VLOOKUP($L83,'Data Pretek3'!$A$5:$C$124,COLUMN('Data Pretek2'!$C$5:$C$124),0), 1000)</f>
        <v>0</v>
      </c>
      <c r="T83">
        <f t="shared" si="8"/>
        <v>198</v>
      </c>
      <c r="U83">
        <f t="shared" si="9"/>
        <v>-2</v>
      </c>
    </row>
    <row r="84" spans="1:21" x14ac:dyDescent="0.25">
      <c r="A84">
        <f>'30 družstiev Preteky č. 1'!I43</f>
        <v>0</v>
      </c>
      <c r="B84">
        <f>'30 družstiev Preteky č. 1'!K44</f>
        <v>99</v>
      </c>
      <c r="C84">
        <f>'30 družstiev Preteky č. 1'!J44</f>
        <v>-1</v>
      </c>
      <c r="L84">
        <f t="shared" si="5"/>
        <v>0</v>
      </c>
      <c r="M84">
        <f t="shared" si="6"/>
        <v>99</v>
      </c>
      <c r="N84">
        <f t="shared" si="7"/>
        <v>-1</v>
      </c>
      <c r="O84">
        <f>IFERROR(VLOOKUP($L84,'Data Pretek2'!$A$5:$C$124,COLUMN('Data Pretek2'!$B$5:$B$124),0), 1000)</f>
        <v>99</v>
      </c>
      <c r="P84">
        <f>IFERROR(VLOOKUP($L84,'Data Pretek2'!$A$5:$C$124,COLUMN('Data Pretek2'!$C$5:$C$124),0), 1000)</f>
        <v>-1</v>
      </c>
      <c r="Q84">
        <f>IFERROR(VLOOKUP($L84,'Data Pretek3'!$A$5:$C$124,COLUMN('Data Pretek2'!$B$5:$B$124),0), 1000)</f>
        <v>0</v>
      </c>
      <c r="R84">
        <f>IFERROR(VLOOKUP($L84,'Data Pretek3'!$A$5:$C$124,COLUMN('Data Pretek2'!$C$5:$C$124),0), 1000)</f>
        <v>0</v>
      </c>
      <c r="T84">
        <f t="shared" si="8"/>
        <v>198</v>
      </c>
      <c r="U84">
        <f t="shared" si="9"/>
        <v>-2</v>
      </c>
    </row>
    <row r="85" spans="1:21" x14ac:dyDescent="0.25">
      <c r="A85">
        <f>'30 družstiev Preteky č. 1'!I45</f>
        <v>0</v>
      </c>
      <c r="B85">
        <f>'30 družstiev Preteky č. 1'!K46</f>
        <v>99</v>
      </c>
      <c r="C85">
        <f>'30 družstiev Preteky č. 1'!J46</f>
        <v>-1</v>
      </c>
      <c r="L85">
        <f t="shared" si="5"/>
        <v>0</v>
      </c>
      <c r="M85">
        <f t="shared" si="6"/>
        <v>99</v>
      </c>
      <c r="N85">
        <f t="shared" si="7"/>
        <v>-1</v>
      </c>
      <c r="O85">
        <f>IFERROR(VLOOKUP($L85,'Data Pretek2'!$A$5:$C$124,COLUMN('Data Pretek2'!$B$5:$B$124),0), 1000)</f>
        <v>99</v>
      </c>
      <c r="P85">
        <f>IFERROR(VLOOKUP($L85,'Data Pretek2'!$A$5:$C$124,COLUMN('Data Pretek2'!$C$5:$C$124),0), 1000)</f>
        <v>-1</v>
      </c>
      <c r="Q85">
        <f>IFERROR(VLOOKUP($L85,'Data Pretek3'!$A$5:$C$124,COLUMN('Data Pretek2'!$B$5:$B$124),0), 1000)</f>
        <v>0</v>
      </c>
      <c r="R85">
        <f>IFERROR(VLOOKUP($L85,'Data Pretek3'!$A$5:$C$124,COLUMN('Data Pretek2'!$C$5:$C$124),0), 1000)</f>
        <v>0</v>
      </c>
      <c r="T85">
        <f t="shared" si="8"/>
        <v>198</v>
      </c>
      <c r="U85">
        <f t="shared" si="9"/>
        <v>-2</v>
      </c>
    </row>
    <row r="86" spans="1:21" x14ac:dyDescent="0.25">
      <c r="A86">
        <f>'30 družstiev Preteky č. 1'!I47</f>
        <v>0</v>
      </c>
      <c r="B86">
        <f>'30 družstiev Preteky č. 1'!K48</f>
        <v>99</v>
      </c>
      <c r="C86">
        <f>'30 družstiev Preteky č. 1'!J48</f>
        <v>-1</v>
      </c>
      <c r="L86">
        <f t="shared" si="5"/>
        <v>0</v>
      </c>
      <c r="M86">
        <f t="shared" si="6"/>
        <v>99</v>
      </c>
      <c r="N86">
        <f t="shared" si="7"/>
        <v>-1</v>
      </c>
      <c r="O86">
        <f>IFERROR(VLOOKUP($L86,'Data Pretek2'!$A$5:$C$124,COLUMN('Data Pretek2'!$B$5:$B$124),0), 1000)</f>
        <v>99</v>
      </c>
      <c r="P86">
        <f>IFERROR(VLOOKUP($L86,'Data Pretek2'!$A$5:$C$124,COLUMN('Data Pretek2'!$C$5:$C$124),0), 1000)</f>
        <v>-1</v>
      </c>
      <c r="Q86">
        <f>IFERROR(VLOOKUP($L86,'Data Pretek3'!$A$5:$C$124,COLUMN('Data Pretek2'!$B$5:$B$124),0), 1000)</f>
        <v>0</v>
      </c>
      <c r="R86">
        <f>IFERROR(VLOOKUP($L86,'Data Pretek3'!$A$5:$C$124,COLUMN('Data Pretek2'!$C$5:$C$124),0), 1000)</f>
        <v>0</v>
      </c>
      <c r="T86">
        <f t="shared" si="8"/>
        <v>198</v>
      </c>
      <c r="U86">
        <f t="shared" si="9"/>
        <v>-2</v>
      </c>
    </row>
    <row r="87" spans="1:21" x14ac:dyDescent="0.25">
      <c r="A87">
        <f>'30 družstiev Preteky č. 1'!I49</f>
        <v>0</v>
      </c>
      <c r="B87">
        <f>'30 družstiev Preteky č. 1'!K50</f>
        <v>99</v>
      </c>
      <c r="C87">
        <f>'30 družstiev Preteky č. 1'!J50</f>
        <v>-1</v>
      </c>
      <c r="L87">
        <f t="shared" si="5"/>
        <v>0</v>
      </c>
      <c r="M87">
        <f t="shared" si="6"/>
        <v>99</v>
      </c>
      <c r="N87">
        <f t="shared" si="7"/>
        <v>-1</v>
      </c>
      <c r="O87">
        <f>IFERROR(VLOOKUP($L87,'Data Pretek2'!$A$5:$C$124,COLUMN('Data Pretek2'!$B$5:$B$124),0), 1000)</f>
        <v>99</v>
      </c>
      <c r="P87">
        <f>IFERROR(VLOOKUP($L87,'Data Pretek2'!$A$5:$C$124,COLUMN('Data Pretek2'!$C$5:$C$124),0), 1000)</f>
        <v>-1</v>
      </c>
      <c r="Q87">
        <f>IFERROR(VLOOKUP($L87,'Data Pretek3'!$A$5:$C$124,COLUMN('Data Pretek2'!$B$5:$B$124),0), 1000)</f>
        <v>0</v>
      </c>
      <c r="R87">
        <f>IFERROR(VLOOKUP($L87,'Data Pretek3'!$A$5:$C$124,COLUMN('Data Pretek2'!$C$5:$C$124),0), 1000)</f>
        <v>0</v>
      </c>
      <c r="T87">
        <f t="shared" si="8"/>
        <v>198</v>
      </c>
      <c r="U87">
        <f t="shared" si="9"/>
        <v>-2</v>
      </c>
    </row>
    <row r="88" spans="1:21" x14ac:dyDescent="0.25">
      <c r="A88">
        <f>'30 družstiev Preteky č. 1'!I51</f>
        <v>0</v>
      </c>
      <c r="B88">
        <f>'30 družstiev Preteky č. 1'!K52</f>
        <v>99</v>
      </c>
      <c r="C88">
        <f>'30 družstiev Preteky č. 1'!J52</f>
        <v>-1</v>
      </c>
      <c r="L88">
        <f t="shared" si="5"/>
        <v>0</v>
      </c>
      <c r="M88">
        <f t="shared" si="6"/>
        <v>99</v>
      </c>
      <c r="N88">
        <f t="shared" si="7"/>
        <v>-1</v>
      </c>
      <c r="O88">
        <f>IFERROR(VLOOKUP($L88,'Data Pretek2'!$A$5:$C$124,COLUMN('Data Pretek2'!$B$5:$B$124),0), 1000)</f>
        <v>99</v>
      </c>
      <c r="P88">
        <f>IFERROR(VLOOKUP($L88,'Data Pretek2'!$A$5:$C$124,COLUMN('Data Pretek2'!$C$5:$C$124),0), 1000)</f>
        <v>-1</v>
      </c>
      <c r="Q88">
        <f>IFERROR(VLOOKUP($L88,'Data Pretek3'!$A$5:$C$124,COLUMN('Data Pretek2'!$B$5:$B$124),0), 1000)</f>
        <v>0</v>
      </c>
      <c r="R88">
        <f>IFERROR(VLOOKUP($L88,'Data Pretek3'!$A$5:$C$124,COLUMN('Data Pretek2'!$C$5:$C$124),0), 1000)</f>
        <v>0</v>
      </c>
      <c r="T88">
        <f t="shared" si="8"/>
        <v>198</v>
      </c>
      <c r="U88">
        <f t="shared" si="9"/>
        <v>-2</v>
      </c>
    </row>
    <row r="89" spans="1:21" x14ac:dyDescent="0.25">
      <c r="A89">
        <f>'30 družstiev Preteky č. 1'!I53</f>
        <v>0</v>
      </c>
      <c r="B89">
        <f>'30 družstiev Preteky č. 1'!K54</f>
        <v>99</v>
      </c>
      <c r="C89">
        <f>'30 družstiev Preteky č. 1'!J54</f>
        <v>-1</v>
      </c>
      <c r="L89">
        <f t="shared" si="5"/>
        <v>0</v>
      </c>
      <c r="M89">
        <f t="shared" si="6"/>
        <v>99</v>
      </c>
      <c r="N89">
        <f t="shared" si="7"/>
        <v>-1</v>
      </c>
      <c r="O89">
        <f>IFERROR(VLOOKUP($L89,'Data Pretek2'!$A$5:$C$124,COLUMN('Data Pretek2'!$B$5:$B$124),0), 1000)</f>
        <v>99</v>
      </c>
      <c r="P89">
        <f>IFERROR(VLOOKUP($L89,'Data Pretek2'!$A$5:$C$124,COLUMN('Data Pretek2'!$C$5:$C$124),0), 1000)</f>
        <v>-1</v>
      </c>
      <c r="Q89">
        <f>IFERROR(VLOOKUP($L89,'Data Pretek3'!$A$5:$C$124,COLUMN('Data Pretek2'!$B$5:$B$124),0), 1000)</f>
        <v>0</v>
      </c>
      <c r="R89">
        <f>IFERROR(VLOOKUP($L89,'Data Pretek3'!$A$5:$C$124,COLUMN('Data Pretek2'!$C$5:$C$124),0), 1000)</f>
        <v>0</v>
      </c>
      <c r="T89">
        <f t="shared" si="8"/>
        <v>198</v>
      </c>
      <c r="U89">
        <f t="shared" si="9"/>
        <v>-2</v>
      </c>
    </row>
    <row r="90" spans="1:21" x14ac:dyDescent="0.25">
      <c r="A90">
        <f>'30 družstiev Preteky č. 1'!I55</f>
        <v>0</v>
      </c>
      <c r="B90">
        <f>'30 družstiev Preteky č. 1'!K56</f>
        <v>99</v>
      </c>
      <c r="C90">
        <f>'30 družstiev Preteky č. 1'!J56</f>
        <v>-1</v>
      </c>
      <c r="L90">
        <f t="shared" si="5"/>
        <v>0</v>
      </c>
      <c r="M90">
        <f t="shared" si="6"/>
        <v>99</v>
      </c>
      <c r="N90">
        <f t="shared" si="7"/>
        <v>-1</v>
      </c>
      <c r="O90">
        <f>IFERROR(VLOOKUP($L90,'Data Pretek2'!$A$5:$C$124,COLUMN('Data Pretek2'!$B$5:$B$124),0), 1000)</f>
        <v>99</v>
      </c>
      <c r="P90">
        <f>IFERROR(VLOOKUP($L90,'Data Pretek2'!$A$5:$C$124,COLUMN('Data Pretek2'!$C$5:$C$124),0), 1000)</f>
        <v>-1</v>
      </c>
      <c r="Q90">
        <f>IFERROR(VLOOKUP($L90,'Data Pretek3'!$A$5:$C$124,COLUMN('Data Pretek2'!$B$5:$B$124),0), 1000)</f>
        <v>0</v>
      </c>
      <c r="R90">
        <f>IFERROR(VLOOKUP($L90,'Data Pretek3'!$A$5:$C$124,COLUMN('Data Pretek2'!$C$5:$C$124),0), 1000)</f>
        <v>0</v>
      </c>
      <c r="T90">
        <f t="shared" si="8"/>
        <v>198</v>
      </c>
      <c r="U90">
        <f t="shared" si="9"/>
        <v>-2</v>
      </c>
    </row>
    <row r="91" spans="1:21" x14ac:dyDescent="0.25">
      <c r="A91">
        <f>'30 družstiev Preteky č. 1'!I57</f>
        <v>0</v>
      </c>
      <c r="B91">
        <f>'30 družstiev Preteky č. 1'!K58</f>
        <v>99</v>
      </c>
      <c r="C91">
        <f>'30 družstiev Preteky č. 1'!J58</f>
        <v>-1</v>
      </c>
      <c r="L91">
        <f t="shared" si="5"/>
        <v>0</v>
      </c>
      <c r="M91">
        <f t="shared" si="6"/>
        <v>99</v>
      </c>
      <c r="N91">
        <f t="shared" si="7"/>
        <v>-1</v>
      </c>
      <c r="O91">
        <f>IFERROR(VLOOKUP($L91,'Data Pretek2'!$A$5:$C$124,COLUMN('Data Pretek2'!$B$5:$B$124),0), 1000)</f>
        <v>99</v>
      </c>
      <c r="P91">
        <f>IFERROR(VLOOKUP($L91,'Data Pretek2'!$A$5:$C$124,COLUMN('Data Pretek2'!$C$5:$C$124),0), 1000)</f>
        <v>-1</v>
      </c>
      <c r="Q91">
        <f>IFERROR(VLOOKUP($L91,'Data Pretek3'!$A$5:$C$124,COLUMN('Data Pretek2'!$B$5:$B$124),0), 1000)</f>
        <v>0</v>
      </c>
      <c r="R91">
        <f>IFERROR(VLOOKUP($L91,'Data Pretek3'!$A$5:$C$124,COLUMN('Data Pretek2'!$C$5:$C$124),0), 1000)</f>
        <v>0</v>
      </c>
      <c r="T91">
        <f t="shared" si="8"/>
        <v>198</v>
      </c>
      <c r="U91">
        <f t="shared" si="9"/>
        <v>-2</v>
      </c>
    </row>
    <row r="92" spans="1:21" x14ac:dyDescent="0.25">
      <c r="A92">
        <f>'30 družstiev Preteky č. 1'!I59</f>
        <v>0</v>
      </c>
      <c r="B92">
        <f>'30 družstiev Preteky č. 1'!K60</f>
        <v>99</v>
      </c>
      <c r="C92">
        <f>'30 družstiev Preteky č. 1'!J60</f>
        <v>-1</v>
      </c>
      <c r="L92">
        <f t="shared" si="5"/>
        <v>0</v>
      </c>
      <c r="M92">
        <f t="shared" si="6"/>
        <v>99</v>
      </c>
      <c r="N92">
        <f t="shared" si="7"/>
        <v>-1</v>
      </c>
      <c r="O92">
        <f>IFERROR(VLOOKUP($L92,'Data Pretek2'!$A$5:$C$124,COLUMN('Data Pretek2'!$B$5:$B$124),0), 1000)</f>
        <v>99</v>
      </c>
      <c r="P92">
        <f>IFERROR(VLOOKUP($L92,'Data Pretek2'!$A$5:$C$124,COLUMN('Data Pretek2'!$C$5:$C$124),0), 1000)</f>
        <v>-1</v>
      </c>
      <c r="Q92">
        <f>IFERROR(VLOOKUP($L92,'Data Pretek3'!$A$5:$C$124,COLUMN('Data Pretek2'!$B$5:$B$124),0), 1000)</f>
        <v>0</v>
      </c>
      <c r="R92">
        <f>IFERROR(VLOOKUP($L92,'Data Pretek3'!$A$5:$C$124,COLUMN('Data Pretek2'!$C$5:$C$124),0), 1000)</f>
        <v>0</v>
      </c>
      <c r="T92">
        <f t="shared" si="8"/>
        <v>198</v>
      </c>
      <c r="U92">
        <f t="shared" si="9"/>
        <v>-2</v>
      </c>
    </row>
    <row r="93" spans="1:21" x14ac:dyDescent="0.25">
      <c r="A93">
        <f>'30 družstiev Preteky č. 1'!I61</f>
        <v>0</v>
      </c>
      <c r="B93">
        <f>'30 družstiev Preteky č. 1'!K62</f>
        <v>99</v>
      </c>
      <c r="C93">
        <f>'30 družstiev Preteky č. 1'!J62</f>
        <v>-1</v>
      </c>
      <c r="L93">
        <f t="shared" si="5"/>
        <v>0</v>
      </c>
      <c r="M93">
        <f t="shared" si="6"/>
        <v>99</v>
      </c>
      <c r="N93">
        <f t="shared" si="7"/>
        <v>-1</v>
      </c>
      <c r="O93">
        <f>IFERROR(VLOOKUP($L93,'Data Pretek2'!$A$5:$C$124,COLUMN('Data Pretek2'!$B$5:$B$124),0), 1000)</f>
        <v>99</v>
      </c>
      <c r="P93">
        <f>IFERROR(VLOOKUP($L93,'Data Pretek2'!$A$5:$C$124,COLUMN('Data Pretek2'!$C$5:$C$124),0), 1000)</f>
        <v>-1</v>
      </c>
      <c r="Q93">
        <f>IFERROR(VLOOKUP($L93,'Data Pretek3'!$A$5:$C$124,COLUMN('Data Pretek2'!$B$5:$B$124),0), 1000)</f>
        <v>0</v>
      </c>
      <c r="R93">
        <f>IFERROR(VLOOKUP($L93,'Data Pretek3'!$A$5:$C$124,COLUMN('Data Pretek2'!$C$5:$C$124),0), 1000)</f>
        <v>0</v>
      </c>
      <c r="T93">
        <f t="shared" si="8"/>
        <v>198</v>
      </c>
      <c r="U93">
        <f t="shared" si="9"/>
        <v>-2</v>
      </c>
    </row>
    <row r="94" spans="1:21" x14ac:dyDescent="0.25">
      <c r="A94">
        <f>'30 družstiev Preteky č. 1'!I63</f>
        <v>0</v>
      </c>
      <c r="B94">
        <f>'30 družstiev Preteky č. 1'!K64</f>
        <v>99</v>
      </c>
      <c r="C94">
        <f>'30 družstiev Preteky č. 1'!J64</f>
        <v>-1</v>
      </c>
      <c r="L94">
        <f t="shared" si="5"/>
        <v>0</v>
      </c>
      <c r="M94">
        <f t="shared" si="6"/>
        <v>99</v>
      </c>
      <c r="N94">
        <f t="shared" si="7"/>
        <v>-1</v>
      </c>
      <c r="O94">
        <f>IFERROR(VLOOKUP($L94,'Data Pretek2'!$A$5:$C$124,COLUMN('Data Pretek2'!$B$5:$B$124),0), 1000)</f>
        <v>99</v>
      </c>
      <c r="P94">
        <f>IFERROR(VLOOKUP($L94,'Data Pretek2'!$A$5:$C$124,COLUMN('Data Pretek2'!$C$5:$C$124),0), 1000)</f>
        <v>-1</v>
      </c>
      <c r="Q94">
        <f>IFERROR(VLOOKUP($L94,'Data Pretek3'!$A$5:$C$124,COLUMN('Data Pretek2'!$B$5:$B$124),0), 1000)</f>
        <v>0</v>
      </c>
      <c r="R94">
        <f>IFERROR(VLOOKUP($L94,'Data Pretek3'!$A$5:$C$124,COLUMN('Data Pretek2'!$C$5:$C$124),0), 1000)</f>
        <v>0</v>
      </c>
      <c r="T94">
        <f t="shared" si="8"/>
        <v>198</v>
      </c>
      <c r="U94">
        <f t="shared" si="9"/>
        <v>-2</v>
      </c>
    </row>
    <row r="95" spans="1:21" x14ac:dyDescent="0.25">
      <c r="A95" t="str">
        <f>'30 družstiev Preteky č. 1'!L5</f>
        <v>Zoltán Berecz</v>
      </c>
      <c r="B95">
        <f>'30 družstiev Preteky č. 1'!N6</f>
        <v>8</v>
      </c>
      <c r="C95">
        <f>'30 družstiev Preteky č. 1'!M6</f>
        <v>3500</v>
      </c>
      <c r="L95" t="str">
        <f t="shared" si="5"/>
        <v>Zoltán Berecz</v>
      </c>
      <c r="M95">
        <f t="shared" si="6"/>
        <v>8</v>
      </c>
      <c r="N95">
        <f t="shared" si="7"/>
        <v>3500</v>
      </c>
      <c r="O95">
        <f>IFERROR(VLOOKUP($L95,'Data Pretek2'!$A$5:$C$124,COLUMN('Data Pretek2'!$B$5:$B$124),0), 1000)</f>
        <v>1</v>
      </c>
      <c r="P95">
        <f>IFERROR(VLOOKUP($L95,'Data Pretek2'!$A$5:$C$124,COLUMN('Data Pretek2'!$C$5:$C$124),0), 1000)</f>
        <v>7375</v>
      </c>
      <c r="Q95">
        <f>IFERROR(VLOOKUP($L95,'Data Pretek3'!$A$5:$C$124,COLUMN('Data Pretek2'!$B$5:$B$124),0), 1000)</f>
        <v>1000</v>
      </c>
      <c r="R95">
        <f>IFERROR(VLOOKUP($L95,'Data Pretek3'!$A$5:$C$124,COLUMN('Data Pretek2'!$C$5:$C$124),0), 1000)</f>
        <v>1000</v>
      </c>
      <c r="T95">
        <f t="shared" si="8"/>
        <v>1009</v>
      </c>
      <c r="U95">
        <f t="shared" si="9"/>
        <v>11875</v>
      </c>
    </row>
    <row r="96" spans="1:21" x14ac:dyDescent="0.25">
      <c r="A96" t="str">
        <f>'30 družstiev Preteky č. 1'!L7</f>
        <v>Roman Serencsés</v>
      </c>
      <c r="B96">
        <f>'30 družstiev Preteky č. 1'!N8</f>
        <v>11</v>
      </c>
      <c r="C96">
        <f>'30 družstiev Preteky č. 1'!M8</f>
        <v>2850</v>
      </c>
      <c r="L96" t="str">
        <f t="shared" si="5"/>
        <v>Roman Serencsés</v>
      </c>
      <c r="M96">
        <f t="shared" si="6"/>
        <v>11</v>
      </c>
      <c r="N96">
        <f t="shared" si="7"/>
        <v>2850</v>
      </c>
      <c r="O96">
        <f>IFERROR(VLOOKUP($L96,'Data Pretek2'!$A$5:$C$124,COLUMN('Data Pretek2'!$B$5:$B$124),0), 1000)</f>
        <v>1000</v>
      </c>
      <c r="P96">
        <f>IFERROR(VLOOKUP($L96,'Data Pretek2'!$A$5:$C$124,COLUMN('Data Pretek2'!$C$5:$C$124),0), 1000)</f>
        <v>1000</v>
      </c>
      <c r="Q96">
        <f>IFERROR(VLOOKUP($L96,'Data Pretek3'!$A$5:$C$124,COLUMN('Data Pretek2'!$B$5:$B$124),0), 1000)</f>
        <v>1000</v>
      </c>
      <c r="R96">
        <f>IFERROR(VLOOKUP($L96,'Data Pretek3'!$A$5:$C$124,COLUMN('Data Pretek2'!$C$5:$C$124),0), 1000)</f>
        <v>1000</v>
      </c>
      <c r="T96">
        <f t="shared" si="8"/>
        <v>2011</v>
      </c>
      <c r="U96">
        <f t="shared" si="9"/>
        <v>4850</v>
      </c>
    </row>
    <row r="97" spans="1:21" x14ac:dyDescent="0.25">
      <c r="A97" t="str">
        <f>'30 družstiev Preteky č. 1'!L9</f>
        <v>Gábor Törjék</v>
      </c>
      <c r="B97">
        <f>'30 družstiev Preteky č. 1'!N10</f>
        <v>6</v>
      </c>
      <c r="C97">
        <f>'30 družstiev Preteky č. 1'!M10</f>
        <v>4075</v>
      </c>
      <c r="L97" t="str">
        <f t="shared" si="5"/>
        <v>Gábor Törjék</v>
      </c>
      <c r="M97">
        <f t="shared" si="6"/>
        <v>6</v>
      </c>
      <c r="N97">
        <f t="shared" si="7"/>
        <v>4075</v>
      </c>
      <c r="O97">
        <f>IFERROR(VLOOKUP($L97,'Data Pretek2'!$A$5:$C$124,COLUMN('Data Pretek2'!$B$5:$B$124),0), 1000)</f>
        <v>9</v>
      </c>
      <c r="P97">
        <f>IFERROR(VLOOKUP($L97,'Data Pretek2'!$A$5:$C$124,COLUMN('Data Pretek2'!$C$5:$C$124),0), 1000)</f>
        <v>1925</v>
      </c>
      <c r="Q97">
        <f>IFERROR(VLOOKUP($L97,'Data Pretek3'!$A$5:$C$124,COLUMN('Data Pretek2'!$B$5:$B$124),0), 1000)</f>
        <v>1000</v>
      </c>
      <c r="R97">
        <f>IFERROR(VLOOKUP($L97,'Data Pretek3'!$A$5:$C$124,COLUMN('Data Pretek2'!$C$5:$C$124),0), 1000)</f>
        <v>1000</v>
      </c>
      <c r="T97">
        <f t="shared" si="8"/>
        <v>1015</v>
      </c>
      <c r="U97">
        <f t="shared" si="9"/>
        <v>7000</v>
      </c>
    </row>
    <row r="98" spans="1:21" x14ac:dyDescent="0.25">
      <c r="A98" t="str">
        <f>'30 družstiev Preteky č. 1'!L11</f>
        <v>Tomáš Mindák</v>
      </c>
      <c r="B98">
        <f>'30 družstiev Preteky č. 1'!N12</f>
        <v>2</v>
      </c>
      <c r="C98">
        <f>'30 družstiev Preteky č. 1'!M12</f>
        <v>8750</v>
      </c>
      <c r="L98" t="str">
        <f t="shared" si="5"/>
        <v>Tomáš Mindák</v>
      </c>
      <c r="M98">
        <f t="shared" si="6"/>
        <v>2</v>
      </c>
      <c r="N98">
        <f t="shared" si="7"/>
        <v>8750</v>
      </c>
      <c r="O98">
        <f>IFERROR(VLOOKUP($L98,'Data Pretek2'!$A$5:$C$124,COLUMN('Data Pretek2'!$B$5:$B$124),0), 1000)</f>
        <v>6</v>
      </c>
      <c r="P98">
        <f>IFERROR(VLOOKUP($L98,'Data Pretek2'!$A$5:$C$124,COLUMN('Data Pretek2'!$C$5:$C$124),0), 1000)</f>
        <v>4275</v>
      </c>
      <c r="Q98">
        <f>IFERROR(VLOOKUP($L98,'Data Pretek3'!$A$5:$C$124,COLUMN('Data Pretek2'!$B$5:$B$124),0), 1000)</f>
        <v>1000</v>
      </c>
      <c r="R98">
        <f>IFERROR(VLOOKUP($L98,'Data Pretek3'!$A$5:$C$124,COLUMN('Data Pretek2'!$C$5:$C$124),0), 1000)</f>
        <v>1000</v>
      </c>
      <c r="T98">
        <f t="shared" si="8"/>
        <v>1008</v>
      </c>
      <c r="U98">
        <f t="shared" si="9"/>
        <v>14025</v>
      </c>
    </row>
    <row r="99" spans="1:21" x14ac:dyDescent="0.25">
      <c r="A99" t="str">
        <f>'30 družstiev Preteky č. 1'!L13</f>
        <v>Marek Mayer</v>
      </c>
      <c r="B99">
        <f>'30 družstiev Preteky č. 1'!N14</f>
        <v>5</v>
      </c>
      <c r="C99">
        <f>'30 družstiev Preteky č. 1'!M14</f>
        <v>4225</v>
      </c>
      <c r="L99" t="str">
        <f t="shared" si="5"/>
        <v>Marek Mayer</v>
      </c>
      <c r="M99">
        <f t="shared" si="6"/>
        <v>5</v>
      </c>
      <c r="N99">
        <f t="shared" si="7"/>
        <v>4225</v>
      </c>
      <c r="O99">
        <f>IFERROR(VLOOKUP($L99,'Data Pretek2'!$A$5:$C$124,COLUMN('Data Pretek2'!$B$5:$B$124),0), 1000)</f>
        <v>5.5</v>
      </c>
      <c r="P99">
        <f>IFERROR(VLOOKUP($L99,'Data Pretek2'!$A$5:$C$124,COLUMN('Data Pretek2'!$C$5:$C$124),0), 1000)</f>
        <v>4775</v>
      </c>
      <c r="Q99">
        <f>IFERROR(VLOOKUP($L99,'Data Pretek3'!$A$5:$C$124,COLUMN('Data Pretek2'!$B$5:$B$124),0), 1000)</f>
        <v>1000</v>
      </c>
      <c r="R99">
        <f>IFERROR(VLOOKUP($L99,'Data Pretek3'!$A$5:$C$124,COLUMN('Data Pretek2'!$C$5:$C$124),0), 1000)</f>
        <v>1000</v>
      </c>
      <c r="T99">
        <f t="shared" si="8"/>
        <v>1010.5</v>
      </c>
      <c r="U99">
        <f t="shared" si="9"/>
        <v>10000</v>
      </c>
    </row>
    <row r="100" spans="1:21" x14ac:dyDescent="0.25">
      <c r="A100" t="str">
        <f>'30 družstiev Preteky č. 1'!L15</f>
        <v>Richard Bartakovics</v>
      </c>
      <c r="B100">
        <f>'30 družstiev Preteky č. 1'!N16</f>
        <v>7</v>
      </c>
      <c r="C100">
        <f>'30 družstiev Preteky č. 1'!M16</f>
        <v>3600</v>
      </c>
      <c r="L100" t="str">
        <f t="shared" si="5"/>
        <v>Richard Bartakovics</v>
      </c>
      <c r="M100">
        <f t="shared" si="6"/>
        <v>7</v>
      </c>
      <c r="N100">
        <f t="shared" si="7"/>
        <v>3600</v>
      </c>
      <c r="O100">
        <f>IFERROR(VLOOKUP($L100,'Data Pretek2'!$A$5:$C$124,COLUMN('Data Pretek2'!$B$5:$B$124),0), 1000)</f>
        <v>1000</v>
      </c>
      <c r="P100">
        <f>IFERROR(VLOOKUP($L100,'Data Pretek2'!$A$5:$C$124,COLUMN('Data Pretek2'!$C$5:$C$124),0), 1000)</f>
        <v>1000</v>
      </c>
      <c r="Q100">
        <f>IFERROR(VLOOKUP($L100,'Data Pretek3'!$A$5:$C$124,COLUMN('Data Pretek2'!$B$5:$B$124),0), 1000)</f>
        <v>1000</v>
      </c>
      <c r="R100">
        <f>IFERROR(VLOOKUP($L100,'Data Pretek3'!$A$5:$C$124,COLUMN('Data Pretek2'!$C$5:$C$124),0), 1000)</f>
        <v>1000</v>
      </c>
      <c r="T100">
        <f t="shared" si="8"/>
        <v>2007</v>
      </c>
      <c r="U100">
        <f t="shared" si="9"/>
        <v>5600</v>
      </c>
    </row>
    <row r="101" spans="1:21" x14ac:dyDescent="0.25">
      <c r="A101" t="str">
        <f>'30 družstiev Preteky č. 1'!L17</f>
        <v>Zoltán Juhász</v>
      </c>
      <c r="B101">
        <f>'30 družstiev Preteky č. 1'!N18</f>
        <v>10</v>
      </c>
      <c r="C101">
        <f>'30 družstiev Preteky č. 1'!M18</f>
        <v>2075</v>
      </c>
      <c r="L101" t="str">
        <f t="shared" si="5"/>
        <v>Zoltán Juhász</v>
      </c>
      <c r="M101">
        <f t="shared" si="6"/>
        <v>10</v>
      </c>
      <c r="N101">
        <f t="shared" si="7"/>
        <v>2075</v>
      </c>
      <c r="O101">
        <f>IFERROR(VLOOKUP($L101,'Data Pretek2'!$A$5:$C$124,COLUMN('Data Pretek2'!$B$5:$B$124),0), 1000)</f>
        <v>11</v>
      </c>
      <c r="P101">
        <f>IFERROR(VLOOKUP($L101,'Data Pretek2'!$A$5:$C$124,COLUMN('Data Pretek2'!$C$5:$C$124),0), 1000)</f>
        <v>1125</v>
      </c>
      <c r="Q101">
        <f>IFERROR(VLOOKUP($L101,'Data Pretek3'!$A$5:$C$124,COLUMN('Data Pretek2'!$B$5:$B$124),0), 1000)</f>
        <v>1000</v>
      </c>
      <c r="R101">
        <f>IFERROR(VLOOKUP($L101,'Data Pretek3'!$A$5:$C$124,COLUMN('Data Pretek2'!$C$5:$C$124),0), 1000)</f>
        <v>1000</v>
      </c>
      <c r="T101">
        <f t="shared" si="8"/>
        <v>1021</v>
      </c>
      <c r="U101">
        <f t="shared" si="9"/>
        <v>4200</v>
      </c>
    </row>
    <row r="102" spans="1:21" x14ac:dyDescent="0.25">
      <c r="A102" t="str">
        <f>'30 družstiev Preteky č. 1'!L19</f>
        <v>Dominik Gaža</v>
      </c>
      <c r="B102">
        <f>'30 družstiev Preteky č. 1'!N20</f>
        <v>3</v>
      </c>
      <c r="C102">
        <f>'30 družstiev Preteky č. 1'!M20</f>
        <v>9250</v>
      </c>
      <c r="L102" t="str">
        <f t="shared" si="5"/>
        <v>Dominik Gaža</v>
      </c>
      <c r="M102">
        <f t="shared" si="6"/>
        <v>3</v>
      </c>
      <c r="N102">
        <f t="shared" si="7"/>
        <v>9250</v>
      </c>
      <c r="O102">
        <f>IFERROR(VLOOKUP($L102,'Data Pretek2'!$A$5:$C$124,COLUMN('Data Pretek2'!$B$5:$B$124),0), 1000)</f>
        <v>1</v>
      </c>
      <c r="P102">
        <f>IFERROR(VLOOKUP($L102,'Data Pretek2'!$A$5:$C$124,COLUMN('Data Pretek2'!$C$5:$C$124),0), 1000)</f>
        <v>17450</v>
      </c>
      <c r="Q102">
        <f>IFERROR(VLOOKUP($L102,'Data Pretek3'!$A$5:$C$124,COLUMN('Data Pretek2'!$B$5:$B$124),0), 1000)</f>
        <v>1000</v>
      </c>
      <c r="R102">
        <f>IFERROR(VLOOKUP($L102,'Data Pretek3'!$A$5:$C$124,COLUMN('Data Pretek2'!$C$5:$C$124),0), 1000)</f>
        <v>1000</v>
      </c>
      <c r="T102">
        <f t="shared" si="8"/>
        <v>1004</v>
      </c>
      <c r="U102">
        <f t="shared" si="9"/>
        <v>27700</v>
      </c>
    </row>
    <row r="103" spans="1:21" x14ac:dyDescent="0.25">
      <c r="A103" t="str">
        <f>'30 družstiev Preteky č. 1'!L21</f>
        <v>Patrik Ferenc</v>
      </c>
      <c r="B103">
        <f>'30 družstiev Preteky č. 1'!N22</f>
        <v>4</v>
      </c>
      <c r="C103">
        <f>'30 družstiev Preteky č. 1'!M22</f>
        <v>4575</v>
      </c>
      <c r="L103" t="str">
        <f t="shared" si="5"/>
        <v>Patrik Ferenc</v>
      </c>
      <c r="M103">
        <f t="shared" si="6"/>
        <v>4</v>
      </c>
      <c r="N103">
        <f t="shared" si="7"/>
        <v>4575</v>
      </c>
      <c r="O103">
        <f>IFERROR(VLOOKUP($L103,'Data Pretek2'!$A$5:$C$124,COLUMN('Data Pretek2'!$B$5:$B$124),0), 1000)</f>
        <v>11</v>
      </c>
      <c r="P103">
        <f>IFERROR(VLOOKUP($L103,'Data Pretek2'!$A$5:$C$124,COLUMN('Data Pretek2'!$C$5:$C$124),0), 1000)</f>
        <v>2150</v>
      </c>
      <c r="Q103">
        <f>IFERROR(VLOOKUP($L103,'Data Pretek3'!$A$5:$C$124,COLUMN('Data Pretek2'!$B$5:$B$124),0), 1000)</f>
        <v>1000</v>
      </c>
      <c r="R103">
        <f>IFERROR(VLOOKUP($L103,'Data Pretek3'!$A$5:$C$124,COLUMN('Data Pretek2'!$C$5:$C$124),0), 1000)</f>
        <v>1000</v>
      </c>
      <c r="T103">
        <f t="shared" si="8"/>
        <v>1015</v>
      </c>
      <c r="U103">
        <f t="shared" si="9"/>
        <v>7725</v>
      </c>
    </row>
    <row r="104" spans="1:21" x14ac:dyDescent="0.25">
      <c r="A104" t="str">
        <f>'30 družstiev Preteky č. 1'!L23</f>
        <v>Attila Treindl st.</v>
      </c>
      <c r="B104">
        <f>'30 družstiev Preteky č. 1'!N24</f>
        <v>3</v>
      </c>
      <c r="C104">
        <f>'30 družstiev Preteky č. 1'!M24</f>
        <v>5875</v>
      </c>
      <c r="L104" t="str">
        <f t="shared" si="5"/>
        <v>Attila Treindl st.</v>
      </c>
      <c r="M104">
        <f t="shared" si="6"/>
        <v>3</v>
      </c>
      <c r="N104">
        <f t="shared" si="7"/>
        <v>5875</v>
      </c>
      <c r="O104">
        <f>IFERROR(VLOOKUP($L104,'Data Pretek2'!$A$5:$C$124,COLUMN('Data Pretek2'!$B$5:$B$124),0), 1000)</f>
        <v>8</v>
      </c>
      <c r="P104">
        <f>IFERROR(VLOOKUP($L104,'Data Pretek2'!$A$5:$C$124,COLUMN('Data Pretek2'!$C$5:$C$124),0), 1000)</f>
        <v>2200</v>
      </c>
      <c r="Q104">
        <f>IFERROR(VLOOKUP($L104,'Data Pretek3'!$A$5:$C$124,COLUMN('Data Pretek2'!$B$5:$B$124),0), 1000)</f>
        <v>1000</v>
      </c>
      <c r="R104">
        <f>IFERROR(VLOOKUP($L104,'Data Pretek3'!$A$5:$C$124,COLUMN('Data Pretek2'!$C$5:$C$124),0), 1000)</f>
        <v>1000</v>
      </c>
      <c r="T104">
        <f t="shared" si="8"/>
        <v>1011</v>
      </c>
      <c r="U104">
        <f t="shared" si="9"/>
        <v>9075</v>
      </c>
    </row>
    <row r="105" spans="1:21" x14ac:dyDescent="0.25">
      <c r="A105" t="str">
        <f>'30 družstiev Preteky č. 1'!L25</f>
        <v>Branislav Kriška</v>
      </c>
      <c r="B105">
        <f>'30 družstiev Preteky č. 1'!N26</f>
        <v>11</v>
      </c>
      <c r="C105">
        <f>'30 družstiev Preteky č. 1'!M26</f>
        <v>1825</v>
      </c>
      <c r="L105" t="str">
        <f t="shared" si="5"/>
        <v>Branislav Kriška</v>
      </c>
      <c r="M105">
        <f t="shared" si="6"/>
        <v>11</v>
      </c>
      <c r="N105">
        <f t="shared" si="7"/>
        <v>1825</v>
      </c>
      <c r="O105">
        <f>IFERROR(VLOOKUP($L105,'Data Pretek2'!$A$5:$C$124,COLUMN('Data Pretek2'!$B$5:$B$124),0), 1000)</f>
        <v>5.5</v>
      </c>
      <c r="P105">
        <f>IFERROR(VLOOKUP($L105,'Data Pretek2'!$A$5:$C$124,COLUMN('Data Pretek2'!$C$5:$C$124),0), 1000)</f>
        <v>4775</v>
      </c>
      <c r="Q105">
        <f>IFERROR(VLOOKUP($L105,'Data Pretek3'!$A$5:$C$124,COLUMN('Data Pretek2'!$B$5:$B$124),0), 1000)</f>
        <v>1000</v>
      </c>
      <c r="R105">
        <f>IFERROR(VLOOKUP($L105,'Data Pretek3'!$A$5:$C$124,COLUMN('Data Pretek2'!$C$5:$C$124),0), 1000)</f>
        <v>1000</v>
      </c>
      <c r="T105">
        <f t="shared" si="8"/>
        <v>1016.5</v>
      </c>
      <c r="U105">
        <f t="shared" si="9"/>
        <v>7600</v>
      </c>
    </row>
    <row r="106" spans="1:21" x14ac:dyDescent="0.25">
      <c r="A106">
        <f>'30 družstiev Preteky č. 1'!L27</f>
        <v>0</v>
      </c>
      <c r="B106">
        <f>'30 družstiev Preteky č. 1'!N28</f>
        <v>99</v>
      </c>
      <c r="C106">
        <f>'30 družstiev Preteky č. 1'!M28</f>
        <v>-1</v>
      </c>
      <c r="L106">
        <f t="shared" si="5"/>
        <v>0</v>
      </c>
      <c r="M106">
        <f t="shared" si="6"/>
        <v>99</v>
      </c>
      <c r="N106">
        <f t="shared" si="7"/>
        <v>-1</v>
      </c>
      <c r="O106">
        <f>IFERROR(VLOOKUP($L106,'Data Pretek2'!$A$5:$C$124,COLUMN('Data Pretek2'!$B$5:$B$124),0), 1000)</f>
        <v>99</v>
      </c>
      <c r="P106">
        <f>IFERROR(VLOOKUP($L106,'Data Pretek2'!$A$5:$C$124,COLUMN('Data Pretek2'!$C$5:$C$124),0), 1000)</f>
        <v>-1</v>
      </c>
      <c r="Q106">
        <f>IFERROR(VLOOKUP($L106,'Data Pretek3'!$A$5:$C$124,COLUMN('Data Pretek2'!$B$5:$B$124),0), 1000)</f>
        <v>0</v>
      </c>
      <c r="R106">
        <f>IFERROR(VLOOKUP($L106,'Data Pretek3'!$A$5:$C$124,COLUMN('Data Pretek2'!$C$5:$C$124),0), 1000)</f>
        <v>0</v>
      </c>
      <c r="T106">
        <f t="shared" si="8"/>
        <v>198</v>
      </c>
      <c r="U106">
        <f t="shared" si="9"/>
        <v>-2</v>
      </c>
    </row>
    <row r="107" spans="1:21" x14ac:dyDescent="0.25">
      <c r="A107">
        <f>'30 družstiev Preteky č. 1'!L29</f>
        <v>0</v>
      </c>
      <c r="B107">
        <f>'30 družstiev Preteky č. 1'!N30</f>
        <v>99</v>
      </c>
      <c r="C107">
        <f>'30 družstiev Preteky č. 1'!M30</f>
        <v>-1</v>
      </c>
      <c r="L107">
        <f t="shared" si="5"/>
        <v>0</v>
      </c>
      <c r="M107">
        <f t="shared" si="6"/>
        <v>99</v>
      </c>
      <c r="N107">
        <f t="shared" si="7"/>
        <v>-1</v>
      </c>
      <c r="O107">
        <f>IFERROR(VLOOKUP($L107,'Data Pretek2'!$A$5:$C$124,COLUMN('Data Pretek2'!$B$5:$B$124),0), 1000)</f>
        <v>99</v>
      </c>
      <c r="P107">
        <f>IFERROR(VLOOKUP($L107,'Data Pretek2'!$A$5:$C$124,COLUMN('Data Pretek2'!$C$5:$C$124),0), 1000)</f>
        <v>-1</v>
      </c>
      <c r="Q107">
        <f>IFERROR(VLOOKUP($L107,'Data Pretek3'!$A$5:$C$124,COLUMN('Data Pretek2'!$B$5:$B$124),0), 1000)</f>
        <v>0</v>
      </c>
      <c r="R107">
        <f>IFERROR(VLOOKUP($L107,'Data Pretek3'!$A$5:$C$124,COLUMN('Data Pretek2'!$C$5:$C$124),0), 1000)</f>
        <v>0</v>
      </c>
      <c r="T107">
        <f t="shared" si="8"/>
        <v>198</v>
      </c>
      <c r="U107">
        <f t="shared" si="9"/>
        <v>-2</v>
      </c>
    </row>
    <row r="108" spans="1:21" x14ac:dyDescent="0.25">
      <c r="A108">
        <f>'30 družstiev Preteky č. 1'!L31</f>
        <v>0</v>
      </c>
      <c r="B108">
        <f>'30 družstiev Preteky č. 1'!N32</f>
        <v>99</v>
      </c>
      <c r="C108">
        <f>'30 družstiev Preteky č. 1'!M32</f>
        <v>-1</v>
      </c>
      <c r="L108">
        <f t="shared" si="5"/>
        <v>0</v>
      </c>
      <c r="M108">
        <f t="shared" si="6"/>
        <v>99</v>
      </c>
      <c r="N108">
        <f t="shared" si="7"/>
        <v>-1</v>
      </c>
      <c r="O108">
        <f>IFERROR(VLOOKUP($L108,'Data Pretek2'!$A$5:$C$124,COLUMN('Data Pretek2'!$B$5:$B$124),0), 1000)</f>
        <v>99</v>
      </c>
      <c r="P108">
        <f>IFERROR(VLOOKUP($L108,'Data Pretek2'!$A$5:$C$124,COLUMN('Data Pretek2'!$C$5:$C$124),0), 1000)</f>
        <v>-1</v>
      </c>
      <c r="Q108">
        <f>IFERROR(VLOOKUP($L108,'Data Pretek3'!$A$5:$C$124,COLUMN('Data Pretek2'!$B$5:$B$124),0), 1000)</f>
        <v>0</v>
      </c>
      <c r="R108">
        <f>IFERROR(VLOOKUP($L108,'Data Pretek3'!$A$5:$C$124,COLUMN('Data Pretek2'!$C$5:$C$124),0), 1000)</f>
        <v>0</v>
      </c>
      <c r="T108">
        <f t="shared" si="8"/>
        <v>198</v>
      </c>
      <c r="U108">
        <f t="shared" si="9"/>
        <v>-2</v>
      </c>
    </row>
    <row r="109" spans="1:21" x14ac:dyDescent="0.25">
      <c r="A109">
        <f>'30 družstiev Preteky č. 1'!L33</f>
        <v>0</v>
      </c>
      <c r="B109">
        <f>'30 družstiev Preteky č. 1'!N34</f>
        <v>99</v>
      </c>
      <c r="C109">
        <f>'30 družstiev Preteky č. 1'!M34</f>
        <v>-1</v>
      </c>
      <c r="L109">
        <f t="shared" si="5"/>
        <v>0</v>
      </c>
      <c r="M109">
        <f t="shared" si="6"/>
        <v>99</v>
      </c>
      <c r="N109">
        <f t="shared" si="7"/>
        <v>-1</v>
      </c>
      <c r="O109">
        <f>IFERROR(VLOOKUP($L109,'Data Pretek2'!$A$5:$C$124,COLUMN('Data Pretek2'!$B$5:$B$124),0), 1000)</f>
        <v>99</v>
      </c>
      <c r="P109">
        <f>IFERROR(VLOOKUP($L109,'Data Pretek2'!$A$5:$C$124,COLUMN('Data Pretek2'!$C$5:$C$124),0), 1000)</f>
        <v>-1</v>
      </c>
      <c r="Q109">
        <f>IFERROR(VLOOKUP($L109,'Data Pretek3'!$A$5:$C$124,COLUMN('Data Pretek2'!$B$5:$B$124),0), 1000)</f>
        <v>0</v>
      </c>
      <c r="R109">
        <f>IFERROR(VLOOKUP($L109,'Data Pretek3'!$A$5:$C$124,COLUMN('Data Pretek2'!$C$5:$C$124),0), 1000)</f>
        <v>0</v>
      </c>
      <c r="T109">
        <f t="shared" si="8"/>
        <v>198</v>
      </c>
      <c r="U109">
        <f t="shared" si="9"/>
        <v>-2</v>
      </c>
    </row>
    <row r="110" spans="1:21" x14ac:dyDescent="0.25">
      <c r="A110">
        <f>'30 družstiev Preteky č. 1'!L35</f>
        <v>0</v>
      </c>
      <c r="B110">
        <f>'30 družstiev Preteky č. 1'!N36</f>
        <v>99</v>
      </c>
      <c r="C110">
        <f>'30 družstiev Preteky č. 1'!M36</f>
        <v>-1</v>
      </c>
      <c r="L110">
        <f t="shared" si="5"/>
        <v>0</v>
      </c>
      <c r="M110">
        <f t="shared" si="6"/>
        <v>99</v>
      </c>
      <c r="N110">
        <f t="shared" si="7"/>
        <v>-1</v>
      </c>
      <c r="O110">
        <f>IFERROR(VLOOKUP($L110,'Data Pretek2'!$A$5:$C$124,COLUMN('Data Pretek2'!$B$5:$B$124),0), 1000)</f>
        <v>99</v>
      </c>
      <c r="P110">
        <f>IFERROR(VLOOKUP($L110,'Data Pretek2'!$A$5:$C$124,COLUMN('Data Pretek2'!$C$5:$C$124),0), 1000)</f>
        <v>-1</v>
      </c>
      <c r="Q110">
        <f>IFERROR(VLOOKUP($L110,'Data Pretek3'!$A$5:$C$124,COLUMN('Data Pretek2'!$B$5:$B$124),0), 1000)</f>
        <v>0</v>
      </c>
      <c r="R110">
        <f>IFERROR(VLOOKUP($L110,'Data Pretek3'!$A$5:$C$124,COLUMN('Data Pretek2'!$C$5:$C$124),0), 1000)</f>
        <v>0</v>
      </c>
      <c r="T110">
        <f t="shared" si="8"/>
        <v>198</v>
      </c>
      <c r="U110">
        <f t="shared" si="9"/>
        <v>-2</v>
      </c>
    </row>
    <row r="111" spans="1:21" x14ac:dyDescent="0.25">
      <c r="A111">
        <f>'30 družstiev Preteky č. 1'!L37</f>
        <v>0</v>
      </c>
      <c r="B111">
        <f>'30 družstiev Preteky č. 1'!N38</f>
        <v>99</v>
      </c>
      <c r="C111">
        <f>'30 družstiev Preteky č. 1'!M38</f>
        <v>-1</v>
      </c>
      <c r="L111">
        <f t="shared" si="5"/>
        <v>0</v>
      </c>
      <c r="M111">
        <f t="shared" si="6"/>
        <v>99</v>
      </c>
      <c r="N111">
        <f t="shared" si="7"/>
        <v>-1</v>
      </c>
      <c r="O111">
        <f>IFERROR(VLOOKUP($L111,'Data Pretek2'!$A$5:$C$124,COLUMN('Data Pretek2'!$B$5:$B$124),0), 1000)</f>
        <v>99</v>
      </c>
      <c r="P111">
        <f>IFERROR(VLOOKUP($L111,'Data Pretek2'!$A$5:$C$124,COLUMN('Data Pretek2'!$C$5:$C$124),0), 1000)</f>
        <v>-1</v>
      </c>
      <c r="Q111">
        <f>IFERROR(VLOOKUP($L111,'Data Pretek3'!$A$5:$C$124,COLUMN('Data Pretek2'!$B$5:$B$124),0), 1000)</f>
        <v>0</v>
      </c>
      <c r="R111">
        <f>IFERROR(VLOOKUP($L111,'Data Pretek3'!$A$5:$C$124,COLUMN('Data Pretek2'!$C$5:$C$124),0), 1000)</f>
        <v>0</v>
      </c>
      <c r="T111">
        <f t="shared" si="8"/>
        <v>198</v>
      </c>
      <c r="U111">
        <f t="shared" si="9"/>
        <v>-2</v>
      </c>
    </row>
    <row r="112" spans="1:21" x14ac:dyDescent="0.25">
      <c r="A112">
        <f>'30 družstiev Preteky č. 1'!L39</f>
        <v>0</v>
      </c>
      <c r="B112">
        <f>'30 družstiev Preteky č. 1'!N40</f>
        <v>99</v>
      </c>
      <c r="C112">
        <f>'30 družstiev Preteky č. 1'!M40</f>
        <v>-1</v>
      </c>
      <c r="L112">
        <f t="shared" si="5"/>
        <v>0</v>
      </c>
      <c r="M112">
        <f t="shared" si="6"/>
        <v>99</v>
      </c>
      <c r="N112">
        <f t="shared" si="7"/>
        <v>-1</v>
      </c>
      <c r="O112">
        <f>IFERROR(VLOOKUP($L112,'Data Pretek2'!$A$5:$C$124,COLUMN('Data Pretek2'!$B$5:$B$124),0), 1000)</f>
        <v>99</v>
      </c>
      <c r="P112">
        <f>IFERROR(VLOOKUP($L112,'Data Pretek2'!$A$5:$C$124,COLUMN('Data Pretek2'!$C$5:$C$124),0), 1000)</f>
        <v>-1</v>
      </c>
      <c r="Q112">
        <f>IFERROR(VLOOKUP($L112,'Data Pretek3'!$A$5:$C$124,COLUMN('Data Pretek2'!$B$5:$B$124),0), 1000)</f>
        <v>0</v>
      </c>
      <c r="R112">
        <f>IFERROR(VLOOKUP($L112,'Data Pretek3'!$A$5:$C$124,COLUMN('Data Pretek2'!$C$5:$C$124),0), 1000)</f>
        <v>0</v>
      </c>
      <c r="T112">
        <f t="shared" si="8"/>
        <v>198</v>
      </c>
      <c r="U112">
        <f t="shared" si="9"/>
        <v>-2</v>
      </c>
    </row>
    <row r="113" spans="1:21" x14ac:dyDescent="0.25">
      <c r="A113">
        <f>'30 družstiev Preteky č. 1'!L41</f>
        <v>0</v>
      </c>
      <c r="B113">
        <f>'30 družstiev Preteky č. 1'!N42</f>
        <v>99</v>
      </c>
      <c r="C113">
        <f>'30 družstiev Preteky č. 1'!M42</f>
        <v>-1</v>
      </c>
      <c r="L113">
        <f t="shared" si="5"/>
        <v>0</v>
      </c>
      <c r="M113">
        <f t="shared" si="6"/>
        <v>99</v>
      </c>
      <c r="N113">
        <f t="shared" si="7"/>
        <v>-1</v>
      </c>
      <c r="O113">
        <f>IFERROR(VLOOKUP($L113,'Data Pretek2'!$A$5:$C$124,COLUMN('Data Pretek2'!$B$5:$B$124),0), 1000)</f>
        <v>99</v>
      </c>
      <c r="P113">
        <f>IFERROR(VLOOKUP($L113,'Data Pretek2'!$A$5:$C$124,COLUMN('Data Pretek2'!$C$5:$C$124),0), 1000)</f>
        <v>-1</v>
      </c>
      <c r="Q113">
        <f>IFERROR(VLOOKUP($L113,'Data Pretek3'!$A$5:$C$124,COLUMN('Data Pretek2'!$B$5:$B$124),0), 1000)</f>
        <v>0</v>
      </c>
      <c r="R113">
        <f>IFERROR(VLOOKUP($L113,'Data Pretek3'!$A$5:$C$124,COLUMN('Data Pretek2'!$C$5:$C$124),0), 1000)</f>
        <v>0</v>
      </c>
      <c r="T113">
        <f t="shared" si="8"/>
        <v>198</v>
      </c>
      <c r="U113">
        <f t="shared" si="9"/>
        <v>-2</v>
      </c>
    </row>
    <row r="114" spans="1:21" x14ac:dyDescent="0.25">
      <c r="A114">
        <f>'30 družstiev Preteky č. 1'!L43</f>
        <v>0</v>
      </c>
      <c r="B114">
        <f>'30 družstiev Preteky č. 1'!N44</f>
        <v>99</v>
      </c>
      <c r="C114">
        <f>'30 družstiev Preteky č. 1'!M44</f>
        <v>-1</v>
      </c>
      <c r="L114">
        <f t="shared" si="5"/>
        <v>0</v>
      </c>
      <c r="M114">
        <f t="shared" si="6"/>
        <v>99</v>
      </c>
      <c r="N114">
        <f t="shared" si="7"/>
        <v>-1</v>
      </c>
      <c r="O114">
        <f>IFERROR(VLOOKUP($L114,'Data Pretek2'!$A$5:$C$124,COLUMN('Data Pretek2'!$B$5:$B$124),0), 1000)</f>
        <v>99</v>
      </c>
      <c r="P114">
        <f>IFERROR(VLOOKUP($L114,'Data Pretek2'!$A$5:$C$124,COLUMN('Data Pretek2'!$C$5:$C$124),0), 1000)</f>
        <v>-1</v>
      </c>
      <c r="Q114">
        <f>IFERROR(VLOOKUP($L114,'Data Pretek3'!$A$5:$C$124,COLUMN('Data Pretek2'!$B$5:$B$124),0), 1000)</f>
        <v>0</v>
      </c>
      <c r="R114">
        <f>IFERROR(VLOOKUP($L114,'Data Pretek3'!$A$5:$C$124,COLUMN('Data Pretek2'!$C$5:$C$124),0), 1000)</f>
        <v>0</v>
      </c>
      <c r="T114">
        <f t="shared" si="8"/>
        <v>198</v>
      </c>
      <c r="U114">
        <f t="shared" si="9"/>
        <v>-2</v>
      </c>
    </row>
    <row r="115" spans="1:21" x14ac:dyDescent="0.25">
      <c r="A115">
        <f>'30 družstiev Preteky č. 1'!L45</f>
        <v>0</v>
      </c>
      <c r="B115">
        <f>'30 družstiev Preteky č. 1'!N46</f>
        <v>99</v>
      </c>
      <c r="C115">
        <f>'30 družstiev Preteky č. 1'!M46</f>
        <v>-1</v>
      </c>
      <c r="L115">
        <f t="shared" si="5"/>
        <v>0</v>
      </c>
      <c r="M115">
        <f t="shared" si="6"/>
        <v>99</v>
      </c>
      <c r="N115">
        <f t="shared" si="7"/>
        <v>-1</v>
      </c>
      <c r="O115">
        <f>IFERROR(VLOOKUP($L115,'Data Pretek2'!$A$5:$C$124,COLUMN('Data Pretek2'!$B$5:$B$124),0), 1000)</f>
        <v>99</v>
      </c>
      <c r="P115">
        <f>IFERROR(VLOOKUP($L115,'Data Pretek2'!$A$5:$C$124,COLUMN('Data Pretek2'!$C$5:$C$124),0), 1000)</f>
        <v>-1</v>
      </c>
      <c r="Q115">
        <f>IFERROR(VLOOKUP($L115,'Data Pretek3'!$A$5:$C$124,COLUMN('Data Pretek2'!$B$5:$B$124),0), 1000)</f>
        <v>0</v>
      </c>
      <c r="R115">
        <f>IFERROR(VLOOKUP($L115,'Data Pretek3'!$A$5:$C$124,COLUMN('Data Pretek2'!$C$5:$C$124),0), 1000)</f>
        <v>0</v>
      </c>
      <c r="T115">
        <f t="shared" si="8"/>
        <v>198</v>
      </c>
      <c r="U115">
        <f t="shared" si="9"/>
        <v>-2</v>
      </c>
    </row>
    <row r="116" spans="1:21" x14ac:dyDescent="0.25">
      <c r="A116">
        <f>'30 družstiev Preteky č. 1'!L47</f>
        <v>0</v>
      </c>
      <c r="B116">
        <f>'30 družstiev Preteky č. 1'!N48</f>
        <v>99</v>
      </c>
      <c r="C116">
        <f>'30 družstiev Preteky č. 1'!M48</f>
        <v>-1</v>
      </c>
      <c r="L116">
        <f t="shared" si="5"/>
        <v>0</v>
      </c>
      <c r="M116">
        <f t="shared" si="6"/>
        <v>99</v>
      </c>
      <c r="N116">
        <f t="shared" si="7"/>
        <v>-1</v>
      </c>
      <c r="O116">
        <f>IFERROR(VLOOKUP($L116,'Data Pretek2'!$A$5:$C$124,COLUMN('Data Pretek2'!$B$5:$B$124),0), 1000)</f>
        <v>99</v>
      </c>
      <c r="P116">
        <f>IFERROR(VLOOKUP($L116,'Data Pretek2'!$A$5:$C$124,COLUMN('Data Pretek2'!$C$5:$C$124),0), 1000)</f>
        <v>-1</v>
      </c>
      <c r="Q116">
        <f>IFERROR(VLOOKUP($L116,'Data Pretek3'!$A$5:$C$124,COLUMN('Data Pretek2'!$B$5:$B$124),0), 1000)</f>
        <v>0</v>
      </c>
      <c r="R116">
        <f>IFERROR(VLOOKUP($L116,'Data Pretek3'!$A$5:$C$124,COLUMN('Data Pretek2'!$C$5:$C$124),0), 1000)</f>
        <v>0</v>
      </c>
      <c r="T116">
        <f t="shared" si="8"/>
        <v>198</v>
      </c>
      <c r="U116">
        <f t="shared" si="9"/>
        <v>-2</v>
      </c>
    </row>
    <row r="117" spans="1:21" x14ac:dyDescent="0.25">
      <c r="A117">
        <f>'30 družstiev Preteky č. 1'!L49</f>
        <v>0</v>
      </c>
      <c r="B117">
        <f>'30 družstiev Preteky č. 1'!N50</f>
        <v>99</v>
      </c>
      <c r="C117">
        <f>'30 družstiev Preteky č. 1'!M50</f>
        <v>-1</v>
      </c>
      <c r="L117">
        <f t="shared" si="5"/>
        <v>0</v>
      </c>
      <c r="M117">
        <f t="shared" si="6"/>
        <v>99</v>
      </c>
      <c r="N117">
        <f t="shared" si="7"/>
        <v>-1</v>
      </c>
      <c r="O117">
        <f>IFERROR(VLOOKUP($L117,'Data Pretek2'!$A$5:$C$124,COLUMN('Data Pretek2'!$B$5:$B$124),0), 1000)</f>
        <v>99</v>
      </c>
      <c r="P117">
        <f>IFERROR(VLOOKUP($L117,'Data Pretek2'!$A$5:$C$124,COLUMN('Data Pretek2'!$C$5:$C$124),0), 1000)</f>
        <v>-1</v>
      </c>
      <c r="Q117">
        <f>IFERROR(VLOOKUP($L117,'Data Pretek3'!$A$5:$C$124,COLUMN('Data Pretek2'!$B$5:$B$124),0), 1000)</f>
        <v>0</v>
      </c>
      <c r="R117">
        <f>IFERROR(VLOOKUP($L117,'Data Pretek3'!$A$5:$C$124,COLUMN('Data Pretek2'!$C$5:$C$124),0), 1000)</f>
        <v>0</v>
      </c>
      <c r="T117">
        <f t="shared" si="8"/>
        <v>198</v>
      </c>
      <c r="U117">
        <f t="shared" si="9"/>
        <v>-2</v>
      </c>
    </row>
    <row r="118" spans="1:21" x14ac:dyDescent="0.25">
      <c r="A118">
        <f>'30 družstiev Preteky č. 1'!L51</f>
        <v>0</v>
      </c>
      <c r="B118">
        <f>'30 družstiev Preteky č. 1'!N52</f>
        <v>99</v>
      </c>
      <c r="C118">
        <f>'30 družstiev Preteky č. 1'!M52</f>
        <v>-1</v>
      </c>
      <c r="L118">
        <f t="shared" si="5"/>
        <v>0</v>
      </c>
      <c r="M118">
        <f t="shared" si="6"/>
        <v>99</v>
      </c>
      <c r="N118">
        <f t="shared" si="7"/>
        <v>-1</v>
      </c>
      <c r="O118">
        <f>IFERROR(VLOOKUP($L118,'Data Pretek2'!$A$5:$C$124,COLUMN('Data Pretek2'!$B$5:$B$124),0), 1000)</f>
        <v>99</v>
      </c>
      <c r="P118">
        <f>IFERROR(VLOOKUP($L118,'Data Pretek2'!$A$5:$C$124,COLUMN('Data Pretek2'!$C$5:$C$124),0), 1000)</f>
        <v>-1</v>
      </c>
      <c r="Q118">
        <f>IFERROR(VLOOKUP($L118,'Data Pretek3'!$A$5:$C$124,COLUMN('Data Pretek2'!$B$5:$B$124),0), 1000)</f>
        <v>0</v>
      </c>
      <c r="R118">
        <f>IFERROR(VLOOKUP($L118,'Data Pretek3'!$A$5:$C$124,COLUMN('Data Pretek2'!$C$5:$C$124),0), 1000)</f>
        <v>0</v>
      </c>
      <c r="T118">
        <f t="shared" si="8"/>
        <v>198</v>
      </c>
      <c r="U118">
        <f t="shared" si="9"/>
        <v>-2</v>
      </c>
    </row>
    <row r="119" spans="1:21" x14ac:dyDescent="0.25">
      <c r="A119">
        <f>'30 družstiev Preteky č. 1'!L53</f>
        <v>0</v>
      </c>
      <c r="B119">
        <f>'30 družstiev Preteky č. 1'!N54</f>
        <v>99</v>
      </c>
      <c r="C119">
        <f>'30 družstiev Preteky č. 1'!M54</f>
        <v>-1</v>
      </c>
      <c r="L119">
        <f t="shared" si="5"/>
        <v>0</v>
      </c>
      <c r="M119">
        <f t="shared" si="6"/>
        <v>99</v>
      </c>
      <c r="N119">
        <f t="shared" si="7"/>
        <v>-1</v>
      </c>
      <c r="O119">
        <f>IFERROR(VLOOKUP($L119,'Data Pretek2'!$A$5:$C$124,COLUMN('Data Pretek2'!$B$5:$B$124),0), 1000)</f>
        <v>99</v>
      </c>
      <c r="P119">
        <f>IFERROR(VLOOKUP($L119,'Data Pretek2'!$A$5:$C$124,COLUMN('Data Pretek2'!$C$5:$C$124),0), 1000)</f>
        <v>-1</v>
      </c>
      <c r="Q119">
        <f>IFERROR(VLOOKUP($L119,'Data Pretek3'!$A$5:$C$124,COLUMN('Data Pretek2'!$B$5:$B$124),0), 1000)</f>
        <v>0</v>
      </c>
      <c r="R119">
        <f>IFERROR(VLOOKUP($L119,'Data Pretek3'!$A$5:$C$124,COLUMN('Data Pretek2'!$C$5:$C$124),0), 1000)</f>
        <v>0</v>
      </c>
      <c r="T119">
        <f t="shared" si="8"/>
        <v>198</v>
      </c>
      <c r="U119">
        <f t="shared" si="9"/>
        <v>-2</v>
      </c>
    </row>
    <row r="120" spans="1:21" x14ac:dyDescent="0.25">
      <c r="A120">
        <f>'30 družstiev Preteky č. 1'!L55</f>
        <v>0</v>
      </c>
      <c r="B120">
        <f>'30 družstiev Preteky č. 1'!N56</f>
        <v>99</v>
      </c>
      <c r="C120">
        <f>'30 družstiev Preteky č. 1'!M56</f>
        <v>-1</v>
      </c>
      <c r="L120">
        <f t="shared" si="5"/>
        <v>0</v>
      </c>
      <c r="M120">
        <f t="shared" si="6"/>
        <v>99</v>
      </c>
      <c r="N120">
        <f t="shared" si="7"/>
        <v>-1</v>
      </c>
      <c r="O120">
        <f>IFERROR(VLOOKUP($L120,'Data Pretek2'!$A$5:$C$124,COLUMN('Data Pretek2'!$B$5:$B$124),0), 1000)</f>
        <v>99</v>
      </c>
      <c r="P120">
        <f>IFERROR(VLOOKUP($L120,'Data Pretek2'!$A$5:$C$124,COLUMN('Data Pretek2'!$C$5:$C$124),0), 1000)</f>
        <v>-1</v>
      </c>
      <c r="Q120">
        <f>IFERROR(VLOOKUP($L120,'Data Pretek3'!$A$5:$C$124,COLUMN('Data Pretek2'!$B$5:$B$124),0), 1000)</f>
        <v>0</v>
      </c>
      <c r="R120">
        <f>IFERROR(VLOOKUP($L120,'Data Pretek3'!$A$5:$C$124,COLUMN('Data Pretek2'!$C$5:$C$124),0), 1000)</f>
        <v>0</v>
      </c>
      <c r="T120">
        <f t="shared" si="8"/>
        <v>198</v>
      </c>
      <c r="U120">
        <f t="shared" si="9"/>
        <v>-2</v>
      </c>
    </row>
    <row r="121" spans="1:21" x14ac:dyDescent="0.25">
      <c r="A121">
        <f>'30 družstiev Preteky č. 1'!L57</f>
        <v>0</v>
      </c>
      <c r="B121">
        <f>'30 družstiev Preteky č. 1'!N58</f>
        <v>99</v>
      </c>
      <c r="C121">
        <f>'30 družstiev Preteky č. 1'!M58</f>
        <v>-1</v>
      </c>
      <c r="L121">
        <f t="shared" si="5"/>
        <v>0</v>
      </c>
      <c r="M121">
        <f t="shared" si="6"/>
        <v>99</v>
      </c>
      <c r="N121">
        <f t="shared" si="7"/>
        <v>-1</v>
      </c>
      <c r="O121">
        <f>IFERROR(VLOOKUP($L121,'Data Pretek2'!$A$5:$C$124,COLUMN('Data Pretek2'!$B$5:$B$124),0), 1000)</f>
        <v>99</v>
      </c>
      <c r="P121">
        <f>IFERROR(VLOOKUP($L121,'Data Pretek2'!$A$5:$C$124,COLUMN('Data Pretek2'!$C$5:$C$124),0), 1000)</f>
        <v>-1</v>
      </c>
      <c r="Q121">
        <f>IFERROR(VLOOKUP($L121,'Data Pretek3'!$A$5:$C$124,COLUMN('Data Pretek2'!$B$5:$B$124),0), 1000)</f>
        <v>0</v>
      </c>
      <c r="R121">
        <f>IFERROR(VLOOKUP($L121,'Data Pretek3'!$A$5:$C$124,COLUMN('Data Pretek2'!$C$5:$C$124),0), 1000)</f>
        <v>0</v>
      </c>
      <c r="T121">
        <f t="shared" si="8"/>
        <v>198</v>
      </c>
      <c r="U121">
        <f t="shared" si="9"/>
        <v>-2</v>
      </c>
    </row>
    <row r="122" spans="1:21" x14ac:dyDescent="0.25">
      <c r="A122">
        <f>'30 družstiev Preteky č. 1'!L59</f>
        <v>0</v>
      </c>
      <c r="B122">
        <f>'30 družstiev Preteky č. 1'!N60</f>
        <v>99</v>
      </c>
      <c r="C122">
        <f>'30 družstiev Preteky č. 1'!M60</f>
        <v>-1</v>
      </c>
      <c r="L122">
        <f t="shared" si="5"/>
        <v>0</v>
      </c>
      <c r="M122">
        <f t="shared" si="6"/>
        <v>99</v>
      </c>
      <c r="N122">
        <f t="shared" si="7"/>
        <v>-1</v>
      </c>
      <c r="O122">
        <f>IFERROR(VLOOKUP($L122,'Data Pretek2'!$A$5:$C$124,COLUMN('Data Pretek2'!$B$5:$B$124),0), 1000)</f>
        <v>99</v>
      </c>
      <c r="P122">
        <f>IFERROR(VLOOKUP($L122,'Data Pretek2'!$A$5:$C$124,COLUMN('Data Pretek2'!$C$5:$C$124),0), 1000)</f>
        <v>-1</v>
      </c>
      <c r="Q122">
        <f>IFERROR(VLOOKUP($L122,'Data Pretek3'!$A$5:$C$124,COLUMN('Data Pretek2'!$B$5:$B$124),0), 1000)</f>
        <v>0</v>
      </c>
      <c r="R122">
        <f>IFERROR(VLOOKUP($L122,'Data Pretek3'!$A$5:$C$124,COLUMN('Data Pretek2'!$C$5:$C$124),0), 1000)</f>
        <v>0</v>
      </c>
      <c r="T122">
        <f t="shared" si="8"/>
        <v>198</v>
      </c>
      <c r="U122">
        <f t="shared" si="9"/>
        <v>-2</v>
      </c>
    </row>
    <row r="123" spans="1:21" x14ac:dyDescent="0.25">
      <c r="A123">
        <f>'30 družstiev Preteky č. 1'!L61</f>
        <v>0</v>
      </c>
      <c r="B123">
        <f>'30 družstiev Preteky č. 1'!N62</f>
        <v>99</v>
      </c>
      <c r="C123">
        <f>'30 družstiev Preteky č. 1'!M62</f>
        <v>-1</v>
      </c>
      <c r="L123">
        <f t="shared" si="5"/>
        <v>0</v>
      </c>
      <c r="M123">
        <f t="shared" si="6"/>
        <v>99</v>
      </c>
      <c r="N123">
        <f t="shared" si="7"/>
        <v>-1</v>
      </c>
      <c r="O123">
        <f>IFERROR(VLOOKUP($L123,'Data Pretek2'!$A$5:$C$124,COLUMN('Data Pretek2'!$B$5:$B$124),0), 1000)</f>
        <v>99</v>
      </c>
      <c r="P123">
        <f>IFERROR(VLOOKUP($L123,'Data Pretek2'!$A$5:$C$124,COLUMN('Data Pretek2'!$C$5:$C$124),0), 1000)</f>
        <v>-1</v>
      </c>
      <c r="Q123">
        <f>IFERROR(VLOOKUP($L123,'Data Pretek3'!$A$5:$C$124,COLUMN('Data Pretek2'!$B$5:$B$124),0), 1000)</f>
        <v>0</v>
      </c>
      <c r="R123">
        <f>IFERROR(VLOOKUP($L123,'Data Pretek3'!$A$5:$C$124,COLUMN('Data Pretek2'!$C$5:$C$124),0), 1000)</f>
        <v>0</v>
      </c>
      <c r="T123">
        <f t="shared" si="8"/>
        <v>198</v>
      </c>
      <c r="U123">
        <f t="shared" si="9"/>
        <v>-2</v>
      </c>
    </row>
    <row r="124" spans="1:21" x14ac:dyDescent="0.25">
      <c r="A124">
        <f>'30 družstiev Preteky č. 1'!L63</f>
        <v>0</v>
      </c>
      <c r="B124">
        <f>'30 družstiev Preteky č. 1'!N64</f>
        <v>99</v>
      </c>
      <c r="C124">
        <f>'30 družstiev Preteky č. 1'!M64</f>
        <v>-1</v>
      </c>
      <c r="L124">
        <f t="shared" si="5"/>
        <v>0</v>
      </c>
      <c r="M124">
        <f t="shared" si="6"/>
        <v>99</v>
      </c>
      <c r="N124">
        <f t="shared" si="7"/>
        <v>-1</v>
      </c>
      <c r="O124">
        <f>IFERROR(VLOOKUP($L124,'Data Pretek2'!$A$5:$C$124,COLUMN('Data Pretek2'!$B$5:$B$124),0), 1000)</f>
        <v>99</v>
      </c>
      <c r="P124">
        <f>IFERROR(VLOOKUP($L124,'Data Pretek2'!$A$5:$C$124,COLUMN('Data Pretek2'!$C$5:$C$124),0), 1000)</f>
        <v>-1</v>
      </c>
      <c r="Q124">
        <f>IFERROR(VLOOKUP($L124,'Data Pretek3'!$A$5:$C$124,COLUMN('Data Pretek2'!$B$5:$B$124),0), 1000)</f>
        <v>0</v>
      </c>
      <c r="R124">
        <f>IFERROR(VLOOKUP($L124,'Data Pretek3'!$A$5:$C$124,COLUMN('Data Pretek2'!$C$5:$C$124),0), 1000)</f>
        <v>0</v>
      </c>
      <c r="T124">
        <f t="shared" si="8"/>
        <v>198</v>
      </c>
      <c r="U124">
        <f t="shared" si="9"/>
        <v>-2</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5:C124"/>
  <sheetViews>
    <sheetView topLeftCell="A52" workbookViewId="0">
      <selection activeCell="B124" sqref="B124"/>
    </sheetView>
  </sheetViews>
  <sheetFormatPr defaultRowHeight="13.2" x14ac:dyDescent="0.25"/>
  <cols>
    <col min="1" max="1" width="17.6640625" bestFit="1" customWidth="1"/>
    <col min="2" max="2" width="4.6640625" customWidth="1"/>
    <col min="3" max="3" width="5" bestFit="1" customWidth="1"/>
  </cols>
  <sheetData>
    <row r="5" spans="1:3" x14ac:dyDescent="0.25">
      <c r="A5" t="str">
        <f>'30 Preteky č.2'!C5</f>
        <v>Ladiszlav Szabo</v>
      </c>
      <c r="B5">
        <f>'30 Preteky č.2'!E6</f>
        <v>5</v>
      </c>
      <c r="C5">
        <f>'30 Preteky č.2'!D6</f>
        <v>4700</v>
      </c>
    </row>
    <row r="6" spans="1:3" x14ac:dyDescent="0.25">
      <c r="A6" t="str">
        <f>'30 Preteky č.2'!C7</f>
        <v>Ján Mátyás</v>
      </c>
      <c r="B6">
        <f>'30 Preteky č.2'!E8</f>
        <v>8</v>
      </c>
      <c r="C6">
        <f>'30 Preteky č.2'!D8</f>
        <v>3225</v>
      </c>
    </row>
    <row r="7" spans="1:3" x14ac:dyDescent="0.25">
      <c r="A7" t="str">
        <f>'30 Preteky č.2'!C9</f>
        <v>Jozef Somogyi</v>
      </c>
      <c r="B7">
        <f>'30 Preteky č.2'!E10</f>
        <v>1</v>
      </c>
      <c r="C7">
        <f>'30 Preteky č.2'!D10</f>
        <v>10175</v>
      </c>
    </row>
    <row r="8" spans="1:3" x14ac:dyDescent="0.25">
      <c r="A8" t="str">
        <f>'30 Preteky č.2'!C11</f>
        <v>Jaroslav Haššo</v>
      </c>
      <c r="B8">
        <f>'30 Preteky č.2'!E12</f>
        <v>9</v>
      </c>
      <c r="C8">
        <f>'30 Preteky č.2'!D12</f>
        <v>2875</v>
      </c>
    </row>
    <row r="9" spans="1:3" x14ac:dyDescent="0.25">
      <c r="A9" t="str">
        <f>'30 Preteky č.2'!C13</f>
        <v>Marcel Kubík</v>
      </c>
      <c r="B9">
        <f>'30 Preteky č.2'!E14</f>
        <v>3</v>
      </c>
      <c r="C9">
        <f>'30 Preteky č.2'!D14</f>
        <v>5400</v>
      </c>
    </row>
    <row r="10" spans="1:3" x14ac:dyDescent="0.25">
      <c r="A10" t="str">
        <f>'30 Preteky č.2'!C15</f>
        <v>Milan Michlík</v>
      </c>
      <c r="B10">
        <f>'30 Preteky č.2'!E16</f>
        <v>7</v>
      </c>
      <c r="C10">
        <f>'30 Preteky č.2'!D16</f>
        <v>3725</v>
      </c>
    </row>
    <row r="11" spans="1:3" x14ac:dyDescent="0.25">
      <c r="A11" t="str">
        <f>'30 Preteky č.2'!C17</f>
        <v>Adrián Hovorka</v>
      </c>
      <c r="B11">
        <f>'30 Preteky č.2'!E18</f>
        <v>2</v>
      </c>
      <c r="C11">
        <f>'30 Preteky č.2'!D18</f>
        <v>7600</v>
      </c>
    </row>
    <row r="12" spans="1:3" x14ac:dyDescent="0.25">
      <c r="A12" t="str">
        <f>'30 Preteky č.2'!C19</f>
        <v>Ladislav Lenárt</v>
      </c>
      <c r="B12">
        <f>'30 Preteky č.2'!E20</f>
        <v>6</v>
      </c>
      <c r="C12">
        <f>'30 Preteky č.2'!D20</f>
        <v>4450</v>
      </c>
    </row>
    <row r="13" spans="1:3" x14ac:dyDescent="0.25">
      <c r="A13" t="str">
        <f>'30 Preteky č.2'!C21</f>
        <v>Patrik Ferenc</v>
      </c>
      <c r="B13">
        <f>'30 Preteky č.2'!E22</f>
        <v>11</v>
      </c>
      <c r="C13">
        <f>'30 Preteky č.2'!D22</f>
        <v>2150</v>
      </c>
    </row>
    <row r="14" spans="1:3" x14ac:dyDescent="0.25">
      <c r="A14" t="str">
        <f>'30 Preteky č.2'!C23</f>
        <v>József Varga</v>
      </c>
      <c r="B14">
        <f>'30 Preteky č.2'!E24</f>
        <v>10</v>
      </c>
      <c r="C14">
        <f>'30 Preteky č.2'!D24</f>
        <v>2225</v>
      </c>
    </row>
    <row r="15" spans="1:3" x14ac:dyDescent="0.25">
      <c r="A15" t="str">
        <f>'30 Preteky č.2'!C25</f>
        <v>Roman Júlenyi</v>
      </c>
      <c r="B15">
        <f>'30 Preteky č.2'!E26</f>
        <v>4</v>
      </c>
      <c r="C15">
        <f>'30 Preteky č.2'!D26</f>
        <v>5175</v>
      </c>
    </row>
    <row r="16" spans="1:3" x14ac:dyDescent="0.25">
      <c r="A16">
        <f>'30 Preteky č.2'!C27</f>
        <v>0</v>
      </c>
      <c r="B16">
        <f>'30 Preteky č.2'!E28</f>
        <v>99</v>
      </c>
      <c r="C16">
        <f>'30 Preteky č.2'!D28</f>
        <v>-1</v>
      </c>
    </row>
    <row r="17" spans="1:3" x14ac:dyDescent="0.25">
      <c r="A17">
        <f>'30 Preteky č.2'!C29</f>
        <v>0</v>
      </c>
      <c r="B17">
        <f>'30 Preteky č.2'!E30</f>
        <v>99</v>
      </c>
      <c r="C17">
        <f>'30 Preteky č.2'!D30</f>
        <v>-1</v>
      </c>
    </row>
    <row r="18" spans="1:3" x14ac:dyDescent="0.25">
      <c r="A18">
        <f>'30 Preteky č.2'!C31</f>
        <v>0</v>
      </c>
      <c r="B18">
        <f>'30 Preteky č.2'!E32</f>
        <v>99</v>
      </c>
      <c r="C18">
        <f>'30 Preteky č.2'!D32</f>
        <v>-1</v>
      </c>
    </row>
    <row r="19" spans="1:3" x14ac:dyDescent="0.25">
      <c r="A19">
        <f>'30 Preteky č.2'!C33</f>
        <v>0</v>
      </c>
      <c r="B19">
        <f>'30 Preteky č.2'!E34</f>
        <v>99</v>
      </c>
      <c r="C19">
        <f>'30 Preteky č.2'!D34</f>
        <v>-1</v>
      </c>
    </row>
    <row r="20" spans="1:3" x14ac:dyDescent="0.25">
      <c r="A20">
        <f>'30 Preteky č.2'!C35</f>
        <v>0</v>
      </c>
      <c r="B20">
        <f>'30 Preteky č.2'!E36</f>
        <v>99</v>
      </c>
      <c r="C20">
        <f>'30 Preteky č.2'!D36</f>
        <v>-1</v>
      </c>
    </row>
    <row r="21" spans="1:3" x14ac:dyDescent="0.25">
      <c r="A21">
        <f>'30 Preteky č.2'!C37</f>
        <v>0</v>
      </c>
      <c r="B21">
        <f>'30 Preteky č.2'!E38</f>
        <v>99</v>
      </c>
      <c r="C21">
        <f>'30 Preteky č.2'!D38</f>
        <v>-1</v>
      </c>
    </row>
    <row r="22" spans="1:3" x14ac:dyDescent="0.25">
      <c r="A22">
        <f>'30 Preteky č.2'!C39</f>
        <v>0</v>
      </c>
      <c r="B22">
        <f>'30 Preteky č.2'!E40</f>
        <v>99</v>
      </c>
      <c r="C22">
        <f>'30 Preteky č.2'!D40</f>
        <v>-1</v>
      </c>
    </row>
    <row r="23" spans="1:3" x14ac:dyDescent="0.25">
      <c r="A23">
        <f>'30 Preteky č.2'!C41</f>
        <v>0</v>
      </c>
      <c r="B23">
        <f>'30 Preteky č.2'!E42</f>
        <v>99</v>
      </c>
      <c r="C23">
        <f>'30 Preteky č.2'!D42</f>
        <v>-1</v>
      </c>
    </row>
    <row r="24" spans="1:3" x14ac:dyDescent="0.25">
      <c r="A24">
        <f>'30 Preteky č.2'!C43</f>
        <v>0</v>
      </c>
      <c r="B24">
        <f>'30 Preteky č.2'!E44</f>
        <v>99</v>
      </c>
      <c r="C24">
        <f>'30 Preteky č.2'!D44</f>
        <v>-1</v>
      </c>
    </row>
    <row r="25" spans="1:3" x14ac:dyDescent="0.25">
      <c r="A25">
        <f>'30 Preteky č.2'!C45</f>
        <v>0</v>
      </c>
      <c r="B25">
        <f>'30 Preteky č.2'!E46</f>
        <v>99</v>
      </c>
      <c r="C25">
        <f>'30 Preteky č.2'!D46</f>
        <v>-1</v>
      </c>
    </row>
    <row r="26" spans="1:3" x14ac:dyDescent="0.25">
      <c r="A26">
        <f>'30 Preteky č.2'!C47</f>
        <v>0</v>
      </c>
      <c r="B26">
        <f>'30 Preteky č.2'!E48</f>
        <v>99</v>
      </c>
      <c r="C26">
        <f>'30 Preteky č.2'!D48</f>
        <v>-1</v>
      </c>
    </row>
    <row r="27" spans="1:3" x14ac:dyDescent="0.25">
      <c r="A27">
        <f>'30 Preteky č.2'!C49</f>
        <v>0</v>
      </c>
      <c r="B27">
        <f>'30 Preteky č.2'!E50</f>
        <v>99</v>
      </c>
      <c r="C27">
        <f>'30 Preteky č.2'!D50</f>
        <v>-1</v>
      </c>
    </row>
    <row r="28" spans="1:3" x14ac:dyDescent="0.25">
      <c r="A28">
        <f>'30 Preteky č.2'!C51</f>
        <v>0</v>
      </c>
      <c r="B28">
        <f>'30 Preteky č.2'!E52</f>
        <v>99</v>
      </c>
      <c r="C28">
        <f>'30 Preteky č.2'!D52</f>
        <v>-1</v>
      </c>
    </row>
    <row r="29" spans="1:3" x14ac:dyDescent="0.25">
      <c r="A29">
        <f>'30 Preteky č.2'!C53</f>
        <v>0</v>
      </c>
      <c r="B29">
        <f>'30 Preteky č.2'!E54</f>
        <v>99</v>
      </c>
      <c r="C29">
        <f>'30 Preteky č.2'!D54</f>
        <v>-1</v>
      </c>
    </row>
    <row r="30" spans="1:3" x14ac:dyDescent="0.25">
      <c r="A30">
        <f>'30 Preteky č.2'!C55</f>
        <v>0</v>
      </c>
      <c r="B30">
        <f>'30 Preteky č.2'!E56</f>
        <v>99</v>
      </c>
      <c r="C30">
        <f>'30 Preteky č.2'!D56</f>
        <v>-1</v>
      </c>
    </row>
    <row r="31" spans="1:3" x14ac:dyDescent="0.25">
      <c r="A31">
        <f>'30 Preteky č.2'!C57</f>
        <v>0</v>
      </c>
      <c r="B31">
        <f>'30 Preteky č.2'!E58</f>
        <v>99</v>
      </c>
      <c r="C31">
        <f>'30 Preteky č.2'!D58</f>
        <v>-1</v>
      </c>
    </row>
    <row r="32" spans="1:3" x14ac:dyDescent="0.25">
      <c r="A32">
        <f>'30 Preteky č.2'!C59</f>
        <v>0</v>
      </c>
      <c r="B32">
        <f>'30 Preteky č.2'!E60</f>
        <v>99</v>
      </c>
      <c r="C32">
        <f>'30 Preteky č.2'!D60</f>
        <v>-1</v>
      </c>
    </row>
    <row r="33" spans="1:3" x14ac:dyDescent="0.25">
      <c r="A33">
        <f>'30 Preteky č.2'!C61</f>
        <v>0</v>
      </c>
      <c r="B33">
        <f>'30 Preteky č.2'!E62</f>
        <v>99</v>
      </c>
      <c r="C33">
        <f>'30 Preteky č.2'!D62</f>
        <v>-1</v>
      </c>
    </row>
    <row r="34" spans="1:3" x14ac:dyDescent="0.25">
      <c r="A34">
        <f>'30 Preteky č.2'!C63</f>
        <v>0</v>
      </c>
      <c r="B34">
        <f>'30 Preteky č.2'!E58</f>
        <v>99</v>
      </c>
      <c r="C34">
        <f>'30 Preteky č.2'!D64</f>
        <v>-1</v>
      </c>
    </row>
    <row r="35" spans="1:3" x14ac:dyDescent="0.25">
      <c r="A35" t="str">
        <f>'30 Preteky č.2'!F5</f>
        <v>Oskár Horváth</v>
      </c>
      <c r="B35">
        <f>'30 Preteky č.2'!H6</f>
        <v>7</v>
      </c>
      <c r="C35">
        <f>'30 Preteky č.2'!G6</f>
        <v>5575</v>
      </c>
    </row>
    <row r="36" spans="1:3" x14ac:dyDescent="0.25">
      <c r="A36" t="str">
        <f>'30 Preteky č.2'!F7</f>
        <v>Ľudovít Meszáros</v>
      </c>
      <c r="B36">
        <f>'30 Preteky č.2'!H8</f>
        <v>9</v>
      </c>
      <c r="C36">
        <f>'30 Preteky č.2'!G8</f>
        <v>4975</v>
      </c>
    </row>
    <row r="37" spans="1:3" x14ac:dyDescent="0.25">
      <c r="A37" t="str">
        <f>'30 Preteky č.2'!F9</f>
        <v>Peter Rigó</v>
      </c>
      <c r="B37">
        <f>'30 Preteky č.2'!H10</f>
        <v>8</v>
      </c>
      <c r="C37">
        <f>'30 Preteky č.2'!G10</f>
        <v>5075</v>
      </c>
    </row>
    <row r="38" spans="1:3" x14ac:dyDescent="0.25">
      <c r="A38" t="str">
        <f>'30 Preteky č.2'!F11</f>
        <v>Martin Haššo</v>
      </c>
      <c r="B38">
        <f>'30 Preteky č.2'!H12</f>
        <v>10.5</v>
      </c>
      <c r="C38">
        <f>'30 Preteky č.2'!G12</f>
        <v>3475</v>
      </c>
    </row>
    <row r="39" spans="1:3" x14ac:dyDescent="0.25">
      <c r="A39" t="str">
        <f>'30 Preteky č.2'!F13</f>
        <v>Štefan Futo</v>
      </c>
      <c r="B39">
        <f>'30 Preteky č.2'!H14</f>
        <v>1</v>
      </c>
      <c r="C39">
        <f>'30 Preteky č.2'!G14</f>
        <v>10325</v>
      </c>
    </row>
    <row r="40" spans="1:3" x14ac:dyDescent="0.25">
      <c r="A40" t="str">
        <f>'30 Preteky č.2'!F15</f>
        <v>Denis Rovenský</v>
      </c>
      <c r="B40">
        <f>'30 Preteky č.2'!H16</f>
        <v>2</v>
      </c>
      <c r="C40">
        <f>'30 Preteky č.2'!G16</f>
        <v>9875</v>
      </c>
    </row>
    <row r="41" spans="1:3" x14ac:dyDescent="0.25">
      <c r="A41" t="str">
        <f>'30 Preteky č.2'!F17</f>
        <v>Nikolas Szöke</v>
      </c>
      <c r="B41">
        <f>'30 Preteky č.2'!H18</f>
        <v>10.5</v>
      </c>
      <c r="C41">
        <f>'30 Preteky č.2'!G18</f>
        <v>3475</v>
      </c>
    </row>
    <row r="42" spans="1:3" x14ac:dyDescent="0.25">
      <c r="A42" t="str">
        <f>'30 Preteky č.2'!F19</f>
        <v>Jozef Šimko</v>
      </c>
      <c r="B42">
        <f>'30 Preteky č.2'!H20</f>
        <v>4</v>
      </c>
      <c r="C42">
        <f>'30 Preteky č.2'!G20</f>
        <v>8475</v>
      </c>
    </row>
    <row r="43" spans="1:3" x14ac:dyDescent="0.25">
      <c r="A43" t="str">
        <f>'30 Preteky č.2'!F21</f>
        <v>Jozef Szekér</v>
      </c>
      <c r="B43">
        <f>'30 Preteky č.2'!H22</f>
        <v>6</v>
      </c>
      <c r="C43">
        <f>'30 Preteky č.2'!G22</f>
        <v>5950</v>
      </c>
    </row>
    <row r="44" spans="1:3" x14ac:dyDescent="0.25">
      <c r="A44" t="str">
        <f>'30 Preteky č.2'!F23</f>
        <v>Attila Treindl ml.</v>
      </c>
      <c r="B44">
        <f>'30 Preteky č.2'!H24</f>
        <v>3</v>
      </c>
      <c r="C44">
        <f>'30 Preteky č.2'!G24</f>
        <v>9575</v>
      </c>
    </row>
    <row r="45" spans="1:3" x14ac:dyDescent="0.25">
      <c r="A45" t="str">
        <f>'30 Preteky č.2'!F25</f>
        <v>Ján Ottinger</v>
      </c>
      <c r="B45">
        <f>'30 Preteky č.2'!H26</f>
        <v>5</v>
      </c>
      <c r="C45">
        <f>'30 Preteky č.2'!G26</f>
        <v>7125</v>
      </c>
    </row>
    <row r="46" spans="1:3" x14ac:dyDescent="0.25">
      <c r="A46">
        <f>'30 Preteky č.2'!F27</f>
        <v>0</v>
      </c>
      <c r="B46">
        <f>'30 Preteky č.2'!H28</f>
        <v>99</v>
      </c>
      <c r="C46">
        <f>'30 Preteky č.2'!G28</f>
        <v>-1</v>
      </c>
    </row>
    <row r="47" spans="1:3" x14ac:dyDescent="0.25">
      <c r="A47">
        <f>'30 Preteky č.2'!F29</f>
        <v>0</v>
      </c>
      <c r="B47">
        <f>'30 Preteky č.2'!H30</f>
        <v>99</v>
      </c>
      <c r="C47">
        <f>'30 Preteky č.2'!G30</f>
        <v>-1</v>
      </c>
    </row>
    <row r="48" spans="1:3" x14ac:dyDescent="0.25">
      <c r="A48">
        <f>'30 Preteky č.2'!F31</f>
        <v>0</v>
      </c>
      <c r="B48">
        <f>'30 Preteky č.2'!H32</f>
        <v>99</v>
      </c>
      <c r="C48">
        <f>'30 Preteky č.2'!G32</f>
        <v>-1</v>
      </c>
    </row>
    <row r="49" spans="1:3" x14ac:dyDescent="0.25">
      <c r="A49">
        <f>'30 Preteky č.2'!F33</f>
        <v>0</v>
      </c>
      <c r="B49">
        <f>'30 Preteky č.2'!H34</f>
        <v>99</v>
      </c>
      <c r="C49">
        <f>'30 Preteky č.2'!G34</f>
        <v>-1</v>
      </c>
    </row>
    <row r="50" spans="1:3" x14ac:dyDescent="0.25">
      <c r="A50">
        <f>'30 Preteky č.2'!F35</f>
        <v>0</v>
      </c>
      <c r="B50">
        <f>'30 Preteky č.2'!H36</f>
        <v>99</v>
      </c>
      <c r="C50">
        <f>'30 Preteky č.2'!G36</f>
        <v>-1</v>
      </c>
    </row>
    <row r="51" spans="1:3" x14ac:dyDescent="0.25">
      <c r="A51">
        <f>'30 Preteky č.2'!F37</f>
        <v>0</v>
      </c>
      <c r="B51">
        <f>'30 Preteky č.2'!H38</f>
        <v>99</v>
      </c>
      <c r="C51">
        <f>'30 Preteky č.2'!G38</f>
        <v>-1</v>
      </c>
    </row>
    <row r="52" spans="1:3" x14ac:dyDescent="0.25">
      <c r="A52">
        <f>'30 Preteky č.2'!F39</f>
        <v>0</v>
      </c>
      <c r="B52">
        <f>'30 Preteky č.2'!H40</f>
        <v>99</v>
      </c>
      <c r="C52">
        <f>'30 Preteky č.2'!G40</f>
        <v>-1</v>
      </c>
    </row>
    <row r="53" spans="1:3" x14ac:dyDescent="0.25">
      <c r="A53">
        <f>'30 Preteky č.2'!F41</f>
        <v>0</v>
      </c>
      <c r="B53">
        <f>'30 Preteky č.2'!H42</f>
        <v>99</v>
      </c>
      <c r="C53">
        <f>'30 Preteky č.2'!G42</f>
        <v>-1</v>
      </c>
    </row>
    <row r="54" spans="1:3" x14ac:dyDescent="0.25">
      <c r="A54">
        <f>'30 Preteky č.2'!F43</f>
        <v>0</v>
      </c>
      <c r="B54">
        <f>'30 Preteky č.2'!H44</f>
        <v>99</v>
      </c>
      <c r="C54">
        <f>'30 Preteky č.2'!G44</f>
        <v>-1</v>
      </c>
    </row>
    <row r="55" spans="1:3" x14ac:dyDescent="0.25">
      <c r="A55">
        <f>'30 Preteky č.2'!F45</f>
        <v>0</v>
      </c>
      <c r="B55">
        <f>'30 Preteky č.2'!H46</f>
        <v>99</v>
      </c>
      <c r="C55">
        <f>'30 Preteky č.2'!G46</f>
        <v>-1</v>
      </c>
    </row>
    <row r="56" spans="1:3" x14ac:dyDescent="0.25">
      <c r="A56">
        <f>'30 Preteky č.2'!F47</f>
        <v>0</v>
      </c>
      <c r="B56">
        <f>'30 Preteky č.2'!H48</f>
        <v>99</v>
      </c>
      <c r="C56">
        <f>'30 Preteky č.2'!G48</f>
        <v>-1</v>
      </c>
    </row>
    <row r="57" spans="1:3" x14ac:dyDescent="0.25">
      <c r="A57">
        <f>'30 Preteky č.2'!F49</f>
        <v>0</v>
      </c>
      <c r="B57">
        <f>'30 Preteky č.2'!H50</f>
        <v>99</v>
      </c>
      <c r="C57">
        <f>'30 Preteky č.2'!G50</f>
        <v>-1</v>
      </c>
    </row>
    <row r="58" spans="1:3" x14ac:dyDescent="0.25">
      <c r="A58">
        <f>'30 Preteky č.2'!F51</f>
        <v>0</v>
      </c>
      <c r="B58">
        <f>'30 Preteky č.2'!H52</f>
        <v>99</v>
      </c>
      <c r="C58">
        <f>'30 Preteky č.2'!G52</f>
        <v>-1</v>
      </c>
    </row>
    <row r="59" spans="1:3" x14ac:dyDescent="0.25">
      <c r="A59">
        <f>'30 Preteky č.2'!F53</f>
        <v>0</v>
      </c>
      <c r="B59">
        <f>'30 Preteky č.2'!H54</f>
        <v>99</v>
      </c>
      <c r="C59">
        <f>'30 Preteky č.2'!G54</f>
        <v>-1</v>
      </c>
    </row>
    <row r="60" spans="1:3" x14ac:dyDescent="0.25">
      <c r="A60">
        <f>'30 Preteky č.2'!F55</f>
        <v>0</v>
      </c>
      <c r="B60">
        <f>'30 Preteky č.2'!H56</f>
        <v>99</v>
      </c>
      <c r="C60">
        <f>'30 Preteky č.2'!G56</f>
        <v>-1</v>
      </c>
    </row>
    <row r="61" spans="1:3" x14ac:dyDescent="0.25">
      <c r="A61">
        <f>'30 Preteky č.2'!F57</f>
        <v>0</v>
      </c>
      <c r="B61">
        <f>'30 Preteky č.2'!H58</f>
        <v>99</v>
      </c>
      <c r="C61">
        <f>'30 Preteky č.2'!G58</f>
        <v>-1</v>
      </c>
    </row>
    <row r="62" spans="1:3" x14ac:dyDescent="0.25">
      <c r="A62">
        <f>'30 Preteky č.2'!F59</f>
        <v>0</v>
      </c>
      <c r="B62">
        <f>'30 Preteky č.2'!H60</f>
        <v>99</v>
      </c>
      <c r="C62">
        <f>'30 Preteky č.2'!G60</f>
        <v>-1</v>
      </c>
    </row>
    <row r="63" spans="1:3" x14ac:dyDescent="0.25">
      <c r="A63">
        <f>'30 Preteky č.2'!F61</f>
        <v>0</v>
      </c>
      <c r="B63">
        <f>'30 Preteky č.2'!H62</f>
        <v>99</v>
      </c>
      <c r="C63">
        <f>'30 Preteky č.2'!G62</f>
        <v>-1</v>
      </c>
    </row>
    <row r="64" spans="1:3" x14ac:dyDescent="0.25">
      <c r="A64">
        <f>'30 Preteky č.2'!F63</f>
        <v>0</v>
      </c>
      <c r="B64">
        <f>'30 Preteky č.2'!H64</f>
        <v>99</v>
      </c>
      <c r="C64">
        <f>'30 Preteky č.2'!G64</f>
        <v>-1</v>
      </c>
    </row>
    <row r="65" spans="1:3" x14ac:dyDescent="0.25">
      <c r="A65" t="str">
        <f>'30 Preteky č.2'!I5</f>
        <v>Zoltán Berecz</v>
      </c>
      <c r="B65">
        <f>'30 Preteky č.2'!K6</f>
        <v>1</v>
      </c>
      <c r="C65">
        <f>'30 Preteky č.2'!J6</f>
        <v>7375</v>
      </c>
    </row>
    <row r="66" spans="1:3" x14ac:dyDescent="0.25">
      <c r="A66" t="str">
        <f>'30 Preteky č.2'!I7</f>
        <v>Ladislav Szabó ml.</v>
      </c>
      <c r="B66">
        <f>'30 Preteky č.2'!K8</f>
        <v>10</v>
      </c>
      <c r="C66">
        <f>'30 Preteky č.2'!J8</f>
        <v>1350</v>
      </c>
    </row>
    <row r="67" spans="1:3" x14ac:dyDescent="0.25">
      <c r="A67" t="str">
        <f>'30 Preteky č.2'!I9</f>
        <v>Gergely Törjék</v>
      </c>
      <c r="B67">
        <f>'30 Preteky č.2'!K10</f>
        <v>8</v>
      </c>
      <c r="C67">
        <f>'30 Preteky č.2'!J10</f>
        <v>2150</v>
      </c>
    </row>
    <row r="68" spans="1:3" x14ac:dyDescent="0.25">
      <c r="A68" t="str">
        <f>'30 Preteky č.2'!I11</f>
        <v>Tomáš Mindák</v>
      </c>
      <c r="B68">
        <f>'30 Preteky č.2'!K12</f>
        <v>6</v>
      </c>
      <c r="C68">
        <f>'30 Preteky č.2'!J12</f>
        <v>4275</v>
      </c>
    </row>
    <row r="69" spans="1:3" x14ac:dyDescent="0.25">
      <c r="A69" t="str">
        <f>'30 Preteky č.2'!I13</f>
        <v>Kristián Košár</v>
      </c>
      <c r="B69">
        <f>'30 Preteky č.2'!K14</f>
        <v>7</v>
      </c>
      <c r="C69">
        <f>'30 Preteky č.2'!J14</f>
        <v>3400</v>
      </c>
    </row>
    <row r="70" spans="1:3" x14ac:dyDescent="0.25">
      <c r="A70" t="str">
        <f>'30 Preteky č.2'!I15</f>
        <v>József Molnár</v>
      </c>
      <c r="B70">
        <f>'30 Preteky č.2'!K16</f>
        <v>3</v>
      </c>
      <c r="C70">
        <f>'30 Preteky č.2'!J16</f>
        <v>6000</v>
      </c>
    </row>
    <row r="71" spans="1:3" x14ac:dyDescent="0.25">
      <c r="A71" t="str">
        <f>'30 Preteky č.2'!I17</f>
        <v>Zoltán Juhász</v>
      </c>
      <c r="B71">
        <f>'30 Preteky č.2'!K18</f>
        <v>11</v>
      </c>
      <c r="C71">
        <f>'30 Preteky č.2'!J18</f>
        <v>1125</v>
      </c>
    </row>
    <row r="72" spans="1:3" x14ac:dyDescent="0.25">
      <c r="A72" t="str">
        <f>'30 Preteky č.2'!I19</f>
        <v>Rastislav Dudr</v>
      </c>
      <c r="B72">
        <f>'30 Preteky č.2'!K20</f>
        <v>9</v>
      </c>
      <c r="C72">
        <f>'30 Preteky č.2'!J20</f>
        <v>1550</v>
      </c>
    </row>
    <row r="73" spans="1:3" x14ac:dyDescent="0.25">
      <c r="A73" t="str">
        <f>'30 Preteky č.2'!I21</f>
        <v>Tibor Tóth</v>
      </c>
      <c r="B73">
        <f>'30 Preteky č.2'!K22</f>
        <v>2</v>
      </c>
      <c r="C73">
        <f>'30 Preteky č.2'!J22</f>
        <v>6625</v>
      </c>
    </row>
    <row r="74" spans="1:3" x14ac:dyDescent="0.25">
      <c r="A74" t="str">
        <f>'30 Preteky č.2'!I23</f>
        <v>Július Slama</v>
      </c>
      <c r="B74">
        <f>'30 Preteky č.2'!K24</f>
        <v>5</v>
      </c>
      <c r="C74">
        <f>'30 Preteky č.2'!J24</f>
        <v>5275</v>
      </c>
    </row>
    <row r="75" spans="1:3" x14ac:dyDescent="0.25">
      <c r="A75" t="str">
        <f>'30 Preteky č.2'!I25</f>
        <v>Mário Sopúch</v>
      </c>
      <c r="B75">
        <f>'30 Preteky č.2'!K26</f>
        <v>4</v>
      </c>
      <c r="C75">
        <f>'30 Preteky č.2'!J26</f>
        <v>5400</v>
      </c>
    </row>
    <row r="76" spans="1:3" x14ac:dyDescent="0.25">
      <c r="A76">
        <f>'30 Preteky č.2'!I27</f>
        <v>0</v>
      </c>
      <c r="B76">
        <f>'30 Preteky č.2'!K28</f>
        <v>99</v>
      </c>
      <c r="C76">
        <f>'30 Preteky č.2'!J28</f>
        <v>-1</v>
      </c>
    </row>
    <row r="77" spans="1:3" x14ac:dyDescent="0.25">
      <c r="A77">
        <f>'30 Preteky č.2'!I29</f>
        <v>0</v>
      </c>
      <c r="B77">
        <f>'30 Preteky č.2'!K30</f>
        <v>99</v>
      </c>
      <c r="C77">
        <f>'30 Preteky č.2'!J30</f>
        <v>-1</v>
      </c>
    </row>
    <row r="78" spans="1:3" x14ac:dyDescent="0.25">
      <c r="A78">
        <f>'30 Preteky č.2'!I31</f>
        <v>0</v>
      </c>
      <c r="B78">
        <f>'30 Preteky č.2'!K32</f>
        <v>99</v>
      </c>
      <c r="C78">
        <f>'30 Preteky č.2'!J32</f>
        <v>-1</v>
      </c>
    </row>
    <row r="79" spans="1:3" x14ac:dyDescent="0.25">
      <c r="A79">
        <f>'30 Preteky č.2'!I33</f>
        <v>0</v>
      </c>
      <c r="B79">
        <f>'30 Preteky č.2'!K34</f>
        <v>99</v>
      </c>
      <c r="C79">
        <f>'30 Preteky č.2'!J34</f>
        <v>-1</v>
      </c>
    </row>
    <row r="80" spans="1:3" x14ac:dyDescent="0.25">
      <c r="A80">
        <f>'30 Preteky č.2'!I35</f>
        <v>0</v>
      </c>
      <c r="B80">
        <f>'30 Preteky č.2'!K36</f>
        <v>99</v>
      </c>
      <c r="C80">
        <f>'30 Preteky č.2'!J36</f>
        <v>-1</v>
      </c>
    </row>
    <row r="81" spans="1:3" x14ac:dyDescent="0.25">
      <c r="A81">
        <f>'30 Preteky č.2'!I37</f>
        <v>0</v>
      </c>
      <c r="B81">
        <f>'30 Preteky č.2'!K38</f>
        <v>99</v>
      </c>
      <c r="C81">
        <f>'30 Preteky č.2'!J38</f>
        <v>-1</v>
      </c>
    </row>
    <row r="82" spans="1:3" x14ac:dyDescent="0.25">
      <c r="A82">
        <f>'30 Preteky č.2'!I39</f>
        <v>0</v>
      </c>
      <c r="B82">
        <f>'30 Preteky č.2'!K40</f>
        <v>99</v>
      </c>
      <c r="C82">
        <f>'30 Preteky č.2'!J40</f>
        <v>-1</v>
      </c>
    </row>
    <row r="83" spans="1:3" x14ac:dyDescent="0.25">
      <c r="A83">
        <f>'30 Preteky č.2'!I41</f>
        <v>0</v>
      </c>
      <c r="B83">
        <f>'30 Preteky č.2'!K42</f>
        <v>99</v>
      </c>
      <c r="C83">
        <f>'30 Preteky č.2'!J42</f>
        <v>-1</v>
      </c>
    </row>
    <row r="84" spans="1:3" x14ac:dyDescent="0.25">
      <c r="A84">
        <f>'30 Preteky č.2'!I43</f>
        <v>0</v>
      </c>
      <c r="B84">
        <f>'30 Preteky č.2'!K44</f>
        <v>99</v>
      </c>
      <c r="C84">
        <f>'30 Preteky č.2'!J44</f>
        <v>-1</v>
      </c>
    </row>
    <row r="85" spans="1:3" x14ac:dyDescent="0.25">
      <c r="A85">
        <f>'30 Preteky č.2'!I45</f>
        <v>0</v>
      </c>
      <c r="B85">
        <f>'30 Preteky č.2'!K46</f>
        <v>99</v>
      </c>
      <c r="C85">
        <f>'30 Preteky č.2'!J46</f>
        <v>-1</v>
      </c>
    </row>
    <row r="86" spans="1:3" x14ac:dyDescent="0.25">
      <c r="A86">
        <f>'30 Preteky č.2'!I47</f>
        <v>0</v>
      </c>
      <c r="B86">
        <f>'30 Preteky č.2'!K48</f>
        <v>99</v>
      </c>
      <c r="C86">
        <f>'30 Preteky č.2'!J48</f>
        <v>-1</v>
      </c>
    </row>
    <row r="87" spans="1:3" x14ac:dyDescent="0.25">
      <c r="A87">
        <f>'30 Preteky č.2'!I49</f>
        <v>0</v>
      </c>
      <c r="B87">
        <f>'30 Preteky č.2'!K50</f>
        <v>99</v>
      </c>
      <c r="C87">
        <f>'30 Preteky č.2'!J50</f>
        <v>-1</v>
      </c>
    </row>
    <row r="88" spans="1:3" x14ac:dyDescent="0.25">
      <c r="A88">
        <f>'30 Preteky č.2'!I51</f>
        <v>0</v>
      </c>
      <c r="B88">
        <f>'30 Preteky č.2'!K52</f>
        <v>99</v>
      </c>
      <c r="C88">
        <f>'30 Preteky č.2'!J52</f>
        <v>-1</v>
      </c>
    </row>
    <row r="89" spans="1:3" x14ac:dyDescent="0.25">
      <c r="A89">
        <f>'30 Preteky č.2'!I53</f>
        <v>0</v>
      </c>
      <c r="B89">
        <f>'30 Preteky č.2'!K54</f>
        <v>99</v>
      </c>
      <c r="C89">
        <f>'30 Preteky č.2'!J54</f>
        <v>-1</v>
      </c>
    </row>
    <row r="90" spans="1:3" x14ac:dyDescent="0.25">
      <c r="A90">
        <f>'30 Preteky č.2'!I55</f>
        <v>0</v>
      </c>
      <c r="B90">
        <f>'30 Preteky č.2'!K56</f>
        <v>99</v>
      </c>
      <c r="C90">
        <f>'30 Preteky č.2'!J56</f>
        <v>-1</v>
      </c>
    </row>
    <row r="91" spans="1:3" x14ac:dyDescent="0.25">
      <c r="A91">
        <f>'30 Preteky č.2'!I57</f>
        <v>0</v>
      </c>
      <c r="B91">
        <f>'30 Preteky č.2'!K58</f>
        <v>99</v>
      </c>
      <c r="C91">
        <f>'30 Preteky č.2'!J58</f>
        <v>-1</v>
      </c>
    </row>
    <row r="92" spans="1:3" x14ac:dyDescent="0.25">
      <c r="A92">
        <f>'30 Preteky č.2'!I59</f>
        <v>0</v>
      </c>
      <c r="B92">
        <f>'30 Preteky č.2'!K60</f>
        <v>99</v>
      </c>
      <c r="C92">
        <f>'30 Preteky č.2'!J60</f>
        <v>-1</v>
      </c>
    </row>
    <row r="93" spans="1:3" x14ac:dyDescent="0.25">
      <c r="A93">
        <f>'30 Preteky č.2'!I61</f>
        <v>0</v>
      </c>
      <c r="B93">
        <f>'30 Preteky č.2'!K62</f>
        <v>99</v>
      </c>
      <c r="C93">
        <f>'30 Preteky č.2'!J62</f>
        <v>-1</v>
      </c>
    </row>
    <row r="94" spans="1:3" x14ac:dyDescent="0.25">
      <c r="A94">
        <f>'30 Preteky č.2'!I63</f>
        <v>0</v>
      </c>
      <c r="B94">
        <f>'30 Preteky č.2'!K64</f>
        <v>99</v>
      </c>
      <c r="C94">
        <f>'30 Preteky č.2'!J64</f>
        <v>-1</v>
      </c>
    </row>
    <row r="95" spans="1:3" x14ac:dyDescent="0.25">
      <c r="A95" t="str">
        <f>'30 Preteky č.2'!L5</f>
        <v>Róbert Ravasz</v>
      </c>
      <c r="B95">
        <f>'30 Preteky č.2'!N6</f>
        <v>3</v>
      </c>
      <c r="C95">
        <f>'30 Preteky č.2'!M6</f>
        <v>8450</v>
      </c>
    </row>
    <row r="96" spans="1:3" x14ac:dyDescent="0.25">
      <c r="A96" t="str">
        <f>'30 Preteky č.2'!L7</f>
        <v>Ondrej Bobek</v>
      </c>
      <c r="B96">
        <f>'30 Preteky č.2'!N8</f>
        <v>11</v>
      </c>
      <c r="C96">
        <f>'30 Preteky č.2'!M8</f>
        <v>375</v>
      </c>
    </row>
    <row r="97" spans="1:3" x14ac:dyDescent="0.25">
      <c r="A97" t="str">
        <f>'30 Preteky č.2'!L9</f>
        <v>Gábor Törjék</v>
      </c>
      <c r="B97">
        <f>'30 Preteky č.2'!N10</f>
        <v>9</v>
      </c>
      <c r="C97">
        <f>'30 Preteky č.2'!M10</f>
        <v>1925</v>
      </c>
    </row>
    <row r="98" spans="1:3" x14ac:dyDescent="0.25">
      <c r="A98" t="str">
        <f>'30 Preteky č.2'!L11</f>
        <v>Michal Struk</v>
      </c>
      <c r="B98">
        <f>'30 Preteky č.2'!N12</f>
        <v>7</v>
      </c>
      <c r="C98">
        <f>'30 Preteky č.2'!M12</f>
        <v>3725</v>
      </c>
    </row>
    <row r="99" spans="1:3" x14ac:dyDescent="0.25">
      <c r="A99" t="str">
        <f>'30 Preteky č.2'!L13</f>
        <v>Marek Mayer</v>
      </c>
      <c r="B99">
        <f>'30 Preteky č.2'!N14</f>
        <v>5.5</v>
      </c>
      <c r="C99">
        <f>'30 Preteky č.2'!M14</f>
        <v>4775</v>
      </c>
    </row>
    <row r="100" spans="1:3" x14ac:dyDescent="0.25">
      <c r="A100" t="str">
        <f>'30 Preteky č.2'!L15</f>
        <v>Ivan Rovenský</v>
      </c>
      <c r="B100">
        <f>'30 Preteky č.2'!N16</f>
        <v>2</v>
      </c>
      <c r="C100">
        <f>'30 Preteky č.2'!M16</f>
        <v>13325</v>
      </c>
    </row>
    <row r="101" spans="1:3" x14ac:dyDescent="0.25">
      <c r="A101" t="str">
        <f>'30 Preteky č.2'!L17</f>
        <v>Zoltán Karvanský</v>
      </c>
      <c r="B101">
        <f>'30 Preteky č.2'!N18</f>
        <v>10</v>
      </c>
      <c r="C101">
        <f>'30 Preteky č.2'!M18</f>
        <v>1350</v>
      </c>
    </row>
    <row r="102" spans="1:3" x14ac:dyDescent="0.25">
      <c r="A102" t="str">
        <f>'30 Preteky č.2'!L19</f>
        <v>Dominik Gaža</v>
      </c>
      <c r="B102">
        <f>'30 Preteky č.2'!N20</f>
        <v>1</v>
      </c>
      <c r="C102">
        <f>'30 Preteky č.2'!M20</f>
        <v>17450</v>
      </c>
    </row>
    <row r="103" spans="1:3" x14ac:dyDescent="0.25">
      <c r="A103" t="str">
        <f>'30 Preteky č.2'!L21</f>
        <v>József Gáspár</v>
      </c>
      <c r="B103">
        <f>'30 Preteky č.2'!N22</f>
        <v>4</v>
      </c>
      <c r="C103">
        <f>'30 Preteky č.2'!M22</f>
        <v>7525</v>
      </c>
    </row>
    <row r="104" spans="1:3" x14ac:dyDescent="0.25">
      <c r="A104" t="str">
        <f>'30 Preteky č.2'!L23</f>
        <v>Attila Treindl st.</v>
      </c>
      <c r="B104">
        <f>'30 Preteky č.2'!N24</f>
        <v>8</v>
      </c>
      <c r="C104">
        <f>'30 Preteky č.2'!M24</f>
        <v>2200</v>
      </c>
    </row>
    <row r="105" spans="1:3" x14ac:dyDescent="0.25">
      <c r="A105" t="str">
        <f>'30 Preteky č.2'!L25</f>
        <v>Branislav Kriška</v>
      </c>
      <c r="B105">
        <f>'30 Preteky č.2'!N26</f>
        <v>5.5</v>
      </c>
      <c r="C105">
        <f>'30 Preteky č.2'!M26</f>
        <v>4775</v>
      </c>
    </row>
    <row r="106" spans="1:3" x14ac:dyDescent="0.25">
      <c r="A106">
        <f>'30 Preteky č.2'!L27</f>
        <v>0</v>
      </c>
      <c r="B106">
        <f>'30 Preteky č.2'!N28</f>
        <v>99</v>
      </c>
      <c r="C106">
        <f>'30 Preteky č.2'!M28</f>
        <v>-1</v>
      </c>
    </row>
    <row r="107" spans="1:3" x14ac:dyDescent="0.25">
      <c r="A107">
        <f>'30 Preteky č.2'!L29</f>
        <v>0</v>
      </c>
      <c r="B107">
        <f>'30 Preteky č.2'!N30</f>
        <v>99</v>
      </c>
      <c r="C107">
        <f>'30 Preteky č.2'!M30</f>
        <v>-1</v>
      </c>
    </row>
    <row r="108" spans="1:3" x14ac:dyDescent="0.25">
      <c r="A108">
        <f>'30 Preteky č.2'!L31</f>
        <v>0</v>
      </c>
      <c r="B108">
        <f>'30 Preteky č.2'!N32</f>
        <v>99</v>
      </c>
      <c r="C108">
        <f>'30 Preteky č.2'!M32</f>
        <v>-1</v>
      </c>
    </row>
    <row r="109" spans="1:3" x14ac:dyDescent="0.25">
      <c r="A109">
        <f>'30 Preteky č.2'!L33</f>
        <v>0</v>
      </c>
      <c r="B109">
        <f>'30 Preteky č.2'!N34</f>
        <v>99</v>
      </c>
      <c r="C109">
        <f>'30 Preteky č.2'!M34</f>
        <v>-1</v>
      </c>
    </row>
    <row r="110" spans="1:3" x14ac:dyDescent="0.25">
      <c r="A110">
        <f>'30 Preteky č.2'!L35</f>
        <v>0</v>
      </c>
      <c r="B110">
        <f>'30 Preteky č.2'!N36</f>
        <v>99</v>
      </c>
      <c r="C110">
        <f>'30 Preteky č.2'!M36</f>
        <v>-1</v>
      </c>
    </row>
    <row r="111" spans="1:3" x14ac:dyDescent="0.25">
      <c r="A111">
        <f>'30 Preteky č.2'!L37</f>
        <v>0</v>
      </c>
      <c r="B111">
        <f>'30 Preteky č.2'!N38</f>
        <v>99</v>
      </c>
      <c r="C111">
        <f>'30 Preteky č.2'!M38</f>
        <v>-1</v>
      </c>
    </row>
    <row r="112" spans="1:3" x14ac:dyDescent="0.25">
      <c r="A112">
        <f>'30 Preteky č.2'!L39</f>
        <v>0</v>
      </c>
      <c r="B112">
        <f>'30 Preteky č.2'!N40</f>
        <v>99</v>
      </c>
      <c r="C112">
        <f>'30 Preteky č.2'!M40</f>
        <v>-1</v>
      </c>
    </row>
    <row r="113" spans="1:3" x14ac:dyDescent="0.25">
      <c r="A113">
        <f>'30 Preteky č.2'!L41</f>
        <v>0</v>
      </c>
      <c r="B113">
        <f>'30 Preteky č.2'!N42</f>
        <v>99</v>
      </c>
      <c r="C113">
        <f>'30 Preteky č.2'!M42</f>
        <v>-1</v>
      </c>
    </row>
    <row r="114" spans="1:3" x14ac:dyDescent="0.25">
      <c r="A114">
        <f>'30 Preteky č.2'!L43</f>
        <v>0</v>
      </c>
      <c r="B114">
        <f>'30 Preteky č.2'!N44</f>
        <v>99</v>
      </c>
      <c r="C114">
        <f>'30 Preteky č.2'!M44</f>
        <v>-1</v>
      </c>
    </row>
    <row r="115" spans="1:3" x14ac:dyDescent="0.25">
      <c r="A115">
        <f>'30 Preteky č.2'!L45</f>
        <v>0</v>
      </c>
      <c r="B115">
        <f>'30 Preteky č.2'!N46</f>
        <v>99</v>
      </c>
      <c r="C115">
        <f>'30 Preteky č.2'!M46</f>
        <v>-1</v>
      </c>
    </row>
    <row r="116" spans="1:3" x14ac:dyDescent="0.25">
      <c r="A116">
        <f>'30 Preteky č.2'!L47</f>
        <v>0</v>
      </c>
      <c r="B116">
        <f>'30 Preteky č.2'!N48</f>
        <v>99</v>
      </c>
      <c r="C116">
        <f>'30 Preteky č.2'!M48</f>
        <v>-1</v>
      </c>
    </row>
    <row r="117" spans="1:3" x14ac:dyDescent="0.25">
      <c r="A117">
        <f>'30 Preteky č.2'!L49</f>
        <v>0</v>
      </c>
      <c r="B117">
        <f>'30 Preteky č.2'!N50</f>
        <v>99</v>
      </c>
      <c r="C117">
        <f>'30 Preteky č.2'!M50</f>
        <v>-1</v>
      </c>
    </row>
    <row r="118" spans="1:3" x14ac:dyDescent="0.25">
      <c r="A118">
        <f>'30 Preteky č.2'!L51</f>
        <v>0</v>
      </c>
      <c r="B118">
        <f>'30 Preteky č.2'!N52</f>
        <v>99</v>
      </c>
      <c r="C118">
        <f>'30 Preteky č.2'!M52</f>
        <v>-1</v>
      </c>
    </row>
    <row r="119" spans="1:3" x14ac:dyDescent="0.25">
      <c r="A119">
        <f>'30 Preteky č.2'!L53</f>
        <v>0</v>
      </c>
      <c r="B119">
        <f>'30 Preteky č.2'!N54</f>
        <v>99</v>
      </c>
      <c r="C119">
        <f>'30 Preteky č.2'!M54</f>
        <v>-1</v>
      </c>
    </row>
    <row r="120" spans="1:3" x14ac:dyDescent="0.25">
      <c r="A120">
        <f>'30 Preteky č.2'!L55</f>
        <v>0</v>
      </c>
      <c r="B120">
        <f>'30 Preteky č.2'!N56</f>
        <v>99</v>
      </c>
      <c r="C120">
        <f>'30 Preteky č.2'!M56</f>
        <v>-1</v>
      </c>
    </row>
    <row r="121" spans="1:3" x14ac:dyDescent="0.25">
      <c r="A121">
        <f>'30 Preteky č.2'!L57</f>
        <v>0</v>
      </c>
      <c r="B121">
        <f>'30 Preteky č.2'!N58</f>
        <v>99</v>
      </c>
      <c r="C121">
        <f>'30 Preteky č.2'!M58</f>
        <v>-1</v>
      </c>
    </row>
    <row r="122" spans="1:3" x14ac:dyDescent="0.25">
      <c r="A122">
        <f>'30 Preteky č.2'!L59</f>
        <v>0</v>
      </c>
      <c r="B122">
        <f>'30 Preteky č.2'!N60</f>
        <v>99</v>
      </c>
      <c r="C122">
        <f>'30 Preteky č.2'!M60</f>
        <v>-1</v>
      </c>
    </row>
    <row r="123" spans="1:3" x14ac:dyDescent="0.25">
      <c r="A123">
        <f>'30 Preteky č.2'!L61</f>
        <v>0</v>
      </c>
      <c r="B123">
        <f>'30 Preteky č.2'!N62</f>
        <v>99</v>
      </c>
      <c r="C123">
        <f>'30 Preteky č.2'!M62</f>
        <v>-1</v>
      </c>
    </row>
    <row r="124" spans="1:3" x14ac:dyDescent="0.25">
      <c r="A124">
        <f>'30 Preteky č.2'!L63</f>
        <v>0</v>
      </c>
      <c r="B124">
        <f>'30 Preteky č.2'!N64</f>
        <v>99</v>
      </c>
      <c r="C124">
        <f>'30 Preteky č.2'!M64</f>
        <v>-1</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5:C124"/>
  <sheetViews>
    <sheetView topLeftCell="A5" workbookViewId="0">
      <selection activeCell="A6" sqref="A6"/>
    </sheetView>
  </sheetViews>
  <sheetFormatPr defaultRowHeight="13.2" x14ac:dyDescent="0.25"/>
  <sheetData>
    <row r="5" spans="1:3" x14ac:dyDescent="0.25">
      <c r="A5">
        <f>'30 Preteky č.3'!C5</f>
        <v>0</v>
      </c>
      <c r="B5">
        <f>'30 Preteky č.3'!E6</f>
        <v>0</v>
      </c>
      <c r="C5">
        <f>'30 Preteky č.3'!D6</f>
        <v>0</v>
      </c>
    </row>
    <row r="6" spans="1:3" x14ac:dyDescent="0.25">
      <c r="A6">
        <f>'30 Preteky č.3'!C7</f>
        <v>0</v>
      </c>
      <c r="B6">
        <f>'30 Preteky č.3'!E8</f>
        <v>0</v>
      </c>
      <c r="C6">
        <f>'30 Preteky č.3'!D8</f>
        <v>0</v>
      </c>
    </row>
    <row r="7" spans="1:3" x14ac:dyDescent="0.25">
      <c r="A7">
        <f>'30 Preteky č.3'!C9</f>
        <v>0</v>
      </c>
      <c r="B7">
        <f>'30 Preteky č.3'!E10</f>
        <v>0</v>
      </c>
      <c r="C7">
        <f>'30 Preteky č.3'!D10</f>
        <v>0</v>
      </c>
    </row>
    <row r="8" spans="1:3" x14ac:dyDescent="0.25">
      <c r="A8">
        <f>'30 Preteky č.3'!C11</f>
        <v>0</v>
      </c>
      <c r="B8">
        <f>'30 Preteky č.3'!E12</f>
        <v>0</v>
      </c>
      <c r="C8">
        <f>'30 Preteky č.3'!D12</f>
        <v>0</v>
      </c>
    </row>
    <row r="9" spans="1:3" x14ac:dyDescent="0.25">
      <c r="A9">
        <f>'30 Preteky č.3'!C13</f>
        <v>0</v>
      </c>
      <c r="B9">
        <f>'30 Preteky č.3'!E14</f>
        <v>0</v>
      </c>
      <c r="C9">
        <f>'30 Preteky č.3'!D14</f>
        <v>0</v>
      </c>
    </row>
    <row r="10" spans="1:3" x14ac:dyDescent="0.25">
      <c r="A10">
        <f>'30 Preteky č.3'!C15</f>
        <v>0</v>
      </c>
      <c r="B10">
        <f>'30 Preteky č.3'!E16</f>
        <v>0</v>
      </c>
      <c r="C10">
        <f>'30 Preteky č.3'!D16</f>
        <v>0</v>
      </c>
    </row>
    <row r="11" spans="1:3" x14ac:dyDescent="0.25">
      <c r="A11">
        <f>'30 Preteky č.3'!C17</f>
        <v>0</v>
      </c>
      <c r="B11">
        <f>'30 Preteky č.3'!E18</f>
        <v>0</v>
      </c>
      <c r="C11">
        <f>'30 Preteky č.3'!D18</f>
        <v>0</v>
      </c>
    </row>
    <row r="12" spans="1:3" x14ac:dyDescent="0.25">
      <c r="A12">
        <f>'30 Preteky č.3'!C19</f>
        <v>0</v>
      </c>
      <c r="B12">
        <f>'30 Preteky č.3'!E20</f>
        <v>0</v>
      </c>
      <c r="C12">
        <f>'30 Preteky č.3'!D20</f>
        <v>0</v>
      </c>
    </row>
    <row r="13" spans="1:3" x14ac:dyDescent="0.25">
      <c r="A13">
        <f>'30 Preteky č.3'!C21</f>
        <v>0</v>
      </c>
      <c r="B13">
        <f>'30 Preteky č.3'!E22</f>
        <v>0</v>
      </c>
      <c r="C13">
        <f>'30 Preteky č.3'!D22</f>
        <v>0</v>
      </c>
    </row>
    <row r="14" spans="1:3" x14ac:dyDescent="0.25">
      <c r="A14">
        <f>'30 Preteky č.3'!C23</f>
        <v>0</v>
      </c>
      <c r="B14">
        <f>'30 Preteky č.3'!E24</f>
        <v>0</v>
      </c>
      <c r="C14">
        <f>'30 Preteky č.3'!D24</f>
        <v>0</v>
      </c>
    </row>
    <row r="15" spans="1:3" x14ac:dyDescent="0.25">
      <c r="A15">
        <f>'30 Preteky č.3'!C25</f>
        <v>0</v>
      </c>
      <c r="B15">
        <f>'30 Preteky č.3'!E26</f>
        <v>0</v>
      </c>
      <c r="C15">
        <f>'30 Preteky č.3'!D26</f>
        <v>0</v>
      </c>
    </row>
    <row r="16" spans="1:3" x14ac:dyDescent="0.25">
      <c r="A16">
        <f>'30 Preteky č.3'!C27</f>
        <v>0</v>
      </c>
      <c r="B16">
        <f>'30 Preteky č.3'!E28</f>
        <v>0</v>
      </c>
      <c r="C16">
        <f>'30 Preteky č.3'!D28</f>
        <v>0</v>
      </c>
    </row>
    <row r="17" spans="1:3" x14ac:dyDescent="0.25">
      <c r="A17">
        <f>'30 Preteky č.3'!C29</f>
        <v>0</v>
      </c>
      <c r="B17">
        <f>'30 Preteky č.3'!E30</f>
        <v>0</v>
      </c>
      <c r="C17">
        <f>'30 Preteky č.3'!D30</f>
        <v>0</v>
      </c>
    </row>
    <row r="18" spans="1:3" x14ac:dyDescent="0.25">
      <c r="A18">
        <f>'30 Preteky č.3'!C31</f>
        <v>0</v>
      </c>
      <c r="B18">
        <f>'30 Preteky č.3'!E32</f>
        <v>0</v>
      </c>
      <c r="C18">
        <f>'30 Preteky č.3'!D32</f>
        <v>0</v>
      </c>
    </row>
    <row r="19" spans="1:3" x14ac:dyDescent="0.25">
      <c r="A19">
        <f>'30 Preteky č.3'!C33</f>
        <v>0</v>
      </c>
      <c r="B19">
        <f>'30 Preteky č.3'!E34</f>
        <v>0</v>
      </c>
      <c r="C19">
        <f>'30 Preteky č.3'!D34</f>
        <v>0</v>
      </c>
    </row>
    <row r="20" spans="1:3" x14ac:dyDescent="0.25">
      <c r="A20">
        <f>'30 Preteky č.3'!C35</f>
        <v>0</v>
      </c>
      <c r="B20">
        <f>'30 Preteky č.3'!E36</f>
        <v>0</v>
      </c>
      <c r="C20">
        <f>'30 Preteky č.3'!D36</f>
        <v>0</v>
      </c>
    </row>
    <row r="21" spans="1:3" x14ac:dyDescent="0.25">
      <c r="A21">
        <f>'30 Preteky č.3'!C37</f>
        <v>0</v>
      </c>
      <c r="B21">
        <f>'30 Preteky č.3'!E38</f>
        <v>0</v>
      </c>
      <c r="C21">
        <f>'30 Preteky č.3'!D38</f>
        <v>0</v>
      </c>
    </row>
    <row r="22" spans="1:3" x14ac:dyDescent="0.25">
      <c r="A22">
        <f>'30 Preteky č.3'!C39</f>
        <v>0</v>
      </c>
      <c r="B22">
        <f>'30 Preteky č.3'!E40</f>
        <v>0</v>
      </c>
      <c r="C22">
        <f>'30 Preteky č.3'!D40</f>
        <v>0</v>
      </c>
    </row>
    <row r="23" spans="1:3" x14ac:dyDescent="0.25">
      <c r="A23">
        <f>'30 Preteky č.3'!C41</f>
        <v>0</v>
      </c>
      <c r="B23">
        <f>'30 Preteky č.3'!E42</f>
        <v>99</v>
      </c>
      <c r="C23">
        <f>'30 Preteky č.3'!D42</f>
        <v>-1</v>
      </c>
    </row>
    <row r="24" spans="1:3" x14ac:dyDescent="0.25">
      <c r="A24">
        <f>'30 Preteky č.3'!C43</f>
        <v>0</v>
      </c>
      <c r="B24">
        <f>'30 Preteky č.3'!E44</f>
        <v>98</v>
      </c>
      <c r="C24">
        <f>'30 Preteky č.3'!D44</f>
        <v>-1</v>
      </c>
    </row>
    <row r="25" spans="1:3" x14ac:dyDescent="0.25">
      <c r="A25">
        <f>'30 Preteky č.3'!C45</f>
        <v>0</v>
      </c>
      <c r="B25">
        <f>'30 Preteky č.3'!E46</f>
        <v>97</v>
      </c>
      <c r="C25">
        <f>'30 Preteky č.3'!D46</f>
        <v>-1</v>
      </c>
    </row>
    <row r="26" spans="1:3" x14ac:dyDescent="0.25">
      <c r="A26">
        <f>'30 Preteky č.3'!C47</f>
        <v>0</v>
      </c>
      <c r="B26">
        <f>'30 Preteky č.3'!E48</f>
        <v>99</v>
      </c>
      <c r="C26">
        <f>'30 Preteky č.3'!D48</f>
        <v>-1</v>
      </c>
    </row>
    <row r="27" spans="1:3" x14ac:dyDescent="0.25">
      <c r="A27">
        <f>'30 Preteky č.3'!C49</f>
        <v>0</v>
      </c>
      <c r="B27">
        <f>'30 Preteky č.3'!E50</f>
        <v>99</v>
      </c>
      <c r="C27">
        <f>'30 Preteky č.3'!D50</f>
        <v>-1</v>
      </c>
    </row>
    <row r="28" spans="1:3" x14ac:dyDescent="0.25">
      <c r="A28">
        <f>'30 Preteky č.3'!C51</f>
        <v>0</v>
      </c>
      <c r="B28">
        <f>'30 Preteky č.3'!E52</f>
        <v>94</v>
      </c>
      <c r="C28">
        <f>'30 Preteky č.3'!D52</f>
        <v>-1</v>
      </c>
    </row>
    <row r="29" spans="1:3" x14ac:dyDescent="0.25">
      <c r="A29">
        <f>'30 Preteky č.3'!C53</f>
        <v>0</v>
      </c>
      <c r="B29">
        <f>'30 Preteky č.3'!E54</f>
        <v>99</v>
      </c>
      <c r="C29">
        <f>'30 Preteky č.3'!D54</f>
        <v>-1</v>
      </c>
    </row>
    <row r="30" spans="1:3" x14ac:dyDescent="0.25">
      <c r="A30">
        <f>'30 Preteky č.3'!C55</f>
        <v>0</v>
      </c>
      <c r="B30">
        <f>'30 Preteky č.3'!E56</f>
        <v>99</v>
      </c>
      <c r="C30">
        <f>'30 Preteky č.3'!D56</f>
        <v>-1</v>
      </c>
    </row>
    <row r="31" spans="1:3" x14ac:dyDescent="0.25">
      <c r="A31">
        <f>'30 Preteky č.3'!C57</f>
        <v>0</v>
      </c>
      <c r="B31">
        <f>'30 Preteky č.3'!E58</f>
        <v>99</v>
      </c>
      <c r="C31">
        <f>'30 Preteky č.3'!D58</f>
        <v>-1</v>
      </c>
    </row>
    <row r="32" spans="1:3" x14ac:dyDescent="0.25">
      <c r="A32">
        <f>'30 Preteky č.3'!C59</f>
        <v>0</v>
      </c>
      <c r="B32">
        <f>'30 Preteky č.3'!E60</f>
        <v>90</v>
      </c>
      <c r="C32">
        <f>'30 Preteky č.3'!D60</f>
        <v>-1</v>
      </c>
    </row>
    <row r="33" spans="1:3" x14ac:dyDescent="0.25">
      <c r="A33">
        <f>'30 Preteky č.3'!C61</f>
        <v>0</v>
      </c>
      <c r="B33">
        <f>'30 Preteky č.3'!E62</f>
        <v>99</v>
      </c>
      <c r="C33">
        <f>'30 Preteky č.3'!D62</f>
        <v>-1</v>
      </c>
    </row>
    <row r="34" spans="1:3" x14ac:dyDescent="0.25">
      <c r="A34">
        <f>'30 Preteky č.3'!C63</f>
        <v>0</v>
      </c>
      <c r="B34">
        <f>'30 Preteky č.3'!E58</f>
        <v>99</v>
      </c>
      <c r="C34">
        <f>'30 Preteky č.3'!D64</f>
        <v>-1</v>
      </c>
    </row>
    <row r="35" spans="1:3" x14ac:dyDescent="0.25">
      <c r="A35">
        <f>'30 Preteky č.3'!F5</f>
        <v>0</v>
      </c>
      <c r="B35">
        <f>'30 Preteky č.3'!H6</f>
        <v>0</v>
      </c>
      <c r="C35">
        <f>'30 Preteky č.3'!G6</f>
        <v>0</v>
      </c>
    </row>
    <row r="36" spans="1:3" x14ac:dyDescent="0.25">
      <c r="A36">
        <f>'30 Preteky č.3'!F7</f>
        <v>0</v>
      </c>
      <c r="B36">
        <f>'30 Preteky č.3'!H8</f>
        <v>0</v>
      </c>
      <c r="C36">
        <f>'30 Preteky č.3'!G8</f>
        <v>0</v>
      </c>
    </row>
    <row r="37" spans="1:3" x14ac:dyDescent="0.25">
      <c r="A37">
        <f>'30 Preteky č.3'!F9</f>
        <v>0</v>
      </c>
      <c r="B37">
        <f>'30 Preteky č.3'!H10</f>
        <v>0</v>
      </c>
      <c r="C37">
        <f>'30 Preteky č.3'!G10</f>
        <v>0</v>
      </c>
    </row>
    <row r="38" spans="1:3" x14ac:dyDescent="0.25">
      <c r="A38">
        <f>'30 Preteky č.3'!F11</f>
        <v>0</v>
      </c>
      <c r="B38">
        <f>'30 Preteky č.3'!H12</f>
        <v>0</v>
      </c>
      <c r="C38">
        <f>'30 Preteky č.3'!G12</f>
        <v>0</v>
      </c>
    </row>
    <row r="39" spans="1:3" x14ac:dyDescent="0.25">
      <c r="A39">
        <f>'30 Preteky č.3'!F13</f>
        <v>0</v>
      </c>
      <c r="B39">
        <f>'30 Preteky č.3'!H14</f>
        <v>0</v>
      </c>
      <c r="C39">
        <f>'30 Preteky č.3'!G14</f>
        <v>0</v>
      </c>
    </row>
    <row r="40" spans="1:3" x14ac:dyDescent="0.25">
      <c r="A40">
        <f>'30 Preteky č.3'!F15</f>
        <v>0</v>
      </c>
      <c r="B40">
        <f>'30 Preteky č.3'!H16</f>
        <v>0</v>
      </c>
      <c r="C40">
        <f>'30 Preteky č.3'!G16</f>
        <v>0</v>
      </c>
    </row>
    <row r="41" spans="1:3" x14ac:dyDescent="0.25">
      <c r="A41">
        <f>'30 Preteky č.3'!F17</f>
        <v>0</v>
      </c>
      <c r="B41">
        <f>'30 Preteky č.3'!H18</f>
        <v>0</v>
      </c>
      <c r="C41">
        <f>'30 Preteky č.3'!G18</f>
        <v>0</v>
      </c>
    </row>
    <row r="42" spans="1:3" x14ac:dyDescent="0.25">
      <c r="A42">
        <f>'30 Preteky č.3'!F19</f>
        <v>0</v>
      </c>
      <c r="B42">
        <f>'30 Preteky č.3'!H20</f>
        <v>0</v>
      </c>
      <c r="C42">
        <f>'30 Preteky č.3'!G20</f>
        <v>0</v>
      </c>
    </row>
    <row r="43" spans="1:3" x14ac:dyDescent="0.25">
      <c r="A43">
        <f>'30 Preteky č.3'!F21</f>
        <v>0</v>
      </c>
      <c r="B43">
        <f>'30 Preteky č.3'!H22</f>
        <v>0</v>
      </c>
      <c r="C43">
        <f>'30 Preteky č.3'!G22</f>
        <v>0</v>
      </c>
    </row>
    <row r="44" spans="1:3" x14ac:dyDescent="0.25">
      <c r="A44">
        <f>'30 Preteky č.3'!F23</f>
        <v>0</v>
      </c>
      <c r="B44">
        <f>'30 Preteky č.3'!H24</f>
        <v>0</v>
      </c>
      <c r="C44">
        <f>'30 Preteky č.3'!G24</f>
        <v>0</v>
      </c>
    </row>
    <row r="45" spans="1:3" x14ac:dyDescent="0.25">
      <c r="A45">
        <f>'30 Preteky č.3'!F25</f>
        <v>0</v>
      </c>
      <c r="B45">
        <f>'30 Preteky č.3'!H26</f>
        <v>0</v>
      </c>
      <c r="C45">
        <f>'30 Preteky č.3'!G26</f>
        <v>0</v>
      </c>
    </row>
    <row r="46" spans="1:3" x14ac:dyDescent="0.25">
      <c r="A46">
        <f>'30 Preteky č.3'!F27</f>
        <v>0</v>
      </c>
      <c r="B46">
        <f>'30 Preteky č.3'!H28</f>
        <v>0</v>
      </c>
      <c r="C46">
        <f>'30 Preteky č.3'!G28</f>
        <v>0</v>
      </c>
    </row>
    <row r="47" spans="1:3" x14ac:dyDescent="0.25">
      <c r="A47">
        <f>'30 Preteky č.3'!F29</f>
        <v>0</v>
      </c>
      <c r="B47">
        <f>'30 Preteky č.3'!H30</f>
        <v>0</v>
      </c>
      <c r="C47">
        <f>'30 Preteky č.3'!G30</f>
        <v>0</v>
      </c>
    </row>
    <row r="48" spans="1:3" x14ac:dyDescent="0.25">
      <c r="A48">
        <f>'30 Preteky č.3'!F31</f>
        <v>0</v>
      </c>
      <c r="B48">
        <f>'30 Preteky č.3'!H32</f>
        <v>0</v>
      </c>
      <c r="C48">
        <f>'30 Preteky č.3'!G32</f>
        <v>0</v>
      </c>
    </row>
    <row r="49" spans="1:3" x14ac:dyDescent="0.25">
      <c r="A49">
        <f>'30 Preteky č.3'!F33</f>
        <v>0</v>
      </c>
      <c r="B49">
        <f>'30 Preteky č.3'!H34</f>
        <v>0</v>
      </c>
      <c r="C49">
        <f>'30 Preteky č.3'!G34</f>
        <v>0</v>
      </c>
    </row>
    <row r="50" spans="1:3" x14ac:dyDescent="0.25">
      <c r="A50">
        <f>'30 Preteky č.3'!F35</f>
        <v>0</v>
      </c>
      <c r="B50">
        <f>'30 Preteky č.3'!H36</f>
        <v>0</v>
      </c>
      <c r="C50">
        <f>'30 Preteky č.3'!G36</f>
        <v>0</v>
      </c>
    </row>
    <row r="51" spans="1:3" x14ac:dyDescent="0.25">
      <c r="A51">
        <f>'30 Preteky č.3'!F37</f>
        <v>0</v>
      </c>
      <c r="B51">
        <f>'30 Preteky č.3'!H38</f>
        <v>0</v>
      </c>
      <c r="C51">
        <f>'30 Preteky č.3'!G38</f>
        <v>0</v>
      </c>
    </row>
    <row r="52" spans="1:3" x14ac:dyDescent="0.25">
      <c r="A52">
        <f>'30 Preteky č.3'!F39</f>
        <v>0</v>
      </c>
      <c r="B52">
        <f>'30 Preteky č.3'!H40</f>
        <v>0</v>
      </c>
      <c r="C52">
        <f>'30 Preteky č.3'!G40</f>
        <v>0</v>
      </c>
    </row>
    <row r="53" spans="1:3" x14ac:dyDescent="0.25">
      <c r="A53">
        <f>'30 Preteky č.3'!F41</f>
        <v>0</v>
      </c>
      <c r="B53">
        <f>'30 Preteky č.3'!H42</f>
        <v>99</v>
      </c>
      <c r="C53">
        <f>'30 Preteky č.3'!G42</f>
        <v>-1</v>
      </c>
    </row>
    <row r="54" spans="1:3" x14ac:dyDescent="0.25">
      <c r="A54">
        <f>'30 Preteky č.3'!F43</f>
        <v>0</v>
      </c>
      <c r="B54">
        <f>'30 Preteky č.3'!H44</f>
        <v>99</v>
      </c>
      <c r="C54">
        <f>'30 Preteky č.3'!G44</f>
        <v>-1</v>
      </c>
    </row>
    <row r="55" spans="1:3" x14ac:dyDescent="0.25">
      <c r="A55">
        <f>'30 Preteky č.3'!F45</f>
        <v>0</v>
      </c>
      <c r="B55">
        <f>'30 Preteky č.3'!H46</f>
        <v>99</v>
      </c>
      <c r="C55">
        <f>'30 Preteky č.3'!G46</f>
        <v>-1</v>
      </c>
    </row>
    <row r="56" spans="1:3" x14ac:dyDescent="0.25">
      <c r="A56">
        <f>'30 Preteky č.3'!F47</f>
        <v>0</v>
      </c>
      <c r="B56">
        <f>'30 Preteky č.3'!H48</f>
        <v>99</v>
      </c>
      <c r="C56">
        <f>'30 Preteky č.3'!G48</f>
        <v>-1</v>
      </c>
    </row>
    <row r="57" spans="1:3" x14ac:dyDescent="0.25">
      <c r="A57">
        <f>'30 Preteky č.3'!F49</f>
        <v>0</v>
      </c>
      <c r="B57">
        <f>'30 Preteky č.3'!H50</f>
        <v>95</v>
      </c>
      <c r="C57">
        <f>'30 Preteky č.3'!G50</f>
        <v>-1</v>
      </c>
    </row>
    <row r="58" spans="1:3" x14ac:dyDescent="0.25">
      <c r="A58">
        <f>'30 Preteky č.3'!F51</f>
        <v>0</v>
      </c>
      <c r="B58">
        <f>'30 Preteky č.3'!H52</f>
        <v>99</v>
      </c>
      <c r="C58">
        <f>'30 Preteky č.3'!G52</f>
        <v>-1</v>
      </c>
    </row>
    <row r="59" spans="1:3" x14ac:dyDescent="0.25">
      <c r="A59">
        <f>'30 Preteky č.3'!F53</f>
        <v>0</v>
      </c>
      <c r="B59">
        <f>'30 Preteky č.3'!H54</f>
        <v>99</v>
      </c>
      <c r="C59">
        <f>'30 Preteky č.3'!G54</f>
        <v>-1</v>
      </c>
    </row>
    <row r="60" spans="1:3" x14ac:dyDescent="0.25">
      <c r="A60">
        <f>'30 Preteky č.3'!F55</f>
        <v>0</v>
      </c>
      <c r="B60">
        <f>'30 Preteky č.3'!H56</f>
        <v>99</v>
      </c>
      <c r="C60">
        <f>'30 Preteky č.3'!G56</f>
        <v>-1</v>
      </c>
    </row>
    <row r="61" spans="1:3" x14ac:dyDescent="0.25">
      <c r="A61">
        <f>'30 Preteky č.3'!F57</f>
        <v>0</v>
      </c>
      <c r="B61">
        <f>'30 Preteky č.3'!H58</f>
        <v>99</v>
      </c>
      <c r="C61">
        <f>'30 Preteky č.3'!G58</f>
        <v>-1</v>
      </c>
    </row>
    <row r="62" spans="1:3" x14ac:dyDescent="0.25">
      <c r="A62">
        <f>'30 Preteky č.3'!F59</f>
        <v>0</v>
      </c>
      <c r="B62">
        <f>'30 Preteky č.3'!H60</f>
        <v>99</v>
      </c>
      <c r="C62">
        <f>'30 Preteky č.3'!G60</f>
        <v>-1</v>
      </c>
    </row>
    <row r="63" spans="1:3" x14ac:dyDescent="0.25">
      <c r="A63">
        <f>'30 Preteky č.3'!F61</f>
        <v>0</v>
      </c>
      <c r="B63">
        <f>'30 Preteky č.3'!H62</f>
        <v>89</v>
      </c>
      <c r="C63">
        <f>'30 Preteky č.3'!G62</f>
        <v>-1</v>
      </c>
    </row>
    <row r="64" spans="1:3" x14ac:dyDescent="0.25">
      <c r="A64">
        <f>'30 Preteky č.3'!F63</f>
        <v>0</v>
      </c>
      <c r="B64">
        <f>'30 Preteky č.3'!H64</f>
        <v>99</v>
      </c>
      <c r="C64">
        <f>'30 Preteky č.3'!G64</f>
        <v>-1</v>
      </c>
    </row>
    <row r="65" spans="1:3" x14ac:dyDescent="0.25">
      <c r="A65">
        <f>'30 Preteky č.3'!I5</f>
        <v>0</v>
      </c>
      <c r="B65">
        <f>'30 Preteky č.3'!K6</f>
        <v>0</v>
      </c>
      <c r="C65">
        <f>'30 Preteky č.3'!J6</f>
        <v>0</v>
      </c>
    </row>
    <row r="66" spans="1:3" x14ac:dyDescent="0.25">
      <c r="A66">
        <f>'30 Preteky č.3'!I7</f>
        <v>0</v>
      </c>
      <c r="B66">
        <f>'30 Preteky č.3'!K8</f>
        <v>0</v>
      </c>
      <c r="C66">
        <f>'30 Preteky č.3'!J8</f>
        <v>0</v>
      </c>
    </row>
    <row r="67" spans="1:3" x14ac:dyDescent="0.25">
      <c r="A67">
        <f>'30 Preteky č.3'!I9</f>
        <v>0</v>
      </c>
      <c r="B67">
        <f>'30 Preteky č.3'!K10</f>
        <v>0</v>
      </c>
      <c r="C67">
        <f>'30 Preteky č.3'!J10</f>
        <v>0</v>
      </c>
    </row>
    <row r="68" spans="1:3" x14ac:dyDescent="0.25">
      <c r="A68">
        <f>'30 Preteky č.3'!I11</f>
        <v>0</v>
      </c>
      <c r="B68">
        <f>'30 Preteky č.3'!K12</f>
        <v>0</v>
      </c>
      <c r="C68">
        <f>'30 Preteky č.3'!J12</f>
        <v>0</v>
      </c>
    </row>
    <row r="69" spans="1:3" x14ac:dyDescent="0.25">
      <c r="A69">
        <f>'30 Preteky č.3'!I13</f>
        <v>0</v>
      </c>
      <c r="B69">
        <f>'30 Preteky č.3'!K14</f>
        <v>0</v>
      </c>
      <c r="C69">
        <f>'30 Preteky č.3'!J14</f>
        <v>0</v>
      </c>
    </row>
    <row r="70" spans="1:3" x14ac:dyDescent="0.25">
      <c r="A70">
        <f>'30 Preteky č.3'!I15</f>
        <v>0</v>
      </c>
      <c r="B70">
        <f>'30 Preteky č.3'!K16</f>
        <v>0</v>
      </c>
      <c r="C70">
        <f>'30 Preteky č.3'!J16</f>
        <v>0</v>
      </c>
    </row>
    <row r="71" spans="1:3" x14ac:dyDescent="0.25">
      <c r="A71">
        <f>'30 Preteky č.3'!I17</f>
        <v>0</v>
      </c>
      <c r="B71">
        <f>'30 Preteky č.3'!K18</f>
        <v>0</v>
      </c>
      <c r="C71">
        <f>'30 Preteky č.3'!J18</f>
        <v>0</v>
      </c>
    </row>
    <row r="72" spans="1:3" x14ac:dyDescent="0.25">
      <c r="A72">
        <f>'30 Preteky č.3'!I19</f>
        <v>0</v>
      </c>
      <c r="B72">
        <f>'30 Preteky č.3'!K20</f>
        <v>0</v>
      </c>
      <c r="C72">
        <f>'30 Preteky č.3'!J20</f>
        <v>0</v>
      </c>
    </row>
    <row r="73" spans="1:3" x14ac:dyDescent="0.25">
      <c r="A73">
        <f>'30 Preteky č.3'!I21</f>
        <v>0</v>
      </c>
      <c r="B73">
        <f>'30 Preteky č.3'!K22</f>
        <v>0</v>
      </c>
      <c r="C73">
        <f>'30 Preteky č.3'!J22</f>
        <v>0</v>
      </c>
    </row>
    <row r="74" spans="1:3" x14ac:dyDescent="0.25">
      <c r="A74">
        <f>'30 Preteky č.3'!I23</f>
        <v>0</v>
      </c>
      <c r="B74">
        <f>'30 Preteky č.3'!K24</f>
        <v>0</v>
      </c>
      <c r="C74">
        <f>'30 Preteky č.3'!J24</f>
        <v>0</v>
      </c>
    </row>
    <row r="75" spans="1:3" x14ac:dyDescent="0.25">
      <c r="A75">
        <f>'30 Preteky č.3'!I25</f>
        <v>0</v>
      </c>
      <c r="B75">
        <f>'30 Preteky č.3'!K26</f>
        <v>0</v>
      </c>
      <c r="C75">
        <f>'30 Preteky č.3'!J26</f>
        <v>0</v>
      </c>
    </row>
    <row r="76" spans="1:3" x14ac:dyDescent="0.25">
      <c r="A76">
        <f>'30 Preteky č.3'!I27</f>
        <v>0</v>
      </c>
      <c r="B76">
        <f>'30 Preteky č.3'!K28</f>
        <v>0</v>
      </c>
      <c r="C76">
        <f>'30 Preteky č.3'!J28</f>
        <v>0</v>
      </c>
    </row>
    <row r="77" spans="1:3" x14ac:dyDescent="0.25">
      <c r="A77">
        <f>'30 Preteky č.3'!I29</f>
        <v>0</v>
      </c>
      <c r="B77">
        <f>'30 Preteky č.3'!K30</f>
        <v>0</v>
      </c>
      <c r="C77">
        <f>'30 Preteky č.3'!J30</f>
        <v>0</v>
      </c>
    </row>
    <row r="78" spans="1:3" x14ac:dyDescent="0.25">
      <c r="A78">
        <f>'30 Preteky č.3'!I31</f>
        <v>0</v>
      </c>
      <c r="B78">
        <f>'30 Preteky č.3'!K32</f>
        <v>0</v>
      </c>
      <c r="C78">
        <f>'30 Preteky č.3'!J32</f>
        <v>0</v>
      </c>
    </row>
    <row r="79" spans="1:3" x14ac:dyDescent="0.25">
      <c r="A79">
        <f>'30 Preteky č.3'!I33</f>
        <v>0</v>
      </c>
      <c r="B79">
        <f>'30 Preteky č.3'!K34</f>
        <v>0</v>
      </c>
      <c r="C79">
        <f>'30 Preteky č.3'!J34</f>
        <v>0</v>
      </c>
    </row>
    <row r="80" spans="1:3" x14ac:dyDescent="0.25">
      <c r="A80">
        <f>'30 Preteky č.3'!I35</f>
        <v>0</v>
      </c>
      <c r="B80">
        <f>'30 Preteky č.3'!K36</f>
        <v>0</v>
      </c>
      <c r="C80">
        <f>'30 Preteky č.3'!J36</f>
        <v>0</v>
      </c>
    </row>
    <row r="81" spans="1:3" x14ac:dyDescent="0.25">
      <c r="A81">
        <f>'30 Preteky č.3'!I37</f>
        <v>0</v>
      </c>
      <c r="B81">
        <f>'30 Preteky č.3'!K38</f>
        <v>0</v>
      </c>
      <c r="C81">
        <f>'30 Preteky č.3'!J38</f>
        <v>0</v>
      </c>
    </row>
    <row r="82" spans="1:3" x14ac:dyDescent="0.25">
      <c r="A82">
        <f>'30 Preteky č.3'!I39</f>
        <v>0</v>
      </c>
      <c r="B82">
        <f>'30 Preteky č.3'!K40</f>
        <v>0</v>
      </c>
      <c r="C82">
        <f>'30 Preteky č.3'!J40</f>
        <v>0</v>
      </c>
    </row>
    <row r="83" spans="1:3" x14ac:dyDescent="0.25">
      <c r="A83">
        <f>'30 Preteky č.3'!I41</f>
        <v>0</v>
      </c>
      <c r="B83">
        <f>'30 Preteky č.3'!K42</f>
        <v>99</v>
      </c>
      <c r="C83">
        <f>'30 Preteky č.3'!J42</f>
        <v>-1</v>
      </c>
    </row>
    <row r="84" spans="1:3" x14ac:dyDescent="0.25">
      <c r="A84">
        <f>'30 Preteky č.3'!I43</f>
        <v>0</v>
      </c>
      <c r="B84">
        <f>'30 Preteky č.3'!K44</f>
        <v>99</v>
      </c>
      <c r="C84">
        <f>'30 Preteky č.3'!J44</f>
        <v>-1</v>
      </c>
    </row>
    <row r="85" spans="1:3" x14ac:dyDescent="0.25">
      <c r="A85">
        <f>'30 Preteky č.3'!I45</f>
        <v>0</v>
      </c>
      <c r="B85">
        <f>'30 Preteky č.3'!K46</f>
        <v>99</v>
      </c>
      <c r="C85">
        <f>'30 Preteky č.3'!J46</f>
        <v>-1</v>
      </c>
    </row>
    <row r="86" spans="1:3" x14ac:dyDescent="0.25">
      <c r="A86">
        <f>'30 Preteky č.3'!I47</f>
        <v>0</v>
      </c>
      <c r="B86">
        <f>'30 Preteky č.3'!K48</f>
        <v>96</v>
      </c>
      <c r="C86">
        <f>'30 Preteky č.3'!J48</f>
        <v>-1</v>
      </c>
    </row>
    <row r="87" spans="1:3" x14ac:dyDescent="0.25">
      <c r="A87">
        <f>'30 Preteky č.3'!I49</f>
        <v>0</v>
      </c>
      <c r="B87">
        <f>'30 Preteky č.3'!K50</f>
        <v>99</v>
      </c>
      <c r="C87">
        <f>'30 Preteky č.3'!J50</f>
        <v>-1</v>
      </c>
    </row>
    <row r="88" spans="1:3" x14ac:dyDescent="0.25">
      <c r="A88">
        <f>'30 Preteky č.3'!I51</f>
        <v>0</v>
      </c>
      <c r="B88">
        <f>'30 Preteky č.3'!K52</f>
        <v>99</v>
      </c>
      <c r="C88">
        <f>'30 Preteky č.3'!J52</f>
        <v>-1</v>
      </c>
    </row>
    <row r="89" spans="1:3" x14ac:dyDescent="0.25">
      <c r="A89">
        <f>'30 Preteky č.3'!I53</f>
        <v>0</v>
      </c>
      <c r="B89">
        <f>'30 Preteky č.3'!K54</f>
        <v>99</v>
      </c>
      <c r="C89">
        <f>'30 Preteky č.3'!J54</f>
        <v>-1</v>
      </c>
    </row>
    <row r="90" spans="1:3" x14ac:dyDescent="0.25">
      <c r="A90">
        <f>'30 Preteky č.3'!I55</f>
        <v>0</v>
      </c>
      <c r="B90">
        <f>'30 Preteky č.3'!K56</f>
        <v>99</v>
      </c>
      <c r="C90">
        <f>'30 Preteky č.3'!J56</f>
        <v>-1</v>
      </c>
    </row>
    <row r="91" spans="1:3" x14ac:dyDescent="0.25">
      <c r="A91">
        <f>'30 Preteky č.3'!I57</f>
        <v>0</v>
      </c>
      <c r="B91">
        <f>'30 Preteky č.3'!K58</f>
        <v>99</v>
      </c>
      <c r="C91">
        <f>'30 Preteky č.3'!J58</f>
        <v>-1</v>
      </c>
    </row>
    <row r="92" spans="1:3" x14ac:dyDescent="0.25">
      <c r="A92">
        <f>'30 Preteky č.3'!I59</f>
        <v>0</v>
      </c>
      <c r="B92">
        <f>'30 Preteky č.3'!K60</f>
        <v>99</v>
      </c>
      <c r="C92">
        <f>'30 Preteky č.3'!J60</f>
        <v>-1</v>
      </c>
    </row>
    <row r="93" spans="1:3" x14ac:dyDescent="0.25">
      <c r="A93">
        <f>'30 Preteky č.3'!I61</f>
        <v>0</v>
      </c>
      <c r="B93">
        <f>'30 Preteky č.3'!K62</f>
        <v>99</v>
      </c>
      <c r="C93">
        <f>'30 Preteky č.3'!J62</f>
        <v>-1</v>
      </c>
    </row>
    <row r="94" spans="1:3" x14ac:dyDescent="0.25">
      <c r="A94">
        <f>'30 Preteky č.3'!I63</f>
        <v>0</v>
      </c>
      <c r="B94">
        <f>'30 Preteky č.3'!K64</f>
        <v>98</v>
      </c>
      <c r="C94">
        <f>'30 Preteky č.3'!J64</f>
        <v>-1</v>
      </c>
    </row>
    <row r="95" spans="1:3" x14ac:dyDescent="0.25">
      <c r="A95">
        <f>'30 Preteky č.3'!L5</f>
        <v>0</v>
      </c>
      <c r="B95">
        <f>'30 Preteky č.3'!N6</f>
        <v>0</v>
      </c>
      <c r="C95">
        <f>'30 Preteky č.3'!M6</f>
        <v>0</v>
      </c>
    </row>
    <row r="96" spans="1:3" x14ac:dyDescent="0.25">
      <c r="A96">
        <f>'30 Preteky č.3'!L7</f>
        <v>0</v>
      </c>
      <c r="B96">
        <f>'30 Preteky č.3'!N8</f>
        <v>0</v>
      </c>
      <c r="C96">
        <f>'30 Preteky č.3'!M8</f>
        <v>0</v>
      </c>
    </row>
    <row r="97" spans="1:3" x14ac:dyDescent="0.25">
      <c r="A97">
        <f>'30 Preteky č.3'!L9</f>
        <v>0</v>
      </c>
      <c r="B97">
        <f>'30 Preteky č.3'!N10</f>
        <v>0</v>
      </c>
      <c r="C97">
        <f>'30 Preteky č.3'!M10</f>
        <v>0</v>
      </c>
    </row>
    <row r="98" spans="1:3" x14ac:dyDescent="0.25">
      <c r="A98">
        <f>'30 Preteky č.3'!L11</f>
        <v>0</v>
      </c>
      <c r="B98">
        <f>'30 Preteky č.3'!N12</f>
        <v>0</v>
      </c>
      <c r="C98">
        <f>'30 Preteky č.3'!M12</f>
        <v>0</v>
      </c>
    </row>
    <row r="99" spans="1:3" x14ac:dyDescent="0.25">
      <c r="A99">
        <f>'30 Preteky č.3'!L13</f>
        <v>0</v>
      </c>
      <c r="B99">
        <f>'30 Preteky č.3'!N14</f>
        <v>0</v>
      </c>
      <c r="C99">
        <f>'30 Preteky č.3'!M14</f>
        <v>0</v>
      </c>
    </row>
    <row r="100" spans="1:3" x14ac:dyDescent="0.25">
      <c r="A100">
        <f>'30 Preteky č.3'!L15</f>
        <v>0</v>
      </c>
      <c r="B100">
        <f>'30 Preteky č.3'!N16</f>
        <v>0</v>
      </c>
      <c r="C100">
        <f>'30 Preteky č.3'!M16</f>
        <v>0</v>
      </c>
    </row>
    <row r="101" spans="1:3" x14ac:dyDescent="0.25">
      <c r="A101">
        <f>'30 Preteky č.3'!L17</f>
        <v>0</v>
      </c>
      <c r="B101">
        <f>'30 Preteky č.3'!N18</f>
        <v>0</v>
      </c>
      <c r="C101">
        <f>'30 Preteky č.3'!M18</f>
        <v>0</v>
      </c>
    </row>
    <row r="102" spans="1:3" x14ac:dyDescent="0.25">
      <c r="A102">
        <f>'30 Preteky č.3'!L19</f>
        <v>0</v>
      </c>
      <c r="B102">
        <f>'30 Preteky č.3'!N20</f>
        <v>0</v>
      </c>
      <c r="C102">
        <f>'30 Preteky č.3'!M20</f>
        <v>0</v>
      </c>
    </row>
    <row r="103" spans="1:3" x14ac:dyDescent="0.25">
      <c r="A103">
        <f>'30 Preteky č.3'!L21</f>
        <v>0</v>
      </c>
      <c r="B103">
        <f>'30 Preteky č.3'!N22</f>
        <v>0</v>
      </c>
      <c r="C103">
        <f>'30 Preteky č.3'!M22</f>
        <v>0</v>
      </c>
    </row>
    <row r="104" spans="1:3" x14ac:dyDescent="0.25">
      <c r="A104">
        <f>'30 Preteky č.3'!L23</f>
        <v>0</v>
      </c>
      <c r="B104">
        <f>'30 Preteky č.3'!N24</f>
        <v>0</v>
      </c>
      <c r="C104">
        <f>'30 Preteky č.3'!M24</f>
        <v>0</v>
      </c>
    </row>
    <row r="105" spans="1:3" x14ac:dyDescent="0.25">
      <c r="A105">
        <f>'30 Preteky č.3'!L25</f>
        <v>0</v>
      </c>
      <c r="B105">
        <f>'30 Preteky č.3'!N26</f>
        <v>0</v>
      </c>
      <c r="C105">
        <f>'30 Preteky č.3'!M26</f>
        <v>0</v>
      </c>
    </row>
    <row r="106" spans="1:3" x14ac:dyDescent="0.25">
      <c r="A106">
        <f>'30 Preteky č.3'!L27</f>
        <v>0</v>
      </c>
      <c r="B106">
        <f>'30 Preteky č.3'!N28</f>
        <v>0</v>
      </c>
      <c r="C106">
        <f>'30 Preteky č.3'!M28</f>
        <v>0</v>
      </c>
    </row>
    <row r="107" spans="1:3" x14ac:dyDescent="0.25">
      <c r="A107">
        <f>'30 Preteky č.3'!L29</f>
        <v>0</v>
      </c>
      <c r="B107">
        <f>'30 Preteky č.3'!N30</f>
        <v>0</v>
      </c>
      <c r="C107">
        <f>'30 Preteky č.3'!M30</f>
        <v>0</v>
      </c>
    </row>
    <row r="108" spans="1:3" x14ac:dyDescent="0.25">
      <c r="A108">
        <f>'30 Preteky č.3'!L31</f>
        <v>0</v>
      </c>
      <c r="B108">
        <f>'30 Preteky č.3'!N32</f>
        <v>0</v>
      </c>
      <c r="C108">
        <f>'30 Preteky č.3'!M32</f>
        <v>0</v>
      </c>
    </row>
    <row r="109" spans="1:3" x14ac:dyDescent="0.25">
      <c r="A109">
        <f>'30 Preteky č.3'!L33</f>
        <v>0</v>
      </c>
      <c r="B109">
        <f>'30 Preteky č.3'!N34</f>
        <v>0</v>
      </c>
      <c r="C109">
        <f>'30 Preteky č.3'!M34</f>
        <v>0</v>
      </c>
    </row>
    <row r="110" spans="1:3" x14ac:dyDescent="0.25">
      <c r="A110">
        <f>'30 Preteky č.3'!L35</f>
        <v>0</v>
      </c>
      <c r="B110">
        <f>'30 Preteky č.3'!N36</f>
        <v>0</v>
      </c>
      <c r="C110">
        <f>'30 Preteky č.3'!M36</f>
        <v>0</v>
      </c>
    </row>
    <row r="111" spans="1:3" x14ac:dyDescent="0.25">
      <c r="A111">
        <f>'30 Preteky č.3'!L37</f>
        <v>0</v>
      </c>
      <c r="B111">
        <f>'30 Preteky č.3'!N38</f>
        <v>0</v>
      </c>
      <c r="C111">
        <f>'30 Preteky č.3'!M38</f>
        <v>0</v>
      </c>
    </row>
    <row r="112" spans="1:3" x14ac:dyDescent="0.25">
      <c r="A112">
        <f>'30 Preteky č.3'!L39</f>
        <v>0</v>
      </c>
      <c r="B112">
        <f>'30 Preteky č.3'!N40</f>
        <v>0</v>
      </c>
      <c r="C112">
        <f>'30 Preteky č.3'!M40</f>
        <v>0</v>
      </c>
    </row>
    <row r="113" spans="1:3" x14ac:dyDescent="0.25">
      <c r="A113">
        <f>'30 Preteky č.3'!L41</f>
        <v>0</v>
      </c>
      <c r="B113">
        <f>'30 Preteky č.3'!N42</f>
        <v>99</v>
      </c>
      <c r="C113">
        <f>'30 Preteky č.3'!M42</f>
        <v>-1</v>
      </c>
    </row>
    <row r="114" spans="1:3" x14ac:dyDescent="0.25">
      <c r="A114">
        <f>'30 Preteky č.3'!L43</f>
        <v>0</v>
      </c>
      <c r="B114">
        <f>'30 Preteky č.3'!N44</f>
        <v>99</v>
      </c>
      <c r="C114">
        <f>'30 Preteky č.3'!M44</f>
        <v>-1</v>
      </c>
    </row>
    <row r="115" spans="1:3" x14ac:dyDescent="0.25">
      <c r="A115">
        <f>'30 Preteky č.3'!L45</f>
        <v>0</v>
      </c>
      <c r="B115">
        <f>'30 Preteky č.3'!N46</f>
        <v>99</v>
      </c>
      <c r="C115">
        <f>'30 Preteky č.3'!M46</f>
        <v>-1</v>
      </c>
    </row>
    <row r="116" spans="1:3" x14ac:dyDescent="0.25">
      <c r="A116">
        <f>'30 Preteky č.3'!L47</f>
        <v>0</v>
      </c>
      <c r="B116">
        <f>'30 Preteky č.3'!N48</f>
        <v>99</v>
      </c>
      <c r="C116">
        <f>'30 Preteky č.3'!M48</f>
        <v>-1</v>
      </c>
    </row>
    <row r="117" spans="1:3" x14ac:dyDescent="0.25">
      <c r="A117">
        <f>'30 Preteky č.3'!L49</f>
        <v>0</v>
      </c>
      <c r="B117">
        <f>'30 Preteky č.3'!N50</f>
        <v>99</v>
      </c>
      <c r="C117">
        <f>'30 Preteky č.3'!M50</f>
        <v>-1</v>
      </c>
    </row>
    <row r="118" spans="1:3" x14ac:dyDescent="0.25">
      <c r="A118">
        <f>'30 Preteky č.3'!L51</f>
        <v>0</v>
      </c>
      <c r="B118">
        <f>'30 Preteky č.3'!N52</f>
        <v>99</v>
      </c>
      <c r="C118">
        <f>'30 Preteky č.3'!M52</f>
        <v>-1</v>
      </c>
    </row>
    <row r="119" spans="1:3" x14ac:dyDescent="0.25">
      <c r="A119">
        <f>'30 Preteky č.3'!L53</f>
        <v>0</v>
      </c>
      <c r="B119">
        <f>'30 Preteky č.3'!N54</f>
        <v>93</v>
      </c>
      <c r="C119">
        <f>'30 Preteky č.3'!M54</f>
        <v>-1</v>
      </c>
    </row>
    <row r="120" spans="1:3" x14ac:dyDescent="0.25">
      <c r="A120">
        <f>'30 Preteky č.3'!L55</f>
        <v>0</v>
      </c>
      <c r="B120">
        <f>'30 Preteky č.3'!N56</f>
        <v>92</v>
      </c>
      <c r="C120">
        <f>'30 Preteky č.3'!M56</f>
        <v>-1</v>
      </c>
    </row>
    <row r="121" spans="1:3" x14ac:dyDescent="0.25">
      <c r="A121">
        <f>'30 Preteky č.3'!L57</f>
        <v>0</v>
      </c>
      <c r="B121">
        <f>'30 Preteky č.3'!N58</f>
        <v>91</v>
      </c>
      <c r="C121">
        <f>'30 Preteky č.3'!M58</f>
        <v>-1</v>
      </c>
    </row>
    <row r="122" spans="1:3" x14ac:dyDescent="0.25">
      <c r="A122">
        <f>'30 Preteky č.3'!L59</f>
        <v>0</v>
      </c>
      <c r="B122">
        <f>'30 Preteky č.3'!N60</f>
        <v>99</v>
      </c>
      <c r="C122">
        <f>'30 Preteky č.3'!M60</f>
        <v>-1</v>
      </c>
    </row>
    <row r="123" spans="1:3" x14ac:dyDescent="0.25">
      <c r="A123">
        <f>'30 Preteky č.3'!L61</f>
        <v>0</v>
      </c>
      <c r="B123">
        <f>'30 Preteky č.3'!N62</f>
        <v>99</v>
      </c>
      <c r="C123">
        <f>'30 Preteky č.3'!M62</f>
        <v>-1</v>
      </c>
    </row>
    <row r="124" spans="1:3" x14ac:dyDescent="0.25">
      <c r="A124">
        <f>'30 Preteky č.3'!L63</f>
        <v>0</v>
      </c>
      <c r="B124">
        <f>'30 Preteky č.3'!N64</f>
        <v>89</v>
      </c>
      <c r="C124">
        <f>'30 Preteky č.3'!M64</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pageSetUpPr fitToPage="1"/>
  </sheetPr>
  <dimension ref="A1:AT65"/>
  <sheetViews>
    <sheetView showGridLines="0" zoomScaleNormal="100"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5.5546875"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2" width="9.109375" customWidth="1"/>
    <col min="43" max="43" width="8.88671875" customWidth="1"/>
    <col min="44" max="44" width="10.109375" customWidth="1"/>
    <col min="45" max="45" width="7.88671875" customWidth="1"/>
    <col min="46" max="46" width="10" customWidth="1"/>
    <col min="47" max="47" width="5.33203125" customWidth="1"/>
    <col min="48" max="49" width="9.109375" customWidth="1"/>
  </cols>
  <sheetData>
    <row r="1" spans="1:46" ht="21.75" customHeight="1" thickBot="1" x14ac:dyDescent="0.45">
      <c r="A1" s="214" t="s">
        <v>182</v>
      </c>
      <c r="B1" s="215"/>
      <c r="C1" s="216" t="s">
        <v>222</v>
      </c>
      <c r="D1" s="216"/>
      <c r="E1" s="216"/>
      <c r="F1" s="216"/>
      <c r="G1" s="216"/>
      <c r="H1" s="216"/>
      <c r="I1" s="216"/>
      <c r="J1" s="216"/>
      <c r="K1" s="216"/>
      <c r="L1" s="216"/>
      <c r="M1" s="216"/>
      <c r="N1" s="216"/>
      <c r="O1" s="216"/>
      <c r="P1" s="216"/>
      <c r="Q1" s="217"/>
    </row>
    <row r="2" spans="1:46" ht="13.5" customHeight="1" x14ac:dyDescent="0.25">
      <c r="A2" s="222"/>
      <c r="B2" s="218" t="s">
        <v>18</v>
      </c>
      <c r="C2" s="219" t="s">
        <v>4</v>
      </c>
      <c r="D2" s="220"/>
      <c r="E2" s="221"/>
      <c r="F2" s="219" t="s">
        <v>5</v>
      </c>
      <c r="G2" s="220"/>
      <c r="H2" s="221"/>
      <c r="I2" s="219" t="s">
        <v>6</v>
      </c>
      <c r="J2" s="220"/>
      <c r="K2" s="221"/>
      <c r="L2" s="219" t="s">
        <v>7</v>
      </c>
      <c r="M2" s="220"/>
      <c r="N2" s="220"/>
      <c r="O2" s="226" t="s">
        <v>13</v>
      </c>
      <c r="P2" s="226" t="s">
        <v>14</v>
      </c>
      <c r="Q2" s="229" t="s">
        <v>11</v>
      </c>
    </row>
    <row r="3" spans="1:46" ht="10.5" customHeight="1" x14ac:dyDescent="0.25">
      <c r="A3" s="222"/>
      <c r="B3" s="218"/>
      <c r="C3" s="223" t="s">
        <v>8</v>
      </c>
      <c r="D3" s="224"/>
      <c r="E3" s="225"/>
      <c r="F3" s="223" t="s">
        <v>8</v>
      </c>
      <c r="G3" s="224"/>
      <c r="H3" s="225"/>
      <c r="I3" s="223" t="s">
        <v>8</v>
      </c>
      <c r="J3" s="224"/>
      <c r="K3" s="225"/>
      <c r="L3" s="223" t="s">
        <v>8</v>
      </c>
      <c r="M3" s="224"/>
      <c r="N3" s="224"/>
      <c r="O3" s="227"/>
      <c r="P3" s="227"/>
      <c r="Q3" s="229"/>
      <c r="AE3" s="8"/>
      <c r="AF3" s="9"/>
    </row>
    <row r="4" spans="1:46" ht="15.9" customHeight="1" thickBot="1" x14ac:dyDescent="0.3">
      <c r="A4" s="222"/>
      <c r="B4" s="218"/>
      <c r="C4" s="60" t="s">
        <v>9</v>
      </c>
      <c r="D4" s="61" t="s">
        <v>10</v>
      </c>
      <c r="E4" s="62" t="s">
        <v>0</v>
      </c>
      <c r="F4" s="60" t="s">
        <v>9</v>
      </c>
      <c r="G4" s="61" t="s">
        <v>10</v>
      </c>
      <c r="H4" s="62" t="s">
        <v>0</v>
      </c>
      <c r="I4" s="60" t="s">
        <v>9</v>
      </c>
      <c r="J4" s="61" t="s">
        <v>10</v>
      </c>
      <c r="K4" s="62" t="s">
        <v>0</v>
      </c>
      <c r="L4" s="60" t="s">
        <v>9</v>
      </c>
      <c r="M4" s="61" t="s">
        <v>10</v>
      </c>
      <c r="N4" s="63" t="s">
        <v>0</v>
      </c>
      <c r="O4" s="228"/>
      <c r="P4" s="228"/>
      <c r="Q4" s="229"/>
      <c r="AE4" s="8"/>
      <c r="AF4" s="9"/>
      <c r="AJ4" s="18"/>
      <c r="AK4" s="18"/>
      <c r="AL4" s="18"/>
    </row>
    <row r="5" spans="1:46" ht="15.9" customHeight="1" x14ac:dyDescent="0.25">
      <c r="A5" s="199">
        <v>1</v>
      </c>
      <c r="B5" s="201" t="str">
        <f>'Zoznam tímov a pretekárov'!A3</f>
        <v>Dunajská Streda A      Szenzál</v>
      </c>
      <c r="C5" s="203" t="s">
        <v>225</v>
      </c>
      <c r="D5" s="204"/>
      <c r="E5" s="71"/>
      <c r="F5" s="203" t="s">
        <v>185</v>
      </c>
      <c r="G5" s="230"/>
      <c r="H5" s="71"/>
      <c r="I5" s="203" t="s">
        <v>187</v>
      </c>
      <c r="J5" s="230"/>
      <c r="K5" s="71"/>
      <c r="L5" s="203" t="s">
        <v>189</v>
      </c>
      <c r="M5" s="230"/>
      <c r="N5" s="71"/>
      <c r="O5" s="205">
        <f>SUM(E6+H6+K6+N6)</f>
        <v>22</v>
      </c>
      <c r="P5" s="207">
        <f>SUM(D6+G6+J6+M6)</f>
        <v>24475</v>
      </c>
      <c r="Q5" s="209">
        <f>AD6</f>
        <v>5</v>
      </c>
      <c r="Y5" s="211" t="s">
        <v>21</v>
      </c>
      <c r="Z5" s="212"/>
      <c r="AA5" s="212"/>
      <c r="AB5" s="212"/>
      <c r="AC5" s="212"/>
      <c r="AD5" s="213"/>
      <c r="AE5" s="211" t="s">
        <v>22</v>
      </c>
      <c r="AF5" s="212"/>
      <c r="AG5" s="212"/>
      <c r="AH5" s="213"/>
      <c r="AI5" s="211" t="s">
        <v>23</v>
      </c>
      <c r="AJ5" s="212"/>
      <c r="AK5" s="212"/>
      <c r="AL5" s="213"/>
      <c r="AM5" s="211" t="s">
        <v>24</v>
      </c>
      <c r="AN5" s="212"/>
      <c r="AO5" s="212"/>
      <c r="AP5" s="213"/>
      <c r="AQ5" s="211" t="s">
        <v>25</v>
      </c>
      <c r="AR5" s="212"/>
      <c r="AS5" s="212"/>
      <c r="AT5" s="213"/>
    </row>
    <row r="6" spans="1:46" ht="15.9" customHeight="1" thickBot="1" x14ac:dyDescent="0.3">
      <c r="A6" s="200"/>
      <c r="B6" s="202"/>
      <c r="C6" s="181">
        <v>8</v>
      </c>
      <c r="D6" s="25">
        <v>4250</v>
      </c>
      <c r="E6" s="26">
        <f>IF(ISBLANK(D6),0,IF(ISBLANK(C5),0,IF(E5 = "D",MAX($A$5:$A$64) + 1,AH6)))</f>
        <v>8</v>
      </c>
      <c r="F6" s="24">
        <v>6</v>
      </c>
      <c r="G6" s="182">
        <v>12050</v>
      </c>
      <c r="H6" s="26">
        <f>IF(ISBLANK(G6),0,IF(ISBLANK(F5),0,IF(H5 = "D",MAX($A$5:$A$64) + 1,AL6)))</f>
        <v>1</v>
      </c>
      <c r="I6" s="183">
        <v>2</v>
      </c>
      <c r="J6" s="25">
        <v>4675</v>
      </c>
      <c r="K6" s="26">
        <f>IF(ISBLANK(J6),0,IF(ISBLANK(I5),0,IF(K5 = "D",MAX($A$5:$A$64) + 1,AP6)))</f>
        <v>5</v>
      </c>
      <c r="L6" s="24">
        <v>6</v>
      </c>
      <c r="M6" s="25">
        <v>3500</v>
      </c>
      <c r="N6" s="26">
        <f>IF(ISBLANK(M6),0,IF(ISBLANK(L5),0,IF(N5 = "D",MAX($A$5:$A$64) + 1,AT6)))</f>
        <v>8</v>
      </c>
      <c r="O6" s="206"/>
      <c r="P6" s="208"/>
      <c r="Q6" s="210"/>
      <c r="Y6" s="10">
        <f>O5</f>
        <v>22</v>
      </c>
      <c r="Z6" s="9">
        <f>P5</f>
        <v>24475</v>
      </c>
      <c r="AA6">
        <f>RANK(Y6,$Y$6:$Y$35,1)</f>
        <v>5</v>
      </c>
      <c r="AB6">
        <f>RANK(Z6,$Z$6:$Z$35,0)</f>
        <v>3</v>
      </c>
      <c r="AC6">
        <f>AA6+AB6*0.00001</f>
        <v>5.0000299999999998</v>
      </c>
      <c r="AD6" s="21">
        <f>RANK(AC6,$AC$6:$AC$35,1)</f>
        <v>5</v>
      </c>
      <c r="AE6" s="14">
        <f>D6</f>
        <v>4250</v>
      </c>
      <c r="AF6" s="15">
        <f>IF(D5="d",MAX($A$5:$A$64) +1,RANK(AE6,$AE$6:$AE$35))</f>
        <v>8</v>
      </c>
      <c r="AG6">
        <f>COUNTIF($AF$6:$AF$35,AF6)</f>
        <v>1</v>
      </c>
      <c r="AH6" s="19">
        <f>IF(AG6 &gt; 1,IF(MOD(AG6,2) = 0,((AF6*2+AG6-1)/2),(AF6*2+AG6-1)/2),IF(AG6=1,AF6,(AF6*2+AG6-1)/2))</f>
        <v>8</v>
      </c>
      <c r="AI6" s="14">
        <f>G6</f>
        <v>12050</v>
      </c>
      <c r="AJ6">
        <f>IF(F5="d",MAX($A$5:$A$64) +1,RANK(AI6,$AI$6:$AI$35,0))</f>
        <v>1</v>
      </c>
      <c r="AK6">
        <f>COUNTIF($AJ$6:$AJ$35,AJ6)</f>
        <v>1</v>
      </c>
      <c r="AL6" s="19">
        <f>IF(AK6 &gt; 1,IF(MOD(AK6,2) = 0,((AJ6*2+AK6-1)/2),(AJ6*2+AK6-1)/2),IF(AK6=1,AJ6,(AJ6*2+AK6-1)/2))</f>
        <v>1</v>
      </c>
      <c r="AM6" s="14">
        <f>J6</f>
        <v>4675</v>
      </c>
      <c r="AN6" s="15">
        <f>IF(J5="d",MAX($A$5:$A$64) +1,RANK(AM6,$AM$6:$AM$35,0))</f>
        <v>5</v>
      </c>
      <c r="AO6">
        <f>COUNTIF($AN$6:$AN$35,AN6)</f>
        <v>1</v>
      </c>
      <c r="AP6" s="19">
        <f>IF(AO6 &gt; 1,IF(MOD(AO6,2) = 0,((AN6*2+AO6-1)/2),(AN6*2+AO6-1)/2),IF(AO6=1,AN6,(AN6*2+AO6-1)/2))</f>
        <v>5</v>
      </c>
      <c r="AQ6" s="14">
        <f>M6</f>
        <v>3500</v>
      </c>
      <c r="AR6" s="15">
        <f>IF(M5="d",MAX($A$5:$A$64) +1,RANK(AQ6,$AQ$6:$AQ$35,0))</f>
        <v>8</v>
      </c>
      <c r="AS6">
        <f>COUNTIF($AR$6:$AR$35,AR6)</f>
        <v>1</v>
      </c>
      <c r="AT6" s="19">
        <f>IF(AS6 &gt; 1,IF(MOD(AS6,2) = 0,((AR6*2+AS6-1)/2),(AR6*2+AS6-1)/2),IF(AS6=1,AR6,(AR6*2+AS6-1)/2))</f>
        <v>8</v>
      </c>
    </row>
    <row r="7" spans="1:46" ht="15.9" customHeight="1" x14ac:dyDescent="0.25">
      <c r="A7" s="199">
        <v>2</v>
      </c>
      <c r="B7" s="201" t="str">
        <f>'Zoznam tímov a pretekárov'!A5</f>
        <v>Dunajská Streda C             Blinker</v>
      </c>
      <c r="C7" s="203" t="s">
        <v>190</v>
      </c>
      <c r="D7" s="204"/>
      <c r="E7" s="71"/>
      <c r="F7" s="203" t="s">
        <v>197</v>
      </c>
      <c r="G7" s="204"/>
      <c r="H7" s="71"/>
      <c r="I7" s="203" t="s">
        <v>196</v>
      </c>
      <c r="J7" s="204"/>
      <c r="K7" s="71"/>
      <c r="L7" s="203" t="s">
        <v>188</v>
      </c>
      <c r="M7" s="204"/>
      <c r="N7" s="71" t="s">
        <v>42</v>
      </c>
      <c r="O7" s="205">
        <f>SUM(E8+H8+K8+N8)</f>
        <v>32</v>
      </c>
      <c r="P7" s="207">
        <f>SUM(D8+G8+J8+M8)</f>
        <v>14400</v>
      </c>
      <c r="Q7" s="209">
        <f>AD7</f>
        <v>10</v>
      </c>
      <c r="Y7" s="10">
        <f>O7</f>
        <v>32</v>
      </c>
      <c r="Z7" s="9">
        <f>P7</f>
        <v>14400</v>
      </c>
      <c r="AA7">
        <f t="shared" ref="AA7:AA35" si="0">RANK(Y7,$Y$6:$Y$35,1)</f>
        <v>10</v>
      </c>
      <c r="AB7">
        <f t="shared" ref="AB7:AB35" si="1">RANK(Z7,$Z$6:$Z$35,0)</f>
        <v>9</v>
      </c>
      <c r="AC7">
        <f t="shared" ref="AC7:AC35" si="2">AA7+AB7*0.00001</f>
        <v>10.00009</v>
      </c>
      <c r="AD7" s="21">
        <f t="shared" ref="AD7:AD35" si="3">RANK(AC7,$AC$6:$AC$35,1)</f>
        <v>10</v>
      </c>
      <c r="AE7" s="14">
        <f>D8</f>
        <v>4850</v>
      </c>
      <c r="AF7" s="15">
        <f t="shared" ref="AF7:AF35" si="4">IF(D6="d",MAX($A$5:$A$64) +1,RANK(AE7,$AE$6:$AE$35))</f>
        <v>6</v>
      </c>
      <c r="AG7">
        <f t="shared" ref="AG7:AG35" si="5">COUNTIF($AF$6:$AF$35,AF7)</f>
        <v>1</v>
      </c>
      <c r="AH7" s="19">
        <f t="shared" ref="AH7:AH35" si="6">IF(AG7 &gt; 1,IF(MOD(AG7,2) = 0,((AF7*2+AG7-1)/2),(AF7*2+AG7-1)/2),IF(AG7=1,AF7,(AF7*2+AG7-1)/2))</f>
        <v>6</v>
      </c>
      <c r="AI7" s="14">
        <f>G8</f>
        <v>3750</v>
      </c>
      <c r="AJ7">
        <f t="shared" ref="AJ7:AJ35" si="7">IF(F6="d",MAX($A$5:$A$64) +1,RANK(AI7,$AI$6:$AI$35,0))</f>
        <v>7</v>
      </c>
      <c r="AK7">
        <f t="shared" ref="AK7:AK35" si="8">COUNTIF($AJ$6:$AJ$35,AJ7)</f>
        <v>1</v>
      </c>
      <c r="AL7" s="19">
        <f t="shared" ref="AL7:AL35" si="9">IF(AK7 &gt; 1,IF(MOD(AK7,2) = 0,((AJ7*2+AK7-1)/2),(AJ7*2+AK7-1)/2),IF(AK7=1,AJ7,(AJ7*2+AK7-1)/2))</f>
        <v>7</v>
      </c>
      <c r="AM7" s="14">
        <f>J8</f>
        <v>2950</v>
      </c>
      <c r="AN7" s="15">
        <f t="shared" ref="AN7:AN35" si="10">IF(J6="d",MAX($A$5:$A$64) +1,RANK(AM7,$AM$6:$AM$35,0))</f>
        <v>8</v>
      </c>
      <c r="AO7">
        <f t="shared" ref="AO7:AO35" si="11">COUNTIF($AN$6:$AN$35,AN7)</f>
        <v>1</v>
      </c>
      <c r="AP7" s="19">
        <f t="shared" ref="AP7:AP35" si="12">IF(AO7 &gt; 1,IF(MOD(AO7,2) = 0,((AN7*2+AO7-1)/2),(AN7*2+AO7-1)/2),IF(AO7=1,AN7,(AN7*2+AO7-1)/2))</f>
        <v>8</v>
      </c>
      <c r="AQ7" s="14">
        <f>M8</f>
        <v>2850</v>
      </c>
      <c r="AR7" s="15">
        <f t="shared" ref="AR7:AR34" si="13">IF(M6="d",MAX($A$5:$A$64) +1,RANK(AQ7,$AQ$6:$AQ$35,0))</f>
        <v>9</v>
      </c>
      <c r="AS7">
        <f t="shared" ref="AS7:AS34" si="14">COUNTIF($AR$6:$AR$35,AR7)</f>
        <v>1</v>
      </c>
      <c r="AT7" s="19">
        <f t="shared" ref="AT7:AT34" si="15">IF(AS7 &gt; 1,IF(MOD(AS7,2) = 0,((AR7*2+AS7-1)/2),(AR7*2+AS7-1)/2),IF(AS7=1,AR7,(AR7*2+AS7-1)/2))</f>
        <v>9</v>
      </c>
    </row>
    <row r="8" spans="1:46" ht="15.9" customHeight="1" thickBot="1" x14ac:dyDescent="0.3">
      <c r="A8" s="200"/>
      <c r="B8" s="202"/>
      <c r="C8" s="24">
        <v>3</v>
      </c>
      <c r="D8" s="25">
        <v>4850</v>
      </c>
      <c r="E8" s="26">
        <f>IF(ISBLANK(D8),0,IF(ISBLANK(C7),0,IF(E7 = "D",MAX($A$5:$A$64) + 1,AH7)))</f>
        <v>6</v>
      </c>
      <c r="F8" s="24">
        <v>2</v>
      </c>
      <c r="G8" s="25">
        <v>3750</v>
      </c>
      <c r="H8" s="26">
        <f>IF(ISBLANK(G8),0,IF(ISBLANK(F7),0,IF(H7 = "D",MAX($A$5:$A$64) + 1,AL7)))</f>
        <v>7</v>
      </c>
      <c r="I8" s="24">
        <v>8</v>
      </c>
      <c r="J8" s="25">
        <v>2950</v>
      </c>
      <c r="K8" s="26">
        <f>IF(ISBLANK(J8),0,IF(ISBLANK(I7),0,IF(K7 = "D",MAX($A$5:$A$64) + 1,AP7)))</f>
        <v>8</v>
      </c>
      <c r="L8" s="181">
        <v>2</v>
      </c>
      <c r="M8" s="25">
        <v>2850</v>
      </c>
      <c r="N8" s="26">
        <v>11</v>
      </c>
      <c r="O8" s="206"/>
      <c r="P8" s="208"/>
      <c r="Q8" s="210"/>
      <c r="Y8" s="10">
        <f>O9</f>
        <v>16.5</v>
      </c>
      <c r="Z8" s="9">
        <f>P9</f>
        <v>21925</v>
      </c>
      <c r="AA8">
        <f t="shared" si="0"/>
        <v>1</v>
      </c>
      <c r="AB8">
        <f t="shared" si="1"/>
        <v>5</v>
      </c>
      <c r="AC8">
        <f t="shared" si="2"/>
        <v>1.0000500000000001</v>
      </c>
      <c r="AD8" s="21">
        <f t="shared" si="3"/>
        <v>1</v>
      </c>
      <c r="AE8" s="14">
        <f>D10</f>
        <v>5725</v>
      </c>
      <c r="AF8" s="15">
        <f t="shared" si="4"/>
        <v>4</v>
      </c>
      <c r="AG8">
        <f t="shared" si="5"/>
        <v>2</v>
      </c>
      <c r="AH8" s="19">
        <f t="shared" si="6"/>
        <v>4.5</v>
      </c>
      <c r="AI8" s="14">
        <f>G10</f>
        <v>4175</v>
      </c>
      <c r="AJ8">
        <f t="shared" si="7"/>
        <v>5</v>
      </c>
      <c r="AK8">
        <f t="shared" si="8"/>
        <v>1</v>
      </c>
      <c r="AL8" s="19">
        <f t="shared" si="9"/>
        <v>5</v>
      </c>
      <c r="AM8" s="14">
        <f>J10</f>
        <v>7950</v>
      </c>
      <c r="AN8" s="15">
        <f t="shared" si="10"/>
        <v>1</v>
      </c>
      <c r="AO8">
        <f t="shared" si="11"/>
        <v>1</v>
      </c>
      <c r="AP8" s="19">
        <f t="shared" si="12"/>
        <v>1</v>
      </c>
      <c r="AQ8" s="14">
        <f>M10</f>
        <v>4075</v>
      </c>
      <c r="AR8" s="15">
        <f t="shared" si="13"/>
        <v>6</v>
      </c>
      <c r="AS8">
        <f t="shared" si="14"/>
        <v>1</v>
      </c>
      <c r="AT8" s="19">
        <f t="shared" si="15"/>
        <v>6</v>
      </c>
    </row>
    <row r="9" spans="1:46" ht="15.9" customHeight="1" x14ac:dyDescent="0.25">
      <c r="A9" s="199">
        <v>3</v>
      </c>
      <c r="B9" s="201" t="str">
        <f>'Zoznam tímov a pretekárov'!A7</f>
        <v>Dunajská Streda E Haldorádo MFT SK</v>
      </c>
      <c r="C9" s="203" t="s">
        <v>195</v>
      </c>
      <c r="D9" s="204"/>
      <c r="E9" s="71"/>
      <c r="F9" s="203" t="s">
        <v>192</v>
      </c>
      <c r="G9" s="204"/>
      <c r="H9" s="71"/>
      <c r="I9" s="203" t="s">
        <v>193</v>
      </c>
      <c r="J9" s="204"/>
      <c r="K9" s="71"/>
      <c r="L9" s="203" t="s">
        <v>194</v>
      </c>
      <c r="M9" s="204"/>
      <c r="N9" s="71"/>
      <c r="O9" s="205">
        <f>SUM(E10+H10+K10+N10)</f>
        <v>16.5</v>
      </c>
      <c r="P9" s="207">
        <f>SUM(D10+G10+J10+M10)</f>
        <v>21925</v>
      </c>
      <c r="Q9" s="209">
        <f>AD8</f>
        <v>1</v>
      </c>
      <c r="Y9" s="10">
        <f>O11</f>
        <v>19.5</v>
      </c>
      <c r="Z9" s="9">
        <f>P11</f>
        <v>24875</v>
      </c>
      <c r="AA9">
        <f t="shared" si="0"/>
        <v>3</v>
      </c>
      <c r="AB9">
        <f t="shared" si="1"/>
        <v>2</v>
      </c>
      <c r="AC9">
        <f t="shared" si="2"/>
        <v>3.0000200000000001</v>
      </c>
      <c r="AD9" s="21">
        <f t="shared" si="3"/>
        <v>3</v>
      </c>
      <c r="AE9" s="14">
        <f>D12</f>
        <v>5725</v>
      </c>
      <c r="AF9" s="15">
        <f t="shared" si="4"/>
        <v>4</v>
      </c>
      <c r="AG9">
        <f t="shared" si="5"/>
        <v>2</v>
      </c>
      <c r="AH9" s="19">
        <f t="shared" si="6"/>
        <v>4.5</v>
      </c>
      <c r="AI9" s="14">
        <f>G12</f>
        <v>9625</v>
      </c>
      <c r="AJ9">
        <f t="shared" si="7"/>
        <v>2</v>
      </c>
      <c r="AK9">
        <f t="shared" si="8"/>
        <v>1</v>
      </c>
      <c r="AL9" s="19">
        <f t="shared" si="9"/>
        <v>2</v>
      </c>
      <c r="AM9" s="14">
        <f>J12</f>
        <v>775</v>
      </c>
      <c r="AN9" s="15">
        <f t="shared" si="10"/>
        <v>11</v>
      </c>
      <c r="AO9">
        <f t="shared" si="11"/>
        <v>1</v>
      </c>
      <c r="AP9" s="19">
        <f t="shared" si="12"/>
        <v>11</v>
      </c>
      <c r="AQ9" s="14">
        <f>M12</f>
        <v>8750</v>
      </c>
      <c r="AR9" s="15">
        <f t="shared" si="13"/>
        <v>2</v>
      </c>
      <c r="AS9">
        <f t="shared" si="14"/>
        <v>1</v>
      </c>
      <c r="AT9" s="19">
        <f t="shared" si="15"/>
        <v>2</v>
      </c>
    </row>
    <row r="10" spans="1:46" ht="15.9" customHeight="1" thickBot="1" x14ac:dyDescent="0.3">
      <c r="A10" s="200"/>
      <c r="B10" s="202"/>
      <c r="C10" s="24">
        <v>9</v>
      </c>
      <c r="D10" s="25">
        <v>5725</v>
      </c>
      <c r="E10" s="26">
        <f>IF(ISBLANK(D10),0,IF(ISBLANK(C9),0,IF(E9 = "D",MAX($A$5:$A$64) + 1,AH8)))</f>
        <v>4.5</v>
      </c>
      <c r="F10" s="24">
        <v>8</v>
      </c>
      <c r="G10" s="25">
        <v>4175</v>
      </c>
      <c r="H10" s="26">
        <f>IF(ISBLANK(G10),0,IF(ISBLANK(F9),0,IF(H9 = "D",MAX($A$5:$A$64) + 1,AL8)))</f>
        <v>5</v>
      </c>
      <c r="I10" s="24">
        <v>5</v>
      </c>
      <c r="J10" s="182">
        <v>7950</v>
      </c>
      <c r="K10" s="26">
        <f>IF(ISBLANK(J10),0,IF(ISBLANK(I9),0,IF(K9 = "D",MAX($A$5:$A$64) + 1,AP8)))</f>
        <v>1</v>
      </c>
      <c r="L10" s="183">
        <v>10</v>
      </c>
      <c r="M10" s="25">
        <v>4075</v>
      </c>
      <c r="N10" s="26">
        <f>IF(ISBLANK(M10),0,IF(ISBLANK(L9),0,IF(N9 = "D",MAX($A$5:$A$64) + 1,AT8)))</f>
        <v>6</v>
      </c>
      <c r="O10" s="206"/>
      <c r="P10" s="208"/>
      <c r="Q10" s="210"/>
      <c r="Y10" s="10">
        <f>O13</f>
        <v>21</v>
      </c>
      <c r="Z10" s="9">
        <f>P13</f>
        <v>19050</v>
      </c>
      <c r="AA10">
        <f t="shared" si="0"/>
        <v>4</v>
      </c>
      <c r="AB10">
        <f t="shared" si="1"/>
        <v>6</v>
      </c>
      <c r="AC10">
        <f t="shared" si="2"/>
        <v>4.0000600000000004</v>
      </c>
      <c r="AD10" s="21">
        <f t="shared" si="3"/>
        <v>4</v>
      </c>
      <c r="AE10" s="14">
        <f>D14</f>
        <v>4625</v>
      </c>
      <c r="AF10" s="15">
        <f t="shared" si="4"/>
        <v>7</v>
      </c>
      <c r="AG10">
        <f t="shared" si="5"/>
        <v>1</v>
      </c>
      <c r="AH10" s="19">
        <f t="shared" si="6"/>
        <v>7</v>
      </c>
      <c r="AI10" s="14">
        <f>G14</f>
        <v>3800</v>
      </c>
      <c r="AJ10">
        <f t="shared" si="7"/>
        <v>6</v>
      </c>
      <c r="AK10">
        <f t="shared" si="8"/>
        <v>1</v>
      </c>
      <c r="AL10" s="19">
        <f t="shared" si="9"/>
        <v>6</v>
      </c>
      <c r="AM10" s="14">
        <f>J14</f>
        <v>6400</v>
      </c>
      <c r="AN10" s="15">
        <f t="shared" si="10"/>
        <v>3</v>
      </c>
      <c r="AO10">
        <f t="shared" si="11"/>
        <v>1</v>
      </c>
      <c r="AP10" s="19">
        <f t="shared" si="12"/>
        <v>3</v>
      </c>
      <c r="AQ10" s="14">
        <f>M14</f>
        <v>4225</v>
      </c>
      <c r="AR10" s="15">
        <f t="shared" si="13"/>
        <v>5</v>
      </c>
      <c r="AS10">
        <f t="shared" si="14"/>
        <v>1</v>
      </c>
      <c r="AT10" s="19">
        <f t="shared" si="15"/>
        <v>5</v>
      </c>
    </row>
    <row r="11" spans="1:46" ht="15.9" customHeight="1" x14ac:dyDescent="0.25">
      <c r="A11" s="199">
        <v>4</v>
      </c>
      <c r="B11" s="201" t="str">
        <f>'Zoznam tímov a pretekárov'!A9</f>
        <v>Hlohovec SPORTEX MT</v>
      </c>
      <c r="C11" s="203" t="s">
        <v>62</v>
      </c>
      <c r="D11" s="204"/>
      <c r="E11" s="71"/>
      <c r="F11" s="203" t="s">
        <v>60</v>
      </c>
      <c r="G11" s="204"/>
      <c r="H11" s="71"/>
      <c r="I11" s="203" t="s">
        <v>198</v>
      </c>
      <c r="J11" s="204"/>
      <c r="K11" s="71"/>
      <c r="L11" s="203" t="s">
        <v>199</v>
      </c>
      <c r="M11" s="204"/>
      <c r="N11" s="71"/>
      <c r="O11" s="205">
        <f>SUM(E12+H12+K12+N12)</f>
        <v>19.5</v>
      </c>
      <c r="P11" s="207">
        <f>SUM(D12+G12+J12+M12)</f>
        <v>24875</v>
      </c>
      <c r="Q11" s="209">
        <f>AD9</f>
        <v>3</v>
      </c>
      <c r="Y11" s="10">
        <f>O15</f>
        <v>17</v>
      </c>
      <c r="Z11" s="9">
        <f>P15</f>
        <v>25475</v>
      </c>
      <c r="AA11">
        <f t="shared" si="0"/>
        <v>2</v>
      </c>
      <c r="AB11">
        <f t="shared" si="1"/>
        <v>1</v>
      </c>
      <c r="AC11">
        <f t="shared" si="2"/>
        <v>2.0000100000000001</v>
      </c>
      <c r="AD11" s="21">
        <f t="shared" si="3"/>
        <v>2</v>
      </c>
      <c r="AE11" s="14">
        <f>D16</f>
        <v>10175</v>
      </c>
      <c r="AF11" s="15">
        <f t="shared" si="4"/>
        <v>1</v>
      </c>
      <c r="AG11">
        <f t="shared" si="5"/>
        <v>1</v>
      </c>
      <c r="AH11" s="19">
        <f t="shared" si="6"/>
        <v>1</v>
      </c>
      <c r="AI11" s="14">
        <f>G16</f>
        <v>7250</v>
      </c>
      <c r="AJ11">
        <f t="shared" si="7"/>
        <v>3</v>
      </c>
      <c r="AK11">
        <f t="shared" si="8"/>
        <v>1</v>
      </c>
      <c r="AL11" s="19">
        <f t="shared" si="9"/>
        <v>3</v>
      </c>
      <c r="AM11" s="14">
        <f>J16</f>
        <v>4450</v>
      </c>
      <c r="AN11" s="15">
        <f t="shared" si="10"/>
        <v>6</v>
      </c>
      <c r="AO11">
        <f t="shared" si="11"/>
        <v>1</v>
      </c>
      <c r="AP11" s="19">
        <f t="shared" si="12"/>
        <v>6</v>
      </c>
      <c r="AQ11" s="14">
        <f>M16</f>
        <v>3600</v>
      </c>
      <c r="AR11" s="15">
        <f t="shared" si="13"/>
        <v>7</v>
      </c>
      <c r="AS11">
        <f t="shared" si="14"/>
        <v>1</v>
      </c>
      <c r="AT11" s="19">
        <f t="shared" si="15"/>
        <v>7</v>
      </c>
    </row>
    <row r="12" spans="1:46" ht="15.9" customHeight="1" thickBot="1" x14ac:dyDescent="0.3">
      <c r="A12" s="200"/>
      <c r="B12" s="202"/>
      <c r="C12" s="24">
        <v>10</v>
      </c>
      <c r="D12" s="25">
        <v>5725</v>
      </c>
      <c r="E12" s="26">
        <f>IF(ISBLANK(D12),0,IF(ISBLANK(C11),0,IF(E11 = "D",MAX($A$5:$A$64) + 1,AH9)))</f>
        <v>4.5</v>
      </c>
      <c r="F12" s="24">
        <v>7</v>
      </c>
      <c r="G12" s="25">
        <v>9625</v>
      </c>
      <c r="H12" s="26">
        <f>IF(ISBLANK(G12),0,IF(ISBLANK(F11),0,IF(H11 = "D",MAX($A$5:$A$64) + 1,AL9)))</f>
        <v>2</v>
      </c>
      <c r="I12" s="24">
        <v>11</v>
      </c>
      <c r="J12" s="25">
        <v>775</v>
      </c>
      <c r="K12" s="26">
        <f>IF(ISBLANK(J12),0,IF(ISBLANK(I11),0,IF(K11 = "D",MAX($A$5:$A$64) + 1,AP9)))</f>
        <v>11</v>
      </c>
      <c r="L12" s="24">
        <v>9</v>
      </c>
      <c r="M12" s="25">
        <v>8750</v>
      </c>
      <c r="N12" s="26">
        <f>IF(ISBLANK(M12),0,IF(ISBLANK(L11),0,IF(N11 = "D",MAX($A$5:$A$64) + 1,AT9)))</f>
        <v>2</v>
      </c>
      <c r="O12" s="206"/>
      <c r="P12" s="208"/>
      <c r="Q12" s="210"/>
      <c r="U12" s="18"/>
      <c r="V12" s="18"/>
      <c r="W12" s="18"/>
      <c r="Y12" s="10">
        <f>O17</f>
        <v>31</v>
      </c>
      <c r="Z12" s="9">
        <f>P17</f>
        <v>13525</v>
      </c>
      <c r="AA12">
        <f t="shared" si="0"/>
        <v>9</v>
      </c>
      <c r="AB12">
        <f t="shared" si="1"/>
        <v>11</v>
      </c>
      <c r="AC12">
        <f t="shared" si="2"/>
        <v>9.0001099999999994</v>
      </c>
      <c r="AD12" s="21">
        <f t="shared" si="3"/>
        <v>9</v>
      </c>
      <c r="AE12" s="14">
        <f>D18</f>
        <v>6475</v>
      </c>
      <c r="AF12" s="15">
        <f t="shared" si="4"/>
        <v>3</v>
      </c>
      <c r="AG12">
        <f t="shared" si="5"/>
        <v>1</v>
      </c>
      <c r="AH12" s="19">
        <f t="shared" si="6"/>
        <v>3</v>
      </c>
      <c r="AI12" s="14">
        <f>G18</f>
        <v>3600</v>
      </c>
      <c r="AJ12">
        <f t="shared" si="7"/>
        <v>8</v>
      </c>
      <c r="AK12">
        <f t="shared" si="8"/>
        <v>1</v>
      </c>
      <c r="AL12" s="19">
        <f t="shared" si="9"/>
        <v>8</v>
      </c>
      <c r="AM12" s="14">
        <f>J18</f>
        <v>1375</v>
      </c>
      <c r="AN12" s="15">
        <f t="shared" si="10"/>
        <v>10</v>
      </c>
      <c r="AO12">
        <f t="shared" si="11"/>
        <v>1</v>
      </c>
      <c r="AP12" s="19">
        <f t="shared" si="12"/>
        <v>10</v>
      </c>
      <c r="AQ12" s="14">
        <f>M18</f>
        <v>2075</v>
      </c>
      <c r="AR12" s="15">
        <f t="shared" si="13"/>
        <v>10</v>
      </c>
      <c r="AS12">
        <f t="shared" si="14"/>
        <v>1</v>
      </c>
      <c r="AT12" s="19">
        <f t="shared" si="15"/>
        <v>10</v>
      </c>
    </row>
    <row r="13" spans="1:46" ht="15.9" customHeight="1" x14ac:dyDescent="0.25">
      <c r="A13" s="199">
        <v>5</v>
      </c>
      <c r="B13" s="201" t="str">
        <f>'Zoznam tímov a pretekárov'!A11</f>
        <v>Komárno MMX Senzas   Dopping MFT</v>
      </c>
      <c r="C13" s="203" t="s">
        <v>233</v>
      </c>
      <c r="D13" s="204"/>
      <c r="E13" s="71"/>
      <c r="F13" s="203" t="s">
        <v>234</v>
      </c>
      <c r="G13" s="204"/>
      <c r="H13" s="71"/>
      <c r="I13" s="203" t="s">
        <v>221</v>
      </c>
      <c r="J13" s="204"/>
      <c r="K13" s="71"/>
      <c r="L13" s="203" t="s">
        <v>220</v>
      </c>
      <c r="M13" s="204"/>
      <c r="N13" s="71"/>
      <c r="O13" s="205">
        <f>SUM(E14+H14+K14+N14)</f>
        <v>21</v>
      </c>
      <c r="P13" s="207">
        <f>SUM(D14+G14+J14+M14)</f>
        <v>19050</v>
      </c>
      <c r="Q13" s="209">
        <f>AD10</f>
        <v>4</v>
      </c>
      <c r="U13" s="18"/>
      <c r="V13" s="18"/>
      <c r="W13" s="18"/>
      <c r="Y13" s="10">
        <f>O19</f>
        <v>23</v>
      </c>
      <c r="Z13" s="9">
        <f>P19</f>
        <v>24000</v>
      </c>
      <c r="AA13">
        <f t="shared" si="0"/>
        <v>6</v>
      </c>
      <c r="AB13">
        <f t="shared" si="1"/>
        <v>4</v>
      </c>
      <c r="AC13">
        <f t="shared" si="2"/>
        <v>6.0000400000000003</v>
      </c>
      <c r="AD13" s="21">
        <f t="shared" si="3"/>
        <v>6</v>
      </c>
      <c r="AE13" s="14">
        <f>D20</f>
        <v>9800</v>
      </c>
      <c r="AF13" s="15">
        <f t="shared" si="4"/>
        <v>2</v>
      </c>
      <c r="AG13">
        <f t="shared" si="5"/>
        <v>1</v>
      </c>
      <c r="AH13" s="19">
        <f t="shared" si="6"/>
        <v>2</v>
      </c>
      <c r="AI13" s="14">
        <f>G20</f>
        <v>3000</v>
      </c>
      <c r="AJ13">
        <f t="shared" si="7"/>
        <v>9</v>
      </c>
      <c r="AK13">
        <f t="shared" si="8"/>
        <v>1</v>
      </c>
      <c r="AL13" s="19">
        <f t="shared" si="9"/>
        <v>9</v>
      </c>
      <c r="AM13" s="14">
        <f>J20</f>
        <v>1950</v>
      </c>
      <c r="AN13" s="15">
        <f t="shared" si="10"/>
        <v>9</v>
      </c>
      <c r="AO13">
        <f t="shared" si="11"/>
        <v>1</v>
      </c>
      <c r="AP13" s="19">
        <f t="shared" si="12"/>
        <v>9</v>
      </c>
      <c r="AQ13" s="14">
        <f>M20</f>
        <v>9250</v>
      </c>
      <c r="AR13" s="15">
        <f t="shared" si="13"/>
        <v>1</v>
      </c>
      <c r="AS13">
        <f t="shared" si="14"/>
        <v>1</v>
      </c>
      <c r="AT13" s="19">
        <f t="shared" si="15"/>
        <v>1</v>
      </c>
    </row>
    <row r="14" spans="1:46" ht="15.9" customHeight="1" thickBot="1" x14ac:dyDescent="0.3">
      <c r="A14" s="200"/>
      <c r="B14" s="202"/>
      <c r="C14" s="183">
        <v>2</v>
      </c>
      <c r="D14" s="25">
        <v>4625</v>
      </c>
      <c r="E14" s="26">
        <f>IF(ISBLANK(D14),0,IF(ISBLANK(C13),0,IF(E13 = "D",MAX($A$5:$A$64) + 1,AH10)))</f>
        <v>7</v>
      </c>
      <c r="F14" s="181">
        <v>1</v>
      </c>
      <c r="G14" s="25">
        <v>3800</v>
      </c>
      <c r="H14" s="26">
        <f>IF(ISBLANK(G14),0,IF(ISBLANK(F13),0,IF(H13 = "D",MAX($A$5:$A$64) + 1,AL10)))</f>
        <v>6</v>
      </c>
      <c r="I14" s="24">
        <v>9</v>
      </c>
      <c r="J14" s="25">
        <v>6400</v>
      </c>
      <c r="K14" s="26">
        <f>IF(ISBLANK(J14),0,IF(ISBLANK(I13),0,IF(K13 = "D",MAX($A$5:$A$64) + 1,AP10)))</f>
        <v>3</v>
      </c>
      <c r="L14" s="24">
        <v>3</v>
      </c>
      <c r="M14" s="25">
        <v>4225</v>
      </c>
      <c r="N14" s="26">
        <f>IF(ISBLANK(M14),0,IF(ISBLANK(L13),0,IF(N13 = "D",MAX($A$5:$A$64) + 1,AT10)))</f>
        <v>5</v>
      </c>
      <c r="O14" s="206"/>
      <c r="P14" s="208"/>
      <c r="Q14" s="210"/>
      <c r="U14" s="18"/>
      <c r="V14" s="18"/>
      <c r="W14" s="18"/>
      <c r="Y14" s="10">
        <f>O21</f>
        <v>24</v>
      </c>
      <c r="Z14" s="9">
        <f>P21</f>
        <v>17725</v>
      </c>
      <c r="AA14">
        <f t="shared" si="0"/>
        <v>7</v>
      </c>
      <c r="AB14">
        <f t="shared" si="1"/>
        <v>7</v>
      </c>
      <c r="AC14">
        <f t="shared" si="2"/>
        <v>7.00007</v>
      </c>
      <c r="AD14" s="21">
        <f t="shared" si="3"/>
        <v>7</v>
      </c>
      <c r="AE14" s="14">
        <f>D22</f>
        <v>4150</v>
      </c>
      <c r="AF14" s="15">
        <f t="shared" si="4"/>
        <v>9</v>
      </c>
      <c r="AG14">
        <f t="shared" si="5"/>
        <v>1</v>
      </c>
      <c r="AH14" s="19">
        <f t="shared" si="6"/>
        <v>9</v>
      </c>
      <c r="AI14" s="14">
        <f>G22</f>
        <v>5950</v>
      </c>
      <c r="AJ14">
        <f t="shared" si="7"/>
        <v>4</v>
      </c>
      <c r="AK14">
        <f t="shared" si="8"/>
        <v>1</v>
      </c>
      <c r="AL14" s="19">
        <f t="shared" si="9"/>
        <v>4</v>
      </c>
      <c r="AM14" s="14">
        <f>J22</f>
        <v>3050</v>
      </c>
      <c r="AN14" s="15">
        <f t="shared" si="10"/>
        <v>7</v>
      </c>
      <c r="AO14">
        <f t="shared" si="11"/>
        <v>1</v>
      </c>
      <c r="AP14" s="19">
        <f t="shared" si="12"/>
        <v>7</v>
      </c>
      <c r="AQ14" s="14">
        <f>M22</f>
        <v>4575</v>
      </c>
      <c r="AR14" s="15">
        <f t="shared" si="13"/>
        <v>4</v>
      </c>
      <c r="AS14">
        <f t="shared" si="14"/>
        <v>1</v>
      </c>
      <c r="AT14" s="19">
        <f t="shared" si="15"/>
        <v>4</v>
      </c>
    </row>
    <row r="15" spans="1:46" ht="15.9" customHeight="1" x14ac:dyDescent="0.25">
      <c r="A15" s="199">
        <v>6</v>
      </c>
      <c r="B15" s="201" t="str">
        <f>'Zoznam tímov a pretekárov'!A13</f>
        <v xml:space="preserve">Nová Baňa Carpio </v>
      </c>
      <c r="C15" s="203" t="s">
        <v>202</v>
      </c>
      <c r="D15" s="204"/>
      <c r="E15" s="71"/>
      <c r="F15" s="203" t="s">
        <v>203</v>
      </c>
      <c r="G15" s="204"/>
      <c r="H15" s="71"/>
      <c r="I15" s="203" t="s">
        <v>67</v>
      </c>
      <c r="J15" s="204"/>
      <c r="K15" s="71"/>
      <c r="L15" s="203" t="s">
        <v>81</v>
      </c>
      <c r="M15" s="204"/>
      <c r="N15" s="71"/>
      <c r="O15" s="205">
        <f>SUM(E16+H16+K16+N16)</f>
        <v>17</v>
      </c>
      <c r="P15" s="207">
        <f>SUM(D16+G16+J16+M16)</f>
        <v>25475</v>
      </c>
      <c r="Q15" s="209">
        <f>AD11</f>
        <v>2</v>
      </c>
      <c r="Y15" s="10">
        <f>O23</f>
        <v>28</v>
      </c>
      <c r="Z15" s="9">
        <f>P23</f>
        <v>16350</v>
      </c>
      <c r="AA15">
        <f t="shared" si="0"/>
        <v>8</v>
      </c>
      <c r="AB15">
        <f t="shared" si="1"/>
        <v>8</v>
      </c>
      <c r="AC15">
        <f t="shared" si="2"/>
        <v>8.0000800000000005</v>
      </c>
      <c r="AD15" s="21">
        <f t="shared" si="3"/>
        <v>8</v>
      </c>
      <c r="AE15" s="14">
        <f>D24</f>
        <v>3675</v>
      </c>
      <c r="AF15" s="15">
        <f t="shared" si="4"/>
        <v>10</v>
      </c>
      <c r="AG15">
        <f t="shared" si="5"/>
        <v>1</v>
      </c>
      <c r="AH15" s="19">
        <f t="shared" si="6"/>
        <v>10</v>
      </c>
      <c r="AI15" s="14">
        <f>G24</f>
        <v>1825</v>
      </c>
      <c r="AJ15">
        <f t="shared" si="7"/>
        <v>11</v>
      </c>
      <c r="AK15">
        <f t="shared" si="8"/>
        <v>1</v>
      </c>
      <c r="AL15" s="19">
        <f t="shared" si="9"/>
        <v>11</v>
      </c>
      <c r="AM15" s="14">
        <f>J24</f>
        <v>4975</v>
      </c>
      <c r="AN15" s="15">
        <f t="shared" si="10"/>
        <v>4</v>
      </c>
      <c r="AO15">
        <f t="shared" si="11"/>
        <v>1</v>
      </c>
      <c r="AP15" s="19">
        <f t="shared" si="12"/>
        <v>4</v>
      </c>
      <c r="AQ15" s="14">
        <f>M24</f>
        <v>5875</v>
      </c>
      <c r="AR15" s="15">
        <f t="shared" si="13"/>
        <v>3</v>
      </c>
      <c r="AS15">
        <f t="shared" si="14"/>
        <v>1</v>
      </c>
      <c r="AT15" s="19">
        <f t="shared" si="15"/>
        <v>3</v>
      </c>
    </row>
    <row r="16" spans="1:46" ht="15.9" customHeight="1" thickBot="1" x14ac:dyDescent="0.3">
      <c r="A16" s="200"/>
      <c r="B16" s="202"/>
      <c r="C16" s="24">
        <v>5</v>
      </c>
      <c r="D16" s="182">
        <v>10175</v>
      </c>
      <c r="E16" s="26">
        <f>IF(ISBLANK(D16),0,IF(ISBLANK(C15),0,IF(E15 = "D",MAX($A$5:$A$64) + 1,AH11)))</f>
        <v>1</v>
      </c>
      <c r="F16" s="183">
        <v>11</v>
      </c>
      <c r="G16" s="25">
        <v>7250</v>
      </c>
      <c r="H16" s="26">
        <f>IF(ISBLANK(G16),0,IF(ISBLANK(F15),0,IF(H15 = "D",MAX($A$5:$A$64) + 1,AL11)))</f>
        <v>3</v>
      </c>
      <c r="I16" s="24">
        <v>4</v>
      </c>
      <c r="J16" s="25">
        <v>4450</v>
      </c>
      <c r="K16" s="26">
        <f>IF(ISBLANK(J16),0,IF(ISBLANK(I15),0,IF(K15 = "D",MAX($A$5:$A$64) + 1,AP11)))</f>
        <v>6</v>
      </c>
      <c r="L16" s="24">
        <v>5</v>
      </c>
      <c r="M16" s="25">
        <v>3600</v>
      </c>
      <c r="N16" s="26">
        <f>IF(ISBLANK(M16),0,IF(ISBLANK(L15),0,IF(N15 = "D",MAX($A$5:$A$64) + 1,AT11)))</f>
        <v>7</v>
      </c>
      <c r="O16" s="206"/>
      <c r="P16" s="208"/>
      <c r="Q16" s="210"/>
      <c r="Y16" s="10">
        <f>O25</f>
        <v>34</v>
      </c>
      <c r="Z16" s="9">
        <f>P25</f>
        <v>14175</v>
      </c>
      <c r="AA16">
        <f t="shared" si="0"/>
        <v>11</v>
      </c>
      <c r="AB16">
        <f t="shared" si="1"/>
        <v>10</v>
      </c>
      <c r="AC16">
        <f t="shared" si="2"/>
        <v>11.0001</v>
      </c>
      <c r="AD16" s="21">
        <f t="shared" si="3"/>
        <v>11</v>
      </c>
      <c r="AE16" s="14">
        <f>D26</f>
        <v>3375</v>
      </c>
      <c r="AF16" s="15">
        <f t="shared" si="4"/>
        <v>11</v>
      </c>
      <c r="AG16">
        <f t="shared" si="5"/>
        <v>1</v>
      </c>
      <c r="AH16" s="19">
        <f t="shared" si="6"/>
        <v>11</v>
      </c>
      <c r="AI16" s="14">
        <f>G26</f>
        <v>2025</v>
      </c>
      <c r="AJ16">
        <f t="shared" si="7"/>
        <v>10</v>
      </c>
      <c r="AK16">
        <f t="shared" si="8"/>
        <v>1</v>
      </c>
      <c r="AL16" s="19">
        <f t="shared" si="9"/>
        <v>10</v>
      </c>
      <c r="AM16" s="14">
        <f>J26</f>
        <v>6950</v>
      </c>
      <c r="AN16" s="15">
        <f t="shared" si="10"/>
        <v>2</v>
      </c>
      <c r="AO16">
        <f t="shared" si="11"/>
        <v>1</v>
      </c>
      <c r="AP16" s="19">
        <f t="shared" si="12"/>
        <v>2</v>
      </c>
      <c r="AQ16" s="14">
        <f>M26</f>
        <v>1825</v>
      </c>
      <c r="AR16" s="15">
        <f t="shared" si="13"/>
        <v>11</v>
      </c>
      <c r="AS16">
        <f t="shared" si="14"/>
        <v>1</v>
      </c>
      <c r="AT16" s="19">
        <f t="shared" si="15"/>
        <v>11</v>
      </c>
    </row>
    <row r="17" spans="1:46" ht="15.9" customHeight="1" x14ac:dyDescent="0.25">
      <c r="A17" s="199">
        <v>7</v>
      </c>
      <c r="B17" s="201" t="str">
        <f>'Zoznam tímov a pretekárov'!A15</f>
        <v>Nové Zámky B                         Andovce</v>
      </c>
      <c r="C17" s="203" t="s">
        <v>239</v>
      </c>
      <c r="D17" s="204"/>
      <c r="E17" s="71"/>
      <c r="F17" s="203" t="s">
        <v>242</v>
      </c>
      <c r="G17" s="204"/>
      <c r="H17" s="71"/>
      <c r="I17" s="203" t="s">
        <v>241</v>
      </c>
      <c r="J17" s="204"/>
      <c r="K17" s="71"/>
      <c r="L17" s="203" t="s">
        <v>244</v>
      </c>
      <c r="M17" s="204"/>
      <c r="N17" s="71"/>
      <c r="O17" s="205">
        <f>SUM(E18+H18+K18+N18)</f>
        <v>31</v>
      </c>
      <c r="P17" s="207">
        <f>SUM(D18+G18+J18+M18)</f>
        <v>13525</v>
      </c>
      <c r="Q17" s="209">
        <f>AD12</f>
        <v>9</v>
      </c>
      <c r="Y17" s="10">
        <f>O27</f>
        <v>396</v>
      </c>
      <c r="Z17" s="9">
        <f>P27</f>
        <v>-4</v>
      </c>
      <c r="AA17">
        <f t="shared" si="0"/>
        <v>12</v>
      </c>
      <c r="AB17">
        <f t="shared" si="1"/>
        <v>12</v>
      </c>
      <c r="AC17">
        <f t="shared" si="2"/>
        <v>12.000120000000001</v>
      </c>
      <c r="AD17" s="21">
        <f t="shared" si="3"/>
        <v>12</v>
      </c>
      <c r="AE17" s="14">
        <f>D28</f>
        <v>-1</v>
      </c>
      <c r="AF17" s="15">
        <f t="shared" si="4"/>
        <v>12</v>
      </c>
      <c r="AG17">
        <f t="shared" si="5"/>
        <v>19</v>
      </c>
      <c r="AH17" s="19">
        <f t="shared" si="6"/>
        <v>21</v>
      </c>
      <c r="AI17" s="14">
        <f>G28</f>
        <v>-1</v>
      </c>
      <c r="AJ17">
        <f t="shared" si="7"/>
        <v>12</v>
      </c>
      <c r="AK17">
        <f t="shared" si="8"/>
        <v>19</v>
      </c>
      <c r="AL17" s="19">
        <f t="shared" si="9"/>
        <v>21</v>
      </c>
      <c r="AM17" s="14">
        <f>J28</f>
        <v>-1</v>
      </c>
      <c r="AN17" s="15">
        <f t="shared" si="10"/>
        <v>12</v>
      </c>
      <c r="AO17">
        <f t="shared" si="11"/>
        <v>19</v>
      </c>
      <c r="AP17" s="19">
        <f t="shared" si="12"/>
        <v>21</v>
      </c>
      <c r="AQ17" s="14">
        <f>M28</f>
        <v>-1</v>
      </c>
      <c r="AR17" s="15">
        <f t="shared" si="13"/>
        <v>12</v>
      </c>
      <c r="AS17">
        <f t="shared" si="14"/>
        <v>19</v>
      </c>
      <c r="AT17" s="19">
        <f t="shared" si="15"/>
        <v>21</v>
      </c>
    </row>
    <row r="18" spans="1:46" ht="15.9" customHeight="1" thickBot="1" x14ac:dyDescent="0.3">
      <c r="A18" s="200"/>
      <c r="B18" s="202"/>
      <c r="C18" s="24">
        <v>7</v>
      </c>
      <c r="D18" s="25">
        <v>6475</v>
      </c>
      <c r="E18" s="26">
        <f>IF(ISBLANK(D18),0,IF(ISBLANK(C17),0,IF(E17 = "D",MAX($A$5:$A$64) + 1,AH12)))</f>
        <v>3</v>
      </c>
      <c r="F18" s="24">
        <v>3</v>
      </c>
      <c r="G18" s="25">
        <v>3600</v>
      </c>
      <c r="H18" s="26">
        <f>IF(ISBLANK(G18),0,IF(ISBLANK(F17),0,IF(H17 = "D",MAX($A$5:$A$64) + 1,AL12)))</f>
        <v>8</v>
      </c>
      <c r="I18" s="183">
        <v>1</v>
      </c>
      <c r="J18" s="25">
        <v>1375</v>
      </c>
      <c r="K18" s="26">
        <f>IF(ISBLANK(J18),0,IF(ISBLANK(I17),0,IF(K17 = "D",MAX($A$5:$A$64) + 1,AP12)))</f>
        <v>10</v>
      </c>
      <c r="L18" s="24">
        <v>7</v>
      </c>
      <c r="M18" s="25">
        <v>2075</v>
      </c>
      <c r="N18" s="26">
        <f>IF(ISBLANK(M18),0,IF(ISBLANK(L17),0,IF(N17 = "D",MAX($A$5:$A$64) + 1,AT12)))</f>
        <v>10</v>
      </c>
      <c r="O18" s="206"/>
      <c r="P18" s="208"/>
      <c r="Q18" s="210"/>
      <c r="Y18" s="10">
        <f>O29</f>
        <v>396</v>
      </c>
      <c r="Z18" s="9">
        <f>P29</f>
        <v>-4</v>
      </c>
      <c r="AA18">
        <f t="shared" si="0"/>
        <v>12</v>
      </c>
      <c r="AB18">
        <f t="shared" si="1"/>
        <v>12</v>
      </c>
      <c r="AC18">
        <f t="shared" si="2"/>
        <v>12.000120000000001</v>
      </c>
      <c r="AD18" s="21">
        <f t="shared" si="3"/>
        <v>12</v>
      </c>
      <c r="AE18" s="14">
        <f>D30</f>
        <v>-1</v>
      </c>
      <c r="AF18" s="15">
        <f t="shared" si="4"/>
        <v>12</v>
      </c>
      <c r="AG18">
        <f t="shared" si="5"/>
        <v>19</v>
      </c>
      <c r="AH18" s="19">
        <f t="shared" si="6"/>
        <v>21</v>
      </c>
      <c r="AI18" s="14">
        <f>G30</f>
        <v>-1</v>
      </c>
      <c r="AJ18">
        <f t="shared" si="7"/>
        <v>12</v>
      </c>
      <c r="AK18">
        <f t="shared" si="8"/>
        <v>19</v>
      </c>
      <c r="AL18" s="19">
        <f t="shared" si="9"/>
        <v>21</v>
      </c>
      <c r="AM18" s="14">
        <f>J30</f>
        <v>-1</v>
      </c>
      <c r="AN18" s="15">
        <f t="shared" si="10"/>
        <v>12</v>
      </c>
      <c r="AO18">
        <f t="shared" si="11"/>
        <v>19</v>
      </c>
      <c r="AP18" s="19">
        <f t="shared" si="12"/>
        <v>21</v>
      </c>
      <c r="AQ18" s="14">
        <f>M30</f>
        <v>-1</v>
      </c>
      <c r="AR18" s="15">
        <f t="shared" si="13"/>
        <v>12</v>
      </c>
      <c r="AS18">
        <f t="shared" si="14"/>
        <v>19</v>
      </c>
      <c r="AT18" s="19">
        <f t="shared" si="15"/>
        <v>21</v>
      </c>
    </row>
    <row r="19" spans="1:46" ht="15.9" customHeight="1" x14ac:dyDescent="0.25">
      <c r="A19" s="199">
        <v>8</v>
      </c>
      <c r="B19" s="201" t="str">
        <f>'Zoznam tímov a pretekárov'!A17</f>
        <v>Považská Bystrica</v>
      </c>
      <c r="C19" s="203" t="s">
        <v>219</v>
      </c>
      <c r="D19" s="204"/>
      <c r="E19" s="71"/>
      <c r="F19" s="203" t="s">
        <v>246</v>
      </c>
      <c r="G19" s="204"/>
      <c r="H19" s="71"/>
      <c r="I19" s="203" t="s">
        <v>75</v>
      </c>
      <c r="J19" s="204"/>
      <c r="K19" s="71"/>
      <c r="L19" s="203" t="s">
        <v>108</v>
      </c>
      <c r="M19" s="204"/>
      <c r="N19" s="71" t="s">
        <v>42</v>
      </c>
      <c r="O19" s="205">
        <f>SUM(E20+H20+K20+N20)</f>
        <v>23</v>
      </c>
      <c r="P19" s="207">
        <f>SUM(D20+G20+J20+M20)</f>
        <v>24000</v>
      </c>
      <c r="Q19" s="209">
        <f>AD13</f>
        <v>6</v>
      </c>
      <c r="Y19" s="10">
        <f>O31</f>
        <v>396</v>
      </c>
      <c r="Z19" s="9">
        <f>P31</f>
        <v>-4</v>
      </c>
      <c r="AA19">
        <f t="shared" si="0"/>
        <v>12</v>
      </c>
      <c r="AB19">
        <f t="shared" si="1"/>
        <v>12</v>
      </c>
      <c r="AC19">
        <f t="shared" si="2"/>
        <v>12.000120000000001</v>
      </c>
      <c r="AD19" s="21">
        <f t="shared" si="3"/>
        <v>12</v>
      </c>
      <c r="AE19" s="14">
        <f>D32</f>
        <v>-1</v>
      </c>
      <c r="AF19" s="15">
        <f t="shared" si="4"/>
        <v>12</v>
      </c>
      <c r="AG19">
        <f t="shared" si="5"/>
        <v>19</v>
      </c>
      <c r="AH19" s="19">
        <f t="shared" si="6"/>
        <v>21</v>
      </c>
      <c r="AI19" s="14">
        <f>G32</f>
        <v>-1</v>
      </c>
      <c r="AJ19">
        <f t="shared" si="7"/>
        <v>12</v>
      </c>
      <c r="AK19">
        <f t="shared" si="8"/>
        <v>19</v>
      </c>
      <c r="AL19" s="19">
        <f t="shared" si="9"/>
        <v>21</v>
      </c>
      <c r="AM19" s="14">
        <f>J32</f>
        <v>-1</v>
      </c>
      <c r="AN19" s="15">
        <f t="shared" si="10"/>
        <v>12</v>
      </c>
      <c r="AO19">
        <f t="shared" si="11"/>
        <v>19</v>
      </c>
      <c r="AP19" s="19">
        <f t="shared" si="12"/>
        <v>21</v>
      </c>
      <c r="AQ19" s="14">
        <f>M32</f>
        <v>-1</v>
      </c>
      <c r="AR19" s="15">
        <f t="shared" si="13"/>
        <v>12</v>
      </c>
      <c r="AS19">
        <f t="shared" si="14"/>
        <v>19</v>
      </c>
      <c r="AT19" s="19">
        <f t="shared" si="15"/>
        <v>21</v>
      </c>
    </row>
    <row r="20" spans="1:46" ht="15.9" customHeight="1" thickBot="1" x14ac:dyDescent="0.3">
      <c r="A20" s="200"/>
      <c r="B20" s="202"/>
      <c r="C20" s="183">
        <v>1</v>
      </c>
      <c r="D20" s="25">
        <v>9800</v>
      </c>
      <c r="E20" s="26">
        <f>IF(ISBLANK(D20),0,IF(ISBLANK(C19),0,IF(E19 = "D",MAX($A$5:$A$64) + 1,AH13)))</f>
        <v>2</v>
      </c>
      <c r="F20" s="181">
        <v>4</v>
      </c>
      <c r="G20" s="25">
        <v>3000</v>
      </c>
      <c r="H20" s="26">
        <f>IF(ISBLANK(G20),0,IF(ISBLANK(F19),0,IF(H19 = "D",MAX($A$5:$A$64) + 1,AL13)))</f>
        <v>9</v>
      </c>
      <c r="I20" s="24">
        <v>10</v>
      </c>
      <c r="J20" s="25">
        <v>1950</v>
      </c>
      <c r="K20" s="26">
        <f>IF(ISBLANK(J20),0,IF(ISBLANK(I19),0,IF(K19 = "D",MAX($A$5:$A$64) + 1,AP13)))</f>
        <v>9</v>
      </c>
      <c r="L20" s="24">
        <v>1</v>
      </c>
      <c r="M20" s="182">
        <v>9250</v>
      </c>
      <c r="N20" s="26">
        <v>3</v>
      </c>
      <c r="O20" s="206"/>
      <c r="P20" s="208"/>
      <c r="Q20" s="210"/>
      <c r="Y20" s="10">
        <f>O33</f>
        <v>396</v>
      </c>
      <c r="Z20" s="9">
        <f>P33</f>
        <v>-4</v>
      </c>
      <c r="AA20">
        <f t="shared" si="0"/>
        <v>12</v>
      </c>
      <c r="AB20">
        <f t="shared" si="1"/>
        <v>12</v>
      </c>
      <c r="AC20">
        <f t="shared" si="2"/>
        <v>12.000120000000001</v>
      </c>
      <c r="AD20" s="21">
        <f t="shared" si="3"/>
        <v>12</v>
      </c>
      <c r="AE20" s="14">
        <f>D34</f>
        <v>-1</v>
      </c>
      <c r="AF20" s="15">
        <f t="shared" si="4"/>
        <v>12</v>
      </c>
      <c r="AG20">
        <f t="shared" si="5"/>
        <v>19</v>
      </c>
      <c r="AH20" s="19">
        <f t="shared" si="6"/>
        <v>21</v>
      </c>
      <c r="AI20" s="14">
        <f>G34</f>
        <v>-1</v>
      </c>
      <c r="AJ20">
        <f t="shared" si="7"/>
        <v>12</v>
      </c>
      <c r="AK20">
        <f t="shared" si="8"/>
        <v>19</v>
      </c>
      <c r="AL20" s="19">
        <f t="shared" si="9"/>
        <v>21</v>
      </c>
      <c r="AM20" s="14">
        <f>J34</f>
        <v>-1</v>
      </c>
      <c r="AN20" s="15">
        <f t="shared" si="10"/>
        <v>12</v>
      </c>
      <c r="AO20">
        <f t="shared" si="11"/>
        <v>19</v>
      </c>
      <c r="AP20" s="19">
        <f t="shared" si="12"/>
        <v>21</v>
      </c>
      <c r="AQ20" s="14">
        <f>M34</f>
        <v>-1</v>
      </c>
      <c r="AR20" s="15">
        <f t="shared" si="13"/>
        <v>12</v>
      </c>
      <c r="AS20">
        <f t="shared" si="14"/>
        <v>19</v>
      </c>
      <c r="AT20" s="19">
        <f t="shared" si="15"/>
        <v>21</v>
      </c>
    </row>
    <row r="21" spans="1:46" ht="15.9" customHeight="1" x14ac:dyDescent="0.25">
      <c r="A21" s="199">
        <v>9</v>
      </c>
      <c r="B21" s="201" t="str">
        <f>'Zoznam tímov a pretekárov'!A19</f>
        <v>Štúrovo A Top-Mix</v>
      </c>
      <c r="C21" s="203" t="s">
        <v>207</v>
      </c>
      <c r="D21" s="204"/>
      <c r="E21" s="71"/>
      <c r="F21" s="203" t="s">
        <v>209</v>
      </c>
      <c r="G21" s="204"/>
      <c r="H21" s="71"/>
      <c r="I21" s="203" t="s">
        <v>206</v>
      </c>
      <c r="J21" s="204"/>
      <c r="K21" s="71"/>
      <c r="L21" s="203" t="s">
        <v>210</v>
      </c>
      <c r="M21" s="204"/>
      <c r="N21" s="71"/>
      <c r="O21" s="205">
        <f>SUM(E22+H22+K22+N22)</f>
        <v>24</v>
      </c>
      <c r="P21" s="207">
        <f>SUM(D22+G22+J22+M22)</f>
        <v>17725</v>
      </c>
      <c r="Q21" s="209">
        <f>AD14</f>
        <v>7</v>
      </c>
      <c r="Y21" s="10">
        <f>O35</f>
        <v>396</v>
      </c>
      <c r="Z21" s="9">
        <f>P35</f>
        <v>-4</v>
      </c>
      <c r="AA21">
        <f t="shared" si="0"/>
        <v>12</v>
      </c>
      <c r="AB21">
        <f t="shared" si="1"/>
        <v>12</v>
      </c>
      <c r="AC21">
        <f t="shared" si="2"/>
        <v>12.000120000000001</v>
      </c>
      <c r="AD21" s="21">
        <f t="shared" si="3"/>
        <v>12</v>
      </c>
      <c r="AE21" s="14">
        <f>D36</f>
        <v>-1</v>
      </c>
      <c r="AF21" s="15">
        <f t="shared" si="4"/>
        <v>12</v>
      </c>
      <c r="AG21">
        <f t="shared" si="5"/>
        <v>19</v>
      </c>
      <c r="AH21" s="19">
        <f t="shared" si="6"/>
        <v>21</v>
      </c>
      <c r="AI21" s="14">
        <f>G36</f>
        <v>-1</v>
      </c>
      <c r="AJ21">
        <f t="shared" si="7"/>
        <v>12</v>
      </c>
      <c r="AK21">
        <f t="shared" si="8"/>
        <v>19</v>
      </c>
      <c r="AL21" s="19">
        <f t="shared" si="9"/>
        <v>21</v>
      </c>
      <c r="AM21" s="14">
        <f>J36</f>
        <v>-1</v>
      </c>
      <c r="AN21" s="15">
        <f t="shared" si="10"/>
        <v>12</v>
      </c>
      <c r="AO21">
        <f t="shared" si="11"/>
        <v>19</v>
      </c>
      <c r="AP21" s="19">
        <f t="shared" si="12"/>
        <v>21</v>
      </c>
      <c r="AQ21" s="14">
        <f>M36</f>
        <v>-1</v>
      </c>
      <c r="AR21" s="15">
        <f t="shared" si="13"/>
        <v>12</v>
      </c>
      <c r="AS21">
        <f t="shared" si="14"/>
        <v>19</v>
      </c>
      <c r="AT21" s="19">
        <f t="shared" si="15"/>
        <v>21</v>
      </c>
    </row>
    <row r="22" spans="1:46" ht="15.9" customHeight="1" thickBot="1" x14ac:dyDescent="0.3">
      <c r="A22" s="200"/>
      <c r="B22" s="202"/>
      <c r="C22" s="24">
        <v>4</v>
      </c>
      <c r="D22" s="25">
        <v>4150</v>
      </c>
      <c r="E22" s="26">
        <f>IF(ISBLANK(D22),0,IF(ISBLANK(C21),0,IF(E21 = "D",MAX($A$5:$A$64) + 1,AH14)))</f>
        <v>9</v>
      </c>
      <c r="F22" s="183">
        <v>10</v>
      </c>
      <c r="G22" s="25">
        <v>5950</v>
      </c>
      <c r="H22" s="26">
        <f>IF(ISBLANK(G22),0,IF(ISBLANK(F21),0,IF(H21 = "D",MAX($A$5:$A$64) + 1,AL14)))</f>
        <v>4</v>
      </c>
      <c r="I22" s="24">
        <v>6</v>
      </c>
      <c r="J22" s="25">
        <v>3050</v>
      </c>
      <c r="K22" s="26">
        <f>IF(ISBLANK(J22),0,IF(ISBLANK(I21),0,IF(K21 = "D",MAX($A$5:$A$64) + 1,AP14)))</f>
        <v>7</v>
      </c>
      <c r="L22" s="24">
        <v>4</v>
      </c>
      <c r="M22" s="25">
        <v>4575</v>
      </c>
      <c r="N22" s="26">
        <f>IF(ISBLANK(M22),0,IF(ISBLANK(L21),0,IF(N21 = "D",MAX($A$5:$A$64) + 1,AT14)))</f>
        <v>4</v>
      </c>
      <c r="O22" s="206"/>
      <c r="P22" s="208"/>
      <c r="Q22" s="210"/>
      <c r="Y22" s="10">
        <f>O37</f>
        <v>396</v>
      </c>
      <c r="Z22" s="9">
        <f>P37</f>
        <v>-4</v>
      </c>
      <c r="AA22">
        <f t="shared" si="0"/>
        <v>12</v>
      </c>
      <c r="AB22">
        <f t="shared" si="1"/>
        <v>12</v>
      </c>
      <c r="AC22">
        <f t="shared" si="2"/>
        <v>12.000120000000001</v>
      </c>
      <c r="AD22" s="21">
        <f t="shared" si="3"/>
        <v>12</v>
      </c>
      <c r="AE22" s="14">
        <f>D38</f>
        <v>-1</v>
      </c>
      <c r="AF22" s="15">
        <f t="shared" si="4"/>
        <v>12</v>
      </c>
      <c r="AG22">
        <f t="shared" si="5"/>
        <v>19</v>
      </c>
      <c r="AH22" s="19">
        <f t="shared" si="6"/>
        <v>21</v>
      </c>
      <c r="AI22" s="14">
        <f>G38</f>
        <v>-1</v>
      </c>
      <c r="AJ22">
        <f t="shared" si="7"/>
        <v>12</v>
      </c>
      <c r="AK22">
        <f t="shared" si="8"/>
        <v>19</v>
      </c>
      <c r="AL22" s="19">
        <f t="shared" si="9"/>
        <v>21</v>
      </c>
      <c r="AM22" s="14">
        <f>J38</f>
        <v>-1</v>
      </c>
      <c r="AN22" s="15">
        <f t="shared" si="10"/>
        <v>12</v>
      </c>
      <c r="AO22">
        <f t="shared" si="11"/>
        <v>19</v>
      </c>
      <c r="AP22" s="19">
        <f t="shared" si="12"/>
        <v>21</v>
      </c>
      <c r="AQ22" s="14">
        <f>M38</f>
        <v>-1</v>
      </c>
      <c r="AR22" s="15">
        <f t="shared" si="13"/>
        <v>12</v>
      </c>
      <c r="AS22">
        <f t="shared" si="14"/>
        <v>19</v>
      </c>
      <c r="AT22" s="19">
        <f t="shared" si="15"/>
        <v>21</v>
      </c>
    </row>
    <row r="23" spans="1:46" ht="15.9" customHeight="1" x14ac:dyDescent="0.25">
      <c r="A23" s="199">
        <v>10</v>
      </c>
      <c r="B23" s="201" t="str">
        <f>'Zoznam tímov a pretekárov'!A21</f>
        <v>Štúrovo B TMA          Fishing Team</v>
      </c>
      <c r="C23" s="231" t="s">
        <v>212</v>
      </c>
      <c r="D23" s="232"/>
      <c r="E23" s="71"/>
      <c r="F23" s="203" t="s">
        <v>214</v>
      </c>
      <c r="G23" s="204"/>
      <c r="H23" s="71"/>
      <c r="I23" s="203" t="s">
        <v>213</v>
      </c>
      <c r="J23" s="204"/>
      <c r="K23" s="71"/>
      <c r="L23" s="203" t="s">
        <v>211</v>
      </c>
      <c r="M23" s="204"/>
      <c r="N23" s="71"/>
      <c r="O23" s="205">
        <f>SUM(E24+H24+K24+N24)</f>
        <v>28</v>
      </c>
      <c r="P23" s="207">
        <f>SUM(D24+G24+J24+M24)</f>
        <v>16350</v>
      </c>
      <c r="Q23" s="209">
        <f>AD15</f>
        <v>8</v>
      </c>
      <c r="Y23" s="10">
        <f>O39</f>
        <v>396</v>
      </c>
      <c r="Z23" s="9">
        <f>P39</f>
        <v>-4</v>
      </c>
      <c r="AA23">
        <f t="shared" si="0"/>
        <v>12</v>
      </c>
      <c r="AB23">
        <f t="shared" si="1"/>
        <v>12</v>
      </c>
      <c r="AC23">
        <f t="shared" si="2"/>
        <v>12.000120000000001</v>
      </c>
      <c r="AD23" s="21">
        <f t="shared" si="3"/>
        <v>12</v>
      </c>
      <c r="AE23" s="14">
        <f>D40</f>
        <v>-1</v>
      </c>
      <c r="AF23" s="15">
        <f t="shared" si="4"/>
        <v>12</v>
      </c>
      <c r="AG23">
        <f t="shared" si="5"/>
        <v>19</v>
      </c>
      <c r="AH23" s="19">
        <f t="shared" si="6"/>
        <v>21</v>
      </c>
      <c r="AI23" s="14">
        <f t="shared" ref="AI23" si="16">G40</f>
        <v>-1</v>
      </c>
      <c r="AJ23">
        <f t="shared" si="7"/>
        <v>12</v>
      </c>
      <c r="AK23">
        <f t="shared" si="8"/>
        <v>19</v>
      </c>
      <c r="AL23" s="19">
        <f t="shared" si="9"/>
        <v>21</v>
      </c>
      <c r="AM23" s="14">
        <f>J40</f>
        <v>-1</v>
      </c>
      <c r="AN23" s="15">
        <f t="shared" si="10"/>
        <v>12</v>
      </c>
      <c r="AO23">
        <f t="shared" si="11"/>
        <v>19</v>
      </c>
      <c r="AP23" s="19">
        <f t="shared" si="12"/>
        <v>21</v>
      </c>
      <c r="AQ23" s="14">
        <f>M40</f>
        <v>-1</v>
      </c>
      <c r="AR23" s="15">
        <f t="shared" si="13"/>
        <v>12</v>
      </c>
      <c r="AS23">
        <f t="shared" si="14"/>
        <v>19</v>
      </c>
      <c r="AT23" s="19">
        <f t="shared" si="15"/>
        <v>21</v>
      </c>
    </row>
    <row r="24" spans="1:46" ht="15.9" customHeight="1" thickBot="1" x14ac:dyDescent="0.3">
      <c r="A24" s="200"/>
      <c r="B24" s="202"/>
      <c r="C24" s="24">
        <v>11</v>
      </c>
      <c r="D24" s="25">
        <v>3675</v>
      </c>
      <c r="E24" s="26">
        <f>IF(ISBLANK(D24),0,IF(ISBLANK(C23),0,IF(E23 = "D",MAX($A$5:$A$64) + 1,AH15)))</f>
        <v>10</v>
      </c>
      <c r="F24" s="24">
        <v>5</v>
      </c>
      <c r="G24" s="25">
        <v>1825</v>
      </c>
      <c r="H24" s="26">
        <f>IF(ISBLANK(G24),0,IF(ISBLANK(F23),0,IF(H23 = "D",MAX($A$5:$A$64) + 1,AL15)))</f>
        <v>11</v>
      </c>
      <c r="I24" s="24">
        <v>3</v>
      </c>
      <c r="J24" s="25">
        <v>4975</v>
      </c>
      <c r="K24" s="26">
        <f>IF(ISBLANK(J24),0,IF(ISBLANK(I23),0,IF(K23 = "D",MAX($A$5:$A$64) + 1,AP15)))</f>
        <v>4</v>
      </c>
      <c r="L24" s="183">
        <v>11</v>
      </c>
      <c r="M24" s="25">
        <v>5875</v>
      </c>
      <c r="N24" s="26">
        <f>IF(ISBLANK(M24),0,IF(ISBLANK(L23),0,IF(N23 = "D",MAX($A$5:$A$64) + 1,AT15)))</f>
        <v>3</v>
      </c>
      <c r="O24" s="206"/>
      <c r="P24" s="208"/>
      <c r="Q24" s="210"/>
      <c r="Y24" s="10">
        <f>O41</f>
        <v>396</v>
      </c>
      <c r="Z24" s="9">
        <f>P41</f>
        <v>-4</v>
      </c>
      <c r="AA24">
        <f t="shared" si="0"/>
        <v>12</v>
      </c>
      <c r="AB24">
        <f t="shared" si="1"/>
        <v>12</v>
      </c>
      <c r="AC24">
        <f t="shared" si="2"/>
        <v>12.000120000000001</v>
      </c>
      <c r="AD24" s="21">
        <f t="shared" si="3"/>
        <v>12</v>
      </c>
      <c r="AE24" s="14">
        <f>D42</f>
        <v>-1</v>
      </c>
      <c r="AF24" s="15">
        <f t="shared" si="4"/>
        <v>12</v>
      </c>
      <c r="AG24">
        <f t="shared" si="5"/>
        <v>19</v>
      </c>
      <c r="AH24" s="19">
        <f t="shared" si="6"/>
        <v>21</v>
      </c>
      <c r="AI24" s="14">
        <f>G42</f>
        <v>-1</v>
      </c>
      <c r="AJ24">
        <f t="shared" si="7"/>
        <v>12</v>
      </c>
      <c r="AK24">
        <f t="shared" si="8"/>
        <v>19</v>
      </c>
      <c r="AL24" s="19">
        <f t="shared" si="9"/>
        <v>21</v>
      </c>
      <c r="AM24" s="14">
        <f>J42</f>
        <v>-1</v>
      </c>
      <c r="AN24" s="15">
        <f t="shared" si="10"/>
        <v>12</v>
      </c>
      <c r="AO24">
        <f t="shared" si="11"/>
        <v>19</v>
      </c>
      <c r="AP24" s="19">
        <f t="shared" si="12"/>
        <v>21</v>
      </c>
      <c r="AQ24" s="14">
        <f>M42</f>
        <v>-1</v>
      </c>
      <c r="AR24" s="15">
        <f t="shared" si="13"/>
        <v>12</v>
      </c>
      <c r="AS24">
        <f t="shared" si="14"/>
        <v>19</v>
      </c>
      <c r="AT24" s="19">
        <f t="shared" si="15"/>
        <v>21</v>
      </c>
    </row>
    <row r="25" spans="1:46" ht="15.9" customHeight="1" x14ac:dyDescent="0.25">
      <c r="A25" s="199">
        <v>11</v>
      </c>
      <c r="B25" s="201" t="str">
        <f>'Zoznam tímov a pretekárov'!A23</f>
        <v>Turčianske Teplice B    Maver</v>
      </c>
      <c r="C25" s="203" t="s">
        <v>218</v>
      </c>
      <c r="D25" s="204"/>
      <c r="E25" s="71"/>
      <c r="F25" s="203" t="s">
        <v>217</v>
      </c>
      <c r="G25" s="204"/>
      <c r="H25" s="71"/>
      <c r="I25" s="203" t="s">
        <v>216</v>
      </c>
      <c r="J25" s="204"/>
      <c r="K25" s="71"/>
      <c r="L25" s="203" t="s">
        <v>61</v>
      </c>
      <c r="M25" s="204"/>
      <c r="N25" s="71"/>
      <c r="O25" s="205">
        <f>SUM(E26+H26+K26+N26)</f>
        <v>34</v>
      </c>
      <c r="P25" s="207">
        <f>SUM(D26+G26+J26+M26)</f>
        <v>14175</v>
      </c>
      <c r="Q25" s="209">
        <f>AD16</f>
        <v>11</v>
      </c>
      <c r="Y25" s="10">
        <f>O43</f>
        <v>396</v>
      </c>
      <c r="Z25" s="9">
        <f>P43</f>
        <v>-4</v>
      </c>
      <c r="AA25">
        <f t="shared" si="0"/>
        <v>12</v>
      </c>
      <c r="AB25">
        <f t="shared" si="1"/>
        <v>12</v>
      </c>
      <c r="AC25">
        <f t="shared" si="2"/>
        <v>12.000120000000001</v>
      </c>
      <c r="AD25" s="21">
        <f t="shared" si="3"/>
        <v>12</v>
      </c>
      <c r="AE25" s="14">
        <f>D44</f>
        <v>-1</v>
      </c>
      <c r="AF25" s="15">
        <f t="shared" si="4"/>
        <v>12</v>
      </c>
      <c r="AG25">
        <f t="shared" si="5"/>
        <v>19</v>
      </c>
      <c r="AH25" s="19">
        <f t="shared" si="6"/>
        <v>21</v>
      </c>
      <c r="AI25" s="14">
        <f>G44</f>
        <v>-1</v>
      </c>
      <c r="AJ25">
        <f t="shared" si="7"/>
        <v>12</v>
      </c>
      <c r="AK25">
        <f t="shared" si="8"/>
        <v>19</v>
      </c>
      <c r="AL25" s="19">
        <f t="shared" si="9"/>
        <v>21</v>
      </c>
      <c r="AM25" s="14">
        <f>J44</f>
        <v>-1</v>
      </c>
      <c r="AN25" s="15">
        <f t="shared" si="10"/>
        <v>12</v>
      </c>
      <c r="AO25">
        <f t="shared" si="11"/>
        <v>19</v>
      </c>
      <c r="AP25" s="19">
        <f t="shared" si="12"/>
        <v>21</v>
      </c>
      <c r="AQ25" s="14">
        <f>M44</f>
        <v>-1</v>
      </c>
      <c r="AR25" s="15">
        <f t="shared" si="13"/>
        <v>12</v>
      </c>
      <c r="AS25">
        <f t="shared" si="14"/>
        <v>19</v>
      </c>
      <c r="AT25" s="19">
        <f t="shared" si="15"/>
        <v>21</v>
      </c>
    </row>
    <row r="26" spans="1:46" ht="15.9" customHeight="1" thickBot="1" x14ac:dyDescent="0.3">
      <c r="A26" s="200"/>
      <c r="B26" s="202"/>
      <c r="C26" s="181">
        <v>6</v>
      </c>
      <c r="D26" s="25">
        <v>3375</v>
      </c>
      <c r="E26" s="26">
        <f>IF(ISBLANK(D26),0,IF(ISBLANK(C25),0,IF(E25 = "D",MAX($A$5:$A$64) + 1,AH16)))</f>
        <v>11</v>
      </c>
      <c r="F26" s="24">
        <v>9</v>
      </c>
      <c r="G26" s="25">
        <v>2025</v>
      </c>
      <c r="H26" s="26">
        <f>IF(ISBLANK(G26),0,IF(ISBLANK(F25),0,IF(H25 = "D",MAX($A$5:$A$64) + 1,AL16)))</f>
        <v>10</v>
      </c>
      <c r="I26" s="24">
        <v>7</v>
      </c>
      <c r="J26" s="25">
        <v>6950</v>
      </c>
      <c r="K26" s="26">
        <f>IF(ISBLANK(J26),0,IF(ISBLANK(I25),0,IF(K25 = "D",MAX($A$5:$A$64) + 1,AP16)))</f>
        <v>2</v>
      </c>
      <c r="L26" s="24">
        <v>8</v>
      </c>
      <c r="M26" s="25">
        <v>1825</v>
      </c>
      <c r="N26" s="26">
        <f>IF(ISBLANK(M26),0,IF(ISBLANK(L25),0,IF(N25 = "D",MAX($A$5:$A$64) + 1,AT16)))</f>
        <v>11</v>
      </c>
      <c r="O26" s="206"/>
      <c r="P26" s="208"/>
      <c r="Q26" s="210"/>
      <c r="Y26" s="10">
        <f>O45</f>
        <v>396</v>
      </c>
      <c r="Z26" s="9">
        <f>P45</f>
        <v>-4</v>
      </c>
      <c r="AA26">
        <f t="shared" si="0"/>
        <v>12</v>
      </c>
      <c r="AB26">
        <f t="shared" si="1"/>
        <v>12</v>
      </c>
      <c r="AC26">
        <f t="shared" si="2"/>
        <v>12.000120000000001</v>
      </c>
      <c r="AD26" s="21">
        <f t="shared" si="3"/>
        <v>12</v>
      </c>
      <c r="AE26" s="14">
        <f>D46</f>
        <v>-1</v>
      </c>
      <c r="AF26" s="15">
        <f t="shared" si="4"/>
        <v>12</v>
      </c>
      <c r="AG26">
        <f t="shared" si="5"/>
        <v>19</v>
      </c>
      <c r="AH26" s="19">
        <f t="shared" si="6"/>
        <v>21</v>
      </c>
      <c r="AI26" s="14">
        <f>G46</f>
        <v>-1</v>
      </c>
      <c r="AJ26">
        <f t="shared" si="7"/>
        <v>12</v>
      </c>
      <c r="AK26">
        <f t="shared" si="8"/>
        <v>19</v>
      </c>
      <c r="AL26" s="19">
        <f t="shared" si="9"/>
        <v>21</v>
      </c>
      <c r="AM26" s="14">
        <f>J46</f>
        <v>-1</v>
      </c>
      <c r="AN26" s="15">
        <f t="shared" si="10"/>
        <v>12</v>
      </c>
      <c r="AO26">
        <f t="shared" si="11"/>
        <v>19</v>
      </c>
      <c r="AP26" s="19">
        <f t="shared" si="12"/>
        <v>21</v>
      </c>
      <c r="AQ26" s="14">
        <f>M46</f>
        <v>-1</v>
      </c>
      <c r="AR26" s="15">
        <f t="shared" si="13"/>
        <v>12</v>
      </c>
      <c r="AS26">
        <f t="shared" si="14"/>
        <v>19</v>
      </c>
      <c r="AT26" s="19">
        <f t="shared" si="15"/>
        <v>21</v>
      </c>
    </row>
    <row r="27" spans="1:46" ht="15.6" hidden="1" customHeight="1" x14ac:dyDescent="0.25">
      <c r="A27" s="199">
        <v>12</v>
      </c>
      <c r="B27" s="201">
        <f>'Zoznam tímov a pretekárov'!A25</f>
        <v>0</v>
      </c>
      <c r="C27" s="233"/>
      <c r="D27" s="204"/>
      <c r="E27" s="71"/>
      <c r="F27" s="203"/>
      <c r="G27" s="204"/>
      <c r="H27" s="71"/>
      <c r="I27" s="203"/>
      <c r="J27" s="204"/>
      <c r="K27" s="71"/>
      <c r="L27" s="203"/>
      <c r="M27" s="204"/>
      <c r="N27" s="71"/>
      <c r="O27" s="205">
        <f>SUM(E28+H28+K28+N28)</f>
        <v>396</v>
      </c>
      <c r="P27" s="207">
        <f>SUM(D28+G28+J28+M28)</f>
        <v>-4</v>
      </c>
      <c r="Q27" s="209">
        <f>AD17</f>
        <v>12</v>
      </c>
      <c r="Y27" s="10">
        <f>O47</f>
        <v>396</v>
      </c>
      <c r="Z27" s="9">
        <f>P47</f>
        <v>-4</v>
      </c>
      <c r="AA27">
        <f t="shared" si="0"/>
        <v>12</v>
      </c>
      <c r="AB27">
        <f t="shared" si="1"/>
        <v>12</v>
      </c>
      <c r="AC27">
        <f t="shared" si="2"/>
        <v>12.000120000000001</v>
      </c>
      <c r="AD27" s="21">
        <f t="shared" si="3"/>
        <v>12</v>
      </c>
      <c r="AE27" s="14">
        <f>D48</f>
        <v>-1</v>
      </c>
      <c r="AF27" s="15">
        <f t="shared" si="4"/>
        <v>12</v>
      </c>
      <c r="AG27">
        <f t="shared" si="5"/>
        <v>19</v>
      </c>
      <c r="AH27" s="19">
        <f t="shared" si="6"/>
        <v>21</v>
      </c>
      <c r="AI27" s="14">
        <f>G48</f>
        <v>-1</v>
      </c>
      <c r="AJ27">
        <f t="shared" si="7"/>
        <v>12</v>
      </c>
      <c r="AK27">
        <f t="shared" si="8"/>
        <v>19</v>
      </c>
      <c r="AL27" s="19">
        <f t="shared" si="9"/>
        <v>21</v>
      </c>
      <c r="AM27" s="14">
        <f>J48</f>
        <v>-1</v>
      </c>
      <c r="AN27" s="15">
        <f t="shared" si="10"/>
        <v>12</v>
      </c>
      <c r="AO27">
        <f t="shared" si="11"/>
        <v>19</v>
      </c>
      <c r="AP27" s="19">
        <f t="shared" si="12"/>
        <v>21</v>
      </c>
      <c r="AQ27" s="14">
        <f>M48</f>
        <v>-1</v>
      </c>
      <c r="AR27" s="15">
        <f t="shared" si="13"/>
        <v>12</v>
      </c>
      <c r="AS27">
        <f t="shared" si="14"/>
        <v>19</v>
      </c>
      <c r="AT27" s="19">
        <f t="shared" si="15"/>
        <v>21</v>
      </c>
    </row>
    <row r="28" spans="1:46" ht="15.9" hidden="1" customHeight="1" thickBot="1" x14ac:dyDescent="0.3">
      <c r="A28" s="200"/>
      <c r="B28" s="202"/>
      <c r="C28" s="167"/>
      <c r="D28" s="25">
        <v>-1</v>
      </c>
      <c r="E28" s="26">
        <v>99</v>
      </c>
      <c r="F28" s="24"/>
      <c r="G28" s="25">
        <v>-1</v>
      </c>
      <c r="H28" s="26">
        <v>99</v>
      </c>
      <c r="I28" s="24"/>
      <c r="J28" s="25">
        <v>-1</v>
      </c>
      <c r="K28" s="26">
        <v>99</v>
      </c>
      <c r="L28" s="24"/>
      <c r="M28" s="25">
        <v>-1</v>
      </c>
      <c r="N28" s="26">
        <v>99</v>
      </c>
      <c r="O28" s="206"/>
      <c r="P28" s="208"/>
      <c r="Q28" s="210"/>
      <c r="Y28" s="10">
        <f>O49</f>
        <v>396</v>
      </c>
      <c r="Z28" s="9">
        <f>P49</f>
        <v>-4</v>
      </c>
      <c r="AA28">
        <f t="shared" si="0"/>
        <v>12</v>
      </c>
      <c r="AB28">
        <f t="shared" si="1"/>
        <v>12</v>
      </c>
      <c r="AC28">
        <f t="shared" si="2"/>
        <v>12.000120000000001</v>
      </c>
      <c r="AD28" s="21">
        <f t="shared" si="3"/>
        <v>12</v>
      </c>
      <c r="AE28" s="14">
        <f>D50</f>
        <v>-1</v>
      </c>
      <c r="AF28" s="15">
        <f t="shared" si="4"/>
        <v>12</v>
      </c>
      <c r="AG28">
        <f t="shared" si="5"/>
        <v>19</v>
      </c>
      <c r="AH28" s="19">
        <f t="shared" si="6"/>
        <v>21</v>
      </c>
      <c r="AI28" s="14">
        <f>G50</f>
        <v>-1</v>
      </c>
      <c r="AJ28">
        <f t="shared" si="7"/>
        <v>12</v>
      </c>
      <c r="AK28">
        <f t="shared" si="8"/>
        <v>19</v>
      </c>
      <c r="AL28" s="19">
        <f t="shared" si="9"/>
        <v>21</v>
      </c>
      <c r="AM28" s="14">
        <f>J50</f>
        <v>-1</v>
      </c>
      <c r="AN28" s="15">
        <f t="shared" si="10"/>
        <v>12</v>
      </c>
      <c r="AO28">
        <f t="shared" si="11"/>
        <v>19</v>
      </c>
      <c r="AP28" s="19">
        <f t="shared" si="12"/>
        <v>21</v>
      </c>
      <c r="AQ28" s="14">
        <f>M50</f>
        <v>-1</v>
      </c>
      <c r="AR28" s="15">
        <f t="shared" si="13"/>
        <v>12</v>
      </c>
      <c r="AS28">
        <f t="shared" si="14"/>
        <v>19</v>
      </c>
      <c r="AT28" s="19">
        <f t="shared" si="15"/>
        <v>21</v>
      </c>
    </row>
    <row r="29" spans="1:46" ht="15.9" hidden="1" customHeight="1" x14ac:dyDescent="0.25">
      <c r="A29" s="199">
        <v>13</v>
      </c>
      <c r="B29" s="201">
        <f>'Zoznam tímov a pretekárov'!A27</f>
        <v>0</v>
      </c>
      <c r="C29" s="203"/>
      <c r="D29" s="204"/>
      <c r="E29" s="71"/>
      <c r="F29" s="203"/>
      <c r="G29" s="204"/>
      <c r="H29" s="71"/>
      <c r="I29" s="203"/>
      <c r="J29" s="204"/>
      <c r="K29" s="71"/>
      <c r="L29" s="203"/>
      <c r="M29" s="204"/>
      <c r="N29" s="71"/>
      <c r="O29" s="205">
        <f t="shared" ref="O29" si="17">SUM(E30+H30+K30+N30)</f>
        <v>396</v>
      </c>
      <c r="P29" s="207">
        <f>SUM(D30+G30+J30+M30)</f>
        <v>-4</v>
      </c>
      <c r="Q29" s="209">
        <f>AD18</f>
        <v>12</v>
      </c>
      <c r="Y29" s="10">
        <f>O51</f>
        <v>396</v>
      </c>
      <c r="Z29" s="9">
        <f>P51</f>
        <v>-4</v>
      </c>
      <c r="AA29">
        <f t="shared" si="0"/>
        <v>12</v>
      </c>
      <c r="AB29">
        <f t="shared" si="1"/>
        <v>12</v>
      </c>
      <c r="AC29">
        <f t="shared" si="2"/>
        <v>12.000120000000001</v>
      </c>
      <c r="AD29" s="21">
        <f t="shared" si="3"/>
        <v>12</v>
      </c>
      <c r="AE29" s="14">
        <f>D52</f>
        <v>-1</v>
      </c>
      <c r="AF29" s="15">
        <f t="shared" si="4"/>
        <v>12</v>
      </c>
      <c r="AG29">
        <f t="shared" si="5"/>
        <v>19</v>
      </c>
      <c r="AH29" s="19">
        <f t="shared" si="6"/>
        <v>21</v>
      </c>
      <c r="AI29" s="14">
        <f>G52</f>
        <v>-1</v>
      </c>
      <c r="AJ29">
        <f t="shared" si="7"/>
        <v>12</v>
      </c>
      <c r="AK29">
        <f t="shared" si="8"/>
        <v>19</v>
      </c>
      <c r="AL29" s="19">
        <f t="shared" si="9"/>
        <v>21</v>
      </c>
      <c r="AM29" s="14">
        <f>J52</f>
        <v>-1</v>
      </c>
      <c r="AN29" s="15">
        <f t="shared" si="10"/>
        <v>12</v>
      </c>
      <c r="AO29">
        <f t="shared" si="11"/>
        <v>19</v>
      </c>
      <c r="AP29" s="19">
        <f t="shared" si="12"/>
        <v>21</v>
      </c>
      <c r="AQ29" s="14">
        <f>M52</f>
        <v>-1</v>
      </c>
      <c r="AR29" s="15">
        <f t="shared" si="13"/>
        <v>12</v>
      </c>
      <c r="AS29">
        <f t="shared" si="14"/>
        <v>19</v>
      </c>
      <c r="AT29" s="19">
        <f t="shared" si="15"/>
        <v>21</v>
      </c>
    </row>
    <row r="30" spans="1:46" ht="15.9" hidden="1" customHeight="1" thickBot="1" x14ac:dyDescent="0.3">
      <c r="A30" s="200"/>
      <c r="B30" s="202"/>
      <c r="C30" s="24"/>
      <c r="D30" s="25">
        <v>-1</v>
      </c>
      <c r="E30" s="26">
        <v>99</v>
      </c>
      <c r="F30" s="24"/>
      <c r="G30" s="25">
        <v>-1</v>
      </c>
      <c r="H30" s="26">
        <v>99</v>
      </c>
      <c r="I30" s="24"/>
      <c r="J30" s="25">
        <v>-1</v>
      </c>
      <c r="K30" s="26">
        <v>99</v>
      </c>
      <c r="L30" s="24"/>
      <c r="M30" s="25">
        <v>-1</v>
      </c>
      <c r="N30" s="26">
        <v>99</v>
      </c>
      <c r="O30" s="206"/>
      <c r="P30" s="208"/>
      <c r="Q30" s="210"/>
      <c r="Y30" s="10">
        <f>O53</f>
        <v>396</v>
      </c>
      <c r="Z30" s="9">
        <f>P53</f>
        <v>-4</v>
      </c>
      <c r="AA30">
        <f t="shared" si="0"/>
        <v>12</v>
      </c>
      <c r="AB30">
        <f t="shared" si="1"/>
        <v>12</v>
      </c>
      <c r="AC30">
        <f t="shared" si="2"/>
        <v>12.000120000000001</v>
      </c>
      <c r="AD30" s="21">
        <f t="shared" si="3"/>
        <v>12</v>
      </c>
      <c r="AE30" s="14">
        <f>D54</f>
        <v>-1</v>
      </c>
      <c r="AF30" s="15">
        <f t="shared" si="4"/>
        <v>12</v>
      </c>
      <c r="AG30">
        <f t="shared" si="5"/>
        <v>19</v>
      </c>
      <c r="AH30" s="19">
        <f t="shared" si="6"/>
        <v>21</v>
      </c>
      <c r="AI30" s="14">
        <f>G54</f>
        <v>-1</v>
      </c>
      <c r="AJ30">
        <f t="shared" si="7"/>
        <v>12</v>
      </c>
      <c r="AK30">
        <f t="shared" si="8"/>
        <v>19</v>
      </c>
      <c r="AL30" s="19">
        <f t="shared" si="9"/>
        <v>21</v>
      </c>
      <c r="AM30" s="14">
        <f>J54</f>
        <v>-1</v>
      </c>
      <c r="AN30" s="15">
        <f t="shared" si="10"/>
        <v>12</v>
      </c>
      <c r="AO30">
        <f t="shared" si="11"/>
        <v>19</v>
      </c>
      <c r="AP30" s="19">
        <f t="shared" si="12"/>
        <v>21</v>
      </c>
      <c r="AQ30" s="14">
        <f>M54</f>
        <v>-1</v>
      </c>
      <c r="AR30" s="15">
        <f t="shared" si="13"/>
        <v>12</v>
      </c>
      <c r="AS30">
        <f t="shared" si="14"/>
        <v>19</v>
      </c>
      <c r="AT30" s="19">
        <f t="shared" si="15"/>
        <v>21</v>
      </c>
    </row>
    <row r="31" spans="1:46" ht="15.9" hidden="1" customHeight="1" x14ac:dyDescent="0.25">
      <c r="A31" s="199">
        <v>14</v>
      </c>
      <c r="B31" s="201">
        <f>'Zoznam tímov a pretekárov'!A29</f>
        <v>0</v>
      </c>
      <c r="C31" s="203"/>
      <c r="D31" s="204"/>
      <c r="E31" s="71"/>
      <c r="F31" s="203"/>
      <c r="G31" s="204"/>
      <c r="H31" s="71"/>
      <c r="I31" s="203"/>
      <c r="J31" s="204"/>
      <c r="K31" s="71"/>
      <c r="L31" s="203"/>
      <c r="M31" s="204"/>
      <c r="N31" s="71"/>
      <c r="O31" s="205">
        <f t="shared" ref="O31" si="18">SUM(E32+H32+K32+N32)</f>
        <v>396</v>
      </c>
      <c r="P31" s="207">
        <f>SUM(D32+G32+J32+M32)</f>
        <v>-4</v>
      </c>
      <c r="Q31" s="209">
        <f>AD19</f>
        <v>12</v>
      </c>
      <c r="Y31" s="10">
        <f>O55</f>
        <v>396</v>
      </c>
      <c r="Z31" s="9">
        <f>P55</f>
        <v>-4</v>
      </c>
      <c r="AA31">
        <f t="shared" si="0"/>
        <v>12</v>
      </c>
      <c r="AB31">
        <f t="shared" si="1"/>
        <v>12</v>
      </c>
      <c r="AC31">
        <f t="shared" si="2"/>
        <v>12.000120000000001</v>
      </c>
      <c r="AD31" s="21">
        <f t="shared" si="3"/>
        <v>12</v>
      </c>
      <c r="AE31" s="14">
        <f>D56</f>
        <v>-1</v>
      </c>
      <c r="AF31" s="15">
        <f t="shared" si="4"/>
        <v>12</v>
      </c>
      <c r="AG31">
        <f t="shared" si="5"/>
        <v>19</v>
      </c>
      <c r="AH31" s="19">
        <f t="shared" si="6"/>
        <v>21</v>
      </c>
      <c r="AI31" s="14">
        <f>G56</f>
        <v>-1</v>
      </c>
      <c r="AJ31">
        <f t="shared" si="7"/>
        <v>12</v>
      </c>
      <c r="AK31">
        <f t="shared" si="8"/>
        <v>19</v>
      </c>
      <c r="AL31" s="19">
        <f t="shared" si="9"/>
        <v>21</v>
      </c>
      <c r="AM31" s="14">
        <f>J56</f>
        <v>-1</v>
      </c>
      <c r="AN31" s="15">
        <f t="shared" si="10"/>
        <v>12</v>
      </c>
      <c r="AO31">
        <f t="shared" si="11"/>
        <v>19</v>
      </c>
      <c r="AP31" s="19">
        <f t="shared" si="12"/>
        <v>21</v>
      </c>
      <c r="AQ31" s="14">
        <f>M56</f>
        <v>-1</v>
      </c>
      <c r="AR31" s="15">
        <f t="shared" si="13"/>
        <v>12</v>
      </c>
      <c r="AS31">
        <f t="shared" si="14"/>
        <v>19</v>
      </c>
      <c r="AT31" s="19">
        <f t="shared" si="15"/>
        <v>21</v>
      </c>
    </row>
    <row r="32" spans="1:46" ht="15.9" hidden="1" customHeight="1" thickBot="1" x14ac:dyDescent="0.3">
      <c r="A32" s="200"/>
      <c r="B32" s="202"/>
      <c r="C32" s="24"/>
      <c r="D32" s="25">
        <v>-1</v>
      </c>
      <c r="E32" s="26">
        <v>99</v>
      </c>
      <c r="F32" s="24"/>
      <c r="G32" s="25">
        <v>-1</v>
      </c>
      <c r="H32" s="26">
        <v>99</v>
      </c>
      <c r="I32" s="24"/>
      <c r="J32" s="25">
        <v>-1</v>
      </c>
      <c r="K32" s="26">
        <v>99</v>
      </c>
      <c r="L32" s="24"/>
      <c r="M32" s="25">
        <v>-1</v>
      </c>
      <c r="N32" s="26">
        <v>99</v>
      </c>
      <c r="O32" s="206"/>
      <c r="P32" s="208"/>
      <c r="Q32" s="210"/>
      <c r="Y32" s="10">
        <f>O57</f>
        <v>396</v>
      </c>
      <c r="Z32" s="9">
        <f>P57</f>
        <v>-4</v>
      </c>
      <c r="AA32">
        <f t="shared" si="0"/>
        <v>12</v>
      </c>
      <c r="AB32">
        <f t="shared" si="1"/>
        <v>12</v>
      </c>
      <c r="AC32">
        <f t="shared" si="2"/>
        <v>12.000120000000001</v>
      </c>
      <c r="AD32" s="21">
        <f t="shared" si="3"/>
        <v>12</v>
      </c>
      <c r="AE32" s="14">
        <f>D58</f>
        <v>-1</v>
      </c>
      <c r="AF32" s="15">
        <f t="shared" si="4"/>
        <v>12</v>
      </c>
      <c r="AG32">
        <f t="shared" si="5"/>
        <v>19</v>
      </c>
      <c r="AH32" s="19">
        <f t="shared" si="6"/>
        <v>21</v>
      </c>
      <c r="AI32" s="14">
        <f>G58</f>
        <v>-1</v>
      </c>
      <c r="AJ32">
        <f t="shared" si="7"/>
        <v>12</v>
      </c>
      <c r="AK32">
        <f t="shared" si="8"/>
        <v>19</v>
      </c>
      <c r="AL32" s="19">
        <f t="shared" si="9"/>
        <v>21</v>
      </c>
      <c r="AM32" s="14">
        <f>J58</f>
        <v>-1</v>
      </c>
      <c r="AN32" s="15">
        <f t="shared" si="10"/>
        <v>12</v>
      </c>
      <c r="AO32">
        <f t="shared" si="11"/>
        <v>19</v>
      </c>
      <c r="AP32" s="19">
        <f t="shared" si="12"/>
        <v>21</v>
      </c>
      <c r="AQ32" s="14">
        <f>M58</f>
        <v>-1</v>
      </c>
      <c r="AR32" s="15">
        <f t="shared" si="13"/>
        <v>12</v>
      </c>
      <c r="AS32">
        <f t="shared" si="14"/>
        <v>19</v>
      </c>
      <c r="AT32" s="19">
        <f t="shared" si="15"/>
        <v>21</v>
      </c>
    </row>
    <row r="33" spans="1:46" ht="15.9" hidden="1" customHeight="1" x14ac:dyDescent="0.25">
      <c r="A33" s="199">
        <v>15</v>
      </c>
      <c r="B33" s="201">
        <f>'Zoznam tímov a pretekárov'!A31</f>
        <v>0</v>
      </c>
      <c r="C33" s="203"/>
      <c r="D33" s="204"/>
      <c r="E33" s="71"/>
      <c r="F33" s="203"/>
      <c r="G33" s="204"/>
      <c r="H33" s="71"/>
      <c r="I33" s="203"/>
      <c r="J33" s="204"/>
      <c r="K33" s="71"/>
      <c r="L33" s="203"/>
      <c r="M33" s="204"/>
      <c r="N33" s="71"/>
      <c r="O33" s="205">
        <f t="shared" ref="O33:O63" si="19">SUM(E34+H34+K34+N34)</f>
        <v>396</v>
      </c>
      <c r="P33" s="207">
        <f>SUM(D34+G34+J34+M34)</f>
        <v>-4</v>
      </c>
      <c r="Q33" s="209">
        <f>AD20</f>
        <v>12</v>
      </c>
      <c r="Y33" s="10">
        <f>O59</f>
        <v>396</v>
      </c>
      <c r="Z33" s="9">
        <f>P59</f>
        <v>-4</v>
      </c>
      <c r="AA33">
        <f t="shared" si="0"/>
        <v>12</v>
      </c>
      <c r="AB33">
        <f t="shared" si="1"/>
        <v>12</v>
      </c>
      <c r="AC33">
        <f t="shared" si="2"/>
        <v>12.000120000000001</v>
      </c>
      <c r="AD33" s="21">
        <f t="shared" si="3"/>
        <v>12</v>
      </c>
      <c r="AE33" s="14">
        <f>D60</f>
        <v>-1</v>
      </c>
      <c r="AF33" s="15">
        <f t="shared" si="4"/>
        <v>12</v>
      </c>
      <c r="AG33">
        <f t="shared" si="5"/>
        <v>19</v>
      </c>
      <c r="AH33" s="19">
        <f t="shared" si="6"/>
        <v>21</v>
      </c>
      <c r="AI33" s="14">
        <f>G60</f>
        <v>-1</v>
      </c>
      <c r="AJ33">
        <f t="shared" si="7"/>
        <v>12</v>
      </c>
      <c r="AK33">
        <f t="shared" si="8"/>
        <v>19</v>
      </c>
      <c r="AL33" s="19">
        <f t="shared" si="9"/>
        <v>21</v>
      </c>
      <c r="AM33" s="14">
        <f>J60</f>
        <v>-1</v>
      </c>
      <c r="AN33" s="15">
        <f t="shared" si="10"/>
        <v>12</v>
      </c>
      <c r="AO33">
        <f t="shared" si="11"/>
        <v>19</v>
      </c>
      <c r="AP33" s="19">
        <f t="shared" si="12"/>
        <v>21</v>
      </c>
      <c r="AQ33" s="14">
        <f>M60</f>
        <v>-1</v>
      </c>
      <c r="AR33" s="15">
        <f t="shared" si="13"/>
        <v>12</v>
      </c>
      <c r="AS33">
        <f t="shared" si="14"/>
        <v>19</v>
      </c>
      <c r="AT33" s="19">
        <f t="shared" si="15"/>
        <v>21</v>
      </c>
    </row>
    <row r="34" spans="1:46" ht="15.9" hidden="1" customHeight="1" thickBot="1" x14ac:dyDescent="0.3">
      <c r="A34" s="200"/>
      <c r="B34" s="202"/>
      <c r="C34" s="24"/>
      <c r="D34" s="25">
        <v>-1</v>
      </c>
      <c r="E34" s="26">
        <v>99</v>
      </c>
      <c r="F34" s="24"/>
      <c r="G34" s="25">
        <v>-1</v>
      </c>
      <c r="H34" s="26">
        <v>99</v>
      </c>
      <c r="I34" s="24"/>
      <c r="J34" s="25">
        <v>-1</v>
      </c>
      <c r="K34" s="26">
        <v>99</v>
      </c>
      <c r="L34" s="167"/>
      <c r="M34" s="25">
        <v>-1</v>
      </c>
      <c r="N34" s="26">
        <v>99</v>
      </c>
      <c r="O34" s="206"/>
      <c r="P34" s="208"/>
      <c r="Q34" s="210"/>
      <c r="Y34" s="10">
        <f>O61</f>
        <v>396</v>
      </c>
      <c r="Z34" s="9">
        <f>P61</f>
        <v>-4</v>
      </c>
      <c r="AA34">
        <f t="shared" si="0"/>
        <v>12</v>
      </c>
      <c r="AB34">
        <f t="shared" si="1"/>
        <v>12</v>
      </c>
      <c r="AC34">
        <f t="shared" si="2"/>
        <v>12.000120000000001</v>
      </c>
      <c r="AD34" s="21">
        <f t="shared" si="3"/>
        <v>12</v>
      </c>
      <c r="AE34" s="14">
        <f>D62</f>
        <v>-1</v>
      </c>
      <c r="AF34" s="15">
        <f t="shared" si="4"/>
        <v>12</v>
      </c>
      <c r="AG34">
        <f t="shared" si="5"/>
        <v>19</v>
      </c>
      <c r="AH34" s="19">
        <f t="shared" si="6"/>
        <v>21</v>
      </c>
      <c r="AI34" s="14">
        <f>G62</f>
        <v>-1</v>
      </c>
      <c r="AJ34">
        <f t="shared" si="7"/>
        <v>12</v>
      </c>
      <c r="AK34">
        <f t="shared" si="8"/>
        <v>19</v>
      </c>
      <c r="AL34" s="19">
        <f t="shared" si="9"/>
        <v>21</v>
      </c>
      <c r="AM34" s="14">
        <f>J62</f>
        <v>-1</v>
      </c>
      <c r="AN34" s="15">
        <f t="shared" si="10"/>
        <v>12</v>
      </c>
      <c r="AO34">
        <f t="shared" si="11"/>
        <v>19</v>
      </c>
      <c r="AP34" s="19">
        <f t="shared" si="12"/>
        <v>21</v>
      </c>
      <c r="AQ34" s="14">
        <f>M62</f>
        <v>-1</v>
      </c>
      <c r="AR34" s="15">
        <f t="shared" si="13"/>
        <v>12</v>
      </c>
      <c r="AS34">
        <f t="shared" si="14"/>
        <v>19</v>
      </c>
      <c r="AT34" s="19">
        <f t="shared" si="15"/>
        <v>21</v>
      </c>
    </row>
    <row r="35" spans="1:46" ht="15.9" hidden="1" customHeight="1" x14ac:dyDescent="0.25">
      <c r="A35" s="199">
        <v>16</v>
      </c>
      <c r="B35" s="201">
        <f>'Zoznam tímov a pretekárov'!A33</f>
        <v>0</v>
      </c>
      <c r="C35" s="203"/>
      <c r="D35" s="204"/>
      <c r="E35" s="71"/>
      <c r="F35" s="203"/>
      <c r="G35" s="204"/>
      <c r="H35" s="71"/>
      <c r="I35" s="203"/>
      <c r="J35" s="204"/>
      <c r="K35" s="71"/>
      <c r="L35" s="203"/>
      <c r="M35" s="204"/>
      <c r="N35" s="71"/>
      <c r="O35" s="205">
        <f t="shared" si="19"/>
        <v>396</v>
      </c>
      <c r="P35" s="207">
        <f t="shared" ref="P35:P63" si="20">SUM(D36+G36+J36+M36)</f>
        <v>-4</v>
      </c>
      <c r="Q35" s="209">
        <f>AD21</f>
        <v>12</v>
      </c>
      <c r="Y35" s="10">
        <f>O63</f>
        <v>396</v>
      </c>
      <c r="Z35" s="9">
        <f>P63</f>
        <v>-4</v>
      </c>
      <c r="AA35">
        <f t="shared" si="0"/>
        <v>12</v>
      </c>
      <c r="AB35">
        <f t="shared" si="1"/>
        <v>12</v>
      </c>
      <c r="AC35">
        <f t="shared" si="2"/>
        <v>12.000120000000001</v>
      </c>
      <c r="AD35" s="21">
        <f t="shared" si="3"/>
        <v>12</v>
      </c>
      <c r="AE35" s="14">
        <f>D64</f>
        <v>-1</v>
      </c>
      <c r="AF35" s="15">
        <f t="shared" si="4"/>
        <v>12</v>
      </c>
      <c r="AG35">
        <f t="shared" si="5"/>
        <v>19</v>
      </c>
      <c r="AH35" s="19">
        <f t="shared" si="6"/>
        <v>21</v>
      </c>
      <c r="AI35" s="14">
        <f>G64</f>
        <v>-1</v>
      </c>
      <c r="AJ35">
        <f t="shared" si="7"/>
        <v>12</v>
      </c>
      <c r="AK35">
        <f t="shared" si="8"/>
        <v>19</v>
      </c>
      <c r="AL35" s="19">
        <f t="shared" si="9"/>
        <v>21</v>
      </c>
      <c r="AM35" s="14">
        <f>J64</f>
        <v>-1</v>
      </c>
      <c r="AN35" s="15">
        <f t="shared" si="10"/>
        <v>12</v>
      </c>
      <c r="AO35">
        <f t="shared" si="11"/>
        <v>19</v>
      </c>
      <c r="AP35" s="19">
        <f t="shared" si="12"/>
        <v>21</v>
      </c>
      <c r="AQ35" s="14">
        <f>M64</f>
        <v>-1</v>
      </c>
      <c r="AR35" s="15">
        <f>IF(M34="d",MAX($A$5:$A$64) +1,RANK(AQ35,$AQ$6:$AQ$35,0))</f>
        <v>12</v>
      </c>
      <c r="AS35">
        <f>COUNTIF($AR$6:$AR$35,AR35)</f>
        <v>19</v>
      </c>
      <c r="AT35" s="19">
        <f>IF(AS35 &gt; 1,IF(MOD(AS35,2) = 0,((AR35*2+AS35-1)/2),(AR35*2+AS35-1)/2),IF(AS35=1,AR35,(AR35*2+AS35-1)/2))</f>
        <v>21</v>
      </c>
    </row>
    <row r="36" spans="1:46" ht="15.9" hidden="1" customHeight="1" thickBot="1" x14ac:dyDescent="0.3">
      <c r="A36" s="200"/>
      <c r="B36" s="202"/>
      <c r="C36" s="167"/>
      <c r="D36" s="25">
        <v>-1</v>
      </c>
      <c r="E36" s="26">
        <v>99</v>
      </c>
      <c r="F36" s="24"/>
      <c r="G36" s="25">
        <v>-1</v>
      </c>
      <c r="H36" s="26">
        <v>99</v>
      </c>
      <c r="I36" s="24"/>
      <c r="J36" s="25">
        <v>-1</v>
      </c>
      <c r="K36" s="26">
        <v>99</v>
      </c>
      <c r="L36" s="24"/>
      <c r="M36" s="25">
        <v>-1</v>
      </c>
      <c r="N36" s="26">
        <v>99</v>
      </c>
      <c r="O36" s="206"/>
      <c r="P36" s="208"/>
      <c r="Q36" s="210"/>
      <c r="AF36" s="8"/>
    </row>
    <row r="37" spans="1:46" ht="15.9" hidden="1" customHeight="1" x14ac:dyDescent="0.3">
      <c r="A37" s="199">
        <v>17</v>
      </c>
      <c r="B37" s="201"/>
      <c r="C37" s="203"/>
      <c r="D37" s="204"/>
      <c r="E37" s="71"/>
      <c r="F37" s="203"/>
      <c r="G37" s="204"/>
      <c r="H37" s="71"/>
      <c r="I37" s="203"/>
      <c r="J37" s="204"/>
      <c r="K37" s="71"/>
      <c r="L37" s="203"/>
      <c r="M37" s="204"/>
      <c r="N37" s="71"/>
      <c r="O37" s="205">
        <f t="shared" si="19"/>
        <v>396</v>
      </c>
      <c r="P37" s="207">
        <f t="shared" si="20"/>
        <v>-4</v>
      </c>
      <c r="Q37" s="209">
        <f>AD22</f>
        <v>12</v>
      </c>
      <c r="R37" s="78"/>
      <c r="S37" s="78"/>
    </row>
    <row r="38" spans="1:46" ht="15.75" hidden="1" customHeight="1" thickBot="1" x14ac:dyDescent="0.3">
      <c r="A38" s="200"/>
      <c r="B38" s="202"/>
      <c r="C38" s="24"/>
      <c r="D38" s="25">
        <v>-1</v>
      </c>
      <c r="E38" s="26">
        <v>99</v>
      </c>
      <c r="F38" s="24"/>
      <c r="G38" s="25">
        <v>-1</v>
      </c>
      <c r="H38" s="26">
        <v>99</v>
      </c>
      <c r="I38" s="24"/>
      <c r="J38" s="25">
        <v>-1</v>
      </c>
      <c r="K38" s="26">
        <v>99</v>
      </c>
      <c r="L38" s="24"/>
      <c r="M38" s="25">
        <v>-1</v>
      </c>
      <c r="N38" s="26">
        <v>99</v>
      </c>
      <c r="O38" s="206"/>
      <c r="P38" s="208"/>
      <c r="Q38" s="210"/>
    </row>
    <row r="39" spans="1:46" ht="15" hidden="1" customHeight="1" x14ac:dyDescent="0.25">
      <c r="A39" s="199">
        <v>18</v>
      </c>
      <c r="B39" s="201"/>
      <c r="C39" s="203"/>
      <c r="D39" s="204"/>
      <c r="E39" s="71"/>
      <c r="F39" s="203"/>
      <c r="G39" s="204"/>
      <c r="H39" s="71"/>
      <c r="I39" s="203"/>
      <c r="J39" s="204"/>
      <c r="K39" s="71"/>
      <c r="L39" s="203"/>
      <c r="M39" s="204"/>
      <c r="N39" s="71"/>
      <c r="O39" s="205">
        <f t="shared" si="19"/>
        <v>396</v>
      </c>
      <c r="P39" s="207">
        <f t="shared" si="20"/>
        <v>-4</v>
      </c>
      <c r="Q39" s="209">
        <f>AD23</f>
        <v>12</v>
      </c>
    </row>
    <row r="40" spans="1:46" ht="15.75" hidden="1" customHeight="1" thickBot="1" x14ac:dyDescent="0.3">
      <c r="A40" s="200"/>
      <c r="B40" s="202"/>
      <c r="C40" s="24"/>
      <c r="D40" s="25">
        <v>-1</v>
      </c>
      <c r="E40" s="26">
        <v>99</v>
      </c>
      <c r="F40" s="24"/>
      <c r="G40" s="25">
        <v>-1</v>
      </c>
      <c r="H40" s="26">
        <v>99</v>
      </c>
      <c r="I40" s="24"/>
      <c r="J40" s="25">
        <v>-1</v>
      </c>
      <c r="K40" s="26">
        <v>99</v>
      </c>
      <c r="L40" s="24"/>
      <c r="M40" s="25">
        <v>-1</v>
      </c>
      <c r="N40" s="26">
        <v>99</v>
      </c>
      <c r="O40" s="206"/>
      <c r="P40" s="208"/>
      <c r="Q40" s="210"/>
    </row>
    <row r="41" spans="1:46" ht="15" hidden="1" customHeight="1" x14ac:dyDescent="0.25">
      <c r="A41" s="199">
        <v>19</v>
      </c>
      <c r="B41" s="201"/>
      <c r="C41" s="203"/>
      <c r="D41" s="204"/>
      <c r="E41" s="71"/>
      <c r="F41" s="203"/>
      <c r="G41" s="204"/>
      <c r="H41" s="71"/>
      <c r="I41" s="203"/>
      <c r="J41" s="204"/>
      <c r="K41" s="71"/>
      <c r="L41" s="203"/>
      <c r="M41" s="204"/>
      <c r="N41" s="71"/>
      <c r="O41" s="205">
        <f t="shared" si="19"/>
        <v>396</v>
      </c>
      <c r="P41" s="207">
        <f t="shared" si="20"/>
        <v>-4</v>
      </c>
      <c r="Q41" s="209">
        <f>AD24</f>
        <v>12</v>
      </c>
    </row>
    <row r="42" spans="1:46" ht="15.75" hidden="1" customHeight="1" thickBot="1" x14ac:dyDescent="0.3">
      <c r="A42" s="200"/>
      <c r="B42" s="202"/>
      <c r="C42" s="24"/>
      <c r="D42" s="25">
        <v>-1</v>
      </c>
      <c r="E42" s="26">
        <v>99</v>
      </c>
      <c r="F42" s="24"/>
      <c r="G42" s="25">
        <v>-1</v>
      </c>
      <c r="H42" s="26">
        <v>99</v>
      </c>
      <c r="I42" s="24"/>
      <c r="J42" s="25">
        <v>-1</v>
      </c>
      <c r="K42" s="26">
        <v>99</v>
      </c>
      <c r="L42" s="24"/>
      <c r="M42" s="25">
        <v>-1</v>
      </c>
      <c r="N42" s="26">
        <v>99</v>
      </c>
      <c r="O42" s="206"/>
      <c r="P42" s="208"/>
      <c r="Q42" s="210"/>
    </row>
    <row r="43" spans="1:46" ht="15" hidden="1" customHeight="1" thickBot="1" x14ac:dyDescent="0.3">
      <c r="A43" s="199">
        <v>20</v>
      </c>
      <c r="B43" s="201"/>
      <c r="C43" s="203"/>
      <c r="D43" s="204"/>
      <c r="E43" s="71"/>
      <c r="F43" s="203"/>
      <c r="G43" s="204"/>
      <c r="H43" s="71"/>
      <c r="I43" s="203"/>
      <c r="J43" s="204"/>
      <c r="K43" s="71"/>
      <c r="L43" s="203"/>
      <c r="M43" s="204"/>
      <c r="N43" s="71"/>
      <c r="O43" s="205">
        <f t="shared" si="19"/>
        <v>396</v>
      </c>
      <c r="P43" s="207">
        <f t="shared" si="20"/>
        <v>-4</v>
      </c>
      <c r="Q43" s="209">
        <f>AD25</f>
        <v>12</v>
      </c>
      <c r="AP43" s="18" t="s">
        <v>26</v>
      </c>
      <c r="AQ43" s="7" t="str">
        <f>IF(C5 = "D","0"," ")</f>
        <v xml:space="preserve"> </v>
      </c>
    </row>
    <row r="44" spans="1:46" ht="15.75" hidden="1" customHeight="1" thickBot="1" x14ac:dyDescent="0.3">
      <c r="A44" s="200"/>
      <c r="B44" s="202"/>
      <c r="C44" s="24"/>
      <c r="D44" s="25">
        <v>-1</v>
      </c>
      <c r="E44" s="26">
        <v>99</v>
      </c>
      <c r="F44" s="24"/>
      <c r="G44" s="25">
        <v>-1</v>
      </c>
      <c r="H44" s="26">
        <v>99</v>
      </c>
      <c r="I44" s="24"/>
      <c r="J44" s="25">
        <v>-1</v>
      </c>
      <c r="K44" s="26">
        <v>99</v>
      </c>
      <c r="L44" s="24"/>
      <c r="M44" s="25">
        <v>-1</v>
      </c>
      <c r="N44" s="26">
        <v>99</v>
      </c>
      <c r="O44" s="206"/>
      <c r="P44" s="208"/>
      <c r="Q44" s="210"/>
      <c r="AP44" s="18" t="s">
        <v>27</v>
      </c>
    </row>
    <row r="45" spans="1:46" ht="15" hidden="1" customHeight="1" x14ac:dyDescent="0.25">
      <c r="A45" s="199">
        <v>21</v>
      </c>
      <c r="B45" s="201"/>
      <c r="C45" s="203"/>
      <c r="D45" s="204"/>
      <c r="E45" s="71"/>
      <c r="F45" s="203"/>
      <c r="G45" s="204"/>
      <c r="H45" s="71"/>
      <c r="I45" s="203"/>
      <c r="J45" s="204"/>
      <c r="K45" s="71"/>
      <c r="L45" s="203"/>
      <c r="M45" s="204"/>
      <c r="N45" s="71"/>
      <c r="O45" s="205">
        <f t="shared" si="19"/>
        <v>396</v>
      </c>
      <c r="P45" s="207">
        <f t="shared" si="20"/>
        <v>-4</v>
      </c>
      <c r="Q45" s="209">
        <f>AD26</f>
        <v>12</v>
      </c>
    </row>
    <row r="46" spans="1:46" ht="15.75" hidden="1" customHeight="1" thickBot="1" x14ac:dyDescent="0.3">
      <c r="A46" s="200"/>
      <c r="B46" s="202"/>
      <c r="C46" s="24"/>
      <c r="D46" s="25">
        <v>-1</v>
      </c>
      <c r="E46" s="26">
        <v>99</v>
      </c>
      <c r="F46" s="24"/>
      <c r="G46" s="25">
        <v>-1</v>
      </c>
      <c r="H46" s="26">
        <v>99</v>
      </c>
      <c r="I46" s="24"/>
      <c r="J46" s="25">
        <v>-1</v>
      </c>
      <c r="K46" s="26">
        <v>99</v>
      </c>
      <c r="L46" s="24"/>
      <c r="M46" s="25">
        <v>-1</v>
      </c>
      <c r="N46" s="26">
        <v>99</v>
      </c>
      <c r="O46" s="206"/>
      <c r="P46" s="208"/>
      <c r="Q46" s="210"/>
    </row>
    <row r="47" spans="1:46" ht="15" hidden="1" customHeight="1" x14ac:dyDescent="0.25">
      <c r="A47" s="199">
        <v>22</v>
      </c>
      <c r="B47" s="201"/>
      <c r="C47" s="203"/>
      <c r="D47" s="204"/>
      <c r="E47" s="71"/>
      <c r="F47" s="203"/>
      <c r="G47" s="204"/>
      <c r="H47" s="71"/>
      <c r="I47" s="203"/>
      <c r="J47" s="204"/>
      <c r="K47" s="71"/>
      <c r="L47" s="203"/>
      <c r="M47" s="204"/>
      <c r="N47" s="71"/>
      <c r="O47" s="205">
        <f t="shared" si="19"/>
        <v>396</v>
      </c>
      <c r="P47" s="207">
        <f t="shared" si="20"/>
        <v>-4</v>
      </c>
      <c r="Q47" s="209">
        <f>AD27</f>
        <v>12</v>
      </c>
    </row>
    <row r="48" spans="1:46" ht="15.75" hidden="1" customHeight="1" thickBot="1" x14ac:dyDescent="0.3">
      <c r="A48" s="200"/>
      <c r="B48" s="202"/>
      <c r="C48" s="24"/>
      <c r="D48" s="25">
        <v>-1</v>
      </c>
      <c r="E48" s="26">
        <v>99</v>
      </c>
      <c r="F48" s="24"/>
      <c r="G48" s="25">
        <v>-1</v>
      </c>
      <c r="H48" s="26">
        <v>99</v>
      </c>
      <c r="I48" s="24"/>
      <c r="J48" s="25">
        <v>-1</v>
      </c>
      <c r="K48" s="26">
        <v>99</v>
      </c>
      <c r="L48" s="24"/>
      <c r="M48" s="25">
        <v>-1</v>
      </c>
      <c r="N48" s="26">
        <v>99</v>
      </c>
      <c r="O48" s="206"/>
      <c r="P48" s="208"/>
      <c r="Q48" s="210"/>
    </row>
    <row r="49" spans="1:17" ht="15" hidden="1" customHeight="1" x14ac:dyDescent="0.25">
      <c r="A49" s="199">
        <v>23</v>
      </c>
      <c r="B49" s="201"/>
      <c r="C49" s="203"/>
      <c r="D49" s="204"/>
      <c r="E49" s="71"/>
      <c r="F49" s="203"/>
      <c r="G49" s="204"/>
      <c r="H49" s="71"/>
      <c r="I49" s="203"/>
      <c r="J49" s="204"/>
      <c r="K49" s="71"/>
      <c r="L49" s="203"/>
      <c r="M49" s="204"/>
      <c r="N49" s="71"/>
      <c r="O49" s="205">
        <f t="shared" si="19"/>
        <v>396</v>
      </c>
      <c r="P49" s="207">
        <f t="shared" si="20"/>
        <v>-4</v>
      </c>
      <c r="Q49" s="209">
        <f>AD28</f>
        <v>12</v>
      </c>
    </row>
    <row r="50" spans="1:17" ht="15.75" hidden="1" customHeight="1" thickBot="1" x14ac:dyDescent="0.3">
      <c r="A50" s="200"/>
      <c r="B50" s="202"/>
      <c r="C50" s="24"/>
      <c r="D50" s="25">
        <v>-1</v>
      </c>
      <c r="E50" s="26">
        <v>99</v>
      </c>
      <c r="F50" s="24"/>
      <c r="G50" s="25">
        <v>-1</v>
      </c>
      <c r="H50" s="26">
        <v>99</v>
      </c>
      <c r="I50" s="24"/>
      <c r="J50" s="25">
        <v>-1</v>
      </c>
      <c r="K50" s="26">
        <v>99</v>
      </c>
      <c r="L50" s="24"/>
      <c r="M50" s="25">
        <v>-1</v>
      </c>
      <c r="N50" s="26">
        <v>99</v>
      </c>
      <c r="O50" s="206"/>
      <c r="P50" s="208"/>
      <c r="Q50" s="210"/>
    </row>
    <row r="51" spans="1:17" ht="15" hidden="1" customHeight="1" x14ac:dyDescent="0.25">
      <c r="A51" s="199">
        <v>24</v>
      </c>
      <c r="B51" s="201"/>
      <c r="C51" s="203"/>
      <c r="D51" s="204"/>
      <c r="E51" s="71"/>
      <c r="F51" s="203"/>
      <c r="G51" s="204"/>
      <c r="H51" s="71"/>
      <c r="I51" s="203"/>
      <c r="J51" s="204"/>
      <c r="K51" s="71"/>
      <c r="L51" s="203"/>
      <c r="M51" s="204"/>
      <c r="N51" s="71"/>
      <c r="O51" s="205">
        <f t="shared" si="19"/>
        <v>396</v>
      </c>
      <c r="P51" s="207">
        <f t="shared" si="20"/>
        <v>-4</v>
      </c>
      <c r="Q51" s="209">
        <f>AD29</f>
        <v>12</v>
      </c>
    </row>
    <row r="52" spans="1:17" ht="15.75" hidden="1" customHeight="1" thickBot="1" x14ac:dyDescent="0.3">
      <c r="A52" s="200"/>
      <c r="B52" s="202"/>
      <c r="C52" s="24"/>
      <c r="D52" s="25">
        <v>-1</v>
      </c>
      <c r="E52" s="26">
        <v>99</v>
      </c>
      <c r="F52" s="24"/>
      <c r="G52" s="25">
        <v>-1</v>
      </c>
      <c r="H52" s="26">
        <v>99</v>
      </c>
      <c r="I52" s="24"/>
      <c r="J52" s="25">
        <v>-1</v>
      </c>
      <c r="K52" s="26">
        <v>99</v>
      </c>
      <c r="L52" s="24"/>
      <c r="M52" s="25">
        <v>-1</v>
      </c>
      <c r="N52" s="26">
        <v>99</v>
      </c>
      <c r="O52" s="206"/>
      <c r="P52" s="208"/>
      <c r="Q52" s="210"/>
    </row>
    <row r="53" spans="1:17" ht="15" hidden="1" customHeight="1" x14ac:dyDescent="0.25">
      <c r="A53" s="199">
        <v>25</v>
      </c>
      <c r="B53" s="201"/>
      <c r="C53" s="203"/>
      <c r="D53" s="204"/>
      <c r="E53" s="71"/>
      <c r="F53" s="203"/>
      <c r="G53" s="204"/>
      <c r="H53" s="71"/>
      <c r="I53" s="203"/>
      <c r="J53" s="204"/>
      <c r="K53" s="71"/>
      <c r="L53" s="203"/>
      <c r="M53" s="204"/>
      <c r="N53" s="71"/>
      <c r="O53" s="205">
        <f t="shared" si="19"/>
        <v>396</v>
      </c>
      <c r="P53" s="207">
        <f t="shared" si="20"/>
        <v>-4</v>
      </c>
      <c r="Q53" s="209">
        <f>AD30</f>
        <v>12</v>
      </c>
    </row>
    <row r="54" spans="1:17" ht="15.75" hidden="1" customHeight="1" thickBot="1" x14ac:dyDescent="0.3">
      <c r="A54" s="200"/>
      <c r="B54" s="202"/>
      <c r="C54" s="24"/>
      <c r="D54" s="25">
        <v>-1</v>
      </c>
      <c r="E54" s="26">
        <v>99</v>
      </c>
      <c r="F54" s="24"/>
      <c r="G54" s="25">
        <v>-1</v>
      </c>
      <c r="H54" s="26">
        <v>99</v>
      </c>
      <c r="I54" s="24"/>
      <c r="J54" s="25">
        <v>-1</v>
      </c>
      <c r="K54" s="26">
        <v>99</v>
      </c>
      <c r="L54" s="24"/>
      <c r="M54" s="25">
        <v>-1</v>
      </c>
      <c r="N54" s="26">
        <v>99</v>
      </c>
      <c r="O54" s="206"/>
      <c r="P54" s="208"/>
      <c r="Q54" s="210"/>
    </row>
    <row r="55" spans="1:17" ht="15" hidden="1" customHeight="1" x14ac:dyDescent="0.25">
      <c r="A55" s="199">
        <v>26</v>
      </c>
      <c r="B55" s="201"/>
      <c r="C55" s="203"/>
      <c r="D55" s="204"/>
      <c r="E55" s="71"/>
      <c r="F55" s="203"/>
      <c r="G55" s="204"/>
      <c r="H55" s="71"/>
      <c r="I55" s="203"/>
      <c r="J55" s="204"/>
      <c r="K55" s="71"/>
      <c r="L55" s="203"/>
      <c r="M55" s="204"/>
      <c r="N55" s="71"/>
      <c r="O55" s="205">
        <f t="shared" si="19"/>
        <v>396</v>
      </c>
      <c r="P55" s="207">
        <f t="shared" si="20"/>
        <v>-4</v>
      </c>
      <c r="Q55" s="209">
        <f>AD31</f>
        <v>12</v>
      </c>
    </row>
    <row r="56" spans="1:17" ht="15.75" hidden="1" customHeight="1" thickBot="1" x14ac:dyDescent="0.3">
      <c r="A56" s="200"/>
      <c r="B56" s="202"/>
      <c r="C56" s="24"/>
      <c r="D56" s="25">
        <v>-1</v>
      </c>
      <c r="E56" s="26">
        <v>99</v>
      </c>
      <c r="F56" s="24"/>
      <c r="G56" s="25">
        <v>-1</v>
      </c>
      <c r="H56" s="26">
        <v>99</v>
      </c>
      <c r="I56" s="24"/>
      <c r="J56" s="25">
        <v>-1</v>
      </c>
      <c r="K56" s="26">
        <v>99</v>
      </c>
      <c r="L56" s="24"/>
      <c r="M56" s="25">
        <v>-1</v>
      </c>
      <c r="N56" s="26">
        <v>99</v>
      </c>
      <c r="O56" s="206"/>
      <c r="P56" s="208"/>
      <c r="Q56" s="210"/>
    </row>
    <row r="57" spans="1:17" ht="15" hidden="1" customHeight="1" x14ac:dyDescent="0.25">
      <c r="A57" s="199">
        <v>27</v>
      </c>
      <c r="B57" s="201"/>
      <c r="C57" s="203"/>
      <c r="D57" s="204"/>
      <c r="E57" s="71"/>
      <c r="F57" s="203"/>
      <c r="G57" s="204"/>
      <c r="H57" s="71"/>
      <c r="I57" s="203"/>
      <c r="J57" s="204"/>
      <c r="K57" s="71"/>
      <c r="L57" s="203"/>
      <c r="M57" s="204"/>
      <c r="N57" s="71"/>
      <c r="O57" s="205">
        <f t="shared" si="19"/>
        <v>396</v>
      </c>
      <c r="P57" s="207">
        <f t="shared" si="20"/>
        <v>-4</v>
      </c>
      <c r="Q57" s="209">
        <f>AD32</f>
        <v>12</v>
      </c>
    </row>
    <row r="58" spans="1:17" ht="15.75" hidden="1" customHeight="1" thickBot="1" x14ac:dyDescent="0.3">
      <c r="A58" s="200"/>
      <c r="B58" s="202"/>
      <c r="C58" s="24"/>
      <c r="D58" s="25">
        <v>-1</v>
      </c>
      <c r="E58" s="26">
        <v>99</v>
      </c>
      <c r="F58" s="24"/>
      <c r="G58" s="25">
        <v>-1</v>
      </c>
      <c r="H58" s="26">
        <v>99</v>
      </c>
      <c r="I58" s="24"/>
      <c r="J58" s="25">
        <v>-1</v>
      </c>
      <c r="K58" s="124">
        <v>99</v>
      </c>
      <c r="L58" s="24"/>
      <c r="M58" s="25">
        <v>-1</v>
      </c>
      <c r="N58" s="26">
        <v>99</v>
      </c>
      <c r="O58" s="206"/>
      <c r="P58" s="208"/>
      <c r="Q58" s="210"/>
    </row>
    <row r="59" spans="1:17" ht="15" hidden="1" customHeight="1" x14ac:dyDescent="0.25">
      <c r="A59" s="199">
        <v>28</v>
      </c>
      <c r="B59" s="201"/>
      <c r="C59" s="203"/>
      <c r="D59" s="204"/>
      <c r="E59" s="71"/>
      <c r="F59" s="203"/>
      <c r="G59" s="204"/>
      <c r="H59" s="71"/>
      <c r="I59" s="203"/>
      <c r="J59" s="204"/>
      <c r="K59" s="71"/>
      <c r="L59" s="203"/>
      <c r="M59" s="204"/>
      <c r="N59" s="71"/>
      <c r="O59" s="205">
        <f t="shared" si="19"/>
        <v>396</v>
      </c>
      <c r="P59" s="207">
        <f t="shared" si="20"/>
        <v>-4</v>
      </c>
      <c r="Q59" s="209">
        <f>AD33</f>
        <v>12</v>
      </c>
    </row>
    <row r="60" spans="1:17" ht="15.75" hidden="1" customHeight="1" thickBot="1" x14ac:dyDescent="0.3">
      <c r="A60" s="200"/>
      <c r="B60" s="202"/>
      <c r="C60" s="24"/>
      <c r="D60" s="25">
        <v>-1</v>
      </c>
      <c r="E60" s="26">
        <v>99</v>
      </c>
      <c r="F60" s="24"/>
      <c r="G60" s="25">
        <v>-1</v>
      </c>
      <c r="H60" s="26">
        <v>99</v>
      </c>
      <c r="I60" s="24"/>
      <c r="J60" s="25">
        <v>-1</v>
      </c>
      <c r="K60" s="26">
        <v>99</v>
      </c>
      <c r="L60" s="24"/>
      <c r="M60" s="25">
        <v>-1</v>
      </c>
      <c r="N60" s="26">
        <v>99</v>
      </c>
      <c r="O60" s="206"/>
      <c r="P60" s="208"/>
      <c r="Q60" s="210"/>
    </row>
    <row r="61" spans="1:17" ht="15" hidden="1" customHeight="1" x14ac:dyDescent="0.25">
      <c r="A61" s="199">
        <v>29</v>
      </c>
      <c r="B61" s="201"/>
      <c r="C61" s="203"/>
      <c r="D61" s="204"/>
      <c r="E61" s="71"/>
      <c r="F61" s="203"/>
      <c r="G61" s="204"/>
      <c r="H61" s="71"/>
      <c r="I61" s="203"/>
      <c r="J61" s="204"/>
      <c r="K61" s="71"/>
      <c r="L61" s="203"/>
      <c r="M61" s="204"/>
      <c r="N61" s="71"/>
      <c r="O61" s="205">
        <f t="shared" si="19"/>
        <v>396</v>
      </c>
      <c r="P61" s="207">
        <f t="shared" si="20"/>
        <v>-4</v>
      </c>
      <c r="Q61" s="209">
        <f>AD34</f>
        <v>12</v>
      </c>
    </row>
    <row r="62" spans="1:17" ht="15.75" hidden="1" customHeight="1" thickBot="1" x14ac:dyDescent="0.3">
      <c r="A62" s="200"/>
      <c r="B62" s="202"/>
      <c r="C62" s="24"/>
      <c r="D62" s="25">
        <v>-1</v>
      </c>
      <c r="E62" s="26">
        <v>99</v>
      </c>
      <c r="F62" s="24"/>
      <c r="G62" s="25">
        <v>-1</v>
      </c>
      <c r="H62" s="26">
        <v>99</v>
      </c>
      <c r="I62" s="24"/>
      <c r="J62" s="25">
        <v>-1</v>
      </c>
      <c r="K62" s="26">
        <v>99</v>
      </c>
      <c r="L62" s="24"/>
      <c r="M62" s="25">
        <v>-1</v>
      </c>
      <c r="N62" s="26">
        <v>99</v>
      </c>
      <c r="O62" s="206"/>
      <c r="P62" s="208"/>
      <c r="Q62" s="210"/>
    </row>
    <row r="63" spans="1:17" ht="15" hidden="1" customHeight="1" x14ac:dyDescent="0.25">
      <c r="A63" s="199">
        <v>30</v>
      </c>
      <c r="B63" s="201"/>
      <c r="C63" s="203"/>
      <c r="D63" s="204"/>
      <c r="E63" s="71"/>
      <c r="F63" s="203"/>
      <c r="G63" s="204"/>
      <c r="H63" s="71"/>
      <c r="I63" s="203"/>
      <c r="J63" s="204"/>
      <c r="K63" s="71"/>
      <c r="L63" s="203"/>
      <c r="M63" s="204"/>
      <c r="N63" s="71"/>
      <c r="O63" s="205">
        <f t="shared" si="19"/>
        <v>396</v>
      </c>
      <c r="P63" s="207">
        <f t="shared" si="20"/>
        <v>-4</v>
      </c>
      <c r="Q63" s="209">
        <f>AD35</f>
        <v>12</v>
      </c>
    </row>
    <row r="64" spans="1:17" ht="15.75" hidden="1" customHeight="1" thickBot="1" x14ac:dyDescent="0.3">
      <c r="A64" s="200"/>
      <c r="B64" s="202"/>
      <c r="C64" s="24"/>
      <c r="D64" s="25">
        <v>-1</v>
      </c>
      <c r="E64" s="26">
        <v>99</v>
      </c>
      <c r="F64" s="24"/>
      <c r="G64" s="25">
        <v>-1</v>
      </c>
      <c r="H64" s="26">
        <v>99</v>
      </c>
      <c r="I64" s="24"/>
      <c r="J64" s="25">
        <v>-1</v>
      </c>
      <c r="K64" s="26">
        <v>99</v>
      </c>
      <c r="L64" s="24"/>
      <c r="M64" s="25">
        <v>-1</v>
      </c>
      <c r="N64" s="26">
        <v>99</v>
      </c>
      <c r="O64" s="206"/>
      <c r="P64" s="208"/>
      <c r="Q64" s="210"/>
    </row>
    <row r="65" spans="1:17" ht="15.6" x14ac:dyDescent="0.3">
      <c r="A65" s="105" t="s">
        <v>250</v>
      </c>
      <c r="B65" s="105"/>
      <c r="C65" s="105"/>
      <c r="D65" s="105"/>
      <c r="E65" s="105"/>
      <c r="F65" s="105"/>
      <c r="G65" s="105"/>
      <c r="H65" s="105"/>
      <c r="I65" s="105"/>
      <c r="J65" s="105"/>
      <c r="K65" s="105"/>
      <c r="L65" s="105"/>
      <c r="M65" s="105"/>
      <c r="N65" s="105"/>
      <c r="O65" s="105"/>
      <c r="P65" s="105"/>
      <c r="Q65" s="105"/>
    </row>
  </sheetData>
  <sheetProtection selectLockedCells="1"/>
  <sortState xmlns:xlrd2="http://schemas.microsoft.com/office/spreadsheetml/2017/richdata2" ref="AE3:AF14">
    <sortCondition ref="AE3:AE14"/>
    <sortCondition descending="1" ref="AF3:AF14"/>
  </sortState>
  <mergeCells count="290">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9:A30"/>
    <mergeCell ref="B29:B30"/>
    <mergeCell ref="C29:D29"/>
    <mergeCell ref="F29:G29"/>
    <mergeCell ref="I29:J29"/>
    <mergeCell ref="L29:M29"/>
    <mergeCell ref="O29:O30"/>
    <mergeCell ref="P29:P30"/>
    <mergeCell ref="Q29:Q30"/>
    <mergeCell ref="O27:O28"/>
    <mergeCell ref="P25:P26"/>
    <mergeCell ref="O25:O26"/>
    <mergeCell ref="A25:A26"/>
    <mergeCell ref="A27:A28"/>
    <mergeCell ref="Q27:Q28"/>
    <mergeCell ref="P27:P28"/>
    <mergeCell ref="Q25:Q26"/>
    <mergeCell ref="B25:B26"/>
    <mergeCell ref="B27:B28"/>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 ref="A51:A52"/>
    <mergeCell ref="B51:B52"/>
    <mergeCell ref="C51:D51"/>
    <mergeCell ref="F51:G51"/>
    <mergeCell ref="I51:J51"/>
    <mergeCell ref="L51:M51"/>
    <mergeCell ref="O51:O52"/>
    <mergeCell ref="P51:P52"/>
    <mergeCell ref="Q51:Q52"/>
    <mergeCell ref="A53:A54"/>
    <mergeCell ref="B53:B54"/>
    <mergeCell ref="C53:D53"/>
    <mergeCell ref="F53:G53"/>
    <mergeCell ref="I53:J53"/>
    <mergeCell ref="L53:M53"/>
    <mergeCell ref="O53:O54"/>
    <mergeCell ref="P53:P54"/>
    <mergeCell ref="Q53:Q54"/>
    <mergeCell ref="A55:A56"/>
    <mergeCell ref="B55:B56"/>
    <mergeCell ref="C55:D55"/>
    <mergeCell ref="F55:G55"/>
    <mergeCell ref="I55:J55"/>
    <mergeCell ref="L55:M55"/>
    <mergeCell ref="O55:O56"/>
    <mergeCell ref="P55:P56"/>
    <mergeCell ref="Q55:Q56"/>
    <mergeCell ref="A57:A58"/>
    <mergeCell ref="B57:B58"/>
    <mergeCell ref="C57:D57"/>
    <mergeCell ref="F57:G57"/>
    <mergeCell ref="I57:J57"/>
    <mergeCell ref="L57:M57"/>
    <mergeCell ref="O57:O58"/>
    <mergeCell ref="P57:P58"/>
    <mergeCell ref="Q57:Q58"/>
    <mergeCell ref="A59:A60"/>
    <mergeCell ref="B59:B60"/>
    <mergeCell ref="C59:D59"/>
    <mergeCell ref="F59:G59"/>
    <mergeCell ref="I59:J59"/>
    <mergeCell ref="L59:M59"/>
    <mergeCell ref="O59:O60"/>
    <mergeCell ref="P59:P60"/>
    <mergeCell ref="Q59:Q60"/>
    <mergeCell ref="A61:A62"/>
    <mergeCell ref="B61:B62"/>
    <mergeCell ref="C61:D61"/>
    <mergeCell ref="F61:G61"/>
    <mergeCell ref="I61:J61"/>
    <mergeCell ref="L61:M61"/>
    <mergeCell ref="O61:O62"/>
    <mergeCell ref="P61:P62"/>
    <mergeCell ref="Q61:Q62"/>
    <mergeCell ref="A63:A64"/>
    <mergeCell ref="B63:B64"/>
    <mergeCell ref="C63:D63"/>
    <mergeCell ref="F63:G63"/>
    <mergeCell ref="I63:J63"/>
    <mergeCell ref="L63:M63"/>
    <mergeCell ref="O63:O64"/>
    <mergeCell ref="P63:P64"/>
    <mergeCell ref="Q63:Q64"/>
  </mergeCells>
  <phoneticPr fontId="20" type="noConversion"/>
  <conditionalFormatting sqref="C5 C6:D6 C8:D8 C10:D10 C12:D12 C14:D14 C16:D16 C18:D18 C20:D20 C22:D22 C24:D24 C26:D26">
    <cfRule type="containsBlanks" dxfId="618" priority="38">
      <formula>LEN(TRIM(C5))=0</formula>
    </cfRule>
  </conditionalFormatting>
  <conditionalFormatting sqref="C7">
    <cfRule type="containsBlanks" dxfId="617" priority="39">
      <formula>LEN(TRIM(C7))=0</formula>
    </cfRule>
  </conditionalFormatting>
  <conditionalFormatting sqref="C9">
    <cfRule type="containsBlanks" dxfId="616" priority="40">
      <formula>LEN(TRIM(C9))=0</formula>
    </cfRule>
  </conditionalFormatting>
  <conditionalFormatting sqref="C11">
    <cfRule type="containsBlanks" dxfId="615" priority="41">
      <formula>LEN(TRIM(C11))=0</formula>
    </cfRule>
  </conditionalFormatting>
  <conditionalFormatting sqref="C13">
    <cfRule type="containsBlanks" dxfId="614" priority="42">
      <formula>LEN(TRIM(C13))=0</formula>
    </cfRule>
  </conditionalFormatting>
  <conditionalFormatting sqref="C15">
    <cfRule type="containsBlanks" dxfId="613" priority="43">
      <formula>LEN(TRIM(C15))=0</formula>
    </cfRule>
  </conditionalFormatting>
  <conditionalFormatting sqref="C17">
    <cfRule type="containsBlanks" dxfId="612" priority="44">
      <formula>LEN(TRIM(C17))=0</formula>
    </cfRule>
  </conditionalFormatting>
  <conditionalFormatting sqref="C19">
    <cfRule type="containsBlanks" dxfId="611" priority="45">
      <formula>LEN(TRIM(C19))=0</formula>
    </cfRule>
  </conditionalFormatting>
  <conditionalFormatting sqref="C21">
    <cfRule type="containsBlanks" dxfId="610" priority="46">
      <formula>LEN(TRIM(C21))=0</formula>
    </cfRule>
  </conditionalFormatting>
  <conditionalFormatting sqref="C23">
    <cfRule type="containsBlanks" dxfId="609" priority="47">
      <formula>LEN(TRIM(C23))=0</formula>
    </cfRule>
  </conditionalFormatting>
  <conditionalFormatting sqref="C25">
    <cfRule type="containsBlanks" dxfId="608" priority="48">
      <formula>LEN(TRIM(C25))=0</formula>
    </cfRule>
  </conditionalFormatting>
  <conditionalFormatting sqref="C27:C37">
    <cfRule type="containsBlanks" dxfId="607" priority="307">
      <formula>LEN(TRIM(C27))=0</formula>
    </cfRule>
  </conditionalFormatting>
  <conditionalFormatting sqref="C39">
    <cfRule type="containsBlanks" dxfId="606" priority="322">
      <formula>LEN(TRIM(C39))=0</formula>
    </cfRule>
  </conditionalFormatting>
  <conditionalFormatting sqref="C41">
    <cfRule type="containsBlanks" dxfId="605" priority="268">
      <formula>LEN(TRIM(C41))=0</formula>
    </cfRule>
  </conditionalFormatting>
  <conditionalFormatting sqref="C43:C45">
    <cfRule type="containsBlanks" dxfId="604" priority="219">
      <formula>LEN(TRIM(C43))=0</formula>
    </cfRule>
  </conditionalFormatting>
  <conditionalFormatting sqref="C47">
    <cfRule type="containsBlanks" dxfId="603" priority="246">
      <formula>LEN(TRIM(C47))=0</formula>
    </cfRule>
  </conditionalFormatting>
  <conditionalFormatting sqref="C49">
    <cfRule type="containsBlanks" dxfId="602" priority="230">
      <formula>LEN(TRIM(C49))=0</formula>
    </cfRule>
  </conditionalFormatting>
  <conditionalFormatting sqref="C51">
    <cfRule type="containsBlanks" dxfId="601" priority="185">
      <formula>LEN(TRIM(C51))=0</formula>
    </cfRule>
  </conditionalFormatting>
  <conditionalFormatting sqref="C53">
    <cfRule type="containsBlanks" dxfId="600" priority="165">
      <formula>LEN(TRIM(C53))=0</formula>
    </cfRule>
  </conditionalFormatting>
  <conditionalFormatting sqref="C55">
    <cfRule type="containsBlanks" dxfId="599" priority="145">
      <formula>LEN(TRIM(C55))=0</formula>
    </cfRule>
  </conditionalFormatting>
  <conditionalFormatting sqref="C57">
    <cfRule type="containsBlanks" dxfId="598" priority="129">
      <formula>LEN(TRIM(C57))=0</formula>
    </cfRule>
  </conditionalFormatting>
  <conditionalFormatting sqref="C59">
    <cfRule type="containsBlanks" dxfId="597" priority="109">
      <formula>LEN(TRIM(C59))=0</formula>
    </cfRule>
  </conditionalFormatting>
  <conditionalFormatting sqref="C61">
    <cfRule type="containsBlanks" dxfId="596" priority="89">
      <formula>LEN(TRIM(C61))=0</formula>
    </cfRule>
  </conditionalFormatting>
  <conditionalFormatting sqref="C63">
    <cfRule type="containsBlanks" dxfId="595" priority="69">
      <formula>LEN(TRIM(C63))=0</formula>
    </cfRule>
  </conditionalFormatting>
  <conditionalFormatting sqref="C38:D38 F38:G38 I38:J38">
    <cfRule type="containsBlanks" dxfId="594" priority="345">
      <formula>LEN(TRIM(C38))=0</formula>
    </cfRule>
  </conditionalFormatting>
  <conditionalFormatting sqref="C40:D40 F40:G40 I40:J40">
    <cfRule type="containsBlanks" dxfId="593" priority="329">
      <formula>LEN(TRIM(C40))=0</formula>
    </cfRule>
  </conditionalFormatting>
  <conditionalFormatting sqref="C42:D42">
    <cfRule type="containsBlanks" dxfId="592" priority="269">
      <formula>LEN(TRIM(C42))=0</formula>
    </cfRule>
  </conditionalFormatting>
  <conditionalFormatting sqref="C46:D46 F46:G46 I46:J46">
    <cfRule type="containsBlanks" dxfId="591" priority="277">
      <formula>LEN(TRIM(C46))=0</formula>
    </cfRule>
  </conditionalFormatting>
  <conditionalFormatting sqref="C48:D48 F48:G48 I48:J48">
    <cfRule type="containsBlanks" dxfId="590" priority="253">
      <formula>LEN(TRIM(C48))=0</formula>
    </cfRule>
  </conditionalFormatting>
  <conditionalFormatting sqref="C50:D50 F50:G50 I50:J50">
    <cfRule type="containsBlanks" dxfId="589" priority="237">
      <formula>LEN(TRIM(C50))=0</formula>
    </cfRule>
  </conditionalFormatting>
  <conditionalFormatting sqref="C52:D52 F52:G52 I52:J52">
    <cfRule type="containsBlanks" dxfId="588" priority="192">
      <formula>LEN(TRIM(C52))=0</formula>
    </cfRule>
  </conditionalFormatting>
  <conditionalFormatting sqref="C54:D54 F54:G54 I54:J54">
    <cfRule type="containsBlanks" dxfId="587" priority="172">
      <formula>LEN(TRIM(C54))=0</formula>
    </cfRule>
  </conditionalFormatting>
  <conditionalFormatting sqref="C56:D56 F56:G56 I56:J56">
    <cfRule type="containsBlanks" dxfId="586" priority="152">
      <formula>LEN(TRIM(C56))=0</formula>
    </cfRule>
  </conditionalFormatting>
  <conditionalFormatting sqref="C58:D58 F58:G58 I58:J58">
    <cfRule type="containsBlanks" dxfId="585" priority="136">
      <formula>LEN(TRIM(C58))=0</formula>
    </cfRule>
  </conditionalFormatting>
  <conditionalFormatting sqref="C60:D60 F60:G60 I60:J60">
    <cfRule type="containsBlanks" dxfId="584" priority="116">
      <formula>LEN(TRIM(C60))=0</formula>
    </cfRule>
  </conditionalFormatting>
  <conditionalFormatting sqref="C62:D62 F62:G62 I62:J62">
    <cfRule type="containsBlanks" dxfId="583" priority="96">
      <formula>LEN(TRIM(C62))=0</formula>
    </cfRule>
  </conditionalFormatting>
  <conditionalFormatting sqref="C64:D64 F64:G64 I64:J64">
    <cfRule type="containsBlanks" dxfId="582" priority="76">
      <formula>LEN(TRIM(C64))=0</formula>
    </cfRule>
  </conditionalFormatting>
  <conditionalFormatting sqref="D28">
    <cfRule type="containsBlanks" dxfId="581" priority="66">
      <formula>LEN(TRIM(D28))=0</formula>
    </cfRule>
  </conditionalFormatting>
  <conditionalFormatting sqref="D30">
    <cfRule type="containsBlanks" dxfId="580" priority="65">
      <formula>LEN(TRIM(D30))=0</formula>
    </cfRule>
  </conditionalFormatting>
  <conditionalFormatting sqref="D32">
    <cfRule type="containsBlanks" dxfId="579" priority="64">
      <formula>LEN(TRIM(D32))=0</formula>
    </cfRule>
  </conditionalFormatting>
  <conditionalFormatting sqref="D34">
    <cfRule type="containsBlanks" dxfId="578" priority="63">
      <formula>LEN(TRIM(D34))=0</formula>
    </cfRule>
  </conditionalFormatting>
  <conditionalFormatting sqref="D36">
    <cfRule type="containsBlanks" dxfId="577" priority="62">
      <formula>LEN(TRIM(D36))=0</formula>
    </cfRule>
  </conditionalFormatting>
  <conditionalFormatting sqref="D44">
    <cfRule type="containsBlanks" dxfId="576" priority="208">
      <formula>LEN(TRIM(D44))=0</formula>
    </cfRule>
  </conditionalFormatting>
  <conditionalFormatting sqref="E5:E64">
    <cfRule type="containsBlanks" dxfId="572" priority="73">
      <formula>LEN(TRIM(E5))=0</formula>
    </cfRule>
  </conditionalFormatting>
  <conditionalFormatting sqref="E29">
    <cfRule type="containsBlanks" dxfId="571" priority="1082">
      <formula>LEN(TRIM(E29))=0</formula>
    </cfRule>
  </conditionalFormatting>
  <conditionalFormatting sqref="F5">
    <cfRule type="containsBlanks" dxfId="537" priority="27">
      <formula>LEN(TRIM(F5))=0</formula>
    </cfRule>
  </conditionalFormatting>
  <conditionalFormatting sqref="F7">
    <cfRule type="containsBlanks" dxfId="536" priority="28">
      <formula>LEN(TRIM(F7))=0</formula>
    </cfRule>
  </conditionalFormatting>
  <conditionalFormatting sqref="F9">
    <cfRule type="containsBlanks" dxfId="535" priority="29">
      <formula>LEN(TRIM(F9))=0</formula>
    </cfRule>
  </conditionalFormatting>
  <conditionalFormatting sqref="F11">
    <cfRule type="containsBlanks" dxfId="534" priority="30">
      <formula>LEN(TRIM(F11))=0</formula>
    </cfRule>
  </conditionalFormatting>
  <conditionalFormatting sqref="F13">
    <cfRule type="containsBlanks" dxfId="533" priority="31">
      <formula>LEN(TRIM(F13))=0</formula>
    </cfRule>
  </conditionalFormatting>
  <conditionalFormatting sqref="F15">
    <cfRule type="containsBlanks" dxfId="532" priority="32">
      <formula>LEN(TRIM(F15))=0</formula>
    </cfRule>
  </conditionalFormatting>
  <conditionalFormatting sqref="F17">
    <cfRule type="containsBlanks" dxfId="531" priority="33">
      <formula>LEN(TRIM(F17))=0</formula>
    </cfRule>
  </conditionalFormatting>
  <conditionalFormatting sqref="F19">
    <cfRule type="containsBlanks" dxfId="530" priority="34">
      <formula>LEN(TRIM(F19))=0</formula>
    </cfRule>
  </conditionalFormatting>
  <conditionalFormatting sqref="F21">
    <cfRule type="containsBlanks" dxfId="529" priority="35">
      <formula>LEN(TRIM(F21))=0</formula>
    </cfRule>
  </conditionalFormatting>
  <conditionalFormatting sqref="F23">
    <cfRule type="containsBlanks" dxfId="528" priority="36">
      <formula>LEN(TRIM(F23))=0</formula>
    </cfRule>
  </conditionalFormatting>
  <conditionalFormatting sqref="F25">
    <cfRule type="containsBlanks" dxfId="527" priority="37">
      <formula>LEN(TRIM(F25))=0</formula>
    </cfRule>
  </conditionalFormatting>
  <conditionalFormatting sqref="F27:F37">
    <cfRule type="containsBlanks" dxfId="526" priority="297">
      <formula>LEN(TRIM(F27))=0</formula>
    </cfRule>
  </conditionalFormatting>
  <conditionalFormatting sqref="F39">
    <cfRule type="containsBlanks" dxfId="525" priority="330">
      <formula>LEN(TRIM(F39))=0</formula>
    </cfRule>
  </conditionalFormatting>
  <conditionalFormatting sqref="F41">
    <cfRule type="containsBlanks" dxfId="524" priority="266">
      <formula>LEN(TRIM(F41))=0</formula>
    </cfRule>
  </conditionalFormatting>
  <conditionalFormatting sqref="F43:F45">
    <cfRule type="containsBlanks" dxfId="523" priority="211">
      <formula>LEN(TRIM(F43))=0</formula>
    </cfRule>
  </conditionalFormatting>
  <conditionalFormatting sqref="F47">
    <cfRule type="containsBlanks" dxfId="522" priority="254">
      <formula>LEN(TRIM(F47))=0</formula>
    </cfRule>
  </conditionalFormatting>
  <conditionalFormatting sqref="F49">
    <cfRule type="containsBlanks" dxfId="521" priority="238">
      <formula>LEN(TRIM(F49))=0</formula>
    </cfRule>
  </conditionalFormatting>
  <conditionalFormatting sqref="F51">
    <cfRule type="containsBlanks" dxfId="520" priority="193">
      <formula>LEN(TRIM(F51))=0</formula>
    </cfRule>
  </conditionalFormatting>
  <conditionalFormatting sqref="F53">
    <cfRule type="containsBlanks" dxfId="519" priority="173">
      <formula>LEN(TRIM(F53))=0</formula>
    </cfRule>
  </conditionalFormatting>
  <conditionalFormatting sqref="F55">
    <cfRule type="containsBlanks" dxfId="518" priority="153">
      <formula>LEN(TRIM(F55))=0</formula>
    </cfRule>
  </conditionalFormatting>
  <conditionalFormatting sqref="F57">
    <cfRule type="containsBlanks" dxfId="517" priority="137">
      <formula>LEN(TRIM(F57))=0</formula>
    </cfRule>
  </conditionalFormatting>
  <conditionalFormatting sqref="F59">
    <cfRule type="containsBlanks" dxfId="516" priority="117">
      <formula>LEN(TRIM(F59))=0</formula>
    </cfRule>
  </conditionalFormatting>
  <conditionalFormatting sqref="F61">
    <cfRule type="containsBlanks" dxfId="515" priority="97">
      <formula>LEN(TRIM(F61))=0</formula>
    </cfRule>
  </conditionalFormatting>
  <conditionalFormatting sqref="F63">
    <cfRule type="containsBlanks" dxfId="514" priority="77">
      <formula>LEN(TRIM(F63))=0</formula>
    </cfRule>
  </conditionalFormatting>
  <conditionalFormatting sqref="F6:G6 F8:G8 F10:G10 F12:G12 F14:G14 F16:G16 F18:G18 F20:G20 F22:G22 F24:G24 F26:G26">
    <cfRule type="containsBlanks" dxfId="513" priority="26">
      <formula>LEN(TRIM(F6))=0</formula>
    </cfRule>
  </conditionalFormatting>
  <conditionalFormatting sqref="F42:G42">
    <cfRule type="containsBlanks" dxfId="512" priority="267">
      <formula>LEN(TRIM(F42))=0</formula>
    </cfRule>
  </conditionalFormatting>
  <conditionalFormatting sqref="G28">
    <cfRule type="containsBlanks" dxfId="511" priority="61">
      <formula>LEN(TRIM(G28))=0</formula>
    </cfRule>
  </conditionalFormatting>
  <conditionalFormatting sqref="G30">
    <cfRule type="containsBlanks" dxfId="510" priority="60">
      <formula>LEN(TRIM(G30))=0</formula>
    </cfRule>
  </conditionalFormatting>
  <conditionalFormatting sqref="G32">
    <cfRule type="containsBlanks" dxfId="509" priority="59">
      <formula>LEN(TRIM(G32))=0</formula>
    </cfRule>
  </conditionalFormatting>
  <conditionalFormatting sqref="G34">
    <cfRule type="containsBlanks" dxfId="508" priority="58">
      <formula>LEN(TRIM(G34))=0</formula>
    </cfRule>
  </conditionalFormatting>
  <conditionalFormatting sqref="G36">
    <cfRule type="containsBlanks" dxfId="507" priority="57">
      <formula>LEN(TRIM(G36))=0</formula>
    </cfRule>
  </conditionalFormatting>
  <conditionalFormatting sqref="G44">
    <cfRule type="containsBlanks" dxfId="506" priority="207">
      <formula>LEN(TRIM(G44))=0</formula>
    </cfRule>
  </conditionalFormatting>
  <conditionalFormatting sqref="H5:H64 N5:N64">
    <cfRule type="containsBlanks" dxfId="505" priority="49">
      <formula>LEN(TRIM(H5))=0</formula>
    </cfRule>
  </conditionalFormatting>
  <conditionalFormatting sqref="I5">
    <cfRule type="containsBlanks" dxfId="498" priority="15">
      <formula>LEN(TRIM(I5))=0</formula>
    </cfRule>
  </conditionalFormatting>
  <conditionalFormatting sqref="I7">
    <cfRule type="containsBlanks" dxfId="497" priority="16">
      <formula>LEN(TRIM(I7))=0</formula>
    </cfRule>
  </conditionalFormatting>
  <conditionalFormatting sqref="I9">
    <cfRule type="containsBlanks" dxfId="496" priority="17">
      <formula>LEN(TRIM(I9))=0</formula>
    </cfRule>
  </conditionalFormatting>
  <conditionalFormatting sqref="I11">
    <cfRule type="containsBlanks" dxfId="495" priority="18">
      <formula>LEN(TRIM(I11))=0</formula>
    </cfRule>
  </conditionalFormatting>
  <conditionalFormatting sqref="I13">
    <cfRule type="containsBlanks" dxfId="494" priority="19">
      <formula>LEN(TRIM(I13))=0</formula>
    </cfRule>
  </conditionalFormatting>
  <conditionalFormatting sqref="I15">
    <cfRule type="containsBlanks" dxfId="493" priority="20">
      <formula>LEN(TRIM(I15))=0</formula>
    </cfRule>
  </conditionalFormatting>
  <conditionalFormatting sqref="I17">
    <cfRule type="containsBlanks" dxfId="492" priority="21">
      <formula>LEN(TRIM(I17))=0</formula>
    </cfRule>
  </conditionalFormatting>
  <conditionalFormatting sqref="I19">
    <cfRule type="containsBlanks" dxfId="491" priority="22">
      <formula>LEN(TRIM(I19))=0</formula>
    </cfRule>
  </conditionalFormatting>
  <conditionalFormatting sqref="I21">
    <cfRule type="containsBlanks" dxfId="490" priority="23">
      <formula>LEN(TRIM(I21))=0</formula>
    </cfRule>
  </conditionalFormatting>
  <conditionalFormatting sqref="I23">
    <cfRule type="containsBlanks" dxfId="489" priority="24">
      <formula>LEN(TRIM(I23))=0</formula>
    </cfRule>
  </conditionalFormatting>
  <conditionalFormatting sqref="I25">
    <cfRule type="containsBlanks" dxfId="488" priority="25">
      <formula>LEN(TRIM(I25))=0</formula>
    </cfRule>
  </conditionalFormatting>
  <conditionalFormatting sqref="I27:I37">
    <cfRule type="containsBlanks" dxfId="487" priority="303">
      <formula>LEN(TRIM(I27))=0</formula>
    </cfRule>
  </conditionalFormatting>
  <conditionalFormatting sqref="I39">
    <cfRule type="containsBlanks" dxfId="486" priority="331">
      <formula>LEN(TRIM(I39))=0</formula>
    </cfRule>
  </conditionalFormatting>
  <conditionalFormatting sqref="I41">
    <cfRule type="containsBlanks" dxfId="485" priority="264">
      <formula>LEN(TRIM(I41))=0</formula>
    </cfRule>
  </conditionalFormatting>
  <conditionalFormatting sqref="I43:I45">
    <cfRule type="containsBlanks" dxfId="484" priority="215">
      <formula>LEN(TRIM(I43))=0</formula>
    </cfRule>
  </conditionalFormatting>
  <conditionalFormatting sqref="I47">
    <cfRule type="containsBlanks" dxfId="483" priority="255">
      <formula>LEN(TRIM(I47))=0</formula>
    </cfRule>
  </conditionalFormatting>
  <conditionalFormatting sqref="I49">
    <cfRule type="containsBlanks" dxfId="482" priority="239">
      <formula>LEN(TRIM(I49))=0</formula>
    </cfRule>
  </conditionalFormatting>
  <conditionalFormatting sqref="I51">
    <cfRule type="containsBlanks" dxfId="481" priority="194">
      <formula>LEN(TRIM(I51))=0</formula>
    </cfRule>
  </conditionalFormatting>
  <conditionalFormatting sqref="I53">
    <cfRule type="containsBlanks" dxfId="480" priority="174">
      <formula>LEN(TRIM(I53))=0</formula>
    </cfRule>
  </conditionalFormatting>
  <conditionalFormatting sqref="I55">
    <cfRule type="containsBlanks" dxfId="479" priority="154">
      <formula>LEN(TRIM(I55))=0</formula>
    </cfRule>
  </conditionalFormatting>
  <conditionalFormatting sqref="I57">
    <cfRule type="containsBlanks" dxfId="478" priority="138">
      <formula>LEN(TRIM(I57))=0</formula>
    </cfRule>
  </conditionalFormatting>
  <conditionalFormatting sqref="I59">
    <cfRule type="containsBlanks" dxfId="477" priority="118">
      <formula>LEN(TRIM(I59))=0</formula>
    </cfRule>
  </conditionalFormatting>
  <conditionalFormatting sqref="I61">
    <cfRule type="containsBlanks" dxfId="476" priority="98">
      <formula>LEN(TRIM(I61))=0</formula>
    </cfRule>
  </conditionalFormatting>
  <conditionalFormatting sqref="I63">
    <cfRule type="containsBlanks" dxfId="475" priority="78">
      <formula>LEN(TRIM(I63))=0</formula>
    </cfRule>
  </conditionalFormatting>
  <conditionalFormatting sqref="I6:J6 I8:J8 I10:J10 I12:J12 I14:J14 I16:J16 I18:J18 I20:J20 I22:J22 I24:J24 I26:J26">
    <cfRule type="containsBlanks" dxfId="474" priority="14">
      <formula>LEN(TRIM(I6))=0</formula>
    </cfRule>
  </conditionalFormatting>
  <conditionalFormatting sqref="I42:J42">
    <cfRule type="containsBlanks" dxfId="473" priority="265">
      <formula>LEN(TRIM(I42))=0</formula>
    </cfRule>
  </conditionalFormatting>
  <conditionalFormatting sqref="J28">
    <cfRule type="containsBlanks" dxfId="472" priority="56">
      <formula>LEN(TRIM(J28))=0</formula>
    </cfRule>
  </conditionalFormatting>
  <conditionalFormatting sqref="J30">
    <cfRule type="containsBlanks" dxfId="471" priority="55">
      <formula>LEN(TRIM(J30))=0</formula>
    </cfRule>
  </conditionalFormatting>
  <conditionalFormatting sqref="J32">
    <cfRule type="containsBlanks" dxfId="470" priority="54">
      <formula>LEN(TRIM(J32))=0</formula>
    </cfRule>
  </conditionalFormatting>
  <conditionalFormatting sqref="J34 J36">
    <cfRule type="containsBlanks" dxfId="469" priority="53">
      <formula>LEN(TRIM(J34))=0</formula>
    </cfRule>
  </conditionalFormatting>
  <conditionalFormatting sqref="J44">
    <cfRule type="containsBlanks" dxfId="468" priority="206">
      <formula>LEN(TRIM(J44))=0</formula>
    </cfRule>
  </conditionalFormatting>
  <conditionalFormatting sqref="K5:K64">
    <cfRule type="containsBlanks" dxfId="467" priority="1">
      <formula>LEN(TRIM(K5))=0</formula>
    </cfRule>
  </conditionalFormatting>
  <conditionalFormatting sqref="L5">
    <cfRule type="containsBlanks" dxfId="424" priority="3">
      <formula>LEN(TRIM(L5))=0</formula>
    </cfRule>
  </conditionalFormatting>
  <conditionalFormatting sqref="L7">
    <cfRule type="containsBlanks" dxfId="423" priority="4">
      <formula>LEN(TRIM(L7))=0</formula>
    </cfRule>
  </conditionalFormatting>
  <conditionalFormatting sqref="L9">
    <cfRule type="containsBlanks" dxfId="422" priority="5">
      <formula>LEN(TRIM(L9))=0</formula>
    </cfRule>
  </conditionalFormatting>
  <conditionalFormatting sqref="L11">
    <cfRule type="containsBlanks" dxfId="421" priority="6">
      <formula>LEN(TRIM(L11))=0</formula>
    </cfRule>
  </conditionalFormatting>
  <conditionalFormatting sqref="L13">
    <cfRule type="containsBlanks" dxfId="420" priority="7">
      <formula>LEN(TRIM(L13))=0</formula>
    </cfRule>
  </conditionalFormatting>
  <conditionalFormatting sqref="L15">
    <cfRule type="containsBlanks" dxfId="419" priority="8">
      <formula>LEN(TRIM(L15))=0</formula>
    </cfRule>
  </conditionalFormatting>
  <conditionalFormatting sqref="L17">
    <cfRule type="containsBlanks" dxfId="418" priority="9">
      <formula>LEN(TRIM(L17))=0</formula>
    </cfRule>
  </conditionalFormatting>
  <conditionalFormatting sqref="L19">
    <cfRule type="containsBlanks" dxfId="417" priority="10">
      <formula>LEN(TRIM(L19))=0</formula>
    </cfRule>
  </conditionalFormatting>
  <conditionalFormatting sqref="L21">
    <cfRule type="containsBlanks" dxfId="416" priority="11">
      <formula>LEN(TRIM(L21))=0</formula>
    </cfRule>
  </conditionalFormatting>
  <conditionalFormatting sqref="L23">
    <cfRule type="containsBlanks" dxfId="415" priority="12">
      <formula>LEN(TRIM(L23))=0</formula>
    </cfRule>
  </conditionalFormatting>
  <conditionalFormatting sqref="L25">
    <cfRule type="containsBlanks" dxfId="414" priority="13">
      <formula>LEN(TRIM(L25))=0</formula>
    </cfRule>
  </conditionalFormatting>
  <conditionalFormatting sqref="L27:L37">
    <cfRule type="containsBlanks" dxfId="413" priority="301">
      <formula>LEN(TRIM(L27))=0</formula>
    </cfRule>
  </conditionalFormatting>
  <conditionalFormatting sqref="L39">
    <cfRule type="containsBlanks" dxfId="412" priority="321">
      <formula>LEN(TRIM(L39))=0</formula>
    </cfRule>
  </conditionalFormatting>
  <conditionalFormatting sqref="L41">
    <cfRule type="containsBlanks" dxfId="411" priority="260">
      <formula>LEN(TRIM(L41))=0</formula>
    </cfRule>
  </conditionalFormatting>
  <conditionalFormatting sqref="L43:L45">
    <cfRule type="containsBlanks" dxfId="410" priority="213">
      <formula>LEN(TRIM(L43))=0</formula>
    </cfRule>
  </conditionalFormatting>
  <conditionalFormatting sqref="L47">
    <cfRule type="containsBlanks" dxfId="409" priority="245">
      <formula>LEN(TRIM(L47))=0</formula>
    </cfRule>
  </conditionalFormatting>
  <conditionalFormatting sqref="L49">
    <cfRule type="containsBlanks" dxfId="408" priority="229">
      <formula>LEN(TRIM(L49))=0</formula>
    </cfRule>
  </conditionalFormatting>
  <conditionalFormatting sqref="L51">
    <cfRule type="containsBlanks" dxfId="407" priority="184">
      <formula>LEN(TRIM(L51))=0</formula>
    </cfRule>
  </conditionalFormatting>
  <conditionalFormatting sqref="L53">
    <cfRule type="containsBlanks" dxfId="406" priority="164">
      <formula>LEN(TRIM(L53))=0</formula>
    </cfRule>
  </conditionalFormatting>
  <conditionalFormatting sqref="L55">
    <cfRule type="containsBlanks" dxfId="405" priority="144">
      <formula>LEN(TRIM(L55))=0</formula>
    </cfRule>
  </conditionalFormatting>
  <conditionalFormatting sqref="L57">
    <cfRule type="containsBlanks" dxfId="404" priority="128">
      <formula>LEN(TRIM(L57))=0</formula>
    </cfRule>
  </conditionalFormatting>
  <conditionalFormatting sqref="L59">
    <cfRule type="containsBlanks" dxfId="403" priority="108">
      <formula>LEN(TRIM(L59))=0</formula>
    </cfRule>
  </conditionalFormatting>
  <conditionalFormatting sqref="L61">
    <cfRule type="containsBlanks" dxfId="402" priority="88">
      <formula>LEN(TRIM(L61))=0</formula>
    </cfRule>
  </conditionalFormatting>
  <conditionalFormatting sqref="L63">
    <cfRule type="containsBlanks" dxfId="401" priority="68">
      <formula>LEN(TRIM(L63))=0</formula>
    </cfRule>
  </conditionalFormatting>
  <conditionalFormatting sqref="L6:M6 L8:M8 L10:M10 L12:M12 L14:M14 L16:M16 L18:M18 L20:M20 L22:M22 L24:M24 L26:M26">
    <cfRule type="containsBlanks" dxfId="400" priority="2">
      <formula>LEN(TRIM(L6))=0</formula>
    </cfRule>
  </conditionalFormatting>
  <conditionalFormatting sqref="L38:M38">
    <cfRule type="containsBlanks" dxfId="399" priority="336">
      <formula>LEN(TRIM(L38))=0</formula>
    </cfRule>
  </conditionalFormatting>
  <conditionalFormatting sqref="L40:M40">
    <cfRule type="containsBlanks" dxfId="398" priority="320">
      <formula>LEN(TRIM(L40))=0</formula>
    </cfRule>
  </conditionalFormatting>
  <conditionalFormatting sqref="L42:M42">
    <cfRule type="containsBlanks" dxfId="397" priority="263">
      <formula>LEN(TRIM(L42))=0</formula>
    </cfRule>
  </conditionalFormatting>
  <conditionalFormatting sqref="L46:M46">
    <cfRule type="containsBlanks" dxfId="396" priority="261">
      <formula>LEN(TRIM(L46))=0</formula>
    </cfRule>
  </conditionalFormatting>
  <conditionalFormatting sqref="L48:M48">
    <cfRule type="containsBlanks" dxfId="395" priority="244">
      <formula>LEN(TRIM(L48))=0</formula>
    </cfRule>
  </conditionalFormatting>
  <conditionalFormatting sqref="L50:M50">
    <cfRule type="containsBlanks" dxfId="394" priority="228">
      <formula>LEN(TRIM(L50))=0</formula>
    </cfRule>
  </conditionalFormatting>
  <conditionalFormatting sqref="L52:M52">
    <cfRule type="containsBlanks" dxfId="393" priority="183">
      <formula>LEN(TRIM(L52))=0</formula>
    </cfRule>
  </conditionalFormatting>
  <conditionalFormatting sqref="L54:M54">
    <cfRule type="containsBlanks" dxfId="392" priority="163">
      <formula>LEN(TRIM(L54))=0</formula>
    </cfRule>
  </conditionalFormatting>
  <conditionalFormatting sqref="L56:M56">
    <cfRule type="containsBlanks" dxfId="391" priority="143">
      <formula>LEN(TRIM(L56))=0</formula>
    </cfRule>
  </conditionalFormatting>
  <conditionalFormatting sqref="L58:M58">
    <cfRule type="containsBlanks" dxfId="390" priority="127">
      <formula>LEN(TRIM(L58))=0</formula>
    </cfRule>
  </conditionalFormatting>
  <conditionalFormatting sqref="L60:M60">
    <cfRule type="containsBlanks" dxfId="389" priority="107">
      <formula>LEN(TRIM(L60))=0</formula>
    </cfRule>
  </conditionalFormatting>
  <conditionalFormatting sqref="L62:M62">
    <cfRule type="containsBlanks" dxfId="388" priority="87">
      <formula>LEN(TRIM(L62))=0</formula>
    </cfRule>
  </conditionalFormatting>
  <conditionalFormatting sqref="L64:M64">
    <cfRule type="containsBlanks" dxfId="387" priority="67">
      <formula>LEN(TRIM(L64))=0</formula>
    </cfRule>
  </conditionalFormatting>
  <conditionalFormatting sqref="M28 M30 M32 M34 M36">
    <cfRule type="containsBlanks" dxfId="386" priority="52">
      <formula>LEN(TRIM(M28))=0</formula>
    </cfRule>
  </conditionalFormatting>
  <conditionalFormatting sqref="M44">
    <cfRule type="containsBlanks" dxfId="385" priority="204">
      <formula>LEN(TRIM(M44))=0</formula>
    </cfRule>
  </conditionalFormatting>
  <conditionalFormatting sqref="AQ43">
    <cfRule type="containsBlanks" dxfId="384" priority="935">
      <formula>LEN(TRIM(AQ43))=0</formula>
    </cfRule>
  </conditionalFormatting>
  <printOptions horizontalCentered="1" verticalCentered="1"/>
  <pageMargins left="0.23622047244094491" right="0.23622047244094491" top="0.35433070866141736" bottom="0.35433070866141736" header="0.31496062992125984" footer="0.31496062992125984"/>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080" operator="equal" id="{C8B3DD94-14DB-43D4-AACA-E2F5706B71DE}">
            <xm:f>'Zoznam tímov a pretekárov'!$B$68</xm:f>
            <x14:dxf>
              <fill>
                <patternFill>
                  <bgColor rgb="FFFF0000"/>
                </patternFill>
              </fill>
            </x14:dxf>
          </x14:cfRule>
          <xm:sqref>E5 E7 E9 E11 E13 E15 E17 E19 E21 E23 E25 E27 E29 H29 E31 H31 H33 E35 H35 H37 H39 H41 H43 E45 H45 H47 H49</xm:sqref>
        </x14:conditionalFormatting>
        <x14:conditionalFormatting xmlns:xm="http://schemas.microsoft.com/office/excel/2006/main">
          <x14:cfRule type="cellIs" priority="938" operator="equal" id="{591A7450-9A03-4C23-BB9B-5241E48AD310}">
            <xm:f>'Zoznam tímov a pretekárov'!$B$69</xm:f>
            <x14:dxf>
              <font>
                <strike val="0"/>
              </font>
              <fill>
                <patternFill patternType="none">
                  <bgColor auto="1"/>
                </patternFill>
              </fill>
            </x14:dxf>
          </x14:cfRule>
          <x14:cfRule type="cellIs" priority="937" operator="equal" id="{BD4B4791-258F-413D-9346-FB79C569FD8A}">
            <xm:f>'Zoznam tímov a pretekárov'!$B$66</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 E29 H29 K29 N29 E31 H31 K31 N31 E33 H33 N33 E35 H35 K35 N35 E37 H37 N37 E39 H39 N39 E41 H41 N41 E43 H43 N43 E45 H45 K45 N45 E47 H47 N47 E49 H49 N49</xm:sqref>
        </x14:conditionalFormatting>
        <x14:conditionalFormatting xmlns:xm="http://schemas.microsoft.com/office/excel/2006/main">
          <x14:cfRule type="cellIs" priority="319" operator="equal" id="{F218B73D-1718-44D2-8F15-0F3E9BD95622}">
            <xm:f>'Zoznam tímov a pretekárov'!$B$68</xm:f>
            <x14:dxf>
              <fill>
                <patternFill>
                  <bgColor rgb="FFFF0000"/>
                </patternFill>
              </fill>
            </x14:dxf>
          </x14:cfRule>
          <xm:sqref>E33</xm:sqref>
        </x14:conditionalFormatting>
        <x14:conditionalFormatting xmlns:xm="http://schemas.microsoft.com/office/excel/2006/main">
          <x14:cfRule type="cellIs" priority="936" operator="equal" id="{63E2B77E-6AFE-4EB0-9AD3-615D18F54302}">
            <xm:f>'Zoznam tímov a pretekárov'!$B$67</xm:f>
            <x14:dxf>
              <fill>
                <patternFill>
                  <bgColor rgb="FFFFFF00"/>
                </patternFill>
              </fill>
            </x14:dxf>
          </x14:cfRule>
          <xm:sqref>E37 E39 E33 E41 E47 E49 E43 E5 E7 E9 E11 E13 E15 E17 E19 E21 E23 E25 E27 E29 E31 E35 E45 H5 N5 H7 N7 H9 N9 H11 N11 H13 N13 H15 N15 H17 N17 H19 N19 H21 N21 H23 N23 H25 N25 H27 N27 H29 N29 H31 N31 H33 N33 H35 N35 H37 N37 H39 N39 H41 N41 H43 N43 H45 N45 H47 N47 H49 N49 K5 K7 K9 K11 K13 K15 K17 K19 K21 K23 K25 K27 K29 K31 K35 K45</xm:sqref>
        </x14:conditionalFormatting>
        <x14:conditionalFormatting xmlns:xm="http://schemas.microsoft.com/office/excel/2006/main">
          <x14:cfRule type="cellIs" priority="351" operator="equal" id="{25E15EB4-8F45-4559-A8CD-1DD734089CEE}">
            <xm:f>'Zoznam tímov a pretekárov'!$B$68</xm:f>
            <x14:dxf>
              <fill>
                <patternFill>
                  <bgColor rgb="FFFF0000"/>
                </patternFill>
              </fill>
            </x14:dxf>
          </x14:cfRule>
          <xm:sqref>E37</xm:sqref>
        </x14:conditionalFormatting>
        <x14:conditionalFormatting xmlns:xm="http://schemas.microsoft.com/office/excel/2006/main">
          <x14:cfRule type="cellIs" priority="335" operator="equal" id="{4338E435-634F-4B82-B517-0D23E24661FB}">
            <xm:f>'Zoznam tímov a pretekárov'!$B$68</xm:f>
            <x14:dxf>
              <fill>
                <patternFill>
                  <bgColor rgb="FFFF0000"/>
                </patternFill>
              </fill>
            </x14:dxf>
          </x14:cfRule>
          <xm:sqref>E39</xm:sqref>
        </x14:conditionalFormatting>
        <x14:conditionalFormatting xmlns:xm="http://schemas.microsoft.com/office/excel/2006/main">
          <x14:cfRule type="cellIs" priority="288" operator="equal" id="{159B5D0A-AFAE-4557-9ECF-A3FA44B4A53D}">
            <xm:f>'Zoznam tímov a pretekárov'!$B$68</xm:f>
            <x14:dxf>
              <fill>
                <patternFill>
                  <bgColor rgb="FFFF0000"/>
                </patternFill>
              </fill>
            </x14:dxf>
          </x14:cfRule>
          <xm:sqref>E41</xm:sqref>
        </x14:conditionalFormatting>
        <x14:conditionalFormatting xmlns:xm="http://schemas.microsoft.com/office/excel/2006/main">
          <x14:cfRule type="cellIs" priority="227" operator="equal" id="{E9FF32DE-053F-4040-A1DC-E86FC45DF5F4}">
            <xm:f>'Zoznam tímov a pretekárov'!$B$68</xm:f>
            <x14:dxf>
              <fill>
                <patternFill>
                  <bgColor rgb="FFFF0000"/>
                </patternFill>
              </fill>
            </x14:dxf>
          </x14:cfRule>
          <xm:sqref>E43</xm:sqref>
        </x14:conditionalFormatting>
        <x14:conditionalFormatting xmlns:xm="http://schemas.microsoft.com/office/excel/2006/main">
          <x14:cfRule type="cellIs" priority="259" operator="equal" id="{102B50C9-0912-4A0F-B578-7724219C29DC}">
            <xm:f>'Zoznam tímov a pretekárov'!$B$68</xm:f>
            <x14:dxf>
              <fill>
                <patternFill>
                  <bgColor rgb="FFFF0000"/>
                </patternFill>
              </fill>
            </x14:dxf>
          </x14:cfRule>
          <xm:sqref>E47</xm:sqref>
        </x14:conditionalFormatting>
        <x14:conditionalFormatting xmlns:xm="http://schemas.microsoft.com/office/excel/2006/main">
          <x14:cfRule type="cellIs" priority="243" operator="equal" id="{6B49D8A2-4543-4E1A-803A-156F289FE96A}">
            <xm:f>'Zoznam tímov a pretekárov'!$B$68</xm:f>
            <x14:dxf>
              <fill>
                <patternFill>
                  <bgColor rgb="FFFF0000"/>
                </patternFill>
              </fill>
            </x14:dxf>
          </x14:cfRule>
          <xm:sqref>E49</xm:sqref>
        </x14:conditionalFormatting>
        <x14:conditionalFormatting xmlns:xm="http://schemas.microsoft.com/office/excel/2006/main">
          <x14:cfRule type="cellIs" priority="201" operator="equal" id="{037377E9-8525-474D-BA24-9B73CE83BF4E}">
            <xm:f>'Zoznam tímov a pretekárov'!$B$69</xm:f>
            <x14:dxf>
              <font>
                <strike val="0"/>
              </font>
              <fill>
                <patternFill patternType="none">
                  <bgColor auto="1"/>
                </patternFill>
              </fill>
            </x14:dxf>
          </x14:cfRule>
          <x14:cfRule type="cellIs" priority="200" operator="equal" id="{092F5503-C67E-46EB-A794-DF65B8C69B90}">
            <xm:f>'Zoznam tímov a pretekárov'!$B$66</xm:f>
            <x14:dxf>
              <fill>
                <patternFill>
                  <bgColor theme="3" tint="0.59996337778862885"/>
                </patternFill>
              </fill>
            </x14:dxf>
          </x14:cfRule>
          <x14:cfRule type="cellIs" priority="199" operator="equal" id="{D715A0A5-2D89-4258-B3B6-1B75752623B5}">
            <xm:f>'Zoznam tímov a pretekárov'!$B$67</xm:f>
            <x14:dxf>
              <fill>
                <patternFill>
                  <bgColor rgb="FFFFFF00"/>
                </patternFill>
              </fill>
            </x14:dxf>
          </x14:cfRule>
          <xm:sqref>E51 H51 N51</xm:sqref>
        </x14:conditionalFormatting>
        <x14:conditionalFormatting xmlns:xm="http://schemas.microsoft.com/office/excel/2006/main">
          <x14:cfRule type="cellIs" priority="198" operator="equal" id="{05353280-F071-4440-A744-356475BA6E45}">
            <xm:f>'Zoznam tímov a pretekárov'!$B$68</xm:f>
            <x14:dxf>
              <fill>
                <patternFill>
                  <bgColor rgb="FFFF0000"/>
                </patternFill>
              </fill>
            </x14:dxf>
          </x14:cfRule>
          <xm:sqref>E51</xm:sqref>
        </x14:conditionalFormatting>
        <x14:conditionalFormatting xmlns:xm="http://schemas.microsoft.com/office/excel/2006/main">
          <x14:cfRule type="cellIs" priority="181" operator="equal" id="{7B7A6F33-FFFA-4DA3-902E-80F9D500A536}">
            <xm:f>'Zoznam tímov a pretekárov'!$B$69</xm:f>
            <x14:dxf>
              <font>
                <strike val="0"/>
              </font>
              <fill>
                <patternFill patternType="none">
                  <bgColor auto="1"/>
                </patternFill>
              </fill>
            </x14:dxf>
          </x14:cfRule>
          <x14:cfRule type="cellIs" priority="179" operator="equal" id="{DD6C4259-CC69-42B1-9A2E-5B32AFB1896D}">
            <xm:f>'Zoznam tímov a pretekárov'!$B$67</xm:f>
            <x14:dxf>
              <fill>
                <patternFill>
                  <bgColor rgb="FFFFFF00"/>
                </patternFill>
              </fill>
            </x14:dxf>
          </x14:cfRule>
          <x14:cfRule type="cellIs" priority="180" operator="equal" id="{B91A4418-7359-47C0-B9DF-A485E5415A76}">
            <xm:f>'Zoznam tímov a pretekárov'!$B$66</xm:f>
            <x14:dxf>
              <fill>
                <patternFill>
                  <bgColor theme="3" tint="0.59996337778862885"/>
                </patternFill>
              </fill>
            </x14:dxf>
          </x14:cfRule>
          <xm:sqref>E53 H53 N53</xm:sqref>
        </x14:conditionalFormatting>
        <x14:conditionalFormatting xmlns:xm="http://schemas.microsoft.com/office/excel/2006/main">
          <x14:cfRule type="cellIs" priority="178" operator="equal" id="{8F82BF8C-1F43-46E2-82C6-5AE021CB4A31}">
            <xm:f>'Zoznam tímov a pretekárov'!$B$68</xm:f>
            <x14:dxf>
              <fill>
                <patternFill>
                  <bgColor rgb="FFFF0000"/>
                </patternFill>
              </fill>
            </x14:dxf>
          </x14:cfRule>
          <xm:sqref>E53</xm:sqref>
        </x14:conditionalFormatting>
        <x14:conditionalFormatting xmlns:xm="http://schemas.microsoft.com/office/excel/2006/main">
          <x14:cfRule type="cellIs" priority="159" operator="equal" id="{10D85F7C-73A0-41C8-8C99-3A1AD87CFF66}">
            <xm:f>'Zoznam tímov a pretekárov'!$B$67</xm:f>
            <x14:dxf>
              <fill>
                <patternFill>
                  <bgColor rgb="FFFFFF00"/>
                </patternFill>
              </fill>
            </x14:dxf>
          </x14:cfRule>
          <xm:sqref>E55 E57 H55 N55 H57 N57</xm:sqref>
        </x14:conditionalFormatting>
        <x14:conditionalFormatting xmlns:xm="http://schemas.microsoft.com/office/excel/2006/main">
          <x14:cfRule type="cellIs" priority="161" operator="equal" id="{4BADD589-4A14-4816-A314-87B0E872EBA0}">
            <xm:f>'Zoznam tímov a pretekárov'!$B$69</xm:f>
            <x14:dxf>
              <font>
                <strike val="0"/>
              </font>
              <fill>
                <patternFill patternType="none">
                  <bgColor auto="1"/>
                </patternFill>
              </fill>
            </x14:dxf>
          </x14:cfRule>
          <x14:cfRule type="cellIs" priority="160" operator="equal" id="{9BFFC523-EC0F-4C23-9685-706D9135F15D}">
            <xm:f>'Zoznam tímov a pretekárov'!$B$66</xm:f>
            <x14:dxf>
              <fill>
                <patternFill>
                  <bgColor theme="3" tint="0.59996337778862885"/>
                </patternFill>
              </fill>
            </x14:dxf>
          </x14:cfRule>
          <xm:sqref>E55 H55 N55 E57 H57 N57</xm:sqref>
        </x14:conditionalFormatting>
        <x14:conditionalFormatting xmlns:xm="http://schemas.microsoft.com/office/excel/2006/main">
          <x14:cfRule type="cellIs" priority="158" operator="equal" id="{55DE0EEF-055E-4EB0-8B64-1AFDC1CEC007}">
            <xm:f>'Zoznam tímov a pretekárov'!$B$68</xm:f>
            <x14:dxf>
              <fill>
                <patternFill>
                  <bgColor rgb="FFFF0000"/>
                </patternFill>
              </fill>
            </x14:dxf>
          </x14:cfRule>
          <xm:sqref>E55</xm:sqref>
        </x14:conditionalFormatting>
        <x14:conditionalFormatting xmlns:xm="http://schemas.microsoft.com/office/excel/2006/main">
          <x14:cfRule type="cellIs" priority="142" operator="equal" id="{AF199A32-1756-4A79-BA3E-0392F870BFC9}">
            <xm:f>'Zoznam tímov a pretekárov'!$B$68</xm:f>
            <x14:dxf>
              <fill>
                <patternFill>
                  <bgColor rgb="FFFF0000"/>
                </patternFill>
              </fill>
            </x14:dxf>
          </x14:cfRule>
          <xm:sqref>E57</xm:sqref>
        </x14:conditionalFormatting>
        <x14:conditionalFormatting xmlns:xm="http://schemas.microsoft.com/office/excel/2006/main">
          <x14:cfRule type="cellIs" priority="124" operator="equal" id="{144C9FD0-A913-45AD-A543-9A96C72DBD01}">
            <xm:f>'Zoznam tímov a pretekárov'!$B$66</xm:f>
            <x14:dxf>
              <fill>
                <patternFill>
                  <bgColor theme="3" tint="0.59996337778862885"/>
                </patternFill>
              </fill>
            </x14:dxf>
          </x14:cfRule>
          <x14:cfRule type="cellIs" priority="123" operator="equal" id="{AC958453-E65D-426D-8E6A-3AED1036F08D}">
            <xm:f>'Zoznam tímov a pretekárov'!$B$67</xm:f>
            <x14:dxf>
              <fill>
                <patternFill>
                  <bgColor rgb="FFFFFF00"/>
                </patternFill>
              </fill>
            </x14:dxf>
          </x14:cfRule>
          <x14:cfRule type="cellIs" priority="125" operator="equal" id="{9CDA243F-7018-4EE3-A686-619F6E65C930}">
            <xm:f>'Zoznam tímov a pretekárov'!$B$69</xm:f>
            <x14:dxf>
              <font>
                <strike val="0"/>
              </font>
              <fill>
                <patternFill patternType="none">
                  <bgColor auto="1"/>
                </patternFill>
              </fill>
            </x14:dxf>
          </x14:cfRule>
          <xm:sqref>E59 H59 N59</xm:sqref>
        </x14:conditionalFormatting>
        <x14:conditionalFormatting xmlns:xm="http://schemas.microsoft.com/office/excel/2006/main">
          <x14:cfRule type="cellIs" priority="122" operator="equal" id="{6FE1EC3B-66D2-4C63-8F31-166D87A33BD9}">
            <xm:f>'Zoznam tímov a pretekárov'!$B$68</xm:f>
            <x14:dxf>
              <fill>
                <patternFill>
                  <bgColor rgb="FFFF0000"/>
                </patternFill>
              </fill>
            </x14:dxf>
          </x14:cfRule>
          <xm:sqref>E59</xm:sqref>
        </x14:conditionalFormatting>
        <x14:conditionalFormatting xmlns:xm="http://schemas.microsoft.com/office/excel/2006/main">
          <x14:cfRule type="cellIs" priority="105" operator="equal" id="{3D87AD1C-7B4D-4D89-9C69-C099E541F762}">
            <xm:f>'Zoznam tímov a pretekárov'!$B$69</xm:f>
            <x14:dxf>
              <font>
                <strike val="0"/>
              </font>
              <fill>
                <patternFill patternType="none">
                  <bgColor auto="1"/>
                </patternFill>
              </fill>
            </x14:dxf>
          </x14:cfRule>
          <x14:cfRule type="cellIs" priority="104" operator="equal" id="{F3257DF9-A9D5-43AD-AA73-D51E1E5271F9}">
            <xm:f>'Zoznam tímov a pretekárov'!$B$66</xm:f>
            <x14:dxf>
              <fill>
                <patternFill>
                  <bgColor theme="3" tint="0.59996337778862885"/>
                </patternFill>
              </fill>
            </x14:dxf>
          </x14:cfRule>
          <x14:cfRule type="cellIs" priority="103" operator="equal" id="{2C111026-59EF-4418-A709-9C41215A7954}">
            <xm:f>'Zoznam tímov a pretekárov'!$B$67</xm:f>
            <x14:dxf>
              <fill>
                <patternFill>
                  <bgColor rgb="FFFFFF00"/>
                </patternFill>
              </fill>
            </x14:dxf>
          </x14:cfRule>
          <xm:sqref>E61 H61 N61</xm:sqref>
        </x14:conditionalFormatting>
        <x14:conditionalFormatting xmlns:xm="http://schemas.microsoft.com/office/excel/2006/main">
          <x14:cfRule type="cellIs" priority="102" operator="equal" id="{CAC36AC3-137E-402A-9A65-0C9623F9EB43}">
            <xm:f>'Zoznam tímov a pretekárov'!$B$68</xm:f>
            <x14:dxf>
              <fill>
                <patternFill>
                  <bgColor rgb="FFFF0000"/>
                </patternFill>
              </fill>
            </x14:dxf>
          </x14:cfRule>
          <xm:sqref>E61</xm:sqref>
        </x14:conditionalFormatting>
        <x14:conditionalFormatting xmlns:xm="http://schemas.microsoft.com/office/excel/2006/main">
          <x14:cfRule type="cellIs" priority="83" operator="equal" id="{2443AA3A-ED91-4D7D-87B0-BC9424C17E3C}">
            <xm:f>'Zoznam tímov a pretekárov'!$B$67</xm:f>
            <x14:dxf>
              <fill>
                <patternFill>
                  <bgColor rgb="FFFFFF00"/>
                </patternFill>
              </fill>
            </x14:dxf>
          </x14:cfRule>
          <x14:cfRule type="cellIs" priority="84" operator="equal" id="{B9F3B1CE-7804-4C58-9511-AB162B157871}">
            <xm:f>'Zoznam tímov a pretekárov'!$B$66</xm:f>
            <x14:dxf>
              <fill>
                <patternFill>
                  <bgColor theme="3" tint="0.59996337778862885"/>
                </patternFill>
              </fill>
            </x14:dxf>
          </x14:cfRule>
          <x14:cfRule type="cellIs" priority="85" operator="equal" id="{4AEF87E1-753D-4C66-8589-38531103AC24}">
            <xm:f>'Zoznam tímov a pretekárov'!$B$69</xm:f>
            <x14:dxf>
              <font>
                <strike val="0"/>
              </font>
              <fill>
                <patternFill patternType="none">
                  <bgColor auto="1"/>
                </patternFill>
              </fill>
            </x14:dxf>
          </x14:cfRule>
          <xm:sqref>E63 H63 N63</xm:sqref>
        </x14:conditionalFormatting>
        <x14:conditionalFormatting xmlns:xm="http://schemas.microsoft.com/office/excel/2006/main">
          <x14:cfRule type="cellIs" priority="82" operator="equal" id="{43F1253B-034E-472F-A431-AC1C077AFAAE}">
            <xm:f>'Zoznam tímov a pretekárov'!$B$68</xm:f>
            <x14:dxf>
              <fill>
                <patternFill>
                  <bgColor rgb="FFFF0000"/>
                </patternFill>
              </fill>
            </x14:dxf>
          </x14:cfRule>
          <xm:sqref>E63</xm:sqref>
        </x14:conditionalFormatting>
        <x14:conditionalFormatting xmlns:xm="http://schemas.microsoft.com/office/excel/2006/main">
          <x14:cfRule type="cellIs" priority="202" operator="equal" id="{AC176F94-DDB6-477A-AD20-3F2E9EA6E3AB}">
            <xm:f>'Zoznam tímov a pretekárov'!$B$68</xm:f>
            <x14:dxf>
              <fill>
                <patternFill>
                  <bgColor rgb="FFFF0000"/>
                </patternFill>
              </fill>
            </x14:dxf>
          </x14:cfRule>
          <xm:sqref>H51</xm:sqref>
        </x14:conditionalFormatting>
        <x14:conditionalFormatting xmlns:xm="http://schemas.microsoft.com/office/excel/2006/main">
          <x14:cfRule type="cellIs" priority="182" operator="equal" id="{5F12C038-8EF3-4969-BEB1-9969DD786075}">
            <xm:f>'Zoznam tímov a pretekárov'!$B$68</xm:f>
            <x14:dxf>
              <fill>
                <patternFill>
                  <bgColor rgb="FFFF0000"/>
                </patternFill>
              </fill>
            </x14:dxf>
          </x14:cfRule>
          <xm:sqref>H53</xm:sqref>
        </x14:conditionalFormatting>
        <x14:conditionalFormatting xmlns:xm="http://schemas.microsoft.com/office/excel/2006/main">
          <x14:cfRule type="cellIs" priority="162" operator="equal" id="{1896EF92-F558-4422-BB52-3278C8F19F9F}">
            <xm:f>'Zoznam tímov a pretekárov'!$B$68</xm:f>
            <x14:dxf>
              <fill>
                <patternFill>
                  <bgColor rgb="FFFF0000"/>
                </patternFill>
              </fill>
            </x14:dxf>
          </x14:cfRule>
          <xm:sqref>H55 H57</xm:sqref>
        </x14:conditionalFormatting>
        <x14:conditionalFormatting xmlns:xm="http://schemas.microsoft.com/office/excel/2006/main">
          <x14:cfRule type="cellIs" priority="126" operator="equal" id="{5D7C47B3-3C9B-4ABF-BCE2-3BBD653DEFE4}">
            <xm:f>'Zoznam tímov a pretekárov'!$B$68</xm:f>
            <x14:dxf>
              <fill>
                <patternFill>
                  <bgColor rgb="FFFF0000"/>
                </patternFill>
              </fill>
            </x14:dxf>
          </x14:cfRule>
          <xm:sqref>H59</xm:sqref>
        </x14:conditionalFormatting>
        <x14:conditionalFormatting xmlns:xm="http://schemas.microsoft.com/office/excel/2006/main">
          <x14:cfRule type="cellIs" priority="106" operator="equal" id="{94B34129-DF8D-459C-A17B-2ABBBC3F642E}">
            <xm:f>'Zoznam tímov a pretekárov'!$B$68</xm:f>
            <x14:dxf>
              <fill>
                <patternFill>
                  <bgColor rgb="FFFF0000"/>
                </patternFill>
              </fill>
            </x14:dxf>
          </x14:cfRule>
          <xm:sqref>H61</xm:sqref>
        </x14:conditionalFormatting>
        <x14:conditionalFormatting xmlns:xm="http://schemas.microsoft.com/office/excel/2006/main">
          <x14:cfRule type="cellIs" priority="86" operator="equal" id="{624BA87D-95F5-42C6-8D20-D49825ECC9DB}">
            <xm:f>'Zoznam tímov a pretekárov'!$B$68</xm:f>
            <x14:dxf>
              <fill>
                <patternFill>
                  <bgColor rgb="FFFF0000"/>
                </patternFill>
              </fill>
            </x14:dxf>
          </x14:cfRule>
          <xm:sqref>H63</xm:sqref>
        </x14:conditionalFormatting>
        <x14:conditionalFormatting xmlns:xm="http://schemas.microsoft.com/office/excel/2006/main">
          <x14:cfRule type="cellIs" priority="318" operator="equal" id="{B52FF6B4-42B4-4F89-B4DC-549000D7B2A4}">
            <xm:f>'Zoznam tímov a pretekárov'!$B$69</xm:f>
            <x14:dxf>
              <font>
                <strike val="0"/>
              </font>
              <fill>
                <patternFill patternType="none">
                  <bgColor auto="1"/>
                </patternFill>
              </fill>
            </x14:dxf>
          </x14:cfRule>
          <x14:cfRule type="cellIs" priority="317" operator="equal" id="{D5ABA132-FD2E-4307-9771-F00F972C7125}">
            <xm:f>'Zoznam tímov a pretekárov'!$B$66</xm:f>
            <x14:dxf>
              <fill>
                <patternFill>
                  <bgColor theme="3" tint="0.59996337778862885"/>
                </patternFill>
              </fill>
            </x14:dxf>
          </x14:cfRule>
          <x14:cfRule type="cellIs" priority="316" operator="equal" id="{718F00CA-09D9-4FF7-BE51-8EF1464FA04C}">
            <xm:f>'Zoznam tímov a pretekárov'!$B$67</xm:f>
            <x14:dxf>
              <fill>
                <patternFill>
                  <bgColor rgb="FFFFFF00"/>
                </patternFill>
              </fill>
            </x14:dxf>
          </x14:cfRule>
          <xm:sqref>K33</xm:sqref>
        </x14:conditionalFormatting>
        <x14:conditionalFormatting xmlns:xm="http://schemas.microsoft.com/office/excel/2006/main">
          <x14:cfRule type="cellIs" priority="348" operator="equal" id="{B8D5B540-0806-4854-ADC1-54378FF349AE}">
            <xm:f>'Zoznam tímov a pretekárov'!$B$67</xm:f>
            <x14:dxf>
              <fill>
                <patternFill>
                  <bgColor rgb="FFFFFF00"/>
                </patternFill>
              </fill>
            </x14:dxf>
          </x14:cfRule>
          <x14:cfRule type="cellIs" priority="349" operator="equal" id="{1FC32C26-E451-4BF5-A59A-666B5EB88726}">
            <xm:f>'Zoznam tímov a pretekárov'!$B$66</xm:f>
            <x14:dxf>
              <fill>
                <patternFill>
                  <bgColor theme="3" tint="0.59996337778862885"/>
                </patternFill>
              </fill>
            </x14:dxf>
          </x14:cfRule>
          <x14:cfRule type="cellIs" priority="350" operator="equal" id="{220CEF08-A382-45F8-8B78-161BE36BCF81}">
            <xm:f>'Zoznam tímov a pretekárov'!$B$69</xm:f>
            <x14:dxf>
              <font>
                <strike val="0"/>
              </font>
              <fill>
                <patternFill patternType="none">
                  <bgColor auto="1"/>
                </patternFill>
              </fill>
            </x14:dxf>
          </x14:cfRule>
          <xm:sqref>K37</xm:sqref>
        </x14:conditionalFormatting>
        <x14:conditionalFormatting xmlns:xm="http://schemas.microsoft.com/office/excel/2006/main">
          <x14:cfRule type="cellIs" priority="333" operator="equal" id="{EEC13A69-9E1F-49C2-9F55-BD6088FDD93B}">
            <xm:f>'Zoznam tímov a pretekárov'!$B$66</xm:f>
            <x14:dxf>
              <fill>
                <patternFill>
                  <bgColor theme="3" tint="0.59996337778862885"/>
                </patternFill>
              </fill>
            </x14:dxf>
          </x14:cfRule>
          <x14:cfRule type="cellIs" priority="334" operator="equal" id="{30EE94AF-F7D7-416E-A5A2-87F54B8859F8}">
            <xm:f>'Zoznam tímov a pretekárov'!$B$69</xm:f>
            <x14:dxf>
              <font>
                <strike val="0"/>
              </font>
              <fill>
                <patternFill patternType="none">
                  <bgColor auto="1"/>
                </patternFill>
              </fill>
            </x14:dxf>
          </x14:cfRule>
          <x14:cfRule type="cellIs" priority="332" operator="equal" id="{AF3DEE41-4F33-4E7C-ACE8-4E34F3244028}">
            <xm:f>'Zoznam tímov a pretekárov'!$B$67</xm:f>
            <x14:dxf>
              <fill>
                <patternFill>
                  <bgColor rgb="FFFFFF00"/>
                </patternFill>
              </fill>
            </x14:dxf>
          </x14:cfRule>
          <xm:sqref>K39</xm:sqref>
        </x14:conditionalFormatting>
        <x14:conditionalFormatting xmlns:xm="http://schemas.microsoft.com/office/excel/2006/main">
          <x14:cfRule type="cellIs" priority="285" operator="equal" id="{FBE67581-E5F2-4874-B957-D281BA8E238B}">
            <xm:f>'Zoznam tímov a pretekárov'!$B$67</xm:f>
            <x14:dxf>
              <fill>
                <patternFill>
                  <bgColor rgb="FFFFFF00"/>
                </patternFill>
              </fill>
            </x14:dxf>
          </x14:cfRule>
          <x14:cfRule type="cellIs" priority="286" operator="equal" id="{3B604AA4-F520-4D0E-B591-820873EFD408}">
            <xm:f>'Zoznam tímov a pretekárov'!$B$66</xm:f>
            <x14:dxf>
              <fill>
                <patternFill>
                  <bgColor theme="3" tint="0.59996337778862885"/>
                </patternFill>
              </fill>
            </x14:dxf>
          </x14:cfRule>
          <x14:cfRule type="cellIs" priority="287" operator="equal" id="{988A277B-47A6-4932-9F32-C6B655AE616B}">
            <xm:f>'Zoznam tímov a pretekárov'!$B$69</xm:f>
            <x14:dxf>
              <font>
                <strike val="0"/>
              </font>
              <fill>
                <patternFill patternType="none">
                  <bgColor auto="1"/>
                </patternFill>
              </fill>
            </x14:dxf>
          </x14:cfRule>
          <xm:sqref>K41</xm:sqref>
        </x14:conditionalFormatting>
        <x14:conditionalFormatting xmlns:xm="http://schemas.microsoft.com/office/excel/2006/main">
          <x14:cfRule type="cellIs" priority="224" operator="equal" id="{059A515A-A941-478C-9BCB-9E0833387F3D}">
            <xm:f>'Zoznam tímov a pretekárov'!$B$67</xm:f>
            <x14:dxf>
              <fill>
                <patternFill>
                  <bgColor rgb="FFFFFF00"/>
                </patternFill>
              </fill>
            </x14:dxf>
          </x14:cfRule>
          <x14:cfRule type="cellIs" priority="225" operator="equal" id="{874B7D35-A1D5-40C9-B1BC-E09B4D9C8DF2}">
            <xm:f>'Zoznam tímov a pretekárov'!$B$66</xm:f>
            <x14:dxf>
              <fill>
                <patternFill>
                  <bgColor theme="3" tint="0.59996337778862885"/>
                </patternFill>
              </fill>
            </x14:dxf>
          </x14:cfRule>
          <x14:cfRule type="cellIs" priority="226" operator="equal" id="{3DE2E6A8-3DDD-49AE-AE16-EA50AB9F4C95}">
            <xm:f>'Zoznam tímov a pretekárov'!$B$69</xm:f>
            <x14:dxf>
              <font>
                <strike val="0"/>
              </font>
              <fill>
                <patternFill patternType="none">
                  <bgColor auto="1"/>
                </patternFill>
              </fill>
            </x14:dxf>
          </x14:cfRule>
          <xm:sqref>K43</xm:sqref>
        </x14:conditionalFormatting>
        <x14:conditionalFormatting xmlns:xm="http://schemas.microsoft.com/office/excel/2006/main">
          <x14:cfRule type="cellIs" priority="258" operator="equal" id="{E080BD23-74F0-45FF-A26E-583D462CDCD0}">
            <xm:f>'Zoznam tímov a pretekárov'!$B$69</xm:f>
            <x14:dxf>
              <font>
                <strike val="0"/>
              </font>
              <fill>
                <patternFill patternType="none">
                  <bgColor auto="1"/>
                </patternFill>
              </fill>
            </x14:dxf>
          </x14:cfRule>
          <x14:cfRule type="cellIs" priority="257" operator="equal" id="{DF7B46EA-3CBA-4D87-A3B0-E1302EE573EC}">
            <xm:f>'Zoznam tímov a pretekárov'!$B$66</xm:f>
            <x14:dxf>
              <fill>
                <patternFill>
                  <bgColor theme="3" tint="0.59996337778862885"/>
                </patternFill>
              </fill>
            </x14:dxf>
          </x14:cfRule>
          <x14:cfRule type="cellIs" priority="256" operator="equal" id="{83FF2F5B-2206-413B-9AF5-B7EBD680B65F}">
            <xm:f>'Zoznam tímov a pretekárov'!$B$67</xm:f>
            <x14:dxf>
              <fill>
                <patternFill>
                  <bgColor rgb="FFFFFF00"/>
                </patternFill>
              </fill>
            </x14:dxf>
          </x14:cfRule>
          <xm:sqref>K47</xm:sqref>
        </x14:conditionalFormatting>
        <x14:conditionalFormatting xmlns:xm="http://schemas.microsoft.com/office/excel/2006/main">
          <x14:cfRule type="cellIs" priority="240" operator="equal" id="{1CB9E85E-5949-4E2A-82C4-A85224E93EF5}">
            <xm:f>'Zoznam tímov a pretekárov'!$B$67</xm:f>
            <x14:dxf>
              <fill>
                <patternFill>
                  <bgColor rgb="FFFFFF00"/>
                </patternFill>
              </fill>
            </x14:dxf>
          </x14:cfRule>
          <x14:cfRule type="cellIs" priority="242" operator="equal" id="{54A1266B-A938-4ABC-8E2F-5DE0AD9B37C9}">
            <xm:f>'Zoznam tímov a pretekárov'!$B$69</xm:f>
            <x14:dxf>
              <font>
                <strike val="0"/>
              </font>
              <fill>
                <patternFill patternType="none">
                  <bgColor auto="1"/>
                </patternFill>
              </fill>
            </x14:dxf>
          </x14:cfRule>
          <x14:cfRule type="cellIs" priority="241" operator="equal" id="{BBD50E13-8395-492F-B3F9-64425BD6C11C}">
            <xm:f>'Zoznam tímov a pretekárov'!$B$66</xm:f>
            <x14:dxf>
              <fill>
                <patternFill>
                  <bgColor theme="3" tint="0.59996337778862885"/>
                </patternFill>
              </fill>
            </x14:dxf>
          </x14:cfRule>
          <xm:sqref>K49</xm:sqref>
        </x14:conditionalFormatting>
        <x14:conditionalFormatting xmlns:xm="http://schemas.microsoft.com/office/excel/2006/main">
          <x14:cfRule type="cellIs" priority="195" operator="equal" id="{5901C51E-F166-47FE-A6A7-F7D07378AC3F}">
            <xm:f>'Zoznam tímov a pretekárov'!$B$67</xm:f>
            <x14:dxf>
              <fill>
                <patternFill>
                  <bgColor rgb="FFFFFF00"/>
                </patternFill>
              </fill>
            </x14:dxf>
          </x14:cfRule>
          <x14:cfRule type="cellIs" priority="196" operator="equal" id="{117457AF-F080-4497-8199-BF89828ECA61}">
            <xm:f>'Zoznam tímov a pretekárov'!$B$66</xm:f>
            <x14:dxf>
              <fill>
                <patternFill>
                  <bgColor theme="3" tint="0.59996337778862885"/>
                </patternFill>
              </fill>
            </x14:dxf>
          </x14:cfRule>
          <x14:cfRule type="cellIs" priority="197" operator="equal" id="{BA24482C-B5A3-4322-8B83-2AC74876CE5F}">
            <xm:f>'Zoznam tímov a pretekárov'!$B$69</xm:f>
            <x14:dxf>
              <font>
                <strike val="0"/>
              </font>
              <fill>
                <patternFill patternType="none">
                  <bgColor auto="1"/>
                </patternFill>
              </fill>
            </x14:dxf>
          </x14:cfRule>
          <xm:sqref>K51</xm:sqref>
        </x14:conditionalFormatting>
        <x14:conditionalFormatting xmlns:xm="http://schemas.microsoft.com/office/excel/2006/main">
          <x14:cfRule type="cellIs" priority="175" operator="equal" id="{1CB56AAA-4B2C-4A49-9ACF-5AB2D3C0F7B7}">
            <xm:f>'Zoznam tímov a pretekárov'!$B$67</xm:f>
            <x14:dxf>
              <fill>
                <patternFill>
                  <bgColor rgb="FFFFFF00"/>
                </patternFill>
              </fill>
            </x14:dxf>
          </x14:cfRule>
          <x14:cfRule type="cellIs" priority="176" operator="equal" id="{EFD96D6B-1C1D-4F0F-A2DB-1A8A47189B8C}">
            <xm:f>'Zoznam tímov a pretekárov'!$B$66</xm:f>
            <x14:dxf>
              <fill>
                <patternFill>
                  <bgColor theme="3" tint="0.59996337778862885"/>
                </patternFill>
              </fill>
            </x14:dxf>
          </x14:cfRule>
          <x14:cfRule type="cellIs" priority="177" operator="equal" id="{0309549B-D33A-4E97-8AAB-C9ACCF4F6E5F}">
            <xm:f>'Zoznam tímov a pretekárov'!$B$69</xm:f>
            <x14:dxf>
              <font>
                <strike val="0"/>
              </font>
              <fill>
                <patternFill patternType="none">
                  <bgColor auto="1"/>
                </patternFill>
              </fill>
            </x14:dxf>
          </x14:cfRule>
          <xm:sqref>K53</xm:sqref>
        </x14:conditionalFormatting>
        <x14:conditionalFormatting xmlns:xm="http://schemas.microsoft.com/office/excel/2006/main">
          <x14:cfRule type="cellIs" priority="157" operator="equal" id="{FB2933EC-C58D-4609-BAF1-AA9208025518}">
            <xm:f>'Zoznam tímov a pretekárov'!$B$69</xm:f>
            <x14:dxf>
              <font>
                <strike val="0"/>
              </font>
              <fill>
                <patternFill patternType="none">
                  <bgColor auto="1"/>
                </patternFill>
              </fill>
            </x14:dxf>
          </x14:cfRule>
          <x14:cfRule type="cellIs" priority="155" operator="equal" id="{1C734228-2181-4872-A764-44B63DFE7A04}">
            <xm:f>'Zoznam tímov a pretekárov'!$B$67</xm:f>
            <x14:dxf>
              <fill>
                <patternFill>
                  <bgColor rgb="FFFFFF00"/>
                </patternFill>
              </fill>
            </x14:dxf>
          </x14:cfRule>
          <x14:cfRule type="cellIs" priority="156" operator="equal" id="{C46A5863-A498-4905-A3C5-285E5F1DEB59}">
            <xm:f>'Zoznam tímov a pretekárov'!$B$66</xm:f>
            <x14:dxf>
              <fill>
                <patternFill>
                  <bgColor theme="3" tint="0.59996337778862885"/>
                </patternFill>
              </fill>
            </x14:dxf>
          </x14:cfRule>
          <xm:sqref>K55</xm:sqref>
        </x14:conditionalFormatting>
        <x14:conditionalFormatting xmlns:xm="http://schemas.microsoft.com/office/excel/2006/main">
          <x14:cfRule type="cellIs" priority="139" operator="equal" id="{79204419-B5A3-4F0A-8C15-EF5F17779078}">
            <xm:f>'Zoznam tímov a pretekárov'!$B$67</xm:f>
            <x14:dxf>
              <fill>
                <patternFill>
                  <bgColor rgb="FFFFFF00"/>
                </patternFill>
              </fill>
            </x14:dxf>
          </x14:cfRule>
          <x14:cfRule type="cellIs" priority="140" operator="equal" id="{565C755B-9D03-4D0F-8F98-B87C6BFAB05F}">
            <xm:f>'Zoznam tímov a pretekárov'!$B$66</xm:f>
            <x14:dxf>
              <fill>
                <patternFill>
                  <bgColor theme="3" tint="0.59996337778862885"/>
                </patternFill>
              </fill>
            </x14:dxf>
          </x14:cfRule>
          <x14:cfRule type="cellIs" priority="141" operator="equal" id="{8F0D2B8E-D533-4E44-A2FB-E0CE2C87EFA2}">
            <xm:f>'Zoznam tímov a pretekárov'!$B$69</xm:f>
            <x14:dxf>
              <font>
                <strike val="0"/>
              </font>
              <fill>
                <patternFill patternType="none">
                  <bgColor auto="1"/>
                </patternFill>
              </fill>
            </x14:dxf>
          </x14:cfRule>
          <xm:sqref>K57</xm:sqref>
        </x14:conditionalFormatting>
        <x14:conditionalFormatting xmlns:xm="http://schemas.microsoft.com/office/excel/2006/main">
          <x14:cfRule type="cellIs" priority="119" operator="equal" id="{0D7DE324-D1BF-4DE6-8C12-6CAAE8AF327A}">
            <xm:f>'Zoznam tímov a pretekárov'!$B$67</xm:f>
            <x14:dxf>
              <fill>
                <patternFill>
                  <bgColor rgb="FFFFFF00"/>
                </patternFill>
              </fill>
            </x14:dxf>
          </x14:cfRule>
          <x14:cfRule type="cellIs" priority="120" operator="equal" id="{8B89A755-68BB-44E5-A145-63221A926D1A}">
            <xm:f>'Zoznam tímov a pretekárov'!$B$66</xm:f>
            <x14:dxf>
              <fill>
                <patternFill>
                  <bgColor theme="3" tint="0.59996337778862885"/>
                </patternFill>
              </fill>
            </x14:dxf>
          </x14:cfRule>
          <x14:cfRule type="cellIs" priority="121" operator="equal" id="{98D9CA06-8030-4A1C-A02F-AC6309645D55}">
            <xm:f>'Zoznam tímov a pretekárov'!$B$69</xm:f>
            <x14:dxf>
              <font>
                <strike val="0"/>
              </font>
              <fill>
                <patternFill patternType="none">
                  <bgColor auto="1"/>
                </patternFill>
              </fill>
            </x14:dxf>
          </x14:cfRule>
          <xm:sqref>K59</xm:sqref>
        </x14:conditionalFormatting>
        <x14:conditionalFormatting xmlns:xm="http://schemas.microsoft.com/office/excel/2006/main">
          <x14:cfRule type="cellIs" priority="99" operator="equal" id="{4E3A42F2-B54E-4491-9A24-9C803A3942EF}">
            <xm:f>'Zoznam tímov a pretekárov'!$B$67</xm:f>
            <x14:dxf>
              <fill>
                <patternFill>
                  <bgColor rgb="FFFFFF00"/>
                </patternFill>
              </fill>
            </x14:dxf>
          </x14:cfRule>
          <x14:cfRule type="cellIs" priority="100" operator="equal" id="{DC37C4E7-691A-4211-BA47-7F3024A9B281}">
            <xm:f>'Zoznam tímov a pretekárov'!$B$66</xm:f>
            <x14:dxf>
              <fill>
                <patternFill>
                  <bgColor theme="3" tint="0.59996337778862885"/>
                </patternFill>
              </fill>
            </x14:dxf>
          </x14:cfRule>
          <x14:cfRule type="cellIs" priority="101" operator="equal" id="{6818B039-9D67-4755-8BAD-112371CF09D2}">
            <xm:f>'Zoznam tímov a pretekárov'!$B$69</xm:f>
            <x14:dxf>
              <font>
                <strike val="0"/>
              </font>
              <fill>
                <patternFill patternType="none">
                  <bgColor auto="1"/>
                </patternFill>
              </fill>
            </x14:dxf>
          </x14:cfRule>
          <xm:sqref>K61</xm:sqref>
        </x14:conditionalFormatting>
        <x14:conditionalFormatting xmlns:xm="http://schemas.microsoft.com/office/excel/2006/main">
          <x14:cfRule type="cellIs" priority="81" operator="equal" id="{24ED6F47-94E0-44F2-82BA-3DE6F5328203}">
            <xm:f>'Zoznam tímov a pretekárov'!$B$69</xm:f>
            <x14:dxf>
              <font>
                <strike val="0"/>
              </font>
              <fill>
                <patternFill patternType="none">
                  <bgColor auto="1"/>
                </patternFill>
              </fill>
            </x14:dxf>
          </x14:cfRule>
          <x14:cfRule type="cellIs" priority="79" operator="equal" id="{97DDA97C-680B-4734-ACCB-7031EB63A419}">
            <xm:f>'Zoznam tímov a pretekárov'!$B$67</xm:f>
            <x14:dxf>
              <fill>
                <patternFill>
                  <bgColor rgb="FFFFFF00"/>
                </patternFill>
              </fill>
            </x14:dxf>
          </x14:cfRule>
          <x14:cfRule type="cellIs" priority="80" operator="equal" id="{BF492A90-A541-489D-B89F-04780DB18C95}">
            <xm:f>'Zoznam tímov a pretekárov'!$B$66</xm:f>
            <x14:dxf>
              <fill>
                <patternFill>
                  <bgColor theme="3" tint="0.59996337778862885"/>
                </patternFill>
              </fill>
            </x14:dxf>
          </x14:cfRule>
          <xm:sqref>K63</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0000000}">
          <x14:formula1>
            <xm:f>'Zoznam tímov a pretekárov'!$B$66:$B$69</xm:f>
          </x14:formula1>
          <xm:sqref>H5 E59 H59 K59 N59 E55 E57 H57 H55 K55 K57 N57 N55 E61 H61 K61 N61 E51 H51 K51 N51 K5 N5 N7 K7 H7 E7 E9 H9 K9 N9 N11 K11 H11 E11 E13 H13 K13 N13 N15 K15 H15 E15 E17 H17 K17 N17 N19 K19 H19 E19 E21 H21 K21 N21 N23 K23 H23 E23 E25 E27 E29 E31 E33 E35 E37 E39 H39 H37 H35 H33 H31 H29 H27 H25 K25 K27 K29 K31 K33 K35 K37 K39 N39 N37 N35 N33 N31 N29 N27 N25 E41 E43 E45 E47 E49 H49 H47 H45 H43 H41 K41 K43 K45 K47 K49 N49 N47 N45 N43 N41 E53 H53 K53 N53 E63 E5 K63 N63 H63</xm:sqref>
        </x14:dataValidation>
        <x14:dataValidation type="list" allowBlank="1" showInputMessage="1" showErrorMessage="1" xr:uid="{00000000-0002-0000-0100-00000C000000}">
          <x14:formula1>
            <xm:f>'Zoznam tímov a pretekárov'!$B$25:$I$25</xm:f>
          </x14:formula1>
          <xm:sqref>C27:D27 F27:G27 I27:J27 L27:M27</xm:sqref>
        </x14:dataValidation>
        <x14:dataValidation type="list" allowBlank="1" showInputMessage="1" showErrorMessage="1" xr:uid="{00000000-0002-0000-0100-00000D000000}">
          <x14:formula1>
            <xm:f>'Zoznam tímov a pretekárov'!$B$27:$I$27</xm:f>
          </x14:formula1>
          <xm:sqref>C29:D29 F29:G29 I29:J29 L29:M29</xm:sqref>
        </x14:dataValidation>
        <x14:dataValidation type="list" allowBlank="1" showInputMessage="1" showErrorMessage="1" xr:uid="{00000000-0002-0000-0100-00000E000000}">
          <x14:formula1>
            <xm:f>'Zoznam tímov a pretekárov'!$B$29:$I$29</xm:f>
          </x14:formula1>
          <xm:sqref>C31:D31 F31:G31 I31:J31 L31:M31</xm:sqref>
        </x14:dataValidation>
        <x14:dataValidation type="list" allowBlank="1" showInputMessage="1" showErrorMessage="1" xr:uid="{00000000-0002-0000-0100-00000F000000}">
          <x14:formula1>
            <xm:f>'Zoznam tímov a pretekárov'!$B$33:$I$33</xm:f>
          </x14:formula1>
          <xm:sqref>C35:D35 F35:G35 I35:J35 L35:M35</xm:sqref>
        </x14:dataValidation>
        <x14:dataValidation type="list" allowBlank="1" showInputMessage="1" showErrorMessage="1" xr:uid="{00000000-0002-0000-0100-000010000000}">
          <x14:formula1>
            <xm:f>'Zoznam tímov a pretekárov'!$B$35:$I$35</xm:f>
          </x14:formula1>
          <xm:sqref>C37:D37 F37:G37 I37:J37 L37:M37</xm:sqref>
        </x14:dataValidation>
        <x14:dataValidation type="list" allowBlank="1" showInputMessage="1" showErrorMessage="1" xr:uid="{00000000-0002-0000-0100-000011000000}">
          <x14:formula1>
            <xm:f>'Zoznam tímov a pretekárov'!$B$31:$I$31</xm:f>
          </x14:formula1>
          <xm:sqref>C33:D33 F33:G33 I33:J33 L33:M33</xm:sqref>
        </x14:dataValidation>
        <x14:dataValidation type="list" allowBlank="1" showInputMessage="1" showErrorMessage="1" xr:uid="{00000000-0002-0000-0100-000012000000}">
          <x14:formula1>
            <xm:f>'Zoznam tímov a pretekárov'!$B$37:$I$37</xm:f>
          </x14:formula1>
          <xm:sqref>C39:D39 F39:G39 I39:J39 L39:M39</xm:sqref>
        </x14:dataValidation>
        <x14:dataValidation type="list" allowBlank="1" showInputMessage="1" showErrorMessage="1" xr:uid="{00000000-0002-0000-0100-000013000000}">
          <x14:formula1>
            <xm:f>'Zoznam tímov a pretekárov'!$B$39:$I$39</xm:f>
          </x14:formula1>
          <xm:sqref>C41:D41 F41:G41 I41:J41 L41:M41</xm:sqref>
        </x14:dataValidation>
        <x14:dataValidation type="list" allowBlank="1" showInputMessage="1" showErrorMessage="1" xr:uid="{00000000-0002-0000-0100-000014000000}">
          <x14:formula1>
            <xm:f>'Zoznam tímov a pretekárov'!$B$41:$I$41</xm:f>
          </x14:formula1>
          <xm:sqref>C43:D43 F43:G43 I43:J43 L43:M43</xm:sqref>
        </x14:dataValidation>
        <x14:dataValidation type="list" allowBlank="1" showInputMessage="1" showErrorMessage="1" xr:uid="{00000000-0002-0000-0100-000015000000}">
          <x14:formula1>
            <xm:f>'Zoznam tímov a pretekárov'!$B$43:$I$43</xm:f>
          </x14:formula1>
          <xm:sqref>C45:D45 F45:G45 I45:J45 L45:M45</xm:sqref>
        </x14:dataValidation>
        <x14:dataValidation type="list" allowBlank="1" showInputMessage="1" showErrorMessage="1" xr:uid="{00000000-0002-0000-0100-000016000000}">
          <x14:formula1>
            <xm:f>'Zoznam tímov a pretekárov'!$B$45:$I$45</xm:f>
          </x14:formula1>
          <xm:sqref>L47:M47 I47:J47 F47:G47 C47:D47</xm:sqref>
        </x14:dataValidation>
        <x14:dataValidation type="list" allowBlank="1" showInputMessage="1" showErrorMessage="1" xr:uid="{00000000-0002-0000-0100-000017000000}">
          <x14:formula1>
            <xm:f>'Zoznam tímov a pretekárov'!$B$47:$I$47</xm:f>
          </x14:formula1>
          <xm:sqref>C49:D49 F49:G49 I49:J49 L49:M49</xm:sqref>
        </x14:dataValidation>
        <x14:dataValidation type="list" allowBlank="1" showInputMessage="1" showErrorMessage="1" xr:uid="{00000000-0002-0000-0100-000018000000}">
          <x14:formula1>
            <xm:f>'Zoznam tímov a pretekárov'!$B$49:$I$49</xm:f>
          </x14:formula1>
          <xm:sqref>C51:D51 F51:G51 I51:J51 L51:M51</xm:sqref>
        </x14:dataValidation>
        <x14:dataValidation type="list" allowBlank="1" showInputMessage="1" showErrorMessage="1" xr:uid="{00000000-0002-0000-0100-000019000000}">
          <x14:formula1>
            <xm:f>'Zoznam tímov a pretekárov'!$B$51:$I$51</xm:f>
          </x14:formula1>
          <xm:sqref>C53:D53 F53:G53 I53:J53 L53:M53</xm:sqref>
        </x14:dataValidation>
        <x14:dataValidation type="list" allowBlank="1" showInputMessage="1" showErrorMessage="1" xr:uid="{00000000-0002-0000-0100-00001A000000}">
          <x14:formula1>
            <xm:f>'Zoznam tímov a pretekárov'!$B$53:$I$53</xm:f>
          </x14:formula1>
          <xm:sqref>C55:D55 F55:G55 I55:J55 L55:M55</xm:sqref>
        </x14:dataValidation>
        <x14:dataValidation type="list" allowBlank="1" showInputMessage="1" showErrorMessage="1" xr:uid="{00000000-0002-0000-0100-00001B000000}">
          <x14:formula1>
            <xm:f>'Zoznam tímov a pretekárov'!$B$55:$I$55</xm:f>
          </x14:formula1>
          <xm:sqref>C57:D57 F57:G57 I57:J57 L57:M57</xm:sqref>
        </x14:dataValidation>
        <x14:dataValidation type="list" allowBlank="1" showInputMessage="1" showErrorMessage="1" xr:uid="{00000000-0002-0000-0100-00001C000000}">
          <x14:formula1>
            <xm:f>'Zoznam tímov a pretekárov'!$B$57:$I$57</xm:f>
          </x14:formula1>
          <xm:sqref>C59:D59 F59:G59 I59:J59 L59:M59</xm:sqref>
        </x14:dataValidation>
        <x14:dataValidation type="list" allowBlank="1" showInputMessage="1" showErrorMessage="1" xr:uid="{00000000-0002-0000-0100-00001D000000}">
          <x14:formula1>
            <xm:f>'Zoznam tímov a pretekárov'!$B$59:$I$59</xm:f>
          </x14:formula1>
          <xm:sqref>C61:D61 F61:G61 I61:J61 L61:M61</xm:sqref>
        </x14:dataValidation>
        <x14:dataValidation type="list" allowBlank="1" showInputMessage="1" showErrorMessage="1" xr:uid="{00000000-0002-0000-0100-00001E000000}">
          <x14:formula1>
            <xm:f>'Zoznam tímov a pretekárov'!$B$61:$I$61</xm:f>
          </x14:formula1>
          <xm:sqref>C63:D63 F63:G63 I63:J63 L63:M63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Z65"/>
  <sheetViews>
    <sheetView showGridLines="0" zoomScaleNormal="100"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5.33203125"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5">
      <c r="A1" s="242" t="s">
        <v>179</v>
      </c>
      <c r="B1" s="243"/>
      <c r="C1" s="216" t="s">
        <v>223</v>
      </c>
      <c r="D1" s="216"/>
      <c r="E1" s="216"/>
      <c r="F1" s="216"/>
      <c r="G1" s="216"/>
      <c r="H1" s="216"/>
      <c r="I1" s="216"/>
      <c r="J1" s="216"/>
      <c r="K1" s="216"/>
      <c r="L1" s="216"/>
      <c r="M1" s="216"/>
      <c r="N1" s="216"/>
      <c r="O1" s="216"/>
      <c r="P1" s="216"/>
      <c r="Q1" s="217"/>
      <c r="T1" s="251" t="s">
        <v>149</v>
      </c>
      <c r="U1" s="252"/>
      <c r="V1" s="253"/>
    </row>
    <row r="2" spans="1:52" ht="13.5" customHeight="1" x14ac:dyDescent="0.25">
      <c r="A2" s="222"/>
      <c r="B2" s="218" t="s">
        <v>18</v>
      </c>
      <c r="C2" s="219" t="s">
        <v>4</v>
      </c>
      <c r="D2" s="220"/>
      <c r="E2" s="221"/>
      <c r="F2" s="219" t="s">
        <v>5</v>
      </c>
      <c r="G2" s="220"/>
      <c r="H2" s="221"/>
      <c r="I2" s="219" t="s">
        <v>6</v>
      </c>
      <c r="J2" s="220"/>
      <c r="K2" s="221"/>
      <c r="L2" s="219" t="s">
        <v>7</v>
      </c>
      <c r="M2" s="220"/>
      <c r="N2" s="220"/>
      <c r="O2" s="244" t="s">
        <v>13</v>
      </c>
      <c r="P2" s="244" t="s">
        <v>14</v>
      </c>
      <c r="Q2" s="247" t="s">
        <v>11</v>
      </c>
      <c r="T2" s="254" t="s">
        <v>49</v>
      </c>
      <c r="U2" s="257" t="s">
        <v>141</v>
      </c>
      <c r="V2" s="260" t="s">
        <v>1</v>
      </c>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row>
    <row r="3" spans="1:52" ht="12" customHeight="1" x14ac:dyDescent="0.25">
      <c r="A3" s="222"/>
      <c r="B3" s="218"/>
      <c r="C3" s="223" t="s">
        <v>8</v>
      </c>
      <c r="D3" s="224"/>
      <c r="E3" s="225"/>
      <c r="F3" s="223" t="s">
        <v>8</v>
      </c>
      <c r="G3" s="224"/>
      <c r="H3" s="225"/>
      <c r="I3" s="223" t="s">
        <v>8</v>
      </c>
      <c r="J3" s="224"/>
      <c r="K3" s="225"/>
      <c r="L3" s="223" t="s">
        <v>8</v>
      </c>
      <c r="M3" s="224"/>
      <c r="N3" s="224"/>
      <c r="O3" s="245"/>
      <c r="P3" s="245"/>
      <c r="Q3" s="247"/>
      <c r="T3" s="255"/>
      <c r="U3" s="258"/>
      <c r="V3" s="261"/>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row>
    <row r="4" spans="1:52" ht="15.9" customHeight="1" thickBot="1" x14ac:dyDescent="0.3">
      <c r="A4" s="222"/>
      <c r="B4" s="218"/>
      <c r="C4" s="60" t="s">
        <v>9</v>
      </c>
      <c r="D4" s="61" t="s">
        <v>10</v>
      </c>
      <c r="E4" s="62" t="s">
        <v>0</v>
      </c>
      <c r="F4" s="60" t="s">
        <v>9</v>
      </c>
      <c r="G4" s="61" t="s">
        <v>10</v>
      </c>
      <c r="H4" s="62" t="s">
        <v>0</v>
      </c>
      <c r="I4" s="60" t="s">
        <v>9</v>
      </c>
      <c r="J4" s="61" t="s">
        <v>10</v>
      </c>
      <c r="K4" s="62" t="s">
        <v>0</v>
      </c>
      <c r="L4" s="60" t="s">
        <v>9</v>
      </c>
      <c r="M4" s="61" t="s">
        <v>10</v>
      </c>
      <c r="N4" s="63" t="s">
        <v>0</v>
      </c>
      <c r="O4" s="246"/>
      <c r="P4" s="246"/>
      <c r="Q4" s="247"/>
      <c r="T4" s="256"/>
      <c r="U4" s="259"/>
      <c r="V4" s="262"/>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row>
    <row r="5" spans="1:52" ht="15.9" customHeight="1" x14ac:dyDescent="0.25">
      <c r="A5" s="199">
        <v>1</v>
      </c>
      <c r="B5" s="201" t="str">
        <f>'Zoznam tímov a pretekárov'!A3</f>
        <v>Dunajská Streda A      Szenzál</v>
      </c>
      <c r="C5" s="203" t="s">
        <v>225</v>
      </c>
      <c r="D5" s="204"/>
      <c r="E5" s="71"/>
      <c r="F5" s="203" t="s">
        <v>185</v>
      </c>
      <c r="G5" s="230"/>
      <c r="H5" s="71"/>
      <c r="I5" s="203" t="s">
        <v>189</v>
      </c>
      <c r="J5" s="230"/>
      <c r="K5" s="71"/>
      <c r="L5" s="203" t="s">
        <v>187</v>
      </c>
      <c r="M5" s="230"/>
      <c r="N5" s="71"/>
      <c r="O5" s="205">
        <f>SUM(E6+H6+K6+N6)</f>
        <v>16</v>
      </c>
      <c r="P5" s="207">
        <f>SUM(D6+G6+J6+M6)</f>
        <v>26100</v>
      </c>
      <c r="Q5" s="240">
        <f>AD6</f>
        <v>2</v>
      </c>
      <c r="T5" s="234">
        <f>O5+'30 družstiev Preteky č. 1'!O5</f>
        <v>38</v>
      </c>
      <c r="U5" s="236">
        <f>P5+'30 družstiev Preteky č. 1'!P5</f>
        <v>50575</v>
      </c>
      <c r="V5" s="209">
        <f>AZ6</f>
        <v>3</v>
      </c>
      <c r="Y5" s="211" t="s">
        <v>21</v>
      </c>
      <c r="Z5" s="212"/>
      <c r="AA5" s="212"/>
      <c r="AB5" s="212"/>
      <c r="AC5" s="212"/>
      <c r="AD5" s="213"/>
      <c r="AE5" s="211" t="s">
        <v>22</v>
      </c>
      <c r="AF5" s="212"/>
      <c r="AG5" s="212"/>
      <c r="AH5" s="213"/>
      <c r="AI5" s="211" t="s">
        <v>23</v>
      </c>
      <c r="AJ5" s="212"/>
      <c r="AK5" s="212"/>
      <c r="AL5" s="213"/>
      <c r="AM5" s="211" t="s">
        <v>24</v>
      </c>
      <c r="AN5" s="212"/>
      <c r="AO5" s="212"/>
      <c r="AP5" s="213"/>
      <c r="AQ5" s="211" t="s">
        <v>25</v>
      </c>
      <c r="AR5" s="212"/>
      <c r="AS5" s="212"/>
      <c r="AT5" s="213"/>
      <c r="AU5" s="18" t="s">
        <v>51</v>
      </c>
    </row>
    <row r="6" spans="1:52" ht="15.9" customHeight="1" thickBot="1" x14ac:dyDescent="0.3">
      <c r="A6" s="200"/>
      <c r="B6" s="202"/>
      <c r="C6" s="24">
        <v>5</v>
      </c>
      <c r="D6" s="25">
        <v>4700</v>
      </c>
      <c r="E6" s="26">
        <f>IF(ISBLANK(D6),0,IF(ISBLANK(C5),0,IF(E5 = "D",MAX($A$5:$A$64) + 1,AH6)))</f>
        <v>5</v>
      </c>
      <c r="F6" s="24">
        <v>6</v>
      </c>
      <c r="G6" s="25">
        <v>5575</v>
      </c>
      <c r="H6" s="26">
        <f>IF(ISBLANK(G6),0,IF(ISBLANK(F5),0,IF(H5 = "D",MAX($A$5:$A$64) + 1,AL6)))</f>
        <v>7</v>
      </c>
      <c r="I6" s="24">
        <v>8</v>
      </c>
      <c r="J6" s="182">
        <v>7375</v>
      </c>
      <c r="K6" s="26">
        <f>IF(ISBLANK(J6),0,IF(ISBLANK(I5),0,IF(K5 = "D",MAX($A$5:$A$64) + 1,AP6)))</f>
        <v>1</v>
      </c>
      <c r="L6" s="24">
        <v>3</v>
      </c>
      <c r="M6" s="25">
        <v>8450</v>
      </c>
      <c r="N6" s="26">
        <f>IF(ISBLANK(M6),0,IF(ISBLANK(L5),0,IF(N5 = "D",MAX($A$5:$A$64) + 1,AT6)))</f>
        <v>3</v>
      </c>
      <c r="O6" s="206"/>
      <c r="P6" s="208"/>
      <c r="Q6" s="241"/>
      <c r="T6" s="235"/>
      <c r="U6" s="237"/>
      <c r="V6" s="210"/>
      <c r="Y6" s="10">
        <f>O5</f>
        <v>16</v>
      </c>
      <c r="Z6" s="9">
        <f>P5</f>
        <v>26100</v>
      </c>
      <c r="AA6">
        <f>RANK(Y6,$Y$6:$Y$35,1)</f>
        <v>2</v>
      </c>
      <c r="AB6">
        <f>RANK(Z6,$Z$6:$Z$35,0)</f>
        <v>3</v>
      </c>
      <c r="AC6">
        <f>AA6+AB6*0.00001</f>
        <v>2.0000300000000002</v>
      </c>
      <c r="AD6" s="21">
        <f>RANK(AC6,$AC$6:$AC$35,1)</f>
        <v>2</v>
      </c>
      <c r="AE6" s="14">
        <f>D6</f>
        <v>4700</v>
      </c>
      <c r="AF6" s="15">
        <f>IF(D5="d",MAX($A$5:$A$64) +1,RANK(AE6,$AE$6:$AE$35))</f>
        <v>5</v>
      </c>
      <c r="AG6">
        <f>COUNTIF($AF$6:$AF$35,AF6)</f>
        <v>1</v>
      </c>
      <c r="AH6" s="19">
        <f>IF(AG6 &gt; 1,IF(MOD(AG6,2) = 0,((AF6*2+AG6-1)/2),(AF6*2+AG6-1)/2),IF(AG6=1,AF6,(AF6*2+AG6-1)/2))</f>
        <v>5</v>
      </c>
      <c r="AI6" s="14">
        <f>G6</f>
        <v>5575</v>
      </c>
      <c r="AJ6">
        <f>IF(F5="d",MAX($A$5:$A$64) +1,RANK(AI6,$AI$6:$AI$35,0))</f>
        <v>7</v>
      </c>
      <c r="AK6">
        <f>COUNTIF($AJ$6:$AJ$35,AJ6)</f>
        <v>1</v>
      </c>
      <c r="AL6" s="19">
        <f>IF(AK6 &gt; 1,IF(MOD(AK6,2) = 0,((AJ6*2+AK6-1)/2),(AJ6*2+AK6-1)/2),IF(AK6=1,AJ6,(AJ6*2+AK6-1)/2))</f>
        <v>7</v>
      </c>
      <c r="AM6" s="14">
        <f>J6</f>
        <v>7375</v>
      </c>
      <c r="AN6" s="15">
        <f>IF(J5="d",MAX($A$5:$A$64) +1,RANK(AM6,$AM$6:$AM$35,0))</f>
        <v>1</v>
      </c>
      <c r="AO6">
        <f>COUNTIF($AN$6:$AN$35,AN6)</f>
        <v>1</v>
      </c>
      <c r="AP6" s="19">
        <f>IF(AO6 &gt; 1,IF(MOD(AO6,2) = 0,((AN6*2+AO6-1)/2),(AN6*2+AO6-1)/2),IF(AO6=1,AN6,(AN6*2+AO6-1)/2))</f>
        <v>1</v>
      </c>
      <c r="AQ6" s="14">
        <f>M6</f>
        <v>8450</v>
      </c>
      <c r="AR6" s="15">
        <f>IF(M5="d",MAX($A$5:$A$64) +1,RANK(AQ6,$AQ$6:$AQ$35,0))</f>
        <v>3</v>
      </c>
      <c r="AS6">
        <f>COUNTIF($AR$6:$AR$35,AR6)</f>
        <v>1</v>
      </c>
      <c r="AT6" s="19">
        <f>IF(AS6 &gt; 1,IF(MOD(AS6,2) = 0,((AR6*2+AS6-1)/2),(AR6*2+AS6-1)/2),IF(AS6=1,AR6,(AR6*2+AS6-1)/2))</f>
        <v>3</v>
      </c>
      <c r="AU6" s="9">
        <f>T5</f>
        <v>38</v>
      </c>
      <c r="AV6" s="9">
        <f>U5</f>
        <v>50575</v>
      </c>
      <c r="AW6">
        <f>RANK(AU6,$AU$6:$AU$35,1)</f>
        <v>3</v>
      </c>
      <c r="AX6">
        <f>RANK(AV6,$AV$6:$AV$35,0)</f>
        <v>3</v>
      </c>
      <c r="AY6">
        <f>AW6+AX6*0.00001</f>
        <v>3.0000300000000002</v>
      </c>
      <c r="AZ6">
        <f>RANK(AY6,$AY$6:$AY$35,1)</f>
        <v>3</v>
      </c>
    </row>
    <row r="7" spans="1:52" ht="15.9" customHeight="1" x14ac:dyDescent="0.25">
      <c r="A7" s="199">
        <v>2</v>
      </c>
      <c r="B7" s="201" t="str">
        <f>'Zoznam tímov a pretekárov'!A5</f>
        <v>Dunajská Streda C             Blinker</v>
      </c>
      <c r="C7" s="203" t="s">
        <v>229</v>
      </c>
      <c r="D7" s="204"/>
      <c r="E7" s="71"/>
      <c r="F7" s="203" t="s">
        <v>197</v>
      </c>
      <c r="G7" s="204"/>
      <c r="H7" s="71"/>
      <c r="I7" s="203" t="s">
        <v>190</v>
      </c>
      <c r="J7" s="204"/>
      <c r="K7" s="71"/>
      <c r="L7" s="203" t="s">
        <v>228</v>
      </c>
      <c r="M7" s="204"/>
      <c r="N7" s="71"/>
      <c r="O7" s="205">
        <f>SUM(E8+H8+K8+N8)</f>
        <v>38</v>
      </c>
      <c r="P7" s="207">
        <f>SUM(D8+G8+J8+M8)</f>
        <v>9925</v>
      </c>
      <c r="Q7" s="240">
        <f>AD7</f>
        <v>11</v>
      </c>
      <c r="T7" s="234">
        <f>O7+'30 družstiev Preteky č. 1'!O7</f>
        <v>70</v>
      </c>
      <c r="U7" s="236">
        <f>P7+'30 družstiev Preteky č. 1'!P7</f>
        <v>24325</v>
      </c>
      <c r="V7" s="209">
        <f>AZ7</f>
        <v>11</v>
      </c>
      <c r="Y7" s="10">
        <f>O7</f>
        <v>38</v>
      </c>
      <c r="Z7" s="9">
        <f>P7</f>
        <v>9925</v>
      </c>
      <c r="AA7">
        <f t="shared" ref="AA7:AA35" si="0">RANK(Y7,$Y$6:$Y$35,1)</f>
        <v>11</v>
      </c>
      <c r="AB7">
        <f t="shared" ref="AB7:AB35" si="1">RANK(Z7,$Z$6:$Z$35,0)</f>
        <v>11</v>
      </c>
      <c r="AC7">
        <f t="shared" ref="AC7:AC35" si="2">AA7+AB7*0.00001</f>
        <v>11.000109999999999</v>
      </c>
      <c r="AD7" s="21">
        <f t="shared" ref="AD7:AD35" si="3">RANK(AC7,$AC$6:$AC$35,1)</f>
        <v>11</v>
      </c>
      <c r="AE7" s="14">
        <f>D8</f>
        <v>3225</v>
      </c>
      <c r="AF7" s="15">
        <f t="shared" ref="AF7:AF35" si="4">IF(D6="d",MAX($A$5:$A$64) +1,RANK(AE7,$AE$6:$AE$35))</f>
        <v>8</v>
      </c>
      <c r="AG7">
        <f t="shared" ref="AG7:AG35" si="5">COUNTIF($AF$6:$AF$35,AF7)</f>
        <v>1</v>
      </c>
      <c r="AH7" s="19">
        <f t="shared" ref="AH7:AH35" si="6">IF(AG7 &gt; 1,IF(MOD(AG7,2) = 0,((AF7*2+AG7-1)/2),(AF7*2+AG7-1)/2),IF(AG7=1,AF7,(AF7*2+AG7-1)/2))</f>
        <v>8</v>
      </c>
      <c r="AI7" s="14">
        <f>G8</f>
        <v>4975</v>
      </c>
      <c r="AJ7">
        <f t="shared" ref="AJ7:AJ35" si="7">IF(F6="d",MAX($A$5:$A$64) +1,RANK(AI7,$AI$6:$AI$35,0))</f>
        <v>9</v>
      </c>
      <c r="AK7">
        <f t="shared" ref="AK7:AK35" si="8">COUNTIF($AJ$6:$AJ$35,AJ7)</f>
        <v>1</v>
      </c>
      <c r="AL7" s="19">
        <f t="shared" ref="AL7:AL35" si="9">IF(AK7 &gt; 1,IF(MOD(AK7,2) = 0,((AJ7*2+AK7-1)/2),(AJ7*2+AK7-1)/2),IF(AK7=1,AJ7,(AJ7*2+AK7-1)/2))</f>
        <v>9</v>
      </c>
      <c r="AM7" s="14">
        <f>J8</f>
        <v>1350</v>
      </c>
      <c r="AN7" s="15">
        <f t="shared" ref="AN7:AN35" si="10">IF(J6="d",MAX($A$5:$A$64) +1,RANK(AM7,$AM$6:$AM$35,0))</f>
        <v>10</v>
      </c>
      <c r="AO7">
        <f t="shared" ref="AO7:AO35" si="11">COUNTIF($AN$6:$AN$35,AN7)</f>
        <v>1</v>
      </c>
      <c r="AP7" s="19">
        <f t="shared" ref="AP7:AP35" si="12">IF(AO7 &gt; 1,IF(MOD(AO7,2) = 0,((AN7*2+AO7-1)/2),(AN7*2+AO7-1)/2),IF(AO7=1,AN7,(AN7*2+AO7-1)/2))</f>
        <v>10</v>
      </c>
      <c r="AQ7" s="14">
        <f>M8</f>
        <v>375</v>
      </c>
      <c r="AR7" s="15">
        <f t="shared" ref="AR7:AR34" si="13">IF(M6="d",MAX($A$5:$A$64) +1,RANK(AQ7,$AQ$6:$AQ$35,0))</f>
        <v>11</v>
      </c>
      <c r="AS7">
        <f t="shared" ref="AS7:AS34" si="14">COUNTIF($AR$6:$AR$35,AR7)</f>
        <v>1</v>
      </c>
      <c r="AT7" s="19">
        <f t="shared" ref="AT7:AT34" si="15">IF(AS7 &gt; 1,IF(MOD(AS7,2) = 0,((AR7*2+AS7-1)/2),(AR7*2+AS7-1)/2),IF(AS7=1,AR7,(AR7*2+AS7-1)/2))</f>
        <v>11</v>
      </c>
      <c r="AU7" s="9">
        <f>T7</f>
        <v>70</v>
      </c>
      <c r="AV7" s="9">
        <f>U7</f>
        <v>24325</v>
      </c>
      <c r="AW7">
        <f t="shared" ref="AW7:AW34" si="16">RANK(AU7,$AU$6:$AU$35,1)</f>
        <v>11</v>
      </c>
      <c r="AX7">
        <f t="shared" ref="AX7:AX35" si="17">RANK(AV7,$AV$6:$AV$35,0)</f>
        <v>11</v>
      </c>
      <c r="AY7">
        <f t="shared" ref="AY7:AY35" si="18">AW7+AX7*0.00001</f>
        <v>11.000109999999999</v>
      </c>
      <c r="AZ7">
        <f t="shared" ref="AZ7:AZ35" si="19">RANK(AY7,$AY$6:$AY$35,1)</f>
        <v>11</v>
      </c>
    </row>
    <row r="8" spans="1:52" ht="15.9" customHeight="1" thickBot="1" x14ac:dyDescent="0.3">
      <c r="A8" s="200"/>
      <c r="B8" s="202"/>
      <c r="C8" s="24">
        <v>4</v>
      </c>
      <c r="D8" s="25">
        <v>3225</v>
      </c>
      <c r="E8" s="26">
        <f>IF(ISBLANK(D8),0,IF(ISBLANK(C7),0,IF(E7 = "D",MAX($A$5:$A$64) + 1,AH7)))</f>
        <v>8</v>
      </c>
      <c r="F8" s="183">
        <v>10</v>
      </c>
      <c r="G8" s="25">
        <v>4975</v>
      </c>
      <c r="H8" s="26">
        <f>IF(ISBLANK(G8),0,IF(ISBLANK(F7),0,IF(H7 = "D",MAX($A$5:$A$64) + 1,AL7)))</f>
        <v>9</v>
      </c>
      <c r="I8" s="24">
        <v>10</v>
      </c>
      <c r="J8" s="25">
        <v>1350</v>
      </c>
      <c r="K8" s="26">
        <f>IF(ISBLANK(J8),0,IF(ISBLANK(I7),0,IF(K7 = "D",MAX($A$5:$A$64) + 1,AP7)))</f>
        <v>10</v>
      </c>
      <c r="L8" s="24">
        <v>2</v>
      </c>
      <c r="M8" s="25">
        <v>375</v>
      </c>
      <c r="N8" s="26">
        <f>IF(ISBLANK(M8),0,IF(ISBLANK(L7),0,IF(N7 = "D",MAX($A$5:$A$64) + 1,AT7)))</f>
        <v>11</v>
      </c>
      <c r="O8" s="206"/>
      <c r="P8" s="208"/>
      <c r="Q8" s="241"/>
      <c r="T8" s="235"/>
      <c r="U8" s="237"/>
      <c r="V8" s="210"/>
      <c r="Y8" s="10">
        <f>O9</f>
        <v>26</v>
      </c>
      <c r="Z8" s="9">
        <f>P9</f>
        <v>19325</v>
      </c>
      <c r="AA8">
        <f t="shared" si="0"/>
        <v>7</v>
      </c>
      <c r="AB8">
        <f t="shared" si="1"/>
        <v>7</v>
      </c>
      <c r="AC8">
        <f t="shared" si="2"/>
        <v>7.00007</v>
      </c>
      <c r="AD8" s="21">
        <f t="shared" si="3"/>
        <v>7</v>
      </c>
      <c r="AE8" s="14">
        <f>D10</f>
        <v>10175</v>
      </c>
      <c r="AF8" s="15">
        <f t="shared" si="4"/>
        <v>1</v>
      </c>
      <c r="AG8">
        <f t="shared" si="5"/>
        <v>1</v>
      </c>
      <c r="AH8" s="19">
        <f t="shared" si="6"/>
        <v>1</v>
      </c>
      <c r="AI8" s="14">
        <f>G10</f>
        <v>5075</v>
      </c>
      <c r="AJ8">
        <f t="shared" si="7"/>
        <v>8</v>
      </c>
      <c r="AK8">
        <f t="shared" si="8"/>
        <v>1</v>
      </c>
      <c r="AL8" s="19">
        <f t="shared" si="9"/>
        <v>8</v>
      </c>
      <c r="AM8" s="14">
        <f>J10</f>
        <v>2150</v>
      </c>
      <c r="AN8" s="15">
        <f t="shared" si="10"/>
        <v>8</v>
      </c>
      <c r="AO8">
        <f t="shared" si="11"/>
        <v>1</v>
      </c>
      <c r="AP8" s="19">
        <f t="shared" si="12"/>
        <v>8</v>
      </c>
      <c r="AQ8" s="14">
        <f>M10</f>
        <v>1925</v>
      </c>
      <c r="AR8" s="15">
        <f t="shared" si="13"/>
        <v>9</v>
      </c>
      <c r="AS8">
        <f t="shared" si="14"/>
        <v>1</v>
      </c>
      <c r="AT8" s="19">
        <f t="shared" si="15"/>
        <v>9</v>
      </c>
      <c r="AU8" s="9">
        <f>T9</f>
        <v>42.5</v>
      </c>
      <c r="AV8" s="9">
        <f>U9</f>
        <v>41250</v>
      </c>
      <c r="AW8">
        <f t="shared" si="16"/>
        <v>4</v>
      </c>
      <c r="AX8">
        <f t="shared" si="17"/>
        <v>5</v>
      </c>
      <c r="AY8">
        <f t="shared" si="18"/>
        <v>4.0000499999999999</v>
      </c>
      <c r="AZ8">
        <f t="shared" si="19"/>
        <v>4</v>
      </c>
    </row>
    <row r="9" spans="1:52" ht="15.9" customHeight="1" x14ac:dyDescent="0.25">
      <c r="A9" s="199">
        <v>3</v>
      </c>
      <c r="B9" s="201" t="str">
        <f>'Zoznam tímov a pretekárov'!A7</f>
        <v>Dunajská Streda E Haldorádo MFT SK</v>
      </c>
      <c r="C9" s="203" t="s">
        <v>193</v>
      </c>
      <c r="D9" s="204"/>
      <c r="E9" s="71"/>
      <c r="F9" s="203" t="s">
        <v>192</v>
      </c>
      <c r="G9" s="204"/>
      <c r="H9" s="71"/>
      <c r="I9" s="203" t="s">
        <v>195</v>
      </c>
      <c r="J9" s="204"/>
      <c r="K9" s="71"/>
      <c r="L9" s="203" t="s">
        <v>194</v>
      </c>
      <c r="M9" s="204"/>
      <c r="N9" s="71"/>
      <c r="O9" s="205">
        <f>SUM(E10+H10+K10+N10)</f>
        <v>26</v>
      </c>
      <c r="P9" s="207">
        <f>SUM(D10+G10+J10+M10)</f>
        <v>19325</v>
      </c>
      <c r="Q9" s="240">
        <f>AD8</f>
        <v>7</v>
      </c>
      <c r="T9" s="234">
        <f>O9+'30 družstiev Preteky č. 1'!O9</f>
        <v>42.5</v>
      </c>
      <c r="U9" s="236">
        <f>P9+'30 družstiev Preteky č. 1'!P9</f>
        <v>41250</v>
      </c>
      <c r="V9" s="209">
        <f>AZ8</f>
        <v>4</v>
      </c>
      <c r="Y9" s="10">
        <f>O11</f>
        <v>32.5</v>
      </c>
      <c r="Z9" s="9">
        <f>P11</f>
        <v>14350</v>
      </c>
      <c r="AA9">
        <f t="shared" si="0"/>
        <v>9</v>
      </c>
      <c r="AB9">
        <f t="shared" si="1"/>
        <v>9</v>
      </c>
      <c r="AC9">
        <f t="shared" si="2"/>
        <v>9.0000900000000001</v>
      </c>
      <c r="AD9" s="21">
        <f t="shared" si="3"/>
        <v>9</v>
      </c>
      <c r="AE9" s="14">
        <f>D12</f>
        <v>2875</v>
      </c>
      <c r="AF9" s="15">
        <f t="shared" si="4"/>
        <v>9</v>
      </c>
      <c r="AG9">
        <f t="shared" si="5"/>
        <v>1</v>
      </c>
      <c r="AH9" s="19">
        <f t="shared" si="6"/>
        <v>9</v>
      </c>
      <c r="AI9" s="14">
        <f>G12</f>
        <v>3475</v>
      </c>
      <c r="AJ9">
        <f t="shared" si="7"/>
        <v>10</v>
      </c>
      <c r="AK9">
        <f t="shared" si="8"/>
        <v>2</v>
      </c>
      <c r="AL9" s="19">
        <f t="shared" si="9"/>
        <v>10.5</v>
      </c>
      <c r="AM9" s="14">
        <f>J12</f>
        <v>4275</v>
      </c>
      <c r="AN9" s="15">
        <f t="shared" si="10"/>
        <v>6</v>
      </c>
      <c r="AO9">
        <f t="shared" si="11"/>
        <v>1</v>
      </c>
      <c r="AP9" s="19">
        <f t="shared" si="12"/>
        <v>6</v>
      </c>
      <c r="AQ9" s="14">
        <f>M12</f>
        <v>3725</v>
      </c>
      <c r="AR9" s="15">
        <f t="shared" si="13"/>
        <v>7</v>
      </c>
      <c r="AS9">
        <f t="shared" si="14"/>
        <v>1</v>
      </c>
      <c r="AT9" s="19">
        <f t="shared" si="15"/>
        <v>7</v>
      </c>
      <c r="AU9" s="9">
        <f>T11</f>
        <v>52</v>
      </c>
      <c r="AV9" s="9">
        <f>U11</f>
        <v>39225</v>
      </c>
      <c r="AW9">
        <f t="shared" si="16"/>
        <v>7</v>
      </c>
      <c r="AX9">
        <f t="shared" si="17"/>
        <v>7</v>
      </c>
      <c r="AY9">
        <f t="shared" si="18"/>
        <v>7.00007</v>
      </c>
      <c r="AZ9">
        <f t="shared" si="19"/>
        <v>7</v>
      </c>
    </row>
    <row r="10" spans="1:52" ht="15.9" customHeight="1" thickBot="1" x14ac:dyDescent="0.3">
      <c r="A10" s="200"/>
      <c r="B10" s="202"/>
      <c r="C10" s="181">
        <v>8</v>
      </c>
      <c r="D10" s="182">
        <v>10175</v>
      </c>
      <c r="E10" s="26">
        <f>IF(ISBLANK(D10),0,IF(ISBLANK(C9),0,IF(E9 = "D",MAX($A$5:$A$64) + 1,AH8)))</f>
        <v>1</v>
      </c>
      <c r="F10" s="24">
        <v>5</v>
      </c>
      <c r="G10" s="25">
        <v>5075</v>
      </c>
      <c r="H10" s="26">
        <f>IF(ISBLANK(G10),0,IF(ISBLANK(F9),0,IF(H9 = "D",MAX($A$5:$A$64) + 1,AL8)))</f>
        <v>8</v>
      </c>
      <c r="I10" s="24">
        <v>5</v>
      </c>
      <c r="J10" s="25">
        <v>2150</v>
      </c>
      <c r="K10" s="26">
        <f>IF(ISBLANK(J10),0,IF(ISBLANK(I9),0,IF(K9 = "D",MAX($A$5:$A$64) + 1,AP8)))</f>
        <v>8</v>
      </c>
      <c r="L10" s="24">
        <v>7</v>
      </c>
      <c r="M10" s="25">
        <v>1925</v>
      </c>
      <c r="N10" s="26">
        <f>IF(ISBLANK(M10),0,IF(ISBLANK(L9),0,IF(N9 = "D",MAX($A$5:$A$64) + 1,AT8)))</f>
        <v>9</v>
      </c>
      <c r="O10" s="206"/>
      <c r="P10" s="208"/>
      <c r="Q10" s="241"/>
      <c r="T10" s="235"/>
      <c r="U10" s="237"/>
      <c r="V10" s="210"/>
      <c r="Y10" s="10">
        <f>O13</f>
        <v>16.5</v>
      </c>
      <c r="Z10" s="9">
        <f>P13</f>
        <v>23900</v>
      </c>
      <c r="AA10">
        <f t="shared" si="0"/>
        <v>3</v>
      </c>
      <c r="AB10">
        <f t="shared" si="1"/>
        <v>4</v>
      </c>
      <c r="AC10">
        <f t="shared" si="2"/>
        <v>3.0000399999999998</v>
      </c>
      <c r="AD10" s="21">
        <f t="shared" si="3"/>
        <v>3</v>
      </c>
      <c r="AE10" s="14">
        <f>D14</f>
        <v>5400</v>
      </c>
      <c r="AF10" s="15">
        <f t="shared" si="4"/>
        <v>3</v>
      </c>
      <c r="AG10">
        <f t="shared" si="5"/>
        <v>1</v>
      </c>
      <c r="AH10" s="19">
        <f t="shared" si="6"/>
        <v>3</v>
      </c>
      <c r="AI10" s="14">
        <f>G14</f>
        <v>10325</v>
      </c>
      <c r="AJ10">
        <f t="shared" si="7"/>
        <v>1</v>
      </c>
      <c r="AK10">
        <f t="shared" si="8"/>
        <v>1</v>
      </c>
      <c r="AL10" s="19">
        <f t="shared" si="9"/>
        <v>1</v>
      </c>
      <c r="AM10" s="14">
        <f>J14</f>
        <v>3400</v>
      </c>
      <c r="AN10" s="15">
        <f t="shared" si="10"/>
        <v>7</v>
      </c>
      <c r="AO10">
        <f t="shared" si="11"/>
        <v>1</v>
      </c>
      <c r="AP10" s="19">
        <f t="shared" si="12"/>
        <v>7</v>
      </c>
      <c r="AQ10" s="14">
        <f>M14</f>
        <v>4775</v>
      </c>
      <c r="AR10" s="15">
        <f t="shared" si="13"/>
        <v>5</v>
      </c>
      <c r="AS10">
        <f t="shared" si="14"/>
        <v>2</v>
      </c>
      <c r="AT10" s="19">
        <f t="shared" si="15"/>
        <v>5.5</v>
      </c>
      <c r="AU10" s="9">
        <f>T13</f>
        <v>37.5</v>
      </c>
      <c r="AV10" s="9">
        <f>U13</f>
        <v>42950</v>
      </c>
      <c r="AW10">
        <f t="shared" si="16"/>
        <v>2</v>
      </c>
      <c r="AX10">
        <f t="shared" si="17"/>
        <v>4</v>
      </c>
      <c r="AY10">
        <f t="shared" si="18"/>
        <v>2.0000399999999998</v>
      </c>
      <c r="AZ10">
        <f t="shared" si="19"/>
        <v>2</v>
      </c>
    </row>
    <row r="11" spans="1:52" ht="15.9" customHeight="1" x14ac:dyDescent="0.25">
      <c r="A11" s="199">
        <v>4</v>
      </c>
      <c r="B11" s="201" t="str">
        <f>'Zoznam tímov a pretekárov'!A9</f>
        <v>Hlohovec SPORTEX MT</v>
      </c>
      <c r="C11" s="203" t="s">
        <v>60</v>
      </c>
      <c r="D11" s="204"/>
      <c r="E11" s="71"/>
      <c r="F11" s="203" t="s">
        <v>62</v>
      </c>
      <c r="G11" s="204"/>
      <c r="H11" s="71"/>
      <c r="I11" s="203" t="s">
        <v>199</v>
      </c>
      <c r="J11" s="204"/>
      <c r="K11" s="71"/>
      <c r="L11" s="203" t="s">
        <v>198</v>
      </c>
      <c r="M11" s="204"/>
      <c r="N11" s="71"/>
      <c r="O11" s="205">
        <f>SUM(E12+H12+K12+N12)</f>
        <v>32.5</v>
      </c>
      <c r="P11" s="207">
        <f>SUM(D12+G12+J12+M12)</f>
        <v>14350</v>
      </c>
      <c r="Q11" s="240">
        <f>AD9</f>
        <v>9</v>
      </c>
      <c r="T11" s="234">
        <f>O11+'30 družstiev Preteky č. 1'!O11</f>
        <v>52</v>
      </c>
      <c r="U11" s="236">
        <f>P11+'30 družstiev Preteky č. 1'!P11</f>
        <v>39225</v>
      </c>
      <c r="V11" s="209">
        <f>AZ9</f>
        <v>7</v>
      </c>
      <c r="Y11" s="10">
        <f>O15</f>
        <v>14</v>
      </c>
      <c r="Z11" s="9">
        <f>P15</f>
        <v>32925</v>
      </c>
      <c r="AA11">
        <f t="shared" si="0"/>
        <v>1</v>
      </c>
      <c r="AB11">
        <f t="shared" si="1"/>
        <v>1</v>
      </c>
      <c r="AC11">
        <f t="shared" si="2"/>
        <v>1.0000100000000001</v>
      </c>
      <c r="AD11" s="21">
        <f t="shared" si="3"/>
        <v>1</v>
      </c>
      <c r="AE11" s="14">
        <f>D16</f>
        <v>3725</v>
      </c>
      <c r="AF11" s="15">
        <f t="shared" si="4"/>
        <v>7</v>
      </c>
      <c r="AG11">
        <f t="shared" si="5"/>
        <v>1</v>
      </c>
      <c r="AH11" s="19">
        <f t="shared" si="6"/>
        <v>7</v>
      </c>
      <c r="AI11" s="14">
        <f>G16</f>
        <v>9875</v>
      </c>
      <c r="AJ11">
        <f t="shared" si="7"/>
        <v>2</v>
      </c>
      <c r="AK11">
        <f t="shared" si="8"/>
        <v>1</v>
      </c>
      <c r="AL11" s="19">
        <f t="shared" si="9"/>
        <v>2</v>
      </c>
      <c r="AM11" s="14">
        <f>J16</f>
        <v>6000</v>
      </c>
      <c r="AN11" s="15">
        <f t="shared" si="10"/>
        <v>3</v>
      </c>
      <c r="AO11">
        <f t="shared" si="11"/>
        <v>1</v>
      </c>
      <c r="AP11" s="19">
        <f t="shared" si="12"/>
        <v>3</v>
      </c>
      <c r="AQ11" s="14">
        <f>M16</f>
        <v>13325</v>
      </c>
      <c r="AR11" s="15">
        <f t="shared" si="13"/>
        <v>2</v>
      </c>
      <c r="AS11">
        <f t="shared" si="14"/>
        <v>1</v>
      </c>
      <c r="AT11" s="19">
        <f t="shared" si="15"/>
        <v>2</v>
      </c>
      <c r="AU11" s="9">
        <f>T15</f>
        <v>31</v>
      </c>
      <c r="AV11" s="9">
        <f>U15</f>
        <v>58400</v>
      </c>
      <c r="AW11">
        <f t="shared" si="16"/>
        <v>1</v>
      </c>
      <c r="AX11">
        <f t="shared" si="17"/>
        <v>1</v>
      </c>
      <c r="AY11">
        <f t="shared" si="18"/>
        <v>1.0000100000000001</v>
      </c>
      <c r="AZ11">
        <f t="shared" si="19"/>
        <v>1</v>
      </c>
    </row>
    <row r="12" spans="1:52" ht="15.9" customHeight="1" thickBot="1" x14ac:dyDescent="0.3">
      <c r="A12" s="200"/>
      <c r="B12" s="202"/>
      <c r="C12" s="184">
        <v>2</v>
      </c>
      <c r="D12" s="25">
        <v>2875</v>
      </c>
      <c r="E12" s="26">
        <f>IF(ISBLANK(D12),0,IF(ISBLANK(C11),0,IF(E11 = "D",MAX($A$5:$A$64) + 1,AH9)))</f>
        <v>9</v>
      </c>
      <c r="F12" s="24">
        <v>8</v>
      </c>
      <c r="G12" s="25">
        <v>3475</v>
      </c>
      <c r="H12" s="26">
        <f>IF(ISBLANK(G12),0,IF(ISBLANK(F11),0,IF(H11 = "D",MAX($A$5:$A$64) + 1,AL9)))</f>
        <v>10.5</v>
      </c>
      <c r="I12" s="24">
        <v>6</v>
      </c>
      <c r="J12" s="25">
        <v>4275</v>
      </c>
      <c r="K12" s="26">
        <f>IF(ISBLANK(J12),0,IF(ISBLANK(I11),0,IF(K11 = "D",MAX($A$5:$A$64) + 1,AP9)))</f>
        <v>6</v>
      </c>
      <c r="L12" s="24">
        <v>4</v>
      </c>
      <c r="M12" s="25">
        <v>3725</v>
      </c>
      <c r="N12" s="26">
        <f>IF(ISBLANK(M12),0,IF(ISBLANK(L11),0,IF(N11 = "D",MAX($A$5:$A$64) + 1,AT9)))</f>
        <v>7</v>
      </c>
      <c r="O12" s="206"/>
      <c r="P12" s="208"/>
      <c r="Q12" s="241"/>
      <c r="T12" s="235"/>
      <c r="U12" s="237"/>
      <c r="V12" s="210"/>
      <c r="W12" s="18"/>
      <c r="Y12" s="10">
        <f>O17</f>
        <v>33.5</v>
      </c>
      <c r="Z12" s="9">
        <f>P17</f>
        <v>13550</v>
      </c>
      <c r="AA12">
        <f t="shared" si="0"/>
        <v>10</v>
      </c>
      <c r="AB12">
        <f t="shared" si="1"/>
        <v>10</v>
      </c>
      <c r="AC12">
        <f t="shared" si="2"/>
        <v>10.0001</v>
      </c>
      <c r="AD12" s="21">
        <f t="shared" si="3"/>
        <v>10</v>
      </c>
      <c r="AE12" s="14">
        <f>D18</f>
        <v>7600</v>
      </c>
      <c r="AF12" s="15">
        <f t="shared" si="4"/>
        <v>2</v>
      </c>
      <c r="AG12">
        <f t="shared" si="5"/>
        <v>1</v>
      </c>
      <c r="AH12" s="19">
        <f t="shared" si="6"/>
        <v>2</v>
      </c>
      <c r="AI12" s="14">
        <f>G18</f>
        <v>3475</v>
      </c>
      <c r="AJ12">
        <f t="shared" si="7"/>
        <v>10</v>
      </c>
      <c r="AK12">
        <f t="shared" si="8"/>
        <v>2</v>
      </c>
      <c r="AL12" s="19">
        <f t="shared" si="9"/>
        <v>10.5</v>
      </c>
      <c r="AM12" s="14">
        <f>J18</f>
        <v>1125</v>
      </c>
      <c r="AN12" s="15">
        <f t="shared" si="10"/>
        <v>11</v>
      </c>
      <c r="AO12">
        <f t="shared" si="11"/>
        <v>1</v>
      </c>
      <c r="AP12" s="19">
        <f t="shared" si="12"/>
        <v>11</v>
      </c>
      <c r="AQ12" s="14">
        <f>M18</f>
        <v>1350</v>
      </c>
      <c r="AR12" s="15">
        <f t="shared" si="13"/>
        <v>10</v>
      </c>
      <c r="AS12">
        <f t="shared" si="14"/>
        <v>1</v>
      </c>
      <c r="AT12" s="19">
        <f t="shared" si="15"/>
        <v>10</v>
      </c>
      <c r="AU12" s="9">
        <f>T17</f>
        <v>64.5</v>
      </c>
      <c r="AV12" s="9">
        <f>U17</f>
        <v>27075</v>
      </c>
      <c r="AW12">
        <f t="shared" si="16"/>
        <v>10</v>
      </c>
      <c r="AX12">
        <f t="shared" si="17"/>
        <v>10</v>
      </c>
      <c r="AY12">
        <f t="shared" si="18"/>
        <v>10.0001</v>
      </c>
      <c r="AZ12">
        <f t="shared" si="19"/>
        <v>10</v>
      </c>
    </row>
    <row r="13" spans="1:52" ht="15.9" customHeight="1" x14ac:dyDescent="0.25">
      <c r="A13" s="199">
        <v>5</v>
      </c>
      <c r="B13" s="201" t="str">
        <f>'Zoznam tímov a pretekárov'!A11</f>
        <v>Komárno MMX Senzas   Dopping MFT</v>
      </c>
      <c r="C13" s="248" t="s">
        <v>233</v>
      </c>
      <c r="D13" s="204"/>
      <c r="E13" s="71"/>
      <c r="F13" s="203" t="s">
        <v>221</v>
      </c>
      <c r="G13" s="204"/>
      <c r="H13" s="71"/>
      <c r="I13" s="203" t="s">
        <v>234</v>
      </c>
      <c r="J13" s="204"/>
      <c r="K13" s="71"/>
      <c r="L13" s="203" t="s">
        <v>220</v>
      </c>
      <c r="M13" s="204"/>
      <c r="N13" s="71"/>
      <c r="O13" s="205">
        <f>SUM(E14+H14+K14+N14)</f>
        <v>16.5</v>
      </c>
      <c r="P13" s="207">
        <f>SUM(D14+G14+J14+M14)</f>
        <v>23900</v>
      </c>
      <c r="Q13" s="240">
        <f>AD10</f>
        <v>3</v>
      </c>
      <c r="T13" s="234">
        <f>O13+'30 družstiev Preteky č. 1'!O13</f>
        <v>37.5</v>
      </c>
      <c r="U13" s="236">
        <f>P13+'30 družstiev Preteky č. 1'!P13</f>
        <v>42950</v>
      </c>
      <c r="V13" s="209">
        <f>AZ10</f>
        <v>2</v>
      </c>
      <c r="W13" s="18"/>
      <c r="Y13" s="10">
        <f>O19</f>
        <v>20</v>
      </c>
      <c r="Z13" s="9">
        <f>P19</f>
        <v>31925</v>
      </c>
      <c r="AA13">
        <f t="shared" si="0"/>
        <v>5</v>
      </c>
      <c r="AB13">
        <f t="shared" si="1"/>
        <v>2</v>
      </c>
      <c r="AC13">
        <f t="shared" si="2"/>
        <v>5.0000200000000001</v>
      </c>
      <c r="AD13" s="21">
        <f t="shared" si="3"/>
        <v>5</v>
      </c>
      <c r="AE13" s="14">
        <f>D20</f>
        <v>4450</v>
      </c>
      <c r="AF13" s="15">
        <f t="shared" si="4"/>
        <v>6</v>
      </c>
      <c r="AG13">
        <f t="shared" si="5"/>
        <v>1</v>
      </c>
      <c r="AH13" s="19">
        <f t="shared" si="6"/>
        <v>6</v>
      </c>
      <c r="AI13" s="14">
        <f>G20</f>
        <v>8475</v>
      </c>
      <c r="AJ13">
        <f t="shared" si="7"/>
        <v>4</v>
      </c>
      <c r="AK13">
        <f t="shared" si="8"/>
        <v>1</v>
      </c>
      <c r="AL13" s="19">
        <f t="shared" si="9"/>
        <v>4</v>
      </c>
      <c r="AM13" s="14">
        <f>J20</f>
        <v>1550</v>
      </c>
      <c r="AN13" s="15">
        <f t="shared" si="10"/>
        <v>9</v>
      </c>
      <c r="AO13">
        <f t="shared" si="11"/>
        <v>1</v>
      </c>
      <c r="AP13" s="19">
        <f t="shared" si="12"/>
        <v>9</v>
      </c>
      <c r="AQ13" s="14">
        <f>M20</f>
        <v>17450</v>
      </c>
      <c r="AR13" s="15">
        <f t="shared" si="13"/>
        <v>1</v>
      </c>
      <c r="AS13">
        <f t="shared" si="14"/>
        <v>1</v>
      </c>
      <c r="AT13" s="19">
        <f t="shared" si="15"/>
        <v>1</v>
      </c>
      <c r="AU13" s="9">
        <f>T19</f>
        <v>43</v>
      </c>
      <c r="AV13" s="9">
        <f>U19</f>
        <v>55925</v>
      </c>
      <c r="AW13">
        <f t="shared" si="16"/>
        <v>5</v>
      </c>
      <c r="AX13">
        <f t="shared" si="17"/>
        <v>2</v>
      </c>
      <c r="AY13">
        <f t="shared" si="18"/>
        <v>5.0000200000000001</v>
      </c>
      <c r="AZ13">
        <f t="shared" si="19"/>
        <v>5</v>
      </c>
    </row>
    <row r="14" spans="1:52" ht="15.9" customHeight="1" thickBot="1" x14ac:dyDescent="0.3">
      <c r="A14" s="200"/>
      <c r="B14" s="202"/>
      <c r="C14" s="24">
        <v>6</v>
      </c>
      <c r="D14" s="25">
        <v>5400</v>
      </c>
      <c r="E14" s="26">
        <f>IF(ISBLANK(D14),0,IF(ISBLANK(C13),0,IF(E13 = "D",MAX($A$5:$A$64) + 1,AH10)))</f>
        <v>3</v>
      </c>
      <c r="F14" s="24">
        <v>2</v>
      </c>
      <c r="G14" s="182">
        <v>10325</v>
      </c>
      <c r="H14" s="26">
        <f>IF(ISBLANK(G14),0,IF(ISBLANK(F13),0,IF(H13 = "D",MAX($A$5:$A$64) + 1,AL10)))</f>
        <v>1</v>
      </c>
      <c r="I14" s="183">
        <v>2</v>
      </c>
      <c r="J14" s="25">
        <v>3400</v>
      </c>
      <c r="K14" s="26">
        <f>IF(ISBLANK(J14),0,IF(ISBLANK(I13),0,IF(K13 = "D",MAX($A$5:$A$64) + 1,AP10)))</f>
        <v>7</v>
      </c>
      <c r="L14" s="24">
        <v>8</v>
      </c>
      <c r="M14" s="25">
        <v>4775</v>
      </c>
      <c r="N14" s="26">
        <f>IF(ISBLANK(M14),0,IF(ISBLANK(L13),0,IF(N13 = "D",MAX($A$5:$A$64) + 1,AT10)))</f>
        <v>5.5</v>
      </c>
      <c r="O14" s="206"/>
      <c r="P14" s="208"/>
      <c r="Q14" s="241"/>
      <c r="T14" s="235"/>
      <c r="U14" s="237"/>
      <c r="V14" s="210"/>
      <c r="W14" s="18"/>
      <c r="Y14" s="10">
        <f>O21</f>
        <v>23</v>
      </c>
      <c r="Z14" s="9">
        <f>P21</f>
        <v>22250</v>
      </c>
      <c r="AA14">
        <f t="shared" si="0"/>
        <v>6</v>
      </c>
      <c r="AB14">
        <f t="shared" si="1"/>
        <v>6</v>
      </c>
      <c r="AC14">
        <f t="shared" si="2"/>
        <v>6.0000600000000004</v>
      </c>
      <c r="AD14" s="21">
        <f t="shared" si="3"/>
        <v>6</v>
      </c>
      <c r="AE14" s="14">
        <f>D22</f>
        <v>2150</v>
      </c>
      <c r="AF14" s="15">
        <f t="shared" si="4"/>
        <v>11</v>
      </c>
      <c r="AG14">
        <f t="shared" si="5"/>
        <v>1</v>
      </c>
      <c r="AH14" s="19">
        <f t="shared" si="6"/>
        <v>11</v>
      </c>
      <c r="AI14" s="14">
        <f>G22</f>
        <v>5950</v>
      </c>
      <c r="AJ14">
        <f t="shared" si="7"/>
        <v>6</v>
      </c>
      <c r="AK14">
        <f t="shared" si="8"/>
        <v>1</v>
      </c>
      <c r="AL14" s="19">
        <f t="shared" si="9"/>
        <v>6</v>
      </c>
      <c r="AM14" s="14">
        <f>J22</f>
        <v>6625</v>
      </c>
      <c r="AN14" s="15">
        <f t="shared" si="10"/>
        <v>2</v>
      </c>
      <c r="AO14">
        <f t="shared" si="11"/>
        <v>1</v>
      </c>
      <c r="AP14" s="19">
        <f t="shared" si="12"/>
        <v>2</v>
      </c>
      <c r="AQ14" s="14">
        <f>M22</f>
        <v>7525</v>
      </c>
      <c r="AR14" s="15">
        <f t="shared" si="13"/>
        <v>4</v>
      </c>
      <c r="AS14">
        <f t="shared" si="14"/>
        <v>1</v>
      </c>
      <c r="AT14" s="19">
        <f t="shared" si="15"/>
        <v>4</v>
      </c>
      <c r="AU14" s="9">
        <f>T21</f>
        <v>47</v>
      </c>
      <c r="AV14" s="9">
        <f>U21</f>
        <v>39975</v>
      </c>
      <c r="AW14">
        <f t="shared" si="16"/>
        <v>6</v>
      </c>
      <c r="AX14">
        <f t="shared" si="17"/>
        <v>6</v>
      </c>
      <c r="AY14">
        <f t="shared" si="18"/>
        <v>6.0000600000000004</v>
      </c>
      <c r="AZ14">
        <f t="shared" si="19"/>
        <v>6</v>
      </c>
    </row>
    <row r="15" spans="1:52" ht="15.9" customHeight="1" x14ac:dyDescent="0.25">
      <c r="A15" s="199">
        <v>6</v>
      </c>
      <c r="B15" s="201" t="str">
        <f>'Zoznam tímov a pretekárov'!A13</f>
        <v xml:space="preserve">Nová Baňa Carpio </v>
      </c>
      <c r="C15" s="203" t="s">
        <v>67</v>
      </c>
      <c r="D15" s="204"/>
      <c r="E15" s="71"/>
      <c r="F15" s="203" t="s">
        <v>202</v>
      </c>
      <c r="G15" s="204"/>
      <c r="H15" s="71"/>
      <c r="I15" s="203" t="s">
        <v>237</v>
      </c>
      <c r="J15" s="204"/>
      <c r="K15" s="71"/>
      <c r="L15" s="203" t="s">
        <v>203</v>
      </c>
      <c r="M15" s="204"/>
      <c r="N15" s="71"/>
      <c r="O15" s="205">
        <f>SUM(E16+H16+K16+N16)</f>
        <v>14</v>
      </c>
      <c r="P15" s="207">
        <f>SUM(D16+G16+J16+M16)</f>
        <v>32925</v>
      </c>
      <c r="Q15" s="240">
        <f>AD11</f>
        <v>1</v>
      </c>
      <c r="T15" s="234">
        <f>O15+'30 družstiev Preteky č. 1'!O15</f>
        <v>31</v>
      </c>
      <c r="U15" s="236">
        <f>P15+'30 družstiev Preteky č. 1'!P15</f>
        <v>58400</v>
      </c>
      <c r="V15" s="209">
        <f>AZ11</f>
        <v>1</v>
      </c>
      <c r="Y15" s="10">
        <f>O23</f>
        <v>26</v>
      </c>
      <c r="Z15" s="9">
        <f>P23</f>
        <v>19275</v>
      </c>
      <c r="AA15">
        <f t="shared" si="0"/>
        <v>7</v>
      </c>
      <c r="AB15">
        <f t="shared" si="1"/>
        <v>8</v>
      </c>
      <c r="AC15">
        <f t="shared" si="2"/>
        <v>7.0000799999999996</v>
      </c>
      <c r="AD15" s="21">
        <f t="shared" si="3"/>
        <v>8</v>
      </c>
      <c r="AE15" s="14">
        <f>D24</f>
        <v>2225</v>
      </c>
      <c r="AF15" s="15">
        <f t="shared" si="4"/>
        <v>10</v>
      </c>
      <c r="AG15">
        <f t="shared" si="5"/>
        <v>1</v>
      </c>
      <c r="AH15" s="19">
        <f t="shared" si="6"/>
        <v>10</v>
      </c>
      <c r="AI15" s="14">
        <f>G24</f>
        <v>9575</v>
      </c>
      <c r="AJ15">
        <f t="shared" si="7"/>
        <v>3</v>
      </c>
      <c r="AK15">
        <f t="shared" si="8"/>
        <v>1</v>
      </c>
      <c r="AL15" s="19">
        <f t="shared" si="9"/>
        <v>3</v>
      </c>
      <c r="AM15" s="14">
        <f>J24</f>
        <v>5275</v>
      </c>
      <c r="AN15" s="15">
        <f t="shared" si="10"/>
        <v>5</v>
      </c>
      <c r="AO15">
        <f t="shared" si="11"/>
        <v>1</v>
      </c>
      <c r="AP15" s="19">
        <f t="shared" si="12"/>
        <v>5</v>
      </c>
      <c r="AQ15" s="14">
        <f>M24</f>
        <v>2200</v>
      </c>
      <c r="AR15" s="15">
        <f t="shared" si="13"/>
        <v>8</v>
      </c>
      <c r="AS15">
        <f t="shared" si="14"/>
        <v>1</v>
      </c>
      <c r="AT15" s="19">
        <f t="shared" si="15"/>
        <v>8</v>
      </c>
      <c r="AU15" s="9">
        <f>T23</f>
        <v>54</v>
      </c>
      <c r="AV15" s="9">
        <f>U23</f>
        <v>35625</v>
      </c>
      <c r="AW15">
        <f t="shared" si="16"/>
        <v>9</v>
      </c>
      <c r="AX15">
        <f t="shared" si="17"/>
        <v>9</v>
      </c>
      <c r="AY15">
        <f t="shared" si="18"/>
        <v>9.0000900000000001</v>
      </c>
      <c r="AZ15">
        <f t="shared" si="19"/>
        <v>9</v>
      </c>
    </row>
    <row r="16" spans="1:52" ht="15.9" customHeight="1" thickBot="1" x14ac:dyDescent="0.3">
      <c r="A16" s="200"/>
      <c r="B16" s="202"/>
      <c r="C16" s="24">
        <v>9</v>
      </c>
      <c r="D16" s="25">
        <v>3725</v>
      </c>
      <c r="E16" s="26">
        <f>IF(ISBLANK(D16),0,IF(ISBLANK(C15),0,IF(E15 = "D",MAX($A$5:$A$64) + 1,AH11)))</f>
        <v>7</v>
      </c>
      <c r="F16" s="183">
        <v>11</v>
      </c>
      <c r="G16" s="25">
        <v>9875</v>
      </c>
      <c r="H16" s="26">
        <f>IF(ISBLANK(G16),0,IF(ISBLANK(F15),0,IF(H15 = "D",MAX($A$5:$A$64) + 1,AL11)))</f>
        <v>2</v>
      </c>
      <c r="I16" s="24">
        <v>3</v>
      </c>
      <c r="J16" s="25">
        <v>6000</v>
      </c>
      <c r="K16" s="26">
        <f>IF(ISBLANK(J16),0,IF(ISBLANK(I15),0,IF(K15 = "D",MAX($A$5:$A$64) + 1,AP11)))</f>
        <v>3</v>
      </c>
      <c r="L16" s="24">
        <v>1</v>
      </c>
      <c r="M16" s="25">
        <v>13325</v>
      </c>
      <c r="N16" s="26">
        <f>IF(ISBLANK(M16),0,IF(ISBLANK(L15),0,IF(N15 = "D",MAX($A$5:$A$64) + 1,AT11)))</f>
        <v>2</v>
      </c>
      <c r="O16" s="206"/>
      <c r="P16" s="208"/>
      <c r="Q16" s="241"/>
      <c r="T16" s="235"/>
      <c r="U16" s="237"/>
      <c r="V16" s="210"/>
      <c r="Y16" s="10">
        <f>O25</f>
        <v>18.5</v>
      </c>
      <c r="Z16" s="9">
        <f>P25</f>
        <v>22475</v>
      </c>
      <c r="AA16">
        <f t="shared" si="0"/>
        <v>4</v>
      </c>
      <c r="AB16">
        <f t="shared" si="1"/>
        <v>5</v>
      </c>
      <c r="AC16">
        <f t="shared" si="2"/>
        <v>4.0000499999999999</v>
      </c>
      <c r="AD16" s="21">
        <f t="shared" si="3"/>
        <v>4</v>
      </c>
      <c r="AE16" s="14">
        <f>D26</f>
        <v>5175</v>
      </c>
      <c r="AF16" s="15">
        <f t="shared" si="4"/>
        <v>4</v>
      </c>
      <c r="AG16">
        <f t="shared" si="5"/>
        <v>1</v>
      </c>
      <c r="AH16" s="19">
        <f t="shared" si="6"/>
        <v>4</v>
      </c>
      <c r="AI16" s="14">
        <f>G26</f>
        <v>7125</v>
      </c>
      <c r="AJ16">
        <f t="shared" si="7"/>
        <v>5</v>
      </c>
      <c r="AK16">
        <f t="shared" si="8"/>
        <v>1</v>
      </c>
      <c r="AL16" s="19">
        <f t="shared" si="9"/>
        <v>5</v>
      </c>
      <c r="AM16" s="14">
        <f>J26</f>
        <v>5400</v>
      </c>
      <c r="AN16" s="15">
        <f t="shared" si="10"/>
        <v>4</v>
      </c>
      <c r="AO16">
        <f t="shared" si="11"/>
        <v>1</v>
      </c>
      <c r="AP16" s="19">
        <f t="shared" si="12"/>
        <v>4</v>
      </c>
      <c r="AQ16" s="14">
        <f>M26</f>
        <v>4775</v>
      </c>
      <c r="AR16" s="15">
        <f t="shared" si="13"/>
        <v>5</v>
      </c>
      <c r="AS16">
        <f t="shared" si="14"/>
        <v>2</v>
      </c>
      <c r="AT16" s="19">
        <f t="shared" si="15"/>
        <v>5.5</v>
      </c>
      <c r="AU16" s="9">
        <f>T25</f>
        <v>52.5</v>
      </c>
      <c r="AV16" s="9">
        <f>U25</f>
        <v>36650</v>
      </c>
      <c r="AW16">
        <f t="shared" si="16"/>
        <v>8</v>
      </c>
      <c r="AX16">
        <f t="shared" si="17"/>
        <v>8</v>
      </c>
      <c r="AY16">
        <f t="shared" si="18"/>
        <v>8.0000800000000005</v>
      </c>
      <c r="AZ16">
        <f t="shared" si="19"/>
        <v>8</v>
      </c>
    </row>
    <row r="17" spans="1:52" ht="15.9" customHeight="1" x14ac:dyDescent="0.25">
      <c r="A17" s="199">
        <v>7</v>
      </c>
      <c r="B17" s="201" t="str">
        <f>'Zoznam tímov a pretekárov'!A15</f>
        <v>Nové Zámky B                         Andovce</v>
      </c>
      <c r="C17" s="203" t="s">
        <v>239</v>
      </c>
      <c r="D17" s="204"/>
      <c r="E17" s="71"/>
      <c r="F17" s="203" t="s">
        <v>241</v>
      </c>
      <c r="G17" s="204"/>
      <c r="H17" s="71"/>
      <c r="I17" s="203" t="s">
        <v>244</v>
      </c>
      <c r="J17" s="204"/>
      <c r="K17" s="71"/>
      <c r="L17" s="203" t="s">
        <v>242</v>
      </c>
      <c r="M17" s="204"/>
      <c r="N17" s="71"/>
      <c r="O17" s="205">
        <f>SUM(E18+H18+K18+N18)</f>
        <v>33.5</v>
      </c>
      <c r="P17" s="207">
        <f>SUM(D18+G18+J18+M18)</f>
        <v>13550</v>
      </c>
      <c r="Q17" s="240">
        <f>AD12</f>
        <v>10</v>
      </c>
      <c r="T17" s="234">
        <f>O17+'30 družstiev Preteky č. 1'!O17</f>
        <v>64.5</v>
      </c>
      <c r="U17" s="236">
        <f>P17+'30 družstiev Preteky č. 1'!P17</f>
        <v>27075</v>
      </c>
      <c r="V17" s="209">
        <f>AZ12</f>
        <v>10</v>
      </c>
      <c r="Y17" s="10">
        <f>O27</f>
        <v>396</v>
      </c>
      <c r="Z17" s="9">
        <f>P27</f>
        <v>-4</v>
      </c>
      <c r="AA17">
        <f t="shared" si="0"/>
        <v>12</v>
      </c>
      <c r="AB17">
        <f t="shared" si="1"/>
        <v>12</v>
      </c>
      <c r="AC17">
        <f t="shared" si="2"/>
        <v>12.000120000000001</v>
      </c>
      <c r="AD17" s="21">
        <f t="shared" si="3"/>
        <v>12</v>
      </c>
      <c r="AE17" s="14">
        <f>D28</f>
        <v>-1</v>
      </c>
      <c r="AF17" s="15">
        <f t="shared" si="4"/>
        <v>12</v>
      </c>
      <c r="AG17">
        <f t="shared" si="5"/>
        <v>19</v>
      </c>
      <c r="AH17" s="19">
        <f t="shared" si="6"/>
        <v>21</v>
      </c>
      <c r="AI17" s="14">
        <f>G28</f>
        <v>-1</v>
      </c>
      <c r="AJ17">
        <f t="shared" si="7"/>
        <v>12</v>
      </c>
      <c r="AK17">
        <f t="shared" si="8"/>
        <v>19</v>
      </c>
      <c r="AL17" s="19">
        <f t="shared" si="9"/>
        <v>21</v>
      </c>
      <c r="AM17" s="14">
        <f>J28</f>
        <v>-1</v>
      </c>
      <c r="AN17" s="15">
        <f t="shared" si="10"/>
        <v>12</v>
      </c>
      <c r="AO17">
        <f t="shared" si="11"/>
        <v>19</v>
      </c>
      <c r="AP17" s="19">
        <f t="shared" si="12"/>
        <v>21</v>
      </c>
      <c r="AQ17" s="14">
        <f>M28</f>
        <v>-1</v>
      </c>
      <c r="AR17" s="15">
        <f t="shared" si="13"/>
        <v>12</v>
      </c>
      <c r="AS17">
        <f t="shared" si="14"/>
        <v>19</v>
      </c>
      <c r="AT17" s="19">
        <f t="shared" si="15"/>
        <v>21</v>
      </c>
      <c r="AU17" s="9">
        <f>T27</f>
        <v>792</v>
      </c>
      <c r="AV17" s="9">
        <f>U27</f>
        <v>-8</v>
      </c>
      <c r="AW17">
        <f t="shared" si="16"/>
        <v>12</v>
      </c>
      <c r="AX17">
        <f t="shared" si="17"/>
        <v>12</v>
      </c>
      <c r="AY17">
        <f t="shared" si="18"/>
        <v>12.000120000000001</v>
      </c>
      <c r="AZ17">
        <f t="shared" si="19"/>
        <v>12</v>
      </c>
    </row>
    <row r="18" spans="1:52" ht="15.9" customHeight="1" thickBot="1" x14ac:dyDescent="0.3">
      <c r="A18" s="200"/>
      <c r="B18" s="202"/>
      <c r="C18" s="181">
        <v>7</v>
      </c>
      <c r="D18" s="25">
        <v>7600</v>
      </c>
      <c r="E18" s="26">
        <f>IF(ISBLANK(D18),0,IF(ISBLANK(C17),0,IF(E17 = "D",MAX($A$5:$A$64) + 1,AH12)))</f>
        <v>2</v>
      </c>
      <c r="F18" s="24">
        <v>3</v>
      </c>
      <c r="G18" s="25">
        <v>3475</v>
      </c>
      <c r="H18" s="26">
        <f>IF(ISBLANK(G18),0,IF(ISBLANK(F17),0,IF(H17 = "D",MAX($A$5:$A$64) + 1,AL12)))</f>
        <v>10.5</v>
      </c>
      <c r="I18" s="183">
        <v>1</v>
      </c>
      <c r="J18" s="25">
        <v>1125</v>
      </c>
      <c r="K18" s="26">
        <f>IF(ISBLANK(J18),0,IF(ISBLANK(I17),0,IF(K17 = "D",MAX($A$5:$A$64) + 1,AP12)))</f>
        <v>11</v>
      </c>
      <c r="L18" s="24">
        <v>5</v>
      </c>
      <c r="M18" s="25">
        <v>1350</v>
      </c>
      <c r="N18" s="26">
        <f>IF(ISBLANK(M18),0,IF(ISBLANK(L17),0,IF(N17 = "D",MAX($A$5:$A$64) + 1,AT12)))</f>
        <v>10</v>
      </c>
      <c r="O18" s="206"/>
      <c r="P18" s="208"/>
      <c r="Q18" s="241"/>
      <c r="T18" s="235"/>
      <c r="U18" s="237"/>
      <c r="V18" s="210"/>
      <c r="Y18" s="10">
        <f>O29</f>
        <v>396</v>
      </c>
      <c r="Z18" s="9">
        <f>P29</f>
        <v>-4</v>
      </c>
      <c r="AA18">
        <f t="shared" si="0"/>
        <v>12</v>
      </c>
      <c r="AB18">
        <f t="shared" si="1"/>
        <v>12</v>
      </c>
      <c r="AC18">
        <f t="shared" si="2"/>
        <v>12.000120000000001</v>
      </c>
      <c r="AD18" s="21">
        <f t="shared" si="3"/>
        <v>12</v>
      </c>
      <c r="AE18" s="14">
        <f>D30</f>
        <v>-1</v>
      </c>
      <c r="AF18" s="15">
        <f t="shared" si="4"/>
        <v>12</v>
      </c>
      <c r="AG18">
        <f t="shared" si="5"/>
        <v>19</v>
      </c>
      <c r="AH18" s="19">
        <f t="shared" si="6"/>
        <v>21</v>
      </c>
      <c r="AI18" s="14">
        <f>G30</f>
        <v>-1</v>
      </c>
      <c r="AJ18">
        <f t="shared" si="7"/>
        <v>12</v>
      </c>
      <c r="AK18">
        <f t="shared" si="8"/>
        <v>19</v>
      </c>
      <c r="AL18" s="19">
        <f t="shared" si="9"/>
        <v>21</v>
      </c>
      <c r="AM18" s="14">
        <f>J30</f>
        <v>-1</v>
      </c>
      <c r="AN18" s="15">
        <f t="shared" si="10"/>
        <v>12</v>
      </c>
      <c r="AO18">
        <f t="shared" si="11"/>
        <v>19</v>
      </c>
      <c r="AP18" s="19">
        <f t="shared" si="12"/>
        <v>21</v>
      </c>
      <c r="AQ18" s="14">
        <f>M30</f>
        <v>-1</v>
      </c>
      <c r="AR18" s="15">
        <f t="shared" si="13"/>
        <v>12</v>
      </c>
      <c r="AS18">
        <f t="shared" si="14"/>
        <v>19</v>
      </c>
      <c r="AT18" s="19">
        <f t="shared" si="15"/>
        <v>21</v>
      </c>
      <c r="AU18" s="9">
        <f>T29</f>
        <v>792</v>
      </c>
      <c r="AV18" s="9">
        <f>U29</f>
        <v>-8</v>
      </c>
      <c r="AW18">
        <f t="shared" si="16"/>
        <v>12</v>
      </c>
      <c r="AX18">
        <f t="shared" si="17"/>
        <v>12</v>
      </c>
      <c r="AY18">
        <f t="shared" si="18"/>
        <v>12.000120000000001</v>
      </c>
      <c r="AZ18">
        <f t="shared" si="19"/>
        <v>12</v>
      </c>
    </row>
    <row r="19" spans="1:52" ht="15.9" customHeight="1" x14ac:dyDescent="0.25">
      <c r="A19" s="199">
        <v>8</v>
      </c>
      <c r="B19" s="201" t="str">
        <f>'Zoznam tímov a pretekárov'!A17</f>
        <v>Považská Bystrica</v>
      </c>
      <c r="C19" s="203" t="s">
        <v>246</v>
      </c>
      <c r="D19" s="204"/>
      <c r="E19" s="71"/>
      <c r="F19" s="203" t="s">
        <v>219</v>
      </c>
      <c r="G19" s="249"/>
      <c r="H19" s="71"/>
      <c r="I19" s="203" t="s">
        <v>75</v>
      </c>
      <c r="J19" s="204"/>
      <c r="K19" s="71"/>
      <c r="L19" s="203" t="s">
        <v>108</v>
      </c>
      <c r="M19" s="204"/>
      <c r="N19" s="71"/>
      <c r="O19" s="205">
        <f>SUM(E20+H20+K20+N20)</f>
        <v>20</v>
      </c>
      <c r="P19" s="207">
        <f>SUM(D20+G20+J20+M20)</f>
        <v>31925</v>
      </c>
      <c r="Q19" s="240">
        <f>AD13</f>
        <v>5</v>
      </c>
      <c r="T19" s="234">
        <f>O19+'30 družstiev Preteky č. 1'!O19</f>
        <v>43</v>
      </c>
      <c r="U19" s="236">
        <f>P19+'30 družstiev Preteky č. 1'!P19</f>
        <v>55925</v>
      </c>
      <c r="V19" s="209">
        <f>AZ13</f>
        <v>5</v>
      </c>
      <c r="Y19" s="10">
        <f>O31</f>
        <v>396</v>
      </c>
      <c r="Z19" s="9">
        <f>P31</f>
        <v>-4</v>
      </c>
      <c r="AA19">
        <f t="shared" si="0"/>
        <v>12</v>
      </c>
      <c r="AB19">
        <f t="shared" si="1"/>
        <v>12</v>
      </c>
      <c r="AC19">
        <f t="shared" si="2"/>
        <v>12.000120000000001</v>
      </c>
      <c r="AD19" s="21">
        <f t="shared" si="3"/>
        <v>12</v>
      </c>
      <c r="AE19" s="14">
        <f>D32</f>
        <v>-1</v>
      </c>
      <c r="AF19" s="15">
        <f t="shared" si="4"/>
        <v>12</v>
      </c>
      <c r="AG19">
        <f t="shared" si="5"/>
        <v>19</v>
      </c>
      <c r="AH19" s="19">
        <f t="shared" si="6"/>
        <v>21</v>
      </c>
      <c r="AI19" s="14">
        <f>G32</f>
        <v>-1</v>
      </c>
      <c r="AJ19">
        <f t="shared" si="7"/>
        <v>12</v>
      </c>
      <c r="AK19">
        <f t="shared" si="8"/>
        <v>19</v>
      </c>
      <c r="AL19" s="19">
        <f t="shared" si="9"/>
        <v>21</v>
      </c>
      <c r="AM19" s="14">
        <f>J32</f>
        <v>-1</v>
      </c>
      <c r="AN19" s="15">
        <f t="shared" si="10"/>
        <v>12</v>
      </c>
      <c r="AO19">
        <f t="shared" si="11"/>
        <v>19</v>
      </c>
      <c r="AP19" s="19">
        <f t="shared" si="12"/>
        <v>21</v>
      </c>
      <c r="AQ19" s="14">
        <f>M32</f>
        <v>-1</v>
      </c>
      <c r="AR19" s="15">
        <f t="shared" si="13"/>
        <v>12</v>
      </c>
      <c r="AS19">
        <f t="shared" si="14"/>
        <v>19</v>
      </c>
      <c r="AT19" s="19">
        <f t="shared" si="15"/>
        <v>21</v>
      </c>
      <c r="AU19" s="9">
        <f>T31</f>
        <v>792</v>
      </c>
      <c r="AV19" s="9">
        <f>U31</f>
        <v>-8</v>
      </c>
      <c r="AW19">
        <f t="shared" si="16"/>
        <v>12</v>
      </c>
      <c r="AX19">
        <f t="shared" si="17"/>
        <v>12</v>
      </c>
      <c r="AY19">
        <f t="shared" si="18"/>
        <v>12.000120000000001</v>
      </c>
      <c r="AZ19">
        <f t="shared" si="19"/>
        <v>12</v>
      </c>
    </row>
    <row r="20" spans="1:52" ht="15.9" customHeight="1" thickBot="1" x14ac:dyDescent="0.3">
      <c r="A20" s="200"/>
      <c r="B20" s="202"/>
      <c r="C20" s="24">
        <v>10</v>
      </c>
      <c r="D20" s="25">
        <v>4450</v>
      </c>
      <c r="E20" s="26">
        <f>IF(ISBLANK(D20),0,IF(ISBLANK(C19),0,IF(E19 = "D",MAX($A$5:$A$64) + 1,AH13)))</f>
        <v>6</v>
      </c>
      <c r="F20" s="24">
        <v>9</v>
      </c>
      <c r="G20" s="25">
        <v>8475</v>
      </c>
      <c r="H20" s="26">
        <f>IF(ISBLANK(G20),0,IF(ISBLANK(F19),0,IF(H19 = "D",MAX($A$5:$A$64) + 1,AL13)))</f>
        <v>4</v>
      </c>
      <c r="I20" s="24">
        <v>11</v>
      </c>
      <c r="J20" s="25">
        <v>1550</v>
      </c>
      <c r="K20" s="26">
        <f>IF(ISBLANK(J20),0,IF(ISBLANK(I19),0,IF(K19 = "D",MAX($A$5:$A$64) + 1,AP13)))</f>
        <v>9</v>
      </c>
      <c r="L20" s="24">
        <v>11</v>
      </c>
      <c r="M20" s="182">
        <v>17450</v>
      </c>
      <c r="N20" s="26">
        <f>IF(ISBLANK(M20),0,IF(ISBLANK(L19),0,IF(N19 = "D",MAX($A$5:$A$64) + 1,AT13)))</f>
        <v>1</v>
      </c>
      <c r="O20" s="206"/>
      <c r="P20" s="208"/>
      <c r="Q20" s="241"/>
      <c r="T20" s="235"/>
      <c r="U20" s="237"/>
      <c r="V20" s="210"/>
      <c r="Y20" s="10">
        <f>O33</f>
        <v>396</v>
      </c>
      <c r="Z20" s="9">
        <f>P33</f>
        <v>-4</v>
      </c>
      <c r="AA20">
        <f t="shared" si="0"/>
        <v>12</v>
      </c>
      <c r="AB20">
        <f t="shared" si="1"/>
        <v>12</v>
      </c>
      <c r="AC20">
        <f t="shared" si="2"/>
        <v>12.000120000000001</v>
      </c>
      <c r="AD20" s="21">
        <f t="shared" si="3"/>
        <v>12</v>
      </c>
      <c r="AE20" s="14">
        <f>D34</f>
        <v>-1</v>
      </c>
      <c r="AF20" s="15">
        <f t="shared" si="4"/>
        <v>12</v>
      </c>
      <c r="AG20">
        <f t="shared" si="5"/>
        <v>19</v>
      </c>
      <c r="AH20" s="19">
        <f t="shared" si="6"/>
        <v>21</v>
      </c>
      <c r="AI20" s="14">
        <f>G34</f>
        <v>-1</v>
      </c>
      <c r="AJ20">
        <f t="shared" si="7"/>
        <v>12</v>
      </c>
      <c r="AK20">
        <f t="shared" si="8"/>
        <v>19</v>
      </c>
      <c r="AL20" s="19">
        <f t="shared" si="9"/>
        <v>21</v>
      </c>
      <c r="AM20" s="14">
        <f>J34</f>
        <v>-1</v>
      </c>
      <c r="AN20" s="15">
        <f t="shared" si="10"/>
        <v>12</v>
      </c>
      <c r="AO20">
        <f t="shared" si="11"/>
        <v>19</v>
      </c>
      <c r="AP20" s="19">
        <f t="shared" si="12"/>
        <v>21</v>
      </c>
      <c r="AQ20" s="14">
        <f>M34</f>
        <v>-1</v>
      </c>
      <c r="AR20" s="15">
        <f t="shared" si="13"/>
        <v>12</v>
      </c>
      <c r="AS20">
        <f t="shared" si="14"/>
        <v>19</v>
      </c>
      <c r="AT20" s="19">
        <f t="shared" si="15"/>
        <v>21</v>
      </c>
      <c r="AU20" s="9">
        <f>T33</f>
        <v>792</v>
      </c>
      <c r="AV20" s="9">
        <f>U33</f>
        <v>-8</v>
      </c>
      <c r="AW20">
        <f t="shared" si="16"/>
        <v>12</v>
      </c>
      <c r="AX20">
        <f t="shared" si="17"/>
        <v>12</v>
      </c>
      <c r="AY20">
        <f t="shared" si="18"/>
        <v>12.000120000000001</v>
      </c>
      <c r="AZ20">
        <f t="shared" si="19"/>
        <v>12</v>
      </c>
    </row>
    <row r="21" spans="1:52" ht="15.9" customHeight="1" x14ac:dyDescent="0.25">
      <c r="A21" s="199">
        <v>9</v>
      </c>
      <c r="B21" s="201" t="str">
        <f>'Zoznam tímov a pretekárov'!A19</f>
        <v>Štúrovo A Top-Mix</v>
      </c>
      <c r="C21" s="203" t="s">
        <v>210</v>
      </c>
      <c r="D21" s="204"/>
      <c r="E21" s="71"/>
      <c r="F21" s="203" t="s">
        <v>208</v>
      </c>
      <c r="G21" s="204"/>
      <c r="H21" s="71"/>
      <c r="I21" s="203" t="s">
        <v>209</v>
      </c>
      <c r="J21" s="204"/>
      <c r="K21" s="71"/>
      <c r="L21" s="203" t="s">
        <v>205</v>
      </c>
      <c r="M21" s="204"/>
      <c r="N21" s="71"/>
      <c r="O21" s="205">
        <f>SUM(E22+H22+K22+N22)</f>
        <v>23</v>
      </c>
      <c r="P21" s="207">
        <f>SUM(D22+G22+J22+M22)</f>
        <v>22250</v>
      </c>
      <c r="Q21" s="240">
        <f>AD14</f>
        <v>6</v>
      </c>
      <c r="T21" s="234">
        <f>O21+'30 družstiev Preteky č. 1'!O21</f>
        <v>47</v>
      </c>
      <c r="U21" s="236">
        <f>P21+'30 družstiev Preteky č. 1'!P21</f>
        <v>39975</v>
      </c>
      <c r="V21" s="209">
        <f>AZ14</f>
        <v>6</v>
      </c>
      <c r="Y21" s="10">
        <f>O35</f>
        <v>396</v>
      </c>
      <c r="Z21" s="9">
        <f>P35</f>
        <v>-4</v>
      </c>
      <c r="AA21">
        <f t="shared" si="0"/>
        <v>12</v>
      </c>
      <c r="AB21">
        <f t="shared" si="1"/>
        <v>12</v>
      </c>
      <c r="AC21">
        <f t="shared" si="2"/>
        <v>12.000120000000001</v>
      </c>
      <c r="AD21" s="21">
        <f t="shared" si="3"/>
        <v>12</v>
      </c>
      <c r="AE21" s="14">
        <f>D36</f>
        <v>-1</v>
      </c>
      <c r="AF21" s="15">
        <f t="shared" si="4"/>
        <v>12</v>
      </c>
      <c r="AG21">
        <f t="shared" si="5"/>
        <v>19</v>
      </c>
      <c r="AH21" s="19">
        <f t="shared" si="6"/>
        <v>21</v>
      </c>
      <c r="AI21" s="14">
        <f>G36</f>
        <v>-1</v>
      </c>
      <c r="AJ21">
        <f t="shared" si="7"/>
        <v>12</v>
      </c>
      <c r="AK21">
        <f t="shared" si="8"/>
        <v>19</v>
      </c>
      <c r="AL21" s="19">
        <f t="shared" si="9"/>
        <v>21</v>
      </c>
      <c r="AM21" s="14">
        <f>J36</f>
        <v>-1</v>
      </c>
      <c r="AN21" s="15">
        <f t="shared" si="10"/>
        <v>12</v>
      </c>
      <c r="AO21">
        <f t="shared" si="11"/>
        <v>19</v>
      </c>
      <c r="AP21" s="19">
        <f t="shared" si="12"/>
        <v>21</v>
      </c>
      <c r="AQ21" s="14">
        <f>M36</f>
        <v>-1</v>
      </c>
      <c r="AR21" s="15">
        <f t="shared" si="13"/>
        <v>12</v>
      </c>
      <c r="AS21">
        <f t="shared" si="14"/>
        <v>19</v>
      </c>
      <c r="AT21" s="19">
        <f t="shared" si="15"/>
        <v>21</v>
      </c>
      <c r="AU21" s="9">
        <f>T35</f>
        <v>792</v>
      </c>
      <c r="AV21" s="9">
        <f>U35</f>
        <v>-8</v>
      </c>
      <c r="AW21">
        <f t="shared" si="16"/>
        <v>12</v>
      </c>
      <c r="AX21">
        <f t="shared" si="17"/>
        <v>12</v>
      </c>
      <c r="AY21">
        <f t="shared" si="18"/>
        <v>12.000120000000001</v>
      </c>
      <c r="AZ21">
        <f t="shared" si="19"/>
        <v>12</v>
      </c>
    </row>
    <row r="22" spans="1:52" ht="15.9" customHeight="1" thickBot="1" x14ac:dyDescent="0.3">
      <c r="A22" s="200"/>
      <c r="B22" s="202"/>
      <c r="C22" s="181">
        <v>3</v>
      </c>
      <c r="D22" s="25">
        <v>2150</v>
      </c>
      <c r="E22" s="26">
        <f>IF(ISBLANK(D22),0,IF(ISBLANK(C21),0,IF(E21 = "D",MAX($A$5:$A$64) + 1,AH14)))</f>
        <v>11</v>
      </c>
      <c r="F22" s="24">
        <v>7</v>
      </c>
      <c r="G22" s="25">
        <v>5950</v>
      </c>
      <c r="H22" s="26">
        <f>IF(ISBLANK(G22),0,IF(ISBLANK(F21),0,IF(H21 = "D",MAX($A$5:$A$64) + 1,AL14)))</f>
        <v>6</v>
      </c>
      <c r="I22" s="24">
        <v>7</v>
      </c>
      <c r="J22" s="25">
        <v>6625</v>
      </c>
      <c r="K22" s="26">
        <f>IF(ISBLANK(J22),0,IF(ISBLANK(I21),0,IF(K21 = "D",MAX($A$5:$A$64) + 1,AP14)))</f>
        <v>2</v>
      </c>
      <c r="L22" s="24">
        <v>10</v>
      </c>
      <c r="M22" s="25">
        <v>7525</v>
      </c>
      <c r="N22" s="26">
        <f>IF(ISBLANK(M22),0,IF(ISBLANK(L21),0,IF(N21 = "D",MAX($A$5:$A$64) + 1,AT14)))</f>
        <v>4</v>
      </c>
      <c r="O22" s="206"/>
      <c r="P22" s="208"/>
      <c r="Q22" s="241"/>
      <c r="T22" s="235"/>
      <c r="U22" s="237"/>
      <c r="V22" s="210"/>
      <c r="Y22" s="10">
        <f>O37</f>
        <v>396</v>
      </c>
      <c r="Z22" s="9">
        <f>P37</f>
        <v>-4</v>
      </c>
      <c r="AA22">
        <f t="shared" si="0"/>
        <v>12</v>
      </c>
      <c r="AB22">
        <f t="shared" si="1"/>
        <v>12</v>
      </c>
      <c r="AC22">
        <f t="shared" si="2"/>
        <v>12.000120000000001</v>
      </c>
      <c r="AD22" s="21">
        <f t="shared" si="3"/>
        <v>12</v>
      </c>
      <c r="AE22" s="14">
        <f>D38</f>
        <v>-1</v>
      </c>
      <c r="AF22" s="15">
        <f t="shared" si="4"/>
        <v>12</v>
      </c>
      <c r="AG22">
        <f t="shared" si="5"/>
        <v>19</v>
      </c>
      <c r="AH22" s="19">
        <f t="shared" si="6"/>
        <v>21</v>
      </c>
      <c r="AI22" s="14">
        <f>G38</f>
        <v>-1</v>
      </c>
      <c r="AJ22">
        <f t="shared" si="7"/>
        <v>12</v>
      </c>
      <c r="AK22">
        <f t="shared" si="8"/>
        <v>19</v>
      </c>
      <c r="AL22" s="19">
        <f t="shared" si="9"/>
        <v>21</v>
      </c>
      <c r="AM22" s="14">
        <f>J38</f>
        <v>-1</v>
      </c>
      <c r="AN22" s="15">
        <f t="shared" si="10"/>
        <v>12</v>
      </c>
      <c r="AO22">
        <f t="shared" si="11"/>
        <v>19</v>
      </c>
      <c r="AP22" s="19">
        <f t="shared" si="12"/>
        <v>21</v>
      </c>
      <c r="AQ22" s="14">
        <f>M38</f>
        <v>-1</v>
      </c>
      <c r="AR22" s="15">
        <f t="shared" si="13"/>
        <v>12</v>
      </c>
      <c r="AS22">
        <f t="shared" si="14"/>
        <v>19</v>
      </c>
      <c r="AT22" s="19">
        <f t="shared" si="15"/>
        <v>21</v>
      </c>
      <c r="AU22" s="9">
        <f>T37</f>
        <v>792</v>
      </c>
      <c r="AV22" s="9">
        <f>U37</f>
        <v>-8</v>
      </c>
      <c r="AW22">
        <f t="shared" si="16"/>
        <v>12</v>
      </c>
      <c r="AX22">
        <f t="shared" si="17"/>
        <v>12</v>
      </c>
      <c r="AY22">
        <f t="shared" si="18"/>
        <v>12.000120000000001</v>
      </c>
      <c r="AZ22">
        <f t="shared" si="19"/>
        <v>12</v>
      </c>
    </row>
    <row r="23" spans="1:52" ht="15.9" customHeight="1" x14ac:dyDescent="0.25">
      <c r="A23" s="199">
        <v>10</v>
      </c>
      <c r="B23" s="201" t="str">
        <f>'Zoznam tímov a pretekárov'!A21</f>
        <v>Štúrovo B TMA          Fishing Team</v>
      </c>
      <c r="C23" s="203" t="s">
        <v>214</v>
      </c>
      <c r="D23" s="204"/>
      <c r="E23" s="71"/>
      <c r="F23" s="203" t="s">
        <v>212</v>
      </c>
      <c r="G23" s="204"/>
      <c r="H23" s="71"/>
      <c r="I23" s="203" t="s">
        <v>213</v>
      </c>
      <c r="J23" s="204"/>
      <c r="K23" s="71"/>
      <c r="L23" s="203" t="s">
        <v>211</v>
      </c>
      <c r="M23" s="249"/>
      <c r="N23" s="71"/>
      <c r="O23" s="205">
        <f>SUM(E24+H24+K24+N24)</f>
        <v>26</v>
      </c>
      <c r="P23" s="207">
        <f>SUM(D24+G24+J24+M24)</f>
        <v>19275</v>
      </c>
      <c r="Q23" s="240">
        <f>AD15</f>
        <v>8</v>
      </c>
      <c r="T23" s="234">
        <f>O23+'30 družstiev Preteky č. 1'!O23</f>
        <v>54</v>
      </c>
      <c r="U23" s="236">
        <f>P23+'30 družstiev Preteky č. 1'!P23</f>
        <v>35625</v>
      </c>
      <c r="V23" s="209">
        <f>AZ15</f>
        <v>9</v>
      </c>
      <c r="Y23" s="10">
        <f>O39</f>
        <v>396</v>
      </c>
      <c r="Z23" s="9">
        <f>P39</f>
        <v>-4</v>
      </c>
      <c r="AA23">
        <f t="shared" si="0"/>
        <v>12</v>
      </c>
      <c r="AB23">
        <f t="shared" si="1"/>
        <v>12</v>
      </c>
      <c r="AC23">
        <f t="shared" si="2"/>
        <v>12.000120000000001</v>
      </c>
      <c r="AD23" s="21">
        <f t="shared" si="3"/>
        <v>12</v>
      </c>
      <c r="AE23" s="14">
        <f>D40</f>
        <v>-1</v>
      </c>
      <c r="AF23" s="15">
        <f t="shared" si="4"/>
        <v>12</v>
      </c>
      <c r="AG23">
        <f t="shared" si="5"/>
        <v>19</v>
      </c>
      <c r="AH23" s="19">
        <f t="shared" si="6"/>
        <v>21</v>
      </c>
      <c r="AI23" s="14">
        <f t="shared" ref="AI23" si="20">G40</f>
        <v>-1</v>
      </c>
      <c r="AJ23">
        <f t="shared" si="7"/>
        <v>12</v>
      </c>
      <c r="AK23">
        <f t="shared" si="8"/>
        <v>19</v>
      </c>
      <c r="AL23" s="19">
        <f t="shared" si="9"/>
        <v>21</v>
      </c>
      <c r="AM23" s="14">
        <f>J40</f>
        <v>-1</v>
      </c>
      <c r="AN23" s="15">
        <f t="shared" si="10"/>
        <v>12</v>
      </c>
      <c r="AO23">
        <f t="shared" si="11"/>
        <v>19</v>
      </c>
      <c r="AP23" s="19">
        <f t="shared" si="12"/>
        <v>21</v>
      </c>
      <c r="AQ23" s="14">
        <f>M40</f>
        <v>-1</v>
      </c>
      <c r="AR23" s="15">
        <f t="shared" si="13"/>
        <v>12</v>
      </c>
      <c r="AS23">
        <f t="shared" si="14"/>
        <v>19</v>
      </c>
      <c r="AT23" s="19">
        <f t="shared" si="15"/>
        <v>21</v>
      </c>
      <c r="AU23" s="9">
        <f>T39</f>
        <v>792</v>
      </c>
      <c r="AV23" s="9">
        <f>U39</f>
        <v>-8</v>
      </c>
      <c r="AW23">
        <f t="shared" si="16"/>
        <v>12</v>
      </c>
      <c r="AX23">
        <f t="shared" si="17"/>
        <v>12</v>
      </c>
      <c r="AY23">
        <f t="shared" si="18"/>
        <v>12.000120000000001</v>
      </c>
      <c r="AZ23">
        <f t="shared" si="19"/>
        <v>12</v>
      </c>
    </row>
    <row r="24" spans="1:52" ht="15.9" customHeight="1" thickBot="1" x14ac:dyDescent="0.3">
      <c r="A24" s="200"/>
      <c r="B24" s="202"/>
      <c r="C24" s="24">
        <v>11</v>
      </c>
      <c r="D24" s="25">
        <v>2225</v>
      </c>
      <c r="E24" s="26">
        <f>IF(ISBLANK(D24),0,IF(ISBLANK(C23),0,IF(E23 = "D",MAX($A$5:$A$64) + 1,AH15)))</f>
        <v>10</v>
      </c>
      <c r="F24" s="24">
        <v>4</v>
      </c>
      <c r="G24" s="25">
        <v>9575</v>
      </c>
      <c r="H24" s="26">
        <f>IF(ISBLANK(G24),0,IF(ISBLANK(F23),0,IF(H23 = "D",MAX($A$5:$A$64) + 1,AL15)))</f>
        <v>3</v>
      </c>
      <c r="I24" s="24">
        <v>4</v>
      </c>
      <c r="J24" s="25">
        <v>5275</v>
      </c>
      <c r="K24" s="26">
        <f>IF(ISBLANK(J24),0,IF(ISBLANK(I23),0,IF(K23 = "D",MAX($A$5:$A$64) + 1,AP15)))</f>
        <v>5</v>
      </c>
      <c r="L24" s="181">
        <v>6</v>
      </c>
      <c r="M24" s="25">
        <v>2200</v>
      </c>
      <c r="N24" s="26">
        <f>IF(ISBLANK(M24),0,IF(ISBLANK(L23),0,IF(N23 = "D",MAX($A$5:$A$64) + 1,AT15)))</f>
        <v>8</v>
      </c>
      <c r="O24" s="206"/>
      <c r="P24" s="208"/>
      <c r="Q24" s="241"/>
      <c r="T24" s="235"/>
      <c r="U24" s="237"/>
      <c r="V24" s="210"/>
      <c r="Y24" s="10">
        <f>O41</f>
        <v>396</v>
      </c>
      <c r="Z24" s="9">
        <f>P41</f>
        <v>-4</v>
      </c>
      <c r="AA24">
        <f t="shared" si="0"/>
        <v>12</v>
      </c>
      <c r="AB24">
        <f t="shared" si="1"/>
        <v>12</v>
      </c>
      <c r="AC24">
        <f t="shared" si="2"/>
        <v>12.000120000000001</v>
      </c>
      <c r="AD24" s="21">
        <f t="shared" si="3"/>
        <v>12</v>
      </c>
      <c r="AE24" s="14">
        <f>D42</f>
        <v>-1</v>
      </c>
      <c r="AF24" s="15">
        <f t="shared" si="4"/>
        <v>12</v>
      </c>
      <c r="AG24">
        <f t="shared" si="5"/>
        <v>19</v>
      </c>
      <c r="AH24" s="19">
        <f t="shared" si="6"/>
        <v>21</v>
      </c>
      <c r="AI24" s="14">
        <f>G42</f>
        <v>-1</v>
      </c>
      <c r="AJ24">
        <f t="shared" si="7"/>
        <v>12</v>
      </c>
      <c r="AK24">
        <f t="shared" si="8"/>
        <v>19</v>
      </c>
      <c r="AL24" s="19">
        <f t="shared" si="9"/>
        <v>21</v>
      </c>
      <c r="AM24" s="14">
        <f>J42</f>
        <v>-1</v>
      </c>
      <c r="AN24" s="15">
        <f t="shared" si="10"/>
        <v>12</v>
      </c>
      <c r="AO24">
        <f t="shared" si="11"/>
        <v>19</v>
      </c>
      <c r="AP24" s="19">
        <f t="shared" si="12"/>
        <v>21</v>
      </c>
      <c r="AQ24" s="14">
        <f>M42</f>
        <v>-1</v>
      </c>
      <c r="AR24" s="15">
        <f t="shared" si="13"/>
        <v>12</v>
      </c>
      <c r="AS24">
        <f t="shared" si="14"/>
        <v>19</v>
      </c>
      <c r="AT24" s="19">
        <f t="shared" si="15"/>
        <v>21</v>
      </c>
      <c r="AU24" s="9">
        <f>T41</f>
        <v>792</v>
      </c>
      <c r="AV24" s="9">
        <f>U41</f>
        <v>-8</v>
      </c>
      <c r="AW24">
        <f t="shared" si="16"/>
        <v>12</v>
      </c>
      <c r="AX24">
        <f t="shared" si="17"/>
        <v>12</v>
      </c>
      <c r="AY24">
        <f t="shared" si="18"/>
        <v>12.000120000000001</v>
      </c>
      <c r="AZ24">
        <f t="shared" si="19"/>
        <v>12</v>
      </c>
    </row>
    <row r="25" spans="1:52" ht="15.9" customHeight="1" x14ac:dyDescent="0.25">
      <c r="A25" s="199">
        <v>11</v>
      </c>
      <c r="B25" s="201" t="str">
        <f>'Zoznam tímov a pretekárov'!A23</f>
        <v>Turčianske Teplice B    Maver</v>
      </c>
      <c r="C25" s="203" t="s">
        <v>218</v>
      </c>
      <c r="D25" s="204"/>
      <c r="E25" s="71"/>
      <c r="F25" s="203" t="s">
        <v>216</v>
      </c>
      <c r="G25" s="204"/>
      <c r="H25" s="71"/>
      <c r="I25" s="203" t="s">
        <v>217</v>
      </c>
      <c r="J25" s="204"/>
      <c r="K25" s="71"/>
      <c r="L25" s="203" t="s">
        <v>61</v>
      </c>
      <c r="M25" s="204"/>
      <c r="N25" s="71"/>
      <c r="O25" s="205">
        <f>SUM(E26+H26+K26+N26)</f>
        <v>18.5</v>
      </c>
      <c r="P25" s="207">
        <f>SUM(D26+G26+J26+M26)</f>
        <v>22475</v>
      </c>
      <c r="Q25" s="240">
        <f>AD16</f>
        <v>4</v>
      </c>
      <c r="T25" s="234">
        <f>O25+'30 družstiev Preteky č. 1'!O25</f>
        <v>52.5</v>
      </c>
      <c r="U25" s="236">
        <f>P25+'30 družstiev Preteky č. 1'!P25</f>
        <v>36650</v>
      </c>
      <c r="V25" s="209">
        <f>AZ16</f>
        <v>8</v>
      </c>
      <c r="Y25" s="10">
        <f>O43</f>
        <v>396</v>
      </c>
      <c r="Z25" s="9">
        <f>P43</f>
        <v>-4</v>
      </c>
      <c r="AA25">
        <f t="shared" si="0"/>
        <v>12</v>
      </c>
      <c r="AB25">
        <f t="shared" si="1"/>
        <v>12</v>
      </c>
      <c r="AC25">
        <f t="shared" si="2"/>
        <v>12.000120000000001</v>
      </c>
      <c r="AD25" s="21">
        <f t="shared" si="3"/>
        <v>12</v>
      </c>
      <c r="AE25" s="14">
        <f>D44</f>
        <v>-1</v>
      </c>
      <c r="AF25" s="15">
        <f t="shared" si="4"/>
        <v>12</v>
      </c>
      <c r="AG25">
        <f t="shared" si="5"/>
        <v>19</v>
      </c>
      <c r="AH25" s="19">
        <f t="shared" si="6"/>
        <v>21</v>
      </c>
      <c r="AI25" s="14">
        <f>G44</f>
        <v>-1</v>
      </c>
      <c r="AJ25">
        <f t="shared" si="7"/>
        <v>12</v>
      </c>
      <c r="AK25">
        <f t="shared" si="8"/>
        <v>19</v>
      </c>
      <c r="AL25" s="19">
        <f t="shared" si="9"/>
        <v>21</v>
      </c>
      <c r="AM25" s="14">
        <f>J44</f>
        <v>-1</v>
      </c>
      <c r="AN25" s="15">
        <f t="shared" si="10"/>
        <v>12</v>
      </c>
      <c r="AO25">
        <f t="shared" si="11"/>
        <v>19</v>
      </c>
      <c r="AP25" s="19">
        <f t="shared" si="12"/>
        <v>21</v>
      </c>
      <c r="AQ25" s="14">
        <f>M44</f>
        <v>-1</v>
      </c>
      <c r="AR25" s="15">
        <f t="shared" si="13"/>
        <v>12</v>
      </c>
      <c r="AS25">
        <f t="shared" si="14"/>
        <v>19</v>
      </c>
      <c r="AT25" s="19">
        <f t="shared" si="15"/>
        <v>21</v>
      </c>
      <c r="AU25" s="9">
        <f>T43</f>
        <v>792</v>
      </c>
      <c r="AV25" s="9">
        <f>U43</f>
        <v>-8</v>
      </c>
      <c r="AW25">
        <f t="shared" si="16"/>
        <v>12</v>
      </c>
      <c r="AX25">
        <f t="shared" si="17"/>
        <v>12</v>
      </c>
      <c r="AY25">
        <f t="shared" si="18"/>
        <v>12.000120000000001</v>
      </c>
      <c r="AZ25">
        <f t="shared" si="19"/>
        <v>12</v>
      </c>
    </row>
    <row r="26" spans="1:52" ht="15.9" customHeight="1" thickBot="1" x14ac:dyDescent="0.3">
      <c r="A26" s="200"/>
      <c r="B26" s="202"/>
      <c r="C26" s="183">
        <v>1</v>
      </c>
      <c r="D26" s="25">
        <v>5175</v>
      </c>
      <c r="E26" s="26">
        <f>IF(ISBLANK(D26),0,IF(ISBLANK(C25),0,IF(E25 = "D",MAX($A$5:$A$64) + 1,AH16)))</f>
        <v>4</v>
      </c>
      <c r="F26" s="24">
        <v>1</v>
      </c>
      <c r="G26" s="25">
        <v>7125</v>
      </c>
      <c r="H26" s="26">
        <f>IF(ISBLANK(G26),0,IF(ISBLANK(F25),0,IF(H25 = "D",MAX($A$5:$A$64) + 1,AL16)))</f>
        <v>5</v>
      </c>
      <c r="I26" s="24">
        <v>9</v>
      </c>
      <c r="J26" s="25">
        <v>5400</v>
      </c>
      <c r="K26" s="26">
        <f>IF(ISBLANK(J26),0,IF(ISBLANK(I25),0,IF(K25 = "D",MAX($A$5:$A$64) + 1,AP16)))</f>
        <v>4</v>
      </c>
      <c r="L26" s="24">
        <v>9</v>
      </c>
      <c r="M26" s="25">
        <v>4775</v>
      </c>
      <c r="N26" s="26">
        <f>IF(ISBLANK(M26),0,IF(ISBLANK(L25),0,IF(N25 = "D",MAX($A$5:$A$64) + 1,AT16)))</f>
        <v>5.5</v>
      </c>
      <c r="O26" s="206"/>
      <c r="P26" s="208"/>
      <c r="Q26" s="241"/>
      <c r="T26" s="235"/>
      <c r="U26" s="237"/>
      <c r="V26" s="210"/>
      <c r="Y26" s="10">
        <f>O45</f>
        <v>396</v>
      </c>
      <c r="Z26" s="9">
        <f>P45</f>
        <v>-4</v>
      </c>
      <c r="AA26">
        <f t="shared" si="0"/>
        <v>12</v>
      </c>
      <c r="AB26">
        <f t="shared" si="1"/>
        <v>12</v>
      </c>
      <c r="AC26">
        <f t="shared" si="2"/>
        <v>12.000120000000001</v>
      </c>
      <c r="AD26" s="21">
        <f t="shared" si="3"/>
        <v>12</v>
      </c>
      <c r="AE26" s="14">
        <f>D46</f>
        <v>-1</v>
      </c>
      <c r="AF26" s="15">
        <f t="shared" si="4"/>
        <v>12</v>
      </c>
      <c r="AG26">
        <f t="shared" si="5"/>
        <v>19</v>
      </c>
      <c r="AH26" s="19">
        <f t="shared" si="6"/>
        <v>21</v>
      </c>
      <c r="AI26" s="14">
        <f>G46</f>
        <v>-1</v>
      </c>
      <c r="AJ26">
        <f t="shared" si="7"/>
        <v>12</v>
      </c>
      <c r="AK26">
        <f t="shared" si="8"/>
        <v>19</v>
      </c>
      <c r="AL26" s="19">
        <f t="shared" si="9"/>
        <v>21</v>
      </c>
      <c r="AM26" s="14">
        <f>J46</f>
        <v>-1</v>
      </c>
      <c r="AN26" s="15">
        <f t="shared" si="10"/>
        <v>12</v>
      </c>
      <c r="AO26">
        <f t="shared" si="11"/>
        <v>19</v>
      </c>
      <c r="AP26" s="19">
        <f t="shared" si="12"/>
        <v>21</v>
      </c>
      <c r="AQ26" s="14">
        <f>M46</f>
        <v>-1</v>
      </c>
      <c r="AR26" s="15">
        <f t="shared" si="13"/>
        <v>12</v>
      </c>
      <c r="AS26">
        <f t="shared" si="14"/>
        <v>19</v>
      </c>
      <c r="AT26" s="19">
        <f t="shared" si="15"/>
        <v>21</v>
      </c>
      <c r="AU26" s="9">
        <f>T45</f>
        <v>792</v>
      </c>
      <c r="AV26" s="9">
        <f>U45</f>
        <v>-8</v>
      </c>
      <c r="AW26">
        <f t="shared" si="16"/>
        <v>12</v>
      </c>
      <c r="AX26">
        <f t="shared" si="17"/>
        <v>12</v>
      </c>
      <c r="AY26">
        <f t="shared" si="18"/>
        <v>12.000120000000001</v>
      </c>
      <c r="AZ26">
        <f t="shared" si="19"/>
        <v>12</v>
      </c>
    </row>
    <row r="27" spans="1:52" ht="15.9" hidden="1" customHeight="1" x14ac:dyDescent="0.25">
      <c r="A27" s="199">
        <v>12</v>
      </c>
      <c r="B27" s="201">
        <f>'Zoznam tímov a pretekárov'!A25</f>
        <v>0</v>
      </c>
      <c r="C27" s="203"/>
      <c r="D27" s="204"/>
      <c r="E27" s="71"/>
      <c r="F27" s="203"/>
      <c r="G27" s="204"/>
      <c r="H27" s="71"/>
      <c r="I27" s="233"/>
      <c r="J27" s="204"/>
      <c r="K27" s="71"/>
      <c r="L27" s="203"/>
      <c r="M27" s="204"/>
      <c r="N27" s="71"/>
      <c r="O27" s="205">
        <f>SUM(E28+H28+K28+N28)</f>
        <v>396</v>
      </c>
      <c r="P27" s="207">
        <f>SUM(D28+G28+J28+M28)</f>
        <v>-4</v>
      </c>
      <c r="Q27" s="240">
        <f>AD17</f>
        <v>12</v>
      </c>
      <c r="T27" s="234">
        <f>O27+'30 družstiev Preteky č. 1'!O27</f>
        <v>792</v>
      </c>
      <c r="U27" s="236">
        <f>P27+'30 družstiev Preteky č. 1'!P27</f>
        <v>-8</v>
      </c>
      <c r="V27" s="209">
        <f>AZ17</f>
        <v>12</v>
      </c>
      <c r="Y27" s="10">
        <f>O47</f>
        <v>396</v>
      </c>
      <c r="Z27" s="9">
        <f>P47</f>
        <v>-4</v>
      </c>
      <c r="AA27">
        <f t="shared" si="0"/>
        <v>12</v>
      </c>
      <c r="AB27">
        <f t="shared" si="1"/>
        <v>12</v>
      </c>
      <c r="AC27">
        <f t="shared" si="2"/>
        <v>12.000120000000001</v>
      </c>
      <c r="AD27" s="21">
        <f t="shared" si="3"/>
        <v>12</v>
      </c>
      <c r="AE27" s="14">
        <f>D48</f>
        <v>-1</v>
      </c>
      <c r="AF27" s="15">
        <f t="shared" si="4"/>
        <v>12</v>
      </c>
      <c r="AG27">
        <f t="shared" si="5"/>
        <v>19</v>
      </c>
      <c r="AH27" s="19">
        <f t="shared" si="6"/>
        <v>21</v>
      </c>
      <c r="AI27" s="14">
        <f>G48</f>
        <v>-1</v>
      </c>
      <c r="AJ27">
        <f t="shared" si="7"/>
        <v>12</v>
      </c>
      <c r="AK27">
        <f t="shared" si="8"/>
        <v>19</v>
      </c>
      <c r="AL27" s="19">
        <f t="shared" si="9"/>
        <v>21</v>
      </c>
      <c r="AM27" s="14">
        <f>J48</f>
        <v>-1</v>
      </c>
      <c r="AN27" s="15">
        <f t="shared" si="10"/>
        <v>12</v>
      </c>
      <c r="AO27">
        <f t="shared" si="11"/>
        <v>19</v>
      </c>
      <c r="AP27" s="19">
        <f t="shared" si="12"/>
        <v>21</v>
      </c>
      <c r="AQ27" s="14">
        <f>M48</f>
        <v>-1</v>
      </c>
      <c r="AR27" s="15">
        <f t="shared" si="13"/>
        <v>12</v>
      </c>
      <c r="AS27">
        <f t="shared" si="14"/>
        <v>19</v>
      </c>
      <c r="AT27" s="19">
        <f t="shared" si="15"/>
        <v>21</v>
      </c>
      <c r="AU27" s="9">
        <f>T47</f>
        <v>792</v>
      </c>
      <c r="AV27" s="9">
        <f>U47</f>
        <v>-8</v>
      </c>
      <c r="AW27">
        <f t="shared" si="16"/>
        <v>12</v>
      </c>
      <c r="AX27">
        <f t="shared" si="17"/>
        <v>12</v>
      </c>
      <c r="AY27">
        <f t="shared" si="18"/>
        <v>12.000120000000001</v>
      </c>
      <c r="AZ27">
        <f t="shared" si="19"/>
        <v>12</v>
      </c>
    </row>
    <row r="28" spans="1:52" ht="15.9" hidden="1" customHeight="1" thickBot="1" x14ac:dyDescent="0.3">
      <c r="A28" s="200"/>
      <c r="B28" s="202"/>
      <c r="C28" s="24"/>
      <c r="D28" s="25">
        <v>-1</v>
      </c>
      <c r="E28" s="26">
        <v>99</v>
      </c>
      <c r="F28" s="24"/>
      <c r="G28" s="25">
        <v>-1</v>
      </c>
      <c r="H28" s="26">
        <v>99</v>
      </c>
      <c r="I28" s="24"/>
      <c r="J28" s="25">
        <v>-1</v>
      </c>
      <c r="K28" s="26">
        <v>99</v>
      </c>
      <c r="L28" s="24"/>
      <c r="M28" s="25">
        <v>-1</v>
      </c>
      <c r="N28" s="26">
        <v>99</v>
      </c>
      <c r="O28" s="206"/>
      <c r="P28" s="208"/>
      <c r="Q28" s="241"/>
      <c r="T28" s="235"/>
      <c r="U28" s="237"/>
      <c r="V28" s="210"/>
      <c r="Y28" s="10">
        <f>O49</f>
        <v>396</v>
      </c>
      <c r="Z28" s="9">
        <f>P49</f>
        <v>-4</v>
      </c>
      <c r="AA28">
        <f t="shared" si="0"/>
        <v>12</v>
      </c>
      <c r="AB28">
        <f t="shared" si="1"/>
        <v>12</v>
      </c>
      <c r="AC28">
        <f t="shared" si="2"/>
        <v>12.000120000000001</v>
      </c>
      <c r="AD28" s="21">
        <f t="shared" si="3"/>
        <v>12</v>
      </c>
      <c r="AE28" s="14">
        <f>D50</f>
        <v>-1</v>
      </c>
      <c r="AF28" s="15">
        <f t="shared" si="4"/>
        <v>12</v>
      </c>
      <c r="AG28">
        <f t="shared" si="5"/>
        <v>19</v>
      </c>
      <c r="AH28" s="19">
        <f t="shared" si="6"/>
        <v>21</v>
      </c>
      <c r="AI28" s="14">
        <f>G50</f>
        <v>-1</v>
      </c>
      <c r="AJ28">
        <f t="shared" si="7"/>
        <v>12</v>
      </c>
      <c r="AK28">
        <f t="shared" si="8"/>
        <v>19</v>
      </c>
      <c r="AL28" s="19">
        <f t="shared" si="9"/>
        <v>21</v>
      </c>
      <c r="AM28" s="14">
        <f>J50</f>
        <v>-1</v>
      </c>
      <c r="AN28" s="15">
        <f t="shared" si="10"/>
        <v>12</v>
      </c>
      <c r="AO28">
        <f t="shared" si="11"/>
        <v>19</v>
      </c>
      <c r="AP28" s="19">
        <f t="shared" si="12"/>
        <v>21</v>
      </c>
      <c r="AQ28" s="14">
        <f>M50</f>
        <v>-1</v>
      </c>
      <c r="AR28" s="15">
        <f t="shared" si="13"/>
        <v>12</v>
      </c>
      <c r="AS28">
        <f t="shared" si="14"/>
        <v>19</v>
      </c>
      <c r="AT28" s="19">
        <f t="shared" si="15"/>
        <v>21</v>
      </c>
      <c r="AU28" s="9">
        <f>T49</f>
        <v>792</v>
      </c>
      <c r="AV28" s="9">
        <f>U49</f>
        <v>-8</v>
      </c>
      <c r="AW28">
        <f t="shared" si="16"/>
        <v>12</v>
      </c>
      <c r="AX28">
        <f t="shared" si="17"/>
        <v>12</v>
      </c>
      <c r="AY28">
        <f t="shared" si="18"/>
        <v>12.000120000000001</v>
      </c>
      <c r="AZ28">
        <f t="shared" si="19"/>
        <v>12</v>
      </c>
    </row>
    <row r="29" spans="1:52" ht="15.9" hidden="1" customHeight="1" x14ac:dyDescent="0.25">
      <c r="A29" s="199">
        <v>13</v>
      </c>
      <c r="B29" s="201">
        <f>'Zoznam tímov a pretekárov'!A27</f>
        <v>0</v>
      </c>
      <c r="C29" s="203"/>
      <c r="D29" s="204"/>
      <c r="E29" s="71"/>
      <c r="F29" s="203"/>
      <c r="G29" s="204"/>
      <c r="H29" s="71"/>
      <c r="I29" s="203"/>
      <c r="J29" s="204"/>
      <c r="K29" s="71"/>
      <c r="L29" s="203"/>
      <c r="M29" s="204"/>
      <c r="N29" s="71"/>
      <c r="O29" s="205">
        <f t="shared" ref="O29" si="21">SUM(E30+H30+K30+N30)</f>
        <v>396</v>
      </c>
      <c r="P29" s="207">
        <f t="shared" ref="P29" si="22">SUM(D30+G30+J30+M30)</f>
        <v>-4</v>
      </c>
      <c r="Q29" s="240">
        <f>AD18</f>
        <v>12</v>
      </c>
      <c r="T29" s="234">
        <f>O29+'30 družstiev Preteky č. 1'!O29</f>
        <v>792</v>
      </c>
      <c r="U29" s="236">
        <f>P29+'30 družstiev Preteky č. 1'!P29</f>
        <v>-8</v>
      </c>
      <c r="V29" s="209">
        <f>AZ18</f>
        <v>12</v>
      </c>
      <c r="Y29" s="10">
        <f>O51</f>
        <v>396</v>
      </c>
      <c r="Z29" s="9">
        <f>P51</f>
        <v>-4</v>
      </c>
      <c r="AA29">
        <f t="shared" si="0"/>
        <v>12</v>
      </c>
      <c r="AB29">
        <f t="shared" si="1"/>
        <v>12</v>
      </c>
      <c r="AC29">
        <f t="shared" si="2"/>
        <v>12.000120000000001</v>
      </c>
      <c r="AD29" s="21">
        <f t="shared" si="3"/>
        <v>12</v>
      </c>
      <c r="AE29" s="14">
        <f>D52</f>
        <v>-1</v>
      </c>
      <c r="AF29" s="15">
        <f t="shared" si="4"/>
        <v>12</v>
      </c>
      <c r="AG29">
        <f t="shared" si="5"/>
        <v>19</v>
      </c>
      <c r="AH29" s="19">
        <f t="shared" si="6"/>
        <v>21</v>
      </c>
      <c r="AI29" s="14">
        <f>G52</f>
        <v>-1</v>
      </c>
      <c r="AJ29">
        <f t="shared" si="7"/>
        <v>12</v>
      </c>
      <c r="AK29">
        <f t="shared" si="8"/>
        <v>19</v>
      </c>
      <c r="AL29" s="19">
        <f t="shared" si="9"/>
        <v>21</v>
      </c>
      <c r="AM29" s="14">
        <f>J52</f>
        <v>-1</v>
      </c>
      <c r="AN29" s="15">
        <f t="shared" si="10"/>
        <v>12</v>
      </c>
      <c r="AO29">
        <f t="shared" si="11"/>
        <v>19</v>
      </c>
      <c r="AP29" s="19">
        <f t="shared" si="12"/>
        <v>21</v>
      </c>
      <c r="AQ29" s="14">
        <f>M52</f>
        <v>-1</v>
      </c>
      <c r="AR29" s="15">
        <f t="shared" si="13"/>
        <v>12</v>
      </c>
      <c r="AS29">
        <f t="shared" si="14"/>
        <v>19</v>
      </c>
      <c r="AT29" s="19">
        <f t="shared" si="15"/>
        <v>21</v>
      </c>
      <c r="AU29" s="9">
        <f>T51</f>
        <v>792</v>
      </c>
      <c r="AV29" s="9">
        <f>U51</f>
        <v>-8</v>
      </c>
      <c r="AW29">
        <f t="shared" si="16"/>
        <v>12</v>
      </c>
      <c r="AX29">
        <f t="shared" si="17"/>
        <v>12</v>
      </c>
      <c r="AY29">
        <f t="shared" si="18"/>
        <v>12.000120000000001</v>
      </c>
      <c r="AZ29">
        <f t="shared" si="19"/>
        <v>12</v>
      </c>
    </row>
    <row r="30" spans="1:52" ht="15.9" hidden="1" customHeight="1" thickBot="1" x14ac:dyDescent="0.3">
      <c r="A30" s="200"/>
      <c r="B30" s="202"/>
      <c r="C30" s="24"/>
      <c r="D30" s="25">
        <v>-1</v>
      </c>
      <c r="E30" s="26">
        <v>99</v>
      </c>
      <c r="F30" s="24"/>
      <c r="G30" s="25">
        <v>-1</v>
      </c>
      <c r="H30" s="26">
        <v>99</v>
      </c>
      <c r="I30" s="24"/>
      <c r="J30" s="25">
        <v>-1</v>
      </c>
      <c r="K30" s="26">
        <v>99</v>
      </c>
      <c r="L30" s="167"/>
      <c r="M30" s="25">
        <v>-1</v>
      </c>
      <c r="N30" s="26">
        <v>99</v>
      </c>
      <c r="O30" s="206"/>
      <c r="P30" s="208"/>
      <c r="Q30" s="241"/>
      <c r="T30" s="235"/>
      <c r="U30" s="237"/>
      <c r="V30" s="210"/>
      <c r="Y30" s="10">
        <f>O53</f>
        <v>396</v>
      </c>
      <c r="Z30" s="9">
        <f>P53</f>
        <v>-4</v>
      </c>
      <c r="AA30">
        <f t="shared" si="0"/>
        <v>12</v>
      </c>
      <c r="AB30">
        <f t="shared" si="1"/>
        <v>12</v>
      </c>
      <c r="AC30">
        <f t="shared" si="2"/>
        <v>12.000120000000001</v>
      </c>
      <c r="AD30" s="21">
        <f t="shared" si="3"/>
        <v>12</v>
      </c>
      <c r="AE30" s="14">
        <f>D54</f>
        <v>-1</v>
      </c>
      <c r="AF30" s="15">
        <f t="shared" si="4"/>
        <v>12</v>
      </c>
      <c r="AG30">
        <f t="shared" si="5"/>
        <v>19</v>
      </c>
      <c r="AH30" s="19">
        <f t="shared" si="6"/>
        <v>21</v>
      </c>
      <c r="AI30" s="14">
        <f>G54</f>
        <v>-1</v>
      </c>
      <c r="AJ30">
        <f t="shared" si="7"/>
        <v>12</v>
      </c>
      <c r="AK30">
        <f t="shared" si="8"/>
        <v>19</v>
      </c>
      <c r="AL30" s="19">
        <f t="shared" si="9"/>
        <v>21</v>
      </c>
      <c r="AM30" s="14">
        <f>J54</f>
        <v>-1</v>
      </c>
      <c r="AN30" s="15">
        <f t="shared" si="10"/>
        <v>12</v>
      </c>
      <c r="AO30">
        <f t="shared" si="11"/>
        <v>19</v>
      </c>
      <c r="AP30" s="19">
        <f t="shared" si="12"/>
        <v>21</v>
      </c>
      <c r="AQ30" s="14">
        <f>M54</f>
        <v>-1</v>
      </c>
      <c r="AR30" s="15">
        <f t="shared" si="13"/>
        <v>12</v>
      </c>
      <c r="AS30">
        <f t="shared" si="14"/>
        <v>19</v>
      </c>
      <c r="AT30" s="19">
        <f t="shared" si="15"/>
        <v>21</v>
      </c>
      <c r="AU30" s="9">
        <f>T53</f>
        <v>792</v>
      </c>
      <c r="AV30" s="9">
        <f>U53</f>
        <v>-8</v>
      </c>
      <c r="AW30">
        <f t="shared" si="16"/>
        <v>12</v>
      </c>
      <c r="AX30">
        <f t="shared" si="17"/>
        <v>12</v>
      </c>
      <c r="AY30">
        <f t="shared" si="18"/>
        <v>12.000120000000001</v>
      </c>
      <c r="AZ30">
        <f t="shared" si="19"/>
        <v>12</v>
      </c>
    </row>
    <row r="31" spans="1:52" ht="15.9" hidden="1" customHeight="1" x14ac:dyDescent="0.25">
      <c r="A31" s="199">
        <v>14</v>
      </c>
      <c r="B31" s="201">
        <f>'Zoznam tímov a pretekárov'!A29</f>
        <v>0</v>
      </c>
      <c r="C31" s="203"/>
      <c r="D31" s="204"/>
      <c r="E31" s="71"/>
      <c r="F31" s="203"/>
      <c r="G31" s="204"/>
      <c r="H31" s="71"/>
      <c r="I31" s="203"/>
      <c r="J31" s="204"/>
      <c r="K31" s="71"/>
      <c r="L31" s="203"/>
      <c r="M31" s="204"/>
      <c r="N31" s="71"/>
      <c r="O31" s="205">
        <f t="shared" ref="O31" si="23">SUM(E32+H32+K32+N32)</f>
        <v>396</v>
      </c>
      <c r="P31" s="207">
        <f t="shared" ref="P31" si="24">SUM(D32+G32+J32+M32)</f>
        <v>-4</v>
      </c>
      <c r="Q31" s="240">
        <f>AD19</f>
        <v>12</v>
      </c>
      <c r="T31" s="234">
        <f>O31+'30 družstiev Preteky č. 1'!O31</f>
        <v>792</v>
      </c>
      <c r="U31" s="236">
        <f>P31+'30 družstiev Preteky č. 1'!P31</f>
        <v>-8</v>
      </c>
      <c r="V31" s="209">
        <f>AZ19</f>
        <v>12</v>
      </c>
      <c r="Y31" s="10">
        <f>O55</f>
        <v>396</v>
      </c>
      <c r="Z31" s="9">
        <f>P55</f>
        <v>-4</v>
      </c>
      <c r="AA31">
        <f t="shared" si="0"/>
        <v>12</v>
      </c>
      <c r="AB31">
        <f t="shared" si="1"/>
        <v>12</v>
      </c>
      <c r="AC31">
        <f t="shared" si="2"/>
        <v>12.000120000000001</v>
      </c>
      <c r="AD31" s="21">
        <f t="shared" si="3"/>
        <v>12</v>
      </c>
      <c r="AE31" s="14">
        <f>D56</f>
        <v>-1</v>
      </c>
      <c r="AF31" s="15">
        <f t="shared" si="4"/>
        <v>12</v>
      </c>
      <c r="AG31">
        <f t="shared" si="5"/>
        <v>19</v>
      </c>
      <c r="AH31" s="19">
        <f t="shared" si="6"/>
        <v>21</v>
      </c>
      <c r="AI31" s="14">
        <f>G56</f>
        <v>-1</v>
      </c>
      <c r="AJ31">
        <f t="shared" si="7"/>
        <v>12</v>
      </c>
      <c r="AK31">
        <f t="shared" si="8"/>
        <v>19</v>
      </c>
      <c r="AL31" s="19">
        <f t="shared" si="9"/>
        <v>21</v>
      </c>
      <c r="AM31" s="14">
        <f>J56</f>
        <v>-1</v>
      </c>
      <c r="AN31" s="15">
        <f t="shared" si="10"/>
        <v>12</v>
      </c>
      <c r="AO31">
        <f t="shared" si="11"/>
        <v>19</v>
      </c>
      <c r="AP31" s="19">
        <f t="shared" si="12"/>
        <v>21</v>
      </c>
      <c r="AQ31" s="14">
        <f>M56</f>
        <v>-1</v>
      </c>
      <c r="AR31" s="15">
        <f t="shared" si="13"/>
        <v>12</v>
      </c>
      <c r="AS31">
        <f t="shared" si="14"/>
        <v>19</v>
      </c>
      <c r="AT31" s="19">
        <f t="shared" si="15"/>
        <v>21</v>
      </c>
      <c r="AU31" s="9">
        <f>T55</f>
        <v>792</v>
      </c>
      <c r="AV31" s="9">
        <f>U55</f>
        <v>-8</v>
      </c>
      <c r="AW31">
        <f t="shared" si="16"/>
        <v>12</v>
      </c>
      <c r="AX31">
        <f t="shared" si="17"/>
        <v>12</v>
      </c>
      <c r="AY31">
        <f t="shared" si="18"/>
        <v>12.000120000000001</v>
      </c>
      <c r="AZ31">
        <f t="shared" si="19"/>
        <v>12</v>
      </c>
    </row>
    <row r="32" spans="1:52" ht="15.9" hidden="1" customHeight="1" thickBot="1" x14ac:dyDescent="0.3">
      <c r="A32" s="200"/>
      <c r="B32" s="202"/>
      <c r="C32" s="24"/>
      <c r="D32" s="25">
        <v>-1</v>
      </c>
      <c r="E32" s="26">
        <v>99</v>
      </c>
      <c r="F32" s="167"/>
      <c r="G32" s="25">
        <v>-1</v>
      </c>
      <c r="H32" s="26">
        <v>99</v>
      </c>
      <c r="I32" s="24"/>
      <c r="J32" s="25">
        <v>-1</v>
      </c>
      <c r="K32" s="26">
        <v>99</v>
      </c>
      <c r="L32" s="24"/>
      <c r="M32" s="25">
        <v>-1</v>
      </c>
      <c r="N32" s="26">
        <v>99</v>
      </c>
      <c r="O32" s="206"/>
      <c r="P32" s="208"/>
      <c r="Q32" s="241"/>
      <c r="T32" s="235"/>
      <c r="U32" s="237"/>
      <c r="V32" s="210"/>
      <c r="Y32" s="10">
        <f>O57</f>
        <v>396</v>
      </c>
      <c r="Z32" s="9">
        <f>P57</f>
        <v>-4</v>
      </c>
      <c r="AA32">
        <f t="shared" si="0"/>
        <v>12</v>
      </c>
      <c r="AB32">
        <f t="shared" si="1"/>
        <v>12</v>
      </c>
      <c r="AC32">
        <f t="shared" si="2"/>
        <v>12.000120000000001</v>
      </c>
      <c r="AD32" s="21">
        <f t="shared" si="3"/>
        <v>12</v>
      </c>
      <c r="AE32" s="14">
        <f>D58</f>
        <v>-1</v>
      </c>
      <c r="AF32" s="15">
        <f t="shared" si="4"/>
        <v>12</v>
      </c>
      <c r="AG32">
        <f t="shared" si="5"/>
        <v>19</v>
      </c>
      <c r="AH32" s="19">
        <f t="shared" si="6"/>
        <v>21</v>
      </c>
      <c r="AI32" s="14">
        <f>G58</f>
        <v>-1</v>
      </c>
      <c r="AJ32">
        <f t="shared" si="7"/>
        <v>12</v>
      </c>
      <c r="AK32">
        <f t="shared" si="8"/>
        <v>19</v>
      </c>
      <c r="AL32" s="19">
        <f t="shared" si="9"/>
        <v>21</v>
      </c>
      <c r="AM32" s="14">
        <f>J58</f>
        <v>-1</v>
      </c>
      <c r="AN32" s="15">
        <f t="shared" si="10"/>
        <v>12</v>
      </c>
      <c r="AO32">
        <f t="shared" si="11"/>
        <v>19</v>
      </c>
      <c r="AP32" s="19">
        <f t="shared" si="12"/>
        <v>21</v>
      </c>
      <c r="AQ32" s="14">
        <f>M58</f>
        <v>-1</v>
      </c>
      <c r="AR32" s="15">
        <f t="shared" si="13"/>
        <v>12</v>
      </c>
      <c r="AS32">
        <f t="shared" si="14"/>
        <v>19</v>
      </c>
      <c r="AT32" s="19">
        <f t="shared" si="15"/>
        <v>21</v>
      </c>
      <c r="AU32" s="9">
        <f>T57</f>
        <v>792</v>
      </c>
      <c r="AV32" s="9">
        <f>U57</f>
        <v>-8</v>
      </c>
      <c r="AW32">
        <f t="shared" si="16"/>
        <v>12</v>
      </c>
      <c r="AX32">
        <f t="shared" si="17"/>
        <v>12</v>
      </c>
      <c r="AY32">
        <f t="shared" si="18"/>
        <v>12.000120000000001</v>
      </c>
      <c r="AZ32">
        <f t="shared" si="19"/>
        <v>12</v>
      </c>
    </row>
    <row r="33" spans="1:52" ht="15.9" hidden="1" customHeight="1" x14ac:dyDescent="0.25">
      <c r="A33" s="199">
        <v>15</v>
      </c>
      <c r="B33" s="201">
        <f>'Zoznam tímov a pretekárov'!A31</f>
        <v>0</v>
      </c>
      <c r="C33" s="203"/>
      <c r="D33" s="204"/>
      <c r="E33" s="71"/>
      <c r="F33" s="203"/>
      <c r="G33" s="204"/>
      <c r="H33" s="71"/>
      <c r="I33" s="203"/>
      <c r="J33" s="204"/>
      <c r="K33" s="71"/>
      <c r="L33" s="203"/>
      <c r="M33" s="204"/>
      <c r="N33" s="71"/>
      <c r="O33" s="205">
        <f t="shared" ref="O33:O63" si="25">SUM(E34+H34+K34+N34)</f>
        <v>396</v>
      </c>
      <c r="P33" s="207">
        <f t="shared" ref="P33:P63" si="26">SUM(D34+G34+J34+M34)</f>
        <v>-4</v>
      </c>
      <c r="Q33" s="240">
        <f>AD20</f>
        <v>12</v>
      </c>
      <c r="T33" s="234">
        <f>O33+'30 družstiev Preteky č. 1'!O33</f>
        <v>792</v>
      </c>
      <c r="U33" s="236">
        <f>P33+'30 družstiev Preteky č. 1'!P33</f>
        <v>-8</v>
      </c>
      <c r="V33" s="209">
        <f>AZ20</f>
        <v>12</v>
      </c>
      <c r="Y33" s="10">
        <f>O59</f>
        <v>396</v>
      </c>
      <c r="Z33" s="9">
        <f>P59</f>
        <v>-4</v>
      </c>
      <c r="AA33">
        <f t="shared" si="0"/>
        <v>12</v>
      </c>
      <c r="AB33">
        <f t="shared" si="1"/>
        <v>12</v>
      </c>
      <c r="AC33">
        <f t="shared" si="2"/>
        <v>12.000120000000001</v>
      </c>
      <c r="AD33" s="21">
        <f t="shared" si="3"/>
        <v>12</v>
      </c>
      <c r="AE33" s="14">
        <f>D60</f>
        <v>-1</v>
      </c>
      <c r="AF33" s="15">
        <f t="shared" si="4"/>
        <v>12</v>
      </c>
      <c r="AG33">
        <f t="shared" si="5"/>
        <v>19</v>
      </c>
      <c r="AH33" s="19">
        <f t="shared" si="6"/>
        <v>21</v>
      </c>
      <c r="AI33" s="14">
        <f>G60</f>
        <v>-1</v>
      </c>
      <c r="AJ33">
        <f t="shared" si="7"/>
        <v>12</v>
      </c>
      <c r="AK33">
        <f t="shared" si="8"/>
        <v>19</v>
      </c>
      <c r="AL33" s="19">
        <f t="shared" si="9"/>
        <v>21</v>
      </c>
      <c r="AM33" s="14">
        <f>J60</f>
        <v>-1</v>
      </c>
      <c r="AN33" s="15">
        <f t="shared" si="10"/>
        <v>12</v>
      </c>
      <c r="AO33">
        <f t="shared" si="11"/>
        <v>19</v>
      </c>
      <c r="AP33" s="19">
        <f t="shared" si="12"/>
        <v>21</v>
      </c>
      <c r="AQ33" s="14">
        <f>M60</f>
        <v>-1</v>
      </c>
      <c r="AR33" s="15">
        <f t="shared" si="13"/>
        <v>12</v>
      </c>
      <c r="AS33">
        <f t="shared" si="14"/>
        <v>19</v>
      </c>
      <c r="AT33" s="19">
        <f t="shared" si="15"/>
        <v>21</v>
      </c>
      <c r="AU33" s="9">
        <f>T59</f>
        <v>792</v>
      </c>
      <c r="AV33" s="9">
        <f>U59</f>
        <v>-8</v>
      </c>
      <c r="AW33">
        <f t="shared" si="16"/>
        <v>12</v>
      </c>
      <c r="AX33">
        <f t="shared" si="17"/>
        <v>12</v>
      </c>
      <c r="AY33">
        <f t="shared" si="18"/>
        <v>12.000120000000001</v>
      </c>
      <c r="AZ33">
        <f t="shared" si="19"/>
        <v>12</v>
      </c>
    </row>
    <row r="34" spans="1:52" ht="15.9" hidden="1" customHeight="1" thickBot="1" x14ac:dyDescent="0.3">
      <c r="A34" s="200"/>
      <c r="B34" s="202"/>
      <c r="C34" s="24"/>
      <c r="D34" s="25">
        <v>-1</v>
      </c>
      <c r="E34" s="26">
        <v>99</v>
      </c>
      <c r="F34" s="24"/>
      <c r="G34" s="25">
        <v>-1</v>
      </c>
      <c r="H34" s="26">
        <v>99</v>
      </c>
      <c r="I34" s="24"/>
      <c r="J34" s="25">
        <v>-1</v>
      </c>
      <c r="K34" s="26">
        <v>99</v>
      </c>
      <c r="L34" s="24"/>
      <c r="M34" s="25">
        <v>-1</v>
      </c>
      <c r="N34" s="26">
        <v>99</v>
      </c>
      <c r="O34" s="206"/>
      <c r="P34" s="208"/>
      <c r="Q34" s="241"/>
      <c r="T34" s="235"/>
      <c r="U34" s="237"/>
      <c r="V34" s="210"/>
      <c r="Y34" s="10">
        <f>O61</f>
        <v>396</v>
      </c>
      <c r="Z34" s="9">
        <f>P61</f>
        <v>-4</v>
      </c>
      <c r="AA34">
        <f t="shared" si="0"/>
        <v>12</v>
      </c>
      <c r="AB34">
        <f t="shared" si="1"/>
        <v>12</v>
      </c>
      <c r="AC34">
        <f t="shared" si="2"/>
        <v>12.000120000000001</v>
      </c>
      <c r="AD34" s="21">
        <f t="shared" si="3"/>
        <v>12</v>
      </c>
      <c r="AE34" s="14">
        <f>D62</f>
        <v>-1</v>
      </c>
      <c r="AF34" s="15">
        <f t="shared" si="4"/>
        <v>12</v>
      </c>
      <c r="AG34">
        <f t="shared" si="5"/>
        <v>19</v>
      </c>
      <c r="AH34" s="19">
        <f t="shared" si="6"/>
        <v>21</v>
      </c>
      <c r="AI34" s="14">
        <f>G62</f>
        <v>-1</v>
      </c>
      <c r="AJ34">
        <f t="shared" si="7"/>
        <v>12</v>
      </c>
      <c r="AK34">
        <f t="shared" si="8"/>
        <v>19</v>
      </c>
      <c r="AL34" s="19">
        <f t="shared" si="9"/>
        <v>21</v>
      </c>
      <c r="AM34" s="14">
        <f>J62</f>
        <v>-1</v>
      </c>
      <c r="AN34" s="15">
        <f t="shared" si="10"/>
        <v>12</v>
      </c>
      <c r="AO34">
        <f t="shared" si="11"/>
        <v>19</v>
      </c>
      <c r="AP34" s="19">
        <f t="shared" si="12"/>
        <v>21</v>
      </c>
      <c r="AQ34" s="14">
        <f>M62</f>
        <v>-1</v>
      </c>
      <c r="AR34" s="15">
        <f t="shared" si="13"/>
        <v>12</v>
      </c>
      <c r="AS34">
        <f t="shared" si="14"/>
        <v>19</v>
      </c>
      <c r="AT34" s="19">
        <f t="shared" si="15"/>
        <v>21</v>
      </c>
      <c r="AU34" s="9">
        <f>T61</f>
        <v>792</v>
      </c>
      <c r="AV34" s="9">
        <f>U61</f>
        <v>-8</v>
      </c>
      <c r="AW34">
        <f t="shared" si="16"/>
        <v>12</v>
      </c>
      <c r="AX34">
        <f t="shared" si="17"/>
        <v>12</v>
      </c>
      <c r="AY34">
        <f t="shared" si="18"/>
        <v>12.000120000000001</v>
      </c>
      <c r="AZ34">
        <f t="shared" si="19"/>
        <v>12</v>
      </c>
    </row>
    <row r="35" spans="1:52" ht="15.9" hidden="1" customHeight="1" thickBot="1" x14ac:dyDescent="0.3">
      <c r="A35" s="199">
        <v>16</v>
      </c>
      <c r="B35" s="201">
        <f>'Zoznam tímov a pretekárov'!A33</f>
        <v>0</v>
      </c>
      <c r="C35" s="203"/>
      <c r="D35" s="204"/>
      <c r="E35" s="71"/>
      <c r="F35" s="203"/>
      <c r="G35" s="204"/>
      <c r="H35" s="26"/>
      <c r="I35" s="203"/>
      <c r="J35" s="204"/>
      <c r="K35" s="71"/>
      <c r="L35" s="203"/>
      <c r="M35" s="204"/>
      <c r="N35" s="71"/>
      <c r="O35" s="205">
        <f t="shared" si="25"/>
        <v>396</v>
      </c>
      <c r="P35" s="207">
        <f t="shared" si="26"/>
        <v>-4</v>
      </c>
      <c r="Q35" s="240">
        <f>AD21</f>
        <v>12</v>
      </c>
      <c r="T35" s="234">
        <f>O35+'30 družstiev Preteky č. 1'!O35</f>
        <v>792</v>
      </c>
      <c r="U35" s="236">
        <f>P35+'30 družstiev Preteky č. 1'!P35</f>
        <v>-8</v>
      </c>
      <c r="V35" s="209">
        <f>AZ21</f>
        <v>12</v>
      </c>
      <c r="Y35" s="10">
        <f>O63</f>
        <v>396</v>
      </c>
      <c r="Z35" s="9">
        <f>P63</f>
        <v>-4</v>
      </c>
      <c r="AA35">
        <f t="shared" si="0"/>
        <v>12</v>
      </c>
      <c r="AB35">
        <f t="shared" si="1"/>
        <v>12</v>
      </c>
      <c r="AC35">
        <f t="shared" si="2"/>
        <v>12.000120000000001</v>
      </c>
      <c r="AD35" s="21">
        <f t="shared" si="3"/>
        <v>12</v>
      </c>
      <c r="AE35" s="14">
        <f>D64</f>
        <v>-1</v>
      </c>
      <c r="AF35" s="15">
        <f t="shared" si="4"/>
        <v>12</v>
      </c>
      <c r="AG35">
        <f t="shared" si="5"/>
        <v>19</v>
      </c>
      <c r="AH35" s="19">
        <f t="shared" si="6"/>
        <v>21</v>
      </c>
      <c r="AI35" s="14">
        <f>G64</f>
        <v>-1</v>
      </c>
      <c r="AJ35">
        <f t="shared" si="7"/>
        <v>12</v>
      </c>
      <c r="AK35">
        <f t="shared" si="8"/>
        <v>19</v>
      </c>
      <c r="AL35" s="19">
        <f t="shared" si="9"/>
        <v>21</v>
      </c>
      <c r="AM35" s="14">
        <f>J64</f>
        <v>-1</v>
      </c>
      <c r="AN35" s="15">
        <f t="shared" si="10"/>
        <v>12</v>
      </c>
      <c r="AO35">
        <f t="shared" si="11"/>
        <v>19</v>
      </c>
      <c r="AP35" s="19">
        <f t="shared" si="12"/>
        <v>21</v>
      </c>
      <c r="AQ35" s="14">
        <f>M64</f>
        <v>-1</v>
      </c>
      <c r="AR35" s="15">
        <f>IF(M34="d",MAX($A$5:$A$64) +1,RANK(AQ35,$AQ$6:$AQ$35,0))</f>
        <v>12</v>
      </c>
      <c r="AS35">
        <f>COUNTIF($AR$6:$AR$35,AR35)</f>
        <v>19</v>
      </c>
      <c r="AT35" s="19">
        <f>IF(AS35 &gt; 1,IF(MOD(AS35,2) = 0,((AR35*2+AS35-1)/2),(AR35*2+AS35-1)/2),IF(AS35=1,AR35,(AR35*2+AS35-1)/2))</f>
        <v>21</v>
      </c>
      <c r="AU35" s="9">
        <f>T63</f>
        <v>792</v>
      </c>
      <c r="AV35" s="9">
        <f>U63</f>
        <v>-8</v>
      </c>
      <c r="AW35">
        <f>RANK(AU35,$AU$6:$AU$35,1)</f>
        <v>12</v>
      </c>
      <c r="AX35">
        <f t="shared" si="17"/>
        <v>12</v>
      </c>
      <c r="AY35">
        <f t="shared" si="18"/>
        <v>12.000120000000001</v>
      </c>
      <c r="AZ35">
        <f t="shared" si="19"/>
        <v>12</v>
      </c>
    </row>
    <row r="36" spans="1:52" ht="15.9" hidden="1" customHeight="1" thickBot="1" x14ac:dyDescent="0.3">
      <c r="A36" s="200"/>
      <c r="B36" s="202"/>
      <c r="C36" s="24"/>
      <c r="D36" s="25">
        <v>-1</v>
      </c>
      <c r="E36" s="26">
        <v>99</v>
      </c>
      <c r="F36" s="24"/>
      <c r="G36" s="25">
        <v>-1</v>
      </c>
      <c r="H36" s="26">
        <v>99</v>
      </c>
      <c r="I36" s="24"/>
      <c r="J36" s="25">
        <v>-1</v>
      </c>
      <c r="K36" s="26">
        <v>99</v>
      </c>
      <c r="L36" s="24"/>
      <c r="M36" s="25">
        <v>-1</v>
      </c>
      <c r="N36" s="26">
        <v>99</v>
      </c>
      <c r="O36" s="206"/>
      <c r="P36" s="208"/>
      <c r="Q36" s="241"/>
      <c r="T36" s="235"/>
      <c r="U36" s="237"/>
      <c r="V36" s="210"/>
      <c r="AF36" s="8"/>
    </row>
    <row r="37" spans="1:52" ht="15.9" hidden="1" customHeight="1" x14ac:dyDescent="0.3">
      <c r="A37" s="199">
        <v>17</v>
      </c>
      <c r="B37" s="201">
        <f>'Zoznam tímov a pretekárov'!A35</f>
        <v>0</v>
      </c>
      <c r="C37" s="203"/>
      <c r="D37" s="204"/>
      <c r="E37" s="71"/>
      <c r="F37" s="203"/>
      <c r="G37" s="204"/>
      <c r="H37" s="71"/>
      <c r="I37" s="203"/>
      <c r="J37" s="204"/>
      <c r="K37" s="71"/>
      <c r="L37" s="203"/>
      <c r="M37" s="204"/>
      <c r="N37" s="71"/>
      <c r="O37" s="205">
        <f t="shared" si="25"/>
        <v>396</v>
      </c>
      <c r="P37" s="207">
        <f t="shared" si="26"/>
        <v>-4</v>
      </c>
      <c r="Q37" s="240">
        <f>AD22</f>
        <v>12</v>
      </c>
      <c r="R37" s="78"/>
      <c r="S37" s="78"/>
      <c r="T37" s="234">
        <f>O37+'30 družstiev Preteky č. 1'!O37</f>
        <v>792</v>
      </c>
      <c r="U37" s="236">
        <f>P37+'30 družstiev Preteky č. 1'!P37</f>
        <v>-8</v>
      </c>
      <c r="V37" s="209">
        <f>AZ22</f>
        <v>12</v>
      </c>
    </row>
    <row r="38" spans="1:52" ht="15.75" hidden="1" customHeight="1" thickBot="1" x14ac:dyDescent="0.3">
      <c r="A38" s="200"/>
      <c r="B38" s="202"/>
      <c r="C38" s="24"/>
      <c r="D38" s="25">
        <v>-1</v>
      </c>
      <c r="E38" s="26">
        <v>99</v>
      </c>
      <c r="F38" s="24"/>
      <c r="G38" s="25">
        <v>-1</v>
      </c>
      <c r="H38" s="26">
        <v>99</v>
      </c>
      <c r="I38" s="24"/>
      <c r="J38" s="25">
        <v>-1</v>
      </c>
      <c r="K38" s="26">
        <v>99</v>
      </c>
      <c r="L38" s="24"/>
      <c r="M38" s="25">
        <v>-1</v>
      </c>
      <c r="N38" s="26">
        <v>99</v>
      </c>
      <c r="O38" s="206"/>
      <c r="P38" s="208"/>
      <c r="Q38" s="241"/>
      <c r="T38" s="235"/>
      <c r="U38" s="237"/>
      <c r="V38" s="210"/>
    </row>
    <row r="39" spans="1:52" ht="15" hidden="1" customHeight="1" x14ac:dyDescent="0.25">
      <c r="A39" s="199">
        <v>18</v>
      </c>
      <c r="B39" s="201">
        <f>'Zoznam tímov a pretekárov'!A37</f>
        <v>0</v>
      </c>
      <c r="C39" s="203"/>
      <c r="D39" s="204"/>
      <c r="E39" s="71"/>
      <c r="F39" s="203"/>
      <c r="G39" s="204"/>
      <c r="H39" s="71"/>
      <c r="I39" s="203"/>
      <c r="J39" s="204"/>
      <c r="K39" s="71"/>
      <c r="L39" s="203"/>
      <c r="M39" s="204"/>
      <c r="N39" s="71"/>
      <c r="O39" s="205">
        <f t="shared" si="25"/>
        <v>396</v>
      </c>
      <c r="P39" s="207">
        <f t="shared" si="26"/>
        <v>-4</v>
      </c>
      <c r="Q39" s="240">
        <f>AD23</f>
        <v>12</v>
      </c>
      <c r="T39" s="234">
        <f>O39+'30 družstiev Preteky č. 1'!O39</f>
        <v>792</v>
      </c>
      <c r="U39" s="236">
        <f>P39+'30 družstiev Preteky č. 1'!P39</f>
        <v>-8</v>
      </c>
      <c r="V39" s="209">
        <f>AZ23</f>
        <v>12</v>
      </c>
    </row>
    <row r="40" spans="1:52" ht="15.75" hidden="1" customHeight="1" thickBot="1" x14ac:dyDescent="0.3">
      <c r="A40" s="200"/>
      <c r="B40" s="202"/>
      <c r="C40" s="24"/>
      <c r="D40" s="25">
        <v>-1</v>
      </c>
      <c r="E40" s="26">
        <v>99</v>
      </c>
      <c r="F40" s="24"/>
      <c r="G40" s="25">
        <v>-1</v>
      </c>
      <c r="H40" s="26">
        <v>99</v>
      </c>
      <c r="I40" s="24"/>
      <c r="J40" s="25">
        <v>-1</v>
      </c>
      <c r="K40" s="26">
        <v>99</v>
      </c>
      <c r="L40" s="24"/>
      <c r="M40" s="25">
        <v>-1</v>
      </c>
      <c r="N40" s="26">
        <v>99</v>
      </c>
      <c r="O40" s="206"/>
      <c r="P40" s="208"/>
      <c r="Q40" s="241"/>
      <c r="T40" s="235"/>
      <c r="U40" s="237"/>
      <c r="V40" s="210"/>
    </row>
    <row r="41" spans="1:52" ht="15.75" hidden="1" customHeight="1" thickBot="1" x14ac:dyDescent="0.3">
      <c r="A41" s="199">
        <v>19</v>
      </c>
      <c r="B41" s="201">
        <f>'Zoznam tímov a pretekárov'!A39</f>
        <v>0</v>
      </c>
      <c r="C41" s="203"/>
      <c r="D41" s="204"/>
      <c r="E41" s="71"/>
      <c r="F41" s="203"/>
      <c r="G41" s="204"/>
      <c r="H41" s="71"/>
      <c r="I41" s="203"/>
      <c r="J41" s="204"/>
      <c r="K41" s="71"/>
      <c r="L41" s="203"/>
      <c r="M41" s="204"/>
      <c r="N41" s="71"/>
      <c r="O41" s="205">
        <f t="shared" si="25"/>
        <v>396</v>
      </c>
      <c r="P41" s="207">
        <f t="shared" si="26"/>
        <v>-4</v>
      </c>
      <c r="Q41" s="240">
        <f>AD24</f>
        <v>12</v>
      </c>
      <c r="S41">
        <v>234</v>
      </c>
      <c r="T41" s="234">
        <f>O41+'30 družstiev Preteky č. 1'!O41</f>
        <v>792</v>
      </c>
      <c r="U41" s="236">
        <f>P41+'30 družstiev Preteky č. 1'!P41</f>
        <v>-8</v>
      </c>
      <c r="V41" s="209">
        <f>AZ24</f>
        <v>12</v>
      </c>
      <c r="AP41" s="18" t="s">
        <v>26</v>
      </c>
      <c r="AQ41" s="7" t="str">
        <f>IF(C5 = "D","0"," ")</f>
        <v xml:space="preserve"> </v>
      </c>
    </row>
    <row r="42" spans="1:52" ht="15.75" hidden="1" customHeight="1" thickBot="1" x14ac:dyDescent="0.3">
      <c r="A42" s="200"/>
      <c r="B42" s="202"/>
      <c r="C42" s="24"/>
      <c r="D42" s="25">
        <v>-1</v>
      </c>
      <c r="E42" s="26">
        <v>99</v>
      </c>
      <c r="F42" s="24"/>
      <c r="G42" s="25">
        <v>-1</v>
      </c>
      <c r="H42" s="26">
        <v>99</v>
      </c>
      <c r="I42" s="24"/>
      <c r="J42" s="25">
        <v>-1</v>
      </c>
      <c r="K42" s="26">
        <v>99</v>
      </c>
      <c r="L42" s="24"/>
      <c r="M42" s="25">
        <v>-1</v>
      </c>
      <c r="N42" s="26">
        <v>99</v>
      </c>
      <c r="O42" s="206"/>
      <c r="P42" s="208"/>
      <c r="Q42" s="241"/>
      <c r="T42" s="235"/>
      <c r="U42" s="237"/>
      <c r="V42" s="210"/>
      <c r="AP42" s="18" t="s">
        <v>27</v>
      </c>
    </row>
    <row r="43" spans="1:52" ht="15" hidden="1" customHeight="1" x14ac:dyDescent="0.25">
      <c r="A43" s="199">
        <v>20</v>
      </c>
      <c r="B43" s="201">
        <f>'Zoznam tímov a pretekárov'!A41</f>
        <v>0</v>
      </c>
      <c r="C43" s="203"/>
      <c r="D43" s="204"/>
      <c r="E43" s="71"/>
      <c r="F43" s="203"/>
      <c r="G43" s="204"/>
      <c r="H43" s="71"/>
      <c r="I43" s="203"/>
      <c r="J43" s="204"/>
      <c r="K43" s="71"/>
      <c r="L43" s="203"/>
      <c r="M43" s="204"/>
      <c r="N43" s="71"/>
      <c r="O43" s="205">
        <f t="shared" si="25"/>
        <v>396</v>
      </c>
      <c r="P43" s="207">
        <f t="shared" si="26"/>
        <v>-4</v>
      </c>
      <c r="Q43" s="240">
        <f>AD25</f>
        <v>12</v>
      </c>
      <c r="T43" s="234">
        <f>O43+'30 družstiev Preteky č. 1'!O43</f>
        <v>792</v>
      </c>
      <c r="U43" s="236">
        <f>P43+'30 družstiev Preteky č. 1'!P43</f>
        <v>-8</v>
      </c>
      <c r="V43" s="209">
        <f>AZ25</f>
        <v>12</v>
      </c>
    </row>
    <row r="44" spans="1:52" ht="15.75" hidden="1" customHeight="1" thickBot="1" x14ac:dyDescent="0.3">
      <c r="A44" s="200"/>
      <c r="B44" s="202"/>
      <c r="C44" s="24"/>
      <c r="D44" s="25">
        <v>-1</v>
      </c>
      <c r="E44" s="26">
        <v>99</v>
      </c>
      <c r="F44" s="24"/>
      <c r="G44" s="25">
        <v>-1</v>
      </c>
      <c r="H44" s="26">
        <v>99</v>
      </c>
      <c r="I44" s="24"/>
      <c r="J44" s="25">
        <v>-1</v>
      </c>
      <c r="K44" s="26">
        <v>99</v>
      </c>
      <c r="L44" s="24"/>
      <c r="M44" s="25">
        <v>-1</v>
      </c>
      <c r="N44" s="26">
        <v>99</v>
      </c>
      <c r="O44" s="206"/>
      <c r="P44" s="208"/>
      <c r="Q44" s="241"/>
      <c r="T44" s="235"/>
      <c r="U44" s="237"/>
      <c r="V44" s="210"/>
    </row>
    <row r="45" spans="1:52" ht="15" hidden="1" customHeight="1" x14ac:dyDescent="0.25">
      <c r="A45" s="199">
        <v>21</v>
      </c>
      <c r="B45" s="201">
        <f>'Zoznam tímov a pretekárov'!A43</f>
        <v>0</v>
      </c>
      <c r="C45" s="203"/>
      <c r="D45" s="204"/>
      <c r="E45" s="71"/>
      <c r="F45" s="203"/>
      <c r="G45" s="204"/>
      <c r="H45" s="71"/>
      <c r="I45" s="203"/>
      <c r="J45" s="204"/>
      <c r="K45" s="71"/>
      <c r="L45" s="203"/>
      <c r="M45" s="204"/>
      <c r="N45" s="71"/>
      <c r="O45" s="205">
        <f t="shared" si="25"/>
        <v>396</v>
      </c>
      <c r="P45" s="207">
        <f t="shared" si="26"/>
        <v>-4</v>
      </c>
      <c r="Q45" s="240">
        <f>AD26</f>
        <v>12</v>
      </c>
      <c r="T45" s="234">
        <f>O45+'30 družstiev Preteky č. 1'!O45</f>
        <v>792</v>
      </c>
      <c r="U45" s="236">
        <f>P45+'30 družstiev Preteky č. 1'!P45</f>
        <v>-8</v>
      </c>
      <c r="V45" s="209">
        <f>AZ26</f>
        <v>12</v>
      </c>
    </row>
    <row r="46" spans="1:52" ht="15.75" hidden="1" customHeight="1" thickBot="1" x14ac:dyDescent="0.3">
      <c r="A46" s="200"/>
      <c r="B46" s="202"/>
      <c r="C46" s="24"/>
      <c r="D46" s="25">
        <v>-1</v>
      </c>
      <c r="E46" s="26">
        <v>99</v>
      </c>
      <c r="F46" s="24"/>
      <c r="G46" s="25">
        <v>-1</v>
      </c>
      <c r="H46" s="26">
        <v>99</v>
      </c>
      <c r="I46" s="24"/>
      <c r="J46" s="25">
        <v>-1</v>
      </c>
      <c r="K46" s="26">
        <v>99</v>
      </c>
      <c r="L46" s="24"/>
      <c r="M46" s="25">
        <v>-1</v>
      </c>
      <c r="N46" s="26">
        <v>99</v>
      </c>
      <c r="O46" s="206"/>
      <c r="P46" s="208"/>
      <c r="Q46" s="241"/>
      <c r="T46" s="235"/>
      <c r="U46" s="237"/>
      <c r="V46" s="210"/>
    </row>
    <row r="47" spans="1:52" ht="15" hidden="1" customHeight="1" x14ac:dyDescent="0.25">
      <c r="A47" s="199">
        <v>22</v>
      </c>
      <c r="B47" s="201">
        <f>'Zoznam tímov a pretekárov'!A45</f>
        <v>0</v>
      </c>
      <c r="C47" s="203"/>
      <c r="D47" s="204"/>
      <c r="E47" s="71"/>
      <c r="F47" s="203"/>
      <c r="G47" s="204"/>
      <c r="H47" s="71"/>
      <c r="I47" s="203"/>
      <c r="J47" s="204"/>
      <c r="K47" s="71"/>
      <c r="L47" s="203"/>
      <c r="M47" s="204"/>
      <c r="N47" s="71"/>
      <c r="O47" s="205">
        <f t="shared" si="25"/>
        <v>396</v>
      </c>
      <c r="P47" s="207">
        <f t="shared" si="26"/>
        <v>-4</v>
      </c>
      <c r="Q47" s="240">
        <f>AD27</f>
        <v>12</v>
      </c>
      <c r="T47" s="234">
        <f>O47+'30 družstiev Preteky č. 1'!O47</f>
        <v>792</v>
      </c>
      <c r="U47" s="236">
        <f>P47+'30 družstiev Preteky č. 1'!P47</f>
        <v>-8</v>
      </c>
      <c r="V47" s="209">
        <f>AZ27</f>
        <v>12</v>
      </c>
    </row>
    <row r="48" spans="1:52" ht="15.75" hidden="1" customHeight="1" thickBot="1" x14ac:dyDescent="0.3">
      <c r="A48" s="200"/>
      <c r="B48" s="202"/>
      <c r="C48" s="24"/>
      <c r="D48" s="25">
        <v>-1</v>
      </c>
      <c r="E48" s="26">
        <v>99</v>
      </c>
      <c r="F48" s="24"/>
      <c r="G48" s="25">
        <v>-1</v>
      </c>
      <c r="H48" s="26">
        <v>99</v>
      </c>
      <c r="I48" s="24"/>
      <c r="J48" s="25">
        <v>-1</v>
      </c>
      <c r="K48" s="26">
        <v>99</v>
      </c>
      <c r="L48" s="24"/>
      <c r="M48" s="25">
        <v>-1</v>
      </c>
      <c r="N48" s="26">
        <v>99</v>
      </c>
      <c r="O48" s="206"/>
      <c r="P48" s="208"/>
      <c r="Q48" s="241"/>
      <c r="T48" s="235"/>
      <c r="U48" s="237"/>
      <c r="V48" s="210"/>
    </row>
    <row r="49" spans="1:22" ht="15" hidden="1" customHeight="1" x14ac:dyDescent="0.25">
      <c r="A49" s="199">
        <v>23</v>
      </c>
      <c r="B49" s="201">
        <f>'Zoznam tímov a pretekárov'!A47</f>
        <v>0</v>
      </c>
      <c r="C49" s="203"/>
      <c r="D49" s="204"/>
      <c r="E49" s="71"/>
      <c r="F49" s="203"/>
      <c r="G49" s="204"/>
      <c r="H49" s="71"/>
      <c r="I49" s="203"/>
      <c r="J49" s="204"/>
      <c r="K49" s="71"/>
      <c r="L49" s="203"/>
      <c r="M49" s="204"/>
      <c r="N49" s="71"/>
      <c r="O49" s="205">
        <f t="shared" si="25"/>
        <v>396</v>
      </c>
      <c r="P49" s="207">
        <f t="shared" si="26"/>
        <v>-4</v>
      </c>
      <c r="Q49" s="240">
        <f>AD28</f>
        <v>12</v>
      </c>
      <c r="T49" s="234">
        <f>O49+'30 družstiev Preteky č. 1'!O49</f>
        <v>792</v>
      </c>
      <c r="U49" s="236">
        <f>P49+'30 družstiev Preteky č. 1'!P49</f>
        <v>-8</v>
      </c>
      <c r="V49" s="209">
        <f>AZ28</f>
        <v>12</v>
      </c>
    </row>
    <row r="50" spans="1:22" ht="15.75" hidden="1" customHeight="1" thickBot="1" x14ac:dyDescent="0.3">
      <c r="A50" s="200"/>
      <c r="B50" s="202"/>
      <c r="C50" s="24"/>
      <c r="D50" s="25">
        <v>-1</v>
      </c>
      <c r="E50" s="26">
        <v>99</v>
      </c>
      <c r="F50" s="24"/>
      <c r="G50" s="25">
        <v>-1</v>
      </c>
      <c r="H50" s="26">
        <v>99</v>
      </c>
      <c r="I50" s="24"/>
      <c r="J50" s="25">
        <v>-1</v>
      </c>
      <c r="K50" s="26">
        <v>99</v>
      </c>
      <c r="L50" s="24"/>
      <c r="M50" s="25">
        <v>-1</v>
      </c>
      <c r="N50" s="26">
        <v>99</v>
      </c>
      <c r="O50" s="206"/>
      <c r="P50" s="208"/>
      <c r="Q50" s="241"/>
      <c r="T50" s="235"/>
      <c r="U50" s="237"/>
      <c r="V50" s="210"/>
    </row>
    <row r="51" spans="1:22" ht="15" hidden="1" customHeight="1" x14ac:dyDescent="0.25">
      <c r="A51" s="199">
        <v>24</v>
      </c>
      <c r="B51" s="238">
        <f>'Zoznam tímov a pretekárov'!A49</f>
        <v>0</v>
      </c>
      <c r="C51" s="203"/>
      <c r="D51" s="204"/>
      <c r="E51" s="71"/>
      <c r="F51" s="203"/>
      <c r="G51" s="204"/>
      <c r="H51" s="71"/>
      <c r="I51" s="203"/>
      <c r="J51" s="204"/>
      <c r="K51" s="71"/>
      <c r="L51" s="203"/>
      <c r="M51" s="204"/>
      <c r="N51" s="71"/>
      <c r="O51" s="205">
        <f t="shared" si="25"/>
        <v>396</v>
      </c>
      <c r="P51" s="207">
        <f t="shared" si="26"/>
        <v>-4</v>
      </c>
      <c r="Q51" s="240">
        <f>AD29</f>
        <v>12</v>
      </c>
      <c r="T51" s="234">
        <f>O51+'30 družstiev Preteky č. 1'!O51</f>
        <v>792</v>
      </c>
      <c r="U51" s="236">
        <f>P51+'30 družstiev Preteky č. 1'!P51</f>
        <v>-8</v>
      </c>
      <c r="V51" s="209">
        <f>AZ29</f>
        <v>12</v>
      </c>
    </row>
    <row r="52" spans="1:22" ht="15.75" hidden="1" customHeight="1" thickBot="1" x14ac:dyDescent="0.3">
      <c r="A52" s="200"/>
      <c r="B52" s="239"/>
      <c r="C52" s="24"/>
      <c r="D52" s="25">
        <v>-1</v>
      </c>
      <c r="E52" s="26">
        <v>99</v>
      </c>
      <c r="F52" s="24"/>
      <c r="G52" s="25">
        <v>-1</v>
      </c>
      <c r="H52" s="26">
        <v>99</v>
      </c>
      <c r="I52" s="24"/>
      <c r="J52" s="25">
        <v>-1</v>
      </c>
      <c r="K52" s="26">
        <v>99</v>
      </c>
      <c r="L52" s="24"/>
      <c r="M52" s="25">
        <v>-1</v>
      </c>
      <c r="N52" s="26">
        <v>99</v>
      </c>
      <c r="O52" s="206"/>
      <c r="P52" s="208"/>
      <c r="Q52" s="241"/>
      <c r="T52" s="235"/>
      <c r="U52" s="237"/>
      <c r="V52" s="210"/>
    </row>
    <row r="53" spans="1:22" ht="15" hidden="1" customHeight="1" x14ac:dyDescent="0.25">
      <c r="A53" s="199">
        <v>25</v>
      </c>
      <c r="B53" s="238">
        <f>'Zoznam tímov a pretekárov'!A51</f>
        <v>0</v>
      </c>
      <c r="C53" s="203"/>
      <c r="D53" s="204"/>
      <c r="E53" s="71"/>
      <c r="F53" s="203"/>
      <c r="G53" s="204"/>
      <c r="H53" s="71"/>
      <c r="I53" s="203"/>
      <c r="J53" s="204"/>
      <c r="K53" s="71"/>
      <c r="L53" s="203"/>
      <c r="M53" s="204"/>
      <c r="N53" s="71"/>
      <c r="O53" s="205">
        <f t="shared" si="25"/>
        <v>396</v>
      </c>
      <c r="P53" s="207">
        <f t="shared" si="26"/>
        <v>-4</v>
      </c>
      <c r="Q53" s="240">
        <f>AD30</f>
        <v>12</v>
      </c>
      <c r="T53" s="234">
        <f>O53+'30 družstiev Preteky č. 1'!O53</f>
        <v>792</v>
      </c>
      <c r="U53" s="236">
        <f>P53+'30 družstiev Preteky č. 1'!P53</f>
        <v>-8</v>
      </c>
      <c r="V53" s="209">
        <f>AZ30</f>
        <v>12</v>
      </c>
    </row>
    <row r="54" spans="1:22" ht="15.75" hidden="1" customHeight="1" thickBot="1" x14ac:dyDescent="0.3">
      <c r="A54" s="200"/>
      <c r="B54" s="239"/>
      <c r="C54" s="24"/>
      <c r="D54" s="25">
        <v>-1</v>
      </c>
      <c r="E54" s="26">
        <v>99</v>
      </c>
      <c r="F54" s="24"/>
      <c r="G54" s="25">
        <v>-1</v>
      </c>
      <c r="H54" s="26">
        <v>99</v>
      </c>
      <c r="I54" s="24"/>
      <c r="J54" s="25">
        <v>-1</v>
      </c>
      <c r="K54" s="26">
        <v>99</v>
      </c>
      <c r="L54" s="24"/>
      <c r="M54" s="25">
        <v>-1</v>
      </c>
      <c r="N54" s="26">
        <v>99</v>
      </c>
      <c r="O54" s="206"/>
      <c r="P54" s="208"/>
      <c r="Q54" s="241"/>
      <c r="T54" s="235"/>
      <c r="U54" s="237"/>
      <c r="V54" s="210"/>
    </row>
    <row r="55" spans="1:22" ht="15" hidden="1" customHeight="1" x14ac:dyDescent="0.25">
      <c r="A55" s="199">
        <v>26</v>
      </c>
      <c r="B55" s="238"/>
      <c r="C55" s="203"/>
      <c r="D55" s="204"/>
      <c r="E55" s="71"/>
      <c r="F55" s="203"/>
      <c r="G55" s="204"/>
      <c r="H55" s="71"/>
      <c r="I55" s="203"/>
      <c r="J55" s="204"/>
      <c r="K55" s="71"/>
      <c r="L55" s="203"/>
      <c r="M55" s="204"/>
      <c r="N55" s="71"/>
      <c r="O55" s="205">
        <f t="shared" si="25"/>
        <v>396</v>
      </c>
      <c r="P55" s="207">
        <f t="shared" si="26"/>
        <v>-4</v>
      </c>
      <c r="Q55" s="240">
        <f>AD31</f>
        <v>12</v>
      </c>
      <c r="T55" s="234">
        <f>O55+'30 družstiev Preteky č. 1'!O55</f>
        <v>792</v>
      </c>
      <c r="U55" s="236">
        <f>P55+'30 družstiev Preteky č. 1'!P55</f>
        <v>-8</v>
      </c>
      <c r="V55" s="209">
        <f>AZ31</f>
        <v>12</v>
      </c>
    </row>
    <row r="56" spans="1:22" ht="15.75" hidden="1" customHeight="1" thickBot="1" x14ac:dyDescent="0.3">
      <c r="A56" s="200"/>
      <c r="B56" s="239"/>
      <c r="C56" s="24"/>
      <c r="D56" s="25">
        <v>-1</v>
      </c>
      <c r="E56" s="26">
        <v>99</v>
      </c>
      <c r="F56" s="24"/>
      <c r="G56" s="25">
        <v>-1</v>
      </c>
      <c r="H56" s="26">
        <v>99</v>
      </c>
      <c r="I56" s="24"/>
      <c r="J56" s="25">
        <v>-1</v>
      </c>
      <c r="K56" s="26">
        <v>99</v>
      </c>
      <c r="L56" s="24"/>
      <c r="M56" s="25">
        <v>-1</v>
      </c>
      <c r="N56" s="26">
        <v>99</v>
      </c>
      <c r="O56" s="206"/>
      <c r="P56" s="208"/>
      <c r="Q56" s="241"/>
      <c r="T56" s="235"/>
      <c r="U56" s="237"/>
      <c r="V56" s="210"/>
    </row>
    <row r="57" spans="1:22" ht="15" hidden="1" customHeight="1" x14ac:dyDescent="0.25">
      <c r="A57" s="199">
        <v>27</v>
      </c>
      <c r="B57" s="238"/>
      <c r="C57" s="203"/>
      <c r="D57" s="204"/>
      <c r="E57" s="71"/>
      <c r="F57" s="203"/>
      <c r="G57" s="204"/>
      <c r="H57" s="71"/>
      <c r="I57" s="203"/>
      <c r="J57" s="204"/>
      <c r="K57" s="71"/>
      <c r="L57" s="203"/>
      <c r="M57" s="204"/>
      <c r="N57" s="71"/>
      <c r="O57" s="205">
        <f t="shared" si="25"/>
        <v>396</v>
      </c>
      <c r="P57" s="207">
        <f t="shared" si="26"/>
        <v>-4</v>
      </c>
      <c r="Q57" s="240">
        <f>AD32</f>
        <v>12</v>
      </c>
      <c r="T57" s="234">
        <f>O57+'30 družstiev Preteky č. 1'!O57</f>
        <v>792</v>
      </c>
      <c r="U57" s="236">
        <f>P57+'30 družstiev Preteky č. 1'!P57</f>
        <v>-8</v>
      </c>
      <c r="V57" s="209">
        <f>AZ32</f>
        <v>12</v>
      </c>
    </row>
    <row r="58" spans="1:22" ht="15.75" hidden="1" customHeight="1" thickBot="1" x14ac:dyDescent="0.3">
      <c r="A58" s="200"/>
      <c r="B58" s="239"/>
      <c r="C58" s="24"/>
      <c r="D58" s="25">
        <v>-1</v>
      </c>
      <c r="E58" s="26">
        <v>99</v>
      </c>
      <c r="F58" s="24"/>
      <c r="G58" s="25">
        <v>-1</v>
      </c>
      <c r="H58" s="26">
        <v>99</v>
      </c>
      <c r="I58" s="24"/>
      <c r="J58" s="25">
        <v>-1</v>
      </c>
      <c r="K58" s="26">
        <v>99</v>
      </c>
      <c r="L58" s="24"/>
      <c r="M58" s="25">
        <v>-1</v>
      </c>
      <c r="N58" s="26">
        <v>99</v>
      </c>
      <c r="O58" s="206"/>
      <c r="P58" s="208"/>
      <c r="Q58" s="241"/>
      <c r="T58" s="235"/>
      <c r="U58" s="237"/>
      <c r="V58" s="210"/>
    </row>
    <row r="59" spans="1:22" ht="15" hidden="1" customHeight="1" x14ac:dyDescent="0.25">
      <c r="A59" s="199">
        <v>28</v>
      </c>
      <c r="B59" s="238"/>
      <c r="C59" s="203"/>
      <c r="D59" s="204"/>
      <c r="E59" s="71"/>
      <c r="F59" s="203"/>
      <c r="G59" s="204"/>
      <c r="H59" s="71"/>
      <c r="I59" s="203"/>
      <c r="J59" s="204"/>
      <c r="K59" s="71"/>
      <c r="L59" s="203"/>
      <c r="M59" s="204"/>
      <c r="N59" s="71"/>
      <c r="O59" s="205">
        <f t="shared" si="25"/>
        <v>396</v>
      </c>
      <c r="P59" s="207">
        <f t="shared" si="26"/>
        <v>-4</v>
      </c>
      <c r="Q59" s="240">
        <f>AD33</f>
        <v>12</v>
      </c>
      <c r="T59" s="234">
        <f>O59+'30 družstiev Preteky č. 1'!O59</f>
        <v>792</v>
      </c>
      <c r="U59" s="236">
        <f>P59+'30 družstiev Preteky č. 1'!P59</f>
        <v>-8</v>
      </c>
      <c r="V59" s="209">
        <f>AZ33</f>
        <v>12</v>
      </c>
    </row>
    <row r="60" spans="1:22" ht="15.75" hidden="1" customHeight="1" thickBot="1" x14ac:dyDescent="0.3">
      <c r="A60" s="200"/>
      <c r="B60" s="239"/>
      <c r="C60" s="24"/>
      <c r="D60" s="25">
        <v>-1</v>
      </c>
      <c r="E60" s="26">
        <v>99</v>
      </c>
      <c r="F60" s="24"/>
      <c r="G60" s="25">
        <v>-1</v>
      </c>
      <c r="H60" s="26">
        <v>99</v>
      </c>
      <c r="I60" s="24"/>
      <c r="J60" s="25">
        <v>-1</v>
      </c>
      <c r="K60" s="26">
        <v>99</v>
      </c>
      <c r="L60" s="24"/>
      <c r="M60" s="25">
        <v>-1</v>
      </c>
      <c r="N60" s="26">
        <v>99</v>
      </c>
      <c r="O60" s="206"/>
      <c r="P60" s="208"/>
      <c r="Q60" s="241"/>
      <c r="T60" s="235"/>
      <c r="U60" s="237"/>
      <c r="V60" s="210"/>
    </row>
    <row r="61" spans="1:22" ht="15" hidden="1" customHeight="1" x14ac:dyDescent="0.25">
      <c r="A61" s="199">
        <v>29</v>
      </c>
      <c r="B61" s="238"/>
      <c r="C61" s="203"/>
      <c r="D61" s="204"/>
      <c r="E61" s="71"/>
      <c r="F61" s="203"/>
      <c r="G61" s="204"/>
      <c r="H61" s="71"/>
      <c r="I61" s="203"/>
      <c r="J61" s="204"/>
      <c r="K61" s="71"/>
      <c r="L61" s="203"/>
      <c r="M61" s="204"/>
      <c r="N61" s="71"/>
      <c r="O61" s="205">
        <f t="shared" si="25"/>
        <v>396</v>
      </c>
      <c r="P61" s="207">
        <f t="shared" si="26"/>
        <v>-4</v>
      </c>
      <c r="Q61" s="240">
        <f>AD34</f>
        <v>12</v>
      </c>
      <c r="T61" s="234">
        <f>O61+'30 družstiev Preteky č. 1'!O61</f>
        <v>792</v>
      </c>
      <c r="U61" s="236">
        <f>P61+'30 družstiev Preteky č. 1'!P61</f>
        <v>-8</v>
      </c>
      <c r="V61" s="209">
        <f>AZ34</f>
        <v>12</v>
      </c>
    </row>
    <row r="62" spans="1:22" ht="15.75" hidden="1" customHeight="1" thickBot="1" x14ac:dyDescent="0.3">
      <c r="A62" s="200"/>
      <c r="B62" s="239"/>
      <c r="C62" s="24"/>
      <c r="D62" s="25">
        <v>-1</v>
      </c>
      <c r="E62" s="26">
        <v>99</v>
      </c>
      <c r="F62" s="24"/>
      <c r="G62" s="25">
        <v>-1</v>
      </c>
      <c r="H62" s="26">
        <v>99</v>
      </c>
      <c r="I62" s="24"/>
      <c r="J62" s="25">
        <v>-1</v>
      </c>
      <c r="K62" s="26">
        <v>99</v>
      </c>
      <c r="L62" s="24"/>
      <c r="M62" s="25">
        <v>-1</v>
      </c>
      <c r="N62" s="26">
        <v>99</v>
      </c>
      <c r="O62" s="206"/>
      <c r="P62" s="208"/>
      <c r="Q62" s="241"/>
      <c r="T62" s="235"/>
      <c r="U62" s="237"/>
      <c r="V62" s="210"/>
    </row>
    <row r="63" spans="1:22" ht="15" hidden="1" customHeight="1" x14ac:dyDescent="0.25">
      <c r="A63" s="199">
        <v>30</v>
      </c>
      <c r="B63" s="238"/>
      <c r="C63" s="203"/>
      <c r="D63" s="204"/>
      <c r="E63" s="71"/>
      <c r="F63" s="203"/>
      <c r="G63" s="204"/>
      <c r="H63" s="71"/>
      <c r="I63" s="203"/>
      <c r="J63" s="204"/>
      <c r="K63" s="71"/>
      <c r="L63" s="203"/>
      <c r="M63" s="204"/>
      <c r="N63" s="71"/>
      <c r="O63" s="205">
        <f t="shared" si="25"/>
        <v>396</v>
      </c>
      <c r="P63" s="207">
        <f t="shared" si="26"/>
        <v>-4</v>
      </c>
      <c r="Q63" s="240">
        <f>AD35</f>
        <v>12</v>
      </c>
      <c r="T63" s="234">
        <f>O63+'30 družstiev Preteky č. 1'!O63</f>
        <v>792</v>
      </c>
      <c r="U63" s="236">
        <f>P63+'30 družstiev Preteky č. 1'!P63</f>
        <v>-8</v>
      </c>
      <c r="V63" s="209">
        <f>AZ35</f>
        <v>12</v>
      </c>
    </row>
    <row r="64" spans="1:22" ht="15.75" hidden="1" customHeight="1" thickBot="1" x14ac:dyDescent="0.3">
      <c r="A64" s="200"/>
      <c r="B64" s="239"/>
      <c r="C64" s="24"/>
      <c r="D64" s="25">
        <v>-1</v>
      </c>
      <c r="E64" s="26">
        <v>99</v>
      </c>
      <c r="F64" s="24"/>
      <c r="G64" s="25">
        <v>-1</v>
      </c>
      <c r="H64" s="26">
        <v>99</v>
      </c>
      <c r="I64" s="24"/>
      <c r="J64" s="25">
        <v>-1</v>
      </c>
      <c r="K64" s="26">
        <v>99</v>
      </c>
      <c r="L64" s="24"/>
      <c r="M64" s="25">
        <v>-1</v>
      </c>
      <c r="N64" s="26">
        <v>99</v>
      </c>
      <c r="O64" s="206"/>
      <c r="P64" s="208"/>
      <c r="Q64" s="241"/>
      <c r="T64" s="235"/>
      <c r="U64" s="237"/>
      <c r="V64" s="210"/>
    </row>
    <row r="65" spans="1:17" ht="15.6" x14ac:dyDescent="0.3">
      <c r="A65" s="105" t="s">
        <v>250</v>
      </c>
      <c r="B65" s="105"/>
      <c r="C65" s="105"/>
      <c r="D65" s="105"/>
      <c r="E65" s="105"/>
      <c r="F65" s="105"/>
      <c r="G65" s="105"/>
      <c r="H65" s="105"/>
      <c r="I65" s="105"/>
      <c r="J65" s="105"/>
      <c r="K65" s="105"/>
      <c r="L65" s="105"/>
      <c r="M65" s="105"/>
      <c r="N65" s="105"/>
      <c r="O65" s="105"/>
      <c r="P65" s="105"/>
      <c r="Q65" s="105"/>
    </row>
  </sheetData>
  <sheetProtection selectLockedCells="1"/>
  <mergeCells count="410">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T33:T34"/>
    <mergeCell ref="A37:A38"/>
    <mergeCell ref="B37:B38"/>
    <mergeCell ref="C37:D37"/>
    <mergeCell ref="F37:G37"/>
    <mergeCell ref="I37:J37"/>
    <mergeCell ref="L37:M37"/>
    <mergeCell ref="O37:O38"/>
    <mergeCell ref="P37:P38"/>
    <mergeCell ref="Q37:Q38"/>
    <mergeCell ref="A39:A40"/>
    <mergeCell ref="B39:B40"/>
    <mergeCell ref="C39:D39"/>
    <mergeCell ref="F39:G39"/>
    <mergeCell ref="I39:J39"/>
    <mergeCell ref="L39:M39"/>
    <mergeCell ref="O39:O40"/>
    <mergeCell ref="P39:P40"/>
    <mergeCell ref="Q39:Q40"/>
    <mergeCell ref="U33:U34"/>
    <mergeCell ref="V33:V34"/>
    <mergeCell ref="A33:A34"/>
    <mergeCell ref="B33:B34"/>
    <mergeCell ref="C33:D33"/>
    <mergeCell ref="F33:G33"/>
    <mergeCell ref="I33:J33"/>
    <mergeCell ref="L33:M33"/>
    <mergeCell ref="O33:O34"/>
    <mergeCell ref="P33:P34"/>
    <mergeCell ref="Q33:Q34"/>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 ref="T43:T44"/>
    <mergeCell ref="U43:U44"/>
    <mergeCell ref="V43:V44"/>
    <mergeCell ref="T45:T46"/>
    <mergeCell ref="U45:U46"/>
    <mergeCell ref="V45:V46"/>
    <mergeCell ref="T37:T38"/>
    <mergeCell ref="U37:U38"/>
    <mergeCell ref="V37:V38"/>
    <mergeCell ref="T39:T40"/>
    <mergeCell ref="U39:U40"/>
    <mergeCell ref="V39:V40"/>
    <mergeCell ref="T41:T42"/>
    <mergeCell ref="U41:U42"/>
    <mergeCell ref="V41:V42"/>
    <mergeCell ref="A51:A52"/>
    <mergeCell ref="B51:B52"/>
    <mergeCell ref="C51:D51"/>
    <mergeCell ref="F51:G51"/>
    <mergeCell ref="I51:J51"/>
    <mergeCell ref="L51:M51"/>
    <mergeCell ref="O51:O52"/>
    <mergeCell ref="P51:P52"/>
    <mergeCell ref="Q51:Q52"/>
    <mergeCell ref="A53:A54"/>
    <mergeCell ref="B53:B54"/>
    <mergeCell ref="C53:D53"/>
    <mergeCell ref="F53:G53"/>
    <mergeCell ref="I53:J53"/>
    <mergeCell ref="L53:M53"/>
    <mergeCell ref="O53:O54"/>
    <mergeCell ref="P53:P54"/>
    <mergeCell ref="Q53:Q54"/>
    <mergeCell ref="A55:A56"/>
    <mergeCell ref="B55:B56"/>
    <mergeCell ref="C55:D55"/>
    <mergeCell ref="F55:G55"/>
    <mergeCell ref="I55:J55"/>
    <mergeCell ref="L55:M55"/>
    <mergeCell ref="O55:O56"/>
    <mergeCell ref="P55:P56"/>
    <mergeCell ref="Q55:Q56"/>
    <mergeCell ref="A57:A58"/>
    <mergeCell ref="B57:B58"/>
    <mergeCell ref="C57:D57"/>
    <mergeCell ref="F57:G57"/>
    <mergeCell ref="I57:J57"/>
    <mergeCell ref="L57:M57"/>
    <mergeCell ref="O57:O58"/>
    <mergeCell ref="P57:P58"/>
    <mergeCell ref="Q57:Q58"/>
    <mergeCell ref="A59:A60"/>
    <mergeCell ref="B59:B60"/>
    <mergeCell ref="C59:D59"/>
    <mergeCell ref="F59:G59"/>
    <mergeCell ref="I59:J59"/>
    <mergeCell ref="L59:M59"/>
    <mergeCell ref="O59:O60"/>
    <mergeCell ref="P59:P60"/>
    <mergeCell ref="Q59:Q60"/>
    <mergeCell ref="A61:A62"/>
    <mergeCell ref="B61:B62"/>
    <mergeCell ref="C61:D61"/>
    <mergeCell ref="F61:G61"/>
    <mergeCell ref="I61:J61"/>
    <mergeCell ref="L61:M61"/>
    <mergeCell ref="O61:O62"/>
    <mergeCell ref="P61:P62"/>
    <mergeCell ref="Q61:Q62"/>
    <mergeCell ref="A63:A64"/>
    <mergeCell ref="B63:B64"/>
    <mergeCell ref="C63:D63"/>
    <mergeCell ref="F63:G63"/>
    <mergeCell ref="I63:J63"/>
    <mergeCell ref="L63:M63"/>
    <mergeCell ref="O63:O64"/>
    <mergeCell ref="P63:P64"/>
    <mergeCell ref="Q63:Q64"/>
    <mergeCell ref="T47:T48"/>
    <mergeCell ref="U47:U48"/>
    <mergeCell ref="V47:V48"/>
    <mergeCell ref="T49:T50"/>
    <mergeCell ref="U49:U50"/>
    <mergeCell ref="V49:V50"/>
    <mergeCell ref="T51:T52"/>
    <mergeCell ref="U51:U52"/>
    <mergeCell ref="V51:V52"/>
    <mergeCell ref="T53:T54"/>
    <mergeCell ref="U53:U54"/>
    <mergeCell ref="V53:V54"/>
    <mergeCell ref="T55:T56"/>
    <mergeCell ref="U55:U56"/>
    <mergeCell ref="V55:V56"/>
    <mergeCell ref="T57:T58"/>
    <mergeCell ref="U57:U58"/>
    <mergeCell ref="V57:V58"/>
    <mergeCell ref="T59:T60"/>
    <mergeCell ref="U59:U60"/>
    <mergeCell ref="V59:V60"/>
    <mergeCell ref="T61:T62"/>
    <mergeCell ref="U61:U62"/>
    <mergeCell ref="V61:V62"/>
    <mergeCell ref="T63:T64"/>
    <mergeCell ref="U63:U64"/>
    <mergeCell ref="V63:V64"/>
  </mergeCells>
  <conditionalFormatting sqref="C5 C6:D6 C8:D8 C10:D10 C12:D12 C14:D14 C16:D16 C18:D18 C20:D20 C22:D22 C24:D24 C26:D26">
    <cfRule type="containsBlanks" dxfId="383" priority="34">
      <formula>LEN(TRIM(C5))=0</formula>
    </cfRule>
  </conditionalFormatting>
  <conditionalFormatting sqref="C7">
    <cfRule type="containsBlanks" dxfId="382" priority="35">
      <formula>LEN(TRIM(C7))=0</formula>
    </cfRule>
  </conditionalFormatting>
  <conditionalFormatting sqref="C9">
    <cfRule type="containsBlanks" dxfId="381" priority="36">
      <formula>LEN(TRIM(C9))=0</formula>
    </cfRule>
  </conditionalFormatting>
  <conditionalFormatting sqref="C11">
    <cfRule type="containsBlanks" dxfId="380" priority="37">
      <formula>LEN(TRIM(C11))=0</formula>
    </cfRule>
  </conditionalFormatting>
  <conditionalFormatting sqref="C13">
    <cfRule type="containsBlanks" dxfId="379" priority="38">
      <formula>LEN(TRIM(C13))=0</formula>
    </cfRule>
  </conditionalFormatting>
  <conditionalFormatting sqref="C15">
    <cfRule type="containsBlanks" dxfId="378" priority="39">
      <formula>LEN(TRIM(C15))=0</formula>
    </cfRule>
  </conditionalFormatting>
  <conditionalFormatting sqref="C17">
    <cfRule type="containsBlanks" dxfId="377" priority="40">
      <formula>LEN(TRIM(C17))=0</formula>
    </cfRule>
  </conditionalFormatting>
  <conditionalFormatting sqref="C19">
    <cfRule type="containsBlanks" dxfId="376" priority="41">
      <formula>LEN(TRIM(C19))=0</formula>
    </cfRule>
  </conditionalFormatting>
  <conditionalFormatting sqref="C21">
    <cfRule type="containsBlanks" dxfId="375" priority="42">
      <formula>LEN(TRIM(C21))=0</formula>
    </cfRule>
  </conditionalFormatting>
  <conditionalFormatting sqref="C23">
    <cfRule type="containsBlanks" dxfId="374" priority="43">
      <formula>LEN(TRIM(C23))=0</formula>
    </cfRule>
  </conditionalFormatting>
  <conditionalFormatting sqref="C25">
    <cfRule type="containsBlanks" dxfId="373" priority="44">
      <formula>LEN(TRIM(C25))=0</formula>
    </cfRule>
  </conditionalFormatting>
  <conditionalFormatting sqref="C27:C29">
    <cfRule type="containsBlanks" dxfId="372" priority="365">
      <formula>LEN(TRIM(C27))=0</formula>
    </cfRule>
  </conditionalFormatting>
  <conditionalFormatting sqref="C31 C33">
    <cfRule type="containsBlanks" dxfId="371" priority="299">
      <formula>LEN(TRIM(C31))=0</formula>
    </cfRule>
  </conditionalFormatting>
  <conditionalFormatting sqref="C35">
    <cfRule type="containsBlanks" dxfId="370" priority="277">
      <formula>LEN(TRIM(C35))=0</formula>
    </cfRule>
  </conditionalFormatting>
  <conditionalFormatting sqref="C37">
    <cfRule type="containsBlanks" dxfId="369" priority="249">
      <formula>LEN(TRIM(C37))=0</formula>
    </cfRule>
  </conditionalFormatting>
  <conditionalFormatting sqref="C39">
    <cfRule type="containsBlanks" dxfId="368" priority="233">
      <formula>LEN(TRIM(C39))=0</formula>
    </cfRule>
  </conditionalFormatting>
  <conditionalFormatting sqref="C41:C64">
    <cfRule type="containsBlanks" dxfId="367" priority="107">
      <formula>LEN(TRIM(C41))=0</formula>
    </cfRule>
  </conditionalFormatting>
  <conditionalFormatting sqref="C51:N51">
    <cfRule type="containsBlanks" dxfId="366" priority="128">
      <formula>LEN(TRIM(C51))=0</formula>
    </cfRule>
  </conditionalFormatting>
  <conditionalFormatting sqref="D28 G28 J28">
    <cfRule type="containsBlanks" dxfId="365" priority="46">
      <formula>LEN(TRIM(D28))=0</formula>
    </cfRule>
  </conditionalFormatting>
  <conditionalFormatting sqref="E5:E40">
    <cfRule type="containsBlanks" dxfId="360" priority="229">
      <formula>LEN(TRIM(E5))=0</formula>
    </cfRule>
  </conditionalFormatting>
  <conditionalFormatting sqref="E61 E63 E57:F57 C53:N53 D56 F56:G56 I56 L56:M56 H57:I57 N57 D58 F58:G64 I58:J64 L58:M64 E59 H59 K59 N59 D60 H61 N61 D62 H63 N63 D64">
    <cfRule type="containsBlanks" dxfId="345" priority="112">
      <formula>LEN(TRIM(C53))=0</formula>
    </cfRule>
  </conditionalFormatting>
  <conditionalFormatting sqref="E29:F29">
    <cfRule type="containsBlanks" dxfId="342" priority="366">
      <formula>LEN(TRIM(E29))=0</formula>
    </cfRule>
  </conditionalFormatting>
  <conditionalFormatting sqref="E41:F41 K41:L41 E47 E49 E43:F43 H41:I41 D42 F42:G42 L42:M42 H43:I43 N43 D44 F44:G50 I44:J50 L44:M50 E45 H45 K45 N45 D46 H47 N47 D48 H49 N49 D50">
    <cfRule type="containsBlanks" dxfId="341" priority="237">
      <formula>LEN(TRIM(D41))=0</formula>
    </cfRule>
  </conditionalFormatting>
  <conditionalFormatting sqref="E51:F55">
    <cfRule type="containsBlanks" dxfId="339" priority="104">
      <formula>LEN(TRIM(E51))=0</formula>
    </cfRule>
  </conditionalFormatting>
  <conditionalFormatting sqref="F5 F6:G6 F8:G8 F10:G10 F12:G12 F14:G14 F16:G16 F18:G18 F20:G20 F22:G22 F24:G24 F26:G26">
    <cfRule type="containsBlanks" dxfId="338" priority="23">
      <formula>LEN(TRIM(F5))=0</formula>
    </cfRule>
  </conditionalFormatting>
  <conditionalFormatting sqref="F7">
    <cfRule type="containsBlanks" dxfId="337" priority="24">
      <formula>LEN(TRIM(F7))=0</formula>
    </cfRule>
  </conditionalFormatting>
  <conditionalFormatting sqref="F9">
    <cfRule type="containsBlanks" dxfId="336" priority="25">
      <formula>LEN(TRIM(F9))=0</formula>
    </cfRule>
  </conditionalFormatting>
  <conditionalFormatting sqref="F11">
    <cfRule type="containsBlanks" dxfId="335" priority="26">
      <formula>LEN(TRIM(F11))=0</formula>
    </cfRule>
  </conditionalFormatting>
  <conditionalFormatting sqref="F13">
    <cfRule type="containsBlanks" dxfId="334" priority="27">
      <formula>LEN(TRIM(F13))=0</formula>
    </cfRule>
  </conditionalFormatting>
  <conditionalFormatting sqref="F15">
    <cfRule type="containsBlanks" dxfId="333" priority="28">
      <formula>LEN(TRIM(F15))=0</formula>
    </cfRule>
  </conditionalFormatting>
  <conditionalFormatting sqref="F17">
    <cfRule type="containsBlanks" dxfId="332" priority="29">
      <formula>LEN(TRIM(F17))=0</formula>
    </cfRule>
  </conditionalFormatting>
  <conditionalFormatting sqref="F19">
    <cfRule type="containsBlanks" dxfId="331" priority="30">
      <formula>LEN(TRIM(F19))=0</formula>
    </cfRule>
  </conditionalFormatting>
  <conditionalFormatting sqref="F21">
    <cfRule type="containsBlanks" dxfId="330" priority="31">
      <formula>LEN(TRIM(F21))=0</formula>
    </cfRule>
  </conditionalFormatting>
  <conditionalFormatting sqref="F23">
    <cfRule type="containsBlanks" dxfId="329" priority="32">
      <formula>LEN(TRIM(F23))=0</formula>
    </cfRule>
  </conditionalFormatting>
  <conditionalFormatting sqref="F25">
    <cfRule type="containsBlanks" dxfId="328" priority="33">
      <formula>LEN(TRIM(F25))=0</formula>
    </cfRule>
  </conditionalFormatting>
  <conditionalFormatting sqref="F27:F28 I27:I28">
    <cfRule type="containsBlanks" dxfId="327" priority="373">
      <formula>LEN(TRIM(F27))=0</formula>
    </cfRule>
  </conditionalFormatting>
  <conditionalFormatting sqref="F31 F33">
    <cfRule type="containsBlanks" dxfId="326" priority="300">
      <formula>LEN(TRIM(F31))=0</formula>
    </cfRule>
  </conditionalFormatting>
  <conditionalFormatting sqref="F35">
    <cfRule type="containsBlanks" dxfId="325" priority="278">
      <formula>LEN(TRIM(F35))=0</formula>
    </cfRule>
  </conditionalFormatting>
  <conditionalFormatting sqref="F37">
    <cfRule type="containsBlanks" dxfId="324" priority="250">
      <formula>LEN(TRIM(F37))=0</formula>
    </cfRule>
  </conditionalFormatting>
  <conditionalFormatting sqref="F39">
    <cfRule type="containsBlanks" dxfId="323" priority="234">
      <formula>LEN(TRIM(F39))=0</formula>
    </cfRule>
  </conditionalFormatting>
  <conditionalFormatting sqref="H5:H28 K5:K28 N5:N41 H30 K30 H32 K32 H34 K34 H36:H40 K36:K40">
    <cfRule type="containsBlanks" dxfId="322" priority="45">
      <formula>LEN(TRIM(H5))=0</formula>
    </cfRule>
  </conditionalFormatting>
  <conditionalFormatting sqref="H29:I29 H31:I31 H33:I33 H35:I35">
    <cfRule type="containsBlanks" dxfId="320" priority="225">
      <formula>LEN(TRIM(H29))=0</formula>
    </cfRule>
  </conditionalFormatting>
  <conditionalFormatting sqref="H51:I55">
    <cfRule type="containsBlanks" dxfId="319" priority="103">
      <formula>LEN(TRIM(H51))=0</formula>
    </cfRule>
  </conditionalFormatting>
  <conditionalFormatting sqref="I5 I6:J6 I8:J8 I10:J10 I12:J12 I14:J14 I16:J16 I18:J18 I20:J20 I22:J22 I24:J24 I26:J26">
    <cfRule type="containsBlanks" dxfId="318" priority="13">
      <formula>LEN(TRIM(I5))=0</formula>
    </cfRule>
  </conditionalFormatting>
  <conditionalFormatting sqref="I7">
    <cfRule type="containsBlanks" dxfId="317" priority="12">
      <formula>LEN(TRIM(I7))=0</formula>
    </cfRule>
  </conditionalFormatting>
  <conditionalFormatting sqref="I9">
    <cfRule type="containsBlanks" dxfId="316" priority="14">
      <formula>LEN(TRIM(I9))=0</formula>
    </cfRule>
  </conditionalFormatting>
  <conditionalFormatting sqref="I11">
    <cfRule type="containsBlanks" dxfId="315" priority="15">
      <formula>LEN(TRIM(I11))=0</formula>
    </cfRule>
  </conditionalFormatting>
  <conditionalFormatting sqref="I13">
    <cfRule type="containsBlanks" dxfId="314" priority="16">
      <formula>LEN(TRIM(I13))=0</formula>
    </cfRule>
  </conditionalFormatting>
  <conditionalFormatting sqref="I15">
    <cfRule type="containsBlanks" dxfId="313" priority="17">
      <formula>LEN(TRIM(I15))=0</formula>
    </cfRule>
  </conditionalFormatting>
  <conditionalFormatting sqref="I17">
    <cfRule type="containsBlanks" dxfId="312" priority="18">
      <formula>LEN(TRIM(I17))=0</formula>
    </cfRule>
  </conditionalFormatting>
  <conditionalFormatting sqref="I19">
    <cfRule type="containsBlanks" dxfId="311" priority="19">
      <formula>LEN(TRIM(I19))=0</formula>
    </cfRule>
  </conditionalFormatting>
  <conditionalFormatting sqref="I21">
    <cfRule type="containsBlanks" dxfId="310" priority="20">
      <formula>LEN(TRIM(I21))=0</formula>
    </cfRule>
  </conditionalFormatting>
  <conditionalFormatting sqref="I23">
    <cfRule type="containsBlanks" dxfId="309" priority="21">
      <formula>LEN(TRIM(I23))=0</formula>
    </cfRule>
  </conditionalFormatting>
  <conditionalFormatting sqref="I25">
    <cfRule type="containsBlanks" dxfId="308" priority="22">
      <formula>LEN(TRIM(I25))=0</formula>
    </cfRule>
  </conditionalFormatting>
  <conditionalFormatting sqref="I37">
    <cfRule type="containsBlanks" dxfId="307" priority="251">
      <formula>LEN(TRIM(I37))=0</formula>
    </cfRule>
  </conditionalFormatting>
  <conditionalFormatting sqref="I39">
    <cfRule type="containsBlanks" dxfId="306" priority="235">
      <formula>LEN(TRIM(I39))=0</formula>
    </cfRule>
  </conditionalFormatting>
  <conditionalFormatting sqref="I42:J42 D52 G52 J52 M52 D54 G54 J54 M54">
    <cfRule type="containsBlanks" dxfId="305" priority="48">
      <formula>LEN(TRIM(D42))=0</formula>
    </cfRule>
  </conditionalFormatting>
  <conditionalFormatting sqref="K47">
    <cfRule type="containsBlanks" dxfId="289" priority="64">
      <formula>LEN(TRIM(K47))=0</formula>
    </cfRule>
  </conditionalFormatting>
  <conditionalFormatting sqref="K49">
    <cfRule type="containsBlanks" dxfId="288" priority="79">
      <formula>LEN(TRIM(K49))=0</formula>
    </cfRule>
  </conditionalFormatting>
  <conditionalFormatting sqref="K61">
    <cfRule type="containsBlanks" dxfId="269" priority="59">
      <formula>LEN(TRIM(K61))=0</formula>
    </cfRule>
  </conditionalFormatting>
  <conditionalFormatting sqref="K63">
    <cfRule type="containsBlanks" dxfId="266" priority="54">
      <formula>LEN(TRIM(K63))=0</formula>
    </cfRule>
  </conditionalFormatting>
  <conditionalFormatting sqref="K29:L29 K31:L31 K33:L33 K35:L35">
    <cfRule type="containsBlanks" dxfId="264" priority="224">
      <formula>LEN(TRIM(K29))=0</formula>
    </cfRule>
  </conditionalFormatting>
  <conditionalFormatting sqref="K43:L43">
    <cfRule type="containsBlanks" dxfId="263" priority="74">
      <formula>LEN(TRIM(K43))=0</formula>
    </cfRule>
  </conditionalFormatting>
  <conditionalFormatting sqref="K51:L55">
    <cfRule type="containsBlanks" dxfId="262" priority="49">
      <formula>LEN(TRIM(K51))=0</formula>
    </cfRule>
  </conditionalFormatting>
  <conditionalFormatting sqref="K57:L57">
    <cfRule type="containsBlanks" dxfId="261" priority="69">
      <formula>LEN(TRIM(K57))=0</formula>
    </cfRule>
  </conditionalFormatting>
  <conditionalFormatting sqref="L5 L6:M6 L8:M8 L10:M10 L12:M12 L14:M14 L16:M16 L18:M18 L20:M20 L22:M22 L24:M24 L26:M26">
    <cfRule type="containsBlanks" dxfId="260" priority="1">
      <formula>LEN(TRIM(L5))=0</formula>
    </cfRule>
  </conditionalFormatting>
  <conditionalFormatting sqref="L7">
    <cfRule type="containsBlanks" dxfId="259" priority="2">
      <formula>LEN(TRIM(L7))=0</formula>
    </cfRule>
  </conditionalFormatting>
  <conditionalFormatting sqref="L9">
    <cfRule type="containsBlanks" dxfId="258" priority="3">
      <formula>LEN(TRIM(L9))=0</formula>
    </cfRule>
  </conditionalFormatting>
  <conditionalFormatting sqref="L11">
    <cfRule type="containsBlanks" dxfId="257" priority="4">
      <formula>LEN(TRIM(L11))=0</formula>
    </cfRule>
  </conditionalFormatting>
  <conditionalFormatting sqref="L13">
    <cfRule type="containsBlanks" dxfId="256" priority="5">
      <formula>LEN(TRIM(L13))=0</formula>
    </cfRule>
  </conditionalFormatting>
  <conditionalFormatting sqref="L15">
    <cfRule type="containsBlanks" dxfId="255" priority="6">
      <formula>LEN(TRIM(L15))=0</formula>
    </cfRule>
  </conditionalFormatting>
  <conditionalFormatting sqref="L17">
    <cfRule type="containsBlanks" dxfId="254" priority="7">
      <formula>LEN(TRIM(L17))=0</formula>
    </cfRule>
  </conditionalFormatting>
  <conditionalFormatting sqref="L19">
    <cfRule type="containsBlanks" dxfId="253" priority="8">
      <formula>LEN(TRIM(L19))=0</formula>
    </cfRule>
  </conditionalFormatting>
  <conditionalFormatting sqref="L21">
    <cfRule type="containsBlanks" dxfId="252" priority="9">
      <formula>LEN(TRIM(L21))=0</formula>
    </cfRule>
  </conditionalFormatting>
  <conditionalFormatting sqref="L23">
    <cfRule type="containsBlanks" dxfId="251" priority="10">
      <formula>LEN(TRIM(L23))=0</formula>
    </cfRule>
  </conditionalFormatting>
  <conditionalFormatting sqref="L25">
    <cfRule type="containsBlanks" dxfId="250" priority="11">
      <formula>LEN(TRIM(L25))=0</formula>
    </cfRule>
  </conditionalFormatting>
  <conditionalFormatting sqref="L27">
    <cfRule type="containsBlanks" dxfId="249" priority="420">
      <formula>LEN(TRIM(L27))=0</formula>
    </cfRule>
  </conditionalFormatting>
  <conditionalFormatting sqref="L37">
    <cfRule type="containsBlanks" dxfId="248" priority="252">
      <formula>LEN(TRIM(L37))=0</formula>
    </cfRule>
  </conditionalFormatting>
  <conditionalFormatting sqref="L39">
    <cfRule type="containsBlanks" dxfId="247" priority="236">
      <formula>LEN(TRIM(L39))=0</formula>
    </cfRule>
  </conditionalFormatting>
  <conditionalFormatting sqref="L28:M40 C30:D40 F30:G40 I30:J40">
    <cfRule type="containsBlanks" dxfId="246" priority="232">
      <formula>LEN(TRIM(C28))=0</formula>
    </cfRule>
  </conditionalFormatting>
  <conditionalFormatting sqref="N51:N55">
    <cfRule type="containsBlanks" dxfId="245" priority="101">
      <formula>LEN(TRIM(N51))=0</formula>
    </cfRule>
  </conditionalFormatting>
  <printOptions horizontalCentered="1" verticalCentered="1"/>
  <pageMargins left="0.19685039370078741" right="0.19685039370078741" top="0.19685039370078741" bottom="0.19685039370078741" header="0.31496062992125984" footer="0.31496062992125984"/>
  <pageSetup paperSize="9" scale="79" fitToHeight="0" orientation="landscape" horizontalDpi="4294967293" verticalDpi="4294967293" r:id="rId1"/>
  <headerFooter alignWithMargins="0"/>
  <colBreaks count="1" manualBreakCount="1">
    <brk id="19" max="64" man="1"/>
  </colBreaks>
  <extLst>
    <ext xmlns:x14="http://schemas.microsoft.com/office/spreadsheetml/2009/9/main" uri="{78C0D931-6437-407d-A8EE-F0AAD7539E65}">
      <x14:conditionalFormattings>
        <x14:conditionalFormatting xmlns:xm="http://schemas.microsoft.com/office/excel/2006/main">
          <x14:cfRule type="containsBlanks" priority="47" id="{DB9A18CD-03D2-4BE9-AA46-D3C1D263D35D}">
            <xm:f>LEN(TRIM('30 družstiev Preteky č. 1'!D52))=0</xm:f>
            <x14:dxf>
              <fill>
                <patternFill>
                  <bgColor rgb="FF00FF00"/>
                </patternFill>
              </fill>
            </x14:dxf>
          </x14:cfRule>
          <xm:sqref>D52 G52 J52 M52 D54 G54 J54 M54</xm:sqref>
        </x14:conditionalFormatting>
        <x14:conditionalFormatting xmlns:xm="http://schemas.microsoft.com/office/excel/2006/main">
          <x14:cfRule type="cellIs" priority="976" operator="equal" id="{419B5C35-D8A6-4CCB-977B-4D1093E245CF}">
            <xm:f>'Zoznam tímov a pretekárov'!$B$68</xm:f>
            <x14:dxf>
              <fill>
                <patternFill>
                  <bgColor rgb="FFFF0000"/>
                </patternFill>
              </fill>
            </x14:dxf>
          </x14:cfRule>
          <xm:sqref>E5 E7 E9 E11 E13 E15 E17 E19 E21 E23 E25 E27 E29 H29 E31 H31 E33 H33 E35 H37 H39 H41 H43 E45 H45 H47 H49</xm:sqref>
        </x14:conditionalFormatting>
        <x14:conditionalFormatting xmlns:xm="http://schemas.microsoft.com/office/excel/2006/main">
          <x14:cfRule type="cellIs" priority="968" operator="equal" id="{1A90E836-0E44-4C8D-8BA8-55968CAEEB2F}">
            <xm:f>'Zoznam tímov a pretekárov'!$B$66</xm:f>
            <x14:dxf>
              <fill>
                <patternFill>
                  <bgColor theme="3" tint="0.59996337778862885"/>
                </patternFill>
              </fill>
            </x14:dxf>
          </x14:cfRule>
          <x14:cfRule type="cellIs" priority="969" operator="equal" id="{AF575206-7779-4BD6-AB87-E510B0D08B40}">
            <xm:f>'Zoznam tímov a pretekárov'!$B$69</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 E29 H29 K29 N29 E31 H31 K31 N31 E33 H33 K33 N33 E35 K35 N35 E37 H37 N37 E39 H39 N39 E41 H41 N41 E43 H43 N43 E45 H45 K45 N45 E47 H47 N47 E49 H49 N49</xm:sqref>
        </x14:conditionalFormatting>
        <x14:conditionalFormatting xmlns:xm="http://schemas.microsoft.com/office/excel/2006/main">
          <x14:cfRule type="cellIs" priority="967" operator="equal" id="{D8B4C9E9-65DB-4297-9681-0A216DF1FF0B}">
            <xm:f>'Zoznam tímov a pretekárov'!$B$67</xm:f>
            <x14:dxf>
              <fill>
                <patternFill>
                  <bgColor rgb="FFFFFF00"/>
                </patternFill>
              </fill>
            </x14:dxf>
          </x14:cfRule>
          <xm:sqref>E29 E37 E39 E41 H41 E43 H43 N43 E45 H45 K45 N45 E47 H47 N47 E49 H49 N49 E5 E7 E9 E11 E13 E15 E17 E19 E21 E23 E25 E27 E31 E33 E35 H29 H31 H33 K29 K31 K33 K35 N41 H5 K5 N5 H7 K7 N7 H9 K9 N9 H11 K11 N11 H13 K13 N13 H15 K15 N15 H17 K17 N17 H19 K19 N19 H21 K21 N21 H23 K23 N23 H25 K25 N25 H27 K27 N27 N29 N31 N33 N35 H37 N37 H39 N39</xm:sqref>
        </x14:conditionalFormatting>
        <x14:conditionalFormatting xmlns:xm="http://schemas.microsoft.com/office/excel/2006/main">
          <x14:cfRule type="cellIs" priority="257" operator="equal" id="{B6648863-2A0C-43BB-9A98-64BFA15064A7}">
            <xm:f>'Zoznam tímov a pretekárov'!$B$68</xm:f>
            <x14:dxf>
              <fill>
                <patternFill>
                  <bgColor rgb="FFFF0000"/>
                </patternFill>
              </fill>
            </x14:dxf>
          </x14:cfRule>
          <xm:sqref>E37</xm:sqref>
        </x14:conditionalFormatting>
        <x14:conditionalFormatting xmlns:xm="http://schemas.microsoft.com/office/excel/2006/main">
          <x14:cfRule type="cellIs" priority="241" operator="equal" id="{32C7BA1A-2D1F-41CE-8B5F-7E8AF35BAF08}">
            <xm:f>'Zoznam tímov a pretekárov'!$B$68</xm:f>
            <x14:dxf>
              <fill>
                <patternFill>
                  <bgColor rgb="FFFF0000"/>
                </patternFill>
              </fill>
            </x14:dxf>
          </x14:cfRule>
          <xm:sqref>E39</xm:sqref>
        </x14:conditionalFormatting>
        <x14:conditionalFormatting xmlns:xm="http://schemas.microsoft.com/office/excel/2006/main">
          <x14:cfRule type="cellIs" priority="222" operator="equal" id="{5A9F10B0-23E1-4727-9055-353468DAB866}">
            <xm:f>'Zoznam tímov a pretekárov'!$B$68</xm:f>
            <x14:dxf>
              <fill>
                <patternFill>
                  <bgColor rgb="FFFF0000"/>
                </patternFill>
              </fill>
            </x14:dxf>
          </x14:cfRule>
          <xm:sqref>E41</xm:sqref>
        </x14:conditionalFormatting>
        <x14:conditionalFormatting xmlns:xm="http://schemas.microsoft.com/office/excel/2006/main">
          <x14:cfRule type="cellIs" priority="161" operator="equal" id="{A0551674-8356-4A34-B517-04091C747F67}">
            <xm:f>'Zoznam tímov a pretekárov'!$B$68</xm:f>
            <x14:dxf>
              <fill>
                <patternFill>
                  <bgColor rgb="FFFF0000"/>
                </patternFill>
              </fill>
            </x14:dxf>
          </x14:cfRule>
          <xm:sqref>E43</xm:sqref>
        </x14:conditionalFormatting>
        <x14:conditionalFormatting xmlns:xm="http://schemas.microsoft.com/office/excel/2006/main">
          <x14:cfRule type="cellIs" priority="193" operator="equal" id="{4DBE81B5-67D2-44EF-AD5A-313ADABE78F4}">
            <xm:f>'Zoznam tímov a pretekárov'!$B$68</xm:f>
            <x14:dxf>
              <fill>
                <patternFill>
                  <bgColor rgb="FFFF0000"/>
                </patternFill>
              </fill>
            </x14:dxf>
          </x14:cfRule>
          <xm:sqref>E47</xm:sqref>
        </x14:conditionalFormatting>
        <x14:conditionalFormatting xmlns:xm="http://schemas.microsoft.com/office/excel/2006/main">
          <x14:cfRule type="cellIs" priority="177" operator="equal" id="{7A6F299D-61EE-4B55-9F73-CF2BA26C7249}">
            <xm:f>'Zoznam tímov a pretekárov'!$B$68</xm:f>
            <x14:dxf>
              <fill>
                <patternFill>
                  <bgColor rgb="FFFF0000"/>
                </patternFill>
              </fill>
            </x14:dxf>
          </x14:cfRule>
          <xm:sqref>E49</xm:sqref>
        </x14:conditionalFormatting>
        <x14:conditionalFormatting xmlns:xm="http://schemas.microsoft.com/office/excel/2006/main">
          <x14:cfRule type="cellIs" priority="135" operator="equal" id="{B2FE71D4-3EB3-4246-A513-45813A514205}">
            <xm:f>'Zoznam tímov a pretekárov'!$B$69</xm:f>
            <x14:dxf>
              <font>
                <strike val="0"/>
              </font>
              <fill>
                <patternFill patternType="none">
                  <bgColor auto="1"/>
                </patternFill>
              </fill>
            </x14:dxf>
          </x14:cfRule>
          <x14:cfRule type="cellIs" priority="134" operator="equal" id="{7E3D4DE6-E118-4C2F-B87D-1E4A7E7BC9E8}">
            <xm:f>'Zoznam tímov a pretekárov'!$B$66</xm:f>
            <x14:dxf>
              <fill>
                <patternFill>
                  <bgColor theme="3" tint="0.59996337778862885"/>
                </patternFill>
              </fill>
            </x14:dxf>
          </x14:cfRule>
          <xm:sqref>E51 H51 N51 E53 H53 N53 E55 H55 N55 E57 H57 N57 E59 H59 K59 N59 E61 H61 N61 E63 H63 N63</xm:sqref>
        </x14:conditionalFormatting>
        <x14:conditionalFormatting xmlns:xm="http://schemas.microsoft.com/office/excel/2006/main">
          <x14:cfRule type="cellIs" priority="133" operator="equal" id="{08B13A3F-9A30-4BE1-B9BE-1243194DDE64}">
            <xm:f>'Zoznam tímov a pretekárov'!$B$67</xm:f>
            <x14:dxf>
              <fill>
                <patternFill>
                  <bgColor rgb="FFFFFF00"/>
                </patternFill>
              </fill>
            </x14:dxf>
          </x14:cfRule>
          <xm:sqref>E51 H51 N51 E53 H53 N53 E57 H57 N57 E59 H59 K59 N59 E61 H61 N61 E63 H63 N63 E55 H55 N55</xm:sqref>
        </x14:conditionalFormatting>
        <x14:conditionalFormatting xmlns:xm="http://schemas.microsoft.com/office/excel/2006/main">
          <x14:cfRule type="cellIs" priority="132" operator="equal" id="{D4B43F5E-39F7-48AE-9A2F-854EE3F100E9}">
            <xm:f>'Zoznam tímov a pretekárov'!$B$68</xm:f>
            <x14:dxf>
              <fill>
                <patternFill>
                  <bgColor rgb="FFFF0000"/>
                </patternFill>
              </fill>
            </x14:dxf>
          </x14:cfRule>
          <xm:sqref>E51</xm:sqref>
        </x14:conditionalFormatting>
        <x14:conditionalFormatting xmlns:xm="http://schemas.microsoft.com/office/excel/2006/main">
          <x14:cfRule type="cellIs" priority="116" operator="equal" id="{FD40E3EC-E1F5-49B9-B13D-B2CCA0703C79}">
            <xm:f>'Zoznam tímov a pretekárov'!$B$68</xm:f>
            <x14:dxf>
              <fill>
                <patternFill>
                  <bgColor rgb="FFFF0000"/>
                </patternFill>
              </fill>
            </x14:dxf>
          </x14:cfRule>
          <xm:sqref>E53</xm:sqref>
        </x14:conditionalFormatting>
        <x14:conditionalFormatting xmlns:xm="http://schemas.microsoft.com/office/excel/2006/main">
          <x14:cfRule type="cellIs" priority="100" operator="equal" id="{11D49F04-253B-432C-95F9-04E5ED22D846}">
            <xm:f>'Zoznam tímov a pretekárov'!$B$68</xm:f>
            <x14:dxf>
              <fill>
                <patternFill>
                  <bgColor rgb="FFFF0000"/>
                </patternFill>
              </fill>
            </x14:dxf>
          </x14:cfRule>
          <xm:sqref>E55</xm:sqref>
        </x14:conditionalFormatting>
        <x14:conditionalFormatting xmlns:xm="http://schemas.microsoft.com/office/excel/2006/main">
          <x14:cfRule type="cellIs" priority="87" operator="equal" id="{A9007FCF-BD11-43C0-9666-1283B9ECBC67}">
            <xm:f>'Zoznam tímov a pretekárov'!$B$68</xm:f>
            <x14:dxf>
              <fill>
                <patternFill>
                  <bgColor rgb="FFFF0000"/>
                </patternFill>
              </fill>
            </x14:dxf>
          </x14:cfRule>
          <xm:sqref>E57</xm:sqref>
        </x14:conditionalFormatting>
        <x14:conditionalFormatting xmlns:xm="http://schemas.microsoft.com/office/excel/2006/main">
          <x14:cfRule type="cellIs" priority="95" operator="equal" id="{849F6146-3883-407B-BAA4-63191DD12B89}">
            <xm:f>'Zoznam tímov a pretekárov'!$B$68</xm:f>
            <x14:dxf>
              <fill>
                <patternFill>
                  <bgColor rgb="FFFF0000"/>
                </patternFill>
              </fill>
            </x14:dxf>
          </x14:cfRule>
          <xm:sqref>E61</xm:sqref>
        </x14:conditionalFormatting>
        <x14:conditionalFormatting xmlns:xm="http://schemas.microsoft.com/office/excel/2006/main">
          <x14:cfRule type="cellIs" priority="91" operator="equal" id="{2CF29F85-EC4A-4842-B77D-122395C8DEF8}">
            <xm:f>'Zoznam tímov a pretekárov'!$B$68</xm:f>
            <x14:dxf>
              <fill>
                <patternFill>
                  <bgColor rgb="FFFF0000"/>
                </patternFill>
              </fill>
            </x14:dxf>
          </x14:cfRule>
          <xm:sqref>E63</xm:sqref>
        </x14:conditionalFormatting>
        <x14:conditionalFormatting xmlns:xm="http://schemas.microsoft.com/office/excel/2006/main">
          <x14:cfRule type="containsBlanks" priority="218" id="{C773ACB3-C863-4C45-9CDB-6C5BD7AEC0C6}">
            <xm:f>LEN(TRIM('30 družstiev Preteky č. 1'!C41))=0</xm:f>
            <x14:dxf>
              <fill>
                <patternFill>
                  <bgColor rgb="FF00FF00"/>
                </patternFill>
              </fill>
            </x14:dxf>
          </x14:cfRule>
          <xm:sqref>E47:F47 E49:F49 E43:F43 H55:I55 H57:I57 E59:F59 H59:I59 H61:I61 H63:I63 E55:F55 N55:N57 E57:F57 K59:L59 N59:N63 E61:F61 E63:F63 C41 E41:F41 H41:I41 L41 K41:K42 N41:N43 C42:J42 L42:M42 C43 H43:I43 L43 C44:N44 C45 E45:F45 H45:I45 K45:L45 N45:N49 C46:M46 C47 H47:I47 L47 C48:M48 C49 H49:I49 L49 C50:N50 C55 L55 C56:M56 C57 L57 C58:N58 C59 C60:M60 C61 L61 C62:M62 C63 L63 C64:N64</xm:sqref>
        </x14:conditionalFormatting>
        <x14:conditionalFormatting xmlns:xm="http://schemas.microsoft.com/office/excel/2006/main">
          <x14:cfRule type="cellIs" priority="136" operator="equal" id="{40353AFB-86A1-434C-8A1A-7EEFE003E9F7}">
            <xm:f>'Zoznam tímov a pretekárov'!$B$68</xm:f>
            <x14:dxf>
              <fill>
                <patternFill>
                  <bgColor rgb="FFFF0000"/>
                </patternFill>
              </fill>
            </x14:dxf>
          </x14:cfRule>
          <xm:sqref>H51 H53 H55 H57 E59 H59 H61 H63</xm:sqref>
        </x14:conditionalFormatting>
        <x14:conditionalFormatting xmlns:xm="http://schemas.microsoft.com/office/excel/2006/main">
          <x14:cfRule type="cellIs" priority="254" operator="equal" id="{145F3790-433F-48C0-9D2F-080AAAE8697A}">
            <xm:f>'Zoznam tímov a pretekárov'!$B$67</xm:f>
            <x14:dxf>
              <fill>
                <patternFill>
                  <bgColor rgb="FFFFFF00"/>
                </patternFill>
              </fill>
            </x14:dxf>
          </x14:cfRule>
          <x14:cfRule type="cellIs" priority="255" operator="equal" id="{6672B3F7-6CD4-46F2-842A-BA76F081777B}">
            <xm:f>'Zoznam tímov a pretekárov'!$B$66</xm:f>
            <x14:dxf>
              <fill>
                <patternFill>
                  <bgColor theme="3" tint="0.59996337778862885"/>
                </patternFill>
              </fill>
            </x14:dxf>
          </x14:cfRule>
          <x14:cfRule type="cellIs" priority="256" operator="equal" id="{0B184689-E0DB-4FEC-82DA-FBAFE44903B2}">
            <xm:f>'Zoznam tímov a pretekárov'!$B$69</xm:f>
            <x14:dxf>
              <font>
                <strike val="0"/>
              </font>
              <fill>
                <patternFill patternType="none">
                  <bgColor auto="1"/>
                </patternFill>
              </fill>
            </x14:dxf>
          </x14:cfRule>
          <xm:sqref>K37</xm:sqref>
        </x14:conditionalFormatting>
        <x14:conditionalFormatting xmlns:xm="http://schemas.microsoft.com/office/excel/2006/main">
          <x14:cfRule type="cellIs" priority="238" operator="equal" id="{22003B6A-223B-41D6-81E1-0D906DB46D33}">
            <xm:f>'Zoznam tímov a pretekárov'!$B$67</xm:f>
            <x14:dxf>
              <fill>
                <patternFill>
                  <bgColor rgb="FFFFFF00"/>
                </patternFill>
              </fill>
            </x14:dxf>
          </x14:cfRule>
          <x14:cfRule type="cellIs" priority="240" operator="equal" id="{B87EBDC6-B0BB-4A94-97C5-233AE66A58D6}">
            <xm:f>'Zoznam tímov a pretekárov'!$B$69</xm:f>
            <x14:dxf>
              <font>
                <strike val="0"/>
              </font>
              <fill>
                <patternFill patternType="none">
                  <bgColor auto="1"/>
                </patternFill>
              </fill>
            </x14:dxf>
          </x14:cfRule>
          <x14:cfRule type="cellIs" priority="239" operator="equal" id="{E882459A-A8DB-479B-820A-BB805446FC55}">
            <xm:f>'Zoznam tímov a pretekárov'!$B$66</xm:f>
            <x14:dxf>
              <fill>
                <patternFill>
                  <bgColor theme="3" tint="0.59996337778862885"/>
                </patternFill>
              </fill>
            </x14:dxf>
          </x14:cfRule>
          <xm:sqref>K39</xm:sqref>
        </x14:conditionalFormatting>
        <x14:conditionalFormatting xmlns:xm="http://schemas.microsoft.com/office/excel/2006/main">
          <x14:cfRule type="cellIs" priority="221" operator="equal" id="{F05F8553-8E61-4957-AC75-E0249346A1A2}">
            <xm:f>'Zoznam tímov a pretekárov'!$B$69</xm:f>
            <x14:dxf>
              <font>
                <strike val="0"/>
              </font>
              <fill>
                <patternFill patternType="none">
                  <bgColor auto="1"/>
                </patternFill>
              </fill>
            </x14:dxf>
          </x14:cfRule>
          <x14:cfRule type="cellIs" priority="220" operator="equal" id="{936CF7C0-43F8-4414-9299-87CC81D778F1}">
            <xm:f>'Zoznam tímov a pretekárov'!$B$66</xm:f>
            <x14:dxf>
              <fill>
                <patternFill>
                  <bgColor theme="3" tint="0.59996337778862885"/>
                </patternFill>
              </fill>
            </x14:dxf>
          </x14:cfRule>
          <x14:cfRule type="cellIs" priority="219" operator="equal" id="{D8D20E69-40C5-413E-B1E4-8D01D9F85328}">
            <xm:f>'Zoznam tímov a pretekárov'!$B$67</xm:f>
            <x14:dxf>
              <fill>
                <patternFill>
                  <bgColor rgb="FFFFFF00"/>
                </patternFill>
              </fill>
            </x14:dxf>
          </x14:cfRule>
          <xm:sqref>K41</xm:sqref>
        </x14:conditionalFormatting>
        <x14:conditionalFormatting xmlns:xm="http://schemas.microsoft.com/office/excel/2006/main">
          <x14:cfRule type="cellIs" priority="78" operator="equal" id="{A574F663-E72D-4BD4-A383-ACB3FA4546E5}">
            <xm:f>'Zoznam tímov a pretekárov'!$B$69</xm:f>
            <x14:dxf>
              <font>
                <strike val="0"/>
              </font>
              <fill>
                <patternFill patternType="none">
                  <bgColor auto="1"/>
                </patternFill>
              </fill>
            </x14:dxf>
          </x14:cfRule>
          <x14:cfRule type="cellIs" priority="76" operator="equal" id="{D2914737-A741-4ACE-B217-E036332A7927}">
            <xm:f>'Zoznam tímov a pretekárov'!$B$67</xm:f>
            <x14:dxf>
              <fill>
                <patternFill>
                  <bgColor rgb="FFFFFF00"/>
                </patternFill>
              </fill>
            </x14:dxf>
          </x14:cfRule>
          <x14:cfRule type="cellIs" priority="77" operator="equal" id="{B7028499-77D1-4F87-9E09-BD7CF19427FB}">
            <xm:f>'Zoznam tímov a pretekárov'!$B$66</xm:f>
            <x14:dxf>
              <fill>
                <patternFill>
                  <bgColor theme="3" tint="0.59996337778862885"/>
                </patternFill>
              </fill>
            </x14:dxf>
          </x14:cfRule>
          <xm:sqref>K43</xm:sqref>
        </x14:conditionalFormatting>
        <x14:conditionalFormatting xmlns:xm="http://schemas.microsoft.com/office/excel/2006/main">
          <x14:cfRule type="cellIs" priority="68" operator="equal" id="{FA672913-FB93-4001-8B95-B9761EB86C07}">
            <xm:f>'Zoznam tímov a pretekárov'!$B$69</xm:f>
            <x14:dxf>
              <font>
                <strike val="0"/>
              </font>
              <fill>
                <patternFill patternType="none">
                  <bgColor auto="1"/>
                </patternFill>
              </fill>
            </x14:dxf>
          </x14:cfRule>
          <x14:cfRule type="cellIs" priority="67" operator="equal" id="{F14E17AD-93F7-4700-B280-280F191FF306}">
            <xm:f>'Zoznam tímov a pretekárov'!$B$66</xm:f>
            <x14:dxf>
              <fill>
                <patternFill>
                  <bgColor theme="3" tint="0.59996337778862885"/>
                </patternFill>
              </fill>
            </x14:dxf>
          </x14:cfRule>
          <x14:cfRule type="cellIs" priority="66" operator="equal" id="{3E0D0F89-C8E5-4066-AAED-7003FE32A2FE}">
            <xm:f>'Zoznam tímov a pretekárov'!$B$67</xm:f>
            <x14:dxf>
              <fill>
                <patternFill>
                  <bgColor rgb="FFFFFF00"/>
                </patternFill>
              </fill>
            </x14:dxf>
          </x14:cfRule>
          <xm:sqref>K47</xm:sqref>
        </x14:conditionalFormatting>
        <x14:conditionalFormatting xmlns:xm="http://schemas.microsoft.com/office/excel/2006/main">
          <x14:cfRule type="cellIs" priority="81" operator="equal" id="{069CC738-5757-42DA-A184-BE05DEAA2A15}">
            <xm:f>'Zoznam tímov a pretekárov'!$B$67</xm:f>
            <x14:dxf>
              <fill>
                <patternFill>
                  <bgColor rgb="FFFFFF00"/>
                </patternFill>
              </fill>
            </x14:dxf>
          </x14:cfRule>
          <x14:cfRule type="cellIs" priority="82" operator="equal" id="{1D97055A-405C-455E-B75F-0C23F1BEF6D9}">
            <xm:f>'Zoznam tímov a pretekárov'!$B$66</xm:f>
            <x14:dxf>
              <fill>
                <patternFill>
                  <bgColor theme="3" tint="0.59996337778862885"/>
                </patternFill>
              </fill>
            </x14:dxf>
          </x14:cfRule>
          <x14:cfRule type="cellIs" priority="83" operator="equal" id="{F2BDE094-0E60-4252-9B1B-B8FE705624E7}">
            <xm:f>'Zoznam tímov a pretekárov'!$B$69</xm:f>
            <x14:dxf>
              <font>
                <strike val="0"/>
              </font>
              <fill>
                <patternFill patternType="none">
                  <bgColor auto="1"/>
                </patternFill>
              </fill>
            </x14:dxf>
          </x14:cfRule>
          <xm:sqref>K49</xm:sqref>
        </x14:conditionalFormatting>
        <x14:conditionalFormatting xmlns:xm="http://schemas.microsoft.com/office/excel/2006/main">
          <x14:cfRule type="cellIs" priority="130" operator="equal" id="{7A9CCF58-B151-4254-83E8-405DA2EA55D8}">
            <xm:f>'Zoznam tímov a pretekárov'!$B$66</xm:f>
            <x14:dxf>
              <fill>
                <patternFill>
                  <bgColor theme="3" tint="0.59996337778862885"/>
                </patternFill>
              </fill>
            </x14:dxf>
          </x14:cfRule>
          <x14:cfRule type="cellIs" priority="129" operator="equal" id="{34BFA163-487C-40B2-B14B-0207D8B39A6D}">
            <xm:f>'Zoznam tímov a pretekárov'!$B$67</xm:f>
            <x14:dxf>
              <fill>
                <patternFill>
                  <bgColor rgb="FFFFFF00"/>
                </patternFill>
              </fill>
            </x14:dxf>
          </x14:cfRule>
          <x14:cfRule type="cellIs" priority="131" operator="equal" id="{593012BE-AAA6-4DF1-B11D-915DD3D69A96}">
            <xm:f>'Zoznam tímov a pretekárov'!$B$69</xm:f>
            <x14:dxf>
              <font>
                <strike val="0"/>
              </font>
              <fill>
                <patternFill patternType="none">
                  <bgColor auto="1"/>
                </patternFill>
              </fill>
            </x14:dxf>
          </x14:cfRule>
          <xm:sqref>K51</xm:sqref>
        </x14:conditionalFormatting>
        <x14:conditionalFormatting xmlns:xm="http://schemas.microsoft.com/office/excel/2006/main">
          <x14:cfRule type="cellIs" priority="114" operator="equal" id="{C7F101A5-3DAB-49FE-B275-AC83C4A796C3}">
            <xm:f>'Zoznam tímov a pretekárov'!$B$66</xm:f>
            <x14:dxf>
              <fill>
                <patternFill>
                  <bgColor theme="3" tint="0.59996337778862885"/>
                </patternFill>
              </fill>
            </x14:dxf>
          </x14:cfRule>
          <x14:cfRule type="cellIs" priority="115" operator="equal" id="{A7E6B080-9758-4E85-B051-161E8D4F415F}">
            <xm:f>'Zoznam tímov a pretekárov'!$B$69</xm:f>
            <x14:dxf>
              <font>
                <strike val="0"/>
              </font>
              <fill>
                <patternFill patternType="none">
                  <bgColor auto="1"/>
                </patternFill>
              </fill>
            </x14:dxf>
          </x14:cfRule>
          <x14:cfRule type="cellIs" priority="113" operator="equal" id="{97499D37-A409-421F-AF9F-4C50037E2F76}">
            <xm:f>'Zoznam tímov a pretekárov'!$B$67</xm:f>
            <x14:dxf>
              <fill>
                <patternFill>
                  <bgColor rgb="FFFFFF00"/>
                </patternFill>
              </fill>
            </x14:dxf>
          </x14:cfRule>
          <xm:sqref>K53</xm:sqref>
        </x14:conditionalFormatting>
        <x14:conditionalFormatting xmlns:xm="http://schemas.microsoft.com/office/excel/2006/main">
          <x14:cfRule type="cellIs" priority="53" operator="equal" id="{55D4052C-1ADA-4E3D-982F-254B4CE66FA4}">
            <xm:f>'Zoznam tímov a pretekárov'!$B$69</xm:f>
            <x14:dxf>
              <font>
                <strike val="0"/>
              </font>
              <fill>
                <patternFill patternType="none">
                  <bgColor auto="1"/>
                </patternFill>
              </fill>
            </x14:dxf>
          </x14:cfRule>
          <x14:cfRule type="cellIs" priority="52" operator="equal" id="{3BE0A08A-BC5C-4BAA-8B74-0766CB14CACD}">
            <xm:f>'Zoznam tímov a pretekárov'!$B$66</xm:f>
            <x14:dxf>
              <fill>
                <patternFill>
                  <bgColor theme="3" tint="0.59996337778862885"/>
                </patternFill>
              </fill>
            </x14:dxf>
          </x14:cfRule>
          <x14:cfRule type="cellIs" priority="51" operator="equal" id="{7DAFE898-B451-496C-829E-74483B3E9249}">
            <xm:f>'Zoznam tímov a pretekárov'!$B$67</xm:f>
            <x14:dxf>
              <fill>
                <patternFill>
                  <bgColor rgb="FFFFFF00"/>
                </patternFill>
              </fill>
            </x14:dxf>
          </x14:cfRule>
          <xm:sqref>K55</xm:sqref>
        </x14:conditionalFormatting>
        <x14:conditionalFormatting xmlns:xm="http://schemas.microsoft.com/office/excel/2006/main">
          <x14:cfRule type="cellIs" priority="73" operator="equal" id="{BA1CAA69-BAF6-4BEE-A0CA-2B3B22ECBADF}">
            <xm:f>'Zoznam tímov a pretekárov'!$B$69</xm:f>
            <x14:dxf>
              <font>
                <strike val="0"/>
              </font>
              <fill>
                <patternFill patternType="none">
                  <bgColor auto="1"/>
                </patternFill>
              </fill>
            </x14:dxf>
          </x14:cfRule>
          <x14:cfRule type="cellIs" priority="72" operator="equal" id="{C3E157B3-F949-43B9-B07E-CCC0D1EC3C92}">
            <xm:f>'Zoznam tímov a pretekárov'!$B$66</xm:f>
            <x14:dxf>
              <fill>
                <patternFill>
                  <bgColor theme="3" tint="0.59996337778862885"/>
                </patternFill>
              </fill>
            </x14:dxf>
          </x14:cfRule>
          <x14:cfRule type="cellIs" priority="71" operator="equal" id="{F4876021-87EA-487C-B661-4DB76FAEB5D3}">
            <xm:f>'Zoznam tímov a pretekárov'!$B$67</xm:f>
            <x14:dxf>
              <fill>
                <patternFill>
                  <bgColor rgb="FFFFFF00"/>
                </patternFill>
              </fill>
            </x14:dxf>
          </x14:cfRule>
          <xm:sqref>K57</xm:sqref>
        </x14:conditionalFormatting>
        <x14:conditionalFormatting xmlns:xm="http://schemas.microsoft.com/office/excel/2006/main">
          <x14:cfRule type="cellIs" priority="63" operator="equal" id="{854A786D-AAAB-44BE-A974-7695559DEA4A}">
            <xm:f>'Zoznam tímov a pretekárov'!$B$69</xm:f>
            <x14:dxf>
              <font>
                <strike val="0"/>
              </font>
              <fill>
                <patternFill patternType="none">
                  <bgColor auto="1"/>
                </patternFill>
              </fill>
            </x14:dxf>
          </x14:cfRule>
          <x14:cfRule type="cellIs" priority="62" operator="equal" id="{312C8DDE-E68D-4F02-94D2-FC635EAC0A13}">
            <xm:f>'Zoznam tímov a pretekárov'!$B$66</xm:f>
            <x14:dxf>
              <fill>
                <patternFill>
                  <bgColor theme="3" tint="0.59996337778862885"/>
                </patternFill>
              </fill>
            </x14:dxf>
          </x14:cfRule>
          <x14:cfRule type="cellIs" priority="61" operator="equal" id="{46FBDC75-2673-4E6A-BA38-6F57C093A3F6}">
            <xm:f>'Zoznam tímov a pretekárov'!$B$67</xm:f>
            <x14:dxf>
              <fill>
                <patternFill>
                  <bgColor rgb="FFFFFF00"/>
                </patternFill>
              </fill>
            </x14:dxf>
          </x14:cfRule>
          <xm:sqref>K61</xm:sqref>
        </x14:conditionalFormatting>
        <x14:conditionalFormatting xmlns:xm="http://schemas.microsoft.com/office/excel/2006/main">
          <x14:cfRule type="cellIs" priority="58" operator="equal" id="{99A0F00F-976C-490F-B976-7F5D98D462CE}">
            <xm:f>'Zoznam tímov a pretekárov'!$B$69</xm:f>
            <x14:dxf>
              <font>
                <strike val="0"/>
              </font>
              <fill>
                <patternFill patternType="none">
                  <bgColor auto="1"/>
                </patternFill>
              </fill>
            </x14:dxf>
          </x14:cfRule>
          <x14:cfRule type="cellIs" priority="57" operator="equal" id="{B2D52F6D-54A1-4F33-B768-26FBD701E511}">
            <xm:f>'Zoznam tímov a pretekárov'!$B$66</xm:f>
            <x14:dxf>
              <fill>
                <patternFill>
                  <bgColor theme="3" tint="0.59996337778862885"/>
                </patternFill>
              </fill>
            </x14:dxf>
          </x14:cfRule>
          <x14:cfRule type="cellIs" priority="56" operator="equal" id="{F9C407E9-90E6-4845-9793-0C403AD57EF1}">
            <xm:f>'Zoznam tímov a pretekárov'!$B$67</xm:f>
            <x14:dxf>
              <fill>
                <patternFill>
                  <bgColor rgb="FFFFFF00"/>
                </patternFill>
              </fill>
            </x14:dxf>
          </x14:cfRule>
          <xm:sqref>K63</xm:sqref>
        </x14:conditionalFormatting>
        <x14:conditionalFormatting xmlns:xm="http://schemas.microsoft.com/office/excel/2006/main">
          <x14:cfRule type="containsBlanks" priority="1431" id="{9D320AE2-76CE-4885-A184-5CC1A76A0484}">
            <xm:f>LEN(TRIM('30 družstiev Preteky č. 1'!AQ43))=0</xm:f>
            <x14:dxf>
              <fill>
                <patternFill>
                  <bgColor rgb="FF00FF00"/>
                </patternFill>
              </fill>
            </x14:dxf>
          </x14:cfRule>
          <xm:sqref>AQ41</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0000000}">
          <x14:formula1>
            <xm:f>'Zoznam tímov a pretekárov'!$B$66:$B$69</xm:f>
          </x14:formula1>
          <xm:sqref>K5 N41 N43 N45 N47 N49 K49 K47 K45 K43 K41 H41 H43 H45 H47 H49 E49 E47 E45 E43 E41 E33 H33 K33 N33 H5 N39 K39 H39 E39 E37 H37 K37 N37 N35 K35 H35 E35 E31 H31 K31 N31 N29 K29 H29 E29 E27 H27 K27 N27 N25 K25 H25 E25 E23 H23 K23 N23 N21 K21 H21 E21 E19 H19 K19 N19 N17 K17 H17 E17 E15 H15 K15 N15 N13 K13 H13 E13 E11 H11 K11 N11 N9 K9 H9 E9 E7 H7 K7 N7 N5 N55 N57 N59 N61 N63 K63 K61 K59 K57 K55 H55 H57 H59 H61 H63 E63 E61 E59 E57 E55 N53 K53 H53 E53 E51 H51 K51 N51 E5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D000000}">
          <x14:formula1>
            <xm:f>'Zoznam tímov a pretekárov'!$B$27:$I$27</xm:f>
          </x14:formula1>
          <xm:sqref>C29:D29 F29:G29 I29:J29 L29:M29</xm:sqref>
        </x14:dataValidation>
        <x14:dataValidation type="list" allowBlank="1" showInputMessage="1" showErrorMessage="1" xr:uid="{00000000-0002-0000-0200-00000E000000}">
          <x14:formula1>
            <xm:f>'Zoznam tímov a pretekárov'!$B$29:$I$29</xm:f>
          </x14:formula1>
          <xm:sqref>C31:D31 F31:G31 I31:J31 L31:M31</xm:sqref>
        </x14:dataValidation>
        <x14:dataValidation type="list" allowBlank="1" showInputMessage="1" showErrorMessage="1" xr:uid="{00000000-0002-0000-0200-00000F000000}">
          <x14:formula1>
            <xm:f>'Zoznam tímov a pretekárov'!$B$33:$I$33</xm:f>
          </x14:formula1>
          <xm:sqref>C35:D35 F35:G35 I35:J35 L35:M35</xm:sqref>
        </x14:dataValidation>
        <x14:dataValidation type="list" allowBlank="1" showInputMessage="1" showErrorMessage="1" xr:uid="{00000000-0002-0000-0200-000010000000}">
          <x14:formula1>
            <xm:f>'Zoznam tímov a pretekárov'!$B$35:$I$35</xm:f>
          </x14:formula1>
          <xm:sqref>C37:D37 F37:G37 I37:J37 L37:M37</xm:sqref>
        </x14:dataValidation>
        <x14:dataValidation type="list" allowBlank="1" showInputMessage="1" showErrorMessage="1" xr:uid="{00000000-0002-0000-0200-000011000000}">
          <x14:formula1>
            <xm:f>'Zoznam tímov a pretekárov'!$B$37:$I$37</xm:f>
          </x14:formula1>
          <xm:sqref>C39:D39 F39:G39 I39:J39 L39:M39</xm:sqref>
        </x14:dataValidation>
        <x14:dataValidation type="list" allowBlank="1" showInputMessage="1" showErrorMessage="1" xr:uid="{00000000-0002-0000-0200-000012000000}">
          <x14:formula1>
            <xm:f>'Zoznam tímov a pretekárov'!$B$31:$I$31</xm:f>
          </x14:formula1>
          <xm:sqref>C33:D33 F33:G33 I33:J33 L33:M33</xm:sqref>
        </x14:dataValidation>
        <x14:dataValidation type="list" allowBlank="1" showInputMessage="1" showErrorMessage="1" xr:uid="{00000000-0002-0000-0200-000013000000}">
          <x14:formula1>
            <xm:f>'Zoznam tímov a pretekárov'!$B$47:$I$47</xm:f>
          </x14:formula1>
          <xm:sqref>C49:D49 F49:G49 I49:J49 L49:M49</xm:sqref>
        </x14:dataValidation>
        <x14:dataValidation type="list" allowBlank="1" showInputMessage="1" showErrorMessage="1" xr:uid="{00000000-0002-0000-0200-000014000000}">
          <x14:formula1>
            <xm:f>'Zoznam tímov a pretekárov'!$B$45:$I$45</xm:f>
          </x14:formula1>
          <xm:sqref>L47:M47 I47:J47 F47:G47 C47:D47</xm:sqref>
        </x14:dataValidation>
        <x14:dataValidation type="list" allowBlank="1" showInputMessage="1" showErrorMessage="1" xr:uid="{00000000-0002-0000-0200-000015000000}">
          <x14:formula1>
            <xm:f>'Zoznam tímov a pretekárov'!$B$43:$I$43</xm:f>
          </x14:formula1>
          <xm:sqref>C45:D45 F45:G45 I45:J45 L45:M45</xm:sqref>
        </x14:dataValidation>
        <x14:dataValidation type="list" allowBlank="1" showInputMessage="1" showErrorMessage="1" xr:uid="{00000000-0002-0000-0200-000016000000}">
          <x14:formula1>
            <xm:f>'Zoznam tímov a pretekárov'!$B$41:$I$41</xm:f>
          </x14:formula1>
          <xm:sqref>C43:D43 F43:G43 I43:J43 L43:M43</xm:sqref>
        </x14:dataValidation>
        <x14:dataValidation type="list" allowBlank="1" showInputMessage="1" showErrorMessage="1" xr:uid="{00000000-0002-0000-0200-000017000000}">
          <x14:formula1>
            <xm:f>'Zoznam tímov a pretekárov'!$B$39:$I$39</xm:f>
          </x14:formula1>
          <xm:sqref>C41:D41 F41:G41 I41:J41 L41:M41</xm:sqref>
        </x14:dataValidation>
        <x14:dataValidation type="list" allowBlank="1" showInputMessage="1" showErrorMessage="1" xr:uid="{00000000-0002-0000-0200-000018000000}">
          <x14:formula1>
            <xm:f>'Zoznam tímov a pretekárov'!$B$49:$I$49</xm:f>
          </x14:formula1>
          <xm:sqref>C51:D51 F51:G51 I51:J51 L51:M51</xm:sqref>
        </x14:dataValidation>
        <x14:dataValidation type="list" allowBlank="1" showInputMessage="1" showErrorMessage="1" xr:uid="{00000000-0002-0000-0200-000019000000}">
          <x14:formula1>
            <xm:f>'Zoznam tímov a pretekárov'!$B$51:$I$51</xm:f>
          </x14:formula1>
          <xm:sqref>C53:D53 F53:G53 I53:J53 L53:M53</xm:sqref>
        </x14:dataValidation>
        <x14:dataValidation type="list" allowBlank="1" showInputMessage="1" showErrorMessage="1" xr:uid="{00000000-0002-0000-0200-00001A000000}">
          <x14:formula1>
            <xm:f>'Zoznam tímov a pretekárov'!$B$53:$I$53</xm:f>
          </x14:formula1>
          <xm:sqref>C55:D55 F55:G55 I55:J55 L55:M55</xm:sqref>
        </x14:dataValidation>
        <x14:dataValidation type="list" allowBlank="1" showInputMessage="1" showErrorMessage="1" xr:uid="{00000000-0002-0000-0200-00001B000000}">
          <x14:formula1>
            <xm:f>'Zoznam tímov a pretekárov'!$B$55:$I$55</xm:f>
          </x14:formula1>
          <xm:sqref>C57:D57 F57:G57 I57:J57 L57:M57</xm:sqref>
        </x14:dataValidation>
        <x14:dataValidation type="list" allowBlank="1" showInputMessage="1" showErrorMessage="1" xr:uid="{00000000-0002-0000-0200-00001C000000}">
          <x14:formula1>
            <xm:f>'Zoznam tímov a pretekárov'!$B$57:$I$57</xm:f>
          </x14:formula1>
          <xm:sqref>C59:D59 F59:G59 I59:J59 L59:M59</xm:sqref>
        </x14:dataValidation>
        <x14:dataValidation type="list" allowBlank="1" showInputMessage="1" showErrorMessage="1" xr:uid="{00000000-0002-0000-0200-00001D000000}">
          <x14:formula1>
            <xm:f>'Zoznam tímov a pretekárov'!$B$59:$I$59</xm:f>
          </x14:formula1>
          <xm:sqref>C61:D61 F61:G61 I61:J61 L61:M61</xm:sqref>
        </x14:dataValidation>
        <x14:dataValidation type="list" allowBlank="1" showInputMessage="1" showErrorMessage="1" xr:uid="{00000000-0002-0000-0200-00001E000000}">
          <x14:formula1>
            <xm:f>'Zoznam tímov a pretekárov'!$B$61:$I$61</xm:f>
          </x14:formula1>
          <xm:sqref>C63:D63 F63:G63 I63:J63 L63:M63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I5" sqref="I5"/>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s>
  <sheetData>
    <row r="1" spans="1:27" ht="54" customHeight="1" thickBot="1" x14ac:dyDescent="0.3">
      <c r="A1" s="275" t="s">
        <v>28</v>
      </c>
      <c r="B1" s="276"/>
      <c r="C1" s="276"/>
      <c r="D1" s="276"/>
      <c r="E1" s="276"/>
      <c r="F1" s="276"/>
      <c r="G1" s="276"/>
      <c r="H1" s="276"/>
      <c r="I1" s="276"/>
      <c r="J1" s="276"/>
      <c r="K1" s="276"/>
      <c r="L1" s="276"/>
      <c r="M1" s="276"/>
      <c r="N1" s="276"/>
      <c r="O1" s="276"/>
      <c r="P1" s="276"/>
      <c r="Q1" s="277"/>
      <c r="R1" s="4"/>
      <c r="S1" s="4"/>
    </row>
    <row r="2" spans="1:27" ht="20.100000000000001" customHeight="1" thickBot="1" x14ac:dyDescent="0.3">
      <c r="A2" s="278" t="s">
        <v>20</v>
      </c>
      <c r="B2" s="281" t="s">
        <v>18</v>
      </c>
      <c r="C2" s="284" t="s">
        <v>15</v>
      </c>
      <c r="D2" s="285"/>
      <c r="E2" s="286"/>
      <c r="F2" s="285" t="s">
        <v>16</v>
      </c>
      <c r="G2" s="285"/>
      <c r="H2" s="285"/>
      <c r="I2" s="284"/>
      <c r="J2" s="285"/>
      <c r="K2" s="286"/>
      <c r="L2" s="285"/>
      <c r="M2" s="285"/>
      <c r="N2" s="285"/>
      <c r="O2" s="284" t="s">
        <v>3</v>
      </c>
      <c r="P2" s="285"/>
      <c r="Q2" s="286"/>
      <c r="R2" s="5"/>
      <c r="S2" s="5"/>
    </row>
    <row r="3" spans="1:27" ht="12" customHeight="1" thickTop="1" x14ac:dyDescent="0.25">
      <c r="A3" s="279"/>
      <c r="B3" s="282"/>
      <c r="C3" s="287" t="s">
        <v>2</v>
      </c>
      <c r="D3" s="265" t="s">
        <v>12</v>
      </c>
      <c r="E3" s="269" t="s">
        <v>1</v>
      </c>
      <c r="F3" s="273" t="s">
        <v>2</v>
      </c>
      <c r="G3" s="265" t="s">
        <v>12</v>
      </c>
      <c r="H3" s="269" t="s">
        <v>1</v>
      </c>
      <c r="I3" s="287" t="s">
        <v>2</v>
      </c>
      <c r="J3" s="265" t="s">
        <v>12</v>
      </c>
      <c r="K3" s="269" t="s">
        <v>1</v>
      </c>
      <c r="L3" s="273" t="s">
        <v>2</v>
      </c>
      <c r="M3" s="265" t="s">
        <v>12</v>
      </c>
      <c r="N3" s="269" t="s">
        <v>1</v>
      </c>
      <c r="O3" s="271" t="s">
        <v>2</v>
      </c>
      <c r="P3" s="265" t="s">
        <v>17</v>
      </c>
      <c r="Q3" s="267" t="s">
        <v>1</v>
      </c>
      <c r="R3" s="5"/>
      <c r="S3" s="5"/>
    </row>
    <row r="4" spans="1:27" ht="18" customHeight="1" thickBot="1" x14ac:dyDescent="0.3">
      <c r="A4" s="280"/>
      <c r="B4" s="283"/>
      <c r="C4" s="289"/>
      <c r="D4" s="290"/>
      <c r="E4" s="269"/>
      <c r="F4" s="291"/>
      <c r="G4" s="290"/>
      <c r="H4" s="269"/>
      <c r="I4" s="288"/>
      <c r="J4" s="266"/>
      <c r="K4" s="270"/>
      <c r="L4" s="274"/>
      <c r="M4" s="266"/>
      <c r="N4" s="270"/>
      <c r="O4" s="272"/>
      <c r="P4" s="266"/>
      <c r="Q4" s="268"/>
      <c r="R4" s="5"/>
      <c r="S4" s="5"/>
    </row>
    <row r="5" spans="1:27" ht="35.1" customHeight="1" thickBot="1" x14ac:dyDescent="0.3">
      <c r="A5" s="2">
        <v>1</v>
      </c>
      <c r="B5" s="27" t="str">
        <f>'Zoznam tímov a pretekárov'!A3</f>
        <v>Dunajská Streda A      Szenzál</v>
      </c>
      <c r="C5" s="28">
        <f>'30 družstiev Preteky č. 1'!O5</f>
        <v>22</v>
      </c>
      <c r="D5" s="29">
        <f>'30 družstiev Preteky č. 1'!P5</f>
        <v>24475</v>
      </c>
      <c r="E5" s="30">
        <f>'30 družstiev Preteky č. 1'!Q5</f>
        <v>5</v>
      </c>
      <c r="F5" s="28">
        <f>'30 Preteky č.2'!O5</f>
        <v>16</v>
      </c>
      <c r="G5" s="29">
        <f>'30 Preteky č.2'!P5</f>
        <v>26100</v>
      </c>
      <c r="H5" s="30">
        <f>'30 Preteky č.2'!Q5</f>
        <v>2</v>
      </c>
      <c r="I5" s="31"/>
      <c r="J5" s="32"/>
      <c r="K5" s="33"/>
      <c r="L5" s="34"/>
      <c r="M5" s="32"/>
      <c r="N5" s="35"/>
      <c r="O5" s="36">
        <f t="shared" ref="O5:P7" si="0">SUM(C5+F5+I5+L5)</f>
        <v>38</v>
      </c>
      <c r="P5" s="37">
        <f t="shared" si="0"/>
        <v>50575</v>
      </c>
      <c r="Q5" s="38">
        <f>AA5</f>
        <v>3</v>
      </c>
      <c r="R5" s="1"/>
      <c r="S5" s="1"/>
      <c r="V5" s="38">
        <f>(RANK(O5,$O$5:$O$16,1))</f>
        <v>3</v>
      </c>
      <c r="W5">
        <f>RANK(P5,$P$5:$P$16,0)</f>
        <v>3</v>
      </c>
      <c r="X5">
        <f>V5+W5*0.001</f>
        <v>3.0030000000000001</v>
      </c>
      <c r="AA5">
        <f>RANK(X5,$X$5:$X$16,1)</f>
        <v>3</v>
      </c>
    </row>
    <row r="6" spans="1:27" ht="35.1" customHeight="1" thickBot="1" x14ac:dyDescent="0.3">
      <c r="A6" s="6">
        <v>2</v>
      </c>
      <c r="B6" s="27" t="str">
        <f>'Zoznam tímov a pretekárov'!A5</f>
        <v>Dunajská Streda C             Blinker</v>
      </c>
      <c r="C6" s="39">
        <f>'30 družstiev Preteky č. 1'!O7</f>
        <v>32</v>
      </c>
      <c r="D6" s="40">
        <f>'30 družstiev Preteky č. 1'!P7</f>
        <v>14400</v>
      </c>
      <c r="E6" s="41">
        <f>'30 družstiev Preteky č. 1'!Q7</f>
        <v>10</v>
      </c>
      <c r="F6" s="39">
        <f>'30 Preteky č.2'!O7</f>
        <v>38</v>
      </c>
      <c r="G6" s="40">
        <f>'30 Preteky č.2'!P7</f>
        <v>9925</v>
      </c>
      <c r="H6" s="41">
        <f>'30 Preteky č.2'!Q7</f>
        <v>11</v>
      </c>
      <c r="I6" s="42"/>
      <c r="J6" s="43"/>
      <c r="K6" s="44"/>
      <c r="L6" s="45"/>
      <c r="M6" s="43"/>
      <c r="N6" s="46"/>
      <c r="O6" s="47">
        <f t="shared" si="0"/>
        <v>70</v>
      </c>
      <c r="P6" s="48">
        <f t="shared" si="0"/>
        <v>24325</v>
      </c>
      <c r="Q6" s="38">
        <f t="shared" ref="Q6:Q16" si="1">AA6</f>
        <v>11</v>
      </c>
      <c r="R6" s="1"/>
      <c r="S6" s="1"/>
      <c r="V6" s="38">
        <f t="shared" ref="V6:V16" si="2">(RANK(O6,$O$5:$O$16,1))</f>
        <v>11</v>
      </c>
      <c r="W6">
        <f t="shared" ref="W6:W16" si="3">RANK(P6,$P$5:$P$16,0)</f>
        <v>11</v>
      </c>
      <c r="X6">
        <f t="shared" ref="X6:X16" si="4">V6+W6*0.001</f>
        <v>11.010999999999999</v>
      </c>
      <c r="AA6">
        <f t="shared" ref="AA6:AA16" si="5">RANK(X6,$X$5:$X$16,1)</f>
        <v>11</v>
      </c>
    </row>
    <row r="7" spans="1:27" ht="35.1" customHeight="1" thickBot="1" x14ac:dyDescent="0.3">
      <c r="A7" s="2">
        <v>3</v>
      </c>
      <c r="B7" s="27" t="str">
        <f>'Zoznam tímov a pretekárov'!A7</f>
        <v>Dunajská Streda E Haldorádo MFT SK</v>
      </c>
      <c r="C7" s="39">
        <f>'30 družstiev Preteky č. 1'!O9</f>
        <v>16.5</v>
      </c>
      <c r="D7" s="40">
        <f>'30 družstiev Preteky č. 1'!P9</f>
        <v>21925</v>
      </c>
      <c r="E7" s="41">
        <f>'30 družstiev Preteky č. 1'!Q9</f>
        <v>1</v>
      </c>
      <c r="F7" s="39">
        <f>'30 Preteky č.2'!O9</f>
        <v>26</v>
      </c>
      <c r="G7" s="40">
        <f>'30 Preteky č.2'!P9</f>
        <v>19325</v>
      </c>
      <c r="H7" s="41">
        <f>'30 Preteky č.2'!Q9</f>
        <v>7</v>
      </c>
      <c r="I7" s="42"/>
      <c r="J7" s="43"/>
      <c r="K7" s="44"/>
      <c r="L7" s="45"/>
      <c r="M7" s="43"/>
      <c r="N7" s="46"/>
      <c r="O7" s="47">
        <f t="shared" si="0"/>
        <v>42.5</v>
      </c>
      <c r="P7" s="48">
        <f t="shared" si="0"/>
        <v>41250</v>
      </c>
      <c r="Q7" s="38">
        <f t="shared" si="1"/>
        <v>4</v>
      </c>
      <c r="R7" s="1"/>
      <c r="S7" s="1"/>
      <c r="V7" s="38">
        <f t="shared" si="2"/>
        <v>4</v>
      </c>
      <c r="W7">
        <f t="shared" si="3"/>
        <v>5</v>
      </c>
      <c r="X7">
        <f t="shared" si="4"/>
        <v>4.0049999999999999</v>
      </c>
      <c r="AA7">
        <f t="shared" si="5"/>
        <v>4</v>
      </c>
    </row>
    <row r="8" spans="1:27" ht="35.1" customHeight="1" thickBot="1" x14ac:dyDescent="0.3">
      <c r="A8" s="6">
        <v>4</v>
      </c>
      <c r="B8" s="27" t="str">
        <f>'Zoznam tímov a pretekárov'!A9</f>
        <v>Hlohovec SPORTEX MT</v>
      </c>
      <c r="C8" s="39">
        <f>'30 družstiev Preteky č. 1'!O11</f>
        <v>19.5</v>
      </c>
      <c r="D8" s="40">
        <f>'30 družstiev Preteky č. 1'!P11</f>
        <v>24875</v>
      </c>
      <c r="E8" s="41">
        <f>'30 družstiev Preteky č. 1'!Q11</f>
        <v>3</v>
      </c>
      <c r="F8" s="39">
        <f>'30 Preteky č.2'!O11</f>
        <v>32.5</v>
      </c>
      <c r="G8" s="40">
        <f>'30 Preteky č.2'!P11</f>
        <v>14350</v>
      </c>
      <c r="H8" s="41">
        <f>'30 Preteky č.2'!Q11</f>
        <v>9</v>
      </c>
      <c r="I8" s="42"/>
      <c r="J8" s="43"/>
      <c r="K8" s="44"/>
      <c r="L8" s="45"/>
      <c r="M8" s="43"/>
      <c r="N8" s="46"/>
      <c r="O8" s="47">
        <f t="shared" ref="O8:O16" si="6">SUM(C8+F8+I8+L8)</f>
        <v>52</v>
      </c>
      <c r="P8" s="48">
        <f t="shared" ref="P8:P16" si="7">SUM(D8+G8+J8+M8)</f>
        <v>39225</v>
      </c>
      <c r="Q8" s="38">
        <f t="shared" si="1"/>
        <v>7</v>
      </c>
      <c r="R8" s="1"/>
      <c r="S8" s="1"/>
      <c r="V8" s="38">
        <f t="shared" si="2"/>
        <v>7</v>
      </c>
      <c r="W8">
        <f t="shared" si="3"/>
        <v>7</v>
      </c>
      <c r="X8">
        <f t="shared" si="4"/>
        <v>7.0069999999999997</v>
      </c>
      <c r="AA8">
        <f t="shared" si="5"/>
        <v>7</v>
      </c>
    </row>
    <row r="9" spans="1:27" ht="35.1" customHeight="1" thickBot="1" x14ac:dyDescent="0.3">
      <c r="A9" s="2">
        <v>5</v>
      </c>
      <c r="B9" s="27" t="str">
        <f>'Zoznam tímov a pretekárov'!A11</f>
        <v>Komárno MMX Senzas   Dopping MFT</v>
      </c>
      <c r="C9" s="39">
        <f>'30 družstiev Preteky č. 1'!O13</f>
        <v>21</v>
      </c>
      <c r="D9" s="40">
        <f>'30 družstiev Preteky č. 1'!P13</f>
        <v>19050</v>
      </c>
      <c r="E9" s="41">
        <f>'30 družstiev Preteky č. 1'!Q13</f>
        <v>4</v>
      </c>
      <c r="F9" s="39">
        <f>'30 Preteky č.2'!O13</f>
        <v>16.5</v>
      </c>
      <c r="G9" s="40">
        <f>'30 Preteky č.2'!P13</f>
        <v>23900</v>
      </c>
      <c r="H9" s="41">
        <f>'30 Preteky č.2'!Q13</f>
        <v>3</v>
      </c>
      <c r="I9" s="42"/>
      <c r="J9" s="43"/>
      <c r="K9" s="44"/>
      <c r="L9" s="45"/>
      <c r="M9" s="43"/>
      <c r="N9" s="46"/>
      <c r="O9" s="47">
        <f t="shared" si="6"/>
        <v>37.5</v>
      </c>
      <c r="P9" s="48">
        <f t="shared" si="7"/>
        <v>42950</v>
      </c>
      <c r="Q9" s="38">
        <f t="shared" si="1"/>
        <v>2</v>
      </c>
      <c r="R9" s="75"/>
      <c r="S9" s="1"/>
      <c r="V9" s="38">
        <f t="shared" si="2"/>
        <v>2</v>
      </c>
      <c r="W9">
        <f t="shared" si="3"/>
        <v>4</v>
      </c>
      <c r="X9">
        <f t="shared" si="4"/>
        <v>2.004</v>
      </c>
      <c r="AA9">
        <f t="shared" si="5"/>
        <v>2</v>
      </c>
    </row>
    <row r="10" spans="1:27" ht="35.1" customHeight="1" thickBot="1" x14ac:dyDescent="0.3">
      <c r="A10" s="6">
        <v>6</v>
      </c>
      <c r="B10" s="27" t="str">
        <f>'Zoznam tímov a pretekárov'!A13</f>
        <v xml:space="preserve">Nová Baňa Carpio </v>
      </c>
      <c r="C10" s="39">
        <f>'30 družstiev Preteky č. 1'!O15</f>
        <v>17</v>
      </c>
      <c r="D10" s="40">
        <f>'30 družstiev Preteky č. 1'!P15</f>
        <v>25475</v>
      </c>
      <c r="E10" s="41">
        <f>'30 družstiev Preteky č. 1'!Q15</f>
        <v>2</v>
      </c>
      <c r="F10" s="39">
        <f>'30 Preteky č.2'!O15</f>
        <v>14</v>
      </c>
      <c r="G10" s="40">
        <f>'30 Preteky č.2'!P15</f>
        <v>32925</v>
      </c>
      <c r="H10" s="41">
        <f>'30 Preteky č.2'!Q15</f>
        <v>1</v>
      </c>
      <c r="I10" s="42"/>
      <c r="J10" s="43"/>
      <c r="K10" s="44"/>
      <c r="L10" s="49"/>
      <c r="M10" s="43"/>
      <c r="N10" s="46"/>
      <c r="O10" s="47">
        <f t="shared" si="6"/>
        <v>31</v>
      </c>
      <c r="P10" s="48">
        <f t="shared" si="7"/>
        <v>58400</v>
      </c>
      <c r="Q10" s="38">
        <f t="shared" si="1"/>
        <v>1</v>
      </c>
      <c r="R10" s="1"/>
      <c r="S10" s="1"/>
      <c r="V10" s="38">
        <f t="shared" si="2"/>
        <v>1</v>
      </c>
      <c r="W10">
        <f t="shared" si="3"/>
        <v>1</v>
      </c>
      <c r="X10">
        <f t="shared" si="4"/>
        <v>1.0009999999999999</v>
      </c>
      <c r="AA10">
        <f t="shared" si="5"/>
        <v>1</v>
      </c>
    </row>
    <row r="11" spans="1:27" ht="35.1" customHeight="1" thickBot="1" x14ac:dyDescent="0.3">
      <c r="A11" s="2">
        <v>7</v>
      </c>
      <c r="B11" s="27" t="str">
        <f>'Zoznam tímov a pretekárov'!A15</f>
        <v>Nové Zámky B                         Andovce</v>
      </c>
      <c r="C11" s="39">
        <f>'30 družstiev Preteky č. 1'!O17</f>
        <v>31</v>
      </c>
      <c r="D11" s="40">
        <f>'30 družstiev Preteky č. 1'!P17</f>
        <v>13525</v>
      </c>
      <c r="E11" s="41">
        <f>'30 družstiev Preteky č. 1'!Q17</f>
        <v>9</v>
      </c>
      <c r="F11" s="39">
        <f>'30 Preteky č.2'!O17</f>
        <v>33.5</v>
      </c>
      <c r="G11" s="40">
        <f>'30 Preteky č.2'!P17</f>
        <v>13550</v>
      </c>
      <c r="H11" s="41">
        <f>'30 Preteky č.2'!Q17</f>
        <v>10</v>
      </c>
      <c r="I11" s="42"/>
      <c r="J11" s="43"/>
      <c r="K11" s="44"/>
      <c r="L11" s="45"/>
      <c r="M11" s="43"/>
      <c r="N11" s="46"/>
      <c r="O11" s="47">
        <f t="shared" si="6"/>
        <v>64.5</v>
      </c>
      <c r="P11" s="48">
        <f t="shared" si="7"/>
        <v>27075</v>
      </c>
      <c r="Q11" s="38">
        <f t="shared" si="1"/>
        <v>10</v>
      </c>
      <c r="R11" s="1"/>
      <c r="S11" s="1"/>
      <c r="V11" s="38">
        <f t="shared" si="2"/>
        <v>10</v>
      </c>
      <c r="W11">
        <f t="shared" si="3"/>
        <v>10</v>
      </c>
      <c r="X11">
        <f t="shared" si="4"/>
        <v>10.01</v>
      </c>
      <c r="AA11">
        <f t="shared" si="5"/>
        <v>10</v>
      </c>
    </row>
    <row r="12" spans="1:27" ht="35.1" customHeight="1" thickBot="1" x14ac:dyDescent="0.3">
      <c r="A12" s="6">
        <v>8</v>
      </c>
      <c r="B12" s="27" t="str">
        <f>'Zoznam tímov a pretekárov'!A17</f>
        <v>Považská Bystrica</v>
      </c>
      <c r="C12" s="39">
        <f>'30 družstiev Preteky č. 1'!O19</f>
        <v>23</v>
      </c>
      <c r="D12" s="40">
        <f>'30 družstiev Preteky č. 1'!P19</f>
        <v>24000</v>
      </c>
      <c r="E12" s="41">
        <f>'30 družstiev Preteky č. 1'!Q19</f>
        <v>6</v>
      </c>
      <c r="F12" s="39">
        <f>'30 Preteky č.2'!O19</f>
        <v>20</v>
      </c>
      <c r="G12" s="40">
        <f>'30 Preteky č.2'!P19</f>
        <v>31925</v>
      </c>
      <c r="H12" s="41">
        <f>'30 Preteky č.2'!Q19</f>
        <v>5</v>
      </c>
      <c r="I12" s="42"/>
      <c r="J12" s="43"/>
      <c r="K12" s="44"/>
      <c r="L12" s="45"/>
      <c r="M12" s="43"/>
      <c r="N12" s="46"/>
      <c r="O12" s="47">
        <f t="shared" si="6"/>
        <v>43</v>
      </c>
      <c r="P12" s="48">
        <f t="shared" si="7"/>
        <v>55925</v>
      </c>
      <c r="Q12" s="38">
        <f t="shared" si="1"/>
        <v>5</v>
      </c>
      <c r="R12" s="1"/>
      <c r="S12" s="1"/>
      <c r="V12" s="38">
        <f t="shared" si="2"/>
        <v>5</v>
      </c>
      <c r="W12">
        <f t="shared" si="3"/>
        <v>2</v>
      </c>
      <c r="X12">
        <f t="shared" si="4"/>
        <v>5.0019999999999998</v>
      </c>
      <c r="AA12">
        <f t="shared" si="5"/>
        <v>5</v>
      </c>
    </row>
    <row r="13" spans="1:27" ht="35.1" customHeight="1" thickBot="1" x14ac:dyDescent="0.3">
      <c r="A13" s="2">
        <v>9</v>
      </c>
      <c r="B13" s="27" t="str">
        <f>'Zoznam tímov a pretekárov'!A19</f>
        <v>Štúrovo A Top-Mix</v>
      </c>
      <c r="C13" s="39">
        <f>'30 družstiev Preteky č. 1'!O21</f>
        <v>24</v>
      </c>
      <c r="D13" s="40">
        <f>'30 družstiev Preteky č. 1'!P21</f>
        <v>17725</v>
      </c>
      <c r="E13" s="41">
        <f>'30 družstiev Preteky č. 1'!Q21</f>
        <v>7</v>
      </c>
      <c r="F13" s="39">
        <f>'30 Preteky č.2'!O21</f>
        <v>23</v>
      </c>
      <c r="G13" s="40">
        <f>'30 Preteky č.2'!P21</f>
        <v>22250</v>
      </c>
      <c r="H13" s="41">
        <f>'30 Preteky č.2'!Q21</f>
        <v>6</v>
      </c>
      <c r="I13" s="42"/>
      <c r="J13" s="43"/>
      <c r="K13" s="44"/>
      <c r="L13" s="49"/>
      <c r="M13" s="43"/>
      <c r="N13" s="46"/>
      <c r="O13" s="47">
        <f t="shared" si="6"/>
        <v>47</v>
      </c>
      <c r="P13" s="48">
        <f t="shared" si="7"/>
        <v>39975</v>
      </c>
      <c r="Q13" s="38">
        <f t="shared" si="1"/>
        <v>6</v>
      </c>
      <c r="R13" s="1"/>
      <c r="S13" s="1"/>
      <c r="V13" s="38">
        <f t="shared" si="2"/>
        <v>6</v>
      </c>
      <c r="W13">
        <f t="shared" si="3"/>
        <v>6</v>
      </c>
      <c r="X13">
        <f t="shared" si="4"/>
        <v>6.0060000000000002</v>
      </c>
      <c r="AA13">
        <f t="shared" si="5"/>
        <v>6</v>
      </c>
    </row>
    <row r="14" spans="1:27" ht="35.1" customHeight="1" thickBot="1" x14ac:dyDescent="0.3">
      <c r="A14" s="6">
        <v>10</v>
      </c>
      <c r="B14" s="27" t="str">
        <f>'Zoznam tímov a pretekárov'!A21</f>
        <v>Štúrovo B TMA          Fishing Team</v>
      </c>
      <c r="C14" s="39">
        <f>'30 družstiev Preteky č. 1'!O23</f>
        <v>28</v>
      </c>
      <c r="D14" s="40">
        <f>'30 družstiev Preteky č. 1'!P23</f>
        <v>16350</v>
      </c>
      <c r="E14" s="41">
        <f>'30 družstiev Preteky č. 1'!Q23</f>
        <v>8</v>
      </c>
      <c r="F14" s="39">
        <f>'30 Preteky č.2'!O23</f>
        <v>26</v>
      </c>
      <c r="G14" s="40">
        <f>'30 Preteky č.2'!P23</f>
        <v>19275</v>
      </c>
      <c r="H14" s="41">
        <f>'30 Preteky č.2'!Q23</f>
        <v>8</v>
      </c>
      <c r="I14" s="42"/>
      <c r="J14" s="43"/>
      <c r="K14" s="44"/>
      <c r="L14" s="45"/>
      <c r="M14" s="43"/>
      <c r="N14" s="46"/>
      <c r="O14" s="47">
        <f t="shared" si="6"/>
        <v>54</v>
      </c>
      <c r="P14" s="48">
        <f t="shared" si="7"/>
        <v>35625</v>
      </c>
      <c r="Q14" s="38">
        <f t="shared" si="1"/>
        <v>9</v>
      </c>
      <c r="R14" s="75"/>
      <c r="S14" s="1"/>
      <c r="V14" s="38">
        <f t="shared" si="2"/>
        <v>9</v>
      </c>
      <c r="W14">
        <f t="shared" si="3"/>
        <v>9</v>
      </c>
      <c r="X14">
        <f t="shared" si="4"/>
        <v>9.0090000000000003</v>
      </c>
      <c r="AA14">
        <f t="shared" si="5"/>
        <v>9</v>
      </c>
    </row>
    <row r="15" spans="1:27" ht="35.1" customHeight="1" thickBot="1" x14ac:dyDescent="0.3">
      <c r="A15" s="6">
        <v>11</v>
      </c>
      <c r="B15" s="27" t="str">
        <f>'Zoznam tímov a pretekárov'!A23</f>
        <v>Turčianske Teplice B    Maver</v>
      </c>
      <c r="C15" s="39">
        <f>'30 družstiev Preteky č. 1'!O25</f>
        <v>34</v>
      </c>
      <c r="D15" s="40">
        <f>'30 družstiev Preteky č. 1'!P25</f>
        <v>14175</v>
      </c>
      <c r="E15" s="41">
        <f>'30 družstiev Preteky č. 1'!Q25</f>
        <v>11</v>
      </c>
      <c r="F15" s="39">
        <f>'30 Preteky č.2'!O25</f>
        <v>18.5</v>
      </c>
      <c r="G15" s="40">
        <f>'30 Preteky č.2'!P25</f>
        <v>22475</v>
      </c>
      <c r="H15" s="41">
        <f>'30 Preteky č.2'!Q25</f>
        <v>4</v>
      </c>
      <c r="I15" s="42"/>
      <c r="J15" s="43"/>
      <c r="K15" s="44"/>
      <c r="L15" s="45"/>
      <c r="M15" s="43"/>
      <c r="N15" s="46"/>
      <c r="O15" s="47">
        <f t="shared" si="6"/>
        <v>52.5</v>
      </c>
      <c r="P15" s="48">
        <f t="shared" si="7"/>
        <v>36650</v>
      </c>
      <c r="Q15" s="38">
        <f t="shared" si="1"/>
        <v>8</v>
      </c>
      <c r="R15" s="1"/>
      <c r="S15" s="1"/>
      <c r="V15" s="38">
        <f t="shared" si="2"/>
        <v>8</v>
      </c>
      <c r="W15">
        <f t="shared" si="3"/>
        <v>8</v>
      </c>
      <c r="X15">
        <f t="shared" si="4"/>
        <v>8.0079999999999991</v>
      </c>
      <c r="AA15">
        <f t="shared" si="5"/>
        <v>8</v>
      </c>
    </row>
    <row r="16" spans="1:27" ht="35.1" customHeight="1" thickBot="1" x14ac:dyDescent="0.3">
      <c r="A16" s="3">
        <v>12</v>
      </c>
      <c r="B16" s="50">
        <f>'Zoznam tímov a pretekárov'!A25</f>
        <v>0</v>
      </c>
      <c r="C16" s="64">
        <f>'30 družstiev Preteky č. 1'!O27</f>
        <v>396</v>
      </c>
      <c r="D16" s="51">
        <f>'30 družstiev Preteky č. 1'!P27</f>
        <v>-4</v>
      </c>
      <c r="E16" s="52">
        <f>'30 družstiev Preteky č. 1'!Q27</f>
        <v>12</v>
      </c>
      <c r="F16" s="64">
        <f>'30 Preteky č.2'!O27</f>
        <v>396</v>
      </c>
      <c r="G16" s="51">
        <f>'30 Preteky č.2'!P27</f>
        <v>-4</v>
      </c>
      <c r="H16" s="52">
        <f>'30 Preteky č.2'!Q27</f>
        <v>12</v>
      </c>
      <c r="I16" s="53"/>
      <c r="J16" s="54"/>
      <c r="K16" s="55"/>
      <c r="L16" s="56"/>
      <c r="M16" s="54"/>
      <c r="N16" s="57"/>
      <c r="O16" s="58">
        <f t="shared" si="6"/>
        <v>792</v>
      </c>
      <c r="P16" s="59">
        <f t="shared" si="7"/>
        <v>-8</v>
      </c>
      <c r="Q16" s="38">
        <f t="shared" si="1"/>
        <v>12</v>
      </c>
      <c r="R16" s="1"/>
      <c r="S16" s="1"/>
      <c r="V16" s="38">
        <f t="shared" si="2"/>
        <v>12</v>
      </c>
      <c r="W16">
        <f t="shared" si="3"/>
        <v>12</v>
      </c>
      <c r="X16">
        <f t="shared" si="4"/>
        <v>12.012</v>
      </c>
      <c r="AA16">
        <f t="shared" si="5"/>
        <v>12</v>
      </c>
    </row>
    <row r="17" spans="1:19" ht="27.75" customHeight="1" x14ac:dyDescent="0.3">
      <c r="A17" s="263" t="s">
        <v>19</v>
      </c>
      <c r="B17" s="264"/>
      <c r="C17" s="264"/>
      <c r="D17" s="264"/>
      <c r="E17" s="264"/>
      <c r="F17" s="264"/>
      <c r="G17" s="264"/>
      <c r="H17" s="264"/>
      <c r="I17" s="264"/>
      <c r="J17" s="264"/>
      <c r="K17" s="264"/>
      <c r="L17" s="264"/>
      <c r="M17" s="264"/>
      <c r="N17" s="264"/>
      <c r="O17" s="264"/>
      <c r="P17" s="264"/>
      <c r="Q17" s="264"/>
      <c r="R17" s="23"/>
      <c r="S17" s="23"/>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9"/>
  <sheetViews>
    <sheetView showGridLines="0" topLeftCell="A9" zoomScale="85" zoomScaleNormal="85" workbookViewId="0">
      <selection activeCell="A29" sqref="A29:Q29"/>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98" t="s">
        <v>97</v>
      </c>
      <c r="B1" s="299"/>
      <c r="C1" s="300" t="s">
        <v>101</v>
      </c>
      <c r="D1" s="300"/>
      <c r="E1" s="300"/>
      <c r="F1" s="300"/>
      <c r="G1" s="300"/>
      <c r="H1" s="300"/>
      <c r="I1" s="300"/>
      <c r="J1" s="300"/>
      <c r="K1" s="300"/>
      <c r="L1" s="300"/>
      <c r="M1" s="300"/>
      <c r="N1" s="300"/>
      <c r="O1" s="300"/>
      <c r="P1" s="300"/>
      <c r="Q1" s="301"/>
      <c r="T1" s="302" t="s">
        <v>48</v>
      </c>
      <c r="U1" s="303"/>
      <c r="V1" s="304"/>
    </row>
    <row r="2" spans="1:52" ht="20.25" customHeight="1" x14ac:dyDescent="0.25">
      <c r="A2" s="222"/>
      <c r="B2" s="218" t="s">
        <v>18</v>
      </c>
      <c r="C2" s="219" t="s">
        <v>4</v>
      </c>
      <c r="D2" s="220"/>
      <c r="E2" s="221"/>
      <c r="F2" s="219" t="s">
        <v>5</v>
      </c>
      <c r="G2" s="220"/>
      <c r="H2" s="221"/>
      <c r="I2" s="219" t="s">
        <v>6</v>
      </c>
      <c r="J2" s="220"/>
      <c r="K2" s="221"/>
      <c r="L2" s="219" t="s">
        <v>7</v>
      </c>
      <c r="M2" s="220"/>
      <c r="N2" s="220"/>
      <c r="O2" s="244" t="s">
        <v>13</v>
      </c>
      <c r="P2" s="244" t="s">
        <v>14</v>
      </c>
      <c r="Q2" s="247" t="s">
        <v>11</v>
      </c>
      <c r="T2" s="292" t="s">
        <v>49</v>
      </c>
      <c r="U2" s="294" t="s">
        <v>50</v>
      </c>
      <c r="V2" s="296" t="s">
        <v>1</v>
      </c>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row>
    <row r="3" spans="1:52" ht="15.9" customHeight="1" x14ac:dyDescent="0.25">
      <c r="A3" s="222"/>
      <c r="B3" s="218"/>
      <c r="C3" s="223" t="s">
        <v>8</v>
      </c>
      <c r="D3" s="224"/>
      <c r="E3" s="225"/>
      <c r="F3" s="223" t="s">
        <v>8</v>
      </c>
      <c r="G3" s="224"/>
      <c r="H3" s="225"/>
      <c r="I3" s="223" t="s">
        <v>8</v>
      </c>
      <c r="J3" s="224"/>
      <c r="K3" s="225"/>
      <c r="L3" s="223" t="s">
        <v>8</v>
      </c>
      <c r="M3" s="224"/>
      <c r="N3" s="224"/>
      <c r="O3" s="245"/>
      <c r="P3" s="245"/>
      <c r="Q3" s="247"/>
      <c r="T3" s="292"/>
      <c r="U3" s="294"/>
      <c r="V3" s="296"/>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row>
    <row r="4" spans="1:52" ht="15.9" customHeight="1" thickBot="1" x14ac:dyDescent="0.3">
      <c r="A4" s="222"/>
      <c r="B4" s="218"/>
      <c r="C4" s="60" t="s">
        <v>9</v>
      </c>
      <c r="D4" s="61" t="s">
        <v>10</v>
      </c>
      <c r="E4" s="62" t="s">
        <v>0</v>
      </c>
      <c r="F4" s="60" t="s">
        <v>9</v>
      </c>
      <c r="G4" s="61" t="s">
        <v>10</v>
      </c>
      <c r="H4" s="62" t="s">
        <v>0</v>
      </c>
      <c r="I4" s="60" t="s">
        <v>9</v>
      </c>
      <c r="J4" s="61" t="s">
        <v>10</v>
      </c>
      <c r="K4" s="62" t="s">
        <v>0</v>
      </c>
      <c r="L4" s="60" t="s">
        <v>9</v>
      </c>
      <c r="M4" s="61" t="s">
        <v>10</v>
      </c>
      <c r="N4" s="63" t="s">
        <v>0</v>
      </c>
      <c r="O4" s="246"/>
      <c r="P4" s="246"/>
      <c r="Q4" s="247"/>
      <c r="T4" s="293"/>
      <c r="U4" s="295"/>
      <c r="V4" s="297"/>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row>
    <row r="5" spans="1:52" ht="19.5" customHeight="1" x14ac:dyDescent="0.25">
      <c r="A5" s="199">
        <v>1</v>
      </c>
      <c r="B5" s="305" t="str">
        <f>'Zoznam tímov a pretekárov'!A3</f>
        <v>Dunajská Streda A      Szenzál</v>
      </c>
      <c r="C5" s="203" t="s">
        <v>38</v>
      </c>
      <c r="D5" s="307"/>
      <c r="E5" s="71"/>
      <c r="F5" s="203" t="s">
        <v>59</v>
      </c>
      <c r="G5" s="230"/>
      <c r="H5" s="71"/>
      <c r="I5" s="203" t="s">
        <v>58</v>
      </c>
      <c r="J5" s="230"/>
      <c r="K5" s="71"/>
      <c r="L5" s="203" t="s">
        <v>56</v>
      </c>
      <c r="M5" s="230"/>
      <c r="N5" s="71"/>
      <c r="O5" s="205">
        <f>SUM(E6+H6+K6+N6)</f>
        <v>32</v>
      </c>
      <c r="P5" s="310">
        <f>SUM(D6+G6+J6+M6)</f>
        <v>11520</v>
      </c>
      <c r="Q5" s="308">
        <f>AD6</f>
        <v>9</v>
      </c>
      <c r="T5" s="312">
        <f>O5+'30 družstiev Preteky č. 1'!O5+'30 Preteky č.2'!O5</f>
        <v>70</v>
      </c>
      <c r="U5" s="310">
        <f>P5+'30 družstiev Preteky č. 1'!P5+'30 Preteky č.2'!P5</f>
        <v>62095</v>
      </c>
      <c r="V5" s="308">
        <f>AZ6</f>
        <v>6</v>
      </c>
      <c r="Y5" s="211" t="s">
        <v>21</v>
      </c>
      <c r="Z5" s="212"/>
      <c r="AA5" s="212"/>
      <c r="AB5" s="212"/>
      <c r="AC5" s="212"/>
      <c r="AD5" s="213"/>
      <c r="AE5" s="211" t="s">
        <v>22</v>
      </c>
      <c r="AF5" s="212"/>
      <c r="AG5" s="212"/>
      <c r="AH5" s="213"/>
      <c r="AI5" s="211" t="s">
        <v>23</v>
      </c>
      <c r="AJ5" s="212"/>
      <c r="AK5" s="212"/>
      <c r="AL5" s="213"/>
      <c r="AM5" s="211" t="s">
        <v>24</v>
      </c>
      <c r="AN5" s="212"/>
      <c r="AO5" s="212"/>
      <c r="AP5" s="213"/>
      <c r="AQ5" s="211" t="s">
        <v>25</v>
      </c>
      <c r="AR5" s="212"/>
      <c r="AS5" s="212"/>
      <c r="AT5" s="213"/>
      <c r="AU5" s="18" t="s">
        <v>51</v>
      </c>
    </row>
    <row r="6" spans="1:52" ht="19.5" customHeight="1" thickBot="1" x14ac:dyDescent="0.3">
      <c r="A6" s="200"/>
      <c r="B6" s="306"/>
      <c r="C6" s="24">
        <v>10</v>
      </c>
      <c r="D6" s="25">
        <v>3960</v>
      </c>
      <c r="E6" s="26">
        <f>IF(ISBLANK(D6),0,IF(ISBLANK(C5),0,IF(E5 = "D",MAX($A$5:$A$28) + 1,AH6)))</f>
        <v>7</v>
      </c>
      <c r="F6" s="24">
        <v>6</v>
      </c>
      <c r="G6" s="25">
        <v>700</v>
      </c>
      <c r="H6" s="26">
        <f>IF(ISBLANK(G6),0,IF(ISBLANK(F5),0,IF(H5 = "D",MAX($A$5:$A$28) + 1,AL6)))</f>
        <v>12</v>
      </c>
      <c r="I6" s="24">
        <v>5</v>
      </c>
      <c r="J6" s="25">
        <v>3120</v>
      </c>
      <c r="K6" s="26">
        <f>IF(ISBLANK(J6),0,IF(ISBLANK(I5),0,IF(K5 = "D",MAX($A$5:$A$28) + 1,AP6)))</f>
        <v>7</v>
      </c>
      <c r="L6" s="24">
        <v>9</v>
      </c>
      <c r="M6" s="25">
        <v>3740</v>
      </c>
      <c r="N6" s="26">
        <f>IF(ISBLANK(M6),0,IF(ISBLANK(L5),0,IF(N5 = "D",MAX($A$5:$A$28) + 1,AT6)))</f>
        <v>6</v>
      </c>
      <c r="O6" s="206"/>
      <c r="P6" s="311"/>
      <c r="Q6" s="309"/>
      <c r="T6" s="313"/>
      <c r="U6" s="311"/>
      <c r="V6" s="309"/>
      <c r="Y6" s="10">
        <f>O5</f>
        <v>32</v>
      </c>
      <c r="Z6" s="9">
        <f>P5</f>
        <v>11520</v>
      </c>
      <c r="AA6">
        <f>RANK(Y6,$Y$6:$Y$17,1)</f>
        <v>8</v>
      </c>
      <c r="AB6">
        <f>RANK(Z6,$Z$6:$Z$17,0)</f>
        <v>10</v>
      </c>
      <c r="AC6">
        <f>AA6+AB6*0.00001</f>
        <v>8.0000999999999998</v>
      </c>
      <c r="AD6" s="21">
        <f>RANK(AC6,$AC$6:$AC$17,1)</f>
        <v>9</v>
      </c>
      <c r="AE6" s="14">
        <f>D6</f>
        <v>3960</v>
      </c>
      <c r="AF6" s="15">
        <f>IF(D5="d",MAX($A$5:$A$28) +1,RANK(AE6,$AE$6:$AE$17,0))</f>
        <v>7</v>
      </c>
      <c r="AG6">
        <f t="shared" ref="AG6:AG17" si="0">COUNTIF($AF$6:$AF$17,AF6)</f>
        <v>1</v>
      </c>
      <c r="AH6" s="19">
        <f>IF(AG6 &gt; 1,IF(MOD(AG6,2) = 0,(AF6*AG6+AG6-1)/AG6,(AF6*AG6+AG6)/AG6),IF(AG6=1,AF6,(AF6*AG6+AG6-1)/AG6))</f>
        <v>7</v>
      </c>
      <c r="AI6" s="14">
        <f>G6</f>
        <v>700</v>
      </c>
      <c r="AJ6">
        <f>IF(F5="d",MAX($A$5:$A$28) +1,RANK(AI6,$AI$6:$AI$17,0))</f>
        <v>12</v>
      </c>
      <c r="AK6">
        <f t="shared" ref="AK6:AK17" si="1">COUNTIF($AJ$6:$AJ$17,AJ6)</f>
        <v>1</v>
      </c>
      <c r="AL6" s="19">
        <f>IF(AK6 &gt; 1,IF(MOD(AK6,2) = 0,(AJ6*AK6+AK6-1)/AK6,(AJ6*AK6+AK6)/AK6),IF(AK6=1,AJ6,(AJ6*AK6+AK6-1)/AK6))</f>
        <v>12</v>
      </c>
      <c r="AM6" s="14">
        <f>J6</f>
        <v>3120</v>
      </c>
      <c r="AN6" s="15">
        <f t="shared" ref="AN6:AN17" si="2">IF(J5="d",MAX($A$5:$A$28) +1,RANK(AM6,$AM$6:$AM$17,0))</f>
        <v>7</v>
      </c>
      <c r="AO6">
        <f>COUNTIF($AN$6:$AN$17,AN6)</f>
        <v>1</v>
      </c>
      <c r="AP6" s="19">
        <f>IF(AO6 &gt; 1,IF(MOD(AO6,2) = 0,(AN6*AO6+AO6-1)/AO6,(AN6*AO6+AO6)/AO6),IF(AO6=1,AN6,(AN6*AO6+AO6-1)/AO6))</f>
        <v>7</v>
      </c>
      <c r="AQ6" s="14">
        <f>M6</f>
        <v>3740</v>
      </c>
      <c r="AR6" s="15">
        <f>IF(M5="d",MAX($A$5:$A$28) +1,RANK(AQ6,$AQ$6:$AQ$17,0))</f>
        <v>6</v>
      </c>
      <c r="AS6">
        <f>COUNTIF($AR$6:$AR$17,AR6)</f>
        <v>1</v>
      </c>
      <c r="AT6" s="19">
        <f>IF(AS6 &gt; 1,IF(MOD(AS6,2) = 0,(AR6*AS6+AS6-1)/AS6,(AR6*AS6+AS6)/AS6),IF(AS6=1,AR6,(AR6*AS6+AS6-1)/AS6))</f>
        <v>6</v>
      </c>
      <c r="AU6" s="9">
        <f>T5</f>
        <v>70</v>
      </c>
      <c r="AV6" s="9">
        <f>U5</f>
        <v>62095</v>
      </c>
      <c r="AW6">
        <f>RANK(AU6,$AU$6:$AU$17,1)</f>
        <v>6</v>
      </c>
      <c r="AX6">
        <f>RANK(AV6,$AV$6:$AV$17,0)</f>
        <v>6</v>
      </c>
      <c r="AY6">
        <f>AW6+AX6*0.00001</f>
        <v>6.0000600000000004</v>
      </c>
      <c r="AZ6">
        <f>RANK(AY6,$AY$6:$AY$17,1)</f>
        <v>6</v>
      </c>
    </row>
    <row r="7" spans="1:52" ht="19.5" customHeight="1" x14ac:dyDescent="0.25">
      <c r="A7" s="199">
        <v>2</v>
      </c>
      <c r="B7" s="305" t="str">
        <f>'Zoznam tímov a pretekárov'!A5</f>
        <v>Dunajská Streda C             Blinker</v>
      </c>
      <c r="C7" s="203" t="s">
        <v>60</v>
      </c>
      <c r="D7" s="307"/>
      <c r="E7" s="71"/>
      <c r="F7" s="203" t="s">
        <v>63</v>
      </c>
      <c r="G7" s="307"/>
      <c r="H7" s="71"/>
      <c r="I7" s="203" t="s">
        <v>61</v>
      </c>
      <c r="J7" s="307"/>
      <c r="K7" s="71"/>
      <c r="L7" s="203" t="s">
        <v>62</v>
      </c>
      <c r="M7" s="307"/>
      <c r="N7" s="71"/>
      <c r="O7" s="205">
        <f>SUM(E8+H8+K8+N8)</f>
        <v>27</v>
      </c>
      <c r="P7" s="310">
        <f>SUM(D8+G8+J8+M8)</f>
        <v>20300</v>
      </c>
      <c r="Q7" s="308">
        <f>AD7</f>
        <v>6</v>
      </c>
      <c r="T7" s="312">
        <f>O7+'30 družstiev Preteky č. 1'!O7+'30 Preteky č.2'!O7</f>
        <v>97</v>
      </c>
      <c r="U7" s="310">
        <f>P7+'30 družstiev Preteky č. 1'!P7+'30 Preteky č.2'!P7</f>
        <v>44625</v>
      </c>
      <c r="V7" s="308">
        <f>AZ7</f>
        <v>11</v>
      </c>
      <c r="Y7" s="10">
        <f>O7</f>
        <v>27</v>
      </c>
      <c r="Z7" s="9">
        <f>P7</f>
        <v>20300</v>
      </c>
      <c r="AA7">
        <f t="shared" ref="AA7:AA17" si="3">RANK(Y7,$Y$6:$Y$17,1)</f>
        <v>6</v>
      </c>
      <c r="AB7">
        <f t="shared" ref="AB7:AB17" si="4">RANK(Z7,$Z$6:$Z$17,0)</f>
        <v>6</v>
      </c>
      <c r="AC7">
        <f t="shared" ref="AC7:AC17" si="5">AA7+AB7*0.00001</f>
        <v>6.0000600000000004</v>
      </c>
      <c r="AD7" s="21">
        <f t="shared" ref="AD7:AD17" si="6">RANK(AC7,$AC$6:$AC$17,1)</f>
        <v>6</v>
      </c>
      <c r="AE7" s="14">
        <f>D8</f>
        <v>9240</v>
      </c>
      <c r="AF7" s="15">
        <f>IF(D7="d",MAX($A$5:$A$28) +1,RANK(AE7,$AE$6:$AE$17,0))</f>
        <v>5</v>
      </c>
      <c r="AG7">
        <f t="shared" si="0"/>
        <v>1</v>
      </c>
      <c r="AH7" s="19">
        <f t="shared" ref="AH7:AH17" si="7">IF(AG7 &gt; 1,IF(MOD(AG7,2) = 0,(AF7*AG7+AG7-1)/AG7,(AF7*AG7+AG7)/AG7),IF(AG7=1,AF7,(AF7*AG7+AG7-1)/AG7))</f>
        <v>5</v>
      </c>
      <c r="AI7" s="14">
        <f>G8</f>
        <v>6920</v>
      </c>
      <c r="AJ7">
        <f>IF(F7="d",MAX($A$5:$A$28) +1,RANK(AI7,$AI$6:$AI$17,0))</f>
        <v>3</v>
      </c>
      <c r="AK7">
        <f t="shared" si="1"/>
        <v>1</v>
      </c>
      <c r="AL7" s="19">
        <f t="shared" ref="AL7:AL17" si="8">IF(AK7 &gt; 1,IF(MOD(AK7,2) = 0,(AJ7*AK7+AK7-1)/AK7,(AJ7*AK7+AK7)/AK7),IF(AK7=1,AJ7,(AJ7*AK7+AK7-1)/AK7))</f>
        <v>3</v>
      </c>
      <c r="AM7" s="14">
        <f>J8</f>
        <v>1940</v>
      </c>
      <c r="AN7" s="15">
        <f t="shared" si="2"/>
        <v>8</v>
      </c>
      <c r="AO7">
        <f t="shared" ref="AO7:AO17" si="9">COUNTIF($AN$6:$AN$17,AN7)</f>
        <v>1</v>
      </c>
      <c r="AP7" s="19">
        <f t="shared" ref="AP7:AP17" si="10">IF(AO7=1,AN7,(AN7*AO7+AO7-1)/AO7)</f>
        <v>8</v>
      </c>
      <c r="AQ7" s="14">
        <f>M8</f>
        <v>2200</v>
      </c>
      <c r="AR7" s="15">
        <f>IF(M7="d",MAX($A$5:$A$28) +1,RANK(AQ7,$AQ$6:$AQ$17,0))</f>
        <v>11</v>
      </c>
      <c r="AS7">
        <f t="shared" ref="AS7:AS17" si="11">COUNTIF($AR$6:$AR$17,AR7)</f>
        <v>1</v>
      </c>
      <c r="AT7" s="19">
        <f t="shared" ref="AT7:AT17" si="12">IF(AS7 &gt; 1,IF(MOD(AS7,2) = 0,(AR7*AS7+AS7-1)/AS7,(AR7*AS7+AS7)/AS7),IF(AS7=1,AR7,(AR7*AS7+AS7-1)/AS7))</f>
        <v>11</v>
      </c>
      <c r="AU7" s="9">
        <f>T7</f>
        <v>97</v>
      </c>
      <c r="AV7" s="9">
        <f>U7</f>
        <v>44625</v>
      </c>
      <c r="AW7">
        <f t="shared" ref="AW7:AW17" si="13">RANK(AU7,$AU$6:$AU$17,1)</f>
        <v>11</v>
      </c>
      <c r="AX7">
        <f t="shared" ref="AX7:AX17" si="14">RANK(AV7,$AV$6:$AV$17,0)</f>
        <v>10</v>
      </c>
      <c r="AY7">
        <f t="shared" ref="AY7:AY17" si="15">AW7+AX7*0.00001</f>
        <v>11.0001</v>
      </c>
      <c r="AZ7">
        <f t="shared" ref="AZ7:AZ17" si="16">RANK(AY7,$AY$6:$AY$17,1)</f>
        <v>11</v>
      </c>
    </row>
    <row r="8" spans="1:52" ht="19.5" customHeight="1" thickBot="1" x14ac:dyDescent="0.3">
      <c r="A8" s="200"/>
      <c r="B8" s="306"/>
      <c r="C8" s="24">
        <v>11</v>
      </c>
      <c r="D8" s="25">
        <v>9240</v>
      </c>
      <c r="E8" s="26">
        <f>IF(ISBLANK(D8),0,IF(ISBLANK(C7),0,IF(E7 = "D",MAX($A$5:$A$28) + 1,AH7)))</f>
        <v>5</v>
      </c>
      <c r="F8" s="24">
        <v>3</v>
      </c>
      <c r="G8" s="25">
        <v>6920</v>
      </c>
      <c r="H8" s="26">
        <f>IF(ISBLANK(G8),0,IF(ISBLANK(F7),0,IF(H7 = "D",MAX($A$5:$A$28) + 1,AL7)))</f>
        <v>3</v>
      </c>
      <c r="I8" s="24">
        <v>3</v>
      </c>
      <c r="J8" s="25">
        <v>1940</v>
      </c>
      <c r="K8" s="26">
        <f>IF(ISBLANK(J8),0,IF(ISBLANK(I7),0,IF(K7 = "D",MAX($A$5:$A$28) + 1,AP7)))</f>
        <v>8</v>
      </c>
      <c r="L8" s="24">
        <v>3</v>
      </c>
      <c r="M8" s="25">
        <v>2200</v>
      </c>
      <c r="N8" s="26">
        <f>IF(ISBLANK(M8),0,IF(ISBLANK(L7),0,IF(N7 = "D",MAX($A$5:$A$28) + 1,AT7)))</f>
        <v>11</v>
      </c>
      <c r="O8" s="206"/>
      <c r="P8" s="311"/>
      <c r="Q8" s="309"/>
      <c r="T8" s="313"/>
      <c r="U8" s="311"/>
      <c r="V8" s="309"/>
      <c r="Y8" s="10">
        <f>O9</f>
        <v>7</v>
      </c>
      <c r="Z8" s="9">
        <f>P9</f>
        <v>38580</v>
      </c>
      <c r="AA8">
        <f t="shared" si="3"/>
        <v>1</v>
      </c>
      <c r="AB8">
        <f t="shared" si="4"/>
        <v>1</v>
      </c>
      <c r="AC8">
        <f t="shared" si="5"/>
        <v>1.0000100000000001</v>
      </c>
      <c r="AD8" s="21">
        <f t="shared" si="6"/>
        <v>1</v>
      </c>
      <c r="AE8" s="14">
        <f>D10</f>
        <v>9400</v>
      </c>
      <c r="AF8" s="15">
        <f>IF(D9="d",MAX($A$5:$A$28) +1,RANK(AE8,$AE$6:$AE$17,0))</f>
        <v>4</v>
      </c>
      <c r="AG8">
        <f t="shared" si="0"/>
        <v>1</v>
      </c>
      <c r="AH8" s="19">
        <f t="shared" si="7"/>
        <v>4</v>
      </c>
      <c r="AI8" s="14">
        <f>G10</f>
        <v>9080</v>
      </c>
      <c r="AJ8">
        <f>IF(F9="d",MAX($A$5:$A$28) +1,RANK(AI8,$AI$6:$AI$17,0))</f>
        <v>1</v>
      </c>
      <c r="AK8">
        <f t="shared" si="1"/>
        <v>1</v>
      </c>
      <c r="AL8" s="19">
        <f t="shared" si="8"/>
        <v>1</v>
      </c>
      <c r="AM8" s="14">
        <f>J10</f>
        <v>7580</v>
      </c>
      <c r="AN8" s="15">
        <f t="shared" si="2"/>
        <v>1</v>
      </c>
      <c r="AO8">
        <f t="shared" si="9"/>
        <v>1</v>
      </c>
      <c r="AP8" s="19">
        <f t="shared" si="10"/>
        <v>1</v>
      </c>
      <c r="AQ8" s="14">
        <f>M10</f>
        <v>12520</v>
      </c>
      <c r="AR8" s="15">
        <f>IF(M9="d",MAX($A$5:$A$28) +1,RANK(AQ8,$AQ$6:$AQ$17,0))</f>
        <v>1</v>
      </c>
      <c r="AS8">
        <f t="shared" si="11"/>
        <v>1</v>
      </c>
      <c r="AT8" s="19">
        <f t="shared" si="12"/>
        <v>1</v>
      </c>
      <c r="AU8" s="9">
        <f>T9</f>
        <v>49.5</v>
      </c>
      <c r="AV8" s="9">
        <f>U9</f>
        <v>79830</v>
      </c>
      <c r="AW8">
        <f t="shared" si="13"/>
        <v>1</v>
      </c>
      <c r="AX8">
        <f t="shared" si="14"/>
        <v>2</v>
      </c>
      <c r="AY8">
        <f t="shared" si="15"/>
        <v>1.0000199999999999</v>
      </c>
      <c r="AZ8">
        <f t="shared" si="16"/>
        <v>1</v>
      </c>
    </row>
    <row r="9" spans="1:52" ht="19.5" customHeight="1" x14ac:dyDescent="0.25">
      <c r="A9" s="314">
        <v>3</v>
      </c>
      <c r="B9" s="305" t="str">
        <f>'Zoznam tímov a pretekárov'!A7</f>
        <v>Dunajská Streda E Haldorádo MFT SK</v>
      </c>
      <c r="C9" s="203" t="s">
        <v>70</v>
      </c>
      <c r="D9" s="307"/>
      <c r="E9" s="71"/>
      <c r="F9" s="203" t="s">
        <v>68</v>
      </c>
      <c r="G9" s="307"/>
      <c r="H9" s="71"/>
      <c r="I9" s="203" t="s">
        <v>69</v>
      </c>
      <c r="J9" s="307"/>
      <c r="K9" s="71"/>
      <c r="L9" s="203" t="s">
        <v>71</v>
      </c>
      <c r="M9" s="307"/>
      <c r="N9" s="71"/>
      <c r="O9" s="205">
        <f>SUM(E10+H10+K10+N10)</f>
        <v>7</v>
      </c>
      <c r="P9" s="310">
        <f>SUM(D10+G10+J10+M10)</f>
        <v>38580</v>
      </c>
      <c r="Q9" s="308">
        <f>AD8</f>
        <v>1</v>
      </c>
      <c r="T9" s="312">
        <f>O9+'30 družstiev Preteky č. 1'!O9+'30 Preteky č.2'!O9</f>
        <v>49.5</v>
      </c>
      <c r="U9" s="310">
        <f>P9+'30 družstiev Preteky č. 1'!P9+'30 Preteky č.2'!P9</f>
        <v>79830</v>
      </c>
      <c r="V9" s="308">
        <f>AZ8</f>
        <v>1</v>
      </c>
      <c r="Y9" s="10">
        <f>O11</f>
        <v>36</v>
      </c>
      <c r="Z9" s="9">
        <f>P11</f>
        <v>11220</v>
      </c>
      <c r="AA9">
        <f t="shared" si="3"/>
        <v>10</v>
      </c>
      <c r="AB9">
        <f t="shared" si="4"/>
        <v>11</v>
      </c>
      <c r="AC9">
        <f t="shared" si="5"/>
        <v>10.000109999999999</v>
      </c>
      <c r="AD9" s="21">
        <f t="shared" si="6"/>
        <v>11</v>
      </c>
      <c r="AE9" s="14">
        <f>D12</f>
        <v>560</v>
      </c>
      <c r="AF9" s="15">
        <f>IF(D11="d",MAX($A$5:$A$28) +1,RANK(AE9,$AE$6:$AE$17,0))</f>
        <v>12</v>
      </c>
      <c r="AG9">
        <f t="shared" si="0"/>
        <v>1</v>
      </c>
      <c r="AH9" s="19">
        <f t="shared" si="7"/>
        <v>12</v>
      </c>
      <c r="AI9" s="14">
        <f>G12</f>
        <v>2040</v>
      </c>
      <c r="AJ9">
        <f>IF(F11="d",MAX($A$5:$A$28) +1,RANK(AI9,$AI$6:$AI$17,0))</f>
        <v>10</v>
      </c>
      <c r="AK9">
        <f t="shared" si="1"/>
        <v>1</v>
      </c>
      <c r="AL9" s="19">
        <f t="shared" si="8"/>
        <v>10</v>
      </c>
      <c r="AM9" s="14">
        <f>J12</f>
        <v>5940</v>
      </c>
      <c r="AN9" s="15">
        <f t="shared" si="2"/>
        <v>4</v>
      </c>
      <c r="AO9">
        <f t="shared" si="9"/>
        <v>1</v>
      </c>
      <c r="AP9" s="19">
        <f t="shared" si="10"/>
        <v>4</v>
      </c>
      <c r="AQ9" s="14">
        <f>M12</f>
        <v>2680</v>
      </c>
      <c r="AR9" s="15">
        <f>IF(M11="d",MAX($A$5:$A$28) +1,RANK(AQ9,$AQ$6:$AQ$17,0))</f>
        <v>10</v>
      </c>
      <c r="AS9">
        <f t="shared" si="11"/>
        <v>1</v>
      </c>
      <c r="AT9" s="19">
        <f t="shared" si="12"/>
        <v>10</v>
      </c>
      <c r="AU9" s="9">
        <f>T11</f>
        <v>88</v>
      </c>
      <c r="AV9" s="9">
        <f>U11</f>
        <v>50445</v>
      </c>
      <c r="AW9">
        <f t="shared" si="13"/>
        <v>7</v>
      </c>
      <c r="AX9">
        <f t="shared" si="14"/>
        <v>7</v>
      </c>
      <c r="AY9">
        <f t="shared" si="15"/>
        <v>7.00007</v>
      </c>
      <c r="AZ9">
        <f t="shared" si="16"/>
        <v>7</v>
      </c>
    </row>
    <row r="10" spans="1:52" ht="19.5" customHeight="1" thickBot="1" x14ac:dyDescent="0.3">
      <c r="A10" s="314"/>
      <c r="B10" s="306"/>
      <c r="C10" s="24">
        <v>7</v>
      </c>
      <c r="D10" s="25">
        <v>9400</v>
      </c>
      <c r="E10" s="26">
        <f>IF(ISBLANK(D10),0,IF(ISBLANK(C9),0,IF(E9 = "D",MAX($A$5:$A$28) + 1,AH8)))</f>
        <v>4</v>
      </c>
      <c r="F10" s="24">
        <v>1</v>
      </c>
      <c r="G10" s="25">
        <v>9080</v>
      </c>
      <c r="H10" s="26">
        <f>IF(ISBLANK(G10),0,IF(ISBLANK(F9),0,IF(H9 = "D",MAX($A$5:$A$28) + 1,AL8)))</f>
        <v>1</v>
      </c>
      <c r="I10" s="24">
        <v>8</v>
      </c>
      <c r="J10" s="25">
        <v>7580</v>
      </c>
      <c r="K10" s="26">
        <f>IF(ISBLANK(J10),0,IF(ISBLANK(I9),0,IF(K9 = "D",MAX($A$5:$A$28) + 1,AP8)))</f>
        <v>1</v>
      </c>
      <c r="L10" s="24">
        <v>10</v>
      </c>
      <c r="M10" s="25">
        <v>12520</v>
      </c>
      <c r="N10" s="26">
        <f>IF(ISBLANK(M10),0,IF(ISBLANK(L9),0,IF(N9 = "D",MAX($A$5:$A$28) + 1,AT8)))</f>
        <v>1</v>
      </c>
      <c r="O10" s="206"/>
      <c r="P10" s="311"/>
      <c r="Q10" s="309"/>
      <c r="T10" s="313"/>
      <c r="U10" s="311"/>
      <c r="V10" s="309"/>
      <c r="Y10" s="10">
        <f>O13</f>
        <v>21</v>
      </c>
      <c r="Z10" s="9">
        <f>P13</f>
        <v>25640</v>
      </c>
      <c r="AA10">
        <f t="shared" si="3"/>
        <v>4</v>
      </c>
      <c r="AB10">
        <f t="shared" si="4"/>
        <v>4</v>
      </c>
      <c r="AC10">
        <f t="shared" si="5"/>
        <v>4.0000400000000003</v>
      </c>
      <c r="AD10" s="21">
        <f t="shared" si="6"/>
        <v>4</v>
      </c>
      <c r="AE10" s="14">
        <f>D14</f>
        <v>10900</v>
      </c>
      <c r="AF10" s="15">
        <f>IF(D13="d",MAX($A$5:$A$28) +1,RANK(AE10,$AE$6:$AE$17,0))</f>
        <v>2</v>
      </c>
      <c r="AG10">
        <f t="shared" si="0"/>
        <v>1</v>
      </c>
      <c r="AH10" s="19">
        <f t="shared" si="7"/>
        <v>2</v>
      </c>
      <c r="AI10" s="14">
        <f>G14</f>
        <v>6640</v>
      </c>
      <c r="AJ10">
        <f>IF(F13="d",MAX($A$5:$A$28) +1,RANK(AI10,$AI$6:$AI$17,0))</f>
        <v>4</v>
      </c>
      <c r="AK10">
        <f t="shared" si="1"/>
        <v>1</v>
      </c>
      <c r="AL10" s="19">
        <f t="shared" si="8"/>
        <v>4</v>
      </c>
      <c r="AM10" s="14">
        <f>J14</f>
        <v>1700</v>
      </c>
      <c r="AN10" s="15">
        <f t="shared" si="2"/>
        <v>10</v>
      </c>
      <c r="AO10">
        <f t="shared" si="9"/>
        <v>1</v>
      </c>
      <c r="AP10" s="19">
        <f t="shared" si="10"/>
        <v>10</v>
      </c>
      <c r="AQ10" s="14">
        <f>M14</f>
        <v>6400</v>
      </c>
      <c r="AR10" s="15">
        <f>IF(M13="d",MAX($A$5:$A$28) +1,RANK(AQ10,$AQ$6:$AQ$17,0))</f>
        <v>5</v>
      </c>
      <c r="AS10">
        <f t="shared" si="11"/>
        <v>1</v>
      </c>
      <c r="AT10" s="19">
        <f>IF(AS10 &gt; 1,IF(MOD(AS10,2) = 0,(AR10*AS10+AS10-1)/AS10,(AR10*AS10+AS10)/AS10),IF(AS10=1,AR10,(AR10*AS10+AS10-1)/AS10))</f>
        <v>5</v>
      </c>
      <c r="AU10" s="9">
        <f>T13</f>
        <v>58.5</v>
      </c>
      <c r="AV10" s="9">
        <f>U13</f>
        <v>68590</v>
      </c>
      <c r="AW10">
        <f t="shared" si="13"/>
        <v>3</v>
      </c>
      <c r="AX10">
        <f t="shared" si="14"/>
        <v>4</v>
      </c>
      <c r="AY10">
        <f t="shared" si="15"/>
        <v>3.0000399999999998</v>
      </c>
      <c r="AZ10">
        <f t="shared" si="16"/>
        <v>3</v>
      </c>
    </row>
    <row r="11" spans="1:52" ht="19.5" customHeight="1" x14ac:dyDescent="0.25">
      <c r="A11" s="199">
        <v>4</v>
      </c>
      <c r="B11" s="305" t="str">
        <f>'Zoznam tímov a pretekárov'!A9</f>
        <v>Hlohovec SPORTEX MT</v>
      </c>
      <c r="C11" s="203" t="s">
        <v>64</v>
      </c>
      <c r="D11" s="307"/>
      <c r="E11" s="71"/>
      <c r="F11" s="203" t="s">
        <v>67</v>
      </c>
      <c r="G11" s="307"/>
      <c r="H11" s="71"/>
      <c r="I11" s="203" t="s">
        <v>65</v>
      </c>
      <c r="J11" s="307"/>
      <c r="K11" s="71"/>
      <c r="L11" s="203" t="s">
        <v>66</v>
      </c>
      <c r="M11" s="307"/>
      <c r="N11" s="71"/>
      <c r="O11" s="205">
        <f>SUM(E12+H12+K12+N12)</f>
        <v>36</v>
      </c>
      <c r="P11" s="310">
        <f>SUM(D12+G12+J12+M12)</f>
        <v>11220</v>
      </c>
      <c r="Q11" s="308">
        <f>AD9</f>
        <v>11</v>
      </c>
      <c r="T11" s="312">
        <f>O11+'30 družstiev Preteky č. 1'!O11+'30 Preteky č.2'!O11</f>
        <v>88</v>
      </c>
      <c r="U11" s="310">
        <f>P11+'30 družstiev Preteky č. 1'!P11+'30 Preteky č.2'!P11</f>
        <v>50445</v>
      </c>
      <c r="V11" s="308">
        <f>AZ9</f>
        <v>7</v>
      </c>
      <c r="Y11" s="10">
        <f>O15</f>
        <v>32</v>
      </c>
      <c r="Z11" s="9">
        <f>P15</f>
        <v>14520</v>
      </c>
      <c r="AA11">
        <f t="shared" si="3"/>
        <v>8</v>
      </c>
      <c r="AB11">
        <f t="shared" si="4"/>
        <v>8</v>
      </c>
      <c r="AC11">
        <f t="shared" si="5"/>
        <v>8.0000800000000005</v>
      </c>
      <c r="AD11" s="21">
        <f t="shared" si="6"/>
        <v>8</v>
      </c>
      <c r="AE11" s="14">
        <f>D16</f>
        <v>2660</v>
      </c>
      <c r="AF11" s="15">
        <f>IF(D15="d",MAX($A$5:$A$28) +1,RANK(AE11,$AE$6:$AE$17,0))</f>
        <v>9</v>
      </c>
      <c r="AG11">
        <f t="shared" si="0"/>
        <v>1</v>
      </c>
      <c r="AH11" s="19">
        <f t="shared" si="7"/>
        <v>9</v>
      </c>
      <c r="AI11" s="14">
        <f>G16</f>
        <v>1480</v>
      </c>
      <c r="AJ11">
        <f>IF(F15="d",MAX($A$5:$A$28) +1,RANK(AI11,$AI$6:$AI$17,0))</f>
        <v>11</v>
      </c>
      <c r="AK11">
        <f t="shared" si="1"/>
        <v>1</v>
      </c>
      <c r="AL11" s="19">
        <f t="shared" si="8"/>
        <v>11</v>
      </c>
      <c r="AM11" s="14">
        <f>J16</f>
        <v>7340</v>
      </c>
      <c r="AN11" s="15">
        <f t="shared" si="2"/>
        <v>3</v>
      </c>
      <c r="AO11">
        <f t="shared" si="9"/>
        <v>1</v>
      </c>
      <c r="AP11" s="19">
        <f t="shared" si="10"/>
        <v>3</v>
      </c>
      <c r="AQ11" s="14">
        <f>M16</f>
        <v>3040</v>
      </c>
      <c r="AR11" s="15">
        <f>IF(M15="d",MAX($A$5:$A$28) +1,RANK(AQ11,$AQ$6:$AQ$17,0))</f>
        <v>9</v>
      </c>
      <c r="AS11">
        <f t="shared" si="11"/>
        <v>1</v>
      </c>
      <c r="AT11" s="19">
        <f t="shared" si="12"/>
        <v>9</v>
      </c>
      <c r="AU11" s="9">
        <f>T15</f>
        <v>63</v>
      </c>
      <c r="AV11" s="9">
        <f>U15</f>
        <v>72920</v>
      </c>
      <c r="AW11">
        <f t="shared" si="13"/>
        <v>4</v>
      </c>
      <c r="AX11">
        <f t="shared" si="14"/>
        <v>3</v>
      </c>
      <c r="AY11">
        <f t="shared" si="15"/>
        <v>4.0000299999999998</v>
      </c>
      <c r="AZ11">
        <f t="shared" si="16"/>
        <v>4</v>
      </c>
    </row>
    <row r="12" spans="1:52" ht="19.5" customHeight="1" thickBot="1" x14ac:dyDescent="0.3">
      <c r="A12" s="200"/>
      <c r="B12" s="306"/>
      <c r="C12" s="24">
        <v>9</v>
      </c>
      <c r="D12" s="25">
        <v>560</v>
      </c>
      <c r="E12" s="26">
        <f>IF(ISBLANK(D12),0,IF(ISBLANK(C11),0,IF(E11 = "D",MAX($A$5:$A$28) + 1,AH9)))</f>
        <v>12</v>
      </c>
      <c r="F12" s="24">
        <v>12</v>
      </c>
      <c r="G12" s="25">
        <v>2040</v>
      </c>
      <c r="H12" s="26">
        <f>IF(ISBLANK(G12),0,IF(ISBLANK(F11),0,IF(H11 = "D",MAX($A$5:$A$28) + 1,AL9)))</f>
        <v>10</v>
      </c>
      <c r="I12" s="24">
        <v>9</v>
      </c>
      <c r="J12" s="25">
        <v>5940</v>
      </c>
      <c r="K12" s="26">
        <f>IF(ISBLANK(J12),0,IF(ISBLANK(I11),0,IF(K11 = "D",MAX($A$5:$A$28) + 1,AP9)))</f>
        <v>4</v>
      </c>
      <c r="L12" s="24">
        <v>5</v>
      </c>
      <c r="M12" s="25">
        <v>2680</v>
      </c>
      <c r="N12" s="26">
        <f>IF(ISBLANK(M12),0,IF(ISBLANK(L11),0,IF(N11 = "D",MAX($A$5:$A$28) + 1,AT9)))</f>
        <v>10</v>
      </c>
      <c r="O12" s="206"/>
      <c r="P12" s="311"/>
      <c r="Q12" s="309"/>
      <c r="T12" s="313"/>
      <c r="U12" s="311"/>
      <c r="V12" s="309"/>
      <c r="W12" s="18"/>
      <c r="Y12" s="10">
        <f>O17</f>
        <v>29</v>
      </c>
      <c r="Z12" s="9">
        <f>P17</f>
        <v>16880</v>
      </c>
      <c r="AA12">
        <f t="shared" si="3"/>
        <v>7</v>
      </c>
      <c r="AB12">
        <f t="shared" si="4"/>
        <v>7</v>
      </c>
      <c r="AC12">
        <f t="shared" si="5"/>
        <v>7.00007</v>
      </c>
      <c r="AD12" s="21">
        <f t="shared" si="6"/>
        <v>7</v>
      </c>
      <c r="AE12" s="14">
        <f>D18</f>
        <v>2680</v>
      </c>
      <c r="AF12" s="15">
        <f>IF(D17="d",MAX($A$5:$A$28) +1,RANK(AE12,$AE$6:$AE$17,0))</f>
        <v>8</v>
      </c>
      <c r="AG12">
        <f t="shared" si="0"/>
        <v>1</v>
      </c>
      <c r="AH12" s="19">
        <f t="shared" si="7"/>
        <v>8</v>
      </c>
      <c r="AI12" s="14">
        <f>G18</f>
        <v>5580</v>
      </c>
      <c r="AJ12">
        <f>IF(F17="d",MAX($A$5:$A$28) +1,RANK(AI12,$AI$6:$AI$17,0))</f>
        <v>6</v>
      </c>
      <c r="AK12">
        <f t="shared" si="1"/>
        <v>1</v>
      </c>
      <c r="AL12" s="19">
        <f t="shared" si="8"/>
        <v>6</v>
      </c>
      <c r="AM12" s="14">
        <f>J18</f>
        <v>1580</v>
      </c>
      <c r="AN12" s="15">
        <f t="shared" si="2"/>
        <v>11</v>
      </c>
      <c r="AO12">
        <f t="shared" si="9"/>
        <v>1</v>
      </c>
      <c r="AP12" s="19">
        <f t="shared" si="10"/>
        <v>11</v>
      </c>
      <c r="AQ12" s="14">
        <f>M18</f>
        <v>7040</v>
      </c>
      <c r="AR12" s="15">
        <f>IF(M17="d",MAX($A$5:$A$28) +1,RANK(AQ12,$AQ$6:$AQ$17,0))</f>
        <v>4</v>
      </c>
      <c r="AS12">
        <f t="shared" si="11"/>
        <v>1</v>
      </c>
      <c r="AT12" s="19">
        <f t="shared" si="12"/>
        <v>4</v>
      </c>
      <c r="AU12" s="9">
        <f>T17</f>
        <v>93.5</v>
      </c>
      <c r="AV12" s="9">
        <f>U17</f>
        <v>43955</v>
      </c>
      <c r="AW12">
        <f t="shared" si="13"/>
        <v>10</v>
      </c>
      <c r="AX12">
        <f t="shared" si="14"/>
        <v>11</v>
      </c>
      <c r="AY12">
        <f t="shared" si="15"/>
        <v>10.000109999999999</v>
      </c>
      <c r="AZ12">
        <f t="shared" si="16"/>
        <v>10</v>
      </c>
    </row>
    <row r="13" spans="1:52" ht="19.5" customHeight="1" x14ac:dyDescent="0.25">
      <c r="A13" s="314">
        <v>5</v>
      </c>
      <c r="B13" s="305" t="str">
        <f>'Zoznam tímov a pretekárov'!A11</f>
        <v>Komárno MMX Senzas   Dopping MFT</v>
      </c>
      <c r="C13" s="203" t="s">
        <v>74</v>
      </c>
      <c r="D13" s="307"/>
      <c r="E13" s="71"/>
      <c r="F13" s="203" t="s">
        <v>73</v>
      </c>
      <c r="G13" s="307"/>
      <c r="H13" s="71"/>
      <c r="I13" s="203" t="s">
        <v>75</v>
      </c>
      <c r="J13" s="307"/>
      <c r="K13" s="71"/>
      <c r="L13" s="203" t="s">
        <v>72</v>
      </c>
      <c r="M13" s="307"/>
      <c r="N13" s="71"/>
      <c r="O13" s="205">
        <f>SUM(E14+H14+K14+N14)</f>
        <v>21</v>
      </c>
      <c r="P13" s="310">
        <f>SUM(D14+G14+J14+M14)</f>
        <v>25640</v>
      </c>
      <c r="Q13" s="308">
        <f>AD10</f>
        <v>4</v>
      </c>
      <c r="T13" s="312">
        <f>O13+'30 družstiev Preteky č. 1'!O13+'30 Preteky č.2'!O13</f>
        <v>58.5</v>
      </c>
      <c r="U13" s="310">
        <f>P13+'30 družstiev Preteky č. 1'!P13+'30 Preteky č.2'!P13</f>
        <v>68590</v>
      </c>
      <c r="V13" s="308">
        <f>AZ10</f>
        <v>3</v>
      </c>
      <c r="W13" s="18"/>
      <c r="Y13" s="10">
        <f>O19</f>
        <v>12</v>
      </c>
      <c r="Z13" s="9">
        <f>P19</f>
        <v>35760</v>
      </c>
      <c r="AA13">
        <f t="shared" si="3"/>
        <v>2</v>
      </c>
      <c r="AB13">
        <f t="shared" si="4"/>
        <v>2</v>
      </c>
      <c r="AC13">
        <f t="shared" si="5"/>
        <v>2.0000200000000001</v>
      </c>
      <c r="AD13" s="21">
        <f t="shared" si="6"/>
        <v>2</v>
      </c>
      <c r="AE13" s="14">
        <f>D20</f>
        <v>16200</v>
      </c>
      <c r="AF13" s="15">
        <f>IF(D19="d",MAX($A$5:$A$28) +1,RANK(AE13,$AE$6:$AE$17,0))</f>
        <v>1</v>
      </c>
      <c r="AG13">
        <f t="shared" si="0"/>
        <v>1</v>
      </c>
      <c r="AH13" s="19">
        <f t="shared" si="7"/>
        <v>1</v>
      </c>
      <c r="AI13" s="14">
        <f>G20</f>
        <v>8460</v>
      </c>
      <c r="AJ13">
        <f>IF(F19="d",MAX($A$5:$A$28) +1,RANK(AI13,$AI$6:$AI$17,0))</f>
        <v>2</v>
      </c>
      <c r="AK13">
        <f t="shared" si="1"/>
        <v>1</v>
      </c>
      <c r="AL13" s="19">
        <f t="shared" si="8"/>
        <v>2</v>
      </c>
      <c r="AM13" s="14">
        <f>J20</f>
        <v>7500</v>
      </c>
      <c r="AN13" s="15">
        <f t="shared" si="2"/>
        <v>2</v>
      </c>
      <c r="AO13">
        <f t="shared" si="9"/>
        <v>1</v>
      </c>
      <c r="AP13" s="19">
        <f t="shared" si="10"/>
        <v>2</v>
      </c>
      <c r="AQ13" s="14">
        <f>M20</f>
        <v>3600</v>
      </c>
      <c r="AR13" s="15">
        <f>IF(M19="d",MAX($A$5:$A$28) +1,RANK(AQ13,$AQ$6:$AQ$17,0))</f>
        <v>7</v>
      </c>
      <c r="AS13">
        <f t="shared" si="11"/>
        <v>1</v>
      </c>
      <c r="AT13" s="19">
        <f t="shared" si="12"/>
        <v>7</v>
      </c>
      <c r="AU13" s="9">
        <f>T19</f>
        <v>55</v>
      </c>
      <c r="AV13" s="9">
        <f>U19</f>
        <v>91685</v>
      </c>
      <c r="AW13">
        <f t="shared" si="13"/>
        <v>2</v>
      </c>
      <c r="AX13">
        <f t="shared" si="14"/>
        <v>1</v>
      </c>
      <c r="AY13">
        <f t="shared" si="15"/>
        <v>2.0000100000000001</v>
      </c>
      <c r="AZ13">
        <f t="shared" si="16"/>
        <v>2</v>
      </c>
    </row>
    <row r="14" spans="1:52" ht="19.5" customHeight="1" thickBot="1" x14ac:dyDescent="0.3">
      <c r="A14" s="314"/>
      <c r="B14" s="306"/>
      <c r="C14" s="24">
        <v>2</v>
      </c>
      <c r="D14" s="25">
        <v>10900</v>
      </c>
      <c r="E14" s="26">
        <f>IF(ISBLANK(D14),0,IF(ISBLANK(C13),0,IF(E13 = "D",MAX($A$5:$A$28) + 1,AH10)))</f>
        <v>2</v>
      </c>
      <c r="F14" s="24">
        <v>8</v>
      </c>
      <c r="G14" s="25">
        <v>6640</v>
      </c>
      <c r="H14" s="26">
        <f>IF(ISBLANK(G14),0,IF(ISBLANK(F13),0,IF(H13 = "D",MAX($A$5:$A$28) + 1,AL10)))</f>
        <v>4</v>
      </c>
      <c r="I14" s="24">
        <v>12</v>
      </c>
      <c r="J14" s="25">
        <v>1700</v>
      </c>
      <c r="K14" s="26">
        <f>IF(ISBLANK(J14),0,IF(ISBLANK(I13),0,IF(K13 = "D",MAX($A$5:$A$28) + 1,AP10)))</f>
        <v>10</v>
      </c>
      <c r="L14" s="24">
        <v>8</v>
      </c>
      <c r="M14" s="25">
        <v>6400</v>
      </c>
      <c r="N14" s="26">
        <f>IF(ISBLANK(M14),0,IF(ISBLANK(L13),0,IF(N13 = "D",MAX($A$5:$A$28) + 1,AT10)))</f>
        <v>5</v>
      </c>
      <c r="O14" s="206"/>
      <c r="P14" s="311"/>
      <c r="Q14" s="309"/>
      <c r="T14" s="313"/>
      <c r="U14" s="311"/>
      <c r="V14" s="309"/>
      <c r="W14" s="18"/>
      <c r="Y14" s="10">
        <f>O21</f>
        <v>20</v>
      </c>
      <c r="Z14" s="9">
        <f>P21</f>
        <v>25820</v>
      </c>
      <c r="AA14">
        <f t="shared" si="3"/>
        <v>3</v>
      </c>
      <c r="AB14">
        <f t="shared" si="4"/>
        <v>3</v>
      </c>
      <c r="AC14">
        <f t="shared" si="5"/>
        <v>3.0000300000000002</v>
      </c>
      <c r="AD14" s="21">
        <f t="shared" si="6"/>
        <v>3</v>
      </c>
      <c r="AE14" s="14">
        <f>D22</f>
        <v>10440</v>
      </c>
      <c r="AF14" s="15">
        <f>IF(D21="d",MAX($A$5:$A$28) +1,RANK(AE14,$AE$6:$AE$17,0))</f>
        <v>3</v>
      </c>
      <c r="AG14">
        <f t="shared" si="0"/>
        <v>1</v>
      </c>
      <c r="AH14" s="19">
        <f t="shared" si="7"/>
        <v>3</v>
      </c>
      <c r="AI14" s="14">
        <f>G22</f>
        <v>3880</v>
      </c>
      <c r="AJ14">
        <f>IF(F21="d",MAX($A$5:$A$28) +1,RANK(AI14,$AI$6:$AI$17,0))</f>
        <v>8</v>
      </c>
      <c r="AK14">
        <f t="shared" si="1"/>
        <v>1</v>
      </c>
      <c r="AL14" s="19">
        <f t="shared" si="8"/>
        <v>8</v>
      </c>
      <c r="AM14" s="14">
        <f>J22</f>
        <v>3140</v>
      </c>
      <c r="AN14" s="15">
        <f t="shared" si="2"/>
        <v>6</v>
      </c>
      <c r="AO14">
        <f t="shared" si="9"/>
        <v>1</v>
      </c>
      <c r="AP14" s="19">
        <f t="shared" si="10"/>
        <v>6</v>
      </c>
      <c r="AQ14" s="14">
        <f>M22</f>
        <v>8360</v>
      </c>
      <c r="AR14" s="15">
        <f>IF(M21="d",MAX($A$5:$A$28) +1,RANK(AQ14,$AQ$6:$AQ$17,0))</f>
        <v>3</v>
      </c>
      <c r="AS14">
        <f t="shared" si="11"/>
        <v>1</v>
      </c>
      <c r="AT14" s="19">
        <f>IF(AS14 &gt; 1,IF(MOD(AS14,2) = 0,(AR14*AS14+AS14-1)/AS14,(AR14*AS14+AS14)/AS14),IF(AS14=1,AR14,(AR14*AS14+AS14-1)/AS14))</f>
        <v>3</v>
      </c>
      <c r="AU14" s="9">
        <f>T21</f>
        <v>67</v>
      </c>
      <c r="AV14" s="9">
        <f>U21</f>
        <v>65795</v>
      </c>
      <c r="AW14">
        <f t="shared" si="13"/>
        <v>5</v>
      </c>
      <c r="AX14">
        <f t="shared" si="14"/>
        <v>5</v>
      </c>
      <c r="AY14">
        <f t="shared" si="15"/>
        <v>5.0000499999999999</v>
      </c>
      <c r="AZ14">
        <f t="shared" si="16"/>
        <v>5</v>
      </c>
    </row>
    <row r="15" spans="1:52" ht="19.5" customHeight="1" x14ac:dyDescent="0.25">
      <c r="A15" s="199">
        <v>6</v>
      </c>
      <c r="B15" s="305" t="str">
        <f>'Zoznam tímov a pretekárov'!A13</f>
        <v xml:space="preserve">Nová Baňa Carpio </v>
      </c>
      <c r="C15" s="203" t="s">
        <v>76</v>
      </c>
      <c r="D15" s="307"/>
      <c r="E15" s="71"/>
      <c r="F15" s="203" t="s">
        <v>77</v>
      </c>
      <c r="G15" s="307"/>
      <c r="H15" s="71"/>
      <c r="I15" s="203" t="s">
        <v>99</v>
      </c>
      <c r="J15" s="307"/>
      <c r="K15" s="71"/>
      <c r="L15" s="203" t="s">
        <v>78</v>
      </c>
      <c r="M15" s="307"/>
      <c r="N15" s="71"/>
      <c r="O15" s="205">
        <f>SUM(E16+H16+K16+N16)</f>
        <v>32</v>
      </c>
      <c r="P15" s="310">
        <f>SUM(D16+G16+J16+M16)</f>
        <v>14520</v>
      </c>
      <c r="Q15" s="308">
        <f>AD11</f>
        <v>8</v>
      </c>
      <c r="T15" s="312">
        <f>O15+'30 družstiev Preteky č. 1'!O15+'30 Preteky č.2'!O15</f>
        <v>63</v>
      </c>
      <c r="U15" s="310">
        <f>P15+'30 družstiev Preteky č. 1'!P15+'30 Preteky č.2'!P15</f>
        <v>72920</v>
      </c>
      <c r="V15" s="308">
        <f>AZ11</f>
        <v>4</v>
      </c>
      <c r="Y15" s="10">
        <f>O23</f>
        <v>36</v>
      </c>
      <c r="Z15" s="9">
        <f>P23</f>
        <v>11720</v>
      </c>
      <c r="AA15">
        <f t="shared" si="3"/>
        <v>10</v>
      </c>
      <c r="AB15">
        <f t="shared" si="4"/>
        <v>9</v>
      </c>
      <c r="AC15">
        <f t="shared" si="5"/>
        <v>10.00009</v>
      </c>
      <c r="AD15" s="21">
        <f t="shared" si="6"/>
        <v>10</v>
      </c>
      <c r="AE15" s="14">
        <f>D24</f>
        <v>2020</v>
      </c>
      <c r="AF15" s="15">
        <f>IF(D23="d",MAX($A$5:$A$28) +1,RANK(AE15,$AE$6:$AE$17,0))</f>
        <v>10</v>
      </c>
      <c r="AG15">
        <f t="shared" si="0"/>
        <v>1</v>
      </c>
      <c r="AH15" s="19">
        <f t="shared" si="7"/>
        <v>10</v>
      </c>
      <c r="AI15" s="14">
        <f>G24</f>
        <v>5820</v>
      </c>
      <c r="AJ15">
        <f>IF(F23="d",MAX($A$5:$A$28) +1,RANK(AI15,$AI$6:$AI$17,0))</f>
        <v>5</v>
      </c>
      <c r="AK15">
        <f t="shared" si="1"/>
        <v>1</v>
      </c>
      <c r="AL15" s="19">
        <f t="shared" si="8"/>
        <v>5</v>
      </c>
      <c r="AM15" s="14">
        <f>J24</f>
        <v>1800</v>
      </c>
      <c r="AN15" s="15">
        <f t="shared" si="2"/>
        <v>9</v>
      </c>
      <c r="AO15">
        <f t="shared" si="9"/>
        <v>1</v>
      </c>
      <c r="AP15" s="19">
        <f t="shared" si="10"/>
        <v>9</v>
      </c>
      <c r="AQ15" s="14">
        <f>M24</f>
        <v>2080</v>
      </c>
      <c r="AR15" s="15">
        <f>IF(M23="d",MAX($A$5:$A$28) +1,RANK(AQ15,$AQ$6:$AQ$17,0))</f>
        <v>12</v>
      </c>
      <c r="AS15">
        <f t="shared" si="11"/>
        <v>1</v>
      </c>
      <c r="AT15" s="19">
        <f t="shared" si="12"/>
        <v>12</v>
      </c>
      <c r="AU15" s="9">
        <f>T23</f>
        <v>90</v>
      </c>
      <c r="AV15" s="9">
        <f>U23</f>
        <v>47345</v>
      </c>
      <c r="AW15">
        <f t="shared" si="13"/>
        <v>8</v>
      </c>
      <c r="AX15">
        <f t="shared" si="14"/>
        <v>8</v>
      </c>
      <c r="AY15">
        <f t="shared" si="15"/>
        <v>8.0000800000000005</v>
      </c>
      <c r="AZ15">
        <f t="shared" si="16"/>
        <v>8</v>
      </c>
    </row>
    <row r="16" spans="1:52" ht="19.5" customHeight="1" thickBot="1" x14ac:dyDescent="0.3">
      <c r="A16" s="200"/>
      <c r="B16" s="306"/>
      <c r="C16" s="24">
        <v>8</v>
      </c>
      <c r="D16" s="25">
        <v>2660</v>
      </c>
      <c r="E16" s="26">
        <f>IF(ISBLANK(D16),0,IF(ISBLANK(C15),0,IF(E15 = "D",MAX($A$5:$A$28) + 1,AH11)))</f>
        <v>9</v>
      </c>
      <c r="F16" s="24">
        <v>5</v>
      </c>
      <c r="G16" s="25">
        <v>1480</v>
      </c>
      <c r="H16" s="26">
        <f>IF(ISBLANK(G16),0,IF(ISBLANK(F15),0,IF(H15 = "D",MAX($A$5:$A$28) + 1,AL11)))</f>
        <v>11</v>
      </c>
      <c r="I16" s="24">
        <v>1</v>
      </c>
      <c r="J16" s="25">
        <v>7340</v>
      </c>
      <c r="K16" s="26">
        <f>IF(ISBLANK(J16),0,IF(ISBLANK(I15),0,IF(K15 = "D",MAX($A$5:$A$28) + 1,AP11)))</f>
        <v>3</v>
      </c>
      <c r="L16" s="24">
        <v>6</v>
      </c>
      <c r="M16" s="25">
        <v>3040</v>
      </c>
      <c r="N16" s="26">
        <f>IF(ISBLANK(M16),0,IF(ISBLANK(L15),0,IF(N15 = "D",MAX($A$5:$A$28) + 1,AT11)))</f>
        <v>9</v>
      </c>
      <c r="O16" s="206"/>
      <c r="P16" s="311"/>
      <c r="Q16" s="309"/>
      <c r="T16" s="313"/>
      <c r="U16" s="311"/>
      <c r="V16" s="309"/>
      <c r="Y16" s="10">
        <f>O25</f>
        <v>38</v>
      </c>
      <c r="Z16" s="9">
        <f>P25</f>
        <v>10180</v>
      </c>
      <c r="AA16">
        <f t="shared" si="3"/>
        <v>12</v>
      </c>
      <c r="AB16">
        <f t="shared" si="4"/>
        <v>12</v>
      </c>
      <c r="AC16">
        <f t="shared" si="5"/>
        <v>12.000120000000001</v>
      </c>
      <c r="AD16" s="21">
        <f t="shared" si="6"/>
        <v>12</v>
      </c>
      <c r="AE16" s="14">
        <f>D26</f>
        <v>1560</v>
      </c>
      <c r="AF16" s="15">
        <f>IF(D25="d",MAX($A$5:$A$28) +1,RANK(AE16,$AE$6:$AE$17,0))</f>
        <v>11</v>
      </c>
      <c r="AG16">
        <f t="shared" si="0"/>
        <v>1</v>
      </c>
      <c r="AH16" s="19">
        <f t="shared" si="7"/>
        <v>11</v>
      </c>
      <c r="AI16" s="14">
        <f>G26</f>
        <v>4660</v>
      </c>
      <c r="AJ16">
        <f>IF(F25="d",MAX($A$5:$A$28) +1,RANK(AI16,$AI$6:$AI$17,0))</f>
        <v>7</v>
      </c>
      <c r="AK16">
        <f t="shared" si="1"/>
        <v>1</v>
      </c>
      <c r="AL16" s="19">
        <f t="shared" si="8"/>
        <v>7</v>
      </c>
      <c r="AM16" s="14">
        <f>J26</f>
        <v>740</v>
      </c>
      <c r="AN16" s="15">
        <f t="shared" si="2"/>
        <v>12</v>
      </c>
      <c r="AO16">
        <f t="shared" si="9"/>
        <v>1</v>
      </c>
      <c r="AP16" s="19">
        <f t="shared" si="10"/>
        <v>12</v>
      </c>
      <c r="AQ16" s="14">
        <f>M26</f>
        <v>3220</v>
      </c>
      <c r="AR16" s="15">
        <f>IF(M25="d",MAX($A$5:$A$28) +1,RANK(AQ16,$AQ$6:$AQ$17,0))</f>
        <v>8</v>
      </c>
      <c r="AS16">
        <f t="shared" si="11"/>
        <v>1</v>
      </c>
      <c r="AT16" s="19">
        <f t="shared" si="12"/>
        <v>8</v>
      </c>
      <c r="AU16" s="9">
        <f>T25</f>
        <v>90.5</v>
      </c>
      <c r="AV16" s="9">
        <f>U25</f>
        <v>46830</v>
      </c>
      <c r="AW16">
        <f t="shared" si="13"/>
        <v>9</v>
      </c>
      <c r="AX16">
        <f t="shared" si="14"/>
        <v>9</v>
      </c>
      <c r="AY16">
        <f t="shared" si="15"/>
        <v>9.0000900000000001</v>
      </c>
      <c r="AZ16">
        <f t="shared" si="16"/>
        <v>9</v>
      </c>
    </row>
    <row r="17" spans="1:52" ht="19.5" customHeight="1" thickBot="1" x14ac:dyDescent="0.3">
      <c r="A17" s="314">
        <v>7</v>
      </c>
      <c r="B17" s="305" t="str">
        <f>'Zoznam tímov a pretekárov'!A15</f>
        <v>Nové Zámky B                         Andovce</v>
      </c>
      <c r="C17" s="203" t="s">
        <v>80</v>
      </c>
      <c r="D17" s="307"/>
      <c r="E17" s="71"/>
      <c r="F17" s="203" t="s">
        <v>81</v>
      </c>
      <c r="G17" s="307"/>
      <c r="H17" s="71"/>
      <c r="I17" s="203" t="s">
        <v>79</v>
      </c>
      <c r="J17" s="307"/>
      <c r="K17" s="71"/>
      <c r="L17" s="203" t="s">
        <v>83</v>
      </c>
      <c r="M17" s="307"/>
      <c r="N17" s="71"/>
      <c r="O17" s="205">
        <f>SUM(E18+H18+K18+N18)</f>
        <v>29</v>
      </c>
      <c r="P17" s="310">
        <f>SUM(D18+G18+J18+M18)</f>
        <v>16880</v>
      </c>
      <c r="Q17" s="308">
        <f>AD12</f>
        <v>7</v>
      </c>
      <c r="T17" s="312">
        <f>O17+'30 družstiev Preteky č. 1'!O17+'30 Preteky č.2'!O17</f>
        <v>93.5</v>
      </c>
      <c r="U17" s="310">
        <f>P17+'30 družstiev Preteky č. 1'!P17+'30 Preteky č.2'!P17</f>
        <v>43955</v>
      </c>
      <c r="V17" s="308">
        <f>AZ12</f>
        <v>10</v>
      </c>
      <c r="Y17" s="11">
        <f>O27</f>
        <v>22</v>
      </c>
      <c r="Z17" s="12">
        <f>P27</f>
        <v>20920</v>
      </c>
      <c r="AA17" s="13">
        <f t="shared" si="3"/>
        <v>5</v>
      </c>
      <c r="AB17" s="13">
        <f t="shared" si="4"/>
        <v>5</v>
      </c>
      <c r="AC17" s="13">
        <f t="shared" si="5"/>
        <v>5.0000499999999999</v>
      </c>
      <c r="AD17" s="22">
        <f t="shared" si="6"/>
        <v>5</v>
      </c>
      <c r="AE17" s="16">
        <f>D28</f>
        <v>5000</v>
      </c>
      <c r="AF17" s="15">
        <f>IF(D27="d",MAX($A$5:$A$28) +1,RANK(AE17,$AE$6:$AE$17,0))</f>
        <v>6</v>
      </c>
      <c r="AG17" s="13">
        <f t="shared" si="0"/>
        <v>1</v>
      </c>
      <c r="AH17" s="20">
        <f t="shared" si="7"/>
        <v>6</v>
      </c>
      <c r="AI17" s="16">
        <f>G28</f>
        <v>2180</v>
      </c>
      <c r="AJ17" s="17">
        <f>IF(F27="d",MAX($A$5:$A$28) +1,RANK(AI17,$AI$6:$AI$17,0))</f>
        <v>9</v>
      </c>
      <c r="AK17" s="13">
        <f t="shared" si="1"/>
        <v>1</v>
      </c>
      <c r="AL17" s="20">
        <f t="shared" si="8"/>
        <v>9</v>
      </c>
      <c r="AM17" s="16">
        <f>J28</f>
        <v>4260</v>
      </c>
      <c r="AN17" s="15">
        <f t="shared" si="2"/>
        <v>5</v>
      </c>
      <c r="AO17" s="13">
        <f t="shared" si="9"/>
        <v>1</v>
      </c>
      <c r="AP17" s="20">
        <f t="shared" si="10"/>
        <v>5</v>
      </c>
      <c r="AQ17" s="16">
        <f>M28</f>
        <v>9480</v>
      </c>
      <c r="AR17" s="15">
        <f>IF(M27="d",MAX($A$5:$A$28) +1,RANK(AQ17,$AQ$6:$AQ$17,0))</f>
        <v>2</v>
      </c>
      <c r="AS17" s="13">
        <f t="shared" si="11"/>
        <v>1</v>
      </c>
      <c r="AT17" s="20">
        <f t="shared" si="12"/>
        <v>2</v>
      </c>
      <c r="AU17" s="9">
        <f>T27</f>
        <v>814</v>
      </c>
      <c r="AV17" s="9">
        <f>U27</f>
        <v>20912</v>
      </c>
      <c r="AW17">
        <f t="shared" si="13"/>
        <v>12</v>
      </c>
      <c r="AX17">
        <f t="shared" si="14"/>
        <v>12</v>
      </c>
      <c r="AY17">
        <f t="shared" si="15"/>
        <v>12.000120000000001</v>
      </c>
      <c r="AZ17">
        <f t="shared" si="16"/>
        <v>12</v>
      </c>
    </row>
    <row r="18" spans="1:52" ht="19.5" customHeight="1" thickBot="1" x14ac:dyDescent="0.3">
      <c r="A18" s="314"/>
      <c r="B18" s="306"/>
      <c r="C18" s="24">
        <v>5</v>
      </c>
      <c r="D18" s="25">
        <v>2680</v>
      </c>
      <c r="E18" s="26">
        <f>IF(ISBLANK(D18),0,IF(ISBLANK(C17),0,IF(E17 = "D",MAX($A$5:$A$28) + 1,AH12)))</f>
        <v>8</v>
      </c>
      <c r="F18" s="24">
        <v>10</v>
      </c>
      <c r="G18" s="25">
        <v>5580</v>
      </c>
      <c r="H18" s="26">
        <f>IF(ISBLANK(G18),0,IF(ISBLANK(F17),0,IF(H17 = "D",MAX($A$5:$A$28) + 1,AL12)))</f>
        <v>6</v>
      </c>
      <c r="I18" s="24">
        <v>6</v>
      </c>
      <c r="J18" s="25">
        <v>1580</v>
      </c>
      <c r="K18" s="26">
        <f>IF(ISBLANK(J18),0,IF(ISBLANK(I17),0,IF(K17 = "D",MAX($A$5:$A$28) + 1,AP12)))</f>
        <v>11</v>
      </c>
      <c r="L18" s="24">
        <v>12</v>
      </c>
      <c r="M18" s="25">
        <v>7040</v>
      </c>
      <c r="N18" s="26">
        <f>IF(ISBLANK(M18),0,IF(ISBLANK(L17),0,IF(N17 = "D",MAX($A$5:$A$28) + 1,AT12)))</f>
        <v>4</v>
      </c>
      <c r="O18" s="206"/>
      <c r="P18" s="311"/>
      <c r="Q18" s="309"/>
      <c r="T18" s="313"/>
      <c r="U18" s="311"/>
      <c r="V18" s="309"/>
      <c r="AF18" s="8"/>
      <c r="AJ18" s="15"/>
      <c r="AL18" s="19"/>
    </row>
    <row r="19" spans="1:52" ht="19.5" customHeight="1" thickBot="1" x14ac:dyDescent="0.3">
      <c r="A19" s="199">
        <v>8</v>
      </c>
      <c r="B19" s="305" t="str">
        <f>'Zoznam tímov a pretekárov'!A17</f>
        <v>Považská Bystrica</v>
      </c>
      <c r="C19" s="203" t="s">
        <v>86</v>
      </c>
      <c r="D19" s="307"/>
      <c r="E19" s="71"/>
      <c r="F19" s="203" t="s">
        <v>84</v>
      </c>
      <c r="G19" s="307"/>
      <c r="H19" s="71"/>
      <c r="I19" s="203" t="s">
        <v>108</v>
      </c>
      <c r="J19" s="307"/>
      <c r="K19" s="71"/>
      <c r="L19" s="203" t="s">
        <v>85</v>
      </c>
      <c r="M19" s="307"/>
      <c r="N19" s="71"/>
      <c r="O19" s="205">
        <f>SUM(E20+H20+K20+N20)</f>
        <v>12</v>
      </c>
      <c r="P19" s="310">
        <f>SUM(D20+G20+J20+M20)</f>
        <v>35760</v>
      </c>
      <c r="Q19" s="308">
        <f>AD13</f>
        <v>2</v>
      </c>
      <c r="T19" s="312">
        <f>O19+'30 družstiev Preteky č. 1'!O19+'30 Preteky č.2'!O19</f>
        <v>55</v>
      </c>
      <c r="U19" s="310">
        <f>P19+'30 družstiev Preteky č. 1'!P19+'30 Preteky č.2'!P19</f>
        <v>91685</v>
      </c>
      <c r="V19" s="308">
        <f>AZ13</f>
        <v>2</v>
      </c>
      <c r="AF19" s="8"/>
      <c r="AP19" s="18" t="s">
        <v>26</v>
      </c>
      <c r="AQ19" s="7" t="str">
        <f>IF(C5 = "D","0"," ")</f>
        <v xml:space="preserve"> </v>
      </c>
    </row>
    <row r="20" spans="1:52" ht="19.5" customHeight="1" thickBot="1" x14ac:dyDescent="0.3">
      <c r="A20" s="200"/>
      <c r="B20" s="306"/>
      <c r="C20" s="24">
        <v>6</v>
      </c>
      <c r="D20" s="25">
        <v>16200</v>
      </c>
      <c r="E20" s="26">
        <f>IF(ISBLANK(D20),0,IF(ISBLANK(C19),0,IF(E19 = "D",MAX($A$5:$A$28) + 1,AH13)))</f>
        <v>1</v>
      </c>
      <c r="F20" s="24">
        <v>4</v>
      </c>
      <c r="G20" s="25">
        <v>8460</v>
      </c>
      <c r="H20" s="26">
        <f>IF(ISBLANK(G20),0,IF(ISBLANK(F19),0,IF(H19 = "D",MAX($A$5:$A$28) + 1,AL13)))</f>
        <v>2</v>
      </c>
      <c r="I20" s="24">
        <v>2</v>
      </c>
      <c r="J20" s="25">
        <v>7500</v>
      </c>
      <c r="K20" s="26">
        <f>IF(ISBLANK(J20),0,IF(ISBLANK(I19),0,IF(K19 = "D",MAX($A$5:$A$28) + 1,AP13)))</f>
        <v>2</v>
      </c>
      <c r="L20" s="24">
        <v>2</v>
      </c>
      <c r="M20" s="25">
        <v>3600</v>
      </c>
      <c r="N20" s="26">
        <f>IF(ISBLANK(M20),0,IF(ISBLANK(L19),0,IF(N19 = "D",MAX($A$5:$A$28) + 1,AT13)))</f>
        <v>7</v>
      </c>
      <c r="O20" s="206"/>
      <c r="P20" s="311"/>
      <c r="Q20" s="309"/>
      <c r="T20" s="313"/>
      <c r="U20" s="311"/>
      <c r="V20" s="309"/>
      <c r="AF20" s="8"/>
      <c r="AP20" s="18" t="s">
        <v>27</v>
      </c>
    </row>
    <row r="21" spans="1:52" ht="19.5" customHeight="1" x14ac:dyDescent="0.25">
      <c r="A21" s="199">
        <v>9</v>
      </c>
      <c r="B21" s="305" t="str">
        <f>'Zoznam tímov a pretekárov'!A19</f>
        <v>Štúrovo A Top-Mix</v>
      </c>
      <c r="C21" s="203" t="s">
        <v>52</v>
      </c>
      <c r="D21" s="307"/>
      <c r="E21" s="71"/>
      <c r="F21" s="203" t="s">
        <v>55</v>
      </c>
      <c r="G21" s="307"/>
      <c r="H21" s="71"/>
      <c r="I21" s="203" t="s">
        <v>54</v>
      </c>
      <c r="J21" s="307"/>
      <c r="K21" s="71"/>
      <c r="L21" s="203" t="s">
        <v>53</v>
      </c>
      <c r="M21" s="307"/>
      <c r="N21" s="71"/>
      <c r="O21" s="205">
        <f>SUM(E22+H22+K22+N22)</f>
        <v>20</v>
      </c>
      <c r="P21" s="310">
        <f>SUM(D22+G22+J22+M22)</f>
        <v>25820</v>
      </c>
      <c r="Q21" s="308">
        <f>AD14</f>
        <v>3</v>
      </c>
      <c r="T21" s="312">
        <f>O21+'30 družstiev Preteky č. 1'!O21+'30 Preteky č.2'!O21</f>
        <v>67</v>
      </c>
      <c r="U21" s="310">
        <f>P21+'30 družstiev Preteky č. 1'!P21+'30 Preteky č.2'!P21</f>
        <v>65795</v>
      </c>
      <c r="V21" s="308">
        <f>AZ14</f>
        <v>5</v>
      </c>
      <c r="AF21" s="8"/>
    </row>
    <row r="22" spans="1:52" ht="19.5" customHeight="1" thickBot="1" x14ac:dyDescent="0.3">
      <c r="A22" s="200"/>
      <c r="B22" s="306"/>
      <c r="C22" s="24">
        <v>1</v>
      </c>
      <c r="D22" s="25">
        <v>10440</v>
      </c>
      <c r="E22" s="26">
        <f>IF(ISBLANK(D22),0,IF(ISBLANK(C21),0,IF(E21 = "D",MAX($A$5:$A$28) + 1,AH14)))</f>
        <v>3</v>
      </c>
      <c r="F22" s="24">
        <v>11</v>
      </c>
      <c r="G22" s="25">
        <v>3880</v>
      </c>
      <c r="H22" s="26">
        <f>IF(ISBLANK(G22),0,IF(ISBLANK(F21),0,IF(H21 = "D",MAX($A$5:$A$28) + 1,AL14)))</f>
        <v>8</v>
      </c>
      <c r="I22" s="24">
        <v>4</v>
      </c>
      <c r="J22" s="25">
        <v>3140</v>
      </c>
      <c r="K22" s="26">
        <f>IF(ISBLANK(J22),0,IF(ISBLANK(I21),0,IF(K21 = "D",MAX($A$5:$A$28) + 1,AP14)))</f>
        <v>6</v>
      </c>
      <c r="L22" s="24">
        <v>4</v>
      </c>
      <c r="M22" s="25">
        <v>8360</v>
      </c>
      <c r="N22" s="26">
        <f>IF(ISBLANK(M22),0,IF(ISBLANK(L21),0,IF(N21 = "D",MAX($A$5:$A$28) + 1,AT14)))</f>
        <v>3</v>
      </c>
      <c r="O22" s="206"/>
      <c r="P22" s="311"/>
      <c r="Q22" s="309"/>
      <c r="T22" s="313"/>
      <c r="U22" s="311"/>
      <c r="V22" s="309"/>
      <c r="AF22" s="8"/>
    </row>
    <row r="23" spans="1:52" ht="19.5" customHeight="1" x14ac:dyDescent="0.25">
      <c r="A23" s="314">
        <v>10</v>
      </c>
      <c r="B23" s="305" t="str">
        <f>'Zoznam tímov a pretekárov'!A21</f>
        <v>Štúrovo B TMA          Fishing Team</v>
      </c>
      <c r="C23" s="203" t="s">
        <v>88</v>
      </c>
      <c r="D23" s="307"/>
      <c r="E23" s="71"/>
      <c r="F23" s="203" t="s">
        <v>89</v>
      </c>
      <c r="G23" s="307"/>
      <c r="H23" s="71"/>
      <c r="I23" s="203" t="s">
        <v>87</v>
      </c>
      <c r="J23" s="307"/>
      <c r="K23" s="71"/>
      <c r="L23" s="203" t="s">
        <v>90</v>
      </c>
      <c r="M23" s="307"/>
      <c r="N23" s="71"/>
      <c r="O23" s="205">
        <f>SUM(E24+H24+K24+N24)</f>
        <v>36</v>
      </c>
      <c r="P23" s="310">
        <f>SUM(D24+G24+J24+M24)</f>
        <v>11720</v>
      </c>
      <c r="Q23" s="308">
        <f>AD15</f>
        <v>10</v>
      </c>
      <c r="T23" s="312">
        <f>O23+'30 družstiev Preteky č. 1'!O23+'30 Preteky č.2'!O23</f>
        <v>90</v>
      </c>
      <c r="U23" s="310">
        <f>P23+'30 družstiev Preteky č. 1'!P23+'30 Preteky č.2'!P23</f>
        <v>47345</v>
      </c>
      <c r="V23" s="308">
        <f>AZ15</f>
        <v>8</v>
      </c>
      <c r="AF23" s="8"/>
    </row>
    <row r="24" spans="1:52" ht="19.5" customHeight="1" thickBot="1" x14ac:dyDescent="0.3">
      <c r="A24" s="314"/>
      <c r="B24" s="306"/>
      <c r="C24" s="24">
        <v>4</v>
      </c>
      <c r="D24" s="25">
        <v>2020</v>
      </c>
      <c r="E24" s="26">
        <f>IF(ISBLANK(D24),0,IF(ISBLANK(C23),0,IF(E23 = "D",MAX($A$5:$A$28) + 1,AH15)))</f>
        <v>10</v>
      </c>
      <c r="F24" s="24">
        <v>7</v>
      </c>
      <c r="G24" s="25">
        <v>5820</v>
      </c>
      <c r="H24" s="26">
        <f>IF(ISBLANK(G24),0,IF(ISBLANK(F23),0,IF(H23 = "D",MAX($A$5:$A$28) + 1,AL15)))</f>
        <v>5</v>
      </c>
      <c r="I24" s="24">
        <v>10</v>
      </c>
      <c r="J24" s="25">
        <v>1800</v>
      </c>
      <c r="K24" s="26">
        <f>IF(ISBLANK(J24),0,IF(ISBLANK(I23),0,IF(K23 = "D",MAX($A$5:$A$28) + 1,AP15)))</f>
        <v>9</v>
      </c>
      <c r="L24" s="24">
        <v>1</v>
      </c>
      <c r="M24" s="25">
        <v>2080</v>
      </c>
      <c r="N24" s="26">
        <f>IF(ISBLANK(M24),0,IF(ISBLANK(L23),0,IF(N23 = "D",MAX($A$5:$A$28) + 1,AT15)))</f>
        <v>12</v>
      </c>
      <c r="O24" s="206"/>
      <c r="P24" s="311"/>
      <c r="Q24" s="309"/>
      <c r="T24" s="313"/>
      <c r="U24" s="311"/>
      <c r="V24" s="309"/>
      <c r="AF24" s="8"/>
    </row>
    <row r="25" spans="1:52" ht="19.5" customHeight="1" x14ac:dyDescent="0.25">
      <c r="A25" s="199">
        <v>11</v>
      </c>
      <c r="B25" s="305" t="str">
        <f>'Zoznam tímov a pretekárov'!A23</f>
        <v>Turčianske Teplice B    Maver</v>
      </c>
      <c r="C25" s="203" t="s">
        <v>56</v>
      </c>
      <c r="D25" s="307"/>
      <c r="E25" s="71"/>
      <c r="F25" s="203" t="s">
        <v>91</v>
      </c>
      <c r="G25" s="307"/>
      <c r="H25" s="71"/>
      <c r="I25" s="203" t="s">
        <v>93</v>
      </c>
      <c r="J25" s="307"/>
      <c r="K25" s="71"/>
      <c r="L25" s="203" t="s">
        <v>92</v>
      </c>
      <c r="M25" s="307"/>
      <c r="N25" s="71"/>
      <c r="O25" s="205">
        <f>SUM(E26+H26+K26+N26)</f>
        <v>38</v>
      </c>
      <c r="P25" s="310">
        <f>SUM(D26+G26+J26+M26)</f>
        <v>10180</v>
      </c>
      <c r="Q25" s="308">
        <f>AD16</f>
        <v>12</v>
      </c>
      <c r="T25" s="312">
        <f>O25+'30 družstiev Preteky č. 1'!O25+'30 Preteky č.2'!O25</f>
        <v>90.5</v>
      </c>
      <c r="U25" s="310">
        <f>P25+'30 družstiev Preteky č. 1'!P25+'30 Preteky č.2'!P25</f>
        <v>46830</v>
      </c>
      <c r="V25" s="308">
        <f>AZ16</f>
        <v>9</v>
      </c>
      <c r="AF25" s="8"/>
    </row>
    <row r="26" spans="1:52" ht="19.5" customHeight="1" thickBot="1" x14ac:dyDescent="0.3">
      <c r="A26" s="200"/>
      <c r="B26" s="306"/>
      <c r="C26" s="24">
        <v>12</v>
      </c>
      <c r="D26" s="25">
        <v>1560</v>
      </c>
      <c r="E26" s="26">
        <f>IF(ISBLANK(D26),0,IF(ISBLANK(C25),0,IF(E25 = "D",MAX($A$5:$A$28) + 1,AH16)))</f>
        <v>11</v>
      </c>
      <c r="F26" s="24">
        <v>9</v>
      </c>
      <c r="G26" s="25">
        <v>4660</v>
      </c>
      <c r="H26" s="26">
        <f>IF(ISBLANK(G26),0,IF(ISBLANK(F25),0,IF(H25 = "D",MAX($A$5:$A$28) + 1,AL16)))</f>
        <v>7</v>
      </c>
      <c r="I26" s="24">
        <v>7</v>
      </c>
      <c r="J26" s="25">
        <v>740</v>
      </c>
      <c r="K26" s="26">
        <f>IF(ISBLANK(J26),0,IF(ISBLANK(I25),0,IF(K25 = "D",MAX($A$5:$A$28) + 1,AP16)))</f>
        <v>12</v>
      </c>
      <c r="L26" s="24">
        <v>7</v>
      </c>
      <c r="M26" s="25">
        <v>3220</v>
      </c>
      <c r="N26" s="26">
        <f>IF(ISBLANK(M26),0,IF(ISBLANK(L25),0,IF(N25 = "D",MAX($A$5:$A$28) + 1,AT16)))</f>
        <v>8</v>
      </c>
      <c r="O26" s="206"/>
      <c r="P26" s="311"/>
      <c r="Q26" s="309"/>
      <c r="T26" s="313"/>
      <c r="U26" s="311"/>
      <c r="V26" s="309"/>
      <c r="AF26" s="8"/>
    </row>
    <row r="27" spans="1:52" ht="19.5" customHeight="1" x14ac:dyDescent="0.25">
      <c r="A27" s="199">
        <v>12</v>
      </c>
      <c r="B27" s="305">
        <f>'Zoznam tímov a pretekárov'!A25</f>
        <v>0</v>
      </c>
      <c r="C27" s="203" t="s">
        <v>95</v>
      </c>
      <c r="D27" s="307"/>
      <c r="E27" s="71"/>
      <c r="F27" s="203" t="s">
        <v>96</v>
      </c>
      <c r="G27" s="307"/>
      <c r="H27" s="71"/>
      <c r="I27" s="203" t="s">
        <v>94</v>
      </c>
      <c r="J27" s="307"/>
      <c r="K27" s="71"/>
      <c r="L27" s="203" t="s">
        <v>98</v>
      </c>
      <c r="M27" s="307"/>
      <c r="N27" s="71"/>
      <c r="O27" s="205">
        <f>SUM(E28+H28+K28+N28)</f>
        <v>22</v>
      </c>
      <c r="P27" s="310">
        <f>SUM(D28+G28+J28+M28)</f>
        <v>20920</v>
      </c>
      <c r="Q27" s="308">
        <f>AD17</f>
        <v>5</v>
      </c>
      <c r="T27" s="312">
        <f>O27+'30 družstiev Preteky č. 1'!O27+'30 Preteky č.2'!O27</f>
        <v>814</v>
      </c>
      <c r="U27" s="310">
        <f>P27+'30 družstiev Preteky č. 1'!P27+'30 Preteky č.2'!P27</f>
        <v>20912</v>
      </c>
      <c r="V27" s="308">
        <f>AZ17</f>
        <v>12</v>
      </c>
      <c r="AF27" s="8"/>
    </row>
    <row r="28" spans="1:52" ht="19.5" customHeight="1" thickBot="1" x14ac:dyDescent="0.3">
      <c r="A28" s="200"/>
      <c r="B28" s="306"/>
      <c r="C28" s="24">
        <v>3</v>
      </c>
      <c r="D28" s="25">
        <v>5000</v>
      </c>
      <c r="E28" s="26">
        <f>IF(ISBLANK(D28),0,IF(ISBLANK(C27),0,IF(E27 = "D",MAX($A$5:$A$28) + 1,AH17)))</f>
        <v>6</v>
      </c>
      <c r="F28" s="24">
        <v>2</v>
      </c>
      <c r="G28" s="25">
        <v>2180</v>
      </c>
      <c r="H28" s="26">
        <f>IF(ISBLANK(G28),0,IF(ISBLANK(F27),0,IF(H27 = "D",MAX($A$5:$A$28) + 1,AL17)))</f>
        <v>9</v>
      </c>
      <c r="I28" s="24">
        <v>11</v>
      </c>
      <c r="J28" s="25">
        <v>4260</v>
      </c>
      <c r="K28" s="26">
        <f>IF(ISBLANK(J28),0,IF(ISBLANK(I27),0,IF(K27 = "D",MAX($A$5:$A$28) + 1,AP17)))</f>
        <v>5</v>
      </c>
      <c r="L28" s="24">
        <v>11</v>
      </c>
      <c r="M28" s="25">
        <v>9480</v>
      </c>
      <c r="N28" s="26">
        <f>IF(ISBLANK(M28),0,IF(ISBLANK(L27),0,IF(N27 = "D",MAX($A$5:$A$28) + 1,AT17)))</f>
        <v>2</v>
      </c>
      <c r="O28" s="206"/>
      <c r="P28" s="311"/>
      <c r="Q28" s="309"/>
      <c r="T28" s="313"/>
      <c r="U28" s="311"/>
      <c r="V28" s="309"/>
      <c r="AF28" s="8"/>
    </row>
    <row r="29" spans="1:52" ht="27.9" customHeight="1" x14ac:dyDescent="0.3">
      <c r="A29" s="315" t="s">
        <v>100</v>
      </c>
      <c r="B29" s="315"/>
      <c r="C29" s="315"/>
      <c r="D29" s="315"/>
      <c r="E29" s="315"/>
      <c r="F29" s="315"/>
      <c r="G29" s="315"/>
      <c r="H29" s="315"/>
      <c r="I29" s="315"/>
      <c r="J29" s="315"/>
      <c r="K29" s="315"/>
      <c r="L29" s="315"/>
      <c r="M29" s="315"/>
      <c r="N29" s="315"/>
      <c r="O29" s="315"/>
      <c r="P29" s="315"/>
      <c r="Q29" s="315"/>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C5 E5:F5 H5:I5 K5:L5 N5 C6:N6 E7:E28 H7:H28 K7:K28 N7:N28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43" priority="5">
      <formula>LEN(TRIM(C5))=0</formula>
    </cfRule>
  </conditionalFormatting>
  <conditionalFormatting sqref="C7">
    <cfRule type="containsBlanks" dxfId="242" priority="9">
      <formula>LEN(TRIM(C7))=0</formula>
    </cfRule>
  </conditionalFormatting>
  <conditionalFormatting sqref="C9">
    <cfRule type="containsBlanks" dxfId="241" priority="13">
      <formula>LEN(TRIM(C9))=0</formula>
    </cfRule>
  </conditionalFormatting>
  <conditionalFormatting sqref="C11">
    <cfRule type="containsBlanks" dxfId="240" priority="17">
      <formula>LEN(TRIM(C11))=0</formula>
    </cfRule>
  </conditionalFormatting>
  <conditionalFormatting sqref="C13">
    <cfRule type="containsBlanks" dxfId="239" priority="21">
      <formula>LEN(TRIM(C13))=0</formula>
    </cfRule>
  </conditionalFormatting>
  <conditionalFormatting sqref="C15">
    <cfRule type="containsBlanks" dxfId="238" priority="25">
      <formula>LEN(TRIM(C15))=0</formula>
    </cfRule>
  </conditionalFormatting>
  <conditionalFormatting sqref="C17">
    <cfRule type="containsBlanks" dxfId="237" priority="29">
      <formula>LEN(TRIM(C17))=0</formula>
    </cfRule>
  </conditionalFormatting>
  <conditionalFormatting sqref="C19">
    <cfRule type="containsBlanks" dxfId="236" priority="33">
      <formula>LEN(TRIM(C19))=0</formula>
    </cfRule>
  </conditionalFormatting>
  <conditionalFormatting sqref="C21">
    <cfRule type="containsBlanks" dxfId="235" priority="37">
      <formula>LEN(TRIM(C21))=0</formula>
    </cfRule>
  </conditionalFormatting>
  <conditionalFormatting sqref="C23">
    <cfRule type="containsBlanks" dxfId="234" priority="41">
      <formula>LEN(TRIM(C23))=0</formula>
    </cfRule>
  </conditionalFormatting>
  <conditionalFormatting sqref="C25">
    <cfRule type="containsBlanks" dxfId="233" priority="45">
      <formula>LEN(TRIM(C25))=0</formula>
    </cfRule>
  </conditionalFormatting>
  <conditionalFormatting sqref="C27">
    <cfRule type="containsBlanks" dxfId="232" priority="49">
      <formula>LEN(TRIM(C27))=0</formula>
    </cfRule>
  </conditionalFormatting>
  <conditionalFormatting sqref="F7">
    <cfRule type="containsBlanks" dxfId="227" priority="10">
      <formula>LEN(TRIM(F7))=0</formula>
    </cfRule>
  </conditionalFormatting>
  <conditionalFormatting sqref="F9">
    <cfRule type="containsBlanks" dxfId="226" priority="14">
      <formula>LEN(TRIM(F9))=0</formula>
    </cfRule>
  </conditionalFormatting>
  <conditionalFormatting sqref="F11">
    <cfRule type="containsBlanks" dxfId="225" priority="18">
      <formula>LEN(TRIM(F11))=0</formula>
    </cfRule>
  </conditionalFormatting>
  <conditionalFormatting sqref="F13">
    <cfRule type="containsBlanks" dxfId="224" priority="22">
      <formula>LEN(TRIM(F13))=0</formula>
    </cfRule>
  </conditionalFormatting>
  <conditionalFormatting sqref="F15">
    <cfRule type="containsBlanks" dxfId="223" priority="26">
      <formula>LEN(TRIM(F15))=0</formula>
    </cfRule>
  </conditionalFormatting>
  <conditionalFormatting sqref="F17">
    <cfRule type="containsBlanks" dxfId="222" priority="30">
      <formula>LEN(TRIM(F17))=0</formula>
    </cfRule>
  </conditionalFormatting>
  <conditionalFormatting sqref="F19">
    <cfRule type="containsBlanks" dxfId="221" priority="34">
      <formula>LEN(TRIM(F19))=0</formula>
    </cfRule>
  </conditionalFormatting>
  <conditionalFormatting sqref="F21">
    <cfRule type="containsBlanks" dxfId="220" priority="38">
      <formula>LEN(TRIM(F21))=0</formula>
    </cfRule>
  </conditionalFormatting>
  <conditionalFormatting sqref="F23">
    <cfRule type="containsBlanks" dxfId="219" priority="42">
      <formula>LEN(TRIM(F23))=0</formula>
    </cfRule>
  </conditionalFormatting>
  <conditionalFormatting sqref="F25">
    <cfRule type="containsBlanks" dxfId="218" priority="46">
      <formula>LEN(TRIM(F25))=0</formula>
    </cfRule>
  </conditionalFormatting>
  <conditionalFormatting sqref="F27">
    <cfRule type="containsBlanks" dxfId="217" priority="50">
      <formula>LEN(TRIM(F27))=0</formula>
    </cfRule>
  </conditionalFormatting>
  <conditionalFormatting sqref="I7">
    <cfRule type="containsBlanks" dxfId="216" priority="11">
      <formula>LEN(TRIM(I7))=0</formula>
    </cfRule>
  </conditionalFormatting>
  <conditionalFormatting sqref="I9">
    <cfRule type="containsBlanks" dxfId="215" priority="15">
      <formula>LEN(TRIM(I9))=0</formula>
    </cfRule>
  </conditionalFormatting>
  <conditionalFormatting sqref="I11">
    <cfRule type="containsBlanks" dxfId="214" priority="19">
      <formula>LEN(TRIM(I11))=0</formula>
    </cfRule>
  </conditionalFormatting>
  <conditionalFormatting sqref="I13">
    <cfRule type="containsBlanks" dxfId="213" priority="23">
      <formula>LEN(TRIM(I13))=0</formula>
    </cfRule>
  </conditionalFormatting>
  <conditionalFormatting sqref="I15">
    <cfRule type="containsBlanks" dxfId="212" priority="27">
      <formula>LEN(TRIM(I15))=0</formula>
    </cfRule>
  </conditionalFormatting>
  <conditionalFormatting sqref="I17">
    <cfRule type="containsBlanks" dxfId="211" priority="31">
      <formula>LEN(TRIM(I17))=0</formula>
    </cfRule>
  </conditionalFormatting>
  <conditionalFormatting sqref="I19">
    <cfRule type="containsBlanks" dxfId="210" priority="35">
      <formula>LEN(TRIM(I19))=0</formula>
    </cfRule>
  </conditionalFormatting>
  <conditionalFormatting sqref="I21">
    <cfRule type="containsBlanks" dxfId="209" priority="39">
      <formula>LEN(TRIM(I21))=0</formula>
    </cfRule>
  </conditionalFormatting>
  <conditionalFormatting sqref="I23">
    <cfRule type="containsBlanks" dxfId="208" priority="43">
      <formula>LEN(TRIM(I23))=0</formula>
    </cfRule>
  </conditionalFormatting>
  <conditionalFormatting sqref="I25">
    <cfRule type="containsBlanks" dxfId="207" priority="47">
      <formula>LEN(TRIM(I25))=0</formula>
    </cfRule>
  </conditionalFormatting>
  <conditionalFormatting sqref="I27">
    <cfRule type="containsBlanks" dxfId="206" priority="51">
      <formula>LEN(TRIM(I27))=0</formula>
    </cfRule>
  </conditionalFormatting>
  <conditionalFormatting sqref="L7">
    <cfRule type="containsBlanks" dxfId="205" priority="12">
      <formula>LEN(TRIM(L7))=0</formula>
    </cfRule>
  </conditionalFormatting>
  <conditionalFormatting sqref="L9">
    <cfRule type="containsBlanks" dxfId="204" priority="16">
      <formula>LEN(TRIM(L9))=0</formula>
    </cfRule>
  </conditionalFormatting>
  <conditionalFormatting sqref="L11">
    <cfRule type="containsBlanks" dxfId="203" priority="20">
      <formula>LEN(TRIM(L11))=0</formula>
    </cfRule>
  </conditionalFormatting>
  <conditionalFormatting sqref="L13">
    <cfRule type="containsBlanks" dxfId="202" priority="24">
      <formula>LEN(TRIM(L13))=0</formula>
    </cfRule>
  </conditionalFormatting>
  <conditionalFormatting sqref="L15">
    <cfRule type="containsBlanks" dxfId="201" priority="28">
      <formula>LEN(TRIM(L15))=0</formula>
    </cfRule>
  </conditionalFormatting>
  <conditionalFormatting sqref="L17">
    <cfRule type="containsBlanks" dxfId="200" priority="32">
      <formula>LEN(TRIM(L17))=0</formula>
    </cfRule>
  </conditionalFormatting>
  <conditionalFormatting sqref="L19">
    <cfRule type="containsBlanks" dxfId="199" priority="36">
      <formula>LEN(TRIM(L19))=0</formula>
    </cfRule>
  </conditionalFormatting>
  <conditionalFormatting sqref="L21">
    <cfRule type="containsBlanks" dxfId="198" priority="40">
      <formula>LEN(TRIM(L21))=0</formula>
    </cfRule>
  </conditionalFormatting>
  <conditionalFormatting sqref="L23">
    <cfRule type="containsBlanks" dxfId="197" priority="44">
      <formula>LEN(TRIM(L23))=0</formula>
    </cfRule>
  </conditionalFormatting>
  <conditionalFormatting sqref="L25">
    <cfRule type="containsBlanks" dxfId="196" priority="48">
      <formula>LEN(TRIM(L25))=0</formula>
    </cfRule>
  </conditionalFormatting>
  <conditionalFormatting sqref="L27">
    <cfRule type="containsBlanks" dxfId="195" priority="52">
      <formula>LEN(TRIM(L27))=0</formula>
    </cfRule>
  </conditionalFormatting>
  <conditionalFormatting sqref="AQ19">
    <cfRule type="containsBlanks" dxfId="194" priority="58">
      <formula>LEN(TRIM(AQ19))=0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xr:uid="{00000000-0002-0000-0400-000000000000}">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51" operator="equal" id="{ABCC8FB2-B19F-40AE-B2B9-1F8E1BB0B7B9}">
            <xm:f>'Zoznam tímov a pretekárov'!$B$68</xm:f>
            <x14:dxf>
              <fill>
                <patternFill>
                  <bgColor rgb="FFFF0000"/>
                </patternFill>
              </fill>
            </x14:dxf>
          </x14:cfRule>
          <xm:sqref>E5 E7 E9 E11 E13 E15 E17 E19 E21 E23 E25 E27</xm:sqref>
        </x14:conditionalFormatting>
        <x14:conditionalFormatting xmlns:xm="http://schemas.microsoft.com/office/excel/2006/main">
          <x14:cfRule type="cellIs" priority="907" operator="equal" id="{07CE72B2-4E71-48BE-AB36-C6E78EC90F55}">
            <xm:f>'Zoznam tímov a pretekárov'!$B$67</xm:f>
            <x14:dxf>
              <fill>
                <patternFill>
                  <bgColor rgb="FFFFFF00"/>
                </patternFill>
              </fill>
            </x14:dxf>
          </x14:cfRule>
          <x14:cfRule type="cellIs" priority="909" operator="equal" id="{7A09A8A1-F60B-42FE-AE9B-1A9B6744A10E}">
            <xm:f>'Zoznam tímov a pretekárov'!$B$69</xm:f>
            <x14:dxf>
              <font>
                <strike val="0"/>
              </font>
              <fill>
                <patternFill patternType="none">
                  <bgColor auto="1"/>
                </patternFill>
              </fill>
            </x14:dxf>
          </x14:cfRule>
          <x14:cfRule type="cellIs" priority="908" operator="equal" id="{941DE745-50F5-46DB-8938-B7F19A653E3C}">
            <xm:f>'Zoznam tímov a pretekárov'!$B$66</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1000000}">
          <x14:formula1>
            <xm:f>'Zoznam tímov a pretekárov'!$B$7:$I$7</xm:f>
          </x14:formula1>
          <xm:sqref>C9:D9 F9:G9 I9:J9 L9:M9</xm:sqref>
        </x14:dataValidation>
        <x14:dataValidation type="list" allowBlank="1" showInputMessage="1" showErrorMessage="1" xr:uid="{00000000-0002-0000-0400-000002000000}">
          <x14:formula1>
            <xm:f>'Zoznam tímov a pretekárov'!$B$9:$I$9</xm:f>
          </x14:formula1>
          <xm:sqref>L11:M11 I11:J11 C11:D11 F11:G11</xm:sqref>
        </x14:dataValidation>
        <x14:dataValidation type="list" showInputMessage="1" showErrorMessage="1" xr:uid="{00000000-0002-0000-0400-000003000000}">
          <x14:formula1>
            <xm:f>'Zoznam tímov a pretekárov'!$B$11:$I$11</xm:f>
          </x14:formula1>
          <xm:sqref>C13:D13 F13:G13 I13:J13 L13:M13</xm:sqref>
        </x14:dataValidation>
        <x14:dataValidation type="list" allowBlank="1" showInputMessage="1" showErrorMessage="1" xr:uid="{00000000-0002-0000-0400-000004000000}">
          <x14:formula1>
            <xm:f>'Zoznam tímov a pretekárov'!$B$13:$I$13</xm:f>
          </x14:formula1>
          <xm:sqref>L15:M15 I15:J15 C15:D15 F15:G15</xm:sqref>
        </x14:dataValidation>
        <x14:dataValidation type="list" allowBlank="1" showInputMessage="1" showErrorMessage="1" xr:uid="{00000000-0002-0000-0400-000005000000}">
          <x14:formula1>
            <xm:f>'Zoznam tímov a pretekárov'!$B$15:$I$15</xm:f>
          </x14:formula1>
          <xm:sqref>C17:D17 F17:G17 I17:J17 L17:M17</xm:sqref>
        </x14:dataValidation>
        <x14:dataValidation type="list" allowBlank="1" showInputMessage="1" showErrorMessage="1" xr:uid="{00000000-0002-0000-0400-000006000000}">
          <x14:formula1>
            <xm:f>'Zoznam tímov a pretekárov'!$B$17:$I$17</xm:f>
          </x14:formula1>
          <xm:sqref>L19:M19 I19:J19 C19:D19 F19:G19</xm:sqref>
        </x14:dataValidation>
        <x14:dataValidation type="list" allowBlank="1" showInputMessage="1" showErrorMessage="1" xr:uid="{00000000-0002-0000-0400-000007000000}">
          <x14:formula1>
            <xm:f>'Zoznam tímov a pretekárov'!$B$19:$I$19</xm:f>
          </x14:formula1>
          <xm:sqref>C21:D21 F21:G21 I21:J21 L21:M21</xm:sqref>
        </x14:dataValidation>
        <x14:dataValidation type="list" allowBlank="1" showInputMessage="1" showErrorMessage="1" xr:uid="{00000000-0002-0000-0400-000008000000}">
          <x14:formula1>
            <xm:f>'Zoznam tímov a pretekárov'!$B$21:$I$21</xm:f>
          </x14:formula1>
          <xm:sqref>L23:M23 I23:J23 C23:D23 F23:G23</xm:sqref>
        </x14:dataValidation>
        <x14:dataValidation type="list" allowBlank="1" showInputMessage="1" showErrorMessage="1" xr:uid="{00000000-0002-0000-0400-000009000000}">
          <x14:formula1>
            <xm:f>'Zoznam tímov a pretekárov'!$B$23:$I$23</xm:f>
          </x14:formula1>
          <xm:sqref>C25:D25 F25:G25 I25:J25 L25:M25</xm:sqref>
        </x14:dataValidation>
        <x14:dataValidation type="list" allowBlank="1" showInputMessage="1" showErrorMessage="1" xr:uid="{00000000-0002-0000-0400-00000A000000}">
          <x14:formula1>
            <xm:f>'Zoznam tímov a pretekárov'!$B$25:$I$25</xm:f>
          </x14:formula1>
          <xm:sqref>L27:M27 I27:J27 C27:D27 F27:G27</xm:sqref>
        </x14:dataValidation>
        <x14:dataValidation type="list" allowBlank="1" showInputMessage="1" showErrorMessage="1" xr:uid="{00000000-0002-0000-0400-00000B000000}">
          <x14:formula1>
            <xm:f>'Zoznam tímov a pretekárov'!$B$3:$I$3</xm:f>
          </x14:formula1>
          <xm:sqref>L5:M5 F5:G5 I5:J5 C5</xm:sqref>
        </x14:dataValidation>
        <x14:dataValidation type="list" allowBlank="1" showInputMessage="1" showErrorMessage="1" xr:uid="{00000000-0002-0000-0400-00000C000000}">
          <x14:formula1>
            <xm:f>'Zoznam tímov a pretekárov'!$B$5:$I$5</xm:f>
          </x14:formula1>
          <xm:sqref>L7:M7 I7:J7 C7:D7 F7:G7</xm:sqref>
        </x14:dataValidation>
        <x14:dataValidation type="list" allowBlank="1" showInputMessage="1" showErrorMessage="1" xr:uid="{00000000-0002-0000-0400-00000D000000}">
          <x14:formula1>
            <xm:f>'Zoznam tímov a pretekárov'!$B$66:$B$69</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29"/>
  <sheetViews>
    <sheetView showGridLines="0" topLeftCell="A3" zoomScale="85" zoomScaleNormal="85" workbookViewId="0">
      <selection activeCell="A29" sqref="A29:Q29"/>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98" t="s">
        <v>97</v>
      </c>
      <c r="B1" s="299"/>
      <c r="C1" s="316" t="s">
        <v>121</v>
      </c>
      <c r="D1" s="317"/>
      <c r="E1" s="317"/>
      <c r="F1" s="317"/>
      <c r="G1" s="317"/>
      <c r="H1" s="317"/>
      <c r="I1" s="317"/>
      <c r="J1" s="300" t="s">
        <v>119</v>
      </c>
      <c r="K1" s="318"/>
      <c r="L1" s="318"/>
      <c r="M1" s="318"/>
      <c r="N1" s="300" t="s">
        <v>120</v>
      </c>
      <c r="O1" s="318"/>
      <c r="P1" s="318"/>
      <c r="Q1" s="319"/>
      <c r="T1" s="302" t="s">
        <v>48</v>
      </c>
      <c r="U1" s="303"/>
      <c r="V1" s="304"/>
    </row>
    <row r="2" spans="1:52" ht="20.25" customHeight="1" x14ac:dyDescent="0.25">
      <c r="A2" s="222"/>
      <c r="B2" s="218" t="s">
        <v>18</v>
      </c>
      <c r="C2" s="219" t="s">
        <v>4</v>
      </c>
      <c r="D2" s="220"/>
      <c r="E2" s="221"/>
      <c r="F2" s="219" t="s">
        <v>5</v>
      </c>
      <c r="G2" s="220"/>
      <c r="H2" s="221"/>
      <c r="I2" s="219" t="s">
        <v>6</v>
      </c>
      <c r="J2" s="220"/>
      <c r="K2" s="221"/>
      <c r="L2" s="219" t="s">
        <v>7</v>
      </c>
      <c r="M2" s="220"/>
      <c r="N2" s="220"/>
      <c r="O2" s="244" t="s">
        <v>13</v>
      </c>
      <c r="P2" s="244" t="s">
        <v>14</v>
      </c>
      <c r="Q2" s="247" t="s">
        <v>11</v>
      </c>
      <c r="T2" s="292" t="s">
        <v>49</v>
      </c>
      <c r="U2" s="294" t="s">
        <v>50</v>
      </c>
      <c r="V2" s="296" t="s">
        <v>1</v>
      </c>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row>
    <row r="3" spans="1:52" ht="15.9" customHeight="1" x14ac:dyDescent="0.25">
      <c r="A3" s="222"/>
      <c r="B3" s="218"/>
      <c r="C3" s="223" t="s">
        <v>8</v>
      </c>
      <c r="D3" s="224"/>
      <c r="E3" s="225"/>
      <c r="F3" s="223" t="s">
        <v>8</v>
      </c>
      <c r="G3" s="224"/>
      <c r="H3" s="225"/>
      <c r="I3" s="223" t="s">
        <v>8</v>
      </c>
      <c r="J3" s="224"/>
      <c r="K3" s="225"/>
      <c r="L3" s="223" t="s">
        <v>8</v>
      </c>
      <c r="M3" s="224"/>
      <c r="N3" s="224"/>
      <c r="O3" s="245"/>
      <c r="P3" s="245"/>
      <c r="Q3" s="247"/>
      <c r="T3" s="292"/>
      <c r="U3" s="294"/>
      <c r="V3" s="296"/>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row>
    <row r="4" spans="1:52" ht="15.9" customHeight="1" thickBot="1" x14ac:dyDescent="0.3">
      <c r="A4" s="222"/>
      <c r="B4" s="218"/>
      <c r="C4" s="60" t="s">
        <v>9</v>
      </c>
      <c r="D4" s="61" t="s">
        <v>10</v>
      </c>
      <c r="E4" s="62" t="s">
        <v>0</v>
      </c>
      <c r="F4" s="60" t="s">
        <v>9</v>
      </c>
      <c r="G4" s="61" t="s">
        <v>10</v>
      </c>
      <c r="H4" s="62" t="s">
        <v>0</v>
      </c>
      <c r="I4" s="60" t="s">
        <v>9</v>
      </c>
      <c r="J4" s="61" t="s">
        <v>10</v>
      </c>
      <c r="K4" s="62" t="s">
        <v>0</v>
      </c>
      <c r="L4" s="60" t="s">
        <v>9</v>
      </c>
      <c r="M4" s="61" t="s">
        <v>10</v>
      </c>
      <c r="N4" s="63" t="s">
        <v>0</v>
      </c>
      <c r="O4" s="246"/>
      <c r="P4" s="246"/>
      <c r="Q4" s="247"/>
      <c r="T4" s="293"/>
      <c r="U4" s="295"/>
      <c r="V4" s="297"/>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row>
    <row r="5" spans="1:52" ht="19.5" customHeight="1" x14ac:dyDescent="0.25">
      <c r="A5" s="199">
        <v>1</v>
      </c>
      <c r="B5" s="305" t="str">
        <f>'Zoznam tímov a pretekárov'!A3</f>
        <v>Dunajská Streda A      Szenzál</v>
      </c>
      <c r="C5" s="203" t="s">
        <v>58</v>
      </c>
      <c r="D5" s="307"/>
      <c r="E5" s="71"/>
      <c r="F5" s="203" t="s">
        <v>39</v>
      </c>
      <c r="G5" s="230"/>
      <c r="H5" s="71"/>
      <c r="I5" s="203" t="s">
        <v>57</v>
      </c>
      <c r="J5" s="230"/>
      <c r="K5" s="71"/>
      <c r="L5" s="203" t="s">
        <v>38</v>
      </c>
      <c r="M5" s="230"/>
      <c r="N5" s="71"/>
      <c r="O5" s="205">
        <f>SUM(E6+H6+K6+N6)</f>
        <v>28</v>
      </c>
      <c r="P5" s="310">
        <f>SUM(D6+G6+J6+M6)</f>
        <v>17800</v>
      </c>
      <c r="Q5" s="308">
        <f>AD6</f>
        <v>7</v>
      </c>
      <c r="T5" s="312">
        <f>O5+'30 družstiev Preteky č. 1'!O5+'30 Preteky č.2'!O5+'12 družstiev Pretek č. 3'!O5</f>
        <v>98</v>
      </c>
      <c r="U5" s="310">
        <f>P5+'30 družstiev Preteky č. 1'!P5+'30 Preteky č.2'!P5+'12 družstiev Pretek č. 3'!P5</f>
        <v>79895</v>
      </c>
      <c r="V5" s="308">
        <f>AZ6</f>
        <v>6</v>
      </c>
      <c r="Y5" s="211" t="s">
        <v>21</v>
      </c>
      <c r="Z5" s="212"/>
      <c r="AA5" s="212"/>
      <c r="AB5" s="212"/>
      <c r="AC5" s="212"/>
      <c r="AD5" s="213"/>
      <c r="AE5" s="211" t="s">
        <v>22</v>
      </c>
      <c r="AF5" s="212"/>
      <c r="AG5" s="212"/>
      <c r="AH5" s="213"/>
      <c r="AI5" s="211" t="s">
        <v>23</v>
      </c>
      <c r="AJ5" s="212"/>
      <c r="AK5" s="212"/>
      <c r="AL5" s="213"/>
      <c r="AM5" s="211" t="s">
        <v>24</v>
      </c>
      <c r="AN5" s="212"/>
      <c r="AO5" s="212"/>
      <c r="AP5" s="213"/>
      <c r="AQ5" s="211" t="s">
        <v>25</v>
      </c>
      <c r="AR5" s="212"/>
      <c r="AS5" s="212"/>
      <c r="AT5" s="213"/>
      <c r="AU5" s="18" t="s">
        <v>51</v>
      </c>
    </row>
    <row r="6" spans="1:52" ht="19.5" customHeight="1" thickBot="1" x14ac:dyDescent="0.3">
      <c r="A6" s="200"/>
      <c r="B6" s="306"/>
      <c r="C6" s="24">
        <v>12</v>
      </c>
      <c r="D6" s="25">
        <v>8440</v>
      </c>
      <c r="E6" s="26">
        <f>IF(ISBLANK(D6),0,IF(ISBLANK(C5),0,IF(E5 = "D",MAX($A$5:$A$28) + 1,AH6)))</f>
        <v>4</v>
      </c>
      <c r="F6" s="24">
        <v>7</v>
      </c>
      <c r="G6" s="25">
        <v>4740</v>
      </c>
      <c r="H6" s="26">
        <f>IF(ISBLANK(G6),0,IF(ISBLANK(F5),0,IF(H5 = "D",MAX($A$5:$A$28) + 1,AL6)))</f>
        <v>5</v>
      </c>
      <c r="I6" s="24">
        <v>4</v>
      </c>
      <c r="J6" s="25">
        <v>2160</v>
      </c>
      <c r="K6" s="26">
        <f>IF(ISBLANK(J6),0,IF(ISBLANK(I5),0,IF(K5 = "D",MAX($A$5:$A$28) + 1,AP6)))</f>
        <v>10</v>
      </c>
      <c r="L6" s="24">
        <v>6</v>
      </c>
      <c r="M6" s="25">
        <v>2460</v>
      </c>
      <c r="N6" s="26">
        <f>IF(ISBLANK(M6),0,IF(ISBLANK(L5),0,IF(N5 = "D",MAX($A$5:$A$28) + 1,AT6)))</f>
        <v>9</v>
      </c>
      <c r="O6" s="206"/>
      <c r="P6" s="311"/>
      <c r="Q6" s="309"/>
      <c r="T6" s="313"/>
      <c r="U6" s="311"/>
      <c r="V6" s="309"/>
      <c r="Y6" s="10">
        <f>O5</f>
        <v>28</v>
      </c>
      <c r="Z6" s="9">
        <f>P5</f>
        <v>17800</v>
      </c>
      <c r="AA6">
        <f>RANK(Y6,$Y$6:$Y$17,1)</f>
        <v>7</v>
      </c>
      <c r="AB6">
        <f>RANK(Z6,$Z$6:$Z$17,0)</f>
        <v>8</v>
      </c>
      <c r="AC6">
        <f>AA6+AB6*0.00001</f>
        <v>7.0000799999999996</v>
      </c>
      <c r="AD6" s="21">
        <f>RANK(AC6,$AC$6:$AC$17,1)</f>
        <v>7</v>
      </c>
      <c r="AE6" s="14">
        <f>D6</f>
        <v>8440</v>
      </c>
      <c r="AF6" s="15">
        <f>IF(D5="d",MAX($A$5:$A$28) +1,RANK(AE6,$AE$6:$AE$17,0))</f>
        <v>4</v>
      </c>
      <c r="AG6">
        <f t="shared" ref="AG6:AG17" si="0">COUNTIF($AF$6:$AF$17,AF6)</f>
        <v>1</v>
      </c>
      <c r="AH6" s="19">
        <f>IF(AG6 &gt; 1,IF(MOD(AG6,2) = 0,(AF6*AG6+AG6-1)/AG6,(AF6*AG6+AG6)/AG6),IF(AG6=1,AF6,(AF6*AG6+AG6-1)/AG6))</f>
        <v>4</v>
      </c>
      <c r="AI6" s="14">
        <f>G6</f>
        <v>4740</v>
      </c>
      <c r="AJ6">
        <f>IF(F5="d",MAX($A$5:$A$28) +1,RANK(AI6,$AI$6:$AI$17,0))</f>
        <v>5</v>
      </c>
      <c r="AK6">
        <f t="shared" ref="AK6:AK17" si="1">COUNTIF($AJ$6:$AJ$17,AJ6)</f>
        <v>1</v>
      </c>
      <c r="AL6" s="19">
        <f>IF(AK6 &gt; 1,IF(MOD(AK6,2) = 0,(AJ6*AK6+AK6-1)/AK6,(AJ6*AK6+AK6)/AK6),IF(AK6=1,AJ6,(AJ6*AK6+AK6-1)/AK6))</f>
        <v>5</v>
      </c>
      <c r="AM6" s="14">
        <f>J6</f>
        <v>2160</v>
      </c>
      <c r="AN6" s="15">
        <f t="shared" ref="AN6:AN17" si="2">IF(J5="d",MAX($A$5:$A$28) +1,RANK(AM6,$AM$6:$AM$17,0))</f>
        <v>10</v>
      </c>
      <c r="AO6">
        <f>COUNTIF($AN$6:$AN$17,AN6)</f>
        <v>1</v>
      </c>
      <c r="AP6" s="19">
        <f>IF(AO6 &gt; 1,IF(MOD(AO6,2) = 0,(AN6*AO6+AO6-1)/AO6,(AN6*AO6+AO6)/AO6),IF(AO6=1,AN6,(AN6*AO6+AO6-1)/AO6))</f>
        <v>10</v>
      </c>
      <c r="AQ6" s="14">
        <f>M6</f>
        <v>2460</v>
      </c>
      <c r="AR6" s="15">
        <f>IF(M5="d",MAX($A$5:$A$28) +1,RANK(AQ6,$AQ$6:$AQ$17,0))</f>
        <v>9</v>
      </c>
      <c r="AS6">
        <f>COUNTIF($AR$6:$AR$17,AR6)</f>
        <v>1</v>
      </c>
      <c r="AT6" s="19">
        <f>IF(AS6 &gt; 1,IF(MOD(AS6,2) = 0,(AR6*AS6+AS6-1)/AS6,(AR6*AS6+AS6)/AS6),IF(AS6=1,AR6,(AR6*AS6+AS6-1)/AS6))</f>
        <v>9</v>
      </c>
      <c r="AU6" s="9">
        <f>T5</f>
        <v>98</v>
      </c>
      <c r="AV6" s="9">
        <f>U5</f>
        <v>79895</v>
      </c>
      <c r="AW6">
        <f>RANK(AU6,$AU$6:$AU$17,1)</f>
        <v>6</v>
      </c>
      <c r="AX6">
        <f>RANK(AV6,$AV$6:$AV$17,0)</f>
        <v>7</v>
      </c>
      <c r="AY6">
        <f>AW6+AX6*0.00001</f>
        <v>6.00007</v>
      </c>
      <c r="AZ6">
        <f>RANK(AY6,$AY$6:$AY$17,1)</f>
        <v>6</v>
      </c>
    </row>
    <row r="7" spans="1:52" ht="19.5" customHeight="1" x14ac:dyDescent="0.25">
      <c r="A7" s="199">
        <v>2</v>
      </c>
      <c r="B7" s="305" t="str">
        <f>'Zoznam tímov a pretekárov'!A5</f>
        <v>Dunajská Streda C             Blinker</v>
      </c>
      <c r="C7" s="203" t="s">
        <v>63</v>
      </c>
      <c r="D7" s="307"/>
      <c r="E7" s="71"/>
      <c r="F7" s="203" t="s">
        <v>61</v>
      </c>
      <c r="G7" s="307"/>
      <c r="H7" s="71"/>
      <c r="I7" s="203" t="s">
        <v>62</v>
      </c>
      <c r="J7" s="307"/>
      <c r="K7" s="71"/>
      <c r="L7" s="203" t="s">
        <v>60</v>
      </c>
      <c r="M7" s="307"/>
      <c r="N7" s="71"/>
      <c r="O7" s="205">
        <f>SUM(E8+H8+K8+N8)</f>
        <v>19</v>
      </c>
      <c r="P7" s="310">
        <f>SUM(D8+G8+J8+M8)</f>
        <v>31400</v>
      </c>
      <c r="Q7" s="308">
        <f>AD7</f>
        <v>4</v>
      </c>
      <c r="T7" s="312">
        <f>O7+'30 družstiev Preteky č. 1'!O7+'30 Preteky č.2'!O7+'12 družstiev Pretek č. 3'!O7</f>
        <v>116</v>
      </c>
      <c r="U7" s="310">
        <f>P7+'30 družstiev Preteky č. 1'!P7+'30 Preteky č.2'!P7+'12 družstiev Pretek č. 3'!P7</f>
        <v>76025</v>
      </c>
      <c r="V7" s="308">
        <f>AZ7</f>
        <v>8</v>
      </c>
      <c r="Y7" s="10">
        <f>O7</f>
        <v>19</v>
      </c>
      <c r="Z7" s="9">
        <f>P7</f>
        <v>31400</v>
      </c>
      <c r="AA7">
        <f t="shared" ref="AA7:AA17" si="3">RANK(Y7,$Y$6:$Y$17,1)</f>
        <v>4</v>
      </c>
      <c r="AB7">
        <f t="shared" ref="AB7:AB17" si="4">RANK(Z7,$Z$6:$Z$17,0)</f>
        <v>2</v>
      </c>
      <c r="AC7">
        <f t="shared" ref="AC7:AC17" si="5">AA7+AB7*0.00001</f>
        <v>4.0000200000000001</v>
      </c>
      <c r="AD7" s="21">
        <f t="shared" ref="AD7:AD17" si="6">RANK(AC7,$AC$6:$AC$17,1)</f>
        <v>4</v>
      </c>
      <c r="AE7" s="14">
        <f>D8</f>
        <v>10980</v>
      </c>
      <c r="AF7" s="15">
        <f>IF(D7="d",MAX($A$5:$A$28) +1,RANK(AE7,$AE$6:$AE$17,0))</f>
        <v>2</v>
      </c>
      <c r="AG7">
        <f t="shared" si="0"/>
        <v>1</v>
      </c>
      <c r="AH7" s="19">
        <f t="shared" ref="AH7:AH17" si="7">IF(AG7 &gt; 1,IF(MOD(AG7,2) = 0,(AF7*AG7+AG7-1)/AG7,(AF7*AG7+AG7)/AG7),IF(AG7=1,AF7,(AF7*AG7+AG7-1)/AG7))</f>
        <v>2</v>
      </c>
      <c r="AI7" s="14">
        <f>G8</f>
        <v>3000</v>
      </c>
      <c r="AJ7">
        <f>IF(F7="d",MAX($A$5:$A$28) +1,RANK(AI7,$AI$6:$AI$17,0))</f>
        <v>11</v>
      </c>
      <c r="AK7">
        <f t="shared" si="1"/>
        <v>1</v>
      </c>
      <c r="AL7" s="19">
        <f t="shared" ref="AL7:AL17" si="8">IF(AK7 &gt; 1,IF(MOD(AK7,2) = 0,(AJ7*AK7+AK7-1)/AK7,(AJ7*AK7+AK7)/AK7),IF(AK7=1,AJ7,(AJ7*AK7+AK7-1)/AK7))</f>
        <v>11</v>
      </c>
      <c r="AM7" s="14">
        <f>J8</f>
        <v>10240</v>
      </c>
      <c r="AN7" s="15">
        <f t="shared" si="2"/>
        <v>1</v>
      </c>
      <c r="AO7">
        <f t="shared" ref="AO7:AO17" si="9">COUNTIF($AN$6:$AN$17,AN7)</f>
        <v>1</v>
      </c>
      <c r="AP7" s="19">
        <f t="shared" ref="AP7:AP17" si="10">IF(AO7=1,AN7,(AN7*AO7+AO7-1)/AO7)</f>
        <v>1</v>
      </c>
      <c r="AQ7" s="14">
        <f>M8</f>
        <v>7180</v>
      </c>
      <c r="AR7" s="15">
        <f>IF(M7="d",MAX($A$5:$A$28) +1,RANK(AQ7,$AQ$6:$AQ$17,0))</f>
        <v>5</v>
      </c>
      <c r="AS7">
        <f t="shared" ref="AS7:AS17" si="11">COUNTIF($AR$6:$AR$17,AR7)</f>
        <v>1</v>
      </c>
      <c r="AT7" s="19">
        <f t="shared" ref="AT7:AT17" si="12">IF(AS7 &gt; 1,IF(MOD(AS7,2) = 0,(AR7*AS7+AS7-1)/AS7,(AR7*AS7+AS7)/AS7),IF(AS7=1,AR7,(AR7*AS7+AS7-1)/AS7))</f>
        <v>5</v>
      </c>
      <c r="AU7" s="9">
        <f>T7</f>
        <v>116</v>
      </c>
      <c r="AV7" s="9">
        <f>U7</f>
        <v>76025</v>
      </c>
      <c r="AW7">
        <f t="shared" ref="AW7:AW17" si="13">RANK(AU7,$AU$6:$AU$17,1)</f>
        <v>8</v>
      </c>
      <c r="AX7">
        <f t="shared" ref="AX7:AX17" si="14">RANK(AV7,$AV$6:$AV$17,0)</f>
        <v>8</v>
      </c>
      <c r="AY7">
        <f t="shared" ref="AY7:AY17" si="15">AW7+AX7*0.00001</f>
        <v>8.0000800000000005</v>
      </c>
      <c r="AZ7">
        <f t="shared" ref="AZ7:AZ17" si="16">RANK(AY7,$AY$6:$AY$17,1)</f>
        <v>8</v>
      </c>
    </row>
    <row r="8" spans="1:52" ht="19.5" customHeight="1" thickBot="1" x14ac:dyDescent="0.3">
      <c r="A8" s="200"/>
      <c r="B8" s="306"/>
      <c r="C8" s="24">
        <v>1</v>
      </c>
      <c r="D8" s="25">
        <v>10980</v>
      </c>
      <c r="E8" s="26">
        <f>IF(ISBLANK(D8),0,IF(ISBLANK(C7),0,IF(E7 = "D",MAX($A$5:$A$28) + 1,AH7)))</f>
        <v>2</v>
      </c>
      <c r="F8" s="24">
        <v>1</v>
      </c>
      <c r="G8" s="25">
        <v>3000</v>
      </c>
      <c r="H8" s="26">
        <f>IF(ISBLANK(G8),0,IF(ISBLANK(F7),0,IF(H7 = "D",MAX($A$5:$A$28) + 1,AL7)))</f>
        <v>11</v>
      </c>
      <c r="I8" s="24">
        <v>6</v>
      </c>
      <c r="J8" s="25">
        <v>10240</v>
      </c>
      <c r="K8" s="26">
        <f>IF(ISBLANK(J8),0,IF(ISBLANK(I7),0,IF(K7 = "D",MAX($A$5:$A$28) + 1,AP7)))</f>
        <v>1</v>
      </c>
      <c r="L8" s="24">
        <v>10</v>
      </c>
      <c r="M8" s="25">
        <v>7180</v>
      </c>
      <c r="N8" s="26">
        <f>IF(ISBLANK(M8),0,IF(ISBLANK(L7),0,IF(N7 = "D",MAX($A$5:$A$28) + 1,AT7)))</f>
        <v>5</v>
      </c>
      <c r="O8" s="206"/>
      <c r="P8" s="311"/>
      <c r="Q8" s="309"/>
      <c r="T8" s="313"/>
      <c r="U8" s="311"/>
      <c r="V8" s="309"/>
      <c r="Y8" s="10">
        <f>O9</f>
        <v>16</v>
      </c>
      <c r="Z8" s="9">
        <f>P9</f>
        <v>29920</v>
      </c>
      <c r="AA8">
        <f t="shared" si="3"/>
        <v>3</v>
      </c>
      <c r="AB8">
        <f t="shared" si="4"/>
        <v>3</v>
      </c>
      <c r="AC8">
        <f t="shared" si="5"/>
        <v>3.0000300000000002</v>
      </c>
      <c r="AD8" s="21">
        <f t="shared" si="6"/>
        <v>3</v>
      </c>
      <c r="AE8" s="14">
        <f>D10</f>
        <v>8060</v>
      </c>
      <c r="AF8" s="15">
        <f>IF(D9="d",MAX($A$5:$A$28) +1,RANK(AE8,$AE$6:$AE$17,0))</f>
        <v>6</v>
      </c>
      <c r="AG8">
        <f t="shared" si="0"/>
        <v>1</v>
      </c>
      <c r="AH8" s="19">
        <f t="shared" si="7"/>
        <v>6</v>
      </c>
      <c r="AI8" s="14">
        <f>G10</f>
        <v>6500</v>
      </c>
      <c r="AJ8">
        <f>IF(F9="d",MAX($A$5:$A$28) +1,RANK(AI8,$AI$6:$AI$17,0))</f>
        <v>2</v>
      </c>
      <c r="AK8">
        <f t="shared" si="1"/>
        <v>1</v>
      </c>
      <c r="AL8" s="19">
        <f t="shared" si="8"/>
        <v>2</v>
      </c>
      <c r="AM8" s="14">
        <f>J10</f>
        <v>5940</v>
      </c>
      <c r="AN8" s="15">
        <f t="shared" si="2"/>
        <v>6</v>
      </c>
      <c r="AO8">
        <f t="shared" si="9"/>
        <v>1</v>
      </c>
      <c r="AP8" s="19">
        <f t="shared" si="10"/>
        <v>6</v>
      </c>
      <c r="AQ8" s="14">
        <f>M10</f>
        <v>9420</v>
      </c>
      <c r="AR8" s="15">
        <f>IF(M9="d",MAX($A$5:$A$28) +1,RANK(AQ8,$AQ$6:$AQ$17,0))</f>
        <v>2</v>
      </c>
      <c r="AS8">
        <f t="shared" si="11"/>
        <v>1</v>
      </c>
      <c r="AT8" s="19">
        <f t="shared" si="12"/>
        <v>2</v>
      </c>
      <c r="AU8" s="9">
        <f>T9</f>
        <v>65.5</v>
      </c>
      <c r="AV8" s="9">
        <f>U9</f>
        <v>109750</v>
      </c>
      <c r="AW8">
        <f t="shared" si="13"/>
        <v>1</v>
      </c>
      <c r="AX8">
        <f t="shared" si="14"/>
        <v>2</v>
      </c>
      <c r="AY8">
        <f t="shared" si="15"/>
        <v>1.0000199999999999</v>
      </c>
      <c r="AZ8">
        <f t="shared" si="16"/>
        <v>1</v>
      </c>
    </row>
    <row r="9" spans="1:52" ht="19.5" customHeight="1" x14ac:dyDescent="0.25">
      <c r="A9" s="314">
        <v>3</v>
      </c>
      <c r="B9" s="305" t="str">
        <f>'Zoznam tímov a pretekárov'!A7</f>
        <v>Dunajská Streda E Haldorádo MFT SK</v>
      </c>
      <c r="C9" s="203" t="s">
        <v>68</v>
      </c>
      <c r="D9" s="307"/>
      <c r="E9" s="71"/>
      <c r="F9" s="203" t="s">
        <v>70</v>
      </c>
      <c r="G9" s="307"/>
      <c r="H9" s="71"/>
      <c r="I9" s="203" t="s">
        <v>71</v>
      </c>
      <c r="J9" s="307"/>
      <c r="K9" s="71"/>
      <c r="L9" s="203" t="s">
        <v>69</v>
      </c>
      <c r="M9" s="307"/>
      <c r="N9" s="71"/>
      <c r="O9" s="205">
        <f>SUM(E10+H10+K10+N10)</f>
        <v>16</v>
      </c>
      <c r="P9" s="310">
        <f>SUM(D10+G10+J10+M10)</f>
        <v>29920</v>
      </c>
      <c r="Q9" s="308">
        <f>AD8</f>
        <v>3</v>
      </c>
      <c r="T9" s="312">
        <f>O9+'30 družstiev Preteky č. 1'!O9+'30 Preteky č.2'!O9+'12 družstiev Pretek č. 3'!O9</f>
        <v>65.5</v>
      </c>
      <c r="U9" s="310">
        <f>P9+'30 družstiev Preteky č. 1'!P9+'30 Preteky č.2'!P9+'12 družstiev Pretek č. 3'!P9</f>
        <v>109750</v>
      </c>
      <c r="V9" s="308">
        <f>AZ8</f>
        <v>1</v>
      </c>
      <c r="Y9" s="10">
        <f>O11</f>
        <v>14</v>
      </c>
      <c r="Z9" s="9">
        <f>P11</f>
        <v>35220</v>
      </c>
      <c r="AA9">
        <f t="shared" si="3"/>
        <v>1</v>
      </c>
      <c r="AB9">
        <f t="shared" si="4"/>
        <v>1</v>
      </c>
      <c r="AC9">
        <f t="shared" si="5"/>
        <v>1.0000100000000001</v>
      </c>
      <c r="AD9" s="21">
        <f t="shared" si="6"/>
        <v>1</v>
      </c>
      <c r="AE9" s="14">
        <f>D12</f>
        <v>15960</v>
      </c>
      <c r="AF9" s="15">
        <f>IF(D11="d",MAX($A$5:$A$28) +1,RANK(AE9,$AE$6:$AE$17,0))</f>
        <v>1</v>
      </c>
      <c r="AG9">
        <f t="shared" si="0"/>
        <v>1</v>
      </c>
      <c r="AH9" s="19">
        <f t="shared" si="7"/>
        <v>1</v>
      </c>
      <c r="AI9" s="14">
        <f>G12</f>
        <v>8620</v>
      </c>
      <c r="AJ9">
        <f>IF(F11="d",MAX($A$5:$A$28) +1,RANK(AI9,$AI$6:$AI$17,0))</f>
        <v>1</v>
      </c>
      <c r="AK9">
        <f t="shared" si="1"/>
        <v>1</v>
      </c>
      <c r="AL9" s="19">
        <f t="shared" si="8"/>
        <v>1</v>
      </c>
      <c r="AM9" s="14">
        <f>J12</f>
        <v>8440</v>
      </c>
      <c r="AN9" s="15">
        <f t="shared" si="2"/>
        <v>2</v>
      </c>
      <c r="AO9">
        <f t="shared" si="9"/>
        <v>1</v>
      </c>
      <c r="AP9" s="19">
        <f t="shared" si="10"/>
        <v>2</v>
      </c>
      <c r="AQ9" s="14">
        <f>M12</f>
        <v>2200</v>
      </c>
      <c r="AR9" s="15">
        <f>IF(M11="d",MAX($A$5:$A$28) +1,RANK(AQ9,$AQ$6:$AQ$17,0))</f>
        <v>10</v>
      </c>
      <c r="AS9">
        <f t="shared" si="11"/>
        <v>1</v>
      </c>
      <c r="AT9" s="19">
        <f t="shared" si="12"/>
        <v>10</v>
      </c>
      <c r="AU9" s="9">
        <f>T11</f>
        <v>102</v>
      </c>
      <c r="AV9" s="9">
        <f>U11</f>
        <v>85665</v>
      </c>
      <c r="AW9">
        <f t="shared" si="13"/>
        <v>7</v>
      </c>
      <c r="AX9">
        <f t="shared" si="14"/>
        <v>6</v>
      </c>
      <c r="AY9">
        <f t="shared" si="15"/>
        <v>7.0000600000000004</v>
      </c>
      <c r="AZ9">
        <f t="shared" si="16"/>
        <v>7</v>
      </c>
    </row>
    <row r="10" spans="1:52" ht="19.5" customHeight="1" thickBot="1" x14ac:dyDescent="0.3">
      <c r="A10" s="314"/>
      <c r="B10" s="306"/>
      <c r="C10" s="24">
        <v>9</v>
      </c>
      <c r="D10" s="25">
        <v>8060</v>
      </c>
      <c r="E10" s="26">
        <f>IF(ISBLANK(D10),0,IF(ISBLANK(C9),0,IF(E9 = "D",MAX($A$5:$A$28) + 1,AH8)))</f>
        <v>6</v>
      </c>
      <c r="F10" s="24">
        <v>5</v>
      </c>
      <c r="G10" s="25">
        <v>6500</v>
      </c>
      <c r="H10" s="26">
        <f>IF(ISBLANK(G10),0,IF(ISBLANK(F9),0,IF(H9 = "D",MAX($A$5:$A$28) + 1,AL8)))</f>
        <v>2</v>
      </c>
      <c r="I10" s="24">
        <v>8</v>
      </c>
      <c r="J10" s="25">
        <v>5940</v>
      </c>
      <c r="K10" s="26">
        <f>IF(ISBLANK(J10),0,IF(ISBLANK(I9),0,IF(K9 = "D",MAX($A$5:$A$28) + 1,AP8)))</f>
        <v>6</v>
      </c>
      <c r="L10" s="24">
        <v>12</v>
      </c>
      <c r="M10" s="25">
        <v>9420</v>
      </c>
      <c r="N10" s="26">
        <f>IF(ISBLANK(M10),0,IF(ISBLANK(L9),0,IF(N9 = "D",MAX($A$5:$A$28) + 1,AT8)))</f>
        <v>2</v>
      </c>
      <c r="O10" s="206"/>
      <c r="P10" s="311"/>
      <c r="Q10" s="309"/>
      <c r="T10" s="313"/>
      <c r="U10" s="311"/>
      <c r="V10" s="309"/>
      <c r="Y10" s="10">
        <f>O13</f>
        <v>25</v>
      </c>
      <c r="Z10" s="9">
        <f>P13</f>
        <v>22960</v>
      </c>
      <c r="AA10">
        <f t="shared" si="3"/>
        <v>6</v>
      </c>
      <c r="AB10">
        <f t="shared" si="4"/>
        <v>6</v>
      </c>
      <c r="AC10">
        <f t="shared" si="5"/>
        <v>6.0000600000000004</v>
      </c>
      <c r="AD10" s="21">
        <f t="shared" si="6"/>
        <v>6</v>
      </c>
      <c r="AE10" s="14">
        <f>D14</f>
        <v>7220</v>
      </c>
      <c r="AF10" s="15">
        <f>IF(D13="d",MAX($A$5:$A$28) +1,RANK(AE10,$AE$6:$AE$17,0))</f>
        <v>7</v>
      </c>
      <c r="AG10">
        <f t="shared" si="0"/>
        <v>1</v>
      </c>
      <c r="AH10" s="19">
        <f t="shared" si="7"/>
        <v>7</v>
      </c>
      <c r="AI10" s="14">
        <f>G14</f>
        <v>3760</v>
      </c>
      <c r="AJ10">
        <f>IF(F13="d",MAX($A$5:$A$28) +1,RANK(AI10,$AI$6:$AI$17,0))</f>
        <v>8</v>
      </c>
      <c r="AK10">
        <f t="shared" si="1"/>
        <v>1</v>
      </c>
      <c r="AL10" s="19">
        <f t="shared" si="8"/>
        <v>8</v>
      </c>
      <c r="AM10" s="14">
        <f>J14</f>
        <v>7400</v>
      </c>
      <c r="AN10" s="15">
        <f t="shared" si="2"/>
        <v>3</v>
      </c>
      <c r="AO10">
        <f t="shared" si="9"/>
        <v>1</v>
      </c>
      <c r="AP10" s="19">
        <f t="shared" si="10"/>
        <v>3</v>
      </c>
      <c r="AQ10" s="14">
        <f>M14</f>
        <v>4580</v>
      </c>
      <c r="AR10" s="15">
        <f>IF(M13="d",MAX($A$5:$A$28) +1,RANK(AQ10,$AQ$6:$AQ$17,0))</f>
        <v>7</v>
      </c>
      <c r="AS10">
        <f t="shared" si="11"/>
        <v>1</v>
      </c>
      <c r="AT10" s="19">
        <f>IF(AS10 &gt; 1,IF(MOD(AS10,2) = 0,(AR10*AS10+AS10-1)/AS10,(AR10*AS10+AS10)/AS10),IF(AS10=1,AR10,(AR10*AS10+AS10-1)/AS10))</f>
        <v>7</v>
      </c>
      <c r="AU10" s="9">
        <f>T13</f>
        <v>83.5</v>
      </c>
      <c r="AV10" s="9">
        <f>U13</f>
        <v>91550</v>
      </c>
      <c r="AW10">
        <f t="shared" si="13"/>
        <v>3</v>
      </c>
      <c r="AX10">
        <f t="shared" si="14"/>
        <v>3</v>
      </c>
      <c r="AY10">
        <f t="shared" si="15"/>
        <v>3.0000300000000002</v>
      </c>
      <c r="AZ10">
        <f t="shared" si="16"/>
        <v>3</v>
      </c>
    </row>
    <row r="11" spans="1:52" ht="19.5" customHeight="1" x14ac:dyDescent="0.25">
      <c r="A11" s="199">
        <v>4</v>
      </c>
      <c r="B11" s="305" t="str">
        <f>'Zoznam tímov a pretekárov'!A9</f>
        <v>Hlohovec SPORTEX MT</v>
      </c>
      <c r="C11" s="203" t="s">
        <v>65</v>
      </c>
      <c r="D11" s="307"/>
      <c r="E11" s="71"/>
      <c r="F11" s="203" t="s">
        <v>66</v>
      </c>
      <c r="G11" s="307"/>
      <c r="H11" s="71"/>
      <c r="I11" s="203" t="s">
        <v>64</v>
      </c>
      <c r="J11" s="307"/>
      <c r="K11" s="71"/>
      <c r="L11" s="203" t="s">
        <v>67</v>
      </c>
      <c r="M11" s="307"/>
      <c r="N11" s="71"/>
      <c r="O11" s="205">
        <f>SUM(E12+H12+K12+N12)</f>
        <v>14</v>
      </c>
      <c r="P11" s="310">
        <f>SUM(D12+G12+J12+M12)</f>
        <v>35220</v>
      </c>
      <c r="Q11" s="308">
        <f>AD9</f>
        <v>1</v>
      </c>
      <c r="T11" s="312">
        <f>O11+'30 družstiev Preteky č. 1'!O11+'30 Preteky č.2'!O11+'12 družstiev Pretek č. 3'!O11</f>
        <v>102</v>
      </c>
      <c r="U11" s="310">
        <f>P11+'30 družstiev Preteky č. 1'!P11+'30 Preteky č.2'!P11+'12 družstiev Pretek č. 3'!P11</f>
        <v>85665</v>
      </c>
      <c r="V11" s="308">
        <f>AZ9</f>
        <v>7</v>
      </c>
      <c r="Y11" s="10">
        <f>O15</f>
        <v>34</v>
      </c>
      <c r="Z11" s="9">
        <f>P15</f>
        <v>14280</v>
      </c>
      <c r="AA11">
        <f t="shared" si="3"/>
        <v>10</v>
      </c>
      <c r="AB11">
        <f t="shared" si="4"/>
        <v>11</v>
      </c>
      <c r="AC11">
        <f t="shared" si="5"/>
        <v>10.000109999999999</v>
      </c>
      <c r="AD11" s="21">
        <f t="shared" si="6"/>
        <v>10</v>
      </c>
      <c r="AE11" s="14">
        <f>D16</f>
        <v>1940</v>
      </c>
      <c r="AF11" s="15">
        <f>IF(D15="d",MAX($A$5:$A$28) +1,RANK(AE11,$AE$6:$AE$17,0))</f>
        <v>12</v>
      </c>
      <c r="AG11">
        <f t="shared" si="0"/>
        <v>1</v>
      </c>
      <c r="AH11" s="19">
        <f t="shared" si="7"/>
        <v>12</v>
      </c>
      <c r="AI11" s="14">
        <f>G16</f>
        <v>4280</v>
      </c>
      <c r="AJ11">
        <f>IF(F15="d",MAX($A$5:$A$28) +1,RANK(AI11,$AI$6:$AI$17,0))</f>
        <v>6</v>
      </c>
      <c r="AK11">
        <f t="shared" si="1"/>
        <v>1</v>
      </c>
      <c r="AL11" s="19">
        <f t="shared" si="8"/>
        <v>6</v>
      </c>
      <c r="AM11" s="14">
        <f>J16</f>
        <v>4660</v>
      </c>
      <c r="AN11" s="15">
        <f t="shared" si="2"/>
        <v>8</v>
      </c>
      <c r="AO11">
        <f t="shared" si="9"/>
        <v>1</v>
      </c>
      <c r="AP11" s="19">
        <f t="shared" si="10"/>
        <v>8</v>
      </c>
      <c r="AQ11" s="14">
        <f>M16</f>
        <v>3400</v>
      </c>
      <c r="AR11" s="15">
        <f>IF(M15="d",MAX($A$5:$A$28) +1,RANK(AQ11,$AQ$6:$AQ$17,0))</f>
        <v>8</v>
      </c>
      <c r="AS11">
        <f t="shared" si="11"/>
        <v>1</v>
      </c>
      <c r="AT11" s="19">
        <f t="shared" si="12"/>
        <v>8</v>
      </c>
      <c r="AU11" s="9">
        <f>T15</f>
        <v>97</v>
      </c>
      <c r="AV11" s="9">
        <f>U15</f>
        <v>87200</v>
      </c>
      <c r="AW11">
        <f t="shared" si="13"/>
        <v>5</v>
      </c>
      <c r="AX11">
        <f t="shared" si="14"/>
        <v>5</v>
      </c>
      <c r="AY11">
        <f t="shared" si="15"/>
        <v>5.0000499999999999</v>
      </c>
      <c r="AZ11">
        <f t="shared" si="16"/>
        <v>5</v>
      </c>
    </row>
    <row r="12" spans="1:52" ht="19.5" customHeight="1" thickBot="1" x14ac:dyDescent="0.3">
      <c r="A12" s="200"/>
      <c r="B12" s="306"/>
      <c r="C12" s="24">
        <v>2</v>
      </c>
      <c r="D12" s="25">
        <v>15960</v>
      </c>
      <c r="E12" s="26">
        <f>IF(ISBLANK(D12),0,IF(ISBLANK(C11),0,IF(E11 = "D",MAX($A$5:$A$28) + 1,AH9)))</f>
        <v>1</v>
      </c>
      <c r="F12" s="24">
        <v>8</v>
      </c>
      <c r="G12" s="25">
        <v>8620</v>
      </c>
      <c r="H12" s="26">
        <f>IF(ISBLANK(G12),0,IF(ISBLANK(F11),0,IF(H11 = "D",MAX($A$5:$A$28) + 1,AL9)))</f>
        <v>1</v>
      </c>
      <c r="I12" s="24">
        <v>1</v>
      </c>
      <c r="J12" s="25">
        <v>8440</v>
      </c>
      <c r="K12" s="26">
        <f>IF(ISBLANK(J12),0,IF(ISBLANK(I11),0,IF(K11 = "D",MAX($A$5:$A$28) + 1,AP9)))</f>
        <v>2</v>
      </c>
      <c r="L12" s="24">
        <v>3</v>
      </c>
      <c r="M12" s="25">
        <v>2200</v>
      </c>
      <c r="N12" s="26">
        <f>IF(ISBLANK(M12),0,IF(ISBLANK(L11),0,IF(N11 = "D",MAX($A$5:$A$28) + 1,AT9)))</f>
        <v>10</v>
      </c>
      <c r="O12" s="206"/>
      <c r="P12" s="311"/>
      <c r="Q12" s="309"/>
      <c r="T12" s="313"/>
      <c r="U12" s="311"/>
      <c r="V12" s="309"/>
      <c r="W12" s="18"/>
      <c r="Y12" s="10">
        <f>O17</f>
        <v>36</v>
      </c>
      <c r="Z12" s="9">
        <f>P17</f>
        <v>16360</v>
      </c>
      <c r="AA12">
        <f t="shared" si="3"/>
        <v>11</v>
      </c>
      <c r="AB12">
        <f t="shared" si="4"/>
        <v>10</v>
      </c>
      <c r="AC12">
        <f t="shared" si="5"/>
        <v>11.0001</v>
      </c>
      <c r="AD12" s="21">
        <f t="shared" si="6"/>
        <v>11</v>
      </c>
      <c r="AE12" s="14">
        <f>D18</f>
        <v>5580</v>
      </c>
      <c r="AF12" s="15">
        <f>IF(D17="d",MAX($A$5:$A$28) +1,RANK(AE12,$AE$6:$AE$17,0))</f>
        <v>8</v>
      </c>
      <c r="AG12">
        <f t="shared" si="0"/>
        <v>1</v>
      </c>
      <c r="AH12" s="19">
        <f t="shared" si="7"/>
        <v>8</v>
      </c>
      <c r="AI12" s="14">
        <f>G18</f>
        <v>2660</v>
      </c>
      <c r="AJ12">
        <f>IF(F17="d",MAX($A$5:$A$28) +1,RANK(AI12,$AI$6:$AI$17,0))</f>
        <v>12</v>
      </c>
      <c r="AK12">
        <f t="shared" si="1"/>
        <v>1</v>
      </c>
      <c r="AL12" s="19">
        <f t="shared" si="8"/>
        <v>12</v>
      </c>
      <c r="AM12" s="14">
        <f>J18</f>
        <v>6680</v>
      </c>
      <c r="AN12" s="15">
        <f t="shared" si="2"/>
        <v>5</v>
      </c>
      <c r="AO12">
        <f t="shared" si="9"/>
        <v>1</v>
      </c>
      <c r="AP12" s="19">
        <f t="shared" si="10"/>
        <v>5</v>
      </c>
      <c r="AQ12" s="14">
        <f>M18</f>
        <v>1440</v>
      </c>
      <c r="AR12" s="15">
        <f>IF(M17="d",MAX($A$5:$A$28) +1,RANK(AQ12,$AQ$6:$AQ$17,0))</f>
        <v>11</v>
      </c>
      <c r="AS12">
        <f t="shared" si="11"/>
        <v>1</v>
      </c>
      <c r="AT12" s="19">
        <f t="shared" si="12"/>
        <v>11</v>
      </c>
      <c r="AU12" s="9">
        <f>T17</f>
        <v>129.5</v>
      </c>
      <c r="AV12" s="9">
        <f>U17</f>
        <v>60315</v>
      </c>
      <c r="AW12">
        <f t="shared" si="13"/>
        <v>10</v>
      </c>
      <c r="AX12">
        <f t="shared" si="14"/>
        <v>10</v>
      </c>
      <c r="AY12">
        <f t="shared" si="15"/>
        <v>10.0001</v>
      </c>
      <c r="AZ12">
        <f t="shared" si="16"/>
        <v>10</v>
      </c>
    </row>
    <row r="13" spans="1:52" ht="19.5" customHeight="1" x14ac:dyDescent="0.25">
      <c r="A13" s="314">
        <v>5</v>
      </c>
      <c r="B13" s="305" t="str">
        <f>'Zoznam tímov a pretekárov'!A11</f>
        <v>Komárno MMX Senzas   Dopping MFT</v>
      </c>
      <c r="C13" s="203" t="s">
        <v>75</v>
      </c>
      <c r="D13" s="307"/>
      <c r="E13" s="71"/>
      <c r="F13" s="203" t="s">
        <v>72</v>
      </c>
      <c r="G13" s="307"/>
      <c r="H13" s="71"/>
      <c r="I13" s="203" t="s">
        <v>74</v>
      </c>
      <c r="J13" s="307"/>
      <c r="K13" s="71"/>
      <c r="L13" s="203" t="s">
        <v>73</v>
      </c>
      <c r="M13" s="307"/>
      <c r="N13" s="71"/>
      <c r="O13" s="205">
        <f>SUM(E14+H14+K14+N14)</f>
        <v>25</v>
      </c>
      <c r="P13" s="310">
        <f>SUM(D14+G14+J14+M14)</f>
        <v>22960</v>
      </c>
      <c r="Q13" s="308">
        <f>AD10</f>
        <v>6</v>
      </c>
      <c r="T13" s="312">
        <f>O13+'30 družstiev Preteky č. 1'!O13+'30 Preteky č.2'!O13+'12 družstiev Pretek č. 3'!O13</f>
        <v>83.5</v>
      </c>
      <c r="U13" s="310">
        <f>P13+'30 družstiev Preteky č. 1'!P13+'30 Preteky č.2'!P13+'12 družstiev Pretek č. 3'!P13</f>
        <v>91550</v>
      </c>
      <c r="V13" s="308">
        <f>AZ10</f>
        <v>3</v>
      </c>
      <c r="W13" s="18"/>
      <c r="Y13" s="10">
        <f>O19</f>
        <v>15</v>
      </c>
      <c r="Z13" s="9">
        <f>P19</f>
        <v>29700</v>
      </c>
      <c r="AA13">
        <f t="shared" si="3"/>
        <v>2</v>
      </c>
      <c r="AB13">
        <f t="shared" si="4"/>
        <v>4</v>
      </c>
      <c r="AC13">
        <f t="shared" si="5"/>
        <v>2.0000399999999998</v>
      </c>
      <c r="AD13" s="21">
        <f t="shared" si="6"/>
        <v>2</v>
      </c>
      <c r="AE13" s="14">
        <f>D20</f>
        <v>9780</v>
      </c>
      <c r="AF13" s="15">
        <f>IF(D19="d",MAX($A$5:$A$28) +1,RANK(AE13,$AE$6:$AE$17,0))</f>
        <v>3</v>
      </c>
      <c r="AG13">
        <f t="shared" si="0"/>
        <v>1</v>
      </c>
      <c r="AH13" s="19">
        <f t="shared" si="7"/>
        <v>3</v>
      </c>
      <c r="AI13" s="14">
        <f>G20</f>
        <v>5160</v>
      </c>
      <c r="AJ13">
        <f>IF(F19="d",MAX($A$5:$A$28) +1,RANK(AI13,$AI$6:$AI$17,0))</f>
        <v>4</v>
      </c>
      <c r="AK13">
        <f t="shared" si="1"/>
        <v>1</v>
      </c>
      <c r="AL13" s="19">
        <f t="shared" si="8"/>
        <v>4</v>
      </c>
      <c r="AM13" s="14">
        <f>J20</f>
        <v>7320</v>
      </c>
      <c r="AN13" s="15">
        <f t="shared" si="2"/>
        <v>4</v>
      </c>
      <c r="AO13">
        <f t="shared" si="9"/>
        <v>1</v>
      </c>
      <c r="AP13" s="19">
        <f t="shared" si="10"/>
        <v>4</v>
      </c>
      <c r="AQ13" s="14">
        <f>M20</f>
        <v>7440</v>
      </c>
      <c r="AR13" s="15">
        <f>IF(M19="d",MAX($A$5:$A$28) +1,RANK(AQ13,$AQ$6:$AQ$17,0))</f>
        <v>4</v>
      </c>
      <c r="AS13">
        <f t="shared" si="11"/>
        <v>1</v>
      </c>
      <c r="AT13" s="19">
        <f t="shared" si="12"/>
        <v>4</v>
      </c>
      <c r="AU13" s="9">
        <f>T19</f>
        <v>70</v>
      </c>
      <c r="AV13" s="9">
        <f>U19</f>
        <v>121385</v>
      </c>
      <c r="AW13">
        <f t="shared" si="13"/>
        <v>2</v>
      </c>
      <c r="AX13">
        <f t="shared" si="14"/>
        <v>1</v>
      </c>
      <c r="AY13">
        <f t="shared" si="15"/>
        <v>2.0000100000000001</v>
      </c>
      <c r="AZ13">
        <f t="shared" si="16"/>
        <v>2</v>
      </c>
    </row>
    <row r="14" spans="1:52" ht="19.5" customHeight="1" thickBot="1" x14ac:dyDescent="0.3">
      <c r="A14" s="314"/>
      <c r="B14" s="306"/>
      <c r="C14" s="24">
        <v>8</v>
      </c>
      <c r="D14" s="25">
        <v>7220</v>
      </c>
      <c r="E14" s="26">
        <f>IF(ISBLANK(D14),0,IF(ISBLANK(C13),0,IF(E13 = "D",MAX($A$5:$A$28) + 1,AH10)))</f>
        <v>7</v>
      </c>
      <c r="F14" s="24">
        <v>12</v>
      </c>
      <c r="G14" s="25">
        <v>3760</v>
      </c>
      <c r="H14" s="26">
        <f>IF(ISBLANK(G14),0,IF(ISBLANK(F13),0,IF(H13 = "D",MAX($A$5:$A$28) + 1,AL10)))</f>
        <v>8</v>
      </c>
      <c r="I14" s="24">
        <v>12</v>
      </c>
      <c r="J14" s="25">
        <v>7400</v>
      </c>
      <c r="K14" s="26">
        <f>IF(ISBLANK(J14),0,IF(ISBLANK(I13),0,IF(K13 = "D",MAX($A$5:$A$28) + 1,AP10)))</f>
        <v>3</v>
      </c>
      <c r="L14" s="24">
        <v>7</v>
      </c>
      <c r="M14" s="25">
        <v>4580</v>
      </c>
      <c r="N14" s="26">
        <f>IF(ISBLANK(M14),0,IF(ISBLANK(L13),0,IF(N13 = "D",MAX($A$5:$A$28) + 1,AT10)))</f>
        <v>7</v>
      </c>
      <c r="O14" s="206"/>
      <c r="P14" s="311"/>
      <c r="Q14" s="309"/>
      <c r="T14" s="313"/>
      <c r="U14" s="311"/>
      <c r="V14" s="309"/>
      <c r="W14" s="18"/>
      <c r="Y14" s="10">
        <f>O21</f>
        <v>29</v>
      </c>
      <c r="Z14" s="9">
        <f>P21</f>
        <v>21760</v>
      </c>
      <c r="AA14">
        <f t="shared" si="3"/>
        <v>8</v>
      </c>
      <c r="AB14">
        <f t="shared" si="4"/>
        <v>7</v>
      </c>
      <c r="AC14">
        <f t="shared" si="5"/>
        <v>8.0000699999999991</v>
      </c>
      <c r="AD14" s="21">
        <f t="shared" si="6"/>
        <v>8</v>
      </c>
      <c r="AE14" s="14">
        <f>D22</f>
        <v>4120</v>
      </c>
      <c r="AF14" s="15">
        <f>IF(D21="d",MAX($A$5:$A$28) +1,RANK(AE14,$AE$6:$AE$17,0))</f>
        <v>10</v>
      </c>
      <c r="AG14">
        <f t="shared" si="0"/>
        <v>1</v>
      </c>
      <c r="AH14" s="19">
        <f t="shared" si="7"/>
        <v>10</v>
      </c>
      <c r="AI14" s="14">
        <f>G22</f>
        <v>3200</v>
      </c>
      <c r="AJ14">
        <f>IF(F21="d",MAX($A$5:$A$28) +1,RANK(AI14,$AI$6:$AI$17,0))</f>
        <v>9</v>
      </c>
      <c r="AK14">
        <f t="shared" si="1"/>
        <v>1</v>
      </c>
      <c r="AL14" s="19">
        <f t="shared" si="8"/>
        <v>9</v>
      </c>
      <c r="AM14" s="14">
        <f>J22</f>
        <v>5900</v>
      </c>
      <c r="AN14" s="15">
        <f t="shared" si="2"/>
        <v>7</v>
      </c>
      <c r="AO14">
        <f t="shared" si="9"/>
        <v>1</v>
      </c>
      <c r="AP14" s="19">
        <f t="shared" si="10"/>
        <v>7</v>
      </c>
      <c r="AQ14" s="14">
        <f>M22</f>
        <v>8540</v>
      </c>
      <c r="AR14" s="15">
        <f>IF(M21="d",MAX($A$5:$A$28) +1,RANK(AQ14,$AQ$6:$AQ$17,0))</f>
        <v>3</v>
      </c>
      <c r="AS14">
        <f t="shared" si="11"/>
        <v>1</v>
      </c>
      <c r="AT14" s="19">
        <f>IF(AS14 &gt; 1,IF(MOD(AS14,2) = 0,(AR14*AS14+AS14-1)/AS14,(AR14*AS14+AS14)/AS14),IF(AS14=1,AR14,(AR14*AS14+AS14-1)/AS14))</f>
        <v>3</v>
      </c>
      <c r="AU14" s="9">
        <f>T21</f>
        <v>96</v>
      </c>
      <c r="AV14" s="9">
        <f>U21</f>
        <v>87555</v>
      </c>
      <c r="AW14">
        <f t="shared" si="13"/>
        <v>4</v>
      </c>
      <c r="AX14">
        <f t="shared" si="14"/>
        <v>4</v>
      </c>
      <c r="AY14">
        <f t="shared" si="15"/>
        <v>4.0000400000000003</v>
      </c>
      <c r="AZ14">
        <f t="shared" si="16"/>
        <v>4</v>
      </c>
    </row>
    <row r="15" spans="1:52" ht="19.5" customHeight="1" x14ac:dyDescent="0.25">
      <c r="A15" s="199">
        <v>6</v>
      </c>
      <c r="B15" s="305" t="str">
        <f>'Zoznam tímov a pretekárov'!A13</f>
        <v xml:space="preserve">Nová Baňa Carpio </v>
      </c>
      <c r="C15" s="203" t="s">
        <v>122</v>
      </c>
      <c r="D15" s="307"/>
      <c r="E15" s="71"/>
      <c r="F15" s="203" t="s">
        <v>78</v>
      </c>
      <c r="G15" s="307"/>
      <c r="H15" s="71"/>
      <c r="I15" s="203" t="s">
        <v>99</v>
      </c>
      <c r="J15" s="307"/>
      <c r="K15" s="71"/>
      <c r="L15" s="203" t="s">
        <v>77</v>
      </c>
      <c r="M15" s="307"/>
      <c r="N15" s="71"/>
      <c r="O15" s="205">
        <f>SUM(E16+H16+K16+N16)</f>
        <v>34</v>
      </c>
      <c r="P15" s="310">
        <f>SUM(D16+G16+J16+M16)</f>
        <v>14280</v>
      </c>
      <c r="Q15" s="308">
        <f>AD11</f>
        <v>10</v>
      </c>
      <c r="T15" s="312">
        <f>O15+'30 družstiev Preteky č. 1'!O15+'30 Preteky č.2'!O15+'12 družstiev Pretek č. 3'!O15</f>
        <v>97</v>
      </c>
      <c r="U15" s="310">
        <f>P15+'30 družstiev Preteky č. 1'!P15+'30 Preteky č.2'!P15+'12 družstiev Pretek č. 3'!P15</f>
        <v>87200</v>
      </c>
      <c r="V15" s="308">
        <f>AZ11</f>
        <v>5</v>
      </c>
      <c r="Y15" s="10">
        <f>O23</f>
        <v>45</v>
      </c>
      <c r="Z15" s="9">
        <f>P23</f>
        <v>8340</v>
      </c>
      <c r="AA15">
        <f t="shared" si="3"/>
        <v>12</v>
      </c>
      <c r="AB15">
        <f t="shared" si="4"/>
        <v>12</v>
      </c>
      <c r="AC15">
        <f t="shared" si="5"/>
        <v>12.000120000000001</v>
      </c>
      <c r="AD15" s="21">
        <f t="shared" si="6"/>
        <v>12</v>
      </c>
      <c r="AE15" s="14">
        <f>D24</f>
        <v>3620</v>
      </c>
      <c r="AF15" s="15">
        <f>IF(D23="d",MAX($A$5:$A$28) +1,RANK(AE15,$AE$6:$AE$17,0))</f>
        <v>11</v>
      </c>
      <c r="AG15">
        <f t="shared" si="0"/>
        <v>1</v>
      </c>
      <c r="AH15" s="19">
        <f t="shared" si="7"/>
        <v>11</v>
      </c>
      <c r="AI15" s="14">
        <f>G24</f>
        <v>3120</v>
      </c>
      <c r="AJ15">
        <f>IF(F23="d",MAX($A$5:$A$28) +1,RANK(AI15,$AI$6:$AI$17,0))</f>
        <v>10</v>
      </c>
      <c r="AK15">
        <f t="shared" si="1"/>
        <v>1</v>
      </c>
      <c r="AL15" s="19">
        <f t="shared" si="8"/>
        <v>10</v>
      </c>
      <c r="AM15" s="14">
        <f>J24</f>
        <v>1060</v>
      </c>
      <c r="AN15" s="15">
        <f t="shared" si="2"/>
        <v>12</v>
      </c>
      <c r="AO15">
        <f t="shared" si="9"/>
        <v>1</v>
      </c>
      <c r="AP15" s="19">
        <f t="shared" si="10"/>
        <v>12</v>
      </c>
      <c r="AQ15" s="14">
        <f>M24</f>
        <v>540</v>
      </c>
      <c r="AR15" s="15">
        <f>IF(M23="d",MAX($A$5:$A$28) +1,RANK(AQ15,$AQ$6:$AQ$17,0))</f>
        <v>12</v>
      </c>
      <c r="AS15">
        <f t="shared" si="11"/>
        <v>1</v>
      </c>
      <c r="AT15" s="19">
        <f t="shared" si="12"/>
        <v>12</v>
      </c>
      <c r="AU15" s="9">
        <f>T23</f>
        <v>135</v>
      </c>
      <c r="AV15" s="9">
        <f>U23</f>
        <v>55685</v>
      </c>
      <c r="AW15">
        <f t="shared" si="13"/>
        <v>11</v>
      </c>
      <c r="AX15">
        <f t="shared" si="14"/>
        <v>11</v>
      </c>
      <c r="AY15">
        <f t="shared" si="15"/>
        <v>11.000109999999999</v>
      </c>
      <c r="AZ15">
        <f t="shared" si="16"/>
        <v>11</v>
      </c>
    </row>
    <row r="16" spans="1:52" ht="19.5" customHeight="1" thickBot="1" x14ac:dyDescent="0.3">
      <c r="A16" s="200"/>
      <c r="B16" s="306"/>
      <c r="C16" s="24">
        <v>5</v>
      </c>
      <c r="D16" s="25">
        <v>1940</v>
      </c>
      <c r="E16" s="26">
        <f>IF(ISBLANK(D16),0,IF(ISBLANK(C15),0,IF(E15 = "D",MAX($A$5:$A$28) + 1,AH11)))</f>
        <v>12</v>
      </c>
      <c r="F16" s="24">
        <v>6</v>
      </c>
      <c r="G16" s="25">
        <v>4280</v>
      </c>
      <c r="H16" s="26">
        <f>IF(ISBLANK(G16),0,IF(ISBLANK(F15),0,IF(H15 = "D",MAX($A$5:$A$28) + 1,AL11)))</f>
        <v>6</v>
      </c>
      <c r="I16" s="24">
        <v>10</v>
      </c>
      <c r="J16" s="25">
        <v>4660</v>
      </c>
      <c r="K16" s="26">
        <f>IF(ISBLANK(J16),0,IF(ISBLANK(I15),0,IF(K15 = "D",MAX($A$5:$A$28) + 1,AP11)))</f>
        <v>8</v>
      </c>
      <c r="L16" s="24">
        <v>5</v>
      </c>
      <c r="M16" s="25">
        <v>3400</v>
      </c>
      <c r="N16" s="26">
        <f>IF(ISBLANK(M16),0,IF(ISBLANK(L15),0,IF(N15 = "D",MAX($A$5:$A$28) + 1,AT11)))</f>
        <v>8</v>
      </c>
      <c r="O16" s="206"/>
      <c r="P16" s="311"/>
      <c r="Q16" s="309"/>
      <c r="T16" s="313"/>
      <c r="U16" s="311"/>
      <c r="V16" s="309"/>
      <c r="Y16" s="10">
        <f>O25</f>
        <v>31</v>
      </c>
      <c r="Z16" s="9">
        <f>P25</f>
        <v>17680</v>
      </c>
      <c r="AA16">
        <f t="shared" si="3"/>
        <v>9</v>
      </c>
      <c r="AB16">
        <f t="shared" si="4"/>
        <v>9</v>
      </c>
      <c r="AC16">
        <f t="shared" si="5"/>
        <v>9.0000900000000001</v>
      </c>
      <c r="AD16" s="21">
        <f t="shared" si="6"/>
        <v>9</v>
      </c>
      <c r="AE16" s="14">
        <f>D26</f>
        <v>5520</v>
      </c>
      <c r="AF16" s="15">
        <f>IF(D25="d",MAX($A$5:$A$28) +1,RANK(AE16,$AE$6:$AE$17,0))</f>
        <v>9</v>
      </c>
      <c r="AG16">
        <f t="shared" si="0"/>
        <v>1</v>
      </c>
      <c r="AH16" s="19">
        <f t="shared" si="7"/>
        <v>9</v>
      </c>
      <c r="AI16" s="14">
        <f>G26</f>
        <v>4000</v>
      </c>
      <c r="AJ16">
        <f>IF(F25="d",MAX($A$5:$A$28) +1,RANK(AI16,$AI$6:$AI$17,0))</f>
        <v>7</v>
      </c>
      <c r="AK16">
        <f t="shared" si="1"/>
        <v>1</v>
      </c>
      <c r="AL16" s="19">
        <f t="shared" si="8"/>
        <v>7</v>
      </c>
      <c r="AM16" s="14">
        <f>J26</f>
        <v>2520</v>
      </c>
      <c r="AN16" s="15">
        <f t="shared" si="2"/>
        <v>9</v>
      </c>
      <c r="AO16">
        <f t="shared" si="9"/>
        <v>1</v>
      </c>
      <c r="AP16" s="19">
        <f t="shared" si="10"/>
        <v>9</v>
      </c>
      <c r="AQ16" s="14">
        <f>M26</f>
        <v>5640</v>
      </c>
      <c r="AR16" s="15">
        <f>IF(M25="d",MAX($A$5:$A$28) +1,RANK(AQ16,$AQ$6:$AQ$17,0))</f>
        <v>6</v>
      </c>
      <c r="AS16">
        <f t="shared" si="11"/>
        <v>1</v>
      </c>
      <c r="AT16" s="19">
        <f t="shared" si="12"/>
        <v>6</v>
      </c>
      <c r="AU16" s="9">
        <f>T25</f>
        <v>121.5</v>
      </c>
      <c r="AV16" s="9">
        <f>U25</f>
        <v>64510</v>
      </c>
      <c r="AW16">
        <f t="shared" si="13"/>
        <v>9</v>
      </c>
      <c r="AX16">
        <f t="shared" si="14"/>
        <v>9</v>
      </c>
      <c r="AY16">
        <f t="shared" si="15"/>
        <v>9.0000900000000001</v>
      </c>
      <c r="AZ16">
        <f t="shared" si="16"/>
        <v>9</v>
      </c>
    </row>
    <row r="17" spans="1:52" ht="19.5" customHeight="1" thickBot="1" x14ac:dyDescent="0.3">
      <c r="A17" s="314">
        <v>7</v>
      </c>
      <c r="B17" s="305" t="str">
        <f>'Zoznam tímov a pretekárov'!A15</f>
        <v>Nové Zámky B                         Andovce</v>
      </c>
      <c r="C17" s="203" t="s">
        <v>83</v>
      </c>
      <c r="D17" s="307"/>
      <c r="E17" s="71"/>
      <c r="F17" s="203" t="s">
        <v>123</v>
      </c>
      <c r="G17" s="307"/>
      <c r="H17" s="71"/>
      <c r="I17" s="203" t="s">
        <v>82</v>
      </c>
      <c r="J17" s="307"/>
      <c r="K17" s="71"/>
      <c r="L17" s="203" t="s">
        <v>80</v>
      </c>
      <c r="M17" s="307"/>
      <c r="N17" s="71"/>
      <c r="O17" s="205">
        <f>SUM(E18+H18+K18+N18)</f>
        <v>36</v>
      </c>
      <c r="P17" s="310">
        <f>SUM(D18+G18+J18+M18)</f>
        <v>16360</v>
      </c>
      <c r="Q17" s="308">
        <f>AD12</f>
        <v>11</v>
      </c>
      <c r="T17" s="312">
        <f>O17+'30 družstiev Preteky č. 1'!O17+'30 Preteky č.2'!O17+'12 družstiev Pretek č. 3'!O17</f>
        <v>129.5</v>
      </c>
      <c r="U17" s="310">
        <f>P17+'30 družstiev Preteky č. 1'!P17+'30 Preteky č.2'!P17+'12 družstiev Pretek č. 3'!P17</f>
        <v>60315</v>
      </c>
      <c r="V17" s="308">
        <f>AZ12</f>
        <v>10</v>
      </c>
      <c r="Y17" s="11">
        <f>O27</f>
        <v>20</v>
      </c>
      <c r="Z17" s="12">
        <f>P27</f>
        <v>25000</v>
      </c>
      <c r="AA17" s="13">
        <f t="shared" si="3"/>
        <v>5</v>
      </c>
      <c r="AB17" s="13">
        <f t="shared" si="4"/>
        <v>5</v>
      </c>
      <c r="AC17" s="13">
        <f t="shared" si="5"/>
        <v>5.0000499999999999</v>
      </c>
      <c r="AD17" s="22">
        <f t="shared" si="6"/>
        <v>5</v>
      </c>
      <c r="AE17" s="16">
        <f>D28</f>
        <v>8400</v>
      </c>
      <c r="AF17" s="15">
        <f>IF(D27="d",MAX($A$5:$A$28) +1,RANK(AE17,$AE$6:$AE$17,0))</f>
        <v>5</v>
      </c>
      <c r="AG17" s="13">
        <f t="shared" si="0"/>
        <v>1</v>
      </c>
      <c r="AH17" s="20">
        <f t="shared" si="7"/>
        <v>5</v>
      </c>
      <c r="AI17" s="16">
        <f>G28</f>
        <v>6000</v>
      </c>
      <c r="AJ17" s="17">
        <f>IF(F27="d",MAX($A$5:$A$28) +1,RANK(AI17,$AI$6:$AI$17,0))</f>
        <v>3</v>
      </c>
      <c r="AK17" s="13">
        <f t="shared" si="1"/>
        <v>1</v>
      </c>
      <c r="AL17" s="20">
        <f t="shared" si="8"/>
        <v>3</v>
      </c>
      <c r="AM17" s="16">
        <f>J28</f>
        <v>1080</v>
      </c>
      <c r="AN17" s="15">
        <f t="shared" si="2"/>
        <v>11</v>
      </c>
      <c r="AO17" s="13">
        <f t="shared" si="9"/>
        <v>1</v>
      </c>
      <c r="AP17" s="20">
        <f t="shared" si="10"/>
        <v>11</v>
      </c>
      <c r="AQ17" s="16">
        <f>M28</f>
        <v>9520</v>
      </c>
      <c r="AR17" s="15">
        <f>IF(M27="d",MAX($A$5:$A$28) +1,RANK(AQ17,$AQ$6:$AQ$17,0))</f>
        <v>1</v>
      </c>
      <c r="AS17" s="13">
        <f t="shared" si="11"/>
        <v>1</v>
      </c>
      <c r="AT17" s="20">
        <f t="shared" si="12"/>
        <v>1</v>
      </c>
      <c r="AU17" s="9">
        <f>T27</f>
        <v>834</v>
      </c>
      <c r="AV17" s="9">
        <f>U27</f>
        <v>45912</v>
      </c>
      <c r="AW17">
        <f t="shared" si="13"/>
        <v>12</v>
      </c>
      <c r="AX17">
        <f t="shared" si="14"/>
        <v>12</v>
      </c>
      <c r="AY17">
        <f t="shared" si="15"/>
        <v>12.000120000000001</v>
      </c>
      <c r="AZ17">
        <f t="shared" si="16"/>
        <v>12</v>
      </c>
    </row>
    <row r="18" spans="1:52" ht="19.5" customHeight="1" thickBot="1" x14ac:dyDescent="0.3">
      <c r="A18" s="314"/>
      <c r="B18" s="306"/>
      <c r="C18" s="24">
        <v>11</v>
      </c>
      <c r="D18" s="25">
        <v>5580</v>
      </c>
      <c r="E18" s="26">
        <f>IF(ISBLANK(D18),0,IF(ISBLANK(C17),0,IF(E17 = "D",MAX($A$5:$A$28) + 1,AH12)))</f>
        <v>8</v>
      </c>
      <c r="F18" s="24">
        <v>4</v>
      </c>
      <c r="G18" s="25">
        <v>2660</v>
      </c>
      <c r="H18" s="26">
        <f>IF(ISBLANK(G18),0,IF(ISBLANK(F17),0,IF(H17 = "D",MAX($A$5:$A$28) + 1,AL12)))</f>
        <v>12</v>
      </c>
      <c r="I18" s="24">
        <v>5</v>
      </c>
      <c r="J18" s="25">
        <v>6680</v>
      </c>
      <c r="K18" s="26">
        <f>IF(ISBLANK(J18),0,IF(ISBLANK(I17),0,IF(K17 = "D",MAX($A$5:$A$28) + 1,AP12)))</f>
        <v>5</v>
      </c>
      <c r="L18" s="24">
        <v>4</v>
      </c>
      <c r="M18" s="25">
        <v>1440</v>
      </c>
      <c r="N18" s="26">
        <f>IF(ISBLANK(M18),0,IF(ISBLANK(L17),0,IF(N17 = "D",MAX($A$5:$A$28) + 1,AT12)))</f>
        <v>11</v>
      </c>
      <c r="O18" s="206"/>
      <c r="P18" s="311"/>
      <c r="Q18" s="309"/>
      <c r="T18" s="313"/>
      <c r="U18" s="311"/>
      <c r="V18" s="309"/>
      <c r="AF18" s="8"/>
      <c r="AJ18" s="15"/>
      <c r="AL18" s="19"/>
    </row>
    <row r="19" spans="1:52" ht="19.5" customHeight="1" thickBot="1" x14ac:dyDescent="0.3">
      <c r="A19" s="199">
        <v>8</v>
      </c>
      <c r="B19" s="305" t="str">
        <f>'Zoznam tímov a pretekárov'!A17</f>
        <v>Považská Bystrica</v>
      </c>
      <c r="C19" s="203" t="s">
        <v>84</v>
      </c>
      <c r="D19" s="307"/>
      <c r="E19" s="71"/>
      <c r="F19" s="203" t="s">
        <v>86</v>
      </c>
      <c r="G19" s="307"/>
      <c r="H19" s="71"/>
      <c r="I19" s="203" t="s">
        <v>108</v>
      </c>
      <c r="J19" s="307"/>
      <c r="K19" s="71"/>
      <c r="L19" s="203" t="s">
        <v>85</v>
      </c>
      <c r="M19" s="307"/>
      <c r="N19" s="71"/>
      <c r="O19" s="205">
        <f>SUM(E20+H20+K20+N20)</f>
        <v>15</v>
      </c>
      <c r="P19" s="310">
        <f>SUM(D20+G20+J20+M20)</f>
        <v>29700</v>
      </c>
      <c r="Q19" s="308">
        <f>AD13</f>
        <v>2</v>
      </c>
      <c r="T19" s="312">
        <f>O19+'30 družstiev Preteky č. 1'!O19+'30 Preteky č.2'!O19+'12 družstiev Pretek č. 3'!O19</f>
        <v>70</v>
      </c>
      <c r="U19" s="310">
        <f>P19+'30 družstiev Preteky č. 1'!P19+'30 Preteky č.2'!P19+'12 družstiev Pretek č. 3'!P19</f>
        <v>121385</v>
      </c>
      <c r="V19" s="308">
        <f>AZ13</f>
        <v>2</v>
      </c>
      <c r="AF19" s="8"/>
      <c r="AP19" s="18" t="s">
        <v>26</v>
      </c>
      <c r="AQ19" s="7" t="str">
        <f>IF(C5 = "D","0"," ")</f>
        <v xml:space="preserve"> </v>
      </c>
    </row>
    <row r="20" spans="1:52" ht="19.5" customHeight="1" thickBot="1" x14ac:dyDescent="0.3">
      <c r="A20" s="200"/>
      <c r="B20" s="306"/>
      <c r="C20" s="24">
        <v>3</v>
      </c>
      <c r="D20" s="25">
        <v>9780</v>
      </c>
      <c r="E20" s="26">
        <f>IF(ISBLANK(D20),0,IF(ISBLANK(C19),0,IF(E19 = "D",MAX($A$5:$A$28) + 1,AH13)))</f>
        <v>3</v>
      </c>
      <c r="F20" s="24">
        <v>9</v>
      </c>
      <c r="G20" s="25">
        <v>5160</v>
      </c>
      <c r="H20" s="26">
        <f>IF(ISBLANK(G20),0,IF(ISBLANK(F19),0,IF(H19 = "D",MAX($A$5:$A$28) + 1,AL13)))</f>
        <v>4</v>
      </c>
      <c r="I20" s="24">
        <v>9</v>
      </c>
      <c r="J20" s="25">
        <v>7320</v>
      </c>
      <c r="K20" s="26">
        <f>IF(ISBLANK(J20),0,IF(ISBLANK(I19),0,IF(K19 = "D",MAX($A$5:$A$28) + 1,AP13)))</f>
        <v>4</v>
      </c>
      <c r="L20" s="24">
        <v>8</v>
      </c>
      <c r="M20" s="25">
        <v>7440</v>
      </c>
      <c r="N20" s="26">
        <f>IF(ISBLANK(M20),0,IF(ISBLANK(L19),0,IF(N19 = "D",MAX($A$5:$A$28) + 1,AT13)))</f>
        <v>4</v>
      </c>
      <c r="O20" s="206"/>
      <c r="P20" s="311"/>
      <c r="Q20" s="309"/>
      <c r="T20" s="313"/>
      <c r="U20" s="311"/>
      <c r="V20" s="309"/>
      <c r="AF20" s="8"/>
      <c r="AP20" s="18" t="s">
        <v>27</v>
      </c>
    </row>
    <row r="21" spans="1:52" ht="19.5" customHeight="1" x14ac:dyDescent="0.25">
      <c r="A21" s="199">
        <v>9</v>
      </c>
      <c r="B21" s="305" t="str">
        <f>'Zoznam tímov a pretekárov'!A19</f>
        <v>Štúrovo A Top-Mix</v>
      </c>
      <c r="C21" s="203" t="s">
        <v>54</v>
      </c>
      <c r="D21" s="307"/>
      <c r="E21" s="71"/>
      <c r="F21" s="203" t="s">
        <v>55</v>
      </c>
      <c r="G21" s="307"/>
      <c r="H21" s="71"/>
      <c r="I21" s="203" t="s">
        <v>53</v>
      </c>
      <c r="J21" s="307"/>
      <c r="K21" s="71"/>
      <c r="L21" s="203" t="s">
        <v>52</v>
      </c>
      <c r="M21" s="307"/>
      <c r="N21" s="71"/>
      <c r="O21" s="205">
        <f>SUM(E22+H22+K22+N22)</f>
        <v>29</v>
      </c>
      <c r="P21" s="310">
        <f>SUM(D22+G22+J22+M22)</f>
        <v>21760</v>
      </c>
      <c r="Q21" s="308">
        <f>AD14</f>
        <v>8</v>
      </c>
      <c r="T21" s="312">
        <f>O21+'30 družstiev Preteky č. 1'!O21+'30 Preteky č.2'!O21+'12 družstiev Pretek č. 3'!O21</f>
        <v>96</v>
      </c>
      <c r="U21" s="310">
        <f>P21+'30 družstiev Preteky č. 1'!P21+'30 Preteky č.2'!P21+'12 družstiev Pretek č. 3'!P21</f>
        <v>87555</v>
      </c>
      <c r="V21" s="308">
        <f>AZ14</f>
        <v>4</v>
      </c>
      <c r="AF21" s="8"/>
    </row>
    <row r="22" spans="1:52" ht="19.5" customHeight="1" thickBot="1" x14ac:dyDescent="0.3">
      <c r="A22" s="200"/>
      <c r="B22" s="306"/>
      <c r="C22" s="24">
        <v>6</v>
      </c>
      <c r="D22" s="25">
        <v>4120</v>
      </c>
      <c r="E22" s="26">
        <f>IF(ISBLANK(D22),0,IF(ISBLANK(C21),0,IF(E21 = "D",MAX($A$5:$A$28) + 1,AH14)))</f>
        <v>10</v>
      </c>
      <c r="F22" s="24">
        <v>3</v>
      </c>
      <c r="G22" s="25">
        <v>3200</v>
      </c>
      <c r="H22" s="26">
        <f>IF(ISBLANK(G22),0,IF(ISBLANK(F21),0,IF(H21 = "D",MAX($A$5:$A$28) + 1,AL14)))</f>
        <v>9</v>
      </c>
      <c r="I22" s="24">
        <v>11</v>
      </c>
      <c r="J22" s="25">
        <v>5900</v>
      </c>
      <c r="K22" s="26">
        <f>IF(ISBLANK(J22),0,IF(ISBLANK(I21),0,IF(K21 = "D",MAX($A$5:$A$28) + 1,AP14)))</f>
        <v>7</v>
      </c>
      <c r="L22" s="24">
        <v>1</v>
      </c>
      <c r="M22" s="25">
        <v>8540</v>
      </c>
      <c r="N22" s="26">
        <f>IF(ISBLANK(M22),0,IF(ISBLANK(L21),0,IF(N21 = "D",MAX($A$5:$A$28) + 1,AT14)))</f>
        <v>3</v>
      </c>
      <c r="O22" s="206"/>
      <c r="P22" s="311"/>
      <c r="Q22" s="309"/>
      <c r="T22" s="313"/>
      <c r="U22" s="311"/>
      <c r="V22" s="309"/>
      <c r="AF22" s="8"/>
    </row>
    <row r="23" spans="1:52" ht="19.5" customHeight="1" x14ac:dyDescent="0.25">
      <c r="A23" s="314">
        <v>10</v>
      </c>
      <c r="B23" s="305" t="str">
        <f>'Zoznam tímov a pretekárov'!A21</f>
        <v>Štúrovo B TMA          Fishing Team</v>
      </c>
      <c r="C23" s="203" t="s">
        <v>89</v>
      </c>
      <c r="D23" s="307"/>
      <c r="E23" s="71"/>
      <c r="F23" s="203" t="s">
        <v>87</v>
      </c>
      <c r="G23" s="307"/>
      <c r="H23" s="71"/>
      <c r="I23" s="203" t="s">
        <v>88</v>
      </c>
      <c r="J23" s="307"/>
      <c r="K23" s="71"/>
      <c r="L23" s="203" t="s">
        <v>90</v>
      </c>
      <c r="M23" s="307"/>
      <c r="N23" s="71"/>
      <c r="O23" s="205">
        <f>SUM(E24+H24+K24+N24)</f>
        <v>45</v>
      </c>
      <c r="P23" s="310">
        <f>SUM(D24+G24+J24+M24)</f>
        <v>8340</v>
      </c>
      <c r="Q23" s="308">
        <f>AD15</f>
        <v>12</v>
      </c>
      <c r="T23" s="312">
        <f>O23+'30 družstiev Preteky č. 1'!O23+'30 Preteky č.2'!O23+'12 družstiev Pretek č. 3'!O23</f>
        <v>135</v>
      </c>
      <c r="U23" s="310">
        <f>P23+'30 družstiev Preteky č. 1'!P23+'30 Preteky č.2'!P23+'12 družstiev Pretek č. 3'!P23</f>
        <v>55685</v>
      </c>
      <c r="V23" s="308">
        <f>AZ15</f>
        <v>11</v>
      </c>
      <c r="AF23" s="8"/>
    </row>
    <row r="24" spans="1:52" ht="19.5" customHeight="1" thickBot="1" x14ac:dyDescent="0.3">
      <c r="A24" s="314"/>
      <c r="B24" s="306"/>
      <c r="C24" s="24">
        <v>10</v>
      </c>
      <c r="D24" s="25">
        <v>3620</v>
      </c>
      <c r="E24" s="26">
        <f>IF(ISBLANK(D24),0,IF(ISBLANK(C23),0,IF(E23 = "D",MAX($A$5:$A$28) + 1,AH15)))</f>
        <v>11</v>
      </c>
      <c r="F24" s="24">
        <v>10</v>
      </c>
      <c r="G24" s="25">
        <v>3120</v>
      </c>
      <c r="H24" s="26">
        <f>IF(ISBLANK(G24),0,IF(ISBLANK(F23),0,IF(H23 = "D",MAX($A$5:$A$28) + 1,AL15)))</f>
        <v>10</v>
      </c>
      <c r="I24" s="24">
        <v>2</v>
      </c>
      <c r="J24" s="25">
        <v>1060</v>
      </c>
      <c r="K24" s="26">
        <f>IF(ISBLANK(J24),0,IF(ISBLANK(I23),0,IF(K23 = "D",MAX($A$5:$A$28) + 1,AP15)))</f>
        <v>12</v>
      </c>
      <c r="L24" s="24">
        <v>2</v>
      </c>
      <c r="M24" s="25">
        <v>540</v>
      </c>
      <c r="N24" s="26">
        <f>IF(ISBLANK(M24),0,IF(ISBLANK(L23),0,IF(N23 = "D",MAX($A$5:$A$28) + 1,AT15)))</f>
        <v>12</v>
      </c>
      <c r="O24" s="206"/>
      <c r="P24" s="311"/>
      <c r="Q24" s="309"/>
      <c r="T24" s="313"/>
      <c r="U24" s="311"/>
      <c r="V24" s="309"/>
      <c r="AF24" s="8"/>
    </row>
    <row r="25" spans="1:52" ht="19.5" customHeight="1" x14ac:dyDescent="0.25">
      <c r="A25" s="199">
        <v>11</v>
      </c>
      <c r="B25" s="305" t="str">
        <f>'Zoznam tímov a pretekárov'!A23</f>
        <v>Turčianske Teplice B    Maver</v>
      </c>
      <c r="C25" s="203" t="s">
        <v>92</v>
      </c>
      <c r="D25" s="307"/>
      <c r="E25" s="71"/>
      <c r="F25" s="203" t="s">
        <v>56</v>
      </c>
      <c r="G25" s="307"/>
      <c r="H25" s="71"/>
      <c r="I25" s="203" t="s">
        <v>93</v>
      </c>
      <c r="J25" s="307"/>
      <c r="K25" s="71"/>
      <c r="L25" s="203" t="s">
        <v>91</v>
      </c>
      <c r="M25" s="307"/>
      <c r="N25" s="71"/>
      <c r="O25" s="205">
        <f>SUM(E26+H26+K26+N26)</f>
        <v>31</v>
      </c>
      <c r="P25" s="310">
        <f>SUM(D26+G26+J26+M26)</f>
        <v>17680</v>
      </c>
      <c r="Q25" s="308">
        <f>AD16</f>
        <v>9</v>
      </c>
      <c r="T25" s="312">
        <f>O25+'30 družstiev Preteky č. 1'!O25+'30 Preteky č.2'!O25+'12 družstiev Pretek č. 3'!O25</f>
        <v>121.5</v>
      </c>
      <c r="U25" s="310">
        <f>P25+'30 družstiev Preteky č. 1'!P25+'30 Preteky č.2'!P25+'12 družstiev Pretek č. 3'!P25</f>
        <v>64510</v>
      </c>
      <c r="V25" s="308">
        <f>AZ16</f>
        <v>9</v>
      </c>
      <c r="AF25" s="8"/>
    </row>
    <row r="26" spans="1:52" ht="19.5" customHeight="1" thickBot="1" x14ac:dyDescent="0.3">
      <c r="A26" s="200"/>
      <c r="B26" s="306"/>
      <c r="C26" s="24">
        <v>4</v>
      </c>
      <c r="D26" s="25">
        <v>5520</v>
      </c>
      <c r="E26" s="26">
        <f>IF(ISBLANK(D26),0,IF(ISBLANK(C25),0,IF(E25 = "D",MAX($A$5:$A$28) + 1,AH16)))</f>
        <v>9</v>
      </c>
      <c r="F26" s="24">
        <v>11</v>
      </c>
      <c r="G26" s="25">
        <v>4000</v>
      </c>
      <c r="H26" s="26">
        <f>IF(ISBLANK(G26),0,IF(ISBLANK(F25),0,IF(H25 = "D",MAX($A$5:$A$28) + 1,AL16)))</f>
        <v>7</v>
      </c>
      <c r="I26" s="24">
        <v>3</v>
      </c>
      <c r="J26" s="25">
        <v>2520</v>
      </c>
      <c r="K26" s="26">
        <f>IF(ISBLANK(J26),0,IF(ISBLANK(I25),0,IF(K25 = "D",MAX($A$5:$A$28) + 1,AP16)))</f>
        <v>9</v>
      </c>
      <c r="L26" s="24">
        <v>11</v>
      </c>
      <c r="M26" s="25">
        <v>5640</v>
      </c>
      <c r="N26" s="26">
        <f>IF(ISBLANK(M26),0,IF(ISBLANK(L25),0,IF(N25 = "D",MAX($A$5:$A$28) + 1,AT16)))</f>
        <v>6</v>
      </c>
      <c r="O26" s="206"/>
      <c r="P26" s="311"/>
      <c r="Q26" s="309"/>
      <c r="T26" s="313"/>
      <c r="U26" s="311"/>
      <c r="V26" s="309"/>
      <c r="AF26" s="8"/>
    </row>
    <row r="27" spans="1:52" ht="19.5" customHeight="1" x14ac:dyDescent="0.25">
      <c r="A27" s="199">
        <v>12</v>
      </c>
      <c r="B27" s="305">
        <f>'Zoznam tímov a pretekárov'!A25</f>
        <v>0</v>
      </c>
      <c r="C27" s="203" t="s">
        <v>95</v>
      </c>
      <c r="D27" s="307"/>
      <c r="E27" s="71"/>
      <c r="F27" s="203" t="s">
        <v>94</v>
      </c>
      <c r="G27" s="307"/>
      <c r="H27" s="71"/>
      <c r="I27" s="203" t="s">
        <v>96</v>
      </c>
      <c r="J27" s="307"/>
      <c r="K27" s="71"/>
      <c r="L27" s="203" t="s">
        <v>98</v>
      </c>
      <c r="M27" s="307"/>
      <c r="N27" s="71"/>
      <c r="O27" s="205">
        <f>SUM(E28+H28+K28+N28)</f>
        <v>20</v>
      </c>
      <c r="P27" s="310">
        <f>SUM(D28+G28+J28+M28)</f>
        <v>25000</v>
      </c>
      <c r="Q27" s="308">
        <f>AD17</f>
        <v>5</v>
      </c>
      <c r="T27" s="312">
        <f>O27+'30 družstiev Preteky č. 1'!O27+'30 Preteky č.2'!O27+'12 družstiev Pretek č. 3'!O27</f>
        <v>834</v>
      </c>
      <c r="U27" s="310">
        <f>P27+'30 družstiev Preteky č. 1'!P27+'30 Preteky č.2'!P27+'12 družstiev Pretek č. 3'!P27</f>
        <v>45912</v>
      </c>
      <c r="V27" s="308">
        <f>AZ17</f>
        <v>12</v>
      </c>
      <c r="AF27" s="8"/>
    </row>
    <row r="28" spans="1:52" ht="19.5" customHeight="1" thickBot="1" x14ac:dyDescent="0.3">
      <c r="A28" s="200"/>
      <c r="B28" s="306"/>
      <c r="C28" s="24">
        <v>7</v>
      </c>
      <c r="D28" s="25">
        <v>8400</v>
      </c>
      <c r="E28" s="26">
        <f>IF(ISBLANK(D28),0,IF(ISBLANK(C27),0,IF(E27 = "D",MAX($A$5:$A$28) + 1,AH17)))</f>
        <v>5</v>
      </c>
      <c r="F28" s="24">
        <v>2</v>
      </c>
      <c r="G28" s="25">
        <v>6000</v>
      </c>
      <c r="H28" s="26">
        <f>IF(ISBLANK(G28),0,IF(ISBLANK(F27),0,IF(H27 = "D",MAX($A$5:$A$28) + 1,AL17)))</f>
        <v>3</v>
      </c>
      <c r="I28" s="24">
        <v>7</v>
      </c>
      <c r="J28" s="25">
        <v>1080</v>
      </c>
      <c r="K28" s="26">
        <f>IF(ISBLANK(J28),0,IF(ISBLANK(I27),0,IF(K27 = "D",MAX($A$5:$A$28) + 1,AP17)))</f>
        <v>11</v>
      </c>
      <c r="L28" s="24">
        <v>9</v>
      </c>
      <c r="M28" s="25">
        <v>9520</v>
      </c>
      <c r="N28" s="26">
        <f>IF(ISBLANK(M28),0,IF(ISBLANK(L27),0,IF(N27 = "D",MAX($A$5:$A$28) + 1,AT17)))</f>
        <v>1</v>
      </c>
      <c r="O28" s="206"/>
      <c r="P28" s="311"/>
      <c r="Q28" s="309"/>
      <c r="T28" s="313"/>
      <c r="U28" s="311"/>
      <c r="V28" s="309"/>
      <c r="AF28" s="8"/>
    </row>
    <row r="29" spans="1:52" ht="27.9" customHeight="1" x14ac:dyDescent="0.3">
      <c r="A29" s="315" t="s">
        <v>106</v>
      </c>
      <c r="B29" s="315"/>
      <c r="C29" s="315"/>
      <c r="D29" s="315"/>
      <c r="E29" s="315"/>
      <c r="F29" s="315"/>
      <c r="G29" s="315"/>
      <c r="H29" s="315"/>
      <c r="I29" s="315"/>
      <c r="J29" s="315"/>
      <c r="K29" s="315"/>
      <c r="L29" s="315"/>
      <c r="M29" s="315"/>
      <c r="N29" s="315"/>
      <c r="O29" s="315"/>
      <c r="P29" s="315"/>
      <c r="Q29" s="315"/>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5 E5:F5 H5:I5 K5:L5 N5 C6:N6 E7:E28 H7:H28 K7:K28 N7:N28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93" priority="5">
      <formula>LEN(TRIM(C5))=0</formula>
    </cfRule>
  </conditionalFormatting>
  <conditionalFormatting sqref="C7">
    <cfRule type="containsBlanks" dxfId="192" priority="9">
      <formula>LEN(TRIM(C7))=0</formula>
    </cfRule>
  </conditionalFormatting>
  <conditionalFormatting sqref="C9">
    <cfRule type="containsBlanks" dxfId="191" priority="13">
      <formula>LEN(TRIM(C9))=0</formula>
    </cfRule>
  </conditionalFormatting>
  <conditionalFormatting sqref="C11">
    <cfRule type="containsBlanks" dxfId="190" priority="17">
      <formula>LEN(TRIM(C11))=0</formula>
    </cfRule>
  </conditionalFormatting>
  <conditionalFormatting sqref="C13">
    <cfRule type="containsBlanks" dxfId="189" priority="21">
      <formula>LEN(TRIM(C13))=0</formula>
    </cfRule>
  </conditionalFormatting>
  <conditionalFormatting sqref="C15">
    <cfRule type="containsBlanks" dxfId="188" priority="25">
      <formula>LEN(TRIM(C15))=0</formula>
    </cfRule>
  </conditionalFormatting>
  <conditionalFormatting sqref="C17">
    <cfRule type="containsBlanks" dxfId="187" priority="29">
      <formula>LEN(TRIM(C17))=0</formula>
    </cfRule>
  </conditionalFormatting>
  <conditionalFormatting sqref="C19">
    <cfRule type="containsBlanks" dxfId="186" priority="33">
      <formula>LEN(TRIM(C19))=0</formula>
    </cfRule>
  </conditionalFormatting>
  <conditionalFormatting sqref="C21">
    <cfRule type="containsBlanks" dxfId="185" priority="37">
      <formula>LEN(TRIM(C21))=0</formula>
    </cfRule>
  </conditionalFormatting>
  <conditionalFormatting sqref="C23">
    <cfRule type="containsBlanks" dxfId="184" priority="41">
      <formula>LEN(TRIM(C23))=0</formula>
    </cfRule>
  </conditionalFormatting>
  <conditionalFormatting sqref="C25">
    <cfRule type="containsBlanks" dxfId="183" priority="45">
      <formula>LEN(TRIM(C25))=0</formula>
    </cfRule>
  </conditionalFormatting>
  <conditionalFormatting sqref="C27">
    <cfRule type="containsBlanks" dxfId="182" priority="49">
      <formula>LEN(TRIM(C27))=0</formula>
    </cfRule>
  </conditionalFormatting>
  <conditionalFormatting sqref="F7">
    <cfRule type="containsBlanks" dxfId="177" priority="10">
      <formula>LEN(TRIM(F7))=0</formula>
    </cfRule>
  </conditionalFormatting>
  <conditionalFormatting sqref="F9">
    <cfRule type="containsBlanks" dxfId="176" priority="14">
      <formula>LEN(TRIM(F9))=0</formula>
    </cfRule>
  </conditionalFormatting>
  <conditionalFormatting sqref="F11">
    <cfRule type="containsBlanks" dxfId="175" priority="18">
      <formula>LEN(TRIM(F11))=0</formula>
    </cfRule>
  </conditionalFormatting>
  <conditionalFormatting sqref="F13">
    <cfRule type="containsBlanks" dxfId="174" priority="22">
      <formula>LEN(TRIM(F13))=0</formula>
    </cfRule>
  </conditionalFormatting>
  <conditionalFormatting sqref="F15">
    <cfRule type="containsBlanks" dxfId="173" priority="26">
      <formula>LEN(TRIM(F15))=0</formula>
    </cfRule>
  </conditionalFormatting>
  <conditionalFormatting sqref="F17">
    <cfRule type="containsBlanks" dxfId="172" priority="30">
      <formula>LEN(TRIM(F17))=0</formula>
    </cfRule>
  </conditionalFormatting>
  <conditionalFormatting sqref="F19">
    <cfRule type="containsBlanks" dxfId="171" priority="34">
      <formula>LEN(TRIM(F19))=0</formula>
    </cfRule>
  </conditionalFormatting>
  <conditionalFormatting sqref="F21">
    <cfRule type="containsBlanks" dxfId="170" priority="38">
      <formula>LEN(TRIM(F21))=0</formula>
    </cfRule>
  </conditionalFormatting>
  <conditionalFormatting sqref="F23">
    <cfRule type="containsBlanks" dxfId="169" priority="42">
      <formula>LEN(TRIM(F23))=0</formula>
    </cfRule>
  </conditionalFormatting>
  <conditionalFormatting sqref="F25">
    <cfRule type="containsBlanks" dxfId="168" priority="46">
      <formula>LEN(TRIM(F25))=0</formula>
    </cfRule>
  </conditionalFormatting>
  <conditionalFormatting sqref="F27">
    <cfRule type="containsBlanks" dxfId="167" priority="50">
      <formula>LEN(TRIM(F27))=0</formula>
    </cfRule>
  </conditionalFormatting>
  <conditionalFormatting sqref="I7">
    <cfRule type="containsBlanks" dxfId="166" priority="11">
      <formula>LEN(TRIM(I7))=0</formula>
    </cfRule>
  </conditionalFormatting>
  <conditionalFormatting sqref="I9">
    <cfRule type="containsBlanks" dxfId="165" priority="15">
      <formula>LEN(TRIM(I9))=0</formula>
    </cfRule>
  </conditionalFormatting>
  <conditionalFormatting sqref="I11">
    <cfRule type="containsBlanks" dxfId="164" priority="19">
      <formula>LEN(TRIM(I11))=0</formula>
    </cfRule>
  </conditionalFormatting>
  <conditionalFormatting sqref="I13">
    <cfRule type="containsBlanks" dxfId="163" priority="23">
      <formula>LEN(TRIM(I13))=0</formula>
    </cfRule>
  </conditionalFormatting>
  <conditionalFormatting sqref="I15">
    <cfRule type="containsBlanks" dxfId="162" priority="27">
      <formula>LEN(TRIM(I15))=0</formula>
    </cfRule>
  </conditionalFormatting>
  <conditionalFormatting sqref="I17">
    <cfRule type="containsBlanks" dxfId="161" priority="31">
      <formula>LEN(TRIM(I17))=0</formula>
    </cfRule>
  </conditionalFormatting>
  <conditionalFormatting sqref="I19">
    <cfRule type="containsBlanks" dxfId="160" priority="35">
      <formula>LEN(TRIM(I19))=0</formula>
    </cfRule>
  </conditionalFormatting>
  <conditionalFormatting sqref="I21">
    <cfRule type="containsBlanks" dxfId="159" priority="39">
      <formula>LEN(TRIM(I21))=0</formula>
    </cfRule>
  </conditionalFormatting>
  <conditionalFormatting sqref="I23">
    <cfRule type="containsBlanks" dxfId="158" priority="43">
      <formula>LEN(TRIM(I23))=0</formula>
    </cfRule>
  </conditionalFormatting>
  <conditionalFormatting sqref="I25">
    <cfRule type="containsBlanks" dxfId="157" priority="47">
      <formula>LEN(TRIM(I25))=0</formula>
    </cfRule>
  </conditionalFormatting>
  <conditionalFormatting sqref="I27">
    <cfRule type="containsBlanks" dxfId="156" priority="51">
      <formula>LEN(TRIM(I27))=0</formula>
    </cfRule>
  </conditionalFormatting>
  <conditionalFormatting sqref="L7">
    <cfRule type="containsBlanks" dxfId="155" priority="12">
      <formula>LEN(TRIM(L7))=0</formula>
    </cfRule>
  </conditionalFormatting>
  <conditionalFormatting sqref="L9">
    <cfRule type="containsBlanks" dxfId="154" priority="16">
      <formula>LEN(TRIM(L9))=0</formula>
    </cfRule>
  </conditionalFormatting>
  <conditionalFormatting sqref="L11">
    <cfRule type="containsBlanks" dxfId="153" priority="20">
      <formula>LEN(TRIM(L11))=0</formula>
    </cfRule>
  </conditionalFormatting>
  <conditionalFormatting sqref="L13">
    <cfRule type="containsBlanks" dxfId="152" priority="24">
      <formula>LEN(TRIM(L13))=0</formula>
    </cfRule>
  </conditionalFormatting>
  <conditionalFormatting sqref="L15">
    <cfRule type="containsBlanks" dxfId="151" priority="28">
      <formula>LEN(TRIM(L15))=0</formula>
    </cfRule>
  </conditionalFormatting>
  <conditionalFormatting sqref="L17">
    <cfRule type="containsBlanks" dxfId="150" priority="32">
      <formula>LEN(TRIM(L17))=0</formula>
    </cfRule>
  </conditionalFormatting>
  <conditionalFormatting sqref="L19">
    <cfRule type="containsBlanks" dxfId="149" priority="36">
      <formula>LEN(TRIM(L19))=0</formula>
    </cfRule>
  </conditionalFormatting>
  <conditionalFormatting sqref="L21">
    <cfRule type="containsBlanks" dxfId="148" priority="40">
      <formula>LEN(TRIM(L21))=0</formula>
    </cfRule>
  </conditionalFormatting>
  <conditionalFormatting sqref="L23">
    <cfRule type="containsBlanks" dxfId="147" priority="44">
      <formula>LEN(TRIM(L23))=0</formula>
    </cfRule>
  </conditionalFormatting>
  <conditionalFormatting sqref="L25">
    <cfRule type="containsBlanks" dxfId="146" priority="48">
      <formula>LEN(TRIM(L25))=0</formula>
    </cfRule>
  </conditionalFormatting>
  <conditionalFormatting sqref="L27">
    <cfRule type="containsBlanks" dxfId="145" priority="52">
      <formula>LEN(TRIM(L27))=0</formula>
    </cfRule>
  </conditionalFormatting>
  <conditionalFormatting sqref="AQ19">
    <cfRule type="containsBlanks" dxfId="144" priority="58">
      <formula>LEN(TRIM(AQ19))=0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xr:uid="{00000000-0002-0000-0500-000000000000}">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207" operator="equal" id="{2A01DF91-B715-4206-98E0-E3E21B82F0B0}">
            <xm:f>'Zoznam tímov a pretekárov'!$B$68</xm:f>
            <x14:dxf>
              <fill>
                <patternFill>
                  <bgColor rgb="FFFF0000"/>
                </patternFill>
              </fill>
            </x14:dxf>
          </x14:cfRule>
          <xm:sqref>E5 E7 E9 E11 E13 E15 E17 E19 E21 E23 E25 E27</xm:sqref>
        </x14:conditionalFormatting>
        <x14:conditionalFormatting xmlns:xm="http://schemas.microsoft.com/office/excel/2006/main">
          <x14:cfRule type="cellIs" priority="1063" operator="equal" id="{9F716940-3631-4EA7-AD03-90F07D0FAC84}">
            <xm:f>'Zoznam tímov a pretekárov'!$B$67</xm:f>
            <x14:dxf>
              <fill>
                <patternFill>
                  <bgColor rgb="FFFFFF00"/>
                </patternFill>
              </fill>
            </x14:dxf>
          </x14:cfRule>
          <x14:cfRule type="cellIs" priority="1065" operator="equal" id="{85E1E67B-1FCD-4BDC-A425-BE3E70A7EA46}">
            <xm:f>'Zoznam tímov a pretekárov'!$B$69</xm:f>
            <x14:dxf>
              <font>
                <strike val="0"/>
              </font>
              <fill>
                <patternFill patternType="none">
                  <bgColor auto="1"/>
                </patternFill>
              </fill>
            </x14:dxf>
          </x14:cfRule>
          <x14:cfRule type="cellIs" priority="1064" operator="equal" id="{E6254431-6A59-42E1-9FB5-1E9E853E5583}">
            <xm:f>'Zoznam tímov a pretekárov'!$B$66</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pretekárov'!$B$66:$B$69</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A26"/>
  <sheetViews>
    <sheetView showGridLines="0" view="pageBreakPreview" zoomScale="60" zoomScaleNormal="85" workbookViewId="0">
      <selection activeCell="A29" sqref="A29:Q29"/>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75" t="s">
        <v>107</v>
      </c>
      <c r="B1" s="276"/>
      <c r="C1" s="276"/>
      <c r="D1" s="276"/>
      <c r="E1" s="276"/>
      <c r="F1" s="276"/>
      <c r="G1" s="276"/>
      <c r="H1" s="276"/>
      <c r="I1" s="276"/>
      <c r="J1" s="276"/>
      <c r="K1" s="276"/>
      <c r="L1" s="276"/>
      <c r="M1" s="276"/>
      <c r="N1" s="276"/>
      <c r="O1" s="276"/>
      <c r="P1" s="276"/>
      <c r="Q1" s="277"/>
      <c r="R1" s="4"/>
      <c r="S1" s="4"/>
    </row>
    <row r="2" spans="1:27" ht="20.100000000000001" customHeight="1" thickBot="1" x14ac:dyDescent="0.3">
      <c r="A2" s="278" t="s">
        <v>20</v>
      </c>
      <c r="B2" s="281" t="s">
        <v>18</v>
      </c>
      <c r="C2" s="320" t="s">
        <v>15</v>
      </c>
      <c r="D2" s="321"/>
      <c r="E2" s="322"/>
      <c r="F2" s="320" t="s">
        <v>16</v>
      </c>
      <c r="G2" s="321"/>
      <c r="H2" s="322"/>
      <c r="I2" s="320" t="s">
        <v>102</v>
      </c>
      <c r="J2" s="321"/>
      <c r="K2" s="322"/>
      <c r="L2" s="321" t="s">
        <v>103</v>
      </c>
      <c r="M2" s="321"/>
      <c r="N2" s="321"/>
      <c r="O2" s="320" t="s">
        <v>3</v>
      </c>
      <c r="P2" s="321"/>
      <c r="Q2" s="322"/>
      <c r="R2" s="5"/>
      <c r="S2" s="5"/>
    </row>
    <row r="3" spans="1:27" ht="12" customHeight="1" x14ac:dyDescent="0.25">
      <c r="A3" s="279"/>
      <c r="B3" s="282"/>
      <c r="C3" s="323" t="s">
        <v>104</v>
      </c>
      <c r="D3" s="290" t="s">
        <v>12</v>
      </c>
      <c r="E3" s="327" t="s">
        <v>105</v>
      </c>
      <c r="F3" s="323" t="s">
        <v>104</v>
      </c>
      <c r="G3" s="290" t="s">
        <v>12</v>
      </c>
      <c r="H3" s="327" t="s">
        <v>105</v>
      </c>
      <c r="I3" s="323" t="s">
        <v>104</v>
      </c>
      <c r="J3" s="290" t="s">
        <v>12</v>
      </c>
      <c r="K3" s="327" t="s">
        <v>105</v>
      </c>
      <c r="L3" s="323" t="s">
        <v>104</v>
      </c>
      <c r="M3" s="290" t="s">
        <v>12</v>
      </c>
      <c r="N3" s="327" t="s">
        <v>105</v>
      </c>
      <c r="O3" s="329" t="s">
        <v>104</v>
      </c>
      <c r="P3" s="290" t="s">
        <v>17</v>
      </c>
      <c r="Q3" s="325" t="s">
        <v>1</v>
      </c>
      <c r="R3" s="5"/>
      <c r="S3" s="5"/>
    </row>
    <row r="4" spans="1:27" ht="18" customHeight="1" thickBot="1" x14ac:dyDescent="0.3">
      <c r="A4" s="280"/>
      <c r="B4" s="283"/>
      <c r="C4" s="324"/>
      <c r="D4" s="290"/>
      <c r="E4" s="328"/>
      <c r="F4" s="324"/>
      <c r="G4" s="290"/>
      <c r="H4" s="328"/>
      <c r="I4" s="324"/>
      <c r="J4" s="266"/>
      <c r="K4" s="328"/>
      <c r="L4" s="324"/>
      <c r="M4" s="266"/>
      <c r="N4" s="328"/>
      <c r="O4" s="330"/>
      <c r="P4" s="266"/>
      <c r="Q4" s="326"/>
      <c r="R4" s="5"/>
      <c r="S4" s="5"/>
    </row>
    <row r="5" spans="1:27" ht="35.1" customHeight="1" thickBot="1" x14ac:dyDescent="0.3">
      <c r="A5" s="2">
        <v>1</v>
      </c>
      <c r="B5" s="27" t="str">
        <f>'Zoznam tímov a pretekárov'!A3</f>
        <v>Dunajská Streda A      Szenzál</v>
      </c>
      <c r="C5" s="28">
        <f>'30 družstiev Preteky č. 1'!O5</f>
        <v>22</v>
      </c>
      <c r="D5" s="29">
        <f>'30 družstiev Preteky č. 1'!P5</f>
        <v>24475</v>
      </c>
      <c r="E5" s="30">
        <f>'30 družstiev Preteky č. 1'!Q5</f>
        <v>5</v>
      </c>
      <c r="F5" s="28">
        <f>'30 Preteky č.2'!O5</f>
        <v>16</v>
      </c>
      <c r="G5" s="29">
        <f>'30 Preteky č.2'!P5</f>
        <v>26100</v>
      </c>
      <c r="H5" s="30">
        <f>'30 Preteky č.2'!Q5</f>
        <v>2</v>
      </c>
      <c r="I5" s="28">
        <f>'12 družstiev Pretek č. 3'!O5</f>
        <v>32</v>
      </c>
      <c r="J5" s="29">
        <f>'12 družstiev Pretek č. 3'!P5</f>
        <v>11520</v>
      </c>
      <c r="K5" s="30">
        <f>'12 družstiev Pretek č. 3'!Q5</f>
        <v>9</v>
      </c>
      <c r="L5" s="28">
        <f>'12 družstiev Pretek č. 4'!O5</f>
        <v>28</v>
      </c>
      <c r="M5" s="29">
        <f>'12 družstiev Pretek č. 4'!P5</f>
        <v>17800</v>
      </c>
      <c r="N5" s="72">
        <f>'12 družstiev Pretek č. 4'!Q5</f>
        <v>7</v>
      </c>
      <c r="O5" s="36">
        <f t="shared" ref="O5:P16" si="0">SUM(C5+F5+I5+L5)</f>
        <v>98</v>
      </c>
      <c r="P5" s="37">
        <f t="shared" si="0"/>
        <v>79895</v>
      </c>
      <c r="Q5" s="38">
        <f>AA5</f>
        <v>6</v>
      </c>
      <c r="R5" s="1"/>
      <c r="S5" s="1"/>
      <c r="V5" s="38">
        <f>(RANK(O5,$O$5:$O$16,1))</f>
        <v>6</v>
      </c>
      <c r="W5">
        <f>RANK(P5,$P$5:$P$16,0)</f>
        <v>7</v>
      </c>
      <c r="X5">
        <f>V5+W5*0.001</f>
        <v>6.0069999999999997</v>
      </c>
      <c r="AA5">
        <f>RANK(X5,$X$5:$X$16,1)</f>
        <v>6</v>
      </c>
    </row>
    <row r="6" spans="1:27" ht="35.1" customHeight="1" thickBot="1" x14ac:dyDescent="0.3">
      <c r="A6" s="6">
        <v>2</v>
      </c>
      <c r="B6" s="27" t="str">
        <f>'Zoznam tímov a pretekárov'!A5</f>
        <v>Dunajská Streda C             Blinker</v>
      </c>
      <c r="C6" s="39">
        <f>'30 družstiev Preteky č. 1'!O7</f>
        <v>32</v>
      </c>
      <c r="D6" s="40">
        <f>'30 družstiev Preteky č. 1'!P7</f>
        <v>14400</v>
      </c>
      <c r="E6" s="41">
        <f>'30 družstiev Preteky č. 1'!Q7</f>
        <v>10</v>
      </c>
      <c r="F6" s="39">
        <f>'30 Preteky č.2'!O7</f>
        <v>38</v>
      </c>
      <c r="G6" s="40">
        <f>'30 Preteky č.2'!P7</f>
        <v>9925</v>
      </c>
      <c r="H6" s="41">
        <f>'30 Preteky č.2'!Q7</f>
        <v>11</v>
      </c>
      <c r="I6" s="39">
        <f>'12 družstiev Pretek č. 3'!O7</f>
        <v>27</v>
      </c>
      <c r="J6" s="40">
        <f>'12 družstiev Pretek č. 3'!P7</f>
        <v>20300</v>
      </c>
      <c r="K6" s="41">
        <f>'12 družstiev Pretek č. 3'!Q7</f>
        <v>6</v>
      </c>
      <c r="L6" s="39">
        <f>'12 družstiev Pretek č. 4'!O7</f>
        <v>19</v>
      </c>
      <c r="M6" s="40">
        <f>'12 družstiev Pretek č. 4'!P7</f>
        <v>31400</v>
      </c>
      <c r="N6" s="73">
        <f>'12 družstiev Pretek č. 4'!Q7</f>
        <v>4</v>
      </c>
      <c r="O6" s="47">
        <f t="shared" si="0"/>
        <v>116</v>
      </c>
      <c r="P6" s="48">
        <f t="shared" si="0"/>
        <v>76025</v>
      </c>
      <c r="Q6" s="38">
        <f t="shared" ref="Q6:Q16" si="1">AA6</f>
        <v>8</v>
      </c>
      <c r="R6" s="1"/>
      <c r="S6" s="1"/>
      <c r="V6" s="38">
        <f t="shared" ref="V6:V16" si="2">(RANK(O6,$O$5:$O$16,1))</f>
        <v>8</v>
      </c>
      <c r="W6">
        <f t="shared" ref="W6:W16" si="3">RANK(P6,$P$5:$P$16,0)</f>
        <v>8</v>
      </c>
      <c r="X6">
        <f t="shared" ref="X6:X16" si="4">V6+W6*0.001</f>
        <v>8.0079999999999991</v>
      </c>
      <c r="AA6">
        <f t="shared" ref="AA6:AA16" si="5">RANK(X6,$X$5:$X$16,1)</f>
        <v>8</v>
      </c>
    </row>
    <row r="7" spans="1:27" ht="35.1" customHeight="1" thickBot="1" x14ac:dyDescent="0.3">
      <c r="A7" s="2">
        <v>3</v>
      </c>
      <c r="B7" s="27" t="str">
        <f>'Zoznam tímov a pretekárov'!A7</f>
        <v>Dunajská Streda E Haldorádo MFT SK</v>
      </c>
      <c r="C7" s="39">
        <f>'30 družstiev Preteky č. 1'!O9</f>
        <v>16.5</v>
      </c>
      <c r="D7" s="40">
        <f>'30 družstiev Preteky č. 1'!P9</f>
        <v>21925</v>
      </c>
      <c r="E7" s="41">
        <f>'30 družstiev Preteky č. 1'!Q9</f>
        <v>1</v>
      </c>
      <c r="F7" s="39">
        <f>'30 Preteky č.2'!O9</f>
        <v>26</v>
      </c>
      <c r="G7" s="40">
        <f>'30 Preteky č.2'!P9</f>
        <v>19325</v>
      </c>
      <c r="H7" s="41">
        <f>'30 Preteky č.2'!Q9</f>
        <v>7</v>
      </c>
      <c r="I7" s="39">
        <f>'12 družstiev Pretek č. 3'!O9</f>
        <v>7</v>
      </c>
      <c r="J7" s="40">
        <f>'12 družstiev Pretek č. 3'!P9</f>
        <v>38580</v>
      </c>
      <c r="K7" s="41">
        <f>'12 družstiev Pretek č. 3'!Q9</f>
        <v>1</v>
      </c>
      <c r="L7" s="39">
        <f>'12 družstiev Pretek č. 4'!O9</f>
        <v>16</v>
      </c>
      <c r="M7" s="40">
        <f>'12 družstiev Pretek č. 4'!P9</f>
        <v>29920</v>
      </c>
      <c r="N7" s="73">
        <f>'12 družstiev Pretek č. 4'!Q9</f>
        <v>3</v>
      </c>
      <c r="O7" s="47">
        <f t="shared" si="0"/>
        <v>65.5</v>
      </c>
      <c r="P7" s="48">
        <f t="shared" si="0"/>
        <v>109750</v>
      </c>
      <c r="Q7" s="38">
        <f t="shared" si="1"/>
        <v>1</v>
      </c>
      <c r="R7" s="1"/>
      <c r="S7" s="1"/>
      <c r="V7" s="38">
        <f t="shared" si="2"/>
        <v>1</v>
      </c>
      <c r="W7">
        <f t="shared" si="3"/>
        <v>2</v>
      </c>
      <c r="X7">
        <f t="shared" si="4"/>
        <v>1.002</v>
      </c>
      <c r="AA7">
        <f t="shared" si="5"/>
        <v>1</v>
      </c>
    </row>
    <row r="8" spans="1:27" ht="35.1" customHeight="1" thickBot="1" x14ac:dyDescent="0.3">
      <c r="A8" s="6">
        <v>4</v>
      </c>
      <c r="B8" s="27" t="str">
        <f>'Zoznam tímov a pretekárov'!A9</f>
        <v>Hlohovec SPORTEX MT</v>
      </c>
      <c r="C8" s="39">
        <f>'30 družstiev Preteky č. 1'!O11</f>
        <v>19.5</v>
      </c>
      <c r="D8" s="40">
        <f>'30 družstiev Preteky č. 1'!P11</f>
        <v>24875</v>
      </c>
      <c r="E8" s="41">
        <f>'30 družstiev Preteky č. 1'!Q11</f>
        <v>3</v>
      </c>
      <c r="F8" s="39">
        <f>'30 Preteky č.2'!O11</f>
        <v>32.5</v>
      </c>
      <c r="G8" s="40">
        <f>'30 Preteky č.2'!P11</f>
        <v>14350</v>
      </c>
      <c r="H8" s="41">
        <f>'30 Preteky č.2'!Q11</f>
        <v>9</v>
      </c>
      <c r="I8" s="39">
        <f>'12 družstiev Pretek č. 3'!O11</f>
        <v>36</v>
      </c>
      <c r="J8" s="40">
        <f>'12 družstiev Pretek č. 3'!P11</f>
        <v>11220</v>
      </c>
      <c r="K8" s="41">
        <f>'12 družstiev Pretek č. 3'!Q11</f>
        <v>11</v>
      </c>
      <c r="L8" s="39">
        <f>'12 družstiev Pretek č. 4'!O11</f>
        <v>14</v>
      </c>
      <c r="M8" s="40">
        <f>'12 družstiev Pretek č. 4'!P11</f>
        <v>35220</v>
      </c>
      <c r="N8" s="73">
        <f>'12 družstiev Pretek č. 4'!Q11</f>
        <v>1</v>
      </c>
      <c r="O8" s="47">
        <f t="shared" si="0"/>
        <v>102</v>
      </c>
      <c r="P8" s="48">
        <f t="shared" si="0"/>
        <v>85665</v>
      </c>
      <c r="Q8" s="38">
        <f t="shared" si="1"/>
        <v>7</v>
      </c>
      <c r="R8" s="1"/>
      <c r="S8" s="1"/>
      <c r="V8" s="38">
        <f t="shared" si="2"/>
        <v>7</v>
      </c>
      <c r="W8">
        <f t="shared" si="3"/>
        <v>6</v>
      </c>
      <c r="X8">
        <f t="shared" si="4"/>
        <v>7.0060000000000002</v>
      </c>
      <c r="AA8">
        <f t="shared" si="5"/>
        <v>7</v>
      </c>
    </row>
    <row r="9" spans="1:27" ht="35.1" customHeight="1" thickBot="1" x14ac:dyDescent="0.3">
      <c r="A9" s="2">
        <v>5</v>
      </c>
      <c r="B9" s="27" t="str">
        <f>'Zoznam tímov a pretekárov'!A11</f>
        <v>Komárno MMX Senzas   Dopping MFT</v>
      </c>
      <c r="C9" s="39">
        <f>'30 družstiev Preteky č. 1'!O13</f>
        <v>21</v>
      </c>
      <c r="D9" s="40">
        <f>'30 družstiev Preteky č. 1'!P13</f>
        <v>19050</v>
      </c>
      <c r="E9" s="41">
        <f>'30 družstiev Preteky č. 1'!Q13</f>
        <v>4</v>
      </c>
      <c r="F9" s="39">
        <f>'30 Preteky č.2'!O13</f>
        <v>16.5</v>
      </c>
      <c r="G9" s="40">
        <f>'30 Preteky č.2'!P13</f>
        <v>23900</v>
      </c>
      <c r="H9" s="41">
        <f>'30 Preteky č.2'!Q13</f>
        <v>3</v>
      </c>
      <c r="I9" s="39">
        <f>'12 družstiev Pretek č. 3'!O13</f>
        <v>21</v>
      </c>
      <c r="J9" s="40">
        <f>'12 družstiev Pretek č. 3'!P13</f>
        <v>25640</v>
      </c>
      <c r="K9" s="41">
        <f>'12 družstiev Pretek č. 3'!Q13</f>
        <v>4</v>
      </c>
      <c r="L9" s="39">
        <f>'12 družstiev Pretek č. 4'!O13</f>
        <v>25</v>
      </c>
      <c r="M9" s="40">
        <f>'12 družstiev Pretek č. 4'!P13</f>
        <v>22960</v>
      </c>
      <c r="N9" s="73">
        <f>'12 družstiev Pretek č. 4'!Q13</f>
        <v>6</v>
      </c>
      <c r="O9" s="47">
        <f t="shared" si="0"/>
        <v>83.5</v>
      </c>
      <c r="P9" s="48">
        <f t="shared" si="0"/>
        <v>91550</v>
      </c>
      <c r="Q9" s="38">
        <f t="shared" si="1"/>
        <v>3</v>
      </c>
      <c r="R9" s="76"/>
      <c r="S9" s="1"/>
      <c r="V9" s="38">
        <f t="shared" si="2"/>
        <v>3</v>
      </c>
      <c r="W9">
        <f t="shared" si="3"/>
        <v>3</v>
      </c>
      <c r="X9">
        <f t="shared" si="4"/>
        <v>3.0030000000000001</v>
      </c>
      <c r="AA9">
        <f t="shared" si="5"/>
        <v>3</v>
      </c>
    </row>
    <row r="10" spans="1:27" ht="35.1" customHeight="1" thickBot="1" x14ac:dyDescent="0.3">
      <c r="A10" s="6">
        <v>6</v>
      </c>
      <c r="B10" s="27" t="str">
        <f>'Zoznam tímov a pretekárov'!A13</f>
        <v xml:space="preserve">Nová Baňa Carpio </v>
      </c>
      <c r="C10" s="39">
        <f>'30 družstiev Preteky č. 1'!O15</f>
        <v>17</v>
      </c>
      <c r="D10" s="40">
        <f>'30 družstiev Preteky č. 1'!P15</f>
        <v>25475</v>
      </c>
      <c r="E10" s="41">
        <f>'30 družstiev Preteky č. 1'!Q15</f>
        <v>2</v>
      </c>
      <c r="F10" s="39">
        <f>'30 Preteky č.2'!O15</f>
        <v>14</v>
      </c>
      <c r="G10" s="40">
        <f>'30 Preteky č.2'!P15</f>
        <v>32925</v>
      </c>
      <c r="H10" s="41">
        <f>'30 Preteky č.2'!Q15</f>
        <v>1</v>
      </c>
      <c r="I10" s="39">
        <f>'12 družstiev Pretek č. 3'!O15</f>
        <v>32</v>
      </c>
      <c r="J10" s="40">
        <f>'12 družstiev Pretek č. 3'!P15</f>
        <v>14520</v>
      </c>
      <c r="K10" s="41">
        <f>'12 družstiev Pretek č. 3'!Q15</f>
        <v>8</v>
      </c>
      <c r="L10" s="39">
        <f>'12 družstiev Pretek č. 4'!O15</f>
        <v>34</v>
      </c>
      <c r="M10" s="40">
        <f>'12 družstiev Pretek č. 4'!P15</f>
        <v>14280</v>
      </c>
      <c r="N10" s="73">
        <f>'12 družstiev Pretek č. 4'!Q15</f>
        <v>10</v>
      </c>
      <c r="O10" s="47">
        <f t="shared" si="0"/>
        <v>97</v>
      </c>
      <c r="P10" s="48">
        <f t="shared" si="0"/>
        <v>87200</v>
      </c>
      <c r="Q10" s="38">
        <f t="shared" si="1"/>
        <v>5</v>
      </c>
      <c r="R10" s="1"/>
      <c r="S10" s="1"/>
      <c r="V10" s="38">
        <f t="shared" si="2"/>
        <v>5</v>
      </c>
      <c r="W10">
        <f t="shared" si="3"/>
        <v>5</v>
      </c>
      <c r="X10">
        <f t="shared" si="4"/>
        <v>5.0049999999999999</v>
      </c>
      <c r="AA10">
        <f t="shared" si="5"/>
        <v>5</v>
      </c>
    </row>
    <row r="11" spans="1:27" ht="35.1" customHeight="1" thickBot="1" x14ac:dyDescent="0.3">
      <c r="A11" s="2">
        <v>7</v>
      </c>
      <c r="B11" s="27" t="str">
        <f>'Zoznam tímov a pretekárov'!A15</f>
        <v>Nové Zámky B                         Andovce</v>
      </c>
      <c r="C11" s="39">
        <f>'30 družstiev Preteky č. 1'!O17</f>
        <v>31</v>
      </c>
      <c r="D11" s="40">
        <f>'30 družstiev Preteky č. 1'!P17</f>
        <v>13525</v>
      </c>
      <c r="E11" s="41">
        <f>'30 družstiev Preteky č. 1'!Q17</f>
        <v>9</v>
      </c>
      <c r="F11" s="39">
        <f>'30 Preteky č.2'!O17</f>
        <v>33.5</v>
      </c>
      <c r="G11" s="40">
        <f>'30 Preteky č.2'!P17</f>
        <v>13550</v>
      </c>
      <c r="H11" s="41">
        <f>'30 Preteky č.2'!Q17</f>
        <v>10</v>
      </c>
      <c r="I11" s="39">
        <f>'12 družstiev Pretek č. 3'!O17</f>
        <v>29</v>
      </c>
      <c r="J11" s="40">
        <f>'12 družstiev Pretek č. 3'!P17</f>
        <v>16880</v>
      </c>
      <c r="K11" s="41">
        <f>'12 družstiev Pretek č. 3'!Q17</f>
        <v>7</v>
      </c>
      <c r="L11" s="39">
        <f>'12 družstiev Pretek č. 4'!O17</f>
        <v>36</v>
      </c>
      <c r="M11" s="40">
        <f>'12 družstiev Pretek č. 4'!P17</f>
        <v>16360</v>
      </c>
      <c r="N11" s="73">
        <f>'12 družstiev Pretek č. 4'!Q17</f>
        <v>11</v>
      </c>
      <c r="O11" s="47">
        <f t="shared" si="0"/>
        <v>129.5</v>
      </c>
      <c r="P11" s="48">
        <f t="shared" si="0"/>
        <v>60315</v>
      </c>
      <c r="Q11" s="38">
        <f t="shared" si="1"/>
        <v>10</v>
      </c>
      <c r="R11" s="1"/>
      <c r="S11" s="1"/>
      <c r="V11" s="38">
        <f t="shared" si="2"/>
        <v>10</v>
      </c>
      <c r="W11">
        <f t="shared" si="3"/>
        <v>10</v>
      </c>
      <c r="X11">
        <f t="shared" si="4"/>
        <v>10.01</v>
      </c>
      <c r="AA11">
        <f t="shared" si="5"/>
        <v>10</v>
      </c>
    </row>
    <row r="12" spans="1:27" ht="35.1" customHeight="1" thickBot="1" x14ac:dyDescent="0.3">
      <c r="A12" s="6">
        <v>8</v>
      </c>
      <c r="B12" s="27" t="str">
        <f>'Zoznam tímov a pretekárov'!A17</f>
        <v>Považská Bystrica</v>
      </c>
      <c r="C12" s="39">
        <f>'30 družstiev Preteky č. 1'!O19</f>
        <v>23</v>
      </c>
      <c r="D12" s="40">
        <f>'30 družstiev Preteky č. 1'!P19</f>
        <v>24000</v>
      </c>
      <c r="E12" s="41">
        <f>'30 družstiev Preteky č. 1'!Q19</f>
        <v>6</v>
      </c>
      <c r="F12" s="39">
        <f>'30 Preteky č.2'!O19</f>
        <v>20</v>
      </c>
      <c r="G12" s="40">
        <f>'30 Preteky č.2'!P19</f>
        <v>31925</v>
      </c>
      <c r="H12" s="41">
        <f>'30 Preteky č.2'!Q19</f>
        <v>5</v>
      </c>
      <c r="I12" s="39">
        <f>'12 družstiev Pretek č. 3'!O19</f>
        <v>12</v>
      </c>
      <c r="J12" s="40">
        <f>'12 družstiev Pretek č. 3'!P19</f>
        <v>35760</v>
      </c>
      <c r="K12" s="41">
        <f>'12 družstiev Pretek č. 3'!Q19</f>
        <v>2</v>
      </c>
      <c r="L12" s="39">
        <f>'12 družstiev Pretek č. 4'!O19</f>
        <v>15</v>
      </c>
      <c r="M12" s="40">
        <f>'12 družstiev Pretek č. 4'!P19</f>
        <v>29700</v>
      </c>
      <c r="N12" s="73">
        <f>'12 družstiev Pretek č. 4'!Q19</f>
        <v>2</v>
      </c>
      <c r="O12" s="47">
        <f t="shared" si="0"/>
        <v>70</v>
      </c>
      <c r="P12" s="48">
        <f t="shared" si="0"/>
        <v>121385</v>
      </c>
      <c r="Q12" s="38">
        <f t="shared" si="1"/>
        <v>2</v>
      </c>
      <c r="R12" s="1"/>
      <c r="S12" s="1"/>
      <c r="V12" s="38">
        <f t="shared" si="2"/>
        <v>2</v>
      </c>
      <c r="W12">
        <f t="shared" si="3"/>
        <v>1</v>
      </c>
      <c r="X12">
        <f t="shared" si="4"/>
        <v>2.0009999999999999</v>
      </c>
      <c r="AA12">
        <f t="shared" si="5"/>
        <v>2</v>
      </c>
    </row>
    <row r="13" spans="1:27" ht="35.1" customHeight="1" thickBot="1" x14ac:dyDescent="0.3">
      <c r="A13" s="2">
        <v>9</v>
      </c>
      <c r="B13" s="27" t="str">
        <f>'Zoznam tímov a pretekárov'!A19</f>
        <v>Štúrovo A Top-Mix</v>
      </c>
      <c r="C13" s="39">
        <f>'30 družstiev Preteky č. 1'!O21</f>
        <v>24</v>
      </c>
      <c r="D13" s="40">
        <f>'30 družstiev Preteky č. 1'!P21</f>
        <v>17725</v>
      </c>
      <c r="E13" s="41">
        <f>'30 družstiev Preteky č. 1'!Q21</f>
        <v>7</v>
      </c>
      <c r="F13" s="39">
        <f>'30 Preteky č.2'!O21</f>
        <v>23</v>
      </c>
      <c r="G13" s="40">
        <f>'30 Preteky č.2'!P21</f>
        <v>22250</v>
      </c>
      <c r="H13" s="41">
        <f>'30 Preteky č.2'!Q21</f>
        <v>6</v>
      </c>
      <c r="I13" s="39">
        <f>'12 družstiev Pretek č. 3'!O21</f>
        <v>20</v>
      </c>
      <c r="J13" s="40">
        <f>'12 družstiev Pretek č. 3'!P21</f>
        <v>25820</v>
      </c>
      <c r="K13" s="41">
        <f>'12 družstiev Pretek č. 3'!Q21</f>
        <v>3</v>
      </c>
      <c r="L13" s="39">
        <f>'12 družstiev Pretek č. 4'!O21</f>
        <v>29</v>
      </c>
      <c r="M13" s="40">
        <f>'12 družstiev Pretek č. 4'!P21</f>
        <v>21760</v>
      </c>
      <c r="N13" s="73">
        <f>'12 družstiev Pretek č. 4'!Q21</f>
        <v>8</v>
      </c>
      <c r="O13" s="47">
        <f t="shared" si="0"/>
        <v>96</v>
      </c>
      <c r="P13" s="48">
        <f t="shared" si="0"/>
        <v>87555</v>
      </c>
      <c r="Q13" s="38">
        <f t="shared" si="1"/>
        <v>4</v>
      </c>
      <c r="R13" s="1"/>
      <c r="S13" s="1"/>
      <c r="V13" s="38">
        <f t="shared" si="2"/>
        <v>4</v>
      </c>
      <c r="W13">
        <f t="shared" si="3"/>
        <v>4</v>
      </c>
      <c r="X13">
        <f t="shared" si="4"/>
        <v>4.0039999999999996</v>
      </c>
      <c r="AA13">
        <f t="shared" si="5"/>
        <v>4</v>
      </c>
    </row>
    <row r="14" spans="1:27" ht="35.1" customHeight="1" thickBot="1" x14ac:dyDescent="0.3">
      <c r="A14" s="6">
        <v>10</v>
      </c>
      <c r="B14" s="27" t="str">
        <f>'Zoznam tímov a pretekárov'!A21</f>
        <v>Štúrovo B TMA          Fishing Team</v>
      </c>
      <c r="C14" s="39">
        <f>'30 družstiev Preteky č. 1'!O23</f>
        <v>28</v>
      </c>
      <c r="D14" s="40">
        <f>'30 družstiev Preteky č. 1'!P23</f>
        <v>16350</v>
      </c>
      <c r="E14" s="41">
        <f>'30 družstiev Preteky č. 1'!Q23</f>
        <v>8</v>
      </c>
      <c r="F14" s="39">
        <f>'30 Preteky č.2'!O23</f>
        <v>26</v>
      </c>
      <c r="G14" s="40">
        <f>'30 Preteky č.2'!P23</f>
        <v>19275</v>
      </c>
      <c r="H14" s="41">
        <f>'30 Preteky č.2'!Q23</f>
        <v>8</v>
      </c>
      <c r="I14" s="39">
        <f>'12 družstiev Pretek č. 3'!O23</f>
        <v>36</v>
      </c>
      <c r="J14" s="40">
        <f>'12 družstiev Pretek č. 3'!P23</f>
        <v>11720</v>
      </c>
      <c r="K14" s="41">
        <f>'12 družstiev Pretek č. 3'!Q23</f>
        <v>10</v>
      </c>
      <c r="L14" s="39">
        <f>'12 družstiev Pretek č. 4'!O23</f>
        <v>45</v>
      </c>
      <c r="M14" s="40">
        <f>'12 družstiev Pretek č. 4'!P23</f>
        <v>8340</v>
      </c>
      <c r="N14" s="73">
        <f>'12 družstiev Pretek č. 4'!Q23</f>
        <v>12</v>
      </c>
      <c r="O14" s="47">
        <f t="shared" si="0"/>
        <v>135</v>
      </c>
      <c r="P14" s="48">
        <f t="shared" si="0"/>
        <v>55685</v>
      </c>
      <c r="Q14" s="38">
        <f t="shared" si="1"/>
        <v>11</v>
      </c>
      <c r="R14" s="77"/>
      <c r="S14" s="1"/>
      <c r="V14" s="38">
        <f t="shared" si="2"/>
        <v>11</v>
      </c>
      <c r="W14">
        <f t="shared" si="3"/>
        <v>11</v>
      </c>
      <c r="X14">
        <f t="shared" si="4"/>
        <v>11.010999999999999</v>
      </c>
      <c r="AA14">
        <f t="shared" si="5"/>
        <v>11</v>
      </c>
    </row>
    <row r="15" spans="1:27" ht="35.1" customHeight="1" thickBot="1" x14ac:dyDescent="0.3">
      <c r="A15" s="6">
        <v>11</v>
      </c>
      <c r="B15" s="27" t="str">
        <f>'Zoznam tímov a pretekárov'!A23</f>
        <v>Turčianske Teplice B    Maver</v>
      </c>
      <c r="C15" s="39">
        <f>'30 družstiev Preteky č. 1'!O25</f>
        <v>34</v>
      </c>
      <c r="D15" s="40">
        <f>'30 družstiev Preteky č. 1'!P25</f>
        <v>14175</v>
      </c>
      <c r="E15" s="41">
        <f>'30 družstiev Preteky č. 1'!Q25</f>
        <v>11</v>
      </c>
      <c r="F15" s="39">
        <f>'30 Preteky č.2'!O25</f>
        <v>18.5</v>
      </c>
      <c r="G15" s="40">
        <f>'30 Preteky č.2'!P25</f>
        <v>22475</v>
      </c>
      <c r="H15" s="41">
        <f>'30 Preteky č.2'!Q25</f>
        <v>4</v>
      </c>
      <c r="I15" s="39">
        <f>'12 družstiev Pretek č. 3'!O25</f>
        <v>38</v>
      </c>
      <c r="J15" s="40">
        <f>'12 družstiev Pretek č. 3'!P25</f>
        <v>10180</v>
      </c>
      <c r="K15" s="41">
        <f>'12 družstiev Pretek č. 3'!Q25</f>
        <v>12</v>
      </c>
      <c r="L15" s="39">
        <f>'12 družstiev Pretek č. 4'!O25</f>
        <v>31</v>
      </c>
      <c r="M15" s="40">
        <f>'12 družstiev Pretek č. 4'!P25</f>
        <v>17680</v>
      </c>
      <c r="N15" s="73">
        <f>'12 družstiev Pretek č. 4'!Q25</f>
        <v>9</v>
      </c>
      <c r="O15" s="47">
        <f t="shared" si="0"/>
        <v>121.5</v>
      </c>
      <c r="P15" s="48">
        <f t="shared" si="0"/>
        <v>64510</v>
      </c>
      <c r="Q15" s="38">
        <f t="shared" si="1"/>
        <v>9</v>
      </c>
      <c r="R15" s="1"/>
      <c r="S15" s="1"/>
      <c r="V15" s="38">
        <f t="shared" si="2"/>
        <v>9</v>
      </c>
      <c r="W15">
        <f t="shared" si="3"/>
        <v>9</v>
      </c>
      <c r="X15">
        <f t="shared" si="4"/>
        <v>9.0090000000000003</v>
      </c>
      <c r="AA15">
        <f t="shared" si="5"/>
        <v>9</v>
      </c>
    </row>
    <row r="16" spans="1:27" ht="35.1" customHeight="1" thickBot="1" x14ac:dyDescent="0.3">
      <c r="A16" s="3">
        <v>12</v>
      </c>
      <c r="B16" s="50">
        <f>'Zoznam tímov a pretekárov'!A25</f>
        <v>0</v>
      </c>
      <c r="C16" s="64">
        <f>'30 družstiev Preteky č. 1'!O27</f>
        <v>396</v>
      </c>
      <c r="D16" s="51">
        <f>'30 družstiev Preteky č. 1'!P27</f>
        <v>-4</v>
      </c>
      <c r="E16" s="52">
        <f>'30 družstiev Preteky č. 1'!Q27</f>
        <v>12</v>
      </c>
      <c r="F16" s="64">
        <f>'30 Preteky č.2'!O27</f>
        <v>396</v>
      </c>
      <c r="G16" s="51">
        <f>'30 Preteky č.2'!P27</f>
        <v>-4</v>
      </c>
      <c r="H16" s="52">
        <f>'30 Preteky č.2'!Q27</f>
        <v>12</v>
      </c>
      <c r="I16" s="64">
        <f>'12 družstiev Pretek č. 3'!O27</f>
        <v>22</v>
      </c>
      <c r="J16" s="51">
        <f>'12 družstiev Pretek č. 3'!P27</f>
        <v>20920</v>
      </c>
      <c r="K16" s="52">
        <f>'12 družstiev Pretek č. 3'!Q27</f>
        <v>5</v>
      </c>
      <c r="L16" s="64">
        <f>'12 družstiev Pretek č. 4'!O27</f>
        <v>20</v>
      </c>
      <c r="M16" s="51">
        <f>'12 družstiev Pretek č. 4'!P27</f>
        <v>25000</v>
      </c>
      <c r="N16" s="74">
        <f>'12 družstiev Pretek č. 4'!Q27</f>
        <v>5</v>
      </c>
      <c r="O16" s="58">
        <f t="shared" si="0"/>
        <v>834</v>
      </c>
      <c r="P16" s="59">
        <f t="shared" si="0"/>
        <v>45912</v>
      </c>
      <c r="Q16" s="38">
        <f t="shared" si="1"/>
        <v>12</v>
      </c>
      <c r="R16" s="1"/>
      <c r="S16" s="1"/>
      <c r="V16" s="38">
        <f t="shared" si="2"/>
        <v>12</v>
      </c>
      <c r="W16">
        <f t="shared" si="3"/>
        <v>12</v>
      </c>
      <c r="X16">
        <f t="shared" si="4"/>
        <v>12.012</v>
      </c>
      <c r="AA16">
        <f t="shared" si="5"/>
        <v>12</v>
      </c>
    </row>
    <row r="17" spans="1:19" ht="27.75" customHeight="1" x14ac:dyDescent="0.3">
      <c r="A17" s="315" t="s">
        <v>100</v>
      </c>
      <c r="B17" s="315"/>
      <c r="C17" s="315"/>
      <c r="D17" s="315"/>
      <c r="E17" s="315"/>
      <c r="F17" s="315"/>
      <c r="G17" s="315"/>
      <c r="H17" s="315"/>
      <c r="I17" s="315"/>
      <c r="J17" s="315"/>
      <c r="K17" s="315"/>
      <c r="L17" s="315"/>
      <c r="M17" s="315"/>
      <c r="N17" s="315"/>
      <c r="O17" s="315"/>
      <c r="P17" s="315"/>
      <c r="Q17" s="315"/>
      <c r="R17" s="23"/>
      <c r="S17" s="23"/>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65"/>
  <sheetViews>
    <sheetView showGridLines="0" zoomScaleNormal="100"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5.33203125"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9.6640625" customWidth="1"/>
    <col min="17" max="17" width="6.109375" customWidth="1"/>
    <col min="18" max="18" width="2.6640625" customWidth="1"/>
    <col min="19" max="19" width="4.5546875" customWidth="1"/>
    <col min="20" max="20" width="15.109375" customWidth="1"/>
    <col min="21" max="21" width="15.554687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5">
      <c r="A1" s="242" t="s">
        <v>179</v>
      </c>
      <c r="B1" s="243"/>
      <c r="C1" s="216" t="s">
        <v>183</v>
      </c>
      <c r="D1" s="216"/>
      <c r="E1" s="216"/>
      <c r="F1" s="216"/>
      <c r="G1" s="216"/>
      <c r="H1" s="216"/>
      <c r="I1" s="216"/>
      <c r="J1" s="216"/>
      <c r="K1" s="216"/>
      <c r="L1" s="216"/>
      <c r="M1" s="216"/>
      <c r="N1" s="216"/>
      <c r="O1" s="216"/>
      <c r="P1" s="216"/>
      <c r="Q1" s="217"/>
      <c r="T1" s="251" t="s">
        <v>48</v>
      </c>
      <c r="U1" s="252"/>
      <c r="V1" s="253"/>
    </row>
    <row r="2" spans="1:52" ht="13.5" customHeight="1" x14ac:dyDescent="0.25">
      <c r="A2" s="222"/>
      <c r="B2" s="218" t="s">
        <v>18</v>
      </c>
      <c r="C2" s="219" t="s">
        <v>4</v>
      </c>
      <c r="D2" s="220"/>
      <c r="E2" s="221"/>
      <c r="F2" s="219" t="s">
        <v>5</v>
      </c>
      <c r="G2" s="220"/>
      <c r="H2" s="221"/>
      <c r="I2" s="219" t="s">
        <v>6</v>
      </c>
      <c r="J2" s="220"/>
      <c r="K2" s="221"/>
      <c r="L2" s="219" t="s">
        <v>7</v>
      </c>
      <c r="M2" s="220"/>
      <c r="N2" s="220"/>
      <c r="O2" s="244" t="s">
        <v>13</v>
      </c>
      <c r="P2" s="244" t="s">
        <v>14</v>
      </c>
      <c r="Q2" s="247" t="s">
        <v>11</v>
      </c>
      <c r="T2" s="254" t="s">
        <v>49</v>
      </c>
      <c r="U2" s="257" t="s">
        <v>141</v>
      </c>
      <c r="V2" s="260" t="s">
        <v>1</v>
      </c>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row>
    <row r="3" spans="1:52" ht="12" customHeight="1" x14ac:dyDescent="0.25">
      <c r="A3" s="222"/>
      <c r="B3" s="218"/>
      <c r="C3" s="223" t="s">
        <v>8</v>
      </c>
      <c r="D3" s="224"/>
      <c r="E3" s="225"/>
      <c r="F3" s="223" t="s">
        <v>8</v>
      </c>
      <c r="G3" s="224"/>
      <c r="H3" s="225"/>
      <c r="I3" s="223" t="s">
        <v>8</v>
      </c>
      <c r="J3" s="224"/>
      <c r="K3" s="225"/>
      <c r="L3" s="223" t="s">
        <v>8</v>
      </c>
      <c r="M3" s="224"/>
      <c r="N3" s="224"/>
      <c r="O3" s="245"/>
      <c r="P3" s="245"/>
      <c r="Q3" s="247"/>
      <c r="T3" s="255"/>
      <c r="U3" s="258"/>
      <c r="V3" s="261"/>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row>
    <row r="4" spans="1:52" ht="15.9" customHeight="1" thickBot="1" x14ac:dyDescent="0.3">
      <c r="A4" s="222"/>
      <c r="B4" s="218"/>
      <c r="C4" s="60" t="s">
        <v>9</v>
      </c>
      <c r="D4" s="61" t="s">
        <v>10</v>
      </c>
      <c r="E4" s="62" t="s">
        <v>0</v>
      </c>
      <c r="F4" s="60" t="s">
        <v>9</v>
      </c>
      <c r="G4" s="61" t="s">
        <v>10</v>
      </c>
      <c r="H4" s="62" t="s">
        <v>0</v>
      </c>
      <c r="I4" s="60" t="s">
        <v>9</v>
      </c>
      <c r="J4" s="61" t="s">
        <v>10</v>
      </c>
      <c r="K4" s="62" t="s">
        <v>0</v>
      </c>
      <c r="L4" s="60" t="s">
        <v>9</v>
      </c>
      <c r="M4" s="61" t="s">
        <v>10</v>
      </c>
      <c r="N4" s="63" t="s">
        <v>0</v>
      </c>
      <c r="O4" s="246"/>
      <c r="P4" s="246"/>
      <c r="Q4" s="247"/>
      <c r="T4" s="256"/>
      <c r="U4" s="259"/>
      <c r="V4" s="262"/>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row>
    <row r="5" spans="1:52" ht="15.9" customHeight="1" x14ac:dyDescent="0.25">
      <c r="A5" s="199">
        <v>1</v>
      </c>
      <c r="B5" s="201" t="str">
        <f>'Zoznam tímov a pretekárov'!A3</f>
        <v>Dunajská Streda A      Szenzál</v>
      </c>
      <c r="C5" s="203"/>
      <c r="D5" s="204"/>
      <c r="E5" s="71"/>
      <c r="F5" s="203"/>
      <c r="G5" s="230"/>
      <c r="H5" s="71"/>
      <c r="I5" s="203"/>
      <c r="J5" s="230"/>
      <c r="K5" s="71"/>
      <c r="L5" s="203"/>
      <c r="M5" s="230"/>
      <c r="N5" s="71"/>
      <c r="O5" s="205">
        <f>SUM(E6+H6+K6+N6)</f>
        <v>0</v>
      </c>
      <c r="P5" s="207">
        <f>SUM(D6+G6+J6+M6)</f>
        <v>0</v>
      </c>
      <c r="Q5" s="240">
        <f>AD6</f>
        <v>1</v>
      </c>
      <c r="T5" s="234">
        <f>O5+'30 družstiev Preteky č. 1'!O5 + '30 Preteky č.2'!O5</f>
        <v>38</v>
      </c>
      <c r="U5" s="236">
        <f>P5+'30 družstiev Preteky č. 1'!P5+'30 Preteky č.2'!P5</f>
        <v>50575</v>
      </c>
      <c r="V5" s="209">
        <f>AZ6</f>
        <v>3</v>
      </c>
      <c r="Y5" s="211" t="s">
        <v>21</v>
      </c>
      <c r="Z5" s="212"/>
      <c r="AA5" s="212"/>
      <c r="AB5" s="212"/>
      <c r="AC5" s="212"/>
      <c r="AD5" s="213"/>
      <c r="AE5" s="211" t="s">
        <v>22</v>
      </c>
      <c r="AF5" s="212"/>
      <c r="AG5" s="212"/>
      <c r="AH5" s="213"/>
      <c r="AI5" s="211" t="s">
        <v>23</v>
      </c>
      <c r="AJ5" s="212"/>
      <c r="AK5" s="212"/>
      <c r="AL5" s="213"/>
      <c r="AM5" s="211" t="s">
        <v>24</v>
      </c>
      <c r="AN5" s="212"/>
      <c r="AO5" s="212"/>
      <c r="AP5" s="213"/>
      <c r="AQ5" s="211" t="s">
        <v>25</v>
      </c>
      <c r="AR5" s="212"/>
      <c r="AS5" s="212"/>
      <c r="AT5" s="213"/>
      <c r="AU5" s="18" t="s">
        <v>51</v>
      </c>
    </row>
    <row r="6" spans="1:52" ht="15.9" customHeight="1" thickBot="1" x14ac:dyDescent="0.3">
      <c r="A6" s="200"/>
      <c r="B6" s="202"/>
      <c r="C6" s="24"/>
      <c r="D6" s="25"/>
      <c r="E6" s="26">
        <f>IF(ISBLANK(D6),0,IF(ISBLANK(C5),0,IF(E5 = "D",MAX($A$5:$A$64) + 1,AH6)))</f>
        <v>0</v>
      </c>
      <c r="F6" s="24"/>
      <c r="G6" s="25"/>
      <c r="H6" s="26">
        <f>IF(ISBLANK(G6),0,IF(ISBLANK(F5),0,IF(H5 = "D",MAX($A$5:$A$64) + 1,AL6)))</f>
        <v>0</v>
      </c>
      <c r="I6" s="24"/>
      <c r="J6" s="25"/>
      <c r="K6" s="26">
        <f>IF(ISBLANK(J6),0,IF(ISBLANK(I5),0,IF(K5 = "D",MAX($A$5:$A$64) + 1,AP6)))</f>
        <v>0</v>
      </c>
      <c r="L6" s="24"/>
      <c r="M6" s="25"/>
      <c r="N6" s="26">
        <f>IF(ISBLANK(M6),0,IF(ISBLANK(L5),0,IF(N5 = "D",MAX($A$5:$A$64) + 1,AT6)))</f>
        <v>0</v>
      </c>
      <c r="O6" s="206"/>
      <c r="P6" s="208"/>
      <c r="Q6" s="241"/>
      <c r="T6" s="235"/>
      <c r="U6" s="237"/>
      <c r="V6" s="210"/>
      <c r="Y6" s="10">
        <f>O5</f>
        <v>0</v>
      </c>
      <c r="Z6" s="9">
        <f>P5</f>
        <v>0</v>
      </c>
      <c r="AA6">
        <f>RANK(Y6,$Y$6:$Y$35,1)</f>
        <v>1</v>
      </c>
      <c r="AB6">
        <f>RANK(Z6,$Z$6:$Z$35,0)</f>
        <v>1</v>
      </c>
      <c r="AC6">
        <f>AA6+AB6*0.00001</f>
        <v>1.0000100000000001</v>
      </c>
      <c r="AD6" s="21">
        <f>RANK(AC6,$AC$6:$AC$35,1)</f>
        <v>1</v>
      </c>
      <c r="AE6" s="14">
        <f>D6</f>
        <v>0</v>
      </c>
      <c r="AF6" s="15">
        <f>IF(D5="d",MAX($A$5:$A$64) +1,RANK(AE6,$AE$6:$AE$35))</f>
        <v>1</v>
      </c>
      <c r="AG6">
        <f>COUNTIF($AF$6:$AF$35,AF6)</f>
        <v>18</v>
      </c>
      <c r="AH6" s="19">
        <f>IF(AG6 &gt; 1,IF(MOD(AG6,2) = 0,((AF6*2+AG6-1)/2),(AF6*2+AG6-1)/2),IF(AG6=1,AF6,(AF6*2+AG6-1)/2))</f>
        <v>9.5</v>
      </c>
      <c r="AI6" s="14">
        <f>G6</f>
        <v>0</v>
      </c>
      <c r="AJ6">
        <f>IF(F5="d",MAX($A$5:$A$64) +1,RANK(AI6,$AI$6:$AI$35,0))</f>
        <v>1</v>
      </c>
      <c r="AK6">
        <f>COUNTIF($AJ$6:$AJ$35,AJ6)</f>
        <v>18</v>
      </c>
      <c r="AL6" s="19">
        <f>IF(AK6 &gt; 1,IF(MOD(AK6,2) = 0,((AJ6*2+AK6-1)/2),(AJ6*2+AK6-1)/2),IF(AK6=1,AJ6,(AJ6*2+AK6-1)/2))</f>
        <v>9.5</v>
      </c>
      <c r="AM6" s="14">
        <f>J6</f>
        <v>0</v>
      </c>
      <c r="AN6" s="15">
        <f>IF(J5="d",MAX($A$5:$A$64) +1,RANK(AM6,$AM$6:$AM$35,0))</f>
        <v>1</v>
      </c>
      <c r="AO6">
        <f>COUNTIF($AN$6:$AN$35,AN6)</f>
        <v>18</v>
      </c>
      <c r="AP6" s="19">
        <f>IF(AO6 &gt; 1,IF(MOD(AO6,2) = 0,((AN6*2+AO6-1)/2),(AN6*2+AO6-1)/2),IF(AO6=1,AN6,(AN6*2+AO6-1)/2))</f>
        <v>9.5</v>
      </c>
      <c r="AQ6" s="14">
        <f>M6</f>
        <v>0</v>
      </c>
      <c r="AR6" s="15">
        <f>IF(M5="d",MAX($A$5:$A$64) +1,RANK(AQ6,$AQ$6:$AQ$35,0))</f>
        <v>1</v>
      </c>
      <c r="AS6">
        <f>COUNTIF($AR$6:$AR$35,AR6)</f>
        <v>18</v>
      </c>
      <c r="AT6" s="19">
        <f>IF(AS6 &gt; 1,IF(MOD(AS6,2) = 0,((AR6*2+AS6-1)/2),(AR6*2+AS6-1)/2),IF(AS6=1,AR6,(AR6*2+AS6-1)/2))</f>
        <v>9.5</v>
      </c>
      <c r="AU6" s="9">
        <f>T5</f>
        <v>38</v>
      </c>
      <c r="AV6" s="9">
        <f>U5</f>
        <v>50575</v>
      </c>
      <c r="AW6">
        <f>RANK(AU6,$AU$6:$AU$35,1)</f>
        <v>3</v>
      </c>
      <c r="AX6">
        <f>RANK(AV6,$AV$6:$AV$35,0)</f>
        <v>3</v>
      </c>
      <c r="AY6">
        <f>AW6+AX6*0.00001</f>
        <v>3.0000300000000002</v>
      </c>
      <c r="AZ6">
        <f>RANK(AY6,$AY$6:$AY$35,1)</f>
        <v>3</v>
      </c>
    </row>
    <row r="7" spans="1:52" ht="15.9" customHeight="1" x14ac:dyDescent="0.25">
      <c r="A7" s="199">
        <v>2</v>
      </c>
      <c r="B7" s="201" t="str">
        <f>'Zoznam tímov a pretekárov'!A5</f>
        <v>Dunajská Streda C             Blinker</v>
      </c>
      <c r="C7" s="203"/>
      <c r="D7" s="204"/>
      <c r="E7" s="71"/>
      <c r="F7" s="203"/>
      <c r="G7" s="204"/>
      <c r="H7" s="71"/>
      <c r="I7" s="203"/>
      <c r="J7" s="204"/>
      <c r="K7" s="71"/>
      <c r="L7" s="203"/>
      <c r="M7" s="204"/>
      <c r="N7" s="71"/>
      <c r="O7" s="205">
        <f>SUM(E8+H8+K8+N8)</f>
        <v>0</v>
      </c>
      <c r="P7" s="207">
        <f>SUM(D8+G8+J8+M8)</f>
        <v>0</v>
      </c>
      <c r="Q7" s="240">
        <f>AD7</f>
        <v>1</v>
      </c>
      <c r="T7" s="234">
        <f>O7+'30 družstiev Preteky č. 1'!O7 + '30 Preteky č.2'!O7</f>
        <v>70</v>
      </c>
      <c r="U7" s="236">
        <f>P7+'30 družstiev Preteky č. 1'!P7+'30 Preteky č.2'!P7</f>
        <v>24325</v>
      </c>
      <c r="V7" s="209">
        <f>AZ7</f>
        <v>11</v>
      </c>
      <c r="Y7" s="10">
        <f>O7</f>
        <v>0</v>
      </c>
      <c r="Z7" s="9">
        <f>P7</f>
        <v>0</v>
      </c>
      <c r="AA7">
        <f t="shared" ref="AA7:AA35" si="0">RANK(Y7,$Y$6:$Y$35,1)</f>
        <v>1</v>
      </c>
      <c r="AB7">
        <f t="shared" ref="AB7:AB35" si="1">RANK(Z7,$Z$6:$Z$35,0)</f>
        <v>1</v>
      </c>
      <c r="AC7">
        <f t="shared" ref="AC7:AC35" si="2">AA7+AB7*0.00001</f>
        <v>1.0000100000000001</v>
      </c>
      <c r="AD7" s="21">
        <f t="shared" ref="AD7:AD35" si="3">RANK(AC7,$AC$6:$AC$35,1)</f>
        <v>1</v>
      </c>
      <c r="AE7" s="14">
        <f>D8</f>
        <v>0</v>
      </c>
      <c r="AF7" s="15">
        <f t="shared" ref="AF7:AF35" si="4">IF(D6="d",MAX($A$5:$A$64) +1,RANK(AE7,$AE$6:$AE$35))</f>
        <v>1</v>
      </c>
      <c r="AG7">
        <f t="shared" ref="AG7:AG35" si="5">COUNTIF($AF$6:$AF$35,AF7)</f>
        <v>18</v>
      </c>
      <c r="AH7" s="19">
        <f t="shared" ref="AH7:AH35" si="6">IF(AG7 &gt; 1,IF(MOD(AG7,2) = 0,((AF7*2+AG7-1)/2),(AF7*2+AG7-1)/2),IF(AG7=1,AF7,(AF7*2+AG7-1)/2))</f>
        <v>9.5</v>
      </c>
      <c r="AI7" s="14">
        <f>G8</f>
        <v>0</v>
      </c>
      <c r="AJ7">
        <f t="shared" ref="AJ7:AJ35" si="7">IF(F6="d",MAX($A$5:$A$64) +1,RANK(AI7,$AI$6:$AI$35,0))</f>
        <v>1</v>
      </c>
      <c r="AK7">
        <f t="shared" ref="AK7:AK35" si="8">COUNTIF($AJ$6:$AJ$35,AJ7)</f>
        <v>18</v>
      </c>
      <c r="AL7" s="19">
        <f t="shared" ref="AL7:AL35" si="9">IF(AK7 &gt; 1,IF(MOD(AK7,2) = 0,((AJ7*2+AK7-1)/2),(AJ7*2+AK7-1)/2),IF(AK7=1,AJ7,(AJ7*2+AK7-1)/2))</f>
        <v>9.5</v>
      </c>
      <c r="AM7" s="14">
        <f>J8</f>
        <v>0</v>
      </c>
      <c r="AN7" s="15">
        <f t="shared" ref="AN7:AN35" si="10">IF(J6="d",MAX($A$5:$A$64) +1,RANK(AM7,$AM$6:$AM$35,0))</f>
        <v>1</v>
      </c>
      <c r="AO7">
        <f t="shared" ref="AO7:AO35" si="11">COUNTIF($AN$6:$AN$35,AN7)</f>
        <v>18</v>
      </c>
      <c r="AP7" s="19">
        <f t="shared" ref="AP7:AP35" si="12">IF(AO7 &gt; 1,IF(MOD(AO7,2) = 0,((AN7*2+AO7-1)/2),(AN7*2+AO7-1)/2),IF(AO7=1,AN7,(AN7*2+AO7-1)/2))</f>
        <v>9.5</v>
      </c>
      <c r="AQ7" s="14">
        <f>M8</f>
        <v>0</v>
      </c>
      <c r="AR7" s="15">
        <f t="shared" ref="AR7:AR34" si="13">IF(M6="d",MAX($A$5:$A$64) +1,RANK(AQ7,$AQ$6:$AQ$35,0))</f>
        <v>1</v>
      </c>
      <c r="AS7">
        <f t="shared" ref="AS7:AS34" si="14">COUNTIF($AR$6:$AR$35,AR7)</f>
        <v>18</v>
      </c>
      <c r="AT7" s="19">
        <f t="shared" ref="AT7:AT34" si="15">IF(AS7 &gt; 1,IF(MOD(AS7,2) = 0,((AR7*2+AS7-1)/2),(AR7*2+AS7-1)/2),IF(AS7=1,AR7,(AR7*2+AS7-1)/2))</f>
        <v>9.5</v>
      </c>
      <c r="AU7" s="9">
        <f>T7</f>
        <v>70</v>
      </c>
      <c r="AV7" s="9">
        <f>U7</f>
        <v>24325</v>
      </c>
      <c r="AW7">
        <f t="shared" ref="AW7:AW34" si="16">RANK(AU7,$AU$6:$AU$35,1)</f>
        <v>11</v>
      </c>
      <c r="AX7">
        <f t="shared" ref="AX7:AX35" si="17">RANK(AV7,$AV$6:$AV$35,0)</f>
        <v>11</v>
      </c>
      <c r="AY7">
        <f t="shared" ref="AY7:AY35" si="18">AW7+AX7*0.00001</f>
        <v>11.000109999999999</v>
      </c>
      <c r="AZ7">
        <f t="shared" ref="AZ7:AZ35" si="19">RANK(AY7,$AY$6:$AY$35,1)</f>
        <v>11</v>
      </c>
    </row>
    <row r="8" spans="1:52" ht="15.9" customHeight="1" thickBot="1" x14ac:dyDescent="0.3">
      <c r="A8" s="200"/>
      <c r="B8" s="202"/>
      <c r="C8" s="24"/>
      <c r="D8" s="25"/>
      <c r="E8" s="26">
        <f>IF(ISBLANK(D8),0,IF(ISBLANK(C7),0,IF(E7 = "D",MAX($A$5:$A$64) + 1,AH7)))</f>
        <v>0</v>
      </c>
      <c r="F8" s="24"/>
      <c r="G8" s="25"/>
      <c r="H8" s="26">
        <f>IF(ISBLANK(G8),0,IF(ISBLANK(F7),0,IF(H7 = "D",MAX($A$5:$A$64) + 1,AL7)))</f>
        <v>0</v>
      </c>
      <c r="I8" s="24"/>
      <c r="J8" s="25"/>
      <c r="K8" s="26">
        <f>IF(ISBLANK(J8),0,IF(ISBLANK(I7),0,IF(K7 = "D",MAX($A$5:$A$64) + 1,AP7)))</f>
        <v>0</v>
      </c>
      <c r="L8" s="24"/>
      <c r="M8" s="25"/>
      <c r="N8" s="26">
        <f>IF(ISBLANK(M8),0,IF(ISBLANK(L7),0,IF(N7 = "D",MAX($A$5:$A$64) + 1,AT7)))</f>
        <v>0</v>
      </c>
      <c r="O8" s="206"/>
      <c r="P8" s="208"/>
      <c r="Q8" s="241"/>
      <c r="T8" s="235"/>
      <c r="U8" s="237"/>
      <c r="V8" s="210"/>
      <c r="Y8" s="10">
        <f>O9</f>
        <v>0</v>
      </c>
      <c r="Z8" s="9">
        <f>P9</f>
        <v>0</v>
      </c>
      <c r="AA8">
        <f t="shared" si="0"/>
        <v>1</v>
      </c>
      <c r="AB8">
        <f t="shared" si="1"/>
        <v>1</v>
      </c>
      <c r="AC8">
        <f t="shared" si="2"/>
        <v>1.0000100000000001</v>
      </c>
      <c r="AD8" s="21">
        <f t="shared" si="3"/>
        <v>1</v>
      </c>
      <c r="AE8" s="14">
        <f>D10</f>
        <v>0</v>
      </c>
      <c r="AF8" s="15">
        <f t="shared" si="4"/>
        <v>1</v>
      </c>
      <c r="AG8">
        <f t="shared" si="5"/>
        <v>18</v>
      </c>
      <c r="AH8" s="19">
        <f t="shared" si="6"/>
        <v>9.5</v>
      </c>
      <c r="AI8" s="14">
        <f>G10</f>
        <v>0</v>
      </c>
      <c r="AJ8">
        <f t="shared" si="7"/>
        <v>1</v>
      </c>
      <c r="AK8">
        <f t="shared" si="8"/>
        <v>18</v>
      </c>
      <c r="AL8" s="19">
        <f t="shared" si="9"/>
        <v>9.5</v>
      </c>
      <c r="AM8" s="14">
        <f>J10</f>
        <v>0</v>
      </c>
      <c r="AN8" s="15">
        <f t="shared" si="10"/>
        <v>1</v>
      </c>
      <c r="AO8">
        <f t="shared" si="11"/>
        <v>18</v>
      </c>
      <c r="AP8" s="19">
        <f t="shared" si="12"/>
        <v>9.5</v>
      </c>
      <c r="AQ8" s="14">
        <f>M10</f>
        <v>0</v>
      </c>
      <c r="AR8" s="15">
        <f t="shared" si="13"/>
        <v>1</v>
      </c>
      <c r="AS8">
        <f t="shared" si="14"/>
        <v>18</v>
      </c>
      <c r="AT8" s="19">
        <f t="shared" si="15"/>
        <v>9.5</v>
      </c>
      <c r="AU8" s="9">
        <f>T9</f>
        <v>42.5</v>
      </c>
      <c r="AV8" s="9">
        <f>U9</f>
        <v>41250</v>
      </c>
      <c r="AW8">
        <f t="shared" si="16"/>
        <v>4</v>
      </c>
      <c r="AX8">
        <f t="shared" si="17"/>
        <v>5</v>
      </c>
      <c r="AY8">
        <f t="shared" si="18"/>
        <v>4.0000499999999999</v>
      </c>
      <c r="AZ8">
        <f t="shared" si="19"/>
        <v>4</v>
      </c>
    </row>
    <row r="9" spans="1:52" ht="15.9" customHeight="1" x14ac:dyDescent="0.25">
      <c r="A9" s="199">
        <v>3</v>
      </c>
      <c r="B9" s="201" t="str">
        <f>'Zoznam tímov a pretekárov'!A7</f>
        <v>Dunajská Streda E Haldorádo MFT SK</v>
      </c>
      <c r="C9" s="203"/>
      <c r="D9" s="204"/>
      <c r="E9" s="71"/>
      <c r="F9" s="203"/>
      <c r="G9" s="204"/>
      <c r="H9" s="71"/>
      <c r="I9" s="203"/>
      <c r="J9" s="204"/>
      <c r="K9" s="71"/>
      <c r="L9" s="203"/>
      <c r="M9" s="204"/>
      <c r="N9" s="71"/>
      <c r="O9" s="205">
        <f>SUM(E10+H10+K10+N10)</f>
        <v>0</v>
      </c>
      <c r="P9" s="207">
        <f>SUM(D10+G10+J10+M10)</f>
        <v>0</v>
      </c>
      <c r="Q9" s="240">
        <f>AD8</f>
        <v>1</v>
      </c>
      <c r="T9" s="234">
        <f>O9+'30 družstiev Preteky č. 1'!O9 + '30 Preteky č.2'!O9</f>
        <v>42.5</v>
      </c>
      <c r="U9" s="236">
        <f>P9+'30 družstiev Preteky č. 1'!P9+'30 Preteky č.2'!P9</f>
        <v>41250</v>
      </c>
      <c r="V9" s="209">
        <f>AZ8</f>
        <v>4</v>
      </c>
      <c r="Y9" s="10">
        <f>O11</f>
        <v>0</v>
      </c>
      <c r="Z9" s="9">
        <f>P11</f>
        <v>0</v>
      </c>
      <c r="AA9">
        <f t="shared" si="0"/>
        <v>1</v>
      </c>
      <c r="AB9">
        <f t="shared" si="1"/>
        <v>1</v>
      </c>
      <c r="AC9">
        <f t="shared" si="2"/>
        <v>1.0000100000000001</v>
      </c>
      <c r="AD9" s="21">
        <f t="shared" si="3"/>
        <v>1</v>
      </c>
      <c r="AE9" s="14">
        <f>D12</f>
        <v>0</v>
      </c>
      <c r="AF9" s="15">
        <f t="shared" si="4"/>
        <v>1</v>
      </c>
      <c r="AG9">
        <f t="shared" si="5"/>
        <v>18</v>
      </c>
      <c r="AH9" s="19">
        <f t="shared" si="6"/>
        <v>9.5</v>
      </c>
      <c r="AI9" s="14">
        <f>G12</f>
        <v>0</v>
      </c>
      <c r="AJ9">
        <f t="shared" si="7"/>
        <v>1</v>
      </c>
      <c r="AK9">
        <f t="shared" si="8"/>
        <v>18</v>
      </c>
      <c r="AL9" s="19">
        <f t="shared" si="9"/>
        <v>9.5</v>
      </c>
      <c r="AM9" s="14">
        <f>J12</f>
        <v>0</v>
      </c>
      <c r="AN9" s="15">
        <f t="shared" si="10"/>
        <v>1</v>
      </c>
      <c r="AO9">
        <f t="shared" si="11"/>
        <v>18</v>
      </c>
      <c r="AP9" s="19">
        <f t="shared" si="12"/>
        <v>9.5</v>
      </c>
      <c r="AQ9" s="14">
        <f>M12</f>
        <v>0</v>
      </c>
      <c r="AR9" s="15">
        <f t="shared" si="13"/>
        <v>1</v>
      </c>
      <c r="AS9">
        <f t="shared" si="14"/>
        <v>18</v>
      </c>
      <c r="AT9" s="19">
        <f t="shared" si="15"/>
        <v>9.5</v>
      </c>
      <c r="AU9" s="9">
        <f>T11</f>
        <v>52</v>
      </c>
      <c r="AV9" s="9">
        <f>U11</f>
        <v>39225</v>
      </c>
      <c r="AW9">
        <f t="shared" si="16"/>
        <v>7</v>
      </c>
      <c r="AX9">
        <f t="shared" si="17"/>
        <v>7</v>
      </c>
      <c r="AY9">
        <f t="shared" si="18"/>
        <v>7.00007</v>
      </c>
      <c r="AZ9">
        <f t="shared" si="19"/>
        <v>7</v>
      </c>
    </row>
    <row r="10" spans="1:52" ht="15.9" customHeight="1" thickBot="1" x14ac:dyDescent="0.3">
      <c r="A10" s="200"/>
      <c r="B10" s="202"/>
      <c r="C10" s="24"/>
      <c r="D10" s="25"/>
      <c r="E10" s="26">
        <f>IF(ISBLANK(D10),0,IF(ISBLANK(C9),0,IF(E9 = "D",MAX($A$5:$A$64) + 1,AH8)))</f>
        <v>0</v>
      </c>
      <c r="F10" s="24"/>
      <c r="G10" s="25"/>
      <c r="H10" s="26">
        <f>IF(ISBLANK(G10),0,IF(ISBLANK(F9),0,IF(H9 = "D",MAX($A$5:$A$64) + 1,AL8)))</f>
        <v>0</v>
      </c>
      <c r="I10" s="24"/>
      <c r="J10" s="25"/>
      <c r="K10" s="26">
        <f>IF(ISBLANK(J10),0,IF(ISBLANK(I9),0,IF(K9 = "D",MAX($A$5:$A$64) + 1,AP8)))</f>
        <v>0</v>
      </c>
      <c r="L10" s="24"/>
      <c r="M10" s="25"/>
      <c r="N10" s="26">
        <f>IF(ISBLANK(M10),0,IF(ISBLANK(L9),0,IF(N9 = "D",MAX($A$5:$A$64) + 1,AT8)))</f>
        <v>0</v>
      </c>
      <c r="O10" s="206"/>
      <c r="P10" s="208"/>
      <c r="Q10" s="241"/>
      <c r="T10" s="235"/>
      <c r="U10" s="237"/>
      <c r="V10" s="210"/>
      <c r="Y10" s="10">
        <f>O13</f>
        <v>0</v>
      </c>
      <c r="Z10" s="9">
        <f>P13</f>
        <v>0</v>
      </c>
      <c r="AA10">
        <f t="shared" si="0"/>
        <v>1</v>
      </c>
      <c r="AB10">
        <f t="shared" si="1"/>
        <v>1</v>
      </c>
      <c r="AC10">
        <f t="shared" si="2"/>
        <v>1.0000100000000001</v>
      </c>
      <c r="AD10" s="21">
        <f t="shared" si="3"/>
        <v>1</v>
      </c>
      <c r="AE10" s="14">
        <f>D14</f>
        <v>0</v>
      </c>
      <c r="AF10" s="15">
        <f t="shared" si="4"/>
        <v>1</v>
      </c>
      <c r="AG10">
        <f t="shared" si="5"/>
        <v>18</v>
      </c>
      <c r="AH10" s="19">
        <f t="shared" si="6"/>
        <v>9.5</v>
      </c>
      <c r="AI10" s="14">
        <f>G14</f>
        <v>0</v>
      </c>
      <c r="AJ10">
        <f t="shared" si="7"/>
        <v>1</v>
      </c>
      <c r="AK10">
        <f t="shared" si="8"/>
        <v>18</v>
      </c>
      <c r="AL10" s="19">
        <f t="shared" si="9"/>
        <v>9.5</v>
      </c>
      <c r="AM10" s="14">
        <f>J14</f>
        <v>0</v>
      </c>
      <c r="AN10" s="15">
        <f t="shared" si="10"/>
        <v>1</v>
      </c>
      <c r="AO10">
        <f t="shared" si="11"/>
        <v>18</v>
      </c>
      <c r="AP10" s="19">
        <f t="shared" si="12"/>
        <v>9.5</v>
      </c>
      <c r="AQ10" s="14">
        <f>M14</f>
        <v>0</v>
      </c>
      <c r="AR10" s="15">
        <f t="shared" si="13"/>
        <v>1</v>
      </c>
      <c r="AS10">
        <f t="shared" si="14"/>
        <v>18</v>
      </c>
      <c r="AT10" s="19">
        <f t="shared" si="15"/>
        <v>9.5</v>
      </c>
      <c r="AU10" s="9">
        <f>T13</f>
        <v>37.5</v>
      </c>
      <c r="AV10" s="9">
        <f>U13</f>
        <v>42950</v>
      </c>
      <c r="AW10">
        <f t="shared" si="16"/>
        <v>2</v>
      </c>
      <c r="AX10">
        <f t="shared" si="17"/>
        <v>4</v>
      </c>
      <c r="AY10">
        <f t="shared" si="18"/>
        <v>2.0000399999999998</v>
      </c>
      <c r="AZ10">
        <f t="shared" si="19"/>
        <v>2</v>
      </c>
    </row>
    <row r="11" spans="1:52" ht="15.9" customHeight="1" x14ac:dyDescent="0.25">
      <c r="A11" s="199">
        <v>4</v>
      </c>
      <c r="B11" s="201" t="str">
        <f>'Zoznam tímov a pretekárov'!A9</f>
        <v>Hlohovec SPORTEX MT</v>
      </c>
      <c r="C11" s="203"/>
      <c r="D11" s="204"/>
      <c r="E11" s="71"/>
      <c r="F11" s="203"/>
      <c r="G11" s="204"/>
      <c r="H11" s="71"/>
      <c r="I11" s="203"/>
      <c r="J11" s="204"/>
      <c r="K11" s="71"/>
      <c r="L11" s="203"/>
      <c r="M11" s="204"/>
      <c r="N11" s="71"/>
      <c r="O11" s="205">
        <f>SUM(E12+H12+K12+N12)</f>
        <v>0</v>
      </c>
      <c r="P11" s="207">
        <f>SUM(D12+G12+J12+M12)</f>
        <v>0</v>
      </c>
      <c r="Q11" s="240">
        <f>AD9</f>
        <v>1</v>
      </c>
      <c r="T11" s="234">
        <f>O11+'30 družstiev Preteky č. 1'!O11 + '30 Preteky č.2'!O11</f>
        <v>52</v>
      </c>
      <c r="U11" s="236">
        <f>P11+'30 družstiev Preteky č. 1'!P11+'30 Preteky č.2'!P11</f>
        <v>39225</v>
      </c>
      <c r="V11" s="209">
        <f>AZ9</f>
        <v>7</v>
      </c>
      <c r="Y11" s="10">
        <f>O15</f>
        <v>0</v>
      </c>
      <c r="Z11" s="9">
        <f>P15</f>
        <v>0</v>
      </c>
      <c r="AA11">
        <f t="shared" si="0"/>
        <v>1</v>
      </c>
      <c r="AB11">
        <f t="shared" si="1"/>
        <v>1</v>
      </c>
      <c r="AC11">
        <f t="shared" si="2"/>
        <v>1.0000100000000001</v>
      </c>
      <c r="AD11" s="21">
        <f t="shared" si="3"/>
        <v>1</v>
      </c>
      <c r="AE11" s="14">
        <f>D16</f>
        <v>0</v>
      </c>
      <c r="AF11" s="15">
        <f t="shared" si="4"/>
        <v>1</v>
      </c>
      <c r="AG11">
        <f t="shared" si="5"/>
        <v>18</v>
      </c>
      <c r="AH11" s="19">
        <f t="shared" si="6"/>
        <v>9.5</v>
      </c>
      <c r="AI11" s="14">
        <f>G16</f>
        <v>0</v>
      </c>
      <c r="AJ11">
        <f t="shared" si="7"/>
        <v>1</v>
      </c>
      <c r="AK11">
        <f t="shared" si="8"/>
        <v>18</v>
      </c>
      <c r="AL11" s="19">
        <f t="shared" si="9"/>
        <v>9.5</v>
      </c>
      <c r="AM11" s="14">
        <f>J16</f>
        <v>0</v>
      </c>
      <c r="AN11" s="15">
        <f t="shared" si="10"/>
        <v>1</v>
      </c>
      <c r="AO11">
        <f t="shared" si="11"/>
        <v>18</v>
      </c>
      <c r="AP11" s="19">
        <f t="shared" si="12"/>
        <v>9.5</v>
      </c>
      <c r="AQ11" s="14">
        <f>M16</f>
        <v>0</v>
      </c>
      <c r="AR11" s="15">
        <f t="shared" si="13"/>
        <v>1</v>
      </c>
      <c r="AS11">
        <f t="shared" si="14"/>
        <v>18</v>
      </c>
      <c r="AT11" s="19">
        <f t="shared" si="15"/>
        <v>9.5</v>
      </c>
      <c r="AU11" s="9">
        <f>T15</f>
        <v>31</v>
      </c>
      <c r="AV11" s="9">
        <f>U15</f>
        <v>58400</v>
      </c>
      <c r="AW11">
        <f t="shared" si="16"/>
        <v>1</v>
      </c>
      <c r="AX11">
        <f t="shared" si="17"/>
        <v>1</v>
      </c>
      <c r="AY11">
        <f t="shared" si="18"/>
        <v>1.0000100000000001</v>
      </c>
      <c r="AZ11">
        <f t="shared" si="19"/>
        <v>1</v>
      </c>
    </row>
    <row r="12" spans="1:52" ht="15.9" customHeight="1" thickBot="1" x14ac:dyDescent="0.3">
      <c r="A12" s="200"/>
      <c r="B12" s="202"/>
      <c r="C12" s="24"/>
      <c r="D12" s="25"/>
      <c r="E12" s="26">
        <f>IF(ISBLANK(D12),0,IF(ISBLANK(C11),0,IF(E11 = "D",MAX($A$5:$A$64) + 1,AH9)))</f>
        <v>0</v>
      </c>
      <c r="F12" s="24"/>
      <c r="G12" s="25"/>
      <c r="H12" s="26">
        <f>IF(ISBLANK(G12),0,IF(ISBLANK(F11),0,IF(H11 = "D",MAX($A$5:$A$64) + 1,AL9)))</f>
        <v>0</v>
      </c>
      <c r="I12" s="24"/>
      <c r="J12" s="25"/>
      <c r="K12" s="26">
        <f>IF(ISBLANK(J12),0,IF(ISBLANK(I11),0,IF(K11 = "D",MAX($A$5:$A$64) + 1,AP9)))</f>
        <v>0</v>
      </c>
      <c r="L12" s="24"/>
      <c r="M12" s="25"/>
      <c r="N12" s="26">
        <f>IF(ISBLANK(M12),0,IF(ISBLANK(L11),0,IF(N11 = "D",MAX($A$5:$A$64) + 1,AT9)))</f>
        <v>0</v>
      </c>
      <c r="O12" s="206"/>
      <c r="P12" s="208"/>
      <c r="Q12" s="241"/>
      <c r="T12" s="235"/>
      <c r="U12" s="237"/>
      <c r="V12" s="210"/>
      <c r="W12" s="18"/>
      <c r="Y12" s="10">
        <f>O17</f>
        <v>0</v>
      </c>
      <c r="Z12" s="9">
        <f>P17</f>
        <v>0</v>
      </c>
      <c r="AA12">
        <f t="shared" si="0"/>
        <v>1</v>
      </c>
      <c r="AB12">
        <f t="shared" si="1"/>
        <v>1</v>
      </c>
      <c r="AC12">
        <f t="shared" si="2"/>
        <v>1.0000100000000001</v>
      </c>
      <c r="AD12" s="21">
        <f t="shared" si="3"/>
        <v>1</v>
      </c>
      <c r="AE12" s="14">
        <f>D18</f>
        <v>0</v>
      </c>
      <c r="AF12" s="15">
        <f t="shared" si="4"/>
        <v>1</v>
      </c>
      <c r="AG12">
        <f t="shared" si="5"/>
        <v>18</v>
      </c>
      <c r="AH12" s="19">
        <f t="shared" si="6"/>
        <v>9.5</v>
      </c>
      <c r="AI12" s="14">
        <f>G18</f>
        <v>0</v>
      </c>
      <c r="AJ12">
        <f t="shared" si="7"/>
        <v>1</v>
      </c>
      <c r="AK12">
        <f t="shared" si="8"/>
        <v>18</v>
      </c>
      <c r="AL12" s="19">
        <f t="shared" si="9"/>
        <v>9.5</v>
      </c>
      <c r="AM12" s="14">
        <f>J18</f>
        <v>0</v>
      </c>
      <c r="AN12" s="15">
        <f t="shared" si="10"/>
        <v>1</v>
      </c>
      <c r="AO12">
        <f t="shared" si="11"/>
        <v>18</v>
      </c>
      <c r="AP12" s="19">
        <f t="shared" si="12"/>
        <v>9.5</v>
      </c>
      <c r="AQ12" s="14">
        <f>M18</f>
        <v>0</v>
      </c>
      <c r="AR12" s="15">
        <f t="shared" si="13"/>
        <v>1</v>
      </c>
      <c r="AS12">
        <f t="shared" si="14"/>
        <v>18</v>
      </c>
      <c r="AT12" s="19">
        <f t="shared" si="15"/>
        <v>9.5</v>
      </c>
      <c r="AU12" s="9">
        <f>T17</f>
        <v>64.5</v>
      </c>
      <c r="AV12" s="9">
        <f>U17</f>
        <v>27075</v>
      </c>
      <c r="AW12">
        <f t="shared" si="16"/>
        <v>10</v>
      </c>
      <c r="AX12">
        <f t="shared" si="17"/>
        <v>10</v>
      </c>
      <c r="AY12">
        <f t="shared" si="18"/>
        <v>10.0001</v>
      </c>
      <c r="AZ12">
        <f t="shared" si="19"/>
        <v>10</v>
      </c>
    </row>
    <row r="13" spans="1:52" ht="15.9" customHeight="1" x14ac:dyDescent="0.25">
      <c r="A13" s="199">
        <v>5</v>
      </c>
      <c r="B13" s="201" t="str">
        <f>'Zoznam tímov a pretekárov'!A11</f>
        <v>Komárno MMX Senzas   Dopping MFT</v>
      </c>
      <c r="C13" s="203"/>
      <c r="D13" s="204"/>
      <c r="E13" s="71"/>
      <c r="F13" s="203"/>
      <c r="G13" s="204"/>
      <c r="H13" s="71"/>
      <c r="I13" s="203"/>
      <c r="J13" s="204"/>
      <c r="K13" s="71"/>
      <c r="L13" s="203"/>
      <c r="M13" s="204"/>
      <c r="N13" s="71"/>
      <c r="O13" s="205">
        <f>SUM(E14+H14+K14+N14)</f>
        <v>0</v>
      </c>
      <c r="P13" s="207">
        <f>SUM(D14+G14+J14+M14)</f>
        <v>0</v>
      </c>
      <c r="Q13" s="240">
        <f>AD10</f>
        <v>1</v>
      </c>
      <c r="T13" s="234">
        <f>O13+'30 družstiev Preteky č. 1'!O13 + '30 Preteky č.2'!O13</f>
        <v>37.5</v>
      </c>
      <c r="U13" s="236">
        <f>P13+'30 družstiev Preteky č. 1'!P13+'30 Preteky č.2'!P13</f>
        <v>42950</v>
      </c>
      <c r="V13" s="209">
        <f>AZ10</f>
        <v>2</v>
      </c>
      <c r="W13" s="18"/>
      <c r="Y13" s="10">
        <f>O19</f>
        <v>0</v>
      </c>
      <c r="Z13" s="9">
        <f>P19</f>
        <v>0</v>
      </c>
      <c r="AA13">
        <f t="shared" si="0"/>
        <v>1</v>
      </c>
      <c r="AB13">
        <f t="shared" si="1"/>
        <v>1</v>
      </c>
      <c r="AC13">
        <f t="shared" si="2"/>
        <v>1.0000100000000001</v>
      </c>
      <c r="AD13" s="21">
        <f t="shared" si="3"/>
        <v>1</v>
      </c>
      <c r="AE13" s="14">
        <f>D20</f>
        <v>0</v>
      </c>
      <c r="AF13" s="15">
        <f t="shared" si="4"/>
        <v>1</v>
      </c>
      <c r="AG13">
        <f t="shared" si="5"/>
        <v>18</v>
      </c>
      <c r="AH13" s="19">
        <f t="shared" si="6"/>
        <v>9.5</v>
      </c>
      <c r="AI13" s="14">
        <f>G20</f>
        <v>0</v>
      </c>
      <c r="AJ13">
        <f t="shared" si="7"/>
        <v>1</v>
      </c>
      <c r="AK13">
        <f t="shared" si="8"/>
        <v>18</v>
      </c>
      <c r="AL13" s="19">
        <f t="shared" si="9"/>
        <v>9.5</v>
      </c>
      <c r="AM13" s="14">
        <f>J20</f>
        <v>0</v>
      </c>
      <c r="AN13" s="15">
        <f t="shared" si="10"/>
        <v>1</v>
      </c>
      <c r="AO13">
        <f t="shared" si="11"/>
        <v>18</v>
      </c>
      <c r="AP13" s="19">
        <f t="shared" si="12"/>
        <v>9.5</v>
      </c>
      <c r="AQ13" s="14">
        <f>M20</f>
        <v>0</v>
      </c>
      <c r="AR13" s="15">
        <f t="shared" si="13"/>
        <v>1</v>
      </c>
      <c r="AS13">
        <f t="shared" si="14"/>
        <v>18</v>
      </c>
      <c r="AT13" s="19">
        <f t="shared" si="15"/>
        <v>9.5</v>
      </c>
      <c r="AU13" s="9">
        <f>T19</f>
        <v>43</v>
      </c>
      <c r="AV13" s="9">
        <f>U19</f>
        <v>55925</v>
      </c>
      <c r="AW13">
        <f t="shared" si="16"/>
        <v>5</v>
      </c>
      <c r="AX13">
        <f t="shared" si="17"/>
        <v>2</v>
      </c>
      <c r="AY13">
        <f t="shared" si="18"/>
        <v>5.0000200000000001</v>
      </c>
      <c r="AZ13">
        <f t="shared" si="19"/>
        <v>5</v>
      </c>
    </row>
    <row r="14" spans="1:52" ht="15.9" customHeight="1" thickBot="1" x14ac:dyDescent="0.3">
      <c r="A14" s="200"/>
      <c r="B14" s="202"/>
      <c r="C14" s="24"/>
      <c r="D14" s="25"/>
      <c r="E14" s="26">
        <f>IF(ISBLANK(D14),0,IF(ISBLANK(C13),0,IF(E13 = "D",MAX($A$5:$A$64) + 1,AH10)))</f>
        <v>0</v>
      </c>
      <c r="F14" s="24"/>
      <c r="G14" s="25"/>
      <c r="H14" s="26">
        <f>IF(ISBLANK(G14),0,IF(ISBLANK(F13),0,IF(H13 = "D",MAX($A$5:$A$64) + 1,AL10)))</f>
        <v>0</v>
      </c>
      <c r="I14" s="24"/>
      <c r="J14" s="25"/>
      <c r="K14" s="26">
        <f>IF(ISBLANK(J14),0,IF(ISBLANK(I13),0,IF(K13 = "D",MAX($A$5:$A$64) + 1,AP10)))</f>
        <v>0</v>
      </c>
      <c r="L14" s="24"/>
      <c r="M14" s="25"/>
      <c r="N14" s="26">
        <f>IF(ISBLANK(M14),0,IF(ISBLANK(L13),0,IF(N13 = "D",MAX($A$5:$A$64) + 1,AT10)))</f>
        <v>0</v>
      </c>
      <c r="O14" s="206"/>
      <c r="P14" s="208"/>
      <c r="Q14" s="241"/>
      <c r="T14" s="235"/>
      <c r="U14" s="237"/>
      <c r="V14" s="210"/>
      <c r="W14" s="18"/>
      <c r="Y14" s="10">
        <f>O21</f>
        <v>0</v>
      </c>
      <c r="Z14" s="9">
        <f>P21</f>
        <v>0</v>
      </c>
      <c r="AA14">
        <f t="shared" si="0"/>
        <v>1</v>
      </c>
      <c r="AB14">
        <f t="shared" si="1"/>
        <v>1</v>
      </c>
      <c r="AC14">
        <f t="shared" si="2"/>
        <v>1.0000100000000001</v>
      </c>
      <c r="AD14" s="21">
        <f t="shared" si="3"/>
        <v>1</v>
      </c>
      <c r="AE14" s="14">
        <f>D22</f>
        <v>0</v>
      </c>
      <c r="AF14" s="15">
        <f t="shared" si="4"/>
        <v>1</v>
      </c>
      <c r="AG14">
        <f t="shared" si="5"/>
        <v>18</v>
      </c>
      <c r="AH14" s="19">
        <f t="shared" si="6"/>
        <v>9.5</v>
      </c>
      <c r="AI14" s="14">
        <f>G22</f>
        <v>0</v>
      </c>
      <c r="AJ14">
        <f t="shared" si="7"/>
        <v>1</v>
      </c>
      <c r="AK14">
        <f t="shared" si="8"/>
        <v>18</v>
      </c>
      <c r="AL14" s="19">
        <f t="shared" si="9"/>
        <v>9.5</v>
      </c>
      <c r="AM14" s="14">
        <f>J22</f>
        <v>0</v>
      </c>
      <c r="AN14" s="15">
        <f t="shared" si="10"/>
        <v>1</v>
      </c>
      <c r="AO14">
        <f t="shared" si="11"/>
        <v>18</v>
      </c>
      <c r="AP14" s="19">
        <f t="shared" si="12"/>
        <v>9.5</v>
      </c>
      <c r="AQ14" s="14">
        <f>M22</f>
        <v>0</v>
      </c>
      <c r="AR14" s="15">
        <f t="shared" si="13"/>
        <v>1</v>
      </c>
      <c r="AS14">
        <f t="shared" si="14"/>
        <v>18</v>
      </c>
      <c r="AT14" s="19">
        <f t="shared" si="15"/>
        <v>9.5</v>
      </c>
      <c r="AU14" s="9">
        <f>T21</f>
        <v>47</v>
      </c>
      <c r="AV14" s="9">
        <f>U21</f>
        <v>39975</v>
      </c>
      <c r="AW14">
        <f t="shared" si="16"/>
        <v>6</v>
      </c>
      <c r="AX14">
        <f t="shared" si="17"/>
        <v>6</v>
      </c>
      <c r="AY14">
        <f t="shared" si="18"/>
        <v>6.0000600000000004</v>
      </c>
      <c r="AZ14">
        <f t="shared" si="19"/>
        <v>6</v>
      </c>
    </row>
    <row r="15" spans="1:52" ht="15.9" customHeight="1" x14ac:dyDescent="0.25">
      <c r="A15" s="199">
        <v>6</v>
      </c>
      <c r="B15" s="201" t="str">
        <f>'Zoznam tímov a pretekárov'!A13</f>
        <v xml:space="preserve">Nová Baňa Carpio </v>
      </c>
      <c r="C15" s="203"/>
      <c r="D15" s="204"/>
      <c r="E15" s="71"/>
      <c r="F15" s="203"/>
      <c r="G15" s="204"/>
      <c r="H15" s="71"/>
      <c r="I15" s="203"/>
      <c r="J15" s="204"/>
      <c r="K15" s="71"/>
      <c r="L15" s="203"/>
      <c r="M15" s="204"/>
      <c r="N15" s="71"/>
      <c r="O15" s="205">
        <f>SUM(E16+H16+K16+N16)</f>
        <v>0</v>
      </c>
      <c r="P15" s="207">
        <f>SUM(D16+G16+J16+M16)</f>
        <v>0</v>
      </c>
      <c r="Q15" s="240">
        <f>AD11</f>
        <v>1</v>
      </c>
      <c r="T15" s="234">
        <f>O15+'30 družstiev Preteky č. 1'!O15 + '30 Preteky č.2'!O15</f>
        <v>31</v>
      </c>
      <c r="U15" s="236">
        <f>P15+'30 družstiev Preteky č. 1'!P15+'30 Preteky č.2'!P15</f>
        <v>58400</v>
      </c>
      <c r="V15" s="209">
        <f>AZ11</f>
        <v>1</v>
      </c>
      <c r="Y15" s="10">
        <f>O23</f>
        <v>0</v>
      </c>
      <c r="Z15" s="9">
        <f>P23</f>
        <v>0</v>
      </c>
      <c r="AA15">
        <f t="shared" si="0"/>
        <v>1</v>
      </c>
      <c r="AB15">
        <f t="shared" si="1"/>
        <v>1</v>
      </c>
      <c r="AC15">
        <f t="shared" si="2"/>
        <v>1.0000100000000001</v>
      </c>
      <c r="AD15" s="21">
        <f t="shared" si="3"/>
        <v>1</v>
      </c>
      <c r="AE15" s="14">
        <f>D24</f>
        <v>0</v>
      </c>
      <c r="AF15" s="15">
        <f t="shared" si="4"/>
        <v>1</v>
      </c>
      <c r="AG15">
        <f t="shared" si="5"/>
        <v>18</v>
      </c>
      <c r="AH15" s="19">
        <f t="shared" si="6"/>
        <v>9.5</v>
      </c>
      <c r="AI15" s="14">
        <f>G24</f>
        <v>0</v>
      </c>
      <c r="AJ15">
        <f t="shared" si="7"/>
        <v>1</v>
      </c>
      <c r="AK15">
        <f t="shared" si="8"/>
        <v>18</v>
      </c>
      <c r="AL15" s="19">
        <f t="shared" si="9"/>
        <v>9.5</v>
      </c>
      <c r="AM15" s="14">
        <f>J24</f>
        <v>0</v>
      </c>
      <c r="AN15" s="15">
        <f t="shared" si="10"/>
        <v>1</v>
      </c>
      <c r="AO15">
        <f t="shared" si="11"/>
        <v>18</v>
      </c>
      <c r="AP15" s="19">
        <f t="shared" si="12"/>
        <v>9.5</v>
      </c>
      <c r="AQ15" s="14">
        <f>M24</f>
        <v>0</v>
      </c>
      <c r="AR15" s="15">
        <f t="shared" si="13"/>
        <v>1</v>
      </c>
      <c r="AS15">
        <f t="shared" si="14"/>
        <v>18</v>
      </c>
      <c r="AT15" s="19">
        <f t="shared" si="15"/>
        <v>9.5</v>
      </c>
      <c r="AU15" s="9">
        <f>T23</f>
        <v>54</v>
      </c>
      <c r="AV15" s="9">
        <f>U23</f>
        <v>35625</v>
      </c>
      <c r="AW15">
        <f t="shared" si="16"/>
        <v>9</v>
      </c>
      <c r="AX15">
        <f t="shared" si="17"/>
        <v>9</v>
      </c>
      <c r="AY15">
        <f t="shared" si="18"/>
        <v>9.0000900000000001</v>
      </c>
      <c r="AZ15">
        <f t="shared" si="19"/>
        <v>9</v>
      </c>
    </row>
    <row r="16" spans="1:52" ht="15.9" customHeight="1" thickBot="1" x14ac:dyDescent="0.3">
      <c r="A16" s="200"/>
      <c r="B16" s="202"/>
      <c r="C16" s="24"/>
      <c r="D16" s="25"/>
      <c r="E16" s="26">
        <f>IF(ISBLANK(D16),0,IF(ISBLANK(C15),0,IF(E15 = "D",MAX($A$5:$A$64) + 1,AH11)))</f>
        <v>0</v>
      </c>
      <c r="F16" s="24"/>
      <c r="G16" s="25"/>
      <c r="H16" s="26">
        <f>IF(ISBLANK(G16),0,IF(ISBLANK(F15),0,IF(H15 = "D",MAX($A$5:$A$64) + 1,AL11)))</f>
        <v>0</v>
      </c>
      <c r="I16" s="24"/>
      <c r="J16" s="25"/>
      <c r="K16" s="26">
        <f>IF(ISBLANK(J16),0,IF(ISBLANK(I15),0,IF(K15 = "D",MAX($A$5:$A$64) + 1,AP11)))</f>
        <v>0</v>
      </c>
      <c r="L16" s="24"/>
      <c r="M16" s="25"/>
      <c r="N16" s="26">
        <f>IF(ISBLANK(M16),0,IF(ISBLANK(L15),0,IF(N15 = "D",MAX($A$5:$A$64) + 1,AT11)))</f>
        <v>0</v>
      </c>
      <c r="O16" s="206"/>
      <c r="P16" s="208"/>
      <c r="Q16" s="241"/>
      <c r="T16" s="235"/>
      <c r="U16" s="237"/>
      <c r="V16" s="210"/>
      <c r="Y16" s="10">
        <f>O25</f>
        <v>0</v>
      </c>
      <c r="Z16" s="9">
        <f>P25</f>
        <v>0</v>
      </c>
      <c r="AA16">
        <f t="shared" si="0"/>
        <v>1</v>
      </c>
      <c r="AB16">
        <f t="shared" si="1"/>
        <v>1</v>
      </c>
      <c r="AC16">
        <f t="shared" si="2"/>
        <v>1.0000100000000001</v>
      </c>
      <c r="AD16" s="21">
        <f t="shared" si="3"/>
        <v>1</v>
      </c>
      <c r="AE16" s="14">
        <f>D26</f>
        <v>0</v>
      </c>
      <c r="AF16" s="15">
        <f t="shared" si="4"/>
        <v>1</v>
      </c>
      <c r="AG16">
        <f t="shared" si="5"/>
        <v>18</v>
      </c>
      <c r="AH16" s="19">
        <f t="shared" si="6"/>
        <v>9.5</v>
      </c>
      <c r="AI16" s="14">
        <f>G26</f>
        <v>0</v>
      </c>
      <c r="AJ16">
        <f t="shared" si="7"/>
        <v>1</v>
      </c>
      <c r="AK16">
        <f t="shared" si="8"/>
        <v>18</v>
      </c>
      <c r="AL16" s="19">
        <f t="shared" si="9"/>
        <v>9.5</v>
      </c>
      <c r="AM16" s="14">
        <f>J26</f>
        <v>0</v>
      </c>
      <c r="AN16" s="15">
        <f t="shared" si="10"/>
        <v>1</v>
      </c>
      <c r="AO16">
        <f t="shared" si="11"/>
        <v>18</v>
      </c>
      <c r="AP16" s="19">
        <f t="shared" si="12"/>
        <v>9.5</v>
      </c>
      <c r="AQ16" s="14">
        <f>M26</f>
        <v>0</v>
      </c>
      <c r="AR16" s="15">
        <f t="shared" si="13"/>
        <v>1</v>
      </c>
      <c r="AS16">
        <f t="shared" si="14"/>
        <v>18</v>
      </c>
      <c r="AT16" s="19">
        <f t="shared" si="15"/>
        <v>9.5</v>
      </c>
      <c r="AU16" s="9">
        <f>T25</f>
        <v>52.5</v>
      </c>
      <c r="AV16" s="9">
        <f>U25</f>
        <v>36650</v>
      </c>
      <c r="AW16">
        <f t="shared" si="16"/>
        <v>8</v>
      </c>
      <c r="AX16">
        <f t="shared" si="17"/>
        <v>8</v>
      </c>
      <c r="AY16">
        <f t="shared" si="18"/>
        <v>8.0000800000000005</v>
      </c>
      <c r="AZ16">
        <f t="shared" si="19"/>
        <v>8</v>
      </c>
    </row>
    <row r="17" spans="1:52" ht="15.9" customHeight="1" x14ac:dyDescent="0.25">
      <c r="A17" s="199">
        <v>7</v>
      </c>
      <c r="B17" s="201" t="str">
        <f>'Zoznam tímov a pretekárov'!A15</f>
        <v>Nové Zámky B                         Andovce</v>
      </c>
      <c r="C17" s="203"/>
      <c r="D17" s="204"/>
      <c r="E17" s="71"/>
      <c r="F17" s="203"/>
      <c r="G17" s="204"/>
      <c r="H17" s="71"/>
      <c r="I17" s="203"/>
      <c r="J17" s="204"/>
      <c r="K17" s="71"/>
      <c r="L17" s="203"/>
      <c r="M17" s="204"/>
      <c r="N17" s="71"/>
      <c r="O17" s="205">
        <f>SUM(E18+H18+K18+N18)</f>
        <v>0</v>
      </c>
      <c r="P17" s="207">
        <f>SUM(D18+G18+J18+M18)</f>
        <v>0</v>
      </c>
      <c r="Q17" s="240">
        <f>AD12</f>
        <v>1</v>
      </c>
      <c r="T17" s="234">
        <f>O17+'30 družstiev Preteky č. 1'!O17 + '30 Preteky č.2'!O17</f>
        <v>64.5</v>
      </c>
      <c r="U17" s="236">
        <f>P17+'30 družstiev Preteky č. 1'!P17+'30 Preteky č.2'!P17</f>
        <v>27075</v>
      </c>
      <c r="V17" s="209">
        <f>AZ12</f>
        <v>10</v>
      </c>
      <c r="Y17" s="10">
        <f>O27</f>
        <v>0</v>
      </c>
      <c r="Z17" s="9">
        <f>P27</f>
        <v>0</v>
      </c>
      <c r="AA17">
        <f t="shared" si="0"/>
        <v>1</v>
      </c>
      <c r="AB17">
        <f t="shared" si="1"/>
        <v>1</v>
      </c>
      <c r="AC17">
        <f t="shared" si="2"/>
        <v>1.0000100000000001</v>
      </c>
      <c r="AD17" s="21">
        <f t="shared" si="3"/>
        <v>1</v>
      </c>
      <c r="AE17" s="14">
        <f>D28</f>
        <v>0</v>
      </c>
      <c r="AF17" s="15">
        <f t="shared" si="4"/>
        <v>1</v>
      </c>
      <c r="AG17">
        <f t="shared" si="5"/>
        <v>18</v>
      </c>
      <c r="AH17" s="19">
        <f t="shared" si="6"/>
        <v>9.5</v>
      </c>
      <c r="AI17" s="14">
        <f>G28</f>
        <v>0</v>
      </c>
      <c r="AJ17">
        <f t="shared" si="7"/>
        <v>1</v>
      </c>
      <c r="AK17">
        <f t="shared" si="8"/>
        <v>18</v>
      </c>
      <c r="AL17" s="19">
        <f t="shared" si="9"/>
        <v>9.5</v>
      </c>
      <c r="AM17" s="14">
        <f>J28</f>
        <v>0</v>
      </c>
      <c r="AN17" s="15">
        <f t="shared" si="10"/>
        <v>1</v>
      </c>
      <c r="AO17">
        <f t="shared" si="11"/>
        <v>18</v>
      </c>
      <c r="AP17" s="19">
        <f t="shared" si="12"/>
        <v>9.5</v>
      </c>
      <c r="AQ17" s="14">
        <f>M28</f>
        <v>0</v>
      </c>
      <c r="AR17" s="15">
        <f t="shared" si="13"/>
        <v>1</v>
      </c>
      <c r="AS17">
        <f t="shared" si="14"/>
        <v>18</v>
      </c>
      <c r="AT17" s="19">
        <f t="shared" si="15"/>
        <v>9.5</v>
      </c>
      <c r="AU17" s="9">
        <f>T27</f>
        <v>792</v>
      </c>
      <c r="AV17" s="9">
        <f>U27</f>
        <v>-8</v>
      </c>
      <c r="AW17">
        <f t="shared" si="16"/>
        <v>12</v>
      </c>
      <c r="AX17">
        <f t="shared" si="17"/>
        <v>12</v>
      </c>
      <c r="AY17">
        <f t="shared" si="18"/>
        <v>12.000120000000001</v>
      </c>
      <c r="AZ17">
        <f t="shared" si="19"/>
        <v>12</v>
      </c>
    </row>
    <row r="18" spans="1:52" ht="15.9" customHeight="1" thickBot="1" x14ac:dyDescent="0.3">
      <c r="A18" s="200"/>
      <c r="B18" s="202"/>
      <c r="C18" s="24"/>
      <c r="D18" s="25"/>
      <c r="E18" s="26">
        <f>IF(ISBLANK(D18),0,IF(ISBLANK(C17),0,IF(E17 = "D",MAX($A$5:$A$64) + 1,AH12)))</f>
        <v>0</v>
      </c>
      <c r="F18" s="24"/>
      <c r="G18" s="25"/>
      <c r="H18" s="26">
        <f>IF(ISBLANK(G18),0,IF(ISBLANK(F17),0,IF(H17 = "D",MAX($A$5:$A$64) + 1,AL12)))</f>
        <v>0</v>
      </c>
      <c r="I18" s="24"/>
      <c r="J18" s="25"/>
      <c r="K18" s="26">
        <f>IF(ISBLANK(J18),0,IF(ISBLANK(I17),0,IF(K17 = "D",MAX($A$5:$A$64) + 1,AP12)))</f>
        <v>0</v>
      </c>
      <c r="L18" s="24"/>
      <c r="M18" s="25"/>
      <c r="N18" s="26">
        <f>IF(ISBLANK(M18),0,IF(ISBLANK(L17),0,IF(N17 = "D",MAX($A$5:$A$64) + 1,AT12)))</f>
        <v>0</v>
      </c>
      <c r="O18" s="206"/>
      <c r="P18" s="208"/>
      <c r="Q18" s="241"/>
      <c r="T18" s="235"/>
      <c r="U18" s="237"/>
      <c r="V18" s="210"/>
      <c r="Y18" s="10">
        <f>O29</f>
        <v>0</v>
      </c>
      <c r="Z18" s="9">
        <f>P29</f>
        <v>0</v>
      </c>
      <c r="AA18">
        <f t="shared" si="0"/>
        <v>1</v>
      </c>
      <c r="AB18">
        <f t="shared" si="1"/>
        <v>1</v>
      </c>
      <c r="AC18">
        <f t="shared" si="2"/>
        <v>1.0000100000000001</v>
      </c>
      <c r="AD18" s="21">
        <f t="shared" si="3"/>
        <v>1</v>
      </c>
      <c r="AE18" s="14">
        <f>D30</f>
        <v>0</v>
      </c>
      <c r="AF18" s="15">
        <f t="shared" si="4"/>
        <v>1</v>
      </c>
      <c r="AG18">
        <f t="shared" si="5"/>
        <v>18</v>
      </c>
      <c r="AH18" s="19">
        <f t="shared" si="6"/>
        <v>9.5</v>
      </c>
      <c r="AI18" s="14">
        <f>G30</f>
        <v>0</v>
      </c>
      <c r="AJ18">
        <f t="shared" si="7"/>
        <v>1</v>
      </c>
      <c r="AK18">
        <f t="shared" si="8"/>
        <v>18</v>
      </c>
      <c r="AL18" s="19">
        <f t="shared" si="9"/>
        <v>9.5</v>
      </c>
      <c r="AM18" s="14">
        <f>J30</f>
        <v>0</v>
      </c>
      <c r="AN18" s="15">
        <f t="shared" si="10"/>
        <v>1</v>
      </c>
      <c r="AO18">
        <f t="shared" si="11"/>
        <v>18</v>
      </c>
      <c r="AP18" s="19">
        <f t="shared" si="12"/>
        <v>9.5</v>
      </c>
      <c r="AQ18" s="14">
        <f>M30</f>
        <v>0</v>
      </c>
      <c r="AR18" s="15">
        <f t="shared" si="13"/>
        <v>1</v>
      </c>
      <c r="AS18">
        <f t="shared" si="14"/>
        <v>18</v>
      </c>
      <c r="AT18" s="19">
        <f t="shared" si="15"/>
        <v>9.5</v>
      </c>
      <c r="AU18" s="9">
        <f>T29</f>
        <v>792</v>
      </c>
      <c r="AV18" s="9">
        <f>U29</f>
        <v>-8</v>
      </c>
      <c r="AW18">
        <f t="shared" si="16"/>
        <v>12</v>
      </c>
      <c r="AX18">
        <f t="shared" si="17"/>
        <v>12</v>
      </c>
      <c r="AY18">
        <f t="shared" si="18"/>
        <v>12.000120000000001</v>
      </c>
      <c r="AZ18">
        <f t="shared" si="19"/>
        <v>12</v>
      </c>
    </row>
    <row r="19" spans="1:52" ht="15.9" customHeight="1" x14ac:dyDescent="0.25">
      <c r="A19" s="199">
        <v>8</v>
      </c>
      <c r="B19" s="201" t="str">
        <f>'Zoznam tímov a pretekárov'!A17</f>
        <v>Považská Bystrica</v>
      </c>
      <c r="C19" s="203"/>
      <c r="D19" s="204"/>
      <c r="E19" s="71"/>
      <c r="F19" s="203"/>
      <c r="G19" s="249"/>
      <c r="H19" s="71"/>
      <c r="I19" s="203"/>
      <c r="J19" s="204"/>
      <c r="K19" s="71"/>
      <c r="L19" s="203"/>
      <c r="M19" s="204"/>
      <c r="N19" s="71"/>
      <c r="O19" s="205">
        <f>SUM(E20+H20+K20+N20)</f>
        <v>0</v>
      </c>
      <c r="P19" s="207">
        <f>SUM(D20+G20+J20+M20)</f>
        <v>0</v>
      </c>
      <c r="Q19" s="240">
        <f>AD13</f>
        <v>1</v>
      </c>
      <c r="T19" s="234">
        <f>O19+'30 družstiev Preteky č. 1'!O19 + '30 Preteky č.2'!O19</f>
        <v>43</v>
      </c>
      <c r="U19" s="236">
        <f>P19+'30 družstiev Preteky č. 1'!P19+'30 Preteky č.2'!P19</f>
        <v>55925</v>
      </c>
      <c r="V19" s="209">
        <f>AZ13</f>
        <v>5</v>
      </c>
      <c r="Y19" s="10">
        <f>O31</f>
        <v>0</v>
      </c>
      <c r="Z19" s="9">
        <f>P31</f>
        <v>0</v>
      </c>
      <c r="AA19">
        <f t="shared" si="0"/>
        <v>1</v>
      </c>
      <c r="AB19">
        <f t="shared" si="1"/>
        <v>1</v>
      </c>
      <c r="AC19">
        <f t="shared" si="2"/>
        <v>1.0000100000000001</v>
      </c>
      <c r="AD19" s="21">
        <f t="shared" si="3"/>
        <v>1</v>
      </c>
      <c r="AE19" s="14">
        <f>D32</f>
        <v>0</v>
      </c>
      <c r="AF19" s="15">
        <f t="shared" si="4"/>
        <v>1</v>
      </c>
      <c r="AG19">
        <f t="shared" si="5"/>
        <v>18</v>
      </c>
      <c r="AH19" s="19">
        <f t="shared" si="6"/>
        <v>9.5</v>
      </c>
      <c r="AI19" s="14">
        <f>G32</f>
        <v>0</v>
      </c>
      <c r="AJ19">
        <f t="shared" si="7"/>
        <v>1</v>
      </c>
      <c r="AK19">
        <f t="shared" si="8"/>
        <v>18</v>
      </c>
      <c r="AL19" s="19">
        <f t="shared" si="9"/>
        <v>9.5</v>
      </c>
      <c r="AM19" s="14">
        <f>J32</f>
        <v>0</v>
      </c>
      <c r="AN19" s="15">
        <f t="shared" si="10"/>
        <v>1</v>
      </c>
      <c r="AO19">
        <f t="shared" si="11"/>
        <v>18</v>
      </c>
      <c r="AP19" s="19">
        <f t="shared" si="12"/>
        <v>9.5</v>
      </c>
      <c r="AQ19" s="14">
        <f>M32</f>
        <v>0</v>
      </c>
      <c r="AR19" s="15">
        <f t="shared" si="13"/>
        <v>1</v>
      </c>
      <c r="AS19">
        <f t="shared" si="14"/>
        <v>18</v>
      </c>
      <c r="AT19" s="19">
        <f t="shared" si="15"/>
        <v>9.5</v>
      </c>
      <c r="AU19" s="9">
        <f>T31</f>
        <v>792</v>
      </c>
      <c r="AV19" s="9">
        <f>U31</f>
        <v>-8</v>
      </c>
      <c r="AW19">
        <f t="shared" si="16"/>
        <v>12</v>
      </c>
      <c r="AX19">
        <f t="shared" si="17"/>
        <v>12</v>
      </c>
      <c r="AY19">
        <f t="shared" si="18"/>
        <v>12.000120000000001</v>
      </c>
      <c r="AZ19">
        <f t="shared" si="19"/>
        <v>12</v>
      </c>
    </row>
    <row r="20" spans="1:52" ht="15.9" customHeight="1" thickBot="1" x14ac:dyDescent="0.3">
      <c r="A20" s="200"/>
      <c r="B20" s="202"/>
      <c r="C20" s="24"/>
      <c r="D20" s="25"/>
      <c r="E20" s="26">
        <f>IF(ISBLANK(D20),0,IF(ISBLANK(C19),0,IF(E19 = "D",MAX($A$5:$A$64) + 1,AH13)))</f>
        <v>0</v>
      </c>
      <c r="F20" s="24"/>
      <c r="G20" s="25"/>
      <c r="H20" s="26">
        <f>IF(ISBLANK(G20),0,IF(ISBLANK(F19),0,IF(H19 = "D",MAX($A$5:$A$64) + 1,AL13)))</f>
        <v>0</v>
      </c>
      <c r="I20" s="24"/>
      <c r="J20" s="25"/>
      <c r="K20" s="26">
        <f>IF(ISBLANK(J20),0,IF(ISBLANK(I19),0,IF(K19 = "D",MAX($A$5:$A$64) + 1,AP13)))</f>
        <v>0</v>
      </c>
      <c r="L20" s="24"/>
      <c r="M20" s="25"/>
      <c r="N20" s="26">
        <f>IF(ISBLANK(M20),0,IF(ISBLANK(L19),0,IF(N19 = "D",MAX($A$5:$A$64) + 1,AT13)))</f>
        <v>0</v>
      </c>
      <c r="O20" s="206"/>
      <c r="P20" s="208"/>
      <c r="Q20" s="241"/>
      <c r="T20" s="235"/>
      <c r="U20" s="237"/>
      <c r="V20" s="210"/>
      <c r="Y20" s="10">
        <f>O33</f>
        <v>0</v>
      </c>
      <c r="Z20" s="9">
        <f>P33</f>
        <v>0</v>
      </c>
      <c r="AA20">
        <f t="shared" si="0"/>
        <v>1</v>
      </c>
      <c r="AB20">
        <f t="shared" si="1"/>
        <v>1</v>
      </c>
      <c r="AC20">
        <f t="shared" si="2"/>
        <v>1.0000100000000001</v>
      </c>
      <c r="AD20" s="21">
        <f t="shared" si="3"/>
        <v>1</v>
      </c>
      <c r="AE20" s="14">
        <f>D34</f>
        <v>0</v>
      </c>
      <c r="AF20" s="15">
        <f t="shared" si="4"/>
        <v>1</v>
      </c>
      <c r="AG20">
        <f t="shared" si="5"/>
        <v>18</v>
      </c>
      <c r="AH20" s="19">
        <f t="shared" si="6"/>
        <v>9.5</v>
      </c>
      <c r="AI20" s="14">
        <f>G34</f>
        <v>0</v>
      </c>
      <c r="AJ20">
        <f t="shared" si="7"/>
        <v>1</v>
      </c>
      <c r="AK20">
        <f t="shared" si="8"/>
        <v>18</v>
      </c>
      <c r="AL20" s="19">
        <f t="shared" si="9"/>
        <v>9.5</v>
      </c>
      <c r="AM20" s="14">
        <f>J34</f>
        <v>0</v>
      </c>
      <c r="AN20" s="15">
        <f t="shared" si="10"/>
        <v>1</v>
      </c>
      <c r="AO20">
        <f t="shared" si="11"/>
        <v>18</v>
      </c>
      <c r="AP20" s="19">
        <f t="shared" si="12"/>
        <v>9.5</v>
      </c>
      <c r="AQ20" s="14">
        <f>M34</f>
        <v>0</v>
      </c>
      <c r="AR20" s="15">
        <f t="shared" si="13"/>
        <v>1</v>
      </c>
      <c r="AS20">
        <f t="shared" si="14"/>
        <v>18</v>
      </c>
      <c r="AT20" s="19">
        <f t="shared" si="15"/>
        <v>9.5</v>
      </c>
      <c r="AU20" s="9">
        <f>T33</f>
        <v>792</v>
      </c>
      <c r="AV20" s="9">
        <f>U33</f>
        <v>-8</v>
      </c>
      <c r="AW20">
        <f t="shared" si="16"/>
        <v>12</v>
      </c>
      <c r="AX20">
        <f t="shared" si="17"/>
        <v>12</v>
      </c>
      <c r="AY20">
        <f t="shared" si="18"/>
        <v>12.000120000000001</v>
      </c>
      <c r="AZ20">
        <f t="shared" si="19"/>
        <v>12</v>
      </c>
    </row>
    <row r="21" spans="1:52" ht="15.9" customHeight="1" x14ac:dyDescent="0.25">
      <c r="A21" s="199">
        <v>9</v>
      </c>
      <c r="B21" s="201" t="str">
        <f>'Zoznam tímov a pretekárov'!A19</f>
        <v>Štúrovo A Top-Mix</v>
      </c>
      <c r="C21" s="203"/>
      <c r="D21" s="204"/>
      <c r="E21" s="71"/>
      <c r="F21" s="203"/>
      <c r="G21" s="204"/>
      <c r="H21" s="71"/>
      <c r="I21" s="203"/>
      <c r="J21" s="204"/>
      <c r="K21" s="71"/>
      <c r="L21" s="203"/>
      <c r="M21" s="204"/>
      <c r="N21" s="71"/>
      <c r="O21" s="205">
        <f>SUM(E22+H22+K22+N22)</f>
        <v>0</v>
      </c>
      <c r="P21" s="207">
        <f>SUM(D22+G22+J22+M22)</f>
        <v>0</v>
      </c>
      <c r="Q21" s="240">
        <f>AD14</f>
        <v>1</v>
      </c>
      <c r="T21" s="234">
        <f>O21+'30 družstiev Preteky č. 1'!O21 + '30 Preteky č.2'!O21</f>
        <v>47</v>
      </c>
      <c r="U21" s="236">
        <f>P21+'30 družstiev Preteky č. 1'!P21+'30 Preteky č.2'!P21</f>
        <v>39975</v>
      </c>
      <c r="V21" s="209">
        <f>AZ14</f>
        <v>6</v>
      </c>
      <c r="Y21" s="10">
        <f>O35</f>
        <v>0</v>
      </c>
      <c r="Z21" s="9">
        <f>P35</f>
        <v>0</v>
      </c>
      <c r="AA21">
        <f t="shared" si="0"/>
        <v>1</v>
      </c>
      <c r="AB21">
        <f t="shared" si="1"/>
        <v>1</v>
      </c>
      <c r="AC21">
        <f t="shared" si="2"/>
        <v>1.0000100000000001</v>
      </c>
      <c r="AD21" s="21">
        <f t="shared" si="3"/>
        <v>1</v>
      </c>
      <c r="AE21" s="14">
        <f>D36</f>
        <v>0</v>
      </c>
      <c r="AF21" s="15">
        <f t="shared" si="4"/>
        <v>1</v>
      </c>
      <c r="AG21">
        <f t="shared" si="5"/>
        <v>18</v>
      </c>
      <c r="AH21" s="19">
        <f t="shared" si="6"/>
        <v>9.5</v>
      </c>
      <c r="AI21" s="14">
        <f>G36</f>
        <v>0</v>
      </c>
      <c r="AJ21">
        <f t="shared" si="7"/>
        <v>1</v>
      </c>
      <c r="AK21">
        <f t="shared" si="8"/>
        <v>18</v>
      </c>
      <c r="AL21" s="19">
        <f t="shared" si="9"/>
        <v>9.5</v>
      </c>
      <c r="AM21" s="14">
        <f>J36</f>
        <v>0</v>
      </c>
      <c r="AN21" s="15">
        <f t="shared" si="10"/>
        <v>1</v>
      </c>
      <c r="AO21">
        <f t="shared" si="11"/>
        <v>18</v>
      </c>
      <c r="AP21" s="19">
        <f t="shared" si="12"/>
        <v>9.5</v>
      </c>
      <c r="AQ21" s="14">
        <f>M36</f>
        <v>0</v>
      </c>
      <c r="AR21" s="15">
        <f t="shared" si="13"/>
        <v>1</v>
      </c>
      <c r="AS21">
        <f t="shared" si="14"/>
        <v>18</v>
      </c>
      <c r="AT21" s="19">
        <f t="shared" si="15"/>
        <v>9.5</v>
      </c>
      <c r="AU21" s="9">
        <f>T35</f>
        <v>792</v>
      </c>
      <c r="AV21" s="9">
        <f>U35</f>
        <v>-8</v>
      </c>
      <c r="AW21">
        <f t="shared" si="16"/>
        <v>12</v>
      </c>
      <c r="AX21">
        <f t="shared" si="17"/>
        <v>12</v>
      </c>
      <c r="AY21">
        <f t="shared" si="18"/>
        <v>12.000120000000001</v>
      </c>
      <c r="AZ21">
        <f t="shared" si="19"/>
        <v>12</v>
      </c>
    </row>
    <row r="22" spans="1:52" ht="15.9" customHeight="1" thickBot="1" x14ac:dyDescent="0.3">
      <c r="A22" s="200"/>
      <c r="B22" s="202"/>
      <c r="C22" s="24"/>
      <c r="D22" s="25"/>
      <c r="E22" s="26">
        <f>IF(ISBLANK(D22),0,IF(ISBLANK(C21),0,IF(E21 = "D",MAX($A$5:$A$64) + 1,AH14)))</f>
        <v>0</v>
      </c>
      <c r="F22" s="24"/>
      <c r="G22" s="25"/>
      <c r="H22" s="26">
        <f>IF(ISBLANK(G22),0,IF(ISBLANK(F21),0,IF(H21 = "D",MAX($A$5:$A$64) + 1,AL14)))</f>
        <v>0</v>
      </c>
      <c r="I22" s="24"/>
      <c r="J22" s="25"/>
      <c r="K22" s="26">
        <f>IF(ISBLANK(J22),0,IF(ISBLANK(I21),0,IF(K21 = "D",MAX($A$5:$A$64) + 1,AP14)))</f>
        <v>0</v>
      </c>
      <c r="L22" s="24"/>
      <c r="M22" s="25"/>
      <c r="N22" s="26">
        <f>IF(ISBLANK(M22),0,IF(ISBLANK(L21),0,IF(N21 = "D",MAX($A$5:$A$64) + 1,AT14)))</f>
        <v>0</v>
      </c>
      <c r="O22" s="206"/>
      <c r="P22" s="208"/>
      <c r="Q22" s="241"/>
      <c r="T22" s="235"/>
      <c r="U22" s="237"/>
      <c r="V22" s="210"/>
      <c r="Y22" s="10">
        <f>O37</f>
        <v>0</v>
      </c>
      <c r="Z22" s="9">
        <f>P37</f>
        <v>0</v>
      </c>
      <c r="AA22">
        <f t="shared" si="0"/>
        <v>1</v>
      </c>
      <c r="AB22">
        <f t="shared" si="1"/>
        <v>1</v>
      </c>
      <c r="AC22">
        <f t="shared" si="2"/>
        <v>1.0000100000000001</v>
      </c>
      <c r="AD22" s="21">
        <f t="shared" si="3"/>
        <v>1</v>
      </c>
      <c r="AE22" s="14">
        <f>D38</f>
        <v>0</v>
      </c>
      <c r="AF22" s="15">
        <f t="shared" si="4"/>
        <v>1</v>
      </c>
      <c r="AG22">
        <f t="shared" si="5"/>
        <v>18</v>
      </c>
      <c r="AH22" s="19">
        <f t="shared" si="6"/>
        <v>9.5</v>
      </c>
      <c r="AI22" s="14">
        <f>G38</f>
        <v>0</v>
      </c>
      <c r="AJ22">
        <f t="shared" si="7"/>
        <v>1</v>
      </c>
      <c r="AK22">
        <f t="shared" si="8"/>
        <v>18</v>
      </c>
      <c r="AL22" s="19">
        <f t="shared" si="9"/>
        <v>9.5</v>
      </c>
      <c r="AM22" s="14">
        <f>J38</f>
        <v>0</v>
      </c>
      <c r="AN22" s="15">
        <f t="shared" si="10"/>
        <v>1</v>
      </c>
      <c r="AO22">
        <f t="shared" si="11"/>
        <v>18</v>
      </c>
      <c r="AP22" s="19">
        <f t="shared" si="12"/>
        <v>9.5</v>
      </c>
      <c r="AQ22" s="14">
        <f>M38</f>
        <v>0</v>
      </c>
      <c r="AR22" s="15">
        <f t="shared" si="13"/>
        <v>1</v>
      </c>
      <c r="AS22">
        <f t="shared" si="14"/>
        <v>18</v>
      </c>
      <c r="AT22" s="19">
        <f t="shared" si="15"/>
        <v>9.5</v>
      </c>
      <c r="AU22" s="9">
        <f>T37</f>
        <v>792</v>
      </c>
      <c r="AV22" s="9">
        <f>U37</f>
        <v>-8</v>
      </c>
      <c r="AW22">
        <f t="shared" si="16"/>
        <v>12</v>
      </c>
      <c r="AX22">
        <f t="shared" si="17"/>
        <v>12</v>
      </c>
      <c r="AY22">
        <f t="shared" si="18"/>
        <v>12.000120000000001</v>
      </c>
      <c r="AZ22">
        <f t="shared" si="19"/>
        <v>12</v>
      </c>
    </row>
    <row r="23" spans="1:52" ht="15.9" customHeight="1" x14ac:dyDescent="0.25">
      <c r="A23" s="199">
        <v>10</v>
      </c>
      <c r="B23" s="201" t="str">
        <f>'Zoznam tímov a pretekárov'!A21</f>
        <v>Štúrovo B TMA          Fishing Team</v>
      </c>
      <c r="C23" s="203"/>
      <c r="D23" s="204"/>
      <c r="E23" s="71"/>
      <c r="F23" s="203"/>
      <c r="G23" s="204"/>
      <c r="H23" s="71"/>
      <c r="I23" s="203"/>
      <c r="J23" s="204"/>
      <c r="K23" s="71"/>
      <c r="L23" s="203"/>
      <c r="M23" s="204"/>
      <c r="N23" s="71"/>
      <c r="O23" s="205">
        <f>SUM(E24+H24+K24+N24)</f>
        <v>0</v>
      </c>
      <c r="P23" s="207">
        <f>SUM(D24+G24+J24+M24)</f>
        <v>0</v>
      </c>
      <c r="Q23" s="240">
        <f>AD15</f>
        <v>1</v>
      </c>
      <c r="T23" s="234">
        <f>O23+'30 družstiev Preteky č. 1'!O23 + '30 Preteky č.2'!O23</f>
        <v>54</v>
      </c>
      <c r="U23" s="236">
        <f>P23+'30 družstiev Preteky č. 1'!P23+'30 Preteky č.2'!P23</f>
        <v>35625</v>
      </c>
      <c r="V23" s="209">
        <f>AZ15</f>
        <v>9</v>
      </c>
      <c r="Y23" s="10">
        <f>O39</f>
        <v>0</v>
      </c>
      <c r="Z23" s="9">
        <f>P39</f>
        <v>0</v>
      </c>
      <c r="AA23">
        <f t="shared" si="0"/>
        <v>1</v>
      </c>
      <c r="AB23">
        <f t="shared" si="1"/>
        <v>1</v>
      </c>
      <c r="AC23">
        <f t="shared" si="2"/>
        <v>1.0000100000000001</v>
      </c>
      <c r="AD23" s="21">
        <f t="shared" si="3"/>
        <v>1</v>
      </c>
      <c r="AE23" s="14">
        <f>D40</f>
        <v>0</v>
      </c>
      <c r="AF23" s="15">
        <f t="shared" si="4"/>
        <v>1</v>
      </c>
      <c r="AG23">
        <f t="shared" si="5"/>
        <v>18</v>
      </c>
      <c r="AH23" s="19">
        <f t="shared" si="6"/>
        <v>9.5</v>
      </c>
      <c r="AI23" s="14">
        <f t="shared" ref="AI23" si="20">G40</f>
        <v>0</v>
      </c>
      <c r="AJ23">
        <f t="shared" si="7"/>
        <v>1</v>
      </c>
      <c r="AK23">
        <f t="shared" si="8"/>
        <v>18</v>
      </c>
      <c r="AL23" s="19">
        <f t="shared" si="9"/>
        <v>9.5</v>
      </c>
      <c r="AM23" s="14">
        <f>J40</f>
        <v>0</v>
      </c>
      <c r="AN23" s="15">
        <f t="shared" si="10"/>
        <v>1</v>
      </c>
      <c r="AO23">
        <f t="shared" si="11"/>
        <v>18</v>
      </c>
      <c r="AP23" s="19">
        <f t="shared" si="12"/>
        <v>9.5</v>
      </c>
      <c r="AQ23" s="14">
        <f>M40</f>
        <v>0</v>
      </c>
      <c r="AR23" s="15">
        <f t="shared" si="13"/>
        <v>1</v>
      </c>
      <c r="AS23">
        <f t="shared" si="14"/>
        <v>18</v>
      </c>
      <c r="AT23" s="19">
        <f t="shared" si="15"/>
        <v>9.5</v>
      </c>
      <c r="AU23" s="9">
        <f>T39</f>
        <v>792</v>
      </c>
      <c r="AV23" s="9">
        <f>U39</f>
        <v>-8</v>
      </c>
      <c r="AW23">
        <f t="shared" si="16"/>
        <v>12</v>
      </c>
      <c r="AX23">
        <f t="shared" si="17"/>
        <v>12</v>
      </c>
      <c r="AY23">
        <f t="shared" si="18"/>
        <v>12.000120000000001</v>
      </c>
      <c r="AZ23">
        <f t="shared" si="19"/>
        <v>12</v>
      </c>
    </row>
    <row r="24" spans="1:52" ht="15.9" customHeight="1" thickBot="1" x14ac:dyDescent="0.3">
      <c r="A24" s="200"/>
      <c r="B24" s="202"/>
      <c r="C24" s="24"/>
      <c r="D24" s="25"/>
      <c r="E24" s="26">
        <f>IF(ISBLANK(D24),0,IF(ISBLANK(C23),0,IF(E23 = "D",MAX($A$5:$A$64) + 1,AH15)))</f>
        <v>0</v>
      </c>
      <c r="F24" s="24"/>
      <c r="G24" s="25"/>
      <c r="H24" s="26">
        <f>IF(ISBLANK(G24),0,IF(ISBLANK(F23),0,IF(H23 = "D",MAX($A$5:$A$64) + 1,AL15)))</f>
        <v>0</v>
      </c>
      <c r="I24" s="24"/>
      <c r="J24" s="25"/>
      <c r="K24" s="26">
        <f>IF(ISBLANK(J24),0,IF(ISBLANK(I23),0,IF(K23 = "D",MAX($A$5:$A$64) + 1,AP15)))</f>
        <v>0</v>
      </c>
      <c r="L24" s="24"/>
      <c r="M24" s="25"/>
      <c r="N24" s="26">
        <f>IF(ISBLANK(M24),0,IF(ISBLANK(L23),0,IF(N23 = "D",MAX($A$5:$A$64) + 1,AT15)))</f>
        <v>0</v>
      </c>
      <c r="O24" s="206"/>
      <c r="P24" s="208"/>
      <c r="Q24" s="241"/>
      <c r="T24" s="235"/>
      <c r="U24" s="237"/>
      <c r="V24" s="210"/>
      <c r="Y24" s="10">
        <f>O41</f>
        <v>396</v>
      </c>
      <c r="Z24" s="9">
        <f>P41</f>
        <v>-4</v>
      </c>
      <c r="AA24">
        <f t="shared" si="0"/>
        <v>30</v>
      </c>
      <c r="AB24">
        <f t="shared" si="1"/>
        <v>19</v>
      </c>
      <c r="AC24">
        <f t="shared" si="2"/>
        <v>30.00019</v>
      </c>
      <c r="AD24" s="21">
        <f t="shared" si="3"/>
        <v>30</v>
      </c>
      <c r="AE24" s="14">
        <f>D42</f>
        <v>-1</v>
      </c>
      <c r="AF24" s="15">
        <f t="shared" si="4"/>
        <v>19</v>
      </c>
      <c r="AG24">
        <f t="shared" si="5"/>
        <v>12</v>
      </c>
      <c r="AH24" s="19">
        <f t="shared" si="6"/>
        <v>24.5</v>
      </c>
      <c r="AI24" s="14">
        <f>G42</f>
        <v>-1</v>
      </c>
      <c r="AJ24">
        <f t="shared" si="7"/>
        <v>19</v>
      </c>
      <c r="AK24">
        <f t="shared" si="8"/>
        <v>12</v>
      </c>
      <c r="AL24" s="19">
        <f t="shared" si="9"/>
        <v>24.5</v>
      </c>
      <c r="AM24" s="14">
        <f>J42</f>
        <v>-1</v>
      </c>
      <c r="AN24" s="15">
        <f t="shared" si="10"/>
        <v>19</v>
      </c>
      <c r="AO24">
        <f t="shared" si="11"/>
        <v>12</v>
      </c>
      <c r="AP24" s="19">
        <f t="shared" si="12"/>
        <v>24.5</v>
      </c>
      <c r="AQ24" s="14">
        <f>M42</f>
        <v>-1</v>
      </c>
      <c r="AR24" s="15">
        <f t="shared" si="13"/>
        <v>19</v>
      </c>
      <c r="AS24">
        <f t="shared" si="14"/>
        <v>12</v>
      </c>
      <c r="AT24" s="19">
        <f t="shared" si="15"/>
        <v>24.5</v>
      </c>
      <c r="AU24" s="9">
        <f>T41</f>
        <v>1188</v>
      </c>
      <c r="AV24" s="9">
        <f>U41</f>
        <v>-12</v>
      </c>
      <c r="AW24">
        <f t="shared" si="16"/>
        <v>30</v>
      </c>
      <c r="AX24">
        <f t="shared" si="17"/>
        <v>19</v>
      </c>
      <c r="AY24">
        <f t="shared" si="18"/>
        <v>30.00019</v>
      </c>
      <c r="AZ24">
        <f t="shared" si="19"/>
        <v>30</v>
      </c>
    </row>
    <row r="25" spans="1:52" ht="15.9" customHeight="1" x14ac:dyDescent="0.25">
      <c r="A25" s="199">
        <v>11</v>
      </c>
      <c r="B25" s="201" t="str">
        <f>'Zoznam tímov a pretekárov'!A23</f>
        <v>Turčianske Teplice B    Maver</v>
      </c>
      <c r="C25" s="203"/>
      <c r="D25" s="204"/>
      <c r="E25" s="71"/>
      <c r="F25" s="203"/>
      <c r="G25" s="204"/>
      <c r="H25" s="71"/>
      <c r="I25" s="203"/>
      <c r="J25" s="204"/>
      <c r="K25" s="71"/>
      <c r="L25" s="203"/>
      <c r="M25" s="204"/>
      <c r="N25" s="71"/>
      <c r="O25" s="205">
        <f>SUM(E26+H26+K26+N26)</f>
        <v>0</v>
      </c>
      <c r="P25" s="207">
        <f>SUM(D26+G26+J26+M26)</f>
        <v>0</v>
      </c>
      <c r="Q25" s="240">
        <f>AD16</f>
        <v>1</v>
      </c>
      <c r="T25" s="234">
        <f>O25+'30 družstiev Preteky č. 1'!O25 + '30 Preteky č.2'!O25</f>
        <v>52.5</v>
      </c>
      <c r="U25" s="236">
        <f>P25+'30 družstiev Preteky č. 1'!P25+'30 Preteky č.2'!P25</f>
        <v>36650</v>
      </c>
      <c r="V25" s="209">
        <f>AZ16</f>
        <v>8</v>
      </c>
      <c r="Y25" s="10">
        <f>O43</f>
        <v>395</v>
      </c>
      <c r="Z25" s="9">
        <f>P43</f>
        <v>-4</v>
      </c>
      <c r="AA25">
        <f t="shared" si="0"/>
        <v>29</v>
      </c>
      <c r="AB25">
        <f t="shared" si="1"/>
        <v>19</v>
      </c>
      <c r="AC25">
        <f t="shared" si="2"/>
        <v>29.00019</v>
      </c>
      <c r="AD25" s="21">
        <f t="shared" si="3"/>
        <v>29</v>
      </c>
      <c r="AE25" s="14">
        <f>D44</f>
        <v>-1</v>
      </c>
      <c r="AF25" s="15">
        <f t="shared" si="4"/>
        <v>19</v>
      </c>
      <c r="AG25">
        <f t="shared" si="5"/>
        <v>12</v>
      </c>
      <c r="AH25" s="19">
        <f t="shared" si="6"/>
        <v>24.5</v>
      </c>
      <c r="AI25" s="14">
        <f>G44</f>
        <v>-1</v>
      </c>
      <c r="AJ25">
        <f t="shared" si="7"/>
        <v>19</v>
      </c>
      <c r="AK25">
        <f t="shared" si="8"/>
        <v>12</v>
      </c>
      <c r="AL25" s="19">
        <f t="shared" si="9"/>
        <v>24.5</v>
      </c>
      <c r="AM25" s="14">
        <f>J44</f>
        <v>-1</v>
      </c>
      <c r="AN25" s="15">
        <f t="shared" si="10"/>
        <v>19</v>
      </c>
      <c r="AO25">
        <f t="shared" si="11"/>
        <v>12</v>
      </c>
      <c r="AP25" s="19">
        <f t="shared" si="12"/>
        <v>24.5</v>
      </c>
      <c r="AQ25" s="14">
        <f>M44</f>
        <v>-1</v>
      </c>
      <c r="AR25" s="15">
        <f t="shared" si="13"/>
        <v>19</v>
      </c>
      <c r="AS25">
        <f t="shared" si="14"/>
        <v>12</v>
      </c>
      <c r="AT25" s="19">
        <f t="shared" si="15"/>
        <v>24.5</v>
      </c>
      <c r="AU25" s="9">
        <f>T43</f>
        <v>1187</v>
      </c>
      <c r="AV25" s="9">
        <f>U43</f>
        <v>-12</v>
      </c>
      <c r="AW25">
        <f t="shared" si="16"/>
        <v>29</v>
      </c>
      <c r="AX25">
        <f t="shared" si="17"/>
        <v>19</v>
      </c>
      <c r="AY25">
        <f t="shared" si="18"/>
        <v>29.00019</v>
      </c>
      <c r="AZ25">
        <f t="shared" si="19"/>
        <v>29</v>
      </c>
    </row>
    <row r="26" spans="1:52" ht="15.9" customHeight="1" thickBot="1" x14ac:dyDescent="0.3">
      <c r="A26" s="200"/>
      <c r="B26" s="202"/>
      <c r="C26" s="24"/>
      <c r="D26" s="25"/>
      <c r="E26" s="26">
        <f>IF(ISBLANK(D26),0,IF(ISBLANK(C25),0,IF(E25 = "D",MAX($A$5:$A$64) + 1,AH16)))</f>
        <v>0</v>
      </c>
      <c r="F26" s="24"/>
      <c r="G26" s="25"/>
      <c r="H26" s="26">
        <f>IF(ISBLANK(G26),0,IF(ISBLANK(F25),0,IF(H25 = "D",MAX($A$5:$A$64) + 1,AL17)))</f>
        <v>0</v>
      </c>
      <c r="I26" s="24"/>
      <c r="J26" s="25"/>
      <c r="K26" s="26">
        <f>IF(ISBLANK(J26),0,IF(ISBLANK(I25),0,IF(K25 = "D",MAX($A$5:$A$64) + 1,AP16)))</f>
        <v>0</v>
      </c>
      <c r="L26" s="24"/>
      <c r="M26" s="25"/>
      <c r="N26" s="26">
        <f>IF(ISBLANK(M26),0,IF(ISBLANK(L25),0,IF(N25 = "D",MAX($A$5:$A$64) + 1,AT16)))</f>
        <v>0</v>
      </c>
      <c r="O26" s="206"/>
      <c r="P26" s="208"/>
      <c r="Q26" s="241"/>
      <c r="T26" s="235"/>
      <c r="U26" s="237"/>
      <c r="V26" s="210"/>
      <c r="Y26" s="10">
        <f>O45</f>
        <v>394</v>
      </c>
      <c r="Z26" s="9">
        <f>P45</f>
        <v>-4</v>
      </c>
      <c r="AA26">
        <f t="shared" si="0"/>
        <v>28</v>
      </c>
      <c r="AB26">
        <f t="shared" si="1"/>
        <v>19</v>
      </c>
      <c r="AC26">
        <f t="shared" si="2"/>
        <v>28.00019</v>
      </c>
      <c r="AD26" s="21">
        <f t="shared" si="3"/>
        <v>28</v>
      </c>
      <c r="AE26" s="14">
        <f>D46</f>
        <v>-1</v>
      </c>
      <c r="AF26" s="15">
        <f t="shared" si="4"/>
        <v>19</v>
      </c>
      <c r="AG26">
        <f t="shared" si="5"/>
        <v>12</v>
      </c>
      <c r="AH26" s="19">
        <f t="shared" si="6"/>
        <v>24.5</v>
      </c>
      <c r="AI26" s="14">
        <f>G46</f>
        <v>-1</v>
      </c>
      <c r="AJ26">
        <f t="shared" si="7"/>
        <v>19</v>
      </c>
      <c r="AK26">
        <f t="shared" si="8"/>
        <v>12</v>
      </c>
      <c r="AL26" s="19">
        <f t="shared" si="9"/>
        <v>24.5</v>
      </c>
      <c r="AM26" s="14">
        <f>J46</f>
        <v>-1</v>
      </c>
      <c r="AN26" s="15">
        <f t="shared" si="10"/>
        <v>19</v>
      </c>
      <c r="AO26">
        <f t="shared" si="11"/>
        <v>12</v>
      </c>
      <c r="AP26" s="19">
        <f t="shared" si="12"/>
        <v>24.5</v>
      </c>
      <c r="AQ26" s="14">
        <f>M46</f>
        <v>-1</v>
      </c>
      <c r="AR26" s="15">
        <f t="shared" si="13"/>
        <v>19</v>
      </c>
      <c r="AS26">
        <f t="shared" si="14"/>
        <v>12</v>
      </c>
      <c r="AT26" s="19">
        <f t="shared" si="15"/>
        <v>24.5</v>
      </c>
      <c r="AU26" s="9">
        <f>T45</f>
        <v>1186</v>
      </c>
      <c r="AV26" s="9">
        <f>U45</f>
        <v>-12</v>
      </c>
      <c r="AW26">
        <f t="shared" si="16"/>
        <v>28</v>
      </c>
      <c r="AX26">
        <f t="shared" si="17"/>
        <v>19</v>
      </c>
      <c r="AY26">
        <f t="shared" si="18"/>
        <v>28.00019</v>
      </c>
      <c r="AZ26">
        <f t="shared" si="19"/>
        <v>28</v>
      </c>
    </row>
    <row r="27" spans="1:52" ht="15.9" customHeight="1" x14ac:dyDescent="0.25">
      <c r="A27" s="199">
        <v>12</v>
      </c>
      <c r="B27" s="201">
        <f>'Zoznam tímov a pretekárov'!A25</f>
        <v>0</v>
      </c>
      <c r="C27" s="203"/>
      <c r="D27" s="204"/>
      <c r="E27" s="71"/>
      <c r="F27" s="203"/>
      <c r="G27" s="204"/>
      <c r="H27" s="71"/>
      <c r="I27" s="203"/>
      <c r="J27" s="204"/>
      <c r="K27" s="71"/>
      <c r="L27" s="203"/>
      <c r="M27" s="204"/>
      <c r="N27" s="71"/>
      <c r="O27" s="205">
        <f>SUM(E28+H28+K28+N28)</f>
        <v>0</v>
      </c>
      <c r="P27" s="207">
        <f>SUM(D28+G28+J28+M28)</f>
        <v>0</v>
      </c>
      <c r="Q27" s="240">
        <f>AD17</f>
        <v>1</v>
      </c>
      <c r="T27" s="234">
        <f>O27+'30 družstiev Preteky č. 1'!O27 + '30 Preteky č.2'!O27</f>
        <v>792</v>
      </c>
      <c r="U27" s="236">
        <f>P27+'30 družstiev Preteky č. 1'!P27+'30 Preteky č.2'!P27</f>
        <v>-8</v>
      </c>
      <c r="V27" s="209">
        <f>AZ17</f>
        <v>12</v>
      </c>
      <c r="Y27" s="10">
        <f>O47</f>
        <v>393</v>
      </c>
      <c r="Z27" s="9">
        <f>P47</f>
        <v>-4</v>
      </c>
      <c r="AA27">
        <f t="shared" si="0"/>
        <v>27</v>
      </c>
      <c r="AB27">
        <f t="shared" si="1"/>
        <v>19</v>
      </c>
      <c r="AC27">
        <f t="shared" si="2"/>
        <v>27.00019</v>
      </c>
      <c r="AD27" s="21">
        <f t="shared" si="3"/>
        <v>27</v>
      </c>
      <c r="AE27" s="14">
        <f>D48</f>
        <v>-1</v>
      </c>
      <c r="AF27" s="15">
        <f t="shared" si="4"/>
        <v>19</v>
      </c>
      <c r="AG27">
        <f t="shared" si="5"/>
        <v>12</v>
      </c>
      <c r="AH27" s="19">
        <f t="shared" si="6"/>
        <v>24.5</v>
      </c>
      <c r="AI27" s="14">
        <f>G48</f>
        <v>-1</v>
      </c>
      <c r="AJ27">
        <f t="shared" si="7"/>
        <v>19</v>
      </c>
      <c r="AK27">
        <f t="shared" si="8"/>
        <v>12</v>
      </c>
      <c r="AL27" s="19">
        <f t="shared" si="9"/>
        <v>24.5</v>
      </c>
      <c r="AM27" s="14">
        <f>J48</f>
        <v>-1</v>
      </c>
      <c r="AN27" s="15">
        <f t="shared" si="10"/>
        <v>19</v>
      </c>
      <c r="AO27">
        <f t="shared" si="11"/>
        <v>12</v>
      </c>
      <c r="AP27" s="19">
        <f t="shared" si="12"/>
        <v>24.5</v>
      </c>
      <c r="AQ27" s="14">
        <f>M48</f>
        <v>-1</v>
      </c>
      <c r="AR27" s="15">
        <f t="shared" si="13"/>
        <v>19</v>
      </c>
      <c r="AS27">
        <f t="shared" si="14"/>
        <v>12</v>
      </c>
      <c r="AT27" s="19">
        <f t="shared" si="15"/>
        <v>24.5</v>
      </c>
      <c r="AU27" s="9">
        <f>T47</f>
        <v>1185</v>
      </c>
      <c r="AV27" s="9">
        <f>U47</f>
        <v>-12</v>
      </c>
      <c r="AW27">
        <f t="shared" si="16"/>
        <v>27</v>
      </c>
      <c r="AX27">
        <f t="shared" si="17"/>
        <v>19</v>
      </c>
      <c r="AY27">
        <f t="shared" si="18"/>
        <v>27.00019</v>
      </c>
      <c r="AZ27">
        <f t="shared" si="19"/>
        <v>27</v>
      </c>
    </row>
    <row r="28" spans="1:52" ht="15.9" customHeight="1" thickBot="1" x14ac:dyDescent="0.3">
      <c r="A28" s="200"/>
      <c r="B28" s="202"/>
      <c r="C28" s="24"/>
      <c r="D28" s="25"/>
      <c r="E28" s="26">
        <f>IF(ISBLANK(D28),0,IF(ISBLANK(C27),0,IF(E27 = "D",MAX($A$5:$A$64) + 1,AH17)))</f>
        <v>0</v>
      </c>
      <c r="F28" s="24"/>
      <c r="G28" s="25"/>
      <c r="H28" s="26">
        <f>IF(ISBLANK(G28),0,IF(ISBLANK(F27),0,IF(H27 = "D",MAX($A$5:$A$64) + 1,AL17)))</f>
        <v>0</v>
      </c>
      <c r="I28" s="24"/>
      <c r="J28" s="25"/>
      <c r="K28" s="26">
        <f>IF(ISBLANK(J28),0,IF(ISBLANK(I27),0,IF(K27 = "D",MAX($A$5:$A$64) + 1,AP17)))</f>
        <v>0</v>
      </c>
      <c r="L28" s="24"/>
      <c r="M28" s="25"/>
      <c r="N28" s="26">
        <f>IF(ISBLANK(M28),0,IF(ISBLANK(L27),0,IF(N27 = "D",MAX($A$5:$A$64) + 1,AT17)))</f>
        <v>0</v>
      </c>
      <c r="O28" s="206"/>
      <c r="P28" s="208"/>
      <c r="Q28" s="241"/>
      <c r="T28" s="235"/>
      <c r="U28" s="237"/>
      <c r="V28" s="210"/>
      <c r="Y28" s="10">
        <f>O49</f>
        <v>392</v>
      </c>
      <c r="Z28" s="9">
        <f>P49</f>
        <v>-4</v>
      </c>
      <c r="AA28">
        <f t="shared" si="0"/>
        <v>26</v>
      </c>
      <c r="AB28">
        <f t="shared" si="1"/>
        <v>19</v>
      </c>
      <c r="AC28">
        <f t="shared" si="2"/>
        <v>26.00019</v>
      </c>
      <c r="AD28" s="21">
        <f t="shared" si="3"/>
        <v>26</v>
      </c>
      <c r="AE28" s="14">
        <f>D50</f>
        <v>-1</v>
      </c>
      <c r="AF28" s="15">
        <f t="shared" si="4"/>
        <v>19</v>
      </c>
      <c r="AG28">
        <f t="shared" si="5"/>
        <v>12</v>
      </c>
      <c r="AH28" s="19">
        <f t="shared" si="6"/>
        <v>24.5</v>
      </c>
      <c r="AI28" s="14">
        <f>G50</f>
        <v>-1</v>
      </c>
      <c r="AJ28">
        <f t="shared" si="7"/>
        <v>19</v>
      </c>
      <c r="AK28">
        <f t="shared" si="8"/>
        <v>12</v>
      </c>
      <c r="AL28" s="19">
        <f t="shared" si="9"/>
        <v>24.5</v>
      </c>
      <c r="AM28" s="14">
        <f>J50</f>
        <v>-1</v>
      </c>
      <c r="AN28" s="15">
        <f t="shared" si="10"/>
        <v>19</v>
      </c>
      <c r="AO28">
        <f t="shared" si="11"/>
        <v>12</v>
      </c>
      <c r="AP28" s="19">
        <f t="shared" si="12"/>
        <v>24.5</v>
      </c>
      <c r="AQ28" s="14">
        <f>M50</f>
        <v>-1</v>
      </c>
      <c r="AR28" s="15">
        <f t="shared" si="13"/>
        <v>19</v>
      </c>
      <c r="AS28">
        <f t="shared" si="14"/>
        <v>12</v>
      </c>
      <c r="AT28" s="19">
        <f t="shared" si="15"/>
        <v>24.5</v>
      </c>
      <c r="AU28" s="9">
        <f>T49</f>
        <v>1184</v>
      </c>
      <c r="AV28" s="9">
        <f>U49</f>
        <v>-12</v>
      </c>
      <c r="AW28">
        <f t="shared" si="16"/>
        <v>26</v>
      </c>
      <c r="AX28">
        <f t="shared" si="17"/>
        <v>19</v>
      </c>
      <c r="AY28">
        <f t="shared" si="18"/>
        <v>26.00019</v>
      </c>
      <c r="AZ28">
        <f t="shared" si="19"/>
        <v>26</v>
      </c>
    </row>
    <row r="29" spans="1:52" ht="15.9" customHeight="1" x14ac:dyDescent="0.25">
      <c r="A29" s="199">
        <v>13</v>
      </c>
      <c r="B29" s="201">
        <f>'Zoznam tímov a pretekárov'!A27</f>
        <v>0</v>
      </c>
      <c r="C29" s="203"/>
      <c r="D29" s="204"/>
      <c r="E29" s="71"/>
      <c r="F29" s="203"/>
      <c r="G29" s="204"/>
      <c r="H29" s="71"/>
      <c r="I29" s="203"/>
      <c r="J29" s="204"/>
      <c r="K29" s="71"/>
      <c r="L29" s="203"/>
      <c r="M29" s="204"/>
      <c r="N29" s="71"/>
      <c r="O29" s="205">
        <f t="shared" ref="O29" si="21">SUM(E30+H30+K30+N30)</f>
        <v>0</v>
      </c>
      <c r="P29" s="207">
        <f t="shared" ref="P29" si="22">SUM(D30+G30+J30+M30)</f>
        <v>0</v>
      </c>
      <c r="Q29" s="240">
        <f>AD18</f>
        <v>1</v>
      </c>
      <c r="T29" s="234">
        <f>O29+'30 družstiev Preteky č. 1'!O29 + '30 Preteky č.2'!O29</f>
        <v>792</v>
      </c>
      <c r="U29" s="236">
        <f>P29+'30 družstiev Preteky č. 1'!P29+'30 Preteky č.2'!P29</f>
        <v>-8</v>
      </c>
      <c r="V29" s="209">
        <f>AZ18</f>
        <v>12</v>
      </c>
      <c r="Y29" s="10">
        <f>O51</f>
        <v>391</v>
      </c>
      <c r="Z29" s="9">
        <f>P51</f>
        <v>-4</v>
      </c>
      <c r="AA29">
        <f t="shared" si="0"/>
        <v>25</v>
      </c>
      <c r="AB29">
        <f t="shared" si="1"/>
        <v>19</v>
      </c>
      <c r="AC29">
        <f t="shared" si="2"/>
        <v>25.00019</v>
      </c>
      <c r="AD29" s="21">
        <f t="shared" si="3"/>
        <v>25</v>
      </c>
      <c r="AE29" s="14">
        <f>D52</f>
        <v>-1</v>
      </c>
      <c r="AF29" s="15">
        <f t="shared" si="4"/>
        <v>19</v>
      </c>
      <c r="AG29">
        <f t="shared" si="5"/>
        <v>12</v>
      </c>
      <c r="AH29" s="19">
        <f t="shared" si="6"/>
        <v>24.5</v>
      </c>
      <c r="AI29" s="14">
        <f>G52</f>
        <v>-1</v>
      </c>
      <c r="AJ29">
        <f t="shared" si="7"/>
        <v>19</v>
      </c>
      <c r="AK29">
        <f t="shared" si="8"/>
        <v>12</v>
      </c>
      <c r="AL29" s="19">
        <f t="shared" si="9"/>
        <v>24.5</v>
      </c>
      <c r="AM29" s="14">
        <f>J52</f>
        <v>-1</v>
      </c>
      <c r="AN29" s="15">
        <f t="shared" si="10"/>
        <v>19</v>
      </c>
      <c r="AO29">
        <f t="shared" si="11"/>
        <v>12</v>
      </c>
      <c r="AP29" s="19">
        <f t="shared" si="12"/>
        <v>24.5</v>
      </c>
      <c r="AQ29" s="14">
        <f>M52</f>
        <v>-1</v>
      </c>
      <c r="AR29" s="15">
        <f t="shared" si="13"/>
        <v>19</v>
      </c>
      <c r="AS29">
        <f t="shared" si="14"/>
        <v>12</v>
      </c>
      <c r="AT29" s="19">
        <f t="shared" si="15"/>
        <v>24.5</v>
      </c>
      <c r="AU29" s="9">
        <f>T51</f>
        <v>1183</v>
      </c>
      <c r="AV29" s="9">
        <f>U51</f>
        <v>-12</v>
      </c>
      <c r="AW29">
        <f t="shared" si="16"/>
        <v>25</v>
      </c>
      <c r="AX29">
        <f t="shared" si="17"/>
        <v>19</v>
      </c>
      <c r="AY29">
        <f t="shared" si="18"/>
        <v>25.00019</v>
      </c>
      <c r="AZ29">
        <f t="shared" si="19"/>
        <v>25</v>
      </c>
    </row>
    <row r="30" spans="1:52" ht="15.9" customHeight="1" thickBot="1" x14ac:dyDescent="0.3">
      <c r="A30" s="200"/>
      <c r="B30" s="202"/>
      <c r="C30" s="24"/>
      <c r="D30" s="25"/>
      <c r="E30" s="26">
        <f>IF(ISBLANK(D30),0,IF(ISBLANK(C29),0,IF(E29 = "D",MAX($A$5:$A$64) + 1,AH18)))</f>
        <v>0</v>
      </c>
      <c r="F30" s="24"/>
      <c r="G30" s="25"/>
      <c r="H30" s="26">
        <f>IF(ISBLANK(G30),0,IF(ISBLANK(F29),0,IF(H29 = "D",MAX($A$5:$A$64) + 1,AL18)))</f>
        <v>0</v>
      </c>
      <c r="I30" s="24"/>
      <c r="J30" s="25"/>
      <c r="K30" s="26">
        <f>IF(ISBLANK(J30),0,IF(ISBLANK(I29),0,IF(K29 = "D",MAX($A$5:$A$64) + 1,AP18)))</f>
        <v>0</v>
      </c>
      <c r="L30" s="24"/>
      <c r="M30" s="25"/>
      <c r="N30" s="26">
        <f>IF(ISBLANK(M30),0,IF(ISBLANK(L29),0,IF(N29 = "D",MAX($A$5:$A$64) + 1,AT18)))</f>
        <v>0</v>
      </c>
      <c r="O30" s="206"/>
      <c r="P30" s="208"/>
      <c r="Q30" s="241"/>
      <c r="T30" s="235"/>
      <c r="U30" s="237"/>
      <c r="V30" s="210"/>
      <c r="Y30" s="10">
        <f>O53</f>
        <v>390</v>
      </c>
      <c r="Z30" s="9">
        <f>P53</f>
        <v>-4</v>
      </c>
      <c r="AA30">
        <f t="shared" si="0"/>
        <v>24</v>
      </c>
      <c r="AB30">
        <f t="shared" si="1"/>
        <v>19</v>
      </c>
      <c r="AC30">
        <f t="shared" si="2"/>
        <v>24.00019</v>
      </c>
      <c r="AD30" s="21">
        <f t="shared" si="3"/>
        <v>24</v>
      </c>
      <c r="AE30" s="14">
        <f>D54</f>
        <v>-1</v>
      </c>
      <c r="AF30" s="15">
        <f t="shared" si="4"/>
        <v>19</v>
      </c>
      <c r="AG30">
        <f t="shared" si="5"/>
        <v>12</v>
      </c>
      <c r="AH30" s="19">
        <f t="shared" si="6"/>
        <v>24.5</v>
      </c>
      <c r="AI30" s="14">
        <f>G54</f>
        <v>-1</v>
      </c>
      <c r="AJ30">
        <f t="shared" si="7"/>
        <v>19</v>
      </c>
      <c r="AK30">
        <f t="shared" si="8"/>
        <v>12</v>
      </c>
      <c r="AL30" s="19">
        <f t="shared" si="9"/>
        <v>24.5</v>
      </c>
      <c r="AM30" s="14">
        <f>J54</f>
        <v>-1</v>
      </c>
      <c r="AN30" s="15">
        <f t="shared" si="10"/>
        <v>19</v>
      </c>
      <c r="AO30">
        <f t="shared" si="11"/>
        <v>12</v>
      </c>
      <c r="AP30" s="19">
        <f t="shared" si="12"/>
        <v>24.5</v>
      </c>
      <c r="AQ30" s="14">
        <f>M54</f>
        <v>-1</v>
      </c>
      <c r="AR30" s="15">
        <f t="shared" si="13"/>
        <v>19</v>
      </c>
      <c r="AS30">
        <f t="shared" si="14"/>
        <v>12</v>
      </c>
      <c r="AT30" s="19">
        <f t="shared" si="15"/>
        <v>24.5</v>
      </c>
      <c r="AU30" s="9">
        <f>T53</f>
        <v>1182</v>
      </c>
      <c r="AV30" s="9">
        <f>U53</f>
        <v>-12</v>
      </c>
      <c r="AW30">
        <f t="shared" si="16"/>
        <v>24</v>
      </c>
      <c r="AX30">
        <f t="shared" si="17"/>
        <v>19</v>
      </c>
      <c r="AY30">
        <f t="shared" si="18"/>
        <v>24.00019</v>
      </c>
      <c r="AZ30">
        <f t="shared" si="19"/>
        <v>24</v>
      </c>
    </row>
    <row r="31" spans="1:52" ht="15.9" customHeight="1" x14ac:dyDescent="0.25">
      <c r="A31" s="199">
        <v>14</v>
      </c>
      <c r="B31" s="201">
        <f>'Zoznam tímov a pretekárov'!A29</f>
        <v>0</v>
      </c>
      <c r="C31" s="203"/>
      <c r="D31" s="204"/>
      <c r="E31" s="71"/>
      <c r="F31" s="203"/>
      <c r="G31" s="204"/>
      <c r="H31" s="71"/>
      <c r="I31" s="203"/>
      <c r="J31" s="204"/>
      <c r="K31" s="71"/>
      <c r="L31" s="203"/>
      <c r="M31" s="204"/>
      <c r="N31" s="71"/>
      <c r="O31" s="205">
        <f t="shared" ref="O31" si="23">SUM(E32+H32+K32+N32)</f>
        <v>0</v>
      </c>
      <c r="P31" s="207">
        <f t="shared" ref="P31" si="24">SUM(D32+G32+J32+M32)</f>
        <v>0</v>
      </c>
      <c r="Q31" s="240">
        <f>AD19</f>
        <v>1</v>
      </c>
      <c r="T31" s="234">
        <f>O31+'30 družstiev Preteky č. 1'!O31 + '30 Preteky č.2'!O31</f>
        <v>792</v>
      </c>
      <c r="U31" s="236">
        <f>P31+'30 družstiev Preteky č. 1'!P31+'30 Preteky č.2'!P31</f>
        <v>-8</v>
      </c>
      <c r="V31" s="209">
        <f>AZ19</f>
        <v>12</v>
      </c>
      <c r="Y31" s="10">
        <f>O55</f>
        <v>389</v>
      </c>
      <c r="Z31" s="9">
        <f>P55</f>
        <v>-4</v>
      </c>
      <c r="AA31">
        <f t="shared" si="0"/>
        <v>23</v>
      </c>
      <c r="AB31">
        <f t="shared" si="1"/>
        <v>19</v>
      </c>
      <c r="AC31">
        <f t="shared" si="2"/>
        <v>23.00019</v>
      </c>
      <c r="AD31" s="21">
        <f t="shared" si="3"/>
        <v>23</v>
      </c>
      <c r="AE31" s="14">
        <f>D56</f>
        <v>-1</v>
      </c>
      <c r="AF31" s="15">
        <f t="shared" si="4"/>
        <v>19</v>
      </c>
      <c r="AG31">
        <f t="shared" si="5"/>
        <v>12</v>
      </c>
      <c r="AH31" s="19">
        <f t="shared" si="6"/>
        <v>24.5</v>
      </c>
      <c r="AI31" s="14">
        <f>G56</f>
        <v>-1</v>
      </c>
      <c r="AJ31">
        <f t="shared" si="7"/>
        <v>19</v>
      </c>
      <c r="AK31">
        <f t="shared" si="8"/>
        <v>12</v>
      </c>
      <c r="AL31" s="19">
        <f t="shared" si="9"/>
        <v>24.5</v>
      </c>
      <c r="AM31" s="14">
        <f>J56</f>
        <v>-1</v>
      </c>
      <c r="AN31" s="15">
        <f t="shared" si="10"/>
        <v>19</v>
      </c>
      <c r="AO31">
        <f t="shared" si="11"/>
        <v>12</v>
      </c>
      <c r="AP31" s="19">
        <f t="shared" si="12"/>
        <v>24.5</v>
      </c>
      <c r="AQ31" s="14">
        <f>M56</f>
        <v>-1</v>
      </c>
      <c r="AR31" s="15">
        <f t="shared" si="13"/>
        <v>19</v>
      </c>
      <c r="AS31">
        <f t="shared" si="14"/>
        <v>12</v>
      </c>
      <c r="AT31" s="19">
        <f t="shared" si="15"/>
        <v>24.5</v>
      </c>
      <c r="AU31" s="9">
        <f>T55</f>
        <v>1181</v>
      </c>
      <c r="AV31" s="9">
        <f>U55</f>
        <v>-12</v>
      </c>
      <c r="AW31">
        <f t="shared" si="16"/>
        <v>23</v>
      </c>
      <c r="AX31">
        <f t="shared" si="17"/>
        <v>19</v>
      </c>
      <c r="AY31">
        <f t="shared" si="18"/>
        <v>23.00019</v>
      </c>
      <c r="AZ31">
        <f t="shared" si="19"/>
        <v>23</v>
      </c>
    </row>
    <row r="32" spans="1:52" ht="15.9" customHeight="1" thickBot="1" x14ac:dyDescent="0.3">
      <c r="A32" s="200"/>
      <c r="B32" s="202"/>
      <c r="C32" s="24"/>
      <c r="D32" s="25"/>
      <c r="E32" s="26">
        <f>IF(ISBLANK(D32),0,IF(ISBLANK(C31),0,IF(E31 = "D",MAX($A$5:$A$64) + 1,AH19)))</f>
        <v>0</v>
      </c>
      <c r="F32" s="24"/>
      <c r="G32" s="25"/>
      <c r="H32" s="26">
        <f>IF(ISBLANK(G32),0,IF(ISBLANK(F31),0,IF(H31 = "D",MAX($A$5:$A$64) + 1,AL19)))</f>
        <v>0</v>
      </c>
      <c r="I32" s="24"/>
      <c r="J32" s="25"/>
      <c r="K32" s="26">
        <f>IF(ISBLANK(J32),0,IF(ISBLANK(I31),0,IF(K31 = "D",MAX($A$5:$A$64) + 1,AP19)))</f>
        <v>0</v>
      </c>
      <c r="L32" s="24"/>
      <c r="M32" s="25"/>
      <c r="N32" s="26">
        <f>IF(ISBLANK(M32),0,IF(ISBLANK(L31),0,IF(N31 = "D",MAX($A$5:$A$64) + 1,AT19)))</f>
        <v>0</v>
      </c>
      <c r="O32" s="206"/>
      <c r="P32" s="208"/>
      <c r="Q32" s="241"/>
      <c r="T32" s="235"/>
      <c r="U32" s="237"/>
      <c r="V32" s="210"/>
      <c r="Y32" s="10">
        <f>O57</f>
        <v>388</v>
      </c>
      <c r="Z32" s="9">
        <f>P57</f>
        <v>-4</v>
      </c>
      <c r="AA32">
        <f t="shared" si="0"/>
        <v>22</v>
      </c>
      <c r="AB32">
        <f t="shared" si="1"/>
        <v>19</v>
      </c>
      <c r="AC32">
        <f t="shared" si="2"/>
        <v>22.00019</v>
      </c>
      <c r="AD32" s="21">
        <f t="shared" si="3"/>
        <v>22</v>
      </c>
      <c r="AE32" s="14">
        <f>D58</f>
        <v>-1</v>
      </c>
      <c r="AF32" s="15">
        <f t="shared" si="4"/>
        <v>19</v>
      </c>
      <c r="AG32">
        <f t="shared" si="5"/>
        <v>12</v>
      </c>
      <c r="AH32" s="19">
        <f t="shared" si="6"/>
        <v>24.5</v>
      </c>
      <c r="AI32" s="14">
        <f>G58</f>
        <v>-1</v>
      </c>
      <c r="AJ32">
        <f t="shared" si="7"/>
        <v>19</v>
      </c>
      <c r="AK32">
        <f t="shared" si="8"/>
        <v>12</v>
      </c>
      <c r="AL32" s="19">
        <f t="shared" si="9"/>
        <v>24.5</v>
      </c>
      <c r="AM32" s="14">
        <f>J58</f>
        <v>-1</v>
      </c>
      <c r="AN32" s="15">
        <f t="shared" si="10"/>
        <v>19</v>
      </c>
      <c r="AO32">
        <f t="shared" si="11"/>
        <v>12</v>
      </c>
      <c r="AP32" s="19">
        <f t="shared" si="12"/>
        <v>24.5</v>
      </c>
      <c r="AQ32" s="14">
        <f>M58</f>
        <v>-1</v>
      </c>
      <c r="AR32" s="15">
        <f t="shared" si="13"/>
        <v>19</v>
      </c>
      <c r="AS32">
        <f t="shared" si="14"/>
        <v>12</v>
      </c>
      <c r="AT32" s="19">
        <f t="shared" si="15"/>
        <v>24.5</v>
      </c>
      <c r="AU32" s="9">
        <f>T57</f>
        <v>1180</v>
      </c>
      <c r="AV32" s="9">
        <f>U57</f>
        <v>-12</v>
      </c>
      <c r="AW32">
        <f t="shared" si="16"/>
        <v>22</v>
      </c>
      <c r="AX32">
        <f t="shared" si="17"/>
        <v>19</v>
      </c>
      <c r="AY32">
        <f t="shared" si="18"/>
        <v>22.00019</v>
      </c>
      <c r="AZ32">
        <f t="shared" si="19"/>
        <v>22</v>
      </c>
    </row>
    <row r="33" spans="1:52" ht="15.9" customHeight="1" x14ac:dyDescent="0.25">
      <c r="A33" s="199">
        <v>15</v>
      </c>
      <c r="B33" s="201">
        <f>'Zoznam tímov a pretekárov'!A31</f>
        <v>0</v>
      </c>
      <c r="C33" s="203"/>
      <c r="D33" s="204"/>
      <c r="E33" s="71"/>
      <c r="F33" s="203"/>
      <c r="G33" s="204"/>
      <c r="H33" s="71"/>
      <c r="I33" s="203"/>
      <c r="J33" s="204"/>
      <c r="K33" s="71"/>
      <c r="L33" s="203"/>
      <c r="M33" s="204"/>
      <c r="N33" s="71"/>
      <c r="O33" s="205">
        <f t="shared" ref="O33:O63" si="25">SUM(E34+H34+K34+N34)</f>
        <v>0</v>
      </c>
      <c r="P33" s="207">
        <f t="shared" ref="P33:P61" si="26">SUM(D34+G34+J34+M34)</f>
        <v>0</v>
      </c>
      <c r="Q33" s="240">
        <f>AD20</f>
        <v>1</v>
      </c>
      <c r="T33" s="234">
        <f>O33+'30 družstiev Preteky č. 1'!O33 + '30 Preteky č.2'!O33</f>
        <v>792</v>
      </c>
      <c r="U33" s="236">
        <f>P33+'30 družstiev Preteky č. 1'!P33+'30 Preteky č.2'!P33</f>
        <v>-8</v>
      </c>
      <c r="V33" s="209">
        <f>AZ20</f>
        <v>12</v>
      </c>
      <c r="Y33" s="10">
        <f>O59</f>
        <v>387</v>
      </c>
      <c r="Z33" s="9">
        <f>P59</f>
        <v>-4</v>
      </c>
      <c r="AA33">
        <f t="shared" si="0"/>
        <v>21</v>
      </c>
      <c r="AB33">
        <f t="shared" si="1"/>
        <v>19</v>
      </c>
      <c r="AC33">
        <f t="shared" si="2"/>
        <v>21.00019</v>
      </c>
      <c r="AD33" s="21">
        <f t="shared" si="3"/>
        <v>21</v>
      </c>
      <c r="AE33" s="14">
        <f>D60</f>
        <v>-1</v>
      </c>
      <c r="AF33" s="15">
        <f t="shared" si="4"/>
        <v>19</v>
      </c>
      <c r="AG33">
        <f t="shared" si="5"/>
        <v>12</v>
      </c>
      <c r="AH33" s="19">
        <f t="shared" si="6"/>
        <v>24.5</v>
      </c>
      <c r="AI33" s="14">
        <f>G60</f>
        <v>-1</v>
      </c>
      <c r="AJ33">
        <f t="shared" si="7"/>
        <v>19</v>
      </c>
      <c r="AK33">
        <f t="shared" si="8"/>
        <v>12</v>
      </c>
      <c r="AL33" s="19">
        <f t="shared" si="9"/>
        <v>24.5</v>
      </c>
      <c r="AM33" s="14">
        <f>J60</f>
        <v>-1</v>
      </c>
      <c r="AN33" s="15">
        <f t="shared" si="10"/>
        <v>19</v>
      </c>
      <c r="AO33">
        <f t="shared" si="11"/>
        <v>12</v>
      </c>
      <c r="AP33" s="19">
        <f t="shared" si="12"/>
        <v>24.5</v>
      </c>
      <c r="AQ33" s="14">
        <f>M60</f>
        <v>-1</v>
      </c>
      <c r="AR33" s="15">
        <f t="shared" si="13"/>
        <v>19</v>
      </c>
      <c r="AS33">
        <f t="shared" si="14"/>
        <v>12</v>
      </c>
      <c r="AT33" s="19">
        <f t="shared" si="15"/>
        <v>24.5</v>
      </c>
      <c r="AU33" s="9">
        <f>T59</f>
        <v>1179</v>
      </c>
      <c r="AV33" s="9">
        <f>U59</f>
        <v>-12</v>
      </c>
      <c r="AW33">
        <f t="shared" si="16"/>
        <v>21</v>
      </c>
      <c r="AX33">
        <f t="shared" si="17"/>
        <v>19</v>
      </c>
      <c r="AY33">
        <f t="shared" si="18"/>
        <v>21.00019</v>
      </c>
      <c r="AZ33">
        <f t="shared" si="19"/>
        <v>21</v>
      </c>
    </row>
    <row r="34" spans="1:52" ht="15.9" customHeight="1" thickBot="1" x14ac:dyDescent="0.3">
      <c r="A34" s="200"/>
      <c r="B34" s="202"/>
      <c r="C34" s="24"/>
      <c r="D34" s="25"/>
      <c r="E34" s="26">
        <f>IF(ISBLANK(D34),0,IF(ISBLANK(C33),0,IF(E33 = "D",MAX($A$5:$A$64) + 1,AH20)))</f>
        <v>0</v>
      </c>
      <c r="F34" s="24"/>
      <c r="G34" s="25"/>
      <c r="H34" s="26">
        <f>IF(ISBLANK(G34),0,IF(ISBLANK(F33),0,IF(H33 = "D",MAX($A$5:$A$64) + 1,AL20)))</f>
        <v>0</v>
      </c>
      <c r="I34" s="24"/>
      <c r="J34" s="25"/>
      <c r="K34" s="26">
        <f>IF(ISBLANK(J34),0,IF(ISBLANK(I33),0,IF(K33 = "D",MAX($A$5:$A$64) + 1,AP20)))</f>
        <v>0</v>
      </c>
      <c r="L34" s="24"/>
      <c r="M34" s="25"/>
      <c r="N34" s="26">
        <f>IF(ISBLANK(M34),0,IF(ISBLANK(L33),0,IF(N33 = "D",MAX($A$5:$A$64) + 1,AT20)))</f>
        <v>0</v>
      </c>
      <c r="O34" s="206"/>
      <c r="P34" s="208"/>
      <c r="Q34" s="241"/>
      <c r="T34" s="235"/>
      <c r="U34" s="237"/>
      <c r="V34" s="210"/>
      <c r="Y34" s="10">
        <f>O61</f>
        <v>386</v>
      </c>
      <c r="Z34" s="9">
        <f>P61</f>
        <v>-4</v>
      </c>
      <c r="AA34">
        <f t="shared" si="0"/>
        <v>20</v>
      </c>
      <c r="AB34">
        <f t="shared" si="1"/>
        <v>19</v>
      </c>
      <c r="AC34">
        <f t="shared" si="2"/>
        <v>20.00019</v>
      </c>
      <c r="AD34" s="21">
        <f t="shared" si="3"/>
        <v>20</v>
      </c>
      <c r="AE34" s="14">
        <f>D62</f>
        <v>-1</v>
      </c>
      <c r="AF34" s="15">
        <f t="shared" si="4"/>
        <v>19</v>
      </c>
      <c r="AG34">
        <f t="shared" si="5"/>
        <v>12</v>
      </c>
      <c r="AH34" s="19">
        <f t="shared" si="6"/>
        <v>24.5</v>
      </c>
      <c r="AI34" s="14">
        <f>G62</f>
        <v>-1</v>
      </c>
      <c r="AJ34">
        <f t="shared" si="7"/>
        <v>19</v>
      </c>
      <c r="AK34">
        <f t="shared" si="8"/>
        <v>12</v>
      </c>
      <c r="AL34" s="19">
        <f t="shared" si="9"/>
        <v>24.5</v>
      </c>
      <c r="AM34" s="14">
        <f>J62</f>
        <v>-1</v>
      </c>
      <c r="AN34" s="15">
        <f t="shared" si="10"/>
        <v>19</v>
      </c>
      <c r="AO34">
        <f t="shared" si="11"/>
        <v>12</v>
      </c>
      <c r="AP34" s="19">
        <f t="shared" si="12"/>
        <v>24.5</v>
      </c>
      <c r="AQ34" s="14">
        <f>M62</f>
        <v>-1</v>
      </c>
      <c r="AR34" s="15">
        <f t="shared" si="13"/>
        <v>19</v>
      </c>
      <c r="AS34">
        <f t="shared" si="14"/>
        <v>12</v>
      </c>
      <c r="AT34" s="19">
        <f t="shared" si="15"/>
        <v>24.5</v>
      </c>
      <c r="AU34" s="9">
        <f>T61</f>
        <v>1178</v>
      </c>
      <c r="AV34" s="9">
        <f>U61</f>
        <v>-12</v>
      </c>
      <c r="AW34">
        <f t="shared" si="16"/>
        <v>20</v>
      </c>
      <c r="AX34">
        <f t="shared" si="17"/>
        <v>19</v>
      </c>
      <c r="AY34">
        <f t="shared" si="18"/>
        <v>20.00019</v>
      </c>
      <c r="AZ34">
        <f t="shared" si="19"/>
        <v>20</v>
      </c>
    </row>
    <row r="35" spans="1:52" ht="15.9" customHeight="1" thickBot="1" x14ac:dyDescent="0.3">
      <c r="A35" s="199">
        <v>16</v>
      </c>
      <c r="B35" s="201">
        <f>'Zoznam tímov a pretekárov'!A33</f>
        <v>0</v>
      </c>
      <c r="C35" s="203"/>
      <c r="D35" s="204"/>
      <c r="E35" s="71"/>
      <c r="F35" s="203"/>
      <c r="G35" s="204"/>
      <c r="H35" s="26"/>
      <c r="I35" s="203"/>
      <c r="J35" s="204"/>
      <c r="K35" s="71"/>
      <c r="L35" s="203"/>
      <c r="M35" s="204"/>
      <c r="N35" s="71"/>
      <c r="O35" s="205">
        <f t="shared" si="25"/>
        <v>0</v>
      </c>
      <c r="P35" s="207">
        <f t="shared" si="26"/>
        <v>0</v>
      </c>
      <c r="Q35" s="240">
        <f>AD21</f>
        <v>1</v>
      </c>
      <c r="T35" s="234">
        <f>O35+'30 družstiev Preteky č. 1'!O35 + '30 Preteky č.2'!O35</f>
        <v>792</v>
      </c>
      <c r="U35" s="236">
        <f>P35+'30 družstiev Preteky č. 1'!P35+'30 Preteky č.2'!P35</f>
        <v>-8</v>
      </c>
      <c r="V35" s="209">
        <f>AZ21</f>
        <v>12</v>
      </c>
      <c r="Y35" s="10">
        <f>O63</f>
        <v>385</v>
      </c>
      <c r="Z35" s="9">
        <f>P63</f>
        <v>-4</v>
      </c>
      <c r="AA35">
        <f t="shared" si="0"/>
        <v>19</v>
      </c>
      <c r="AB35">
        <f t="shared" si="1"/>
        <v>19</v>
      </c>
      <c r="AC35">
        <f t="shared" si="2"/>
        <v>19.00019</v>
      </c>
      <c r="AD35" s="21">
        <f t="shared" si="3"/>
        <v>19</v>
      </c>
      <c r="AE35" s="14">
        <f>D64</f>
        <v>-1</v>
      </c>
      <c r="AF35" s="15">
        <f t="shared" si="4"/>
        <v>19</v>
      </c>
      <c r="AG35">
        <f t="shared" si="5"/>
        <v>12</v>
      </c>
      <c r="AH35" s="19">
        <f t="shared" si="6"/>
        <v>24.5</v>
      </c>
      <c r="AI35" s="14">
        <f>G64</f>
        <v>-1</v>
      </c>
      <c r="AJ35">
        <f t="shared" si="7"/>
        <v>19</v>
      </c>
      <c r="AK35">
        <f t="shared" si="8"/>
        <v>12</v>
      </c>
      <c r="AL35" s="19">
        <f t="shared" si="9"/>
        <v>24.5</v>
      </c>
      <c r="AM35" s="14">
        <f>J64</f>
        <v>-1</v>
      </c>
      <c r="AN35" s="15">
        <f t="shared" si="10"/>
        <v>19</v>
      </c>
      <c r="AO35">
        <f t="shared" si="11"/>
        <v>12</v>
      </c>
      <c r="AP35" s="19">
        <f t="shared" si="12"/>
        <v>24.5</v>
      </c>
      <c r="AQ35" s="14">
        <f>M64</f>
        <v>-1</v>
      </c>
      <c r="AR35" s="15">
        <f>IF(M34="d",MAX($A$5:$A$64) +1,RANK(AQ35,$AQ$6:$AQ$35,0))</f>
        <v>19</v>
      </c>
      <c r="AS35">
        <f>COUNTIF($AR$6:$AR$35,AR35)</f>
        <v>12</v>
      </c>
      <c r="AT35" s="19">
        <f>IF(AS35 &gt; 1,IF(MOD(AS35,2) = 0,((AR35*2+AS35-1)/2),(AR35*2+AS35-1)/2),IF(AS35=1,AR35,(AR35*2+AS35-1)/2))</f>
        <v>24.5</v>
      </c>
      <c r="AU35" s="9">
        <f>T63</f>
        <v>1177</v>
      </c>
      <c r="AV35" s="9">
        <f>U63</f>
        <v>-12</v>
      </c>
      <c r="AW35">
        <f>RANK(AU35,$AU$6:$AU$35,1)</f>
        <v>19</v>
      </c>
      <c r="AX35">
        <f t="shared" si="17"/>
        <v>19</v>
      </c>
      <c r="AY35">
        <f t="shared" si="18"/>
        <v>19.00019</v>
      </c>
      <c r="AZ35">
        <f t="shared" si="19"/>
        <v>19</v>
      </c>
    </row>
    <row r="36" spans="1:52" ht="15.9" customHeight="1" thickBot="1" x14ac:dyDescent="0.3">
      <c r="A36" s="200"/>
      <c r="B36" s="202"/>
      <c r="C36" s="24"/>
      <c r="D36" s="25"/>
      <c r="E36" s="26">
        <f>IF(ISBLANK(D36),0,IF(ISBLANK(C35),0,IF(E35 = "D",MAX($A$5:$A$64) + 1,AH21)))</f>
        <v>0</v>
      </c>
      <c r="F36" s="24"/>
      <c r="G36" s="25"/>
      <c r="H36" s="26">
        <f>IF(ISBLANK(G36),0,IF(ISBLANK(F35),0,IF(H35 = "D",MAX($A$5:$A$64) + 1,AL21)))</f>
        <v>0</v>
      </c>
      <c r="I36" s="24"/>
      <c r="J36" s="25"/>
      <c r="K36" s="26">
        <f>IF(ISBLANK(J36),0,IF(ISBLANK(I35),0,IF(K35 = "D",MAX($A$5:$A$64) + 1,AP21)))</f>
        <v>0</v>
      </c>
      <c r="L36" s="24"/>
      <c r="M36" s="25"/>
      <c r="N36" s="26">
        <f>IF(ISBLANK(M36),0,IF(ISBLANK(L35),0,IF(N35 = "D",MAX($A$5:$A$64) + 1,AT21)))</f>
        <v>0</v>
      </c>
      <c r="O36" s="206"/>
      <c r="P36" s="208"/>
      <c r="Q36" s="241"/>
      <c r="T36" s="235"/>
      <c r="U36" s="237"/>
      <c r="V36" s="210"/>
      <c r="AF36" s="8"/>
    </row>
    <row r="37" spans="1:52" ht="15.9" customHeight="1" x14ac:dyDescent="0.3">
      <c r="A37" s="199">
        <v>17</v>
      </c>
      <c r="B37" s="201">
        <f>'Zoznam tímov a pretekárov'!A35</f>
        <v>0</v>
      </c>
      <c r="C37" s="203"/>
      <c r="D37" s="204"/>
      <c r="E37" s="71"/>
      <c r="F37" s="203"/>
      <c r="G37" s="204"/>
      <c r="H37" s="71"/>
      <c r="I37" s="203"/>
      <c r="J37" s="204"/>
      <c r="K37" s="71"/>
      <c r="L37" s="203"/>
      <c r="M37" s="204"/>
      <c r="N37" s="71"/>
      <c r="O37" s="205">
        <f t="shared" si="25"/>
        <v>0</v>
      </c>
      <c r="P37" s="207">
        <f t="shared" si="26"/>
        <v>0</v>
      </c>
      <c r="Q37" s="240">
        <f>AD22</f>
        <v>1</v>
      </c>
      <c r="R37" s="78"/>
      <c r="S37" s="78"/>
      <c r="T37" s="234">
        <f>O37+'30 družstiev Preteky č. 1'!O37 + '30 Preteky č.2'!O37</f>
        <v>792</v>
      </c>
      <c r="U37" s="236">
        <f>P37+'30 družstiev Preteky č. 1'!P37+'30 Preteky č.2'!P37</f>
        <v>-8</v>
      </c>
      <c r="V37" s="209">
        <f>AZ22</f>
        <v>12</v>
      </c>
    </row>
    <row r="38" spans="1:52" ht="15.75" customHeight="1" thickBot="1" x14ac:dyDescent="0.3">
      <c r="A38" s="200"/>
      <c r="B38" s="202"/>
      <c r="C38" s="24"/>
      <c r="D38" s="25"/>
      <c r="E38" s="26">
        <f>IF(ISBLANK(D38),0,IF(ISBLANK(C37),0,IF(E37 = "D",MAX($A$5:$A$64) + 1,AH22)))</f>
        <v>0</v>
      </c>
      <c r="F38" s="24"/>
      <c r="G38" s="25"/>
      <c r="H38" s="26">
        <f>IF(ISBLANK(G38),0,IF(ISBLANK(F37),0,IF(H37 = "D",MAX($A$5:$A$64) + 1,AL22)))</f>
        <v>0</v>
      </c>
      <c r="I38" s="24"/>
      <c r="J38" s="25"/>
      <c r="K38" s="26">
        <f>IF(ISBLANK(J38),0,IF(ISBLANK(I37),0,IF(K37 = "D",MAX($A$5:$A$64) + 1,AP22)))</f>
        <v>0</v>
      </c>
      <c r="L38" s="24"/>
      <c r="M38" s="25"/>
      <c r="N38" s="26">
        <f>IF(ISBLANK(M38),0,IF(ISBLANK(L37),0,IF(N37 = "D",MAX($A$5:$A$64) + 1,AT22)))</f>
        <v>0</v>
      </c>
      <c r="O38" s="206"/>
      <c r="P38" s="208"/>
      <c r="Q38" s="241"/>
      <c r="T38" s="235"/>
      <c r="U38" s="237"/>
      <c r="V38" s="210"/>
    </row>
    <row r="39" spans="1:52" ht="15" customHeight="1" x14ac:dyDescent="0.25">
      <c r="A39" s="199">
        <v>18</v>
      </c>
      <c r="B39" s="201">
        <f>'Zoznam tímov a pretekárov'!A37</f>
        <v>0</v>
      </c>
      <c r="C39" s="203"/>
      <c r="D39" s="204"/>
      <c r="E39" s="71"/>
      <c r="F39" s="203"/>
      <c r="G39" s="204"/>
      <c r="H39" s="71"/>
      <c r="I39" s="203"/>
      <c r="J39" s="204"/>
      <c r="K39" s="71"/>
      <c r="L39" s="203"/>
      <c r="M39" s="204"/>
      <c r="N39" s="71"/>
      <c r="O39" s="205">
        <f t="shared" si="25"/>
        <v>0</v>
      </c>
      <c r="P39" s="207">
        <f t="shared" si="26"/>
        <v>0</v>
      </c>
      <c r="Q39" s="240">
        <f>AD23</f>
        <v>1</v>
      </c>
      <c r="T39" s="234">
        <f>O39+'30 družstiev Preteky č. 1'!O39 + '30 Preteky č.2'!O39</f>
        <v>792</v>
      </c>
      <c r="U39" s="236">
        <f>P39+'30 družstiev Preteky č. 1'!P39+'30 Preteky č.2'!P39</f>
        <v>-8</v>
      </c>
      <c r="V39" s="209">
        <f>AZ23</f>
        <v>12</v>
      </c>
    </row>
    <row r="40" spans="1:52" ht="15.75" customHeight="1" thickBot="1" x14ac:dyDescent="0.3">
      <c r="A40" s="200"/>
      <c r="B40" s="202"/>
      <c r="C40" s="24"/>
      <c r="D40" s="25"/>
      <c r="E40" s="26">
        <f>IF(ISBLANK(D40),0,IF(ISBLANK(C39),0,IF(E39 = "D",MAX($A$5:$A$64) + 1,AH23)))</f>
        <v>0</v>
      </c>
      <c r="F40" s="24"/>
      <c r="G40" s="25"/>
      <c r="H40" s="26">
        <f>IF(ISBLANK(G40),0,IF(ISBLANK(F39),0,IF(H39 = "D",MAX($A$5:$A$64) + 1,AL23)))</f>
        <v>0</v>
      </c>
      <c r="I40" s="24"/>
      <c r="J40" s="25"/>
      <c r="K40" s="26">
        <f>IF(ISBLANK(J40),0,IF(ISBLANK(I39),0,IF(K39 = "D",MAX($A$5:$A$64) + 1,AP23)))</f>
        <v>0</v>
      </c>
      <c r="L40" s="24"/>
      <c r="M40" s="25"/>
      <c r="N40" s="26">
        <f>IF(ISBLANK(M40),0,IF(ISBLANK(L39),0,IF(N39 = "D",MAX($A$5:$A$64) + 1,AT23)))</f>
        <v>0</v>
      </c>
      <c r="O40" s="206"/>
      <c r="P40" s="208"/>
      <c r="Q40" s="241"/>
      <c r="T40" s="235"/>
      <c r="U40" s="237"/>
      <c r="V40" s="210"/>
    </row>
    <row r="41" spans="1:52" ht="15.75" hidden="1" customHeight="1" thickBot="1" x14ac:dyDescent="0.3">
      <c r="A41" s="199">
        <v>19</v>
      </c>
      <c r="B41" s="201">
        <f>'Zoznam tímov a pretekárov'!A39</f>
        <v>0</v>
      </c>
      <c r="C41" s="203"/>
      <c r="D41" s="204"/>
      <c r="E41" s="71"/>
      <c r="F41" s="203"/>
      <c r="G41" s="204"/>
      <c r="H41" s="71"/>
      <c r="I41" s="203"/>
      <c r="J41" s="204"/>
      <c r="K41" s="71"/>
      <c r="L41" s="203"/>
      <c r="M41" s="204"/>
      <c r="N41" s="71"/>
      <c r="O41" s="205">
        <f t="shared" si="25"/>
        <v>396</v>
      </c>
      <c r="P41" s="207">
        <f t="shared" si="26"/>
        <v>-4</v>
      </c>
      <c r="Q41" s="240">
        <f>AD24</f>
        <v>30</v>
      </c>
      <c r="T41" s="234">
        <f>O41+'30 družstiev Preteky č. 1'!O41 + '30 Preteky č.2'!O41</f>
        <v>1188</v>
      </c>
      <c r="U41" s="236">
        <f>P41+'30 družstiev Preteky č. 1'!P41+'30 Preteky č.2'!P41</f>
        <v>-12</v>
      </c>
      <c r="V41" s="209">
        <f>AZ24</f>
        <v>30</v>
      </c>
      <c r="AP41" s="18" t="s">
        <v>26</v>
      </c>
      <c r="AQ41" s="7" t="str">
        <f>IF(C5 = "D","0"," ")</f>
        <v xml:space="preserve"> </v>
      </c>
    </row>
    <row r="42" spans="1:52" ht="15.75" hidden="1" customHeight="1" thickBot="1" x14ac:dyDescent="0.3">
      <c r="A42" s="200"/>
      <c r="B42" s="202"/>
      <c r="C42" s="24"/>
      <c r="D42" s="25">
        <v>-1</v>
      </c>
      <c r="E42" s="26">
        <v>99</v>
      </c>
      <c r="F42" s="24"/>
      <c r="G42" s="25">
        <v>-1</v>
      </c>
      <c r="H42" s="26">
        <v>99</v>
      </c>
      <c r="I42" s="24"/>
      <c r="J42" s="25">
        <v>-1</v>
      </c>
      <c r="K42" s="26">
        <v>99</v>
      </c>
      <c r="L42" s="24"/>
      <c r="M42" s="25">
        <v>-1</v>
      </c>
      <c r="N42" s="26">
        <v>99</v>
      </c>
      <c r="O42" s="206"/>
      <c r="P42" s="208"/>
      <c r="Q42" s="241"/>
      <c r="T42" s="235"/>
      <c r="U42" s="237"/>
      <c r="V42" s="210"/>
      <c r="AP42" s="18" t="s">
        <v>27</v>
      </c>
    </row>
    <row r="43" spans="1:52" ht="15" hidden="1" customHeight="1" x14ac:dyDescent="0.25">
      <c r="A43" s="199">
        <v>20</v>
      </c>
      <c r="B43" s="201">
        <f>'Zoznam tímov a pretekárov'!A41</f>
        <v>0</v>
      </c>
      <c r="C43" s="203"/>
      <c r="D43" s="204"/>
      <c r="E43" s="71"/>
      <c r="F43" s="203"/>
      <c r="G43" s="204"/>
      <c r="H43" s="71"/>
      <c r="I43" s="203"/>
      <c r="J43" s="204"/>
      <c r="K43" s="71"/>
      <c r="L43" s="203"/>
      <c r="M43" s="204"/>
      <c r="N43" s="71"/>
      <c r="O43" s="205">
        <f t="shared" si="25"/>
        <v>395</v>
      </c>
      <c r="P43" s="207">
        <f t="shared" si="26"/>
        <v>-4</v>
      </c>
      <c r="Q43" s="240">
        <f>AD25</f>
        <v>29</v>
      </c>
      <c r="T43" s="234">
        <f>O43+'30 družstiev Preteky č. 1'!O43 + '30 Preteky č.2'!O43</f>
        <v>1187</v>
      </c>
      <c r="U43" s="236">
        <f>P43+'30 družstiev Preteky č. 1'!P43+'30 Preteky č.2'!P43</f>
        <v>-12</v>
      </c>
      <c r="V43" s="209">
        <f>AZ25</f>
        <v>29</v>
      </c>
    </row>
    <row r="44" spans="1:52" ht="15.75" hidden="1" customHeight="1" thickBot="1" x14ac:dyDescent="0.3">
      <c r="A44" s="200"/>
      <c r="B44" s="202"/>
      <c r="C44" s="24"/>
      <c r="D44" s="25">
        <v>-1</v>
      </c>
      <c r="E44" s="26">
        <v>98</v>
      </c>
      <c r="F44" s="24"/>
      <c r="G44" s="25">
        <v>-1</v>
      </c>
      <c r="H44" s="26">
        <v>99</v>
      </c>
      <c r="I44" s="24"/>
      <c r="J44" s="25">
        <v>-1</v>
      </c>
      <c r="K44" s="26">
        <v>99</v>
      </c>
      <c r="L44" s="24"/>
      <c r="M44" s="25">
        <v>-1</v>
      </c>
      <c r="N44" s="26">
        <v>99</v>
      </c>
      <c r="O44" s="206"/>
      <c r="P44" s="208"/>
      <c r="Q44" s="241"/>
      <c r="T44" s="235"/>
      <c r="U44" s="237"/>
      <c r="V44" s="210"/>
    </row>
    <row r="45" spans="1:52" ht="15" hidden="1" customHeight="1" x14ac:dyDescent="0.25">
      <c r="A45" s="199">
        <v>21</v>
      </c>
      <c r="B45" s="201">
        <f>'Zoznam tímov a pretekárov'!A43</f>
        <v>0</v>
      </c>
      <c r="C45" s="203"/>
      <c r="D45" s="204"/>
      <c r="E45" s="71"/>
      <c r="F45" s="203"/>
      <c r="G45" s="204"/>
      <c r="H45" s="71"/>
      <c r="I45" s="203"/>
      <c r="J45" s="204"/>
      <c r="K45" s="71"/>
      <c r="L45" s="203"/>
      <c r="M45" s="204"/>
      <c r="N45" s="71"/>
      <c r="O45" s="205">
        <f t="shared" si="25"/>
        <v>394</v>
      </c>
      <c r="P45" s="207">
        <f t="shared" si="26"/>
        <v>-4</v>
      </c>
      <c r="Q45" s="240">
        <f>AD26</f>
        <v>28</v>
      </c>
      <c r="T45" s="234">
        <f>O45+'30 družstiev Preteky č. 1'!O45 + '30 Preteky č.2'!O45</f>
        <v>1186</v>
      </c>
      <c r="U45" s="236">
        <f>P45+'30 družstiev Preteky č. 1'!P45+'30 Preteky č.2'!P45</f>
        <v>-12</v>
      </c>
      <c r="V45" s="209">
        <f>AZ26</f>
        <v>28</v>
      </c>
    </row>
    <row r="46" spans="1:52" ht="15.75" hidden="1" customHeight="1" thickBot="1" x14ac:dyDescent="0.3">
      <c r="A46" s="200"/>
      <c r="B46" s="202"/>
      <c r="C46" s="24"/>
      <c r="D46" s="25">
        <v>-1</v>
      </c>
      <c r="E46" s="26">
        <v>97</v>
      </c>
      <c r="F46" s="24"/>
      <c r="G46" s="25">
        <v>-1</v>
      </c>
      <c r="H46" s="26">
        <v>99</v>
      </c>
      <c r="I46" s="24"/>
      <c r="J46" s="25">
        <v>-1</v>
      </c>
      <c r="K46" s="26">
        <v>99</v>
      </c>
      <c r="L46" s="24"/>
      <c r="M46" s="25">
        <v>-1</v>
      </c>
      <c r="N46" s="26">
        <v>99</v>
      </c>
      <c r="O46" s="206"/>
      <c r="P46" s="208"/>
      <c r="Q46" s="241"/>
      <c r="T46" s="235"/>
      <c r="U46" s="237"/>
      <c r="V46" s="210"/>
    </row>
    <row r="47" spans="1:52" ht="15" hidden="1" customHeight="1" x14ac:dyDescent="0.25">
      <c r="A47" s="199">
        <v>22</v>
      </c>
      <c r="B47" s="201">
        <f>'Zoznam tímov a pretekárov'!A45</f>
        <v>0</v>
      </c>
      <c r="C47" s="203"/>
      <c r="D47" s="204"/>
      <c r="E47" s="71"/>
      <c r="F47" s="203"/>
      <c r="G47" s="204"/>
      <c r="H47" s="71"/>
      <c r="I47" s="203"/>
      <c r="J47" s="204"/>
      <c r="K47" s="71"/>
      <c r="L47" s="203"/>
      <c r="M47" s="204"/>
      <c r="N47" s="71"/>
      <c r="O47" s="205">
        <f t="shared" si="25"/>
        <v>393</v>
      </c>
      <c r="P47" s="207">
        <f t="shared" si="26"/>
        <v>-4</v>
      </c>
      <c r="Q47" s="240">
        <f>AD27</f>
        <v>27</v>
      </c>
      <c r="T47" s="234">
        <f>O47+'30 družstiev Preteky č. 1'!O47 + '30 Preteky č.2'!O47</f>
        <v>1185</v>
      </c>
      <c r="U47" s="236">
        <f>P47+'30 družstiev Preteky č. 1'!P47+'30 Preteky č.2'!P47</f>
        <v>-12</v>
      </c>
      <c r="V47" s="209">
        <f>AZ27</f>
        <v>27</v>
      </c>
    </row>
    <row r="48" spans="1:52" ht="15.75" hidden="1" customHeight="1" thickBot="1" x14ac:dyDescent="0.3">
      <c r="A48" s="200"/>
      <c r="B48" s="202"/>
      <c r="C48" s="24"/>
      <c r="D48" s="25">
        <v>-1</v>
      </c>
      <c r="E48" s="26">
        <v>99</v>
      </c>
      <c r="F48" s="24"/>
      <c r="G48" s="25">
        <v>-1</v>
      </c>
      <c r="H48" s="26">
        <v>99</v>
      </c>
      <c r="I48" s="24"/>
      <c r="J48" s="25">
        <v>-1</v>
      </c>
      <c r="K48" s="26">
        <v>96</v>
      </c>
      <c r="L48" s="24"/>
      <c r="M48" s="25">
        <v>-1</v>
      </c>
      <c r="N48" s="26">
        <v>99</v>
      </c>
      <c r="O48" s="206"/>
      <c r="P48" s="208"/>
      <c r="Q48" s="241"/>
      <c r="T48" s="235"/>
      <c r="U48" s="237"/>
      <c r="V48" s="210"/>
    </row>
    <row r="49" spans="1:22" ht="15" hidden="1" customHeight="1" x14ac:dyDescent="0.25">
      <c r="A49" s="199">
        <v>23</v>
      </c>
      <c r="B49" s="201">
        <f>'Zoznam tímov a pretekárov'!A47</f>
        <v>0</v>
      </c>
      <c r="C49" s="203"/>
      <c r="D49" s="204"/>
      <c r="E49" s="71"/>
      <c r="F49" s="203"/>
      <c r="G49" s="204"/>
      <c r="H49" s="71"/>
      <c r="I49" s="203"/>
      <c r="J49" s="204"/>
      <c r="K49" s="71"/>
      <c r="L49" s="203"/>
      <c r="M49" s="204"/>
      <c r="N49" s="71"/>
      <c r="O49" s="205">
        <f t="shared" si="25"/>
        <v>392</v>
      </c>
      <c r="P49" s="207">
        <f t="shared" si="26"/>
        <v>-4</v>
      </c>
      <c r="Q49" s="240">
        <f>AD28</f>
        <v>26</v>
      </c>
      <c r="T49" s="234">
        <f>O49+'30 družstiev Preteky č. 1'!O49 + '30 Preteky č.2'!O49</f>
        <v>1184</v>
      </c>
      <c r="U49" s="236">
        <f>P49+'30 družstiev Preteky č. 1'!P49+'30 Preteky č.2'!P49</f>
        <v>-12</v>
      </c>
      <c r="V49" s="209">
        <f>AZ28</f>
        <v>26</v>
      </c>
    </row>
    <row r="50" spans="1:22" ht="15.75" hidden="1" customHeight="1" thickBot="1" x14ac:dyDescent="0.3">
      <c r="A50" s="200"/>
      <c r="B50" s="202"/>
      <c r="C50" s="24"/>
      <c r="D50" s="25">
        <v>-1</v>
      </c>
      <c r="E50" s="26">
        <v>99</v>
      </c>
      <c r="F50" s="24"/>
      <c r="G50" s="25">
        <v>-1</v>
      </c>
      <c r="H50" s="26">
        <v>95</v>
      </c>
      <c r="I50" s="24"/>
      <c r="J50" s="25">
        <v>-1</v>
      </c>
      <c r="K50" s="26">
        <v>99</v>
      </c>
      <c r="L50" s="24"/>
      <c r="M50" s="25">
        <v>-1</v>
      </c>
      <c r="N50" s="26">
        <v>99</v>
      </c>
      <c r="O50" s="206"/>
      <c r="P50" s="208"/>
      <c r="Q50" s="241"/>
      <c r="T50" s="235"/>
      <c r="U50" s="237"/>
      <c r="V50" s="210"/>
    </row>
    <row r="51" spans="1:22" ht="15" hidden="1" customHeight="1" x14ac:dyDescent="0.25">
      <c r="A51" s="199">
        <v>24</v>
      </c>
      <c r="B51" s="201">
        <f>'Zoznam tímov a pretekárov'!A49</f>
        <v>0</v>
      </c>
      <c r="C51" s="203"/>
      <c r="D51" s="204"/>
      <c r="E51" s="71"/>
      <c r="F51" s="203"/>
      <c r="G51" s="204"/>
      <c r="H51" s="71"/>
      <c r="I51" s="203"/>
      <c r="J51" s="204"/>
      <c r="K51" s="71"/>
      <c r="L51" s="203"/>
      <c r="M51" s="204"/>
      <c r="N51" s="71"/>
      <c r="O51" s="205">
        <f t="shared" si="25"/>
        <v>391</v>
      </c>
      <c r="P51" s="207">
        <f t="shared" si="26"/>
        <v>-4</v>
      </c>
      <c r="Q51" s="240">
        <f>AD29</f>
        <v>25</v>
      </c>
      <c r="T51" s="234">
        <f>O51+'30 družstiev Preteky č. 1'!O51 + '30 Preteky č.2'!O51</f>
        <v>1183</v>
      </c>
      <c r="U51" s="236">
        <f>P51+'30 družstiev Preteky č. 1'!P51+'30 Preteky č.2'!P51</f>
        <v>-12</v>
      </c>
      <c r="V51" s="209">
        <f>AZ29</f>
        <v>25</v>
      </c>
    </row>
    <row r="52" spans="1:22" ht="15.75" hidden="1" customHeight="1" thickBot="1" x14ac:dyDescent="0.3">
      <c r="A52" s="200"/>
      <c r="B52" s="202"/>
      <c r="C52" s="24"/>
      <c r="D52" s="25">
        <v>-1</v>
      </c>
      <c r="E52" s="26">
        <v>94</v>
      </c>
      <c r="F52" s="24"/>
      <c r="G52" s="25">
        <v>-1</v>
      </c>
      <c r="H52" s="26">
        <v>99</v>
      </c>
      <c r="I52" s="24"/>
      <c r="J52" s="25">
        <v>-1</v>
      </c>
      <c r="K52" s="26">
        <v>99</v>
      </c>
      <c r="L52" s="24"/>
      <c r="M52" s="25">
        <v>-1</v>
      </c>
      <c r="N52" s="26">
        <v>99</v>
      </c>
      <c r="O52" s="206"/>
      <c r="P52" s="208"/>
      <c r="Q52" s="241"/>
      <c r="T52" s="235"/>
      <c r="U52" s="237"/>
      <c r="V52" s="210"/>
    </row>
    <row r="53" spans="1:22" ht="15" hidden="1" customHeight="1" x14ac:dyDescent="0.25">
      <c r="A53" s="199">
        <v>25</v>
      </c>
      <c r="B53" s="201">
        <f>'Zoznam tímov a pretekárov'!A51</f>
        <v>0</v>
      </c>
      <c r="C53" s="203"/>
      <c r="D53" s="204"/>
      <c r="E53" s="71"/>
      <c r="F53" s="203"/>
      <c r="G53" s="204"/>
      <c r="H53" s="71"/>
      <c r="I53" s="203"/>
      <c r="J53" s="204"/>
      <c r="K53" s="71"/>
      <c r="L53" s="203"/>
      <c r="M53" s="204"/>
      <c r="N53" s="71"/>
      <c r="O53" s="205">
        <f t="shared" si="25"/>
        <v>390</v>
      </c>
      <c r="P53" s="207">
        <f t="shared" si="26"/>
        <v>-4</v>
      </c>
      <c r="Q53" s="240">
        <f>AD30</f>
        <v>24</v>
      </c>
      <c r="T53" s="234">
        <f>O53+'30 družstiev Preteky č. 1'!O53 + '30 Preteky č.2'!O53</f>
        <v>1182</v>
      </c>
      <c r="U53" s="236">
        <f>P53+'30 družstiev Preteky č. 1'!P53+'30 Preteky č.2'!P53</f>
        <v>-12</v>
      </c>
      <c r="V53" s="209">
        <f>AZ30</f>
        <v>24</v>
      </c>
    </row>
    <row r="54" spans="1:22" ht="15.75" hidden="1" customHeight="1" thickBot="1" x14ac:dyDescent="0.3">
      <c r="A54" s="200"/>
      <c r="B54" s="202"/>
      <c r="C54" s="24"/>
      <c r="D54" s="25">
        <v>-1</v>
      </c>
      <c r="E54" s="26">
        <v>99</v>
      </c>
      <c r="F54" s="24"/>
      <c r="G54" s="25">
        <v>-1</v>
      </c>
      <c r="H54" s="26">
        <v>99</v>
      </c>
      <c r="I54" s="24"/>
      <c r="J54" s="25">
        <v>-1</v>
      </c>
      <c r="K54" s="26">
        <v>99</v>
      </c>
      <c r="L54" s="24"/>
      <c r="M54" s="25">
        <v>-1</v>
      </c>
      <c r="N54" s="26">
        <v>93</v>
      </c>
      <c r="O54" s="206"/>
      <c r="P54" s="208"/>
      <c r="Q54" s="241"/>
      <c r="T54" s="235"/>
      <c r="U54" s="237"/>
      <c r="V54" s="210"/>
    </row>
    <row r="55" spans="1:22" ht="15" hidden="1" customHeight="1" x14ac:dyDescent="0.25">
      <c r="A55" s="199">
        <v>26</v>
      </c>
      <c r="B55" s="201"/>
      <c r="C55" s="203"/>
      <c r="D55" s="204"/>
      <c r="E55" s="71"/>
      <c r="F55" s="203"/>
      <c r="G55" s="204"/>
      <c r="H55" s="71"/>
      <c r="I55" s="203"/>
      <c r="J55" s="204"/>
      <c r="K55" s="71"/>
      <c r="L55" s="203"/>
      <c r="M55" s="204"/>
      <c r="N55" s="71"/>
      <c r="O55" s="205">
        <f t="shared" si="25"/>
        <v>389</v>
      </c>
      <c r="P55" s="207">
        <f t="shared" si="26"/>
        <v>-4</v>
      </c>
      <c r="Q55" s="240">
        <f>AD31</f>
        <v>23</v>
      </c>
      <c r="T55" s="234">
        <f>O55+'30 družstiev Preteky č. 1'!O55 + '30 Preteky č.2'!O55</f>
        <v>1181</v>
      </c>
      <c r="U55" s="236">
        <f>P55+'30 družstiev Preteky č. 1'!P55+'30 Preteky č.2'!P55</f>
        <v>-12</v>
      </c>
      <c r="V55" s="209">
        <f>AZ31</f>
        <v>23</v>
      </c>
    </row>
    <row r="56" spans="1:22" ht="15.75" hidden="1" customHeight="1" thickBot="1" x14ac:dyDescent="0.3">
      <c r="A56" s="200"/>
      <c r="B56" s="202"/>
      <c r="C56" s="24"/>
      <c r="D56" s="25">
        <v>-1</v>
      </c>
      <c r="E56" s="26">
        <v>99</v>
      </c>
      <c r="F56" s="24"/>
      <c r="G56" s="25">
        <v>-1</v>
      </c>
      <c r="H56" s="26">
        <v>99</v>
      </c>
      <c r="I56" s="24"/>
      <c r="J56" s="25">
        <v>-1</v>
      </c>
      <c r="K56" s="26">
        <v>99</v>
      </c>
      <c r="L56" s="24"/>
      <c r="M56" s="25">
        <v>-1</v>
      </c>
      <c r="N56" s="26">
        <v>92</v>
      </c>
      <c r="O56" s="206"/>
      <c r="P56" s="208"/>
      <c r="Q56" s="241"/>
      <c r="T56" s="235"/>
      <c r="U56" s="237"/>
      <c r="V56" s="210"/>
    </row>
    <row r="57" spans="1:22" ht="15" hidden="1" customHeight="1" x14ac:dyDescent="0.25">
      <c r="A57" s="199">
        <v>27</v>
      </c>
      <c r="B57" s="201"/>
      <c r="C57" s="203"/>
      <c r="D57" s="204"/>
      <c r="E57" s="71"/>
      <c r="F57" s="203"/>
      <c r="G57" s="204"/>
      <c r="H57" s="71"/>
      <c r="I57" s="203"/>
      <c r="J57" s="204"/>
      <c r="K57" s="71"/>
      <c r="L57" s="203"/>
      <c r="M57" s="204"/>
      <c r="N57" s="71"/>
      <c r="O57" s="205">
        <f t="shared" si="25"/>
        <v>388</v>
      </c>
      <c r="P57" s="207">
        <f t="shared" si="26"/>
        <v>-4</v>
      </c>
      <c r="Q57" s="240">
        <f>AD32</f>
        <v>22</v>
      </c>
      <c r="T57" s="234">
        <f>O57+'30 družstiev Preteky č. 1'!O57 + '30 Preteky č.2'!O57</f>
        <v>1180</v>
      </c>
      <c r="U57" s="236">
        <f>P57+'30 družstiev Preteky č. 1'!P57+'30 Preteky č.2'!P57</f>
        <v>-12</v>
      </c>
      <c r="V57" s="209">
        <f>AZ32</f>
        <v>22</v>
      </c>
    </row>
    <row r="58" spans="1:22" ht="15.75" hidden="1" customHeight="1" thickBot="1" x14ac:dyDescent="0.3">
      <c r="A58" s="200"/>
      <c r="B58" s="202"/>
      <c r="C58" s="24"/>
      <c r="D58" s="25">
        <v>-1</v>
      </c>
      <c r="E58" s="26">
        <v>99</v>
      </c>
      <c r="F58" s="24"/>
      <c r="G58" s="25">
        <v>-1</v>
      </c>
      <c r="H58" s="26">
        <v>99</v>
      </c>
      <c r="I58" s="24"/>
      <c r="J58" s="25">
        <v>-1</v>
      </c>
      <c r="K58" s="26">
        <v>99</v>
      </c>
      <c r="L58" s="24"/>
      <c r="M58" s="25">
        <v>-1</v>
      </c>
      <c r="N58" s="26">
        <v>91</v>
      </c>
      <c r="O58" s="206"/>
      <c r="P58" s="208"/>
      <c r="Q58" s="241"/>
      <c r="T58" s="235"/>
      <c r="U58" s="237"/>
      <c r="V58" s="210"/>
    </row>
    <row r="59" spans="1:22" ht="15" hidden="1" customHeight="1" x14ac:dyDescent="0.25">
      <c r="A59" s="199">
        <v>28</v>
      </c>
      <c r="B59" s="201"/>
      <c r="C59" s="203"/>
      <c r="D59" s="204"/>
      <c r="E59" s="71"/>
      <c r="F59" s="203"/>
      <c r="G59" s="204"/>
      <c r="H59" s="71"/>
      <c r="I59" s="203"/>
      <c r="J59" s="204"/>
      <c r="K59" s="71"/>
      <c r="L59" s="203"/>
      <c r="M59" s="204"/>
      <c r="N59" s="71"/>
      <c r="O59" s="205">
        <f t="shared" si="25"/>
        <v>387</v>
      </c>
      <c r="P59" s="207">
        <f t="shared" si="26"/>
        <v>-4</v>
      </c>
      <c r="Q59" s="240">
        <f>AD33</f>
        <v>21</v>
      </c>
      <c r="T59" s="234">
        <f>O59+'30 družstiev Preteky č. 1'!O59 + '30 Preteky č.2'!O59</f>
        <v>1179</v>
      </c>
      <c r="U59" s="236">
        <f>P59+'30 družstiev Preteky č. 1'!P59+'30 Preteky č.2'!P59</f>
        <v>-12</v>
      </c>
      <c r="V59" s="209">
        <f>AZ33</f>
        <v>21</v>
      </c>
    </row>
    <row r="60" spans="1:22" ht="15.75" hidden="1" customHeight="1" thickBot="1" x14ac:dyDescent="0.3">
      <c r="A60" s="200"/>
      <c r="B60" s="202"/>
      <c r="C60" s="24"/>
      <c r="D60" s="25">
        <v>-1</v>
      </c>
      <c r="E60" s="26">
        <v>90</v>
      </c>
      <c r="F60" s="24"/>
      <c r="G60" s="25">
        <v>-1</v>
      </c>
      <c r="H60" s="26">
        <v>99</v>
      </c>
      <c r="I60" s="24"/>
      <c r="J60" s="25">
        <v>-1</v>
      </c>
      <c r="K60" s="26">
        <v>99</v>
      </c>
      <c r="L60" s="24"/>
      <c r="M60" s="25">
        <v>-1</v>
      </c>
      <c r="N60" s="26">
        <v>99</v>
      </c>
      <c r="O60" s="206"/>
      <c r="P60" s="208"/>
      <c r="Q60" s="241"/>
      <c r="T60" s="235"/>
      <c r="U60" s="237"/>
      <c r="V60" s="210"/>
    </row>
    <row r="61" spans="1:22" ht="15" hidden="1" customHeight="1" x14ac:dyDescent="0.25">
      <c r="A61" s="199">
        <v>29</v>
      </c>
      <c r="B61" s="201"/>
      <c r="C61" s="203"/>
      <c r="D61" s="204"/>
      <c r="E61" s="71"/>
      <c r="F61" s="203"/>
      <c r="G61" s="204"/>
      <c r="H61" s="71"/>
      <c r="I61" s="203"/>
      <c r="J61" s="204"/>
      <c r="K61" s="71"/>
      <c r="L61" s="203"/>
      <c r="M61" s="204"/>
      <c r="N61" s="71"/>
      <c r="O61" s="205">
        <f t="shared" si="25"/>
        <v>386</v>
      </c>
      <c r="P61" s="207">
        <f t="shared" si="26"/>
        <v>-4</v>
      </c>
      <c r="Q61" s="240">
        <f>AD34</f>
        <v>20</v>
      </c>
      <c r="T61" s="234">
        <f>O61+'30 družstiev Preteky č. 1'!O61 + '30 Preteky č.2'!O61</f>
        <v>1178</v>
      </c>
      <c r="U61" s="236">
        <f>P61+'30 družstiev Preteky č. 1'!P61+'30 Preteky č.2'!P61</f>
        <v>-12</v>
      </c>
      <c r="V61" s="209">
        <f>AZ34</f>
        <v>20</v>
      </c>
    </row>
    <row r="62" spans="1:22" ht="15.75" hidden="1" customHeight="1" thickBot="1" x14ac:dyDescent="0.3">
      <c r="A62" s="200"/>
      <c r="B62" s="202"/>
      <c r="C62" s="24"/>
      <c r="D62" s="25">
        <v>-1</v>
      </c>
      <c r="E62" s="26">
        <v>99</v>
      </c>
      <c r="F62" s="24"/>
      <c r="G62" s="25">
        <v>-1</v>
      </c>
      <c r="H62" s="26">
        <v>89</v>
      </c>
      <c r="I62" s="24"/>
      <c r="J62" s="25">
        <v>-1</v>
      </c>
      <c r="K62" s="26">
        <v>99</v>
      </c>
      <c r="L62" s="24"/>
      <c r="M62" s="25">
        <v>-1</v>
      </c>
      <c r="N62" s="26">
        <v>99</v>
      </c>
      <c r="O62" s="206"/>
      <c r="P62" s="208"/>
      <c r="Q62" s="241"/>
      <c r="T62" s="235"/>
      <c r="U62" s="237"/>
      <c r="V62" s="210"/>
    </row>
    <row r="63" spans="1:22" ht="15" hidden="1" customHeight="1" x14ac:dyDescent="0.25">
      <c r="A63" s="199">
        <v>30</v>
      </c>
      <c r="B63" s="201"/>
      <c r="C63" s="203"/>
      <c r="D63" s="204"/>
      <c r="E63" s="71"/>
      <c r="F63" s="203"/>
      <c r="G63" s="204"/>
      <c r="H63" s="71"/>
      <c r="I63" s="203"/>
      <c r="J63" s="204"/>
      <c r="K63" s="71"/>
      <c r="L63" s="203"/>
      <c r="M63" s="204"/>
      <c r="N63" s="71"/>
      <c r="O63" s="205">
        <f t="shared" si="25"/>
        <v>385</v>
      </c>
      <c r="P63" s="207">
        <f>SUM(D64+G64+J64+M64)</f>
        <v>-4</v>
      </c>
      <c r="Q63" s="240">
        <f>AD35</f>
        <v>19</v>
      </c>
      <c r="T63" s="234">
        <f>O63+'30 družstiev Preteky č. 1'!O63 + '30 Preteky č.2'!O63</f>
        <v>1177</v>
      </c>
      <c r="U63" s="236">
        <f>P63+'30 družstiev Preteky č. 1'!P63+'30 Preteky č.2'!P63</f>
        <v>-12</v>
      </c>
      <c r="V63" s="209">
        <f>AZ35</f>
        <v>19</v>
      </c>
    </row>
    <row r="64" spans="1:22" ht="15.75" hidden="1" customHeight="1" thickBot="1" x14ac:dyDescent="0.3">
      <c r="A64" s="200"/>
      <c r="B64" s="202"/>
      <c r="C64" s="24"/>
      <c r="D64" s="25">
        <v>-1</v>
      </c>
      <c r="E64" s="26">
        <v>99</v>
      </c>
      <c r="F64" s="24"/>
      <c r="G64" s="25">
        <v>-1</v>
      </c>
      <c r="H64" s="26">
        <v>99</v>
      </c>
      <c r="I64" s="24"/>
      <c r="J64" s="25">
        <v>-1</v>
      </c>
      <c r="K64" s="26">
        <v>98</v>
      </c>
      <c r="L64" s="24"/>
      <c r="M64" s="25">
        <v>-1</v>
      </c>
      <c r="N64" s="26">
        <v>89</v>
      </c>
      <c r="O64" s="206"/>
      <c r="P64" s="208"/>
      <c r="Q64" s="241"/>
      <c r="T64" s="235"/>
      <c r="U64" s="237"/>
      <c r="V64" s="210"/>
    </row>
    <row r="65" spans="1:17" ht="15.6" x14ac:dyDescent="0.3">
      <c r="A65" s="331" t="s">
        <v>181</v>
      </c>
      <c r="B65" s="331"/>
      <c r="C65" s="331"/>
      <c r="D65" s="331"/>
      <c r="E65" s="331"/>
      <c r="F65" s="331"/>
      <c r="G65" s="331"/>
      <c r="H65" s="331"/>
      <c r="I65" s="331"/>
      <c r="J65" s="331"/>
      <c r="K65" s="331"/>
      <c r="L65" s="331"/>
      <c r="M65" s="331"/>
      <c r="N65" s="331"/>
      <c r="O65" s="331"/>
      <c r="P65" s="331"/>
      <c r="Q65" s="331"/>
    </row>
  </sheetData>
  <sheetProtection selectLockedCells="1"/>
  <mergeCells count="411">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O27:O28"/>
    <mergeCell ref="P27:P28"/>
    <mergeCell ref="Q27:Q28"/>
    <mergeCell ref="T27:T28"/>
    <mergeCell ref="U27:U28"/>
    <mergeCell ref="V27:V28"/>
    <mergeCell ref="A27:A28"/>
    <mergeCell ref="B27:B28"/>
    <mergeCell ref="C27:D27"/>
    <mergeCell ref="F27:G27"/>
    <mergeCell ref="I27:J27"/>
    <mergeCell ref="L27:M27"/>
    <mergeCell ref="O29:O30"/>
    <mergeCell ref="P29:P30"/>
    <mergeCell ref="Q29:Q30"/>
    <mergeCell ref="T29:T30"/>
    <mergeCell ref="U29:U30"/>
    <mergeCell ref="V29:V30"/>
    <mergeCell ref="A29:A30"/>
    <mergeCell ref="B29:B30"/>
    <mergeCell ref="C29:D29"/>
    <mergeCell ref="F29:G29"/>
    <mergeCell ref="I29:J29"/>
    <mergeCell ref="L29:M29"/>
    <mergeCell ref="O31:O32"/>
    <mergeCell ref="P31:P32"/>
    <mergeCell ref="Q31:Q32"/>
    <mergeCell ref="T31:T32"/>
    <mergeCell ref="U31:U32"/>
    <mergeCell ref="V31:V32"/>
    <mergeCell ref="A31:A32"/>
    <mergeCell ref="B31:B32"/>
    <mergeCell ref="C31:D31"/>
    <mergeCell ref="F31:G31"/>
    <mergeCell ref="I31:J31"/>
    <mergeCell ref="L31:M31"/>
    <mergeCell ref="O33:O34"/>
    <mergeCell ref="P33:P34"/>
    <mergeCell ref="Q33:Q34"/>
    <mergeCell ref="T33:T34"/>
    <mergeCell ref="U33:U34"/>
    <mergeCell ref="V33:V34"/>
    <mergeCell ref="A33:A34"/>
    <mergeCell ref="B33:B34"/>
    <mergeCell ref="C33:D33"/>
    <mergeCell ref="F33:G33"/>
    <mergeCell ref="I33:J33"/>
    <mergeCell ref="L33:M33"/>
    <mergeCell ref="O35:O36"/>
    <mergeCell ref="P35:P36"/>
    <mergeCell ref="Q35:Q36"/>
    <mergeCell ref="T35:T36"/>
    <mergeCell ref="U35:U36"/>
    <mergeCell ref="V35:V36"/>
    <mergeCell ref="A35:A36"/>
    <mergeCell ref="B35:B36"/>
    <mergeCell ref="C35:D35"/>
    <mergeCell ref="F35:G35"/>
    <mergeCell ref="I35:J35"/>
    <mergeCell ref="L35:M35"/>
    <mergeCell ref="O37:O38"/>
    <mergeCell ref="P37:P38"/>
    <mergeCell ref="Q37:Q38"/>
    <mergeCell ref="T37:T38"/>
    <mergeCell ref="U37:U38"/>
    <mergeCell ref="V37:V38"/>
    <mergeCell ref="A37:A38"/>
    <mergeCell ref="B37:B38"/>
    <mergeCell ref="C37:D37"/>
    <mergeCell ref="F37:G37"/>
    <mergeCell ref="I37:J37"/>
    <mergeCell ref="L37:M37"/>
    <mergeCell ref="O39:O40"/>
    <mergeCell ref="P39:P40"/>
    <mergeCell ref="Q39:Q40"/>
    <mergeCell ref="T39:T40"/>
    <mergeCell ref="U39:U40"/>
    <mergeCell ref="V39:V40"/>
    <mergeCell ref="A39:A40"/>
    <mergeCell ref="B39:B40"/>
    <mergeCell ref="C39:D39"/>
    <mergeCell ref="F39:G39"/>
    <mergeCell ref="I39:J39"/>
    <mergeCell ref="L39:M39"/>
    <mergeCell ref="O41:O42"/>
    <mergeCell ref="P41:P42"/>
    <mergeCell ref="Q41:Q42"/>
    <mergeCell ref="T41:T42"/>
    <mergeCell ref="U41:U42"/>
    <mergeCell ref="V41:V42"/>
    <mergeCell ref="A41:A42"/>
    <mergeCell ref="B41:B42"/>
    <mergeCell ref="C41:D41"/>
    <mergeCell ref="F41:G41"/>
    <mergeCell ref="I41:J41"/>
    <mergeCell ref="L41:M41"/>
    <mergeCell ref="O43:O44"/>
    <mergeCell ref="P43:P44"/>
    <mergeCell ref="Q43:Q44"/>
    <mergeCell ref="T43:T44"/>
    <mergeCell ref="U43:U44"/>
    <mergeCell ref="V43:V44"/>
    <mergeCell ref="A43:A44"/>
    <mergeCell ref="B43:B44"/>
    <mergeCell ref="C43:D43"/>
    <mergeCell ref="F43:G43"/>
    <mergeCell ref="I43:J43"/>
    <mergeCell ref="L43:M43"/>
    <mergeCell ref="O45:O46"/>
    <mergeCell ref="P45:P46"/>
    <mergeCell ref="Q45:Q46"/>
    <mergeCell ref="T45:T46"/>
    <mergeCell ref="U45:U46"/>
    <mergeCell ref="V45:V46"/>
    <mergeCell ref="A45:A46"/>
    <mergeCell ref="B45:B46"/>
    <mergeCell ref="C45:D45"/>
    <mergeCell ref="F45:G45"/>
    <mergeCell ref="I45:J45"/>
    <mergeCell ref="L45:M45"/>
    <mergeCell ref="O47:O48"/>
    <mergeCell ref="P47:P48"/>
    <mergeCell ref="Q47:Q48"/>
    <mergeCell ref="T47:T48"/>
    <mergeCell ref="U47:U48"/>
    <mergeCell ref="V47:V48"/>
    <mergeCell ref="A47:A48"/>
    <mergeCell ref="B47:B48"/>
    <mergeCell ref="C47:D47"/>
    <mergeCell ref="F47:G47"/>
    <mergeCell ref="I47:J47"/>
    <mergeCell ref="L47:M47"/>
    <mergeCell ref="O49:O50"/>
    <mergeCell ref="P49:P50"/>
    <mergeCell ref="Q49:Q50"/>
    <mergeCell ref="T49:T50"/>
    <mergeCell ref="U49:U50"/>
    <mergeCell ref="V49:V50"/>
    <mergeCell ref="A49:A50"/>
    <mergeCell ref="B49:B50"/>
    <mergeCell ref="C49:D49"/>
    <mergeCell ref="F49:G49"/>
    <mergeCell ref="I49:J49"/>
    <mergeCell ref="L49:M49"/>
    <mergeCell ref="O51:O52"/>
    <mergeCell ref="P51:P52"/>
    <mergeCell ref="Q51:Q52"/>
    <mergeCell ref="T51:T52"/>
    <mergeCell ref="U51:U52"/>
    <mergeCell ref="V51:V52"/>
    <mergeCell ref="A51:A52"/>
    <mergeCell ref="B51:B52"/>
    <mergeCell ref="C51:D51"/>
    <mergeCell ref="F51:G51"/>
    <mergeCell ref="I51:J51"/>
    <mergeCell ref="L51:M51"/>
    <mergeCell ref="O53:O54"/>
    <mergeCell ref="P53:P54"/>
    <mergeCell ref="Q53:Q54"/>
    <mergeCell ref="T53:T54"/>
    <mergeCell ref="U53:U54"/>
    <mergeCell ref="V53:V54"/>
    <mergeCell ref="A53:A54"/>
    <mergeCell ref="B53:B54"/>
    <mergeCell ref="C53:D53"/>
    <mergeCell ref="F53:G53"/>
    <mergeCell ref="I53:J53"/>
    <mergeCell ref="L53:M53"/>
    <mergeCell ref="O55:O56"/>
    <mergeCell ref="P55:P56"/>
    <mergeCell ref="Q55:Q56"/>
    <mergeCell ref="T55:T56"/>
    <mergeCell ref="U55:U56"/>
    <mergeCell ref="V55:V56"/>
    <mergeCell ref="A55:A56"/>
    <mergeCell ref="B55:B56"/>
    <mergeCell ref="C55:D55"/>
    <mergeCell ref="F55:G55"/>
    <mergeCell ref="I55:J55"/>
    <mergeCell ref="L55:M55"/>
    <mergeCell ref="O57:O58"/>
    <mergeCell ref="P57:P58"/>
    <mergeCell ref="Q57:Q58"/>
    <mergeCell ref="T57:T58"/>
    <mergeCell ref="U57:U58"/>
    <mergeCell ref="V57:V58"/>
    <mergeCell ref="A57:A58"/>
    <mergeCell ref="B57:B58"/>
    <mergeCell ref="C57:D57"/>
    <mergeCell ref="F57:G57"/>
    <mergeCell ref="I57:J57"/>
    <mergeCell ref="L57:M57"/>
    <mergeCell ref="O59:O60"/>
    <mergeCell ref="P59:P60"/>
    <mergeCell ref="Q59:Q60"/>
    <mergeCell ref="T59:T60"/>
    <mergeCell ref="U59:U60"/>
    <mergeCell ref="V59:V60"/>
    <mergeCell ref="A59:A60"/>
    <mergeCell ref="B59:B60"/>
    <mergeCell ref="C59:D59"/>
    <mergeCell ref="F59:G59"/>
    <mergeCell ref="I59:J59"/>
    <mergeCell ref="L59:M59"/>
    <mergeCell ref="O61:O62"/>
    <mergeCell ref="P61:P62"/>
    <mergeCell ref="Q61:Q62"/>
    <mergeCell ref="T61:T62"/>
    <mergeCell ref="U61:U62"/>
    <mergeCell ref="V61:V62"/>
    <mergeCell ref="A61:A62"/>
    <mergeCell ref="B61:B62"/>
    <mergeCell ref="C61:D61"/>
    <mergeCell ref="F61:G61"/>
    <mergeCell ref="I61:J61"/>
    <mergeCell ref="L61:M61"/>
    <mergeCell ref="A65:Q65"/>
    <mergeCell ref="O63:O64"/>
    <mergeCell ref="P63:P64"/>
    <mergeCell ref="Q63:Q64"/>
    <mergeCell ref="T63:T64"/>
    <mergeCell ref="U63:U64"/>
    <mergeCell ref="V63:V64"/>
    <mergeCell ref="A63:A64"/>
    <mergeCell ref="B63:B64"/>
    <mergeCell ref="C63:D63"/>
    <mergeCell ref="F63:G63"/>
    <mergeCell ref="I63:J63"/>
    <mergeCell ref="L63:M63"/>
  </mergeCells>
  <conditionalFormatting sqref="C5 E5:F5 H5:I5 K5:L5 N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cfRule type="containsBlanks" dxfId="143" priority="187">
      <formula>LEN(TRIM(C5))=0</formula>
    </cfRule>
  </conditionalFormatting>
  <conditionalFormatting sqref="C7">
    <cfRule type="containsBlanks" dxfId="142" priority="191">
      <formula>LEN(TRIM(C7))=0</formula>
    </cfRule>
  </conditionalFormatting>
  <conditionalFormatting sqref="C9">
    <cfRule type="containsBlanks" dxfId="141" priority="195">
      <formula>LEN(TRIM(C9))=0</formula>
    </cfRule>
  </conditionalFormatting>
  <conditionalFormatting sqref="C11">
    <cfRule type="containsBlanks" dxfId="140" priority="199">
      <formula>LEN(TRIM(C11))=0</formula>
    </cfRule>
  </conditionalFormatting>
  <conditionalFormatting sqref="C13">
    <cfRule type="containsBlanks" dxfId="139" priority="203">
      <formula>LEN(TRIM(C13))=0</formula>
    </cfRule>
  </conditionalFormatting>
  <conditionalFormatting sqref="C15">
    <cfRule type="containsBlanks" dxfId="138" priority="207">
      <formula>LEN(TRIM(C15))=0</formula>
    </cfRule>
  </conditionalFormatting>
  <conditionalFormatting sqref="C17">
    <cfRule type="containsBlanks" dxfId="137" priority="211">
      <formula>LEN(TRIM(C17))=0</formula>
    </cfRule>
  </conditionalFormatting>
  <conditionalFormatting sqref="C19">
    <cfRule type="containsBlanks" dxfId="136" priority="215">
      <formula>LEN(TRIM(C19))=0</formula>
    </cfRule>
  </conditionalFormatting>
  <conditionalFormatting sqref="C21">
    <cfRule type="containsBlanks" dxfId="135" priority="219">
      <formula>LEN(TRIM(C21))=0</formula>
    </cfRule>
  </conditionalFormatting>
  <conditionalFormatting sqref="C23">
    <cfRule type="containsBlanks" dxfId="134" priority="223">
      <formula>LEN(TRIM(C23))=0</formula>
    </cfRule>
  </conditionalFormatting>
  <conditionalFormatting sqref="C25">
    <cfRule type="containsBlanks" dxfId="133" priority="227">
      <formula>LEN(TRIM(C25))=0</formula>
    </cfRule>
  </conditionalFormatting>
  <conditionalFormatting sqref="C27">
    <cfRule type="containsBlanks" dxfId="132" priority="231">
      <formula>LEN(TRIM(C27))=0</formula>
    </cfRule>
  </conditionalFormatting>
  <conditionalFormatting sqref="C29">
    <cfRule type="containsBlanks" dxfId="131" priority="183">
      <formula>LEN(TRIM(C29))=0</formula>
    </cfRule>
  </conditionalFormatting>
  <conditionalFormatting sqref="C31 C33">
    <cfRule type="containsBlanks" dxfId="130" priority="172">
      <formula>LEN(TRIM(C31))=0</formula>
    </cfRule>
  </conditionalFormatting>
  <conditionalFormatting sqref="C35">
    <cfRule type="containsBlanks" dxfId="129" priority="162">
      <formula>LEN(TRIM(C35))=0</formula>
    </cfRule>
  </conditionalFormatting>
  <conditionalFormatting sqref="C37">
    <cfRule type="containsBlanks" dxfId="128" priority="146">
      <formula>LEN(TRIM(C37))=0</formula>
    </cfRule>
  </conditionalFormatting>
  <conditionalFormatting sqref="C39">
    <cfRule type="containsBlanks" dxfId="127" priority="130">
      <formula>LEN(TRIM(C39))=0</formula>
    </cfRule>
  </conditionalFormatting>
  <conditionalFormatting sqref="C41:C64">
    <cfRule type="containsBlanks" dxfId="126" priority="73">
      <formula>LEN(TRIM(C41))=0</formula>
    </cfRule>
  </conditionalFormatting>
  <conditionalFormatting sqref="C51:N51">
    <cfRule type="containsBlanks" dxfId="125" priority="94">
      <formula>LEN(TRIM(C51))=0</formula>
    </cfRule>
  </conditionalFormatting>
  <conditionalFormatting sqref="E7:E40">
    <cfRule type="containsBlanks" dxfId="119" priority="126">
      <formula>LEN(TRIM(E7))=0</formula>
    </cfRule>
  </conditionalFormatting>
  <conditionalFormatting sqref="E61 E63 E57:F57 C53:N53 D56 F56:G56 I56 L56:M56 H57:I57 N57 D58 F58:G64 I58:J64 L58:M64 E59 H59 K59 N59 D60 H61 N61 D62 H63 N63 D64">
    <cfRule type="containsBlanks" dxfId="105" priority="78">
      <formula>LEN(TRIM(C53))=0</formula>
    </cfRule>
  </conditionalFormatting>
  <conditionalFormatting sqref="E29:F29">
    <cfRule type="containsBlanks" dxfId="102" priority="184">
      <formula>LEN(TRIM(E29))=0</formula>
    </cfRule>
  </conditionalFormatting>
  <conditionalFormatting sqref="E41:F41 K41:L41 E47 E49 E43:F43 H41:I41 D42 F42:G42 L42:M42 H43:I43 N43 D44 F44:G50 I44:J50 L44:M50 E45 H45 K45 N45 D46 H47 N47 D48 H49 N49 D50">
    <cfRule type="containsBlanks" dxfId="101" priority="134">
      <formula>LEN(TRIM(D41))=0</formula>
    </cfRule>
  </conditionalFormatting>
  <conditionalFormatting sqref="E51:F55">
    <cfRule type="containsBlanks" dxfId="99" priority="70">
      <formula>LEN(TRIM(E51))=0</formula>
    </cfRule>
  </conditionalFormatting>
  <conditionalFormatting sqref="F7">
    <cfRule type="containsBlanks" dxfId="98" priority="192">
      <formula>LEN(TRIM(F7))=0</formula>
    </cfRule>
  </conditionalFormatting>
  <conditionalFormatting sqref="F9">
    <cfRule type="containsBlanks" dxfId="97" priority="196">
      <formula>LEN(TRIM(F9))=0</formula>
    </cfRule>
  </conditionalFormatting>
  <conditionalFormatting sqref="F11">
    <cfRule type="containsBlanks" dxfId="96" priority="200">
      <formula>LEN(TRIM(F11))=0</formula>
    </cfRule>
  </conditionalFormatting>
  <conditionalFormatting sqref="F13">
    <cfRule type="containsBlanks" dxfId="95" priority="204">
      <formula>LEN(TRIM(F13))=0</formula>
    </cfRule>
  </conditionalFormatting>
  <conditionalFormatting sqref="F15">
    <cfRule type="containsBlanks" dxfId="94" priority="208">
      <formula>LEN(TRIM(F15))=0</formula>
    </cfRule>
  </conditionalFormatting>
  <conditionalFormatting sqref="F17">
    <cfRule type="containsBlanks" dxfId="93" priority="212">
      <formula>LEN(TRIM(F17))=0</formula>
    </cfRule>
  </conditionalFormatting>
  <conditionalFormatting sqref="F19">
    <cfRule type="containsBlanks" dxfId="92" priority="216">
      <formula>LEN(TRIM(F19))=0</formula>
    </cfRule>
  </conditionalFormatting>
  <conditionalFormatting sqref="F21">
    <cfRule type="containsBlanks" dxfId="91" priority="220">
      <formula>LEN(TRIM(F21))=0</formula>
    </cfRule>
  </conditionalFormatting>
  <conditionalFormatting sqref="F23">
    <cfRule type="containsBlanks" dxfId="90" priority="224">
      <formula>LEN(TRIM(F23))=0</formula>
    </cfRule>
  </conditionalFormatting>
  <conditionalFormatting sqref="F25">
    <cfRule type="containsBlanks" dxfId="89" priority="228">
      <formula>LEN(TRIM(F25))=0</formula>
    </cfRule>
  </conditionalFormatting>
  <conditionalFormatting sqref="F27">
    <cfRule type="containsBlanks" dxfId="88" priority="232">
      <formula>LEN(TRIM(F27))=0</formula>
    </cfRule>
  </conditionalFormatting>
  <conditionalFormatting sqref="F31 F33">
    <cfRule type="containsBlanks" dxfId="87" priority="173">
      <formula>LEN(TRIM(F31))=0</formula>
    </cfRule>
  </conditionalFormatting>
  <conditionalFormatting sqref="F35">
    <cfRule type="containsBlanks" dxfId="86" priority="163">
      <formula>LEN(TRIM(F35))=0</formula>
    </cfRule>
  </conditionalFormatting>
  <conditionalFormatting sqref="F37">
    <cfRule type="containsBlanks" dxfId="85" priority="147">
      <formula>LEN(TRIM(F37))=0</formula>
    </cfRule>
  </conditionalFormatting>
  <conditionalFormatting sqref="F39">
    <cfRule type="containsBlanks" dxfId="84" priority="131">
      <formula>LEN(TRIM(F39))=0</formula>
    </cfRule>
  </conditionalFormatting>
  <conditionalFormatting sqref="H7:H40">
    <cfRule type="containsBlanks" dxfId="83" priority="122">
      <formula>LEN(TRIM(H7))=0</formula>
    </cfRule>
  </conditionalFormatting>
  <conditionalFormatting sqref="H29:I29">
    <cfRule type="containsBlanks" dxfId="81" priority="185">
      <formula>LEN(TRIM(H29))=0</formula>
    </cfRule>
  </conditionalFormatting>
  <conditionalFormatting sqref="H51:I55">
    <cfRule type="containsBlanks" dxfId="80" priority="69">
      <formula>LEN(TRIM(H51))=0</formula>
    </cfRule>
  </conditionalFormatting>
  <conditionalFormatting sqref="I7">
    <cfRule type="containsBlanks" dxfId="79" priority="193">
      <formula>LEN(TRIM(I7))=0</formula>
    </cfRule>
  </conditionalFormatting>
  <conditionalFormatting sqref="I9">
    <cfRule type="containsBlanks" dxfId="78" priority="197">
      <formula>LEN(TRIM(I9))=0</formula>
    </cfRule>
  </conditionalFormatting>
  <conditionalFormatting sqref="I11">
    <cfRule type="containsBlanks" dxfId="77" priority="201">
      <formula>LEN(TRIM(I11))=0</formula>
    </cfRule>
  </conditionalFormatting>
  <conditionalFormatting sqref="I13">
    <cfRule type="containsBlanks" dxfId="76" priority="205">
      <formula>LEN(TRIM(I13))=0</formula>
    </cfRule>
  </conditionalFormatting>
  <conditionalFormatting sqref="I15">
    <cfRule type="containsBlanks" dxfId="75" priority="209">
      <formula>LEN(TRIM(I15))=0</formula>
    </cfRule>
  </conditionalFormatting>
  <conditionalFormatting sqref="I17">
    <cfRule type="containsBlanks" dxfId="74" priority="213">
      <formula>LEN(TRIM(I17))=0</formula>
    </cfRule>
  </conditionalFormatting>
  <conditionalFormatting sqref="I19">
    <cfRule type="containsBlanks" dxfId="73" priority="217">
      <formula>LEN(TRIM(I19))=0</formula>
    </cfRule>
  </conditionalFormatting>
  <conditionalFormatting sqref="I21">
    <cfRule type="containsBlanks" dxfId="72" priority="221">
      <formula>LEN(TRIM(I21))=0</formula>
    </cfRule>
  </conditionalFormatting>
  <conditionalFormatting sqref="I23">
    <cfRule type="containsBlanks" dxfId="71" priority="225">
      <formula>LEN(TRIM(I23))=0</formula>
    </cfRule>
  </conditionalFormatting>
  <conditionalFormatting sqref="I25">
    <cfRule type="containsBlanks" dxfId="70" priority="229">
      <formula>LEN(TRIM(I25))=0</formula>
    </cfRule>
  </conditionalFormatting>
  <conditionalFormatting sqref="I27">
    <cfRule type="containsBlanks" dxfId="69" priority="233">
      <formula>LEN(TRIM(I27))=0</formula>
    </cfRule>
  </conditionalFormatting>
  <conditionalFormatting sqref="I31 I33">
    <cfRule type="containsBlanks" dxfId="68" priority="174">
      <formula>LEN(TRIM(I31))=0</formula>
    </cfRule>
  </conditionalFormatting>
  <conditionalFormatting sqref="I35">
    <cfRule type="containsBlanks" dxfId="67" priority="164">
      <formula>LEN(TRIM(I35))=0</formula>
    </cfRule>
  </conditionalFormatting>
  <conditionalFormatting sqref="I37">
    <cfRule type="containsBlanks" dxfId="66" priority="148">
      <formula>LEN(TRIM(I37))=0</formula>
    </cfRule>
  </conditionalFormatting>
  <conditionalFormatting sqref="I39">
    <cfRule type="containsBlanks" dxfId="65" priority="132">
      <formula>LEN(TRIM(I39))=0</formula>
    </cfRule>
  </conditionalFormatting>
  <conditionalFormatting sqref="I42:J42 D52 G52 J52 M52 D54 G54 J54 M54">
    <cfRule type="containsBlanks" dxfId="64" priority="2">
      <formula>LEN(TRIM(D42))=0</formula>
    </cfRule>
  </conditionalFormatting>
  <conditionalFormatting sqref="K7:K40">
    <cfRule type="containsBlanks" dxfId="63" priority="121">
      <formula>LEN(TRIM(K7))=0</formula>
    </cfRule>
  </conditionalFormatting>
  <conditionalFormatting sqref="K47">
    <cfRule type="containsBlanks" dxfId="49" priority="33">
      <formula>LEN(TRIM(K47))=0</formula>
    </cfRule>
  </conditionalFormatting>
  <conditionalFormatting sqref="K49">
    <cfRule type="containsBlanks" dxfId="43" priority="23">
      <formula>LEN(TRIM(K49))=0</formula>
    </cfRule>
  </conditionalFormatting>
  <conditionalFormatting sqref="K61">
    <cfRule type="containsBlanks" dxfId="30" priority="8">
      <formula>LEN(TRIM(K61))=0</formula>
    </cfRule>
  </conditionalFormatting>
  <conditionalFormatting sqref="K63">
    <cfRule type="containsBlanks" dxfId="23" priority="3">
      <formula>LEN(TRIM(K63))=0</formula>
    </cfRule>
  </conditionalFormatting>
  <conditionalFormatting sqref="K43:L43">
    <cfRule type="containsBlanks" dxfId="22" priority="28">
      <formula>LEN(TRIM(K43))=0</formula>
    </cfRule>
  </conditionalFormatting>
  <conditionalFormatting sqref="K51:L55">
    <cfRule type="containsBlanks" dxfId="21" priority="18">
      <formula>LEN(TRIM(K51))=0</formula>
    </cfRule>
  </conditionalFormatting>
  <conditionalFormatting sqref="K57:L57">
    <cfRule type="containsBlanks" dxfId="20" priority="13">
      <formula>LEN(TRIM(K57))=0</formula>
    </cfRule>
  </conditionalFormatting>
  <conditionalFormatting sqref="L7">
    <cfRule type="containsBlanks" dxfId="19" priority="194">
      <formula>LEN(TRIM(L7))=0</formula>
    </cfRule>
  </conditionalFormatting>
  <conditionalFormatting sqref="L9">
    <cfRule type="containsBlanks" dxfId="18" priority="198">
      <formula>LEN(TRIM(L9))=0</formula>
    </cfRule>
  </conditionalFormatting>
  <conditionalFormatting sqref="L11">
    <cfRule type="containsBlanks" dxfId="17" priority="202">
      <formula>LEN(TRIM(L11))=0</formula>
    </cfRule>
  </conditionalFormatting>
  <conditionalFormatting sqref="L13">
    <cfRule type="containsBlanks" dxfId="16" priority="206">
      <formula>LEN(TRIM(L13))=0</formula>
    </cfRule>
  </conditionalFormatting>
  <conditionalFormatting sqref="L15">
    <cfRule type="containsBlanks" dxfId="15" priority="210">
      <formula>LEN(TRIM(L15))=0</formula>
    </cfRule>
  </conditionalFormatting>
  <conditionalFormatting sqref="L17">
    <cfRule type="containsBlanks" dxfId="14" priority="214">
      <formula>LEN(TRIM(L17))=0</formula>
    </cfRule>
  </conditionalFormatting>
  <conditionalFormatting sqref="L19">
    <cfRule type="containsBlanks" dxfId="13" priority="218">
      <formula>LEN(TRIM(L19))=0</formula>
    </cfRule>
  </conditionalFormatting>
  <conditionalFormatting sqref="L21">
    <cfRule type="containsBlanks" dxfId="12" priority="222">
      <formula>LEN(TRIM(L21))=0</formula>
    </cfRule>
  </conditionalFormatting>
  <conditionalFormatting sqref="L23">
    <cfRule type="containsBlanks" dxfId="11" priority="226">
      <formula>LEN(TRIM(L23))=0</formula>
    </cfRule>
  </conditionalFormatting>
  <conditionalFormatting sqref="L25">
    <cfRule type="containsBlanks" dxfId="10" priority="230">
      <formula>LEN(TRIM(L25))=0</formula>
    </cfRule>
  </conditionalFormatting>
  <conditionalFormatting sqref="L27">
    <cfRule type="containsBlanks" dxfId="9" priority="234">
      <formula>LEN(TRIM(L27))=0</formula>
    </cfRule>
  </conditionalFormatting>
  <conditionalFormatting sqref="L29">
    <cfRule type="containsBlanks" dxfId="8" priority="186">
      <formula>LEN(TRIM(L29))=0</formula>
    </cfRule>
  </conditionalFormatting>
  <conditionalFormatting sqref="L31 L33">
    <cfRule type="containsBlanks" dxfId="7" priority="175">
      <formula>LEN(TRIM(L31))=0</formula>
    </cfRule>
  </conditionalFormatting>
  <conditionalFormatting sqref="L35">
    <cfRule type="containsBlanks" dxfId="6" priority="165">
      <formula>LEN(TRIM(L35))=0</formula>
    </cfRule>
  </conditionalFormatting>
  <conditionalFormatting sqref="L37">
    <cfRule type="containsBlanks" dxfId="5" priority="149">
      <formula>LEN(TRIM(L37))=0</formula>
    </cfRule>
  </conditionalFormatting>
  <conditionalFormatting sqref="L39">
    <cfRule type="containsBlanks" dxfId="4" priority="133">
      <formula>LEN(TRIM(L39))=0</formula>
    </cfRule>
  </conditionalFormatting>
  <conditionalFormatting sqref="L28:M40 C30:D40 F30:G40 I30:J40">
    <cfRule type="containsBlanks" dxfId="3" priority="129">
      <formula>LEN(TRIM(C28))=0</formula>
    </cfRule>
  </conditionalFormatting>
  <conditionalFormatting sqref="N7:N41">
    <cfRule type="containsBlanks" dxfId="2" priority="120">
      <formula>LEN(TRIM(N7))=0</formula>
    </cfRule>
  </conditionalFormatting>
  <conditionalFormatting sqref="N51:N55">
    <cfRule type="containsBlanks" dxfId="1" priority="67">
      <formula>LEN(TRIM(N51))=0</formula>
    </cfRule>
  </conditionalFormatting>
  <printOptions horizontalCentered="1" verticalCentered="1"/>
  <pageMargins left="0.19685039370078741" right="0.19685039370078741" top="0.19685039370078741" bottom="0.19685039370078741" header="0.31496062992125984" footer="0.31496062992125984"/>
  <pageSetup paperSize="9" scale="79" fitToHeight="0" orientation="landscape" horizontalDpi="4294967293" verticalDpi="4294967293" r:id="rId1"/>
  <headerFooter alignWithMargins="0"/>
  <colBreaks count="1" manualBreakCount="1">
    <brk id="18" max="64" man="1"/>
  </colBreaks>
  <extLst>
    <ext xmlns:x14="http://schemas.microsoft.com/office/spreadsheetml/2009/9/main" uri="{78C0D931-6437-407d-A8EE-F0AAD7539E65}">
      <x14:conditionalFormattings>
        <x14:conditionalFormatting xmlns:xm="http://schemas.microsoft.com/office/excel/2006/main">
          <x14:cfRule type="containsBlanks" priority="1" id="{B9B9B451-7C22-4D35-BC17-7E13D1EB6016}">
            <xm:f>LEN(TRIM('30 družstiev Preteky č. 1'!D52))=0</xm:f>
            <x14:dxf>
              <fill>
                <patternFill>
                  <bgColor rgb="FF00FF00"/>
                </patternFill>
              </fill>
            </x14:dxf>
          </x14:cfRule>
          <xm:sqref>D52 G52 J52 M52 D54 G54 J54 M54</xm:sqref>
        </x14:conditionalFormatting>
        <x14:conditionalFormatting xmlns:xm="http://schemas.microsoft.com/office/excel/2006/main">
          <x14:cfRule type="cellIs" priority="238" operator="equal" id="{6F190D28-97BC-4A03-8BC5-CD1ADA6680C5}">
            <xm:f>'Zoznam tímov a pretekárov'!$B$68</xm:f>
            <x14:dxf>
              <fill>
                <patternFill>
                  <bgColor rgb="FFFF0000"/>
                </patternFill>
              </fill>
            </x14:dxf>
          </x14:cfRule>
          <xm:sqref>E5 E7 E9 E11 E13 E15 E17 E19 E21 E23 E25 E27 E29 H29 E31 H31 E33 H33 E35 H37 H39 H41 H43 E45 H45 H47 H49</xm:sqref>
        </x14:conditionalFormatting>
        <x14:conditionalFormatting xmlns:xm="http://schemas.microsoft.com/office/excel/2006/main">
          <x14:cfRule type="cellIs" priority="237" operator="equal" id="{35B4D10D-D102-460C-A28A-7BA29A504F9D}">
            <xm:f>'Zoznam tímov a pretekárov'!$B$69</xm:f>
            <x14:dxf>
              <font>
                <strike val="0"/>
              </font>
              <fill>
                <patternFill patternType="none">
                  <bgColor auto="1"/>
                </patternFill>
              </fill>
            </x14:dxf>
          </x14:cfRule>
          <x14:cfRule type="cellIs" priority="236" operator="equal" id="{C51A67B1-A83B-4A8C-B55A-49C75DD25EF7}">
            <xm:f>'Zoznam tímov a pretekárov'!$B$66</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 E29 H29 K29 N29 E31 H31 K31 N31 E33 H33 K33 N33 E35 K35 N35 E37 H37 N37 E39 H39 N39 E41 H41 N41 E43 H43 N43 E45 H45 K45 N45 E47 H47 N47 E49 H49 N49</xm:sqref>
        </x14:conditionalFormatting>
        <x14:conditionalFormatting xmlns:xm="http://schemas.microsoft.com/office/excel/2006/main">
          <x14:cfRule type="cellIs" priority="235" operator="equal" id="{F257F198-F2F8-4E17-BE44-A906A3DE3FFA}">
            <xm:f>'Zoznam tímov a pretekárov'!$B$67</xm:f>
            <x14:dxf>
              <fill>
                <patternFill>
                  <bgColor rgb="FFFFFF00"/>
                </patternFill>
              </fill>
            </x14:dxf>
          </x14:cfRule>
          <xm:sqref>E5 H5 K5 N5 H29 E29 E37 E39 E41 H41 E43 H43 N43 E45 H45 K45 N45 E47 H47 N47 E49 H49 N49 E7 E9 E11 E13 E15 E17 E19 E21 E23 E25 E27 E31 E33 E35 H7 H9 H11 H13 H15 H17 H19 H21 H23 H25 H27 H31 H33 H37 H39 K7 K9 K11 K13 K15 K17 K19 K21 K23 K25 K27 K29 K31 K33 K35 N7 N9 N11 N13 N15 N17 N19 N21 N23 N25 N27 N29 N31 N33 N35 N37 N39 N41</xm:sqref>
        </x14:conditionalFormatting>
        <x14:conditionalFormatting xmlns:xm="http://schemas.microsoft.com/office/excel/2006/main">
          <x14:cfRule type="cellIs" priority="154" operator="equal" id="{DAB2A2EC-E610-4A8E-97E4-3C036C629DF0}">
            <xm:f>'Zoznam tímov a pretekárov'!$B$68</xm:f>
            <x14:dxf>
              <fill>
                <patternFill>
                  <bgColor rgb="FFFF0000"/>
                </patternFill>
              </fill>
            </x14:dxf>
          </x14:cfRule>
          <xm:sqref>E37</xm:sqref>
        </x14:conditionalFormatting>
        <x14:conditionalFormatting xmlns:xm="http://schemas.microsoft.com/office/excel/2006/main">
          <x14:cfRule type="cellIs" priority="138" operator="equal" id="{7EA2BEF6-DDA1-4655-BAD0-A4FE781E8591}">
            <xm:f>'Zoznam tímov a pretekárov'!$B$68</xm:f>
            <x14:dxf>
              <fill>
                <patternFill>
                  <bgColor rgb="FFFF0000"/>
                </patternFill>
              </fill>
            </x14:dxf>
          </x14:cfRule>
          <xm:sqref>E39</xm:sqref>
        </x14:conditionalFormatting>
        <x14:conditionalFormatting xmlns:xm="http://schemas.microsoft.com/office/excel/2006/main">
          <x14:cfRule type="cellIs" priority="119" operator="equal" id="{DE114C69-93E1-487E-B9D7-C286BE503737}">
            <xm:f>'Zoznam tímov a pretekárov'!$B$68</xm:f>
            <x14:dxf>
              <fill>
                <patternFill>
                  <bgColor rgb="FFFF0000"/>
                </patternFill>
              </fill>
            </x14:dxf>
          </x14:cfRule>
          <xm:sqref>E41</xm:sqref>
        </x14:conditionalFormatting>
        <x14:conditionalFormatting xmlns:xm="http://schemas.microsoft.com/office/excel/2006/main">
          <x14:cfRule type="cellIs" priority="106" operator="equal" id="{546E2076-05BA-46C4-95A9-71390B0A0A32}">
            <xm:f>'Zoznam tímov a pretekárov'!$B$68</xm:f>
            <x14:dxf>
              <fill>
                <patternFill>
                  <bgColor rgb="FFFF0000"/>
                </patternFill>
              </fill>
            </x14:dxf>
          </x14:cfRule>
          <xm:sqref>E43</xm:sqref>
        </x14:conditionalFormatting>
        <x14:conditionalFormatting xmlns:xm="http://schemas.microsoft.com/office/excel/2006/main">
          <x14:cfRule type="cellIs" priority="114" operator="equal" id="{333B183E-23F6-4F67-BDFA-9281BB9F18CE}">
            <xm:f>'Zoznam tímov a pretekárov'!$B$68</xm:f>
            <x14:dxf>
              <fill>
                <patternFill>
                  <bgColor rgb="FFFF0000"/>
                </patternFill>
              </fill>
            </x14:dxf>
          </x14:cfRule>
          <xm:sqref>E47</xm:sqref>
        </x14:conditionalFormatting>
        <x14:conditionalFormatting xmlns:xm="http://schemas.microsoft.com/office/excel/2006/main">
          <x14:cfRule type="cellIs" priority="110" operator="equal" id="{35A440D1-B052-453E-834E-4EE0C6AC59D1}">
            <xm:f>'Zoznam tímov a pretekárov'!$B$68</xm:f>
            <x14:dxf>
              <fill>
                <patternFill>
                  <bgColor rgb="FFFF0000"/>
                </patternFill>
              </fill>
            </x14:dxf>
          </x14:cfRule>
          <xm:sqref>E49</xm:sqref>
        </x14:conditionalFormatting>
        <x14:conditionalFormatting xmlns:xm="http://schemas.microsoft.com/office/excel/2006/main">
          <x14:cfRule type="cellIs" priority="101" operator="equal" id="{528EFDCB-28A2-436A-9512-D91B22331D96}">
            <xm:f>'Zoznam tímov a pretekárov'!$B$69</xm:f>
            <x14:dxf>
              <font>
                <strike val="0"/>
              </font>
              <fill>
                <patternFill patternType="none">
                  <bgColor auto="1"/>
                </patternFill>
              </fill>
            </x14:dxf>
          </x14:cfRule>
          <x14:cfRule type="cellIs" priority="100" operator="equal" id="{E3B4EF81-4547-4C55-9254-9FE42D077978}">
            <xm:f>'Zoznam tímov a pretekárov'!$B$66</xm:f>
            <x14:dxf>
              <fill>
                <patternFill>
                  <bgColor theme="3" tint="0.59996337778862885"/>
                </patternFill>
              </fill>
            </x14:dxf>
          </x14:cfRule>
          <xm:sqref>E51 H51 N51 E53 H53 N53 E55 H55 N55 E57 H57 N57 E59 H59 K59 N59 E61 H61 N61 E63 H63 N63</xm:sqref>
        </x14:conditionalFormatting>
        <x14:conditionalFormatting xmlns:xm="http://schemas.microsoft.com/office/excel/2006/main">
          <x14:cfRule type="cellIs" priority="99" operator="equal" id="{8D9FD22B-2210-4B05-8558-818D52D479CD}">
            <xm:f>'Zoznam tímov a pretekárov'!$B$67</xm:f>
            <x14:dxf>
              <fill>
                <patternFill>
                  <bgColor rgb="FFFFFF00"/>
                </patternFill>
              </fill>
            </x14:dxf>
          </x14:cfRule>
          <xm:sqref>E51 H51 N51 E53 H53 N53 E57 H57 N57 E59 H59 K59 N59 E61 H61 N61 E63 H63 N63 E55 H55 N55</xm:sqref>
        </x14:conditionalFormatting>
        <x14:conditionalFormatting xmlns:xm="http://schemas.microsoft.com/office/excel/2006/main">
          <x14:cfRule type="cellIs" priority="98" operator="equal" id="{48DA8D22-4DE1-447B-8F30-D891C3002D21}">
            <xm:f>'Zoznam tímov a pretekárov'!$B$68</xm:f>
            <x14:dxf>
              <fill>
                <patternFill>
                  <bgColor rgb="FFFF0000"/>
                </patternFill>
              </fill>
            </x14:dxf>
          </x14:cfRule>
          <xm:sqref>E51</xm:sqref>
        </x14:conditionalFormatting>
        <x14:conditionalFormatting xmlns:xm="http://schemas.microsoft.com/office/excel/2006/main">
          <x14:cfRule type="cellIs" priority="82" operator="equal" id="{975168CA-3C00-4E83-AD0C-D1DDDC7D6F18}">
            <xm:f>'Zoznam tímov a pretekárov'!$B$68</xm:f>
            <x14:dxf>
              <fill>
                <patternFill>
                  <bgColor rgb="FFFF0000"/>
                </patternFill>
              </fill>
            </x14:dxf>
          </x14:cfRule>
          <xm:sqref>E53</xm:sqref>
        </x14:conditionalFormatting>
        <x14:conditionalFormatting xmlns:xm="http://schemas.microsoft.com/office/excel/2006/main">
          <x14:cfRule type="cellIs" priority="66" operator="equal" id="{DA6C6710-B39C-4B8D-8B97-32CF58948006}">
            <xm:f>'Zoznam tímov a pretekárov'!$B$68</xm:f>
            <x14:dxf>
              <fill>
                <patternFill>
                  <bgColor rgb="FFFF0000"/>
                </patternFill>
              </fill>
            </x14:dxf>
          </x14:cfRule>
          <xm:sqref>E55</xm:sqref>
        </x14:conditionalFormatting>
        <x14:conditionalFormatting xmlns:xm="http://schemas.microsoft.com/office/excel/2006/main">
          <x14:cfRule type="cellIs" priority="53" operator="equal" id="{2D17444B-182F-4D4F-A474-5BC87B5A84C8}">
            <xm:f>'Zoznam tímov a pretekárov'!$B$68</xm:f>
            <x14:dxf>
              <fill>
                <patternFill>
                  <bgColor rgb="FFFF0000"/>
                </patternFill>
              </fill>
            </x14:dxf>
          </x14:cfRule>
          <xm:sqref>E57</xm:sqref>
        </x14:conditionalFormatting>
        <x14:conditionalFormatting xmlns:xm="http://schemas.microsoft.com/office/excel/2006/main">
          <x14:cfRule type="cellIs" priority="61" operator="equal" id="{C5EDCF5B-F75A-41A6-886D-C68A364C5766}">
            <xm:f>'Zoznam tímov a pretekárov'!$B$68</xm:f>
            <x14:dxf>
              <fill>
                <patternFill>
                  <bgColor rgb="FFFF0000"/>
                </patternFill>
              </fill>
            </x14:dxf>
          </x14:cfRule>
          <xm:sqref>E61</xm:sqref>
        </x14:conditionalFormatting>
        <x14:conditionalFormatting xmlns:xm="http://schemas.microsoft.com/office/excel/2006/main">
          <x14:cfRule type="cellIs" priority="57" operator="equal" id="{9012AE24-3C9B-4AA4-BEEF-B6C263B10D79}">
            <xm:f>'Zoznam tímov a pretekárov'!$B$68</xm:f>
            <x14:dxf>
              <fill>
                <patternFill>
                  <bgColor rgb="FFFF0000"/>
                </patternFill>
              </fill>
            </x14:dxf>
          </x14:cfRule>
          <xm:sqref>E63</xm:sqref>
        </x14:conditionalFormatting>
        <x14:conditionalFormatting xmlns:xm="http://schemas.microsoft.com/office/excel/2006/main">
          <x14:cfRule type="containsBlanks" priority="115" id="{F29BF9D0-F841-4B7A-BD0C-9BD01C274C9F}">
            <xm:f>LEN(TRIM('30 družstiev Preteky č. 1'!C41))=0</xm:f>
            <x14:dxf>
              <fill>
                <patternFill>
                  <bgColor rgb="FF00FF00"/>
                </patternFill>
              </fill>
            </x14:dxf>
          </x14:cfRule>
          <xm:sqref>E47:F47 E49:F49 E43:F43 H55:I55 H57:I57 E59:F59 H59:I59 H61:I61 H63:I63 E55:F55 N55:N57 E57:F57 K59:L59 N59:N63 E61:F61 E63:F63 C41 E41:F41 H41:I41 L41 K41:K42 N41:N43 C42:J42 L42:M42 C43 H43:I43 L43 C44:N44 C45 E45:F45 H45:I45 K45:L45 N45:N49 C46:M46 C47 H47:I47 L47 C48:M48 C49 H49:I49 L49 C50:N50 C55 L55 C56:M56 C57 L57 C58:N58 C59 C60:M60 C61 L61 C62:M62 C63 L63 C64:N64</xm:sqref>
        </x14:conditionalFormatting>
        <x14:conditionalFormatting xmlns:xm="http://schemas.microsoft.com/office/excel/2006/main">
          <x14:cfRule type="cellIs" priority="102" operator="equal" id="{10A21A16-FDF9-4AC9-AA06-44D64574C5BA}">
            <xm:f>'Zoznam tímov a pretekárov'!$B$68</xm:f>
            <x14:dxf>
              <fill>
                <patternFill>
                  <bgColor rgb="FFFF0000"/>
                </patternFill>
              </fill>
            </x14:dxf>
          </x14:cfRule>
          <xm:sqref>H51 H53 H55 H57 E59 H59 H61 H63</xm:sqref>
        </x14:conditionalFormatting>
        <x14:conditionalFormatting xmlns:xm="http://schemas.microsoft.com/office/excel/2006/main">
          <x14:cfRule type="cellIs" priority="151" operator="equal" id="{C584F854-D4DB-488C-8D60-D5D56FB2EC34}">
            <xm:f>'Zoznam tímov a pretekárov'!$B$67</xm:f>
            <x14:dxf>
              <fill>
                <patternFill>
                  <bgColor rgb="FFFFFF00"/>
                </patternFill>
              </fill>
            </x14:dxf>
          </x14:cfRule>
          <x14:cfRule type="cellIs" priority="152" operator="equal" id="{1BE3091B-C2ED-445F-BEBF-8AA284E00368}">
            <xm:f>'Zoznam tímov a pretekárov'!$B$66</xm:f>
            <x14:dxf>
              <fill>
                <patternFill>
                  <bgColor theme="3" tint="0.59996337778862885"/>
                </patternFill>
              </fill>
            </x14:dxf>
          </x14:cfRule>
          <x14:cfRule type="cellIs" priority="153" operator="equal" id="{50F967A3-ABB7-4136-B506-AE2C94B70B30}">
            <xm:f>'Zoznam tímov a pretekárov'!$B$69</xm:f>
            <x14:dxf>
              <font>
                <strike val="0"/>
              </font>
              <fill>
                <patternFill patternType="none">
                  <bgColor auto="1"/>
                </patternFill>
              </fill>
            </x14:dxf>
          </x14:cfRule>
          <xm:sqref>K37</xm:sqref>
        </x14:conditionalFormatting>
        <x14:conditionalFormatting xmlns:xm="http://schemas.microsoft.com/office/excel/2006/main">
          <x14:cfRule type="cellIs" priority="136" operator="equal" id="{7D60C490-F065-4533-BA06-F871B808C212}">
            <xm:f>'Zoznam tímov a pretekárov'!$B$66</xm:f>
            <x14:dxf>
              <fill>
                <patternFill>
                  <bgColor theme="3" tint="0.59996337778862885"/>
                </patternFill>
              </fill>
            </x14:dxf>
          </x14:cfRule>
          <x14:cfRule type="cellIs" priority="135" operator="equal" id="{25561E7F-A29E-49B4-8E7D-6CFD8ECC376E}">
            <xm:f>'Zoznam tímov a pretekárov'!$B$67</xm:f>
            <x14:dxf>
              <fill>
                <patternFill>
                  <bgColor rgb="FFFFFF00"/>
                </patternFill>
              </fill>
            </x14:dxf>
          </x14:cfRule>
          <x14:cfRule type="cellIs" priority="137" operator="equal" id="{F8F71FCB-E886-42BD-AB0B-A9E8E6440B58}">
            <xm:f>'Zoznam tímov a pretekárov'!$B$69</xm:f>
            <x14:dxf>
              <font>
                <strike val="0"/>
              </font>
              <fill>
                <patternFill patternType="none">
                  <bgColor auto="1"/>
                </patternFill>
              </fill>
            </x14:dxf>
          </x14:cfRule>
          <xm:sqref>K39</xm:sqref>
        </x14:conditionalFormatting>
        <x14:conditionalFormatting xmlns:xm="http://schemas.microsoft.com/office/excel/2006/main">
          <x14:cfRule type="cellIs" priority="118" operator="equal" id="{0AA3FD0F-AE82-48B7-9342-D365D3E81E19}">
            <xm:f>'Zoznam tímov a pretekárov'!$B$69</xm:f>
            <x14:dxf>
              <font>
                <strike val="0"/>
              </font>
              <fill>
                <patternFill patternType="none">
                  <bgColor auto="1"/>
                </patternFill>
              </fill>
            </x14:dxf>
          </x14:cfRule>
          <x14:cfRule type="cellIs" priority="117" operator="equal" id="{D5D421C9-1B97-406C-AAFB-318445AAF683}">
            <xm:f>'Zoznam tímov a pretekárov'!$B$66</xm:f>
            <x14:dxf>
              <fill>
                <patternFill>
                  <bgColor theme="3" tint="0.59996337778862885"/>
                </patternFill>
              </fill>
            </x14:dxf>
          </x14:cfRule>
          <x14:cfRule type="cellIs" priority="116" operator="equal" id="{E0479132-7546-4822-AA24-759452B1A124}">
            <xm:f>'Zoznam tímov a pretekárov'!$B$67</xm:f>
            <x14:dxf>
              <fill>
                <patternFill>
                  <bgColor rgb="FFFFFF00"/>
                </patternFill>
              </fill>
            </x14:dxf>
          </x14:cfRule>
          <xm:sqref>K41</xm:sqref>
        </x14:conditionalFormatting>
        <x14:conditionalFormatting xmlns:xm="http://schemas.microsoft.com/office/excel/2006/main">
          <x14:cfRule type="cellIs" priority="32" operator="equal" id="{42612F4A-CFC4-420A-B95E-5DEDC96D6DBB}">
            <xm:f>'Zoznam tímov a pretekárov'!$B$69</xm:f>
            <x14:dxf>
              <font>
                <strike val="0"/>
              </font>
              <fill>
                <patternFill patternType="none">
                  <bgColor auto="1"/>
                </patternFill>
              </fill>
            </x14:dxf>
          </x14:cfRule>
          <x14:cfRule type="cellIs" priority="31" operator="equal" id="{92B699FB-881E-4584-AA6B-C67261CEDCB9}">
            <xm:f>'Zoznam tímov a pretekárov'!$B$66</xm:f>
            <x14:dxf>
              <fill>
                <patternFill>
                  <bgColor theme="3" tint="0.59996337778862885"/>
                </patternFill>
              </fill>
            </x14:dxf>
          </x14:cfRule>
          <x14:cfRule type="cellIs" priority="30" operator="equal" id="{04F1E9DD-B58D-4697-A38F-6410EB436DD0}">
            <xm:f>'Zoznam tímov a pretekárov'!$B$67</xm:f>
            <x14:dxf>
              <fill>
                <patternFill>
                  <bgColor rgb="FFFFFF00"/>
                </patternFill>
              </fill>
            </x14:dxf>
          </x14:cfRule>
          <xm:sqref>K43</xm:sqref>
        </x14:conditionalFormatting>
        <x14:conditionalFormatting xmlns:xm="http://schemas.microsoft.com/office/excel/2006/main">
          <x14:cfRule type="cellIs" priority="37" operator="equal" id="{4486D52F-254D-4148-8327-D648BCBB805E}">
            <xm:f>'Zoznam tímov a pretekárov'!$B$69</xm:f>
            <x14:dxf>
              <font>
                <strike val="0"/>
              </font>
              <fill>
                <patternFill patternType="none">
                  <bgColor auto="1"/>
                </patternFill>
              </fill>
            </x14:dxf>
          </x14:cfRule>
          <x14:cfRule type="cellIs" priority="35" operator="equal" id="{B5B260EB-3151-47BE-B727-5A36CAA32734}">
            <xm:f>'Zoznam tímov a pretekárov'!$B$67</xm:f>
            <x14:dxf>
              <fill>
                <patternFill>
                  <bgColor rgb="FFFFFF00"/>
                </patternFill>
              </fill>
            </x14:dxf>
          </x14:cfRule>
          <x14:cfRule type="cellIs" priority="36" operator="equal" id="{ECF8F0A5-C031-49FA-B5FB-233D463F8A41}">
            <xm:f>'Zoznam tímov a pretekárov'!$B$66</xm:f>
            <x14:dxf>
              <fill>
                <patternFill>
                  <bgColor theme="3" tint="0.59996337778862885"/>
                </patternFill>
              </fill>
            </x14:dxf>
          </x14:cfRule>
          <xm:sqref>K47</xm:sqref>
        </x14:conditionalFormatting>
        <x14:conditionalFormatting xmlns:xm="http://schemas.microsoft.com/office/excel/2006/main">
          <x14:cfRule type="cellIs" priority="27" operator="equal" id="{56F5272D-8692-4B48-BF72-BF813C3EEF3D}">
            <xm:f>'Zoznam tímov a pretekárov'!$B$69</xm:f>
            <x14:dxf>
              <font>
                <strike val="0"/>
              </font>
              <fill>
                <patternFill patternType="none">
                  <bgColor auto="1"/>
                </patternFill>
              </fill>
            </x14:dxf>
          </x14:cfRule>
          <x14:cfRule type="cellIs" priority="26" operator="equal" id="{CB728AB6-4C13-48CD-B08D-8B21934F7717}">
            <xm:f>'Zoznam tímov a pretekárov'!$B$66</xm:f>
            <x14:dxf>
              <fill>
                <patternFill>
                  <bgColor theme="3" tint="0.59996337778862885"/>
                </patternFill>
              </fill>
            </x14:dxf>
          </x14:cfRule>
          <x14:cfRule type="cellIs" priority="25" operator="equal" id="{73EDCA7D-F016-4042-9B7A-57E1DF540234}">
            <xm:f>'Zoznam tímov a pretekárov'!$B$67</xm:f>
            <x14:dxf>
              <fill>
                <patternFill>
                  <bgColor rgb="FFFFFF00"/>
                </patternFill>
              </fill>
            </x14:dxf>
          </x14:cfRule>
          <xm:sqref>K49</xm:sqref>
        </x14:conditionalFormatting>
        <x14:conditionalFormatting xmlns:xm="http://schemas.microsoft.com/office/excel/2006/main">
          <x14:cfRule type="cellIs" priority="95" operator="equal" id="{7DC66819-329B-447F-92B3-5C93C7169832}">
            <xm:f>'Zoznam tímov a pretekárov'!$B$67</xm:f>
            <x14:dxf>
              <fill>
                <patternFill>
                  <bgColor rgb="FFFFFF00"/>
                </patternFill>
              </fill>
            </x14:dxf>
          </x14:cfRule>
          <x14:cfRule type="cellIs" priority="96" operator="equal" id="{302C0848-A0A9-4473-AD0B-764A366E495A}">
            <xm:f>'Zoznam tímov a pretekárov'!$B$66</xm:f>
            <x14:dxf>
              <fill>
                <patternFill>
                  <bgColor theme="3" tint="0.59996337778862885"/>
                </patternFill>
              </fill>
            </x14:dxf>
          </x14:cfRule>
          <x14:cfRule type="cellIs" priority="97" operator="equal" id="{688C3799-553C-4E8C-9D03-919DD782F9DF}">
            <xm:f>'Zoznam tímov a pretekárov'!$B$69</xm:f>
            <x14:dxf>
              <font>
                <strike val="0"/>
              </font>
              <fill>
                <patternFill patternType="none">
                  <bgColor auto="1"/>
                </patternFill>
              </fill>
            </x14:dxf>
          </x14:cfRule>
          <xm:sqref>K51</xm:sqref>
        </x14:conditionalFormatting>
        <x14:conditionalFormatting xmlns:xm="http://schemas.microsoft.com/office/excel/2006/main">
          <x14:cfRule type="cellIs" priority="81" operator="equal" id="{92C24A05-27D3-458C-8F2C-CFFAA6013921}">
            <xm:f>'Zoznam tímov a pretekárov'!$B$69</xm:f>
            <x14:dxf>
              <font>
                <strike val="0"/>
              </font>
              <fill>
                <patternFill patternType="none">
                  <bgColor auto="1"/>
                </patternFill>
              </fill>
            </x14:dxf>
          </x14:cfRule>
          <x14:cfRule type="cellIs" priority="80" operator="equal" id="{C9BC92F5-E743-4203-93CB-34AC721DF8E5}">
            <xm:f>'Zoznam tímov a pretekárov'!$B$66</xm:f>
            <x14:dxf>
              <fill>
                <patternFill>
                  <bgColor theme="3" tint="0.59996337778862885"/>
                </patternFill>
              </fill>
            </x14:dxf>
          </x14:cfRule>
          <x14:cfRule type="cellIs" priority="79" operator="equal" id="{37078055-CF2A-4696-B65F-5ECA9B2267C5}">
            <xm:f>'Zoznam tímov a pretekárov'!$B$67</xm:f>
            <x14:dxf>
              <fill>
                <patternFill>
                  <bgColor rgb="FFFFFF00"/>
                </patternFill>
              </fill>
            </x14:dxf>
          </x14:cfRule>
          <xm:sqref>K53</xm:sqref>
        </x14:conditionalFormatting>
        <x14:conditionalFormatting xmlns:xm="http://schemas.microsoft.com/office/excel/2006/main">
          <x14:cfRule type="cellIs" priority="22" operator="equal" id="{068D1D71-AEF5-455C-A4C0-5B1922E2D2C7}">
            <xm:f>'Zoznam tímov a pretekárov'!$B$69</xm:f>
            <x14:dxf>
              <font>
                <strike val="0"/>
              </font>
              <fill>
                <patternFill patternType="none">
                  <bgColor auto="1"/>
                </patternFill>
              </fill>
            </x14:dxf>
          </x14:cfRule>
          <x14:cfRule type="cellIs" priority="21" operator="equal" id="{A4D7AA5C-E6D0-44D4-B008-8F1879710CAB}">
            <xm:f>'Zoznam tímov a pretekárov'!$B$66</xm:f>
            <x14:dxf>
              <fill>
                <patternFill>
                  <bgColor theme="3" tint="0.59996337778862885"/>
                </patternFill>
              </fill>
            </x14:dxf>
          </x14:cfRule>
          <x14:cfRule type="cellIs" priority="20" operator="equal" id="{C32AF297-04E4-4AD7-B399-43731741CB02}">
            <xm:f>'Zoznam tímov a pretekárov'!$B$67</xm:f>
            <x14:dxf>
              <fill>
                <patternFill>
                  <bgColor rgb="FFFFFF00"/>
                </patternFill>
              </fill>
            </x14:dxf>
          </x14:cfRule>
          <xm:sqref>K55</xm:sqref>
        </x14:conditionalFormatting>
        <x14:conditionalFormatting xmlns:xm="http://schemas.microsoft.com/office/excel/2006/main">
          <x14:cfRule type="cellIs" priority="17" operator="equal" id="{A2FD6FA7-4674-4395-BB4F-A9A67C23E054}">
            <xm:f>'Zoznam tímov a pretekárov'!$B$69</xm:f>
            <x14:dxf>
              <font>
                <strike val="0"/>
              </font>
              <fill>
                <patternFill patternType="none">
                  <bgColor auto="1"/>
                </patternFill>
              </fill>
            </x14:dxf>
          </x14:cfRule>
          <x14:cfRule type="cellIs" priority="16" operator="equal" id="{D79C6424-3463-4E64-8003-1CE1D998164C}">
            <xm:f>'Zoznam tímov a pretekárov'!$B$66</xm:f>
            <x14:dxf>
              <fill>
                <patternFill>
                  <bgColor theme="3" tint="0.59996337778862885"/>
                </patternFill>
              </fill>
            </x14:dxf>
          </x14:cfRule>
          <x14:cfRule type="cellIs" priority="15" operator="equal" id="{289E2123-2FF9-487C-A8E4-A07E19DE2377}">
            <xm:f>'Zoznam tímov a pretekárov'!$B$67</xm:f>
            <x14:dxf>
              <fill>
                <patternFill>
                  <bgColor rgb="FFFFFF00"/>
                </patternFill>
              </fill>
            </x14:dxf>
          </x14:cfRule>
          <xm:sqref>K57</xm:sqref>
        </x14:conditionalFormatting>
        <x14:conditionalFormatting xmlns:xm="http://schemas.microsoft.com/office/excel/2006/main">
          <x14:cfRule type="cellIs" priority="11" operator="equal" id="{4F6F45F5-9581-45C0-8CC6-C5749C49DB74}">
            <xm:f>'Zoznam tímov a pretekárov'!$B$66</xm:f>
            <x14:dxf>
              <fill>
                <patternFill>
                  <bgColor theme="3" tint="0.59996337778862885"/>
                </patternFill>
              </fill>
            </x14:dxf>
          </x14:cfRule>
          <x14:cfRule type="cellIs" priority="10" operator="equal" id="{BBCBDF25-518D-4F1A-A17A-E6A286BF897A}">
            <xm:f>'Zoznam tímov a pretekárov'!$B$67</xm:f>
            <x14:dxf>
              <fill>
                <patternFill>
                  <bgColor rgb="FFFFFF00"/>
                </patternFill>
              </fill>
            </x14:dxf>
          </x14:cfRule>
          <x14:cfRule type="cellIs" priority="12" operator="equal" id="{F2315B2C-E70C-4858-95B6-EE7EF13BD4CC}">
            <xm:f>'Zoznam tímov a pretekárov'!$B$69</xm:f>
            <x14:dxf>
              <font>
                <strike val="0"/>
              </font>
              <fill>
                <patternFill patternType="none">
                  <bgColor auto="1"/>
                </patternFill>
              </fill>
            </x14:dxf>
          </x14:cfRule>
          <xm:sqref>K61</xm:sqref>
        </x14:conditionalFormatting>
        <x14:conditionalFormatting xmlns:xm="http://schemas.microsoft.com/office/excel/2006/main">
          <x14:cfRule type="cellIs" priority="6" operator="equal" id="{A87F6295-D666-4A0B-BEE4-AF8ADD526794}">
            <xm:f>'Zoznam tímov a pretekárov'!$B$66</xm:f>
            <x14:dxf>
              <fill>
                <patternFill>
                  <bgColor theme="3" tint="0.59996337778862885"/>
                </patternFill>
              </fill>
            </x14:dxf>
          </x14:cfRule>
          <x14:cfRule type="cellIs" priority="7" operator="equal" id="{56F465B9-0603-48A2-883B-E659D3F817E1}">
            <xm:f>'Zoznam tímov a pretekárov'!$B$69</xm:f>
            <x14:dxf>
              <font>
                <strike val="0"/>
              </font>
              <fill>
                <patternFill patternType="none">
                  <bgColor auto="1"/>
                </patternFill>
              </fill>
            </x14:dxf>
          </x14:cfRule>
          <x14:cfRule type="cellIs" priority="5" operator="equal" id="{B1B11471-DDC2-4243-857B-CE0DC59D38A4}">
            <xm:f>'Zoznam tímov a pretekárov'!$B$67</xm:f>
            <x14:dxf>
              <fill>
                <patternFill>
                  <bgColor rgb="FFFFFF00"/>
                </patternFill>
              </fill>
            </x14:dxf>
          </x14:cfRule>
          <xm:sqref>K63</xm:sqref>
        </x14:conditionalFormatting>
        <x14:conditionalFormatting xmlns:xm="http://schemas.microsoft.com/office/excel/2006/main">
          <x14:cfRule type="containsBlanks" priority="239" id="{4E05400F-9D7A-42EF-AD8C-50D7A45A8CDF}">
            <xm:f>LEN(TRIM('30 družstiev Preteky č. 1'!AQ43))=0</xm:f>
            <x14:dxf>
              <fill>
                <patternFill>
                  <bgColor rgb="FF00FF00"/>
                </patternFill>
              </fill>
            </x14:dxf>
          </x14:cfRule>
          <xm:sqref>AQ41</xm:sqref>
        </x14:conditionalFormatting>
      </x14:conditionalFormattings>
    </ext>
    <ext xmlns:x14="http://schemas.microsoft.com/office/spreadsheetml/2009/9/main" uri="{CCE6A557-97BC-4b89-ADB6-D9C93CAAB3DF}">
      <x14:dataValidations xmlns:xm="http://schemas.microsoft.com/office/excel/2006/main" count="31">
        <x14:dataValidation type="list" allowBlank="1" showInputMessage="1" showErrorMessage="1" xr:uid="{00000000-0002-0000-0700-000000000000}">
          <x14:formula1>
            <xm:f>'Zoznam tímov a pretekárov'!$B$66:$B$69</xm:f>
          </x14:formula1>
          <xm:sqref>K5 N41 N43 N45 N47 N49 K49 K47 K45 K43 K41 H41 H43 H45 H47 H49 E49 E47 E45 E43 E41 E33 H33 K33 N33 H5 N39 K39 H39 E39 E37 H37 K37 N37 N35 K35 H35 E35 E31 H31 K31 N31 N29 K29 H29 E29 E27 H27 K27 N27 N25 K25 H25 E25 E23 H23 K23 N23 N21 K21 H21 E21 E19 H19 K19 N19 N17 K17 H17 E17 E15 H15 K15 N15 N13 K13 H13 E13 E11 H11 K11 N11 N9 K9 H9 E9 E7 H7 K7 N7 N5 N55 N57 N59 N61 N63 K63 K61 K59 K57 K55 H55 H57 H59 H61 H63 E63 E61 E59 E57 E55 N53 K53 H53 E53 E51 H51 K51 N51 E5</xm:sqref>
        </x14:dataValidation>
        <x14:dataValidation type="list" allowBlank="1" showInputMessage="1" showErrorMessage="1" xr:uid="{00000000-0002-0000-0700-000001000000}">
          <x14:formula1>
            <xm:f>'Zoznam tímov a pretekárov'!$B$61:$I$61</xm:f>
          </x14:formula1>
          <xm:sqref>C63:D63 F63:G63 I63:J63 L63:M63</xm:sqref>
        </x14:dataValidation>
        <x14:dataValidation type="list" allowBlank="1" showInputMessage="1" showErrorMessage="1" xr:uid="{00000000-0002-0000-0700-000002000000}">
          <x14:formula1>
            <xm:f>'Zoznam tímov a pretekárov'!$B$59:$I$59</xm:f>
          </x14:formula1>
          <xm:sqref>C61:D61 F61:G61 I61:J61 L61:M61</xm:sqref>
        </x14:dataValidation>
        <x14:dataValidation type="list" allowBlank="1" showInputMessage="1" showErrorMessage="1" xr:uid="{00000000-0002-0000-0700-000003000000}">
          <x14:formula1>
            <xm:f>'Zoznam tímov a pretekárov'!$B$57:$I$57</xm:f>
          </x14:formula1>
          <xm:sqref>C59:D59 F59:G59 I59:J59 L59:M59</xm:sqref>
        </x14:dataValidation>
        <x14:dataValidation type="list" allowBlank="1" showInputMessage="1" showErrorMessage="1" xr:uid="{00000000-0002-0000-0700-000004000000}">
          <x14:formula1>
            <xm:f>'Zoznam tímov a pretekárov'!$B$55:$I$55</xm:f>
          </x14:formula1>
          <xm:sqref>C57:D57 F57:G57 I57:J57 L57:M57</xm:sqref>
        </x14:dataValidation>
        <x14:dataValidation type="list" allowBlank="1" showInputMessage="1" showErrorMessage="1" xr:uid="{00000000-0002-0000-0700-000005000000}">
          <x14:formula1>
            <xm:f>'Zoznam tímov a pretekárov'!$B$53:$I$53</xm:f>
          </x14:formula1>
          <xm:sqref>C55:D55 F55:G55 I55:J55 L55:M55</xm:sqref>
        </x14:dataValidation>
        <x14:dataValidation type="list" allowBlank="1" showInputMessage="1" showErrorMessage="1" xr:uid="{00000000-0002-0000-0700-000006000000}">
          <x14:formula1>
            <xm:f>'Zoznam tímov a pretekárov'!$B$51:$I$51</xm:f>
          </x14:formula1>
          <xm:sqref>C53:D53 F53:G53 I53:J53 L53:M53</xm:sqref>
        </x14:dataValidation>
        <x14:dataValidation type="list" allowBlank="1" showInputMessage="1" showErrorMessage="1" xr:uid="{00000000-0002-0000-0700-000007000000}">
          <x14:formula1>
            <xm:f>'Zoznam tímov a pretekárov'!$B$49:$I$49</xm:f>
          </x14:formula1>
          <xm:sqref>C51:D51 F51:G51 I51:J51 L51:M51</xm:sqref>
        </x14:dataValidation>
        <x14:dataValidation type="list" allowBlank="1" showInputMessage="1" showErrorMessage="1" xr:uid="{00000000-0002-0000-0700-000008000000}">
          <x14:formula1>
            <xm:f>'Zoznam tímov a pretekárov'!$B$39:$I$39</xm:f>
          </x14:formula1>
          <xm:sqref>C41:D41 F41:G41 I41:J41 L41:M41</xm:sqref>
        </x14:dataValidation>
        <x14:dataValidation type="list" allowBlank="1" showInputMessage="1" showErrorMessage="1" xr:uid="{00000000-0002-0000-0700-000009000000}">
          <x14:formula1>
            <xm:f>'Zoznam tímov a pretekárov'!$B$41:$I$41</xm:f>
          </x14:formula1>
          <xm:sqref>C43:D43 F43:G43 I43:J43 L43:M43</xm:sqref>
        </x14:dataValidation>
        <x14:dataValidation type="list" allowBlank="1" showInputMessage="1" showErrorMessage="1" xr:uid="{00000000-0002-0000-0700-00000A000000}">
          <x14:formula1>
            <xm:f>'Zoznam tímov a pretekárov'!$B$43:$I$43</xm:f>
          </x14:formula1>
          <xm:sqref>C45:D45 F45:G45 I45:J45 L45:M45</xm:sqref>
        </x14:dataValidation>
        <x14:dataValidation type="list" allowBlank="1" showInputMessage="1" showErrorMessage="1" xr:uid="{00000000-0002-0000-0700-00000B000000}">
          <x14:formula1>
            <xm:f>'Zoznam tímov a pretekárov'!$B$45:$I$45</xm:f>
          </x14:formula1>
          <xm:sqref>L47:M47 I47:J47 F47:G47 C47:D47</xm:sqref>
        </x14:dataValidation>
        <x14:dataValidation type="list" allowBlank="1" showInputMessage="1" showErrorMessage="1" xr:uid="{00000000-0002-0000-0700-00000C000000}">
          <x14:formula1>
            <xm:f>'Zoznam tímov a pretekárov'!$B$47:$I$47</xm:f>
          </x14:formula1>
          <xm:sqref>C49:D49 F49:G49 I49:J49 L49:M49</xm:sqref>
        </x14:dataValidation>
        <x14:dataValidation type="list" allowBlank="1" showInputMessage="1" showErrorMessage="1" xr:uid="{00000000-0002-0000-0700-00000D000000}">
          <x14:formula1>
            <xm:f>'Zoznam tímov a pretekárov'!$B$31:$I$31</xm:f>
          </x14:formula1>
          <xm:sqref>C33:D33 F33:G33 I33:J33 L33:M33</xm:sqref>
        </x14:dataValidation>
        <x14:dataValidation type="list" allowBlank="1" showInputMessage="1" showErrorMessage="1" xr:uid="{00000000-0002-0000-0700-00000E000000}">
          <x14:formula1>
            <xm:f>'Zoznam tímov a pretekárov'!$B$37:$I$37</xm:f>
          </x14:formula1>
          <xm:sqref>C39:D39 F39:G39 I39:J39 L39:M39</xm:sqref>
        </x14:dataValidation>
        <x14:dataValidation type="list" allowBlank="1" showInputMessage="1" showErrorMessage="1" xr:uid="{00000000-0002-0000-0700-00000F000000}">
          <x14:formula1>
            <xm:f>'Zoznam tímov a pretekárov'!$B$35:$I$35</xm:f>
          </x14:formula1>
          <xm:sqref>C37:D37 F37:G37 I37:J37 L37:M37</xm:sqref>
        </x14:dataValidation>
        <x14:dataValidation type="list" allowBlank="1" showInputMessage="1" showErrorMessage="1" xr:uid="{00000000-0002-0000-0700-000010000000}">
          <x14:formula1>
            <xm:f>'Zoznam tímov a pretekárov'!$B$33:$I$33</xm:f>
          </x14:formula1>
          <xm:sqref>C35:D35 F35:G35 I35:J35 L35:M35</xm:sqref>
        </x14:dataValidation>
        <x14:dataValidation type="list" allowBlank="1" showInputMessage="1" showErrorMessage="1" xr:uid="{00000000-0002-0000-0700-000011000000}">
          <x14:formula1>
            <xm:f>'Zoznam tímov a pretekárov'!$B$29:$I$29</xm:f>
          </x14:formula1>
          <xm:sqref>C31:D31 F31:G31 I31:J31 L31:M31</xm:sqref>
        </x14:dataValidation>
        <x14:dataValidation type="list" allowBlank="1" showInputMessage="1" showErrorMessage="1" xr:uid="{00000000-0002-0000-0700-000012000000}">
          <x14:formula1>
            <xm:f>'Zoznam tímov a pretekárov'!$B$27:$I$27</xm:f>
          </x14:formula1>
          <xm:sqref>C29:D29 F29:G29 I29:J29 L29:M29</xm:sqref>
        </x14:dataValidation>
        <x14:dataValidation type="list" allowBlank="1" showInputMessage="1" showErrorMessage="1" xr:uid="{00000000-0002-0000-0700-000013000000}">
          <x14:formula1>
            <xm:f>'Zoznam tímov a pretekárov'!$B$7:$I$7</xm:f>
          </x14:formula1>
          <xm:sqref>C9:D9 F9:G9 I9:J9 L9:M9</xm:sqref>
        </x14:dataValidation>
        <x14:dataValidation type="list" allowBlank="1" showInputMessage="1" showErrorMessage="1" xr:uid="{00000000-0002-0000-0700-000014000000}">
          <x14:formula1>
            <xm:f>'Zoznam tímov a pretekárov'!$B$9:$I$9</xm:f>
          </x14:formula1>
          <xm:sqref>L11:M11 I11:J11 C11:D11 F11:G11</xm:sqref>
        </x14:dataValidation>
        <x14:dataValidation type="list" showInputMessage="1" showErrorMessage="1" xr:uid="{00000000-0002-0000-0700-000015000000}">
          <x14:formula1>
            <xm:f>'Zoznam tímov a pretekárov'!$B$11:$I$11</xm:f>
          </x14:formula1>
          <xm:sqref>C13:D13 F13:G13 I13:J13 L13:M13</xm:sqref>
        </x14:dataValidation>
        <x14:dataValidation type="list" allowBlank="1" showInputMessage="1" showErrorMessage="1" xr:uid="{00000000-0002-0000-0700-000016000000}">
          <x14:formula1>
            <xm:f>'Zoznam tímov a pretekárov'!$B$13:$I$13</xm:f>
          </x14:formula1>
          <xm:sqref>L15:M15 I15:J15 C15:D15 F15:G15</xm:sqref>
        </x14:dataValidation>
        <x14:dataValidation type="list" allowBlank="1" showInputMessage="1" showErrorMessage="1" xr:uid="{00000000-0002-0000-0700-000017000000}">
          <x14:formula1>
            <xm:f>'Zoznam tímov a pretekárov'!$B$15:$I$15</xm:f>
          </x14:formula1>
          <xm:sqref>C17:D17 F17:G17 I17:J17 L17:M17</xm:sqref>
        </x14:dataValidation>
        <x14:dataValidation type="list" allowBlank="1" showInputMessage="1" showErrorMessage="1" xr:uid="{00000000-0002-0000-0700-000018000000}">
          <x14:formula1>
            <xm:f>'Zoznam tímov a pretekárov'!$B$17:$I$17</xm:f>
          </x14:formula1>
          <xm:sqref>L19:M19 I19:J19 C19:D19 F19:G19</xm:sqref>
        </x14:dataValidation>
        <x14:dataValidation type="list" allowBlank="1" showInputMessage="1" showErrorMessage="1" xr:uid="{00000000-0002-0000-0700-000019000000}">
          <x14:formula1>
            <xm:f>'Zoznam tímov a pretekárov'!$B$19:$I$19</xm:f>
          </x14:formula1>
          <xm:sqref>C21:D21 F21:G21 I21:J21 L21:M21</xm:sqref>
        </x14:dataValidation>
        <x14:dataValidation type="list" allowBlank="1" showInputMessage="1" showErrorMessage="1" xr:uid="{00000000-0002-0000-0700-00001A000000}">
          <x14:formula1>
            <xm:f>'Zoznam tímov a pretekárov'!$B$21:$I$21</xm:f>
          </x14:formula1>
          <xm:sqref>L23:M23 I23:J23 C23:D23 F23:G23</xm:sqref>
        </x14:dataValidation>
        <x14:dataValidation type="list" allowBlank="1" showInputMessage="1" showErrorMessage="1" xr:uid="{00000000-0002-0000-0700-00001B000000}">
          <x14:formula1>
            <xm:f>'Zoznam tímov a pretekárov'!$B$23:$I$23</xm:f>
          </x14:formula1>
          <xm:sqref>C25:D25 F25:G25 I25:J25 L25:M25</xm:sqref>
        </x14:dataValidation>
        <x14:dataValidation type="list" allowBlank="1" showInputMessage="1" showErrorMessage="1" xr:uid="{00000000-0002-0000-0700-00001C000000}">
          <x14:formula1>
            <xm:f>'Zoznam tímov a pretekárov'!$B$25:$I$25</xm:f>
          </x14:formula1>
          <xm:sqref>L27:M27 I27:J27 C27:D27 F27:G27</xm:sqref>
        </x14:dataValidation>
        <x14:dataValidation type="list" allowBlank="1" showInputMessage="1" showErrorMessage="1" xr:uid="{00000000-0002-0000-0700-00001D000000}">
          <x14:formula1>
            <xm:f>'Zoznam tímov a pretekárov'!$B$3:$I$3</xm:f>
          </x14:formula1>
          <xm:sqref>L5:M5 F5:G5 I5:J5 C5</xm:sqref>
        </x14:dataValidation>
        <x14:dataValidation type="list" allowBlank="1" showInputMessage="1" showErrorMessage="1" xr:uid="{00000000-0002-0000-0700-00001E000000}">
          <x14:formula1>
            <xm:f>'Zoznam tímov a pretekárov'!$B$5:$I$5</xm:f>
          </x14:formula1>
          <xm:sqref>L7:M7 I7:J7 C7:D7 F7:G7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AH67"/>
  <sheetViews>
    <sheetView zoomScaleNormal="100" workbookViewId="0">
      <selection activeCell="B1" sqref="B1:G1"/>
    </sheetView>
  </sheetViews>
  <sheetFormatPr defaultRowHeight="13.2" x14ac:dyDescent="0.25"/>
  <cols>
    <col min="1" max="1" width="9.33203125" bestFit="1" customWidth="1"/>
    <col min="2" max="2" width="15.6640625" bestFit="1" customWidth="1"/>
    <col min="3" max="3" width="24.6640625"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4.6640625" customWidth="1"/>
    <col min="13" max="13" width="30.5546875" bestFit="1" customWidth="1"/>
    <col min="14" max="14" width="15.5546875" bestFit="1" customWidth="1"/>
    <col min="18" max="18" width="7.44140625" customWidth="1"/>
    <col min="20" max="20" width="15.5546875" bestFit="1" customWidth="1"/>
    <col min="21" max="21" width="24.6640625" customWidth="1"/>
    <col min="22" max="22" width="30.44140625" bestFit="1" customWidth="1"/>
    <col min="23" max="23" width="15.5546875" bestFit="1" customWidth="1"/>
    <col min="27" max="27" width="3.33203125" customWidth="1"/>
    <col min="29" max="29" width="15.5546875" bestFit="1" customWidth="1"/>
    <col min="30" max="30" width="24.6640625" customWidth="1"/>
    <col min="31" max="31" width="30.44140625" bestFit="1" customWidth="1"/>
    <col min="32" max="32" width="15.5546875" bestFit="1" customWidth="1"/>
  </cols>
  <sheetData>
    <row r="1" spans="1:34" ht="45" customHeight="1" x14ac:dyDescent="0.25">
      <c r="A1" s="79"/>
      <c r="B1" s="342" t="s">
        <v>124</v>
      </c>
      <c r="C1" s="342"/>
      <c r="D1" s="342"/>
      <c r="E1" s="342"/>
      <c r="F1" s="342"/>
      <c r="G1" s="343"/>
      <c r="H1" s="75"/>
      <c r="J1" s="79"/>
      <c r="K1" s="342" t="s">
        <v>125</v>
      </c>
      <c r="L1" s="342"/>
      <c r="M1" s="342"/>
      <c r="N1" s="342"/>
      <c r="O1" s="342"/>
      <c r="P1" s="343"/>
      <c r="Q1" s="75"/>
      <c r="S1" s="79"/>
      <c r="T1" s="342" t="s">
        <v>126</v>
      </c>
      <c r="U1" s="342"/>
      <c r="V1" s="342"/>
      <c r="W1" s="342"/>
      <c r="X1" s="342"/>
      <c r="Y1" s="343"/>
      <c r="Z1" s="75"/>
      <c r="AB1" s="79"/>
      <c r="AC1" s="342" t="s">
        <v>127</v>
      </c>
      <c r="AD1" s="342"/>
      <c r="AE1" s="342"/>
      <c r="AF1" s="342"/>
      <c r="AG1" s="342"/>
      <c r="AH1" s="343"/>
    </row>
    <row r="2" spans="1:34" ht="45" customHeight="1" thickBot="1" x14ac:dyDescent="0.3">
      <c r="A2" s="80"/>
      <c r="B2" s="344" t="s">
        <v>251</v>
      </c>
      <c r="C2" s="344"/>
      <c r="D2" s="344"/>
      <c r="E2" s="334" t="s">
        <v>252</v>
      </c>
      <c r="F2" s="334"/>
      <c r="G2" s="335"/>
      <c r="H2" s="81"/>
      <c r="J2" s="80"/>
      <c r="K2" s="344" t="s">
        <v>251</v>
      </c>
      <c r="L2" s="344"/>
      <c r="M2" s="344"/>
      <c r="N2" s="334" t="s">
        <v>252</v>
      </c>
      <c r="O2" s="334"/>
      <c r="P2" s="335"/>
      <c r="Q2" s="81"/>
      <c r="S2" s="80"/>
      <c r="T2" s="344" t="s">
        <v>251</v>
      </c>
      <c r="U2" s="344"/>
      <c r="V2" s="344"/>
      <c r="W2" s="334" t="s">
        <v>252</v>
      </c>
      <c r="X2" s="334"/>
      <c r="Y2" s="335"/>
      <c r="Z2" s="81"/>
      <c r="AB2" s="80"/>
      <c r="AC2" s="344" t="s">
        <v>251</v>
      </c>
      <c r="AD2" s="344"/>
      <c r="AE2" s="344"/>
      <c r="AF2" s="334" t="s">
        <v>252</v>
      </c>
      <c r="AG2" s="334"/>
      <c r="AH2" s="335"/>
    </row>
    <row r="3" spans="1:34" ht="24.9" customHeight="1" thickBot="1" x14ac:dyDescent="0.3">
      <c r="A3" s="125" t="s">
        <v>109</v>
      </c>
      <c r="B3" s="336" t="s">
        <v>110</v>
      </c>
      <c r="C3" s="337"/>
      <c r="D3" s="126" t="s">
        <v>111</v>
      </c>
      <c r="E3" s="127" t="s">
        <v>112</v>
      </c>
      <c r="F3" s="127" t="s">
        <v>113</v>
      </c>
      <c r="G3" s="128" t="s">
        <v>114</v>
      </c>
      <c r="H3" s="86"/>
      <c r="J3" s="82" t="s">
        <v>109</v>
      </c>
      <c r="K3" s="336" t="s">
        <v>110</v>
      </c>
      <c r="L3" s="337"/>
      <c r="M3" s="126" t="s">
        <v>111</v>
      </c>
      <c r="N3" s="127" t="s">
        <v>112</v>
      </c>
      <c r="O3" s="127" t="s">
        <v>113</v>
      </c>
      <c r="P3" s="128" t="s">
        <v>114</v>
      </c>
      <c r="Q3" s="86"/>
      <c r="S3" s="125" t="s">
        <v>109</v>
      </c>
      <c r="T3" s="336" t="s">
        <v>110</v>
      </c>
      <c r="U3" s="337"/>
      <c r="V3" s="126" t="s">
        <v>111</v>
      </c>
      <c r="W3" s="127" t="s">
        <v>112</v>
      </c>
      <c r="X3" s="127" t="s">
        <v>113</v>
      </c>
      <c r="Y3" s="128" t="s">
        <v>114</v>
      </c>
      <c r="Z3" s="86"/>
      <c r="AB3" s="125" t="s">
        <v>109</v>
      </c>
      <c r="AC3" s="336" t="s">
        <v>110</v>
      </c>
      <c r="AD3" s="337"/>
      <c r="AE3" s="126" t="s">
        <v>111</v>
      </c>
      <c r="AF3" s="127" t="s">
        <v>112</v>
      </c>
      <c r="AG3" s="127" t="s">
        <v>113</v>
      </c>
      <c r="AH3" s="128" t="s">
        <v>114</v>
      </c>
    </row>
    <row r="4" spans="1:34" ht="31.5" customHeight="1" thickTop="1" x14ac:dyDescent="0.3">
      <c r="A4" s="129">
        <v>1</v>
      </c>
      <c r="B4" s="338" t="str">
        <f t="shared" ref="B4:B15" si="0">E38</f>
        <v>Jozef Šimko</v>
      </c>
      <c r="C4" s="339"/>
      <c r="D4" s="130" t="str">
        <f t="shared" ref="D4:D26" si="1">F38</f>
        <v>Považská Bystrica</v>
      </c>
      <c r="E4" s="131"/>
      <c r="F4" s="131"/>
      <c r="G4" s="132"/>
      <c r="J4" s="134">
        <v>1</v>
      </c>
      <c r="K4" s="340" t="str">
        <f t="shared" ref="K4:K15" si="2">N38</f>
        <v>Kristián Košár</v>
      </c>
      <c r="L4" s="339"/>
      <c r="M4" s="130" t="str">
        <f t="shared" ref="M4:M26" si="3">O38</f>
        <v>Komárno MMX Senzas   Dopping MFT</v>
      </c>
      <c r="N4" s="131"/>
      <c r="O4" s="131"/>
      <c r="P4" s="132"/>
      <c r="S4" s="129">
        <v>1</v>
      </c>
      <c r="T4" s="338" t="str">
        <f t="shared" ref="T4:T15" si="4">W38</f>
        <v>Nikolas Szöke</v>
      </c>
      <c r="U4" s="339"/>
      <c r="V4" s="130" t="str">
        <f t="shared" ref="V4:V26" si="5">X38</f>
        <v>Nové Zámky B                         Andovce</v>
      </c>
      <c r="W4" s="131"/>
      <c r="X4" s="131"/>
      <c r="Y4" s="132"/>
      <c r="AB4" s="129">
        <v>1</v>
      </c>
      <c r="AC4" s="338" t="str">
        <f t="shared" ref="AC4:AC15" si="6">AF38</f>
        <v>Dominik Gaža</v>
      </c>
      <c r="AD4" s="339"/>
      <c r="AE4" s="130" t="str">
        <f t="shared" ref="AE4:AE26" si="7">AG38</f>
        <v>Považská Bystrica</v>
      </c>
      <c r="AF4" s="131"/>
      <c r="AG4" s="131"/>
      <c r="AH4" s="132"/>
    </row>
    <row r="5" spans="1:34" ht="31.5" customHeight="1" x14ac:dyDescent="0.3">
      <c r="A5" s="91">
        <v>2</v>
      </c>
      <c r="B5" s="332" t="str">
        <f t="shared" si="0"/>
        <v>Marcel Kubík</v>
      </c>
      <c r="C5" s="333"/>
      <c r="D5" s="92" t="str">
        <f t="shared" si="1"/>
        <v>Komárno MMX Senzas   Dopping MFT</v>
      </c>
      <c r="E5" s="93"/>
      <c r="F5" s="93"/>
      <c r="G5" s="94"/>
      <c r="J5" s="135">
        <v>2</v>
      </c>
      <c r="K5" s="341" t="str">
        <f t="shared" si="2"/>
        <v>Ľudovít Meszáros</v>
      </c>
      <c r="L5" s="333"/>
      <c r="M5" s="92" t="str">
        <f t="shared" si="3"/>
        <v>Dunajská Streda C             Blinker</v>
      </c>
      <c r="N5" s="93"/>
      <c r="O5" s="93"/>
      <c r="P5" s="94"/>
      <c r="S5" s="91">
        <v>2</v>
      </c>
      <c r="T5" s="332" t="str">
        <f t="shared" si="4"/>
        <v>Róbert Ravasz</v>
      </c>
      <c r="U5" s="333"/>
      <c r="V5" s="92" t="str">
        <f t="shared" si="5"/>
        <v>Dunajská Streda A      Szenzál</v>
      </c>
      <c r="W5" s="93"/>
      <c r="X5" s="93"/>
      <c r="Y5" s="94"/>
      <c r="AB5" s="91">
        <v>2</v>
      </c>
      <c r="AC5" s="332" t="str">
        <f t="shared" si="6"/>
        <v>Roman Serencsés</v>
      </c>
      <c r="AD5" s="333"/>
      <c r="AE5" s="92" t="str">
        <f t="shared" si="7"/>
        <v>Dunajská Streda C             Blinker</v>
      </c>
      <c r="AF5" s="93"/>
      <c r="AG5" s="93"/>
      <c r="AH5" s="94"/>
    </row>
    <row r="6" spans="1:34" ht="31.5" customHeight="1" x14ac:dyDescent="0.3">
      <c r="A6" s="91">
        <v>3</v>
      </c>
      <c r="B6" s="332" t="str">
        <f t="shared" si="0"/>
        <v>Ladislav Szabó ml.</v>
      </c>
      <c r="C6" s="333"/>
      <c r="D6" s="92" t="str">
        <f t="shared" si="1"/>
        <v>Dunajská Streda C             Blinker</v>
      </c>
      <c r="E6" s="93"/>
      <c r="F6" s="93"/>
      <c r="G6" s="94"/>
      <c r="J6" s="135">
        <v>3</v>
      </c>
      <c r="K6" s="341" t="str">
        <f t="shared" si="2"/>
        <v>Zoltán Karvanský</v>
      </c>
      <c r="L6" s="333"/>
      <c r="M6" s="92" t="str">
        <f t="shared" si="3"/>
        <v>Nové Zámky B                         Andovce</v>
      </c>
      <c r="N6" s="93"/>
      <c r="O6" s="93"/>
      <c r="P6" s="94"/>
      <c r="S6" s="91">
        <v>3</v>
      </c>
      <c r="T6" s="332" t="str">
        <f t="shared" si="4"/>
        <v>Július Slama</v>
      </c>
      <c r="U6" s="333"/>
      <c r="V6" s="92" t="str">
        <f t="shared" si="5"/>
        <v>Štúrovo B TMA          Fishing Team</v>
      </c>
      <c r="W6" s="93"/>
      <c r="X6" s="93"/>
      <c r="Y6" s="94"/>
      <c r="AB6" s="91">
        <v>3</v>
      </c>
      <c r="AC6" s="332" t="str">
        <f t="shared" si="6"/>
        <v>Marek Mayer</v>
      </c>
      <c r="AD6" s="333"/>
      <c r="AE6" s="92" t="str">
        <f t="shared" si="7"/>
        <v>Komárno MMX Senzas   Dopping MFT</v>
      </c>
      <c r="AF6" s="93"/>
      <c r="AG6" s="93"/>
      <c r="AH6" s="94"/>
    </row>
    <row r="7" spans="1:34" ht="31.5" customHeight="1" x14ac:dyDescent="0.3">
      <c r="A7" s="91">
        <v>4</v>
      </c>
      <c r="B7" s="332" t="str">
        <f t="shared" si="0"/>
        <v>Sándor Mechura</v>
      </c>
      <c r="C7" s="333"/>
      <c r="D7" s="92" t="str">
        <f t="shared" si="1"/>
        <v>Štúrovo A Top-Mix</v>
      </c>
      <c r="E7" s="93"/>
      <c r="F7" s="93"/>
      <c r="G7" s="94"/>
      <c r="J7" s="135">
        <v>4</v>
      </c>
      <c r="K7" s="341" t="str">
        <f t="shared" si="2"/>
        <v>Ladislav Lenárt</v>
      </c>
      <c r="L7" s="333"/>
      <c r="M7" s="92" t="str">
        <f t="shared" si="3"/>
        <v>Považská Bystrica</v>
      </c>
      <c r="N7" s="93"/>
      <c r="O7" s="93"/>
      <c r="P7" s="94"/>
      <c r="S7" s="91">
        <v>4</v>
      </c>
      <c r="T7" s="332" t="str">
        <f t="shared" si="4"/>
        <v>Milan Michlík</v>
      </c>
      <c r="U7" s="333"/>
      <c r="V7" s="92" t="str">
        <f t="shared" si="5"/>
        <v xml:space="preserve">Nová Baňa Carpio </v>
      </c>
      <c r="W7" s="93"/>
      <c r="X7" s="93"/>
      <c r="Y7" s="94"/>
      <c r="AB7" s="91">
        <v>4</v>
      </c>
      <c r="AC7" s="332" t="str">
        <f t="shared" si="6"/>
        <v>Patrik Ferenc</v>
      </c>
      <c r="AD7" s="333"/>
      <c r="AE7" s="92" t="str">
        <f t="shared" si="7"/>
        <v>Štúrovo A Top-Mix</v>
      </c>
      <c r="AF7" s="93"/>
      <c r="AG7" s="93"/>
      <c r="AH7" s="94"/>
    </row>
    <row r="8" spans="1:34" ht="31.5" customHeight="1" x14ac:dyDescent="0.3">
      <c r="A8" s="91">
        <v>5</v>
      </c>
      <c r="B8" s="332" t="str">
        <f t="shared" si="0"/>
        <v>Denis Rovenský</v>
      </c>
      <c r="C8" s="333"/>
      <c r="D8" s="92" t="str">
        <f t="shared" si="1"/>
        <v xml:space="preserve">Nová Baňa Carpio </v>
      </c>
      <c r="E8" s="93"/>
      <c r="F8" s="93"/>
      <c r="G8" s="94"/>
      <c r="J8" s="135">
        <v>5</v>
      </c>
      <c r="K8" s="341" t="str">
        <f t="shared" si="2"/>
        <v>József Varga</v>
      </c>
      <c r="L8" s="333"/>
      <c r="M8" s="92" t="str">
        <f t="shared" si="3"/>
        <v>Štúrovo B TMA          Fishing Team</v>
      </c>
      <c r="N8" s="93"/>
      <c r="O8" s="93"/>
      <c r="P8" s="94"/>
      <c r="S8" s="91">
        <v>5</v>
      </c>
      <c r="T8" s="332" t="str">
        <f t="shared" si="4"/>
        <v>Jozef Somogyi</v>
      </c>
      <c r="U8" s="333"/>
      <c r="V8" s="92" t="str">
        <f t="shared" si="5"/>
        <v>Dunajská Streda E Haldorádo MFT SK</v>
      </c>
      <c r="W8" s="93"/>
      <c r="X8" s="93"/>
      <c r="Y8" s="94"/>
      <c r="AB8" s="91">
        <v>5</v>
      </c>
      <c r="AC8" s="332" t="str">
        <f t="shared" si="6"/>
        <v>Richard Bartakovics</v>
      </c>
      <c r="AD8" s="333"/>
      <c r="AE8" s="92" t="str">
        <f t="shared" si="7"/>
        <v xml:space="preserve">Nová Baňa Carpio </v>
      </c>
      <c r="AF8" s="93"/>
      <c r="AG8" s="93"/>
      <c r="AH8" s="94"/>
    </row>
    <row r="9" spans="1:34" ht="31.5" customHeight="1" x14ac:dyDescent="0.3">
      <c r="A9" s="91">
        <v>6</v>
      </c>
      <c r="B9" s="332" t="str">
        <f t="shared" si="0"/>
        <v>Roman Júlenyi</v>
      </c>
      <c r="C9" s="333"/>
      <c r="D9" s="92" t="str">
        <f t="shared" si="1"/>
        <v>Turčianske Teplice B    Maver</v>
      </c>
      <c r="E9" s="93"/>
      <c r="F9" s="95"/>
      <c r="G9" s="94"/>
      <c r="J9" s="135">
        <v>6</v>
      </c>
      <c r="K9" s="341" t="str">
        <f t="shared" si="2"/>
        <v>Oskár Horváth</v>
      </c>
      <c r="L9" s="333"/>
      <c r="M9" s="92" t="str">
        <f t="shared" si="3"/>
        <v>Dunajská Streda A      Szenzál</v>
      </c>
      <c r="N9" s="93"/>
      <c r="O9" s="95"/>
      <c r="P9" s="94"/>
      <c r="S9" s="91">
        <v>6</v>
      </c>
      <c r="T9" s="332" t="str">
        <f t="shared" si="4"/>
        <v>Ákos Szücs</v>
      </c>
      <c r="U9" s="333"/>
      <c r="V9" s="92" t="str">
        <f t="shared" si="5"/>
        <v>Štúrovo A Top-Mix</v>
      </c>
      <c r="W9" s="93"/>
      <c r="X9" s="95"/>
      <c r="Y9" s="94"/>
      <c r="AB9" s="91">
        <v>6</v>
      </c>
      <c r="AC9" s="332" t="str">
        <f t="shared" si="6"/>
        <v>Zoltán Berecz</v>
      </c>
      <c r="AD9" s="333"/>
      <c r="AE9" s="92" t="str">
        <f t="shared" si="7"/>
        <v>Dunajská Streda A      Szenzál</v>
      </c>
      <c r="AF9" s="93"/>
      <c r="AG9" s="95"/>
      <c r="AH9" s="94"/>
    </row>
    <row r="10" spans="1:34" ht="31.5" customHeight="1" x14ac:dyDescent="0.3">
      <c r="A10" s="91">
        <v>7</v>
      </c>
      <c r="B10" s="332" t="str">
        <f t="shared" si="0"/>
        <v>Adrián Hovorka</v>
      </c>
      <c r="C10" s="333"/>
      <c r="D10" s="92" t="str">
        <f t="shared" si="1"/>
        <v>Nové Zámky B                         Andovce</v>
      </c>
      <c r="E10" s="93"/>
      <c r="F10" s="93"/>
      <c r="G10" s="94"/>
      <c r="J10" s="135">
        <v>7</v>
      </c>
      <c r="K10" s="341" t="str">
        <f t="shared" si="2"/>
        <v>Jaroslav Haššo</v>
      </c>
      <c r="L10" s="333"/>
      <c r="M10" s="92" t="str">
        <f t="shared" si="3"/>
        <v>Hlohovec SPORTEX MT</v>
      </c>
      <c r="N10" s="93"/>
      <c r="O10" s="93"/>
      <c r="P10" s="94"/>
      <c r="S10" s="91">
        <v>7</v>
      </c>
      <c r="T10" s="332" t="str">
        <f t="shared" si="4"/>
        <v>Ján Ottinger</v>
      </c>
      <c r="U10" s="333"/>
      <c r="V10" s="92" t="str">
        <f t="shared" si="5"/>
        <v>Turčianske Teplice B    Maver</v>
      </c>
      <c r="W10" s="93"/>
      <c r="X10" s="93"/>
      <c r="Y10" s="94"/>
      <c r="AB10" s="91">
        <v>7</v>
      </c>
      <c r="AC10" s="332" t="str">
        <f t="shared" si="6"/>
        <v>Zoltán Juhász</v>
      </c>
      <c r="AD10" s="333"/>
      <c r="AE10" s="92" t="str">
        <f t="shared" si="7"/>
        <v>Nové Zámky B                         Andovce</v>
      </c>
      <c r="AF10" s="93"/>
      <c r="AG10" s="93"/>
      <c r="AH10" s="94"/>
    </row>
    <row r="11" spans="1:34" ht="31.5" customHeight="1" x14ac:dyDescent="0.3">
      <c r="A11" s="91">
        <v>8</v>
      </c>
      <c r="B11" s="332" t="str">
        <f t="shared" si="0"/>
        <v>Ladiszlav Szabo</v>
      </c>
      <c r="C11" s="333"/>
      <c r="D11" s="92" t="str">
        <f t="shared" si="1"/>
        <v>Dunajská Streda A      Szenzál</v>
      </c>
      <c r="E11" s="93"/>
      <c r="F11" s="93"/>
      <c r="G11" s="94"/>
      <c r="J11" s="135">
        <v>8</v>
      </c>
      <c r="K11" s="341" t="str">
        <f t="shared" si="2"/>
        <v>Peter Rigó</v>
      </c>
      <c r="L11" s="333"/>
      <c r="M11" s="92" t="str">
        <f t="shared" si="3"/>
        <v>Dunajská Streda E Haldorádo MFT SK</v>
      </c>
      <c r="N11" s="93"/>
      <c r="O11" s="93"/>
      <c r="P11" s="94"/>
      <c r="S11" s="91">
        <v>8</v>
      </c>
      <c r="T11" s="332" t="str">
        <f t="shared" si="4"/>
        <v>Ján Juricin</v>
      </c>
      <c r="U11" s="333"/>
      <c r="V11" s="92" t="str">
        <f t="shared" si="5"/>
        <v>Dunajská Streda C             Blinker</v>
      </c>
      <c r="W11" s="93"/>
      <c r="X11" s="93"/>
      <c r="Y11" s="94"/>
      <c r="AB11" s="91">
        <v>8</v>
      </c>
      <c r="AC11" s="332" t="str">
        <f t="shared" si="6"/>
        <v>Branislav Kriška</v>
      </c>
      <c r="AD11" s="333"/>
      <c r="AE11" s="92" t="str">
        <f t="shared" si="7"/>
        <v>Turčianske Teplice B    Maver</v>
      </c>
      <c r="AF11" s="93"/>
      <c r="AG11" s="93"/>
      <c r="AH11" s="94"/>
    </row>
    <row r="12" spans="1:34" ht="31.5" customHeight="1" x14ac:dyDescent="0.3">
      <c r="A12" s="91">
        <v>9</v>
      </c>
      <c r="B12" s="332" t="str">
        <f t="shared" si="0"/>
        <v>Gergely Törjék</v>
      </c>
      <c r="C12" s="333"/>
      <c r="D12" s="92" t="str">
        <f t="shared" si="1"/>
        <v>Dunajská Streda E Haldorádo MFT SK</v>
      </c>
      <c r="E12" s="93"/>
      <c r="F12" s="93"/>
      <c r="G12" s="94"/>
      <c r="J12" s="135">
        <v>9</v>
      </c>
      <c r="K12" s="341" t="str">
        <f t="shared" si="2"/>
        <v>Mário Sopúch</v>
      </c>
      <c r="L12" s="333"/>
      <c r="M12" s="92" t="str">
        <f t="shared" si="3"/>
        <v>Turčianske Teplice B    Maver</v>
      </c>
      <c r="N12" s="93"/>
      <c r="O12" s="93"/>
      <c r="P12" s="94"/>
      <c r="S12" s="91">
        <v>9</v>
      </c>
      <c r="T12" s="332" t="str">
        <f t="shared" si="4"/>
        <v>Štefan Futo</v>
      </c>
      <c r="U12" s="333"/>
      <c r="V12" s="92" t="str">
        <f t="shared" si="5"/>
        <v>Komárno MMX Senzas   Dopping MFT</v>
      </c>
      <c r="W12" s="93"/>
      <c r="X12" s="93"/>
      <c r="Y12" s="94"/>
      <c r="AB12" s="91">
        <v>9</v>
      </c>
      <c r="AC12" s="332" t="str">
        <f t="shared" si="6"/>
        <v>Tomáš Mindák</v>
      </c>
      <c r="AD12" s="333"/>
      <c r="AE12" s="92" t="str">
        <f t="shared" si="7"/>
        <v>Hlohovec SPORTEX MT</v>
      </c>
      <c r="AF12" s="93"/>
      <c r="AG12" s="93"/>
      <c r="AH12" s="94"/>
    </row>
    <row r="13" spans="1:34" ht="31.5" customHeight="1" x14ac:dyDescent="0.3">
      <c r="A13" s="91">
        <v>10</v>
      </c>
      <c r="B13" s="332" t="str">
        <f t="shared" si="0"/>
        <v>Martin Haššo</v>
      </c>
      <c r="C13" s="333"/>
      <c r="D13" s="92" t="str">
        <f t="shared" si="1"/>
        <v>Hlohovec SPORTEX MT</v>
      </c>
      <c r="E13" s="93"/>
      <c r="F13" s="93"/>
      <c r="G13" s="94"/>
      <c r="J13" s="135">
        <v>10</v>
      </c>
      <c r="K13" s="341" t="str">
        <f t="shared" si="2"/>
        <v>Tibor Tóth</v>
      </c>
      <c r="L13" s="333"/>
      <c r="M13" s="92" t="str">
        <f t="shared" si="3"/>
        <v>Štúrovo A Top-Mix</v>
      </c>
      <c r="N13" s="93"/>
      <c r="O13" s="93"/>
      <c r="P13" s="94"/>
      <c r="S13" s="91">
        <v>10</v>
      </c>
      <c r="T13" s="332" t="str">
        <f t="shared" si="4"/>
        <v>Rastislav Dudr</v>
      </c>
      <c r="U13" s="333"/>
      <c r="V13" s="92" t="str">
        <f t="shared" si="5"/>
        <v>Považská Bystrica</v>
      </c>
      <c r="W13" s="93"/>
      <c r="X13" s="93"/>
      <c r="Y13" s="94"/>
      <c r="AB13" s="91">
        <v>10</v>
      </c>
      <c r="AC13" s="332" t="str">
        <f t="shared" si="6"/>
        <v>Gábor Törjék</v>
      </c>
      <c r="AD13" s="333"/>
      <c r="AE13" s="92" t="str">
        <f t="shared" si="7"/>
        <v>Dunajská Streda E Haldorádo MFT SK</v>
      </c>
      <c r="AF13" s="93"/>
      <c r="AG13" s="93"/>
      <c r="AH13" s="94"/>
    </row>
    <row r="14" spans="1:34" ht="31.5" customHeight="1" x14ac:dyDescent="0.3">
      <c r="A14" s="91">
        <v>11</v>
      </c>
      <c r="B14" s="332" t="str">
        <f t="shared" si="0"/>
        <v>Attila Treindl ml.</v>
      </c>
      <c r="C14" s="333"/>
      <c r="D14" s="92" t="str">
        <f t="shared" si="1"/>
        <v>Štúrovo B TMA          Fishing Team</v>
      </c>
      <c r="E14" s="93"/>
      <c r="F14" s="93"/>
      <c r="G14" s="94"/>
      <c r="J14" s="135">
        <v>11</v>
      </c>
      <c r="K14" s="341" t="str">
        <f t="shared" si="2"/>
        <v>Ivan Rovenský</v>
      </c>
      <c r="L14" s="333"/>
      <c r="M14" s="92" t="str">
        <f t="shared" si="3"/>
        <v xml:space="preserve">Nová Baňa Carpio </v>
      </c>
      <c r="N14" s="93"/>
      <c r="O14" s="93"/>
      <c r="P14" s="94"/>
      <c r="S14" s="91">
        <v>11</v>
      </c>
      <c r="T14" s="332" t="str">
        <f t="shared" si="4"/>
        <v>Michal Struk</v>
      </c>
      <c r="U14" s="333"/>
      <c r="V14" s="92" t="str">
        <f t="shared" si="5"/>
        <v>Hlohovec SPORTEX MT</v>
      </c>
      <c r="W14" s="93"/>
      <c r="X14" s="93"/>
      <c r="Y14" s="94"/>
      <c r="AB14" s="91">
        <v>11</v>
      </c>
      <c r="AC14" s="332" t="str">
        <f t="shared" si="6"/>
        <v>Attila Treindl st.</v>
      </c>
      <c r="AD14" s="333"/>
      <c r="AE14" s="92" t="str">
        <f t="shared" si="7"/>
        <v>Štúrovo B TMA          Fishing Team</v>
      </c>
      <c r="AF14" s="93"/>
      <c r="AG14" s="93"/>
      <c r="AH14" s="94"/>
    </row>
    <row r="15" spans="1:34" ht="31.5" customHeight="1" x14ac:dyDescent="0.3">
      <c r="A15" s="91">
        <v>12</v>
      </c>
      <c r="B15" s="332" t="e">
        <f t="shared" si="0"/>
        <v>#N/A</v>
      </c>
      <c r="C15" s="333"/>
      <c r="D15" s="92" t="e">
        <f t="shared" si="1"/>
        <v>#N/A</v>
      </c>
      <c r="E15" s="93"/>
      <c r="F15" s="93"/>
      <c r="G15" s="94"/>
      <c r="J15" s="135">
        <v>12</v>
      </c>
      <c r="K15" s="341" t="e">
        <f t="shared" si="2"/>
        <v>#N/A</v>
      </c>
      <c r="L15" s="333"/>
      <c r="M15" s="92" t="e">
        <f t="shared" si="3"/>
        <v>#N/A</v>
      </c>
      <c r="N15" s="93"/>
      <c r="O15" s="93"/>
      <c r="P15" s="94"/>
      <c r="S15" s="91">
        <v>12</v>
      </c>
      <c r="T15" s="332" t="e">
        <f t="shared" si="4"/>
        <v>#N/A</v>
      </c>
      <c r="U15" s="333"/>
      <c r="V15" s="92" t="e">
        <f t="shared" si="5"/>
        <v>#N/A</v>
      </c>
      <c r="W15" s="93"/>
      <c r="X15" s="93"/>
      <c r="Y15" s="94"/>
      <c r="AB15" s="91">
        <v>12</v>
      </c>
      <c r="AC15" s="332" t="e">
        <f t="shared" si="6"/>
        <v>#N/A</v>
      </c>
      <c r="AD15" s="333"/>
      <c r="AE15" s="92" t="e">
        <f t="shared" si="7"/>
        <v>#N/A</v>
      </c>
      <c r="AF15" s="93"/>
      <c r="AG15" s="93"/>
      <c r="AH15" s="94"/>
    </row>
    <row r="16" spans="1:34" ht="31.5" customHeight="1" x14ac:dyDescent="0.3">
      <c r="A16" s="91">
        <v>13</v>
      </c>
      <c r="B16" s="332" t="e">
        <f t="shared" ref="B16:B21" si="8">E50</f>
        <v>#N/A</v>
      </c>
      <c r="C16" s="333"/>
      <c r="D16" s="92" t="e">
        <f t="shared" si="1"/>
        <v>#N/A</v>
      </c>
      <c r="E16" s="93"/>
      <c r="F16" s="93"/>
      <c r="G16" s="94"/>
      <c r="J16" s="135">
        <v>13</v>
      </c>
      <c r="K16" s="341" t="e">
        <f t="shared" ref="K16:K21" si="9">N50</f>
        <v>#N/A</v>
      </c>
      <c r="L16" s="333"/>
      <c r="M16" s="92" t="e">
        <f t="shared" si="3"/>
        <v>#N/A</v>
      </c>
      <c r="N16" s="93"/>
      <c r="O16" s="93"/>
      <c r="P16" s="94"/>
      <c r="S16" s="91">
        <v>13</v>
      </c>
      <c r="T16" s="332" t="e">
        <f t="shared" ref="T16:T21" si="10">W50</f>
        <v>#N/A</v>
      </c>
      <c r="U16" s="333"/>
      <c r="V16" s="92" t="e">
        <f t="shared" si="5"/>
        <v>#N/A</v>
      </c>
      <c r="W16" s="93"/>
      <c r="X16" s="93"/>
      <c r="Y16" s="94"/>
      <c r="AB16" s="91">
        <v>13</v>
      </c>
      <c r="AC16" s="332" t="e">
        <f t="shared" ref="AC16:AC21" si="11">AF50</f>
        <v>#N/A</v>
      </c>
      <c r="AD16" s="333"/>
      <c r="AE16" s="92" t="e">
        <f t="shared" si="7"/>
        <v>#N/A</v>
      </c>
      <c r="AF16" s="93"/>
      <c r="AG16" s="93"/>
      <c r="AH16" s="94"/>
    </row>
    <row r="17" spans="1:34" ht="31.5" customHeight="1" x14ac:dyDescent="0.3">
      <c r="A17" s="91">
        <v>14</v>
      </c>
      <c r="B17" s="332" t="e">
        <f t="shared" si="8"/>
        <v>#N/A</v>
      </c>
      <c r="C17" s="333"/>
      <c r="D17" s="92" t="e">
        <f t="shared" si="1"/>
        <v>#N/A</v>
      </c>
      <c r="E17" s="93"/>
      <c r="F17" s="93"/>
      <c r="G17" s="94"/>
      <c r="J17" s="135">
        <v>14</v>
      </c>
      <c r="K17" s="341" t="e">
        <f t="shared" si="9"/>
        <v>#N/A</v>
      </c>
      <c r="L17" s="333"/>
      <c r="M17" s="92" t="e">
        <f t="shared" si="3"/>
        <v>#N/A</v>
      </c>
      <c r="N17" s="93"/>
      <c r="O17" s="93"/>
      <c r="P17" s="94"/>
      <c r="S17" s="91">
        <v>14</v>
      </c>
      <c r="T17" s="332" t="e">
        <f t="shared" si="10"/>
        <v>#N/A</v>
      </c>
      <c r="U17" s="333"/>
      <c r="V17" s="92" t="e">
        <f t="shared" si="5"/>
        <v>#N/A</v>
      </c>
      <c r="W17" s="93"/>
      <c r="X17" s="93"/>
      <c r="Y17" s="94"/>
      <c r="AB17" s="91">
        <v>14</v>
      </c>
      <c r="AC17" s="332" t="e">
        <f t="shared" si="11"/>
        <v>#N/A</v>
      </c>
      <c r="AD17" s="333"/>
      <c r="AE17" s="92" t="e">
        <f t="shared" si="7"/>
        <v>#N/A</v>
      </c>
      <c r="AF17" s="93"/>
      <c r="AG17" s="93"/>
      <c r="AH17" s="94"/>
    </row>
    <row r="18" spans="1:34" ht="31.5" customHeight="1" x14ac:dyDescent="0.3">
      <c r="A18" s="91">
        <v>15</v>
      </c>
      <c r="B18" s="332" t="e">
        <f t="shared" si="8"/>
        <v>#N/A</v>
      </c>
      <c r="C18" s="333"/>
      <c r="D18" s="92" t="e">
        <f t="shared" si="1"/>
        <v>#N/A</v>
      </c>
      <c r="E18" s="93"/>
      <c r="F18" s="93"/>
      <c r="G18" s="94"/>
      <c r="J18" s="135">
        <v>15</v>
      </c>
      <c r="K18" s="341" t="e">
        <f t="shared" si="9"/>
        <v>#N/A</v>
      </c>
      <c r="L18" s="333"/>
      <c r="M18" s="92" t="e">
        <f t="shared" si="3"/>
        <v>#N/A</v>
      </c>
      <c r="N18" s="93"/>
      <c r="O18" s="93"/>
      <c r="P18" s="94"/>
      <c r="S18" s="91">
        <v>15</v>
      </c>
      <c r="T18" s="332" t="e">
        <f t="shared" si="10"/>
        <v>#N/A</v>
      </c>
      <c r="U18" s="333"/>
      <c r="V18" s="92" t="e">
        <f t="shared" si="5"/>
        <v>#N/A</v>
      </c>
      <c r="W18" s="93"/>
      <c r="X18" s="93"/>
      <c r="Y18" s="94"/>
      <c r="AB18" s="91">
        <v>15</v>
      </c>
      <c r="AC18" s="332" t="e">
        <f t="shared" si="11"/>
        <v>#N/A</v>
      </c>
      <c r="AD18" s="333"/>
      <c r="AE18" s="92" t="e">
        <f t="shared" si="7"/>
        <v>#N/A</v>
      </c>
      <c r="AF18" s="93"/>
      <c r="AG18" s="93"/>
      <c r="AH18" s="94"/>
    </row>
    <row r="19" spans="1:34" ht="31.5" customHeight="1" thickBot="1" x14ac:dyDescent="0.35">
      <c r="A19" s="98">
        <v>16</v>
      </c>
      <c r="B19" s="348" t="e">
        <f t="shared" si="8"/>
        <v>#N/A</v>
      </c>
      <c r="C19" s="349"/>
      <c r="D19" s="133" t="e">
        <f t="shared" si="1"/>
        <v>#N/A</v>
      </c>
      <c r="E19" s="99"/>
      <c r="F19" s="99"/>
      <c r="G19" s="100"/>
      <c r="J19" s="136">
        <v>16</v>
      </c>
      <c r="K19" s="350" t="e">
        <f t="shared" si="9"/>
        <v>#N/A</v>
      </c>
      <c r="L19" s="349"/>
      <c r="M19" s="133" t="e">
        <f t="shared" si="3"/>
        <v>#N/A</v>
      </c>
      <c r="N19" s="99"/>
      <c r="O19" s="99"/>
      <c r="P19" s="100"/>
      <c r="S19" s="98">
        <v>16</v>
      </c>
      <c r="T19" s="348" t="e">
        <f t="shared" si="10"/>
        <v>#N/A</v>
      </c>
      <c r="U19" s="349"/>
      <c r="V19" s="133" t="e">
        <f t="shared" si="5"/>
        <v>#N/A</v>
      </c>
      <c r="W19" s="99"/>
      <c r="X19" s="99"/>
      <c r="Y19" s="100"/>
      <c r="AB19" s="98">
        <v>16</v>
      </c>
      <c r="AC19" s="348" t="e">
        <f t="shared" si="11"/>
        <v>#N/A</v>
      </c>
      <c r="AD19" s="349"/>
      <c r="AE19" s="133" t="e">
        <f t="shared" si="7"/>
        <v>#N/A</v>
      </c>
      <c r="AF19" s="99"/>
      <c r="AG19" s="99"/>
      <c r="AH19" s="100"/>
    </row>
    <row r="20" spans="1:34" ht="31.5" hidden="1" customHeight="1" x14ac:dyDescent="0.3">
      <c r="A20" s="87">
        <v>17</v>
      </c>
      <c r="B20" s="345" t="e">
        <f t="shared" si="8"/>
        <v>#N/A</v>
      </c>
      <c r="C20" s="346"/>
      <c r="D20" s="166" t="e">
        <f t="shared" si="1"/>
        <v>#N/A</v>
      </c>
      <c r="E20" s="89"/>
      <c r="F20" s="89"/>
      <c r="G20" s="90"/>
      <c r="J20" s="134">
        <v>17</v>
      </c>
      <c r="K20" s="347" t="e">
        <f t="shared" si="9"/>
        <v>#N/A</v>
      </c>
      <c r="L20" s="346"/>
      <c r="M20" s="166" t="e">
        <f t="shared" si="3"/>
        <v>#N/A</v>
      </c>
      <c r="N20" s="89"/>
      <c r="O20" s="89"/>
      <c r="P20" s="90"/>
      <c r="S20" s="87">
        <v>17</v>
      </c>
      <c r="T20" s="345" t="e">
        <f t="shared" si="10"/>
        <v>#N/A</v>
      </c>
      <c r="U20" s="346"/>
      <c r="V20" s="166" t="e">
        <f t="shared" si="5"/>
        <v>#N/A</v>
      </c>
      <c r="W20" s="89"/>
      <c r="X20" s="89"/>
      <c r="Y20" s="90"/>
      <c r="AB20" s="87">
        <v>17</v>
      </c>
      <c r="AC20" s="345" t="e">
        <f t="shared" si="11"/>
        <v>#N/A</v>
      </c>
      <c r="AD20" s="346"/>
      <c r="AE20" s="166" t="e">
        <f t="shared" si="7"/>
        <v>#N/A</v>
      </c>
      <c r="AF20" s="89"/>
      <c r="AG20" s="89"/>
      <c r="AH20" s="90"/>
    </row>
    <row r="21" spans="1:34" ht="31.5" hidden="1" customHeight="1" thickBot="1" x14ac:dyDescent="0.35">
      <c r="A21" s="91">
        <v>18</v>
      </c>
      <c r="B21" s="332" t="e">
        <f t="shared" si="8"/>
        <v>#N/A</v>
      </c>
      <c r="C21" s="333"/>
      <c r="D21" s="92" t="e">
        <f t="shared" si="1"/>
        <v>#N/A</v>
      </c>
      <c r="E21" s="93"/>
      <c r="F21" s="93"/>
      <c r="G21" s="94"/>
      <c r="J21" s="135">
        <v>18</v>
      </c>
      <c r="K21" s="341" t="e">
        <f t="shared" si="9"/>
        <v>#N/A</v>
      </c>
      <c r="L21" s="333"/>
      <c r="M21" s="92" t="e">
        <f t="shared" si="3"/>
        <v>#N/A</v>
      </c>
      <c r="N21" s="93"/>
      <c r="O21" s="93"/>
      <c r="P21" s="94"/>
      <c r="S21" s="91">
        <v>18</v>
      </c>
      <c r="T21" s="332" t="e">
        <f t="shared" si="10"/>
        <v>#N/A</v>
      </c>
      <c r="U21" s="333"/>
      <c r="V21" s="92" t="e">
        <f t="shared" si="5"/>
        <v>#N/A</v>
      </c>
      <c r="W21" s="93"/>
      <c r="X21" s="93"/>
      <c r="Y21" s="94"/>
      <c r="AB21" s="91">
        <v>18</v>
      </c>
      <c r="AC21" s="332" t="e">
        <f t="shared" si="11"/>
        <v>#N/A</v>
      </c>
      <c r="AD21" s="333"/>
      <c r="AE21" s="92" t="e">
        <f t="shared" si="7"/>
        <v>#N/A</v>
      </c>
      <c r="AF21" s="93"/>
      <c r="AG21" s="93"/>
      <c r="AH21" s="94"/>
    </row>
    <row r="22" spans="1:34" ht="31.5" hidden="1" customHeight="1" x14ac:dyDescent="0.3">
      <c r="A22" s="91">
        <v>19</v>
      </c>
      <c r="B22" s="332" t="e">
        <f t="shared" ref="B22:B26" si="12">E56</f>
        <v>#N/A</v>
      </c>
      <c r="C22" s="333"/>
      <c r="D22" s="92" t="e">
        <f t="shared" si="1"/>
        <v>#N/A</v>
      </c>
      <c r="E22" s="93"/>
      <c r="F22" s="93"/>
      <c r="G22" s="94"/>
      <c r="J22" s="135">
        <v>19</v>
      </c>
      <c r="K22" s="341" t="e">
        <f t="shared" ref="K22:K26" si="13">N56</f>
        <v>#N/A</v>
      </c>
      <c r="L22" s="333"/>
      <c r="M22" s="92" t="e">
        <f t="shared" si="3"/>
        <v>#N/A</v>
      </c>
      <c r="N22" s="93"/>
      <c r="O22" s="93"/>
      <c r="P22" s="94"/>
      <c r="S22" s="91">
        <v>19</v>
      </c>
      <c r="T22" s="332" t="e">
        <f t="shared" ref="T22:T26" si="14">W56</f>
        <v>#N/A</v>
      </c>
      <c r="U22" s="333"/>
      <c r="V22" s="92" t="e">
        <f t="shared" si="5"/>
        <v>#N/A</v>
      </c>
      <c r="W22" s="93"/>
      <c r="X22" s="93"/>
      <c r="Y22" s="94"/>
      <c r="AB22" s="91">
        <v>19</v>
      </c>
      <c r="AC22" s="332" t="e">
        <f t="shared" ref="AC22:AC26" si="15">AF56</f>
        <v>#N/A</v>
      </c>
      <c r="AD22" s="333"/>
      <c r="AE22" s="92" t="e">
        <f t="shared" si="7"/>
        <v>#N/A</v>
      </c>
      <c r="AF22" s="93"/>
      <c r="AG22" s="93"/>
      <c r="AH22" s="94"/>
    </row>
    <row r="23" spans="1:34" ht="31.5" hidden="1" customHeight="1" x14ac:dyDescent="0.3">
      <c r="A23" s="91">
        <v>20</v>
      </c>
      <c r="B23" s="332" t="e">
        <f t="shared" si="12"/>
        <v>#N/A</v>
      </c>
      <c r="C23" s="333"/>
      <c r="D23" s="92" t="e">
        <f t="shared" si="1"/>
        <v>#N/A</v>
      </c>
      <c r="E23" s="93"/>
      <c r="F23" s="93"/>
      <c r="G23" s="94"/>
      <c r="J23" s="135">
        <v>20</v>
      </c>
      <c r="K23" s="341" t="e">
        <f t="shared" si="13"/>
        <v>#N/A</v>
      </c>
      <c r="L23" s="333"/>
      <c r="M23" s="92" t="e">
        <f t="shared" si="3"/>
        <v>#N/A</v>
      </c>
      <c r="N23" s="93"/>
      <c r="O23" s="93"/>
      <c r="P23" s="94"/>
      <c r="S23" s="91">
        <v>20</v>
      </c>
      <c r="T23" s="332" t="e">
        <f t="shared" si="14"/>
        <v>#N/A</v>
      </c>
      <c r="U23" s="333"/>
      <c r="V23" s="92" t="e">
        <f t="shared" si="5"/>
        <v>#N/A</v>
      </c>
      <c r="W23" s="93"/>
      <c r="X23" s="93"/>
      <c r="Y23" s="94"/>
      <c r="AB23" s="91">
        <v>20</v>
      </c>
      <c r="AC23" s="332" t="e">
        <f t="shared" si="15"/>
        <v>#N/A</v>
      </c>
      <c r="AD23" s="333"/>
      <c r="AE23" s="92" t="e">
        <f t="shared" si="7"/>
        <v>#N/A</v>
      </c>
      <c r="AF23" s="93"/>
      <c r="AG23" s="93"/>
      <c r="AH23" s="94"/>
    </row>
    <row r="24" spans="1:34" ht="31.5" hidden="1" customHeight="1" x14ac:dyDescent="0.3">
      <c r="A24" s="91">
        <v>21</v>
      </c>
      <c r="B24" s="332" t="e">
        <f t="shared" si="12"/>
        <v>#N/A</v>
      </c>
      <c r="C24" s="333"/>
      <c r="D24" s="92" t="e">
        <f t="shared" si="1"/>
        <v>#N/A</v>
      </c>
      <c r="E24" s="93"/>
      <c r="F24" s="93"/>
      <c r="G24" s="94"/>
      <c r="J24" s="135">
        <v>21</v>
      </c>
      <c r="K24" s="341" t="e">
        <f t="shared" si="13"/>
        <v>#N/A</v>
      </c>
      <c r="L24" s="333"/>
      <c r="M24" s="92" t="e">
        <f t="shared" si="3"/>
        <v>#N/A</v>
      </c>
      <c r="N24" s="93"/>
      <c r="O24" s="93"/>
      <c r="P24" s="94"/>
      <c r="S24" s="91">
        <v>21</v>
      </c>
      <c r="T24" s="332" t="e">
        <f t="shared" si="14"/>
        <v>#N/A</v>
      </c>
      <c r="U24" s="333"/>
      <c r="V24" s="92" t="e">
        <f t="shared" si="5"/>
        <v>#N/A</v>
      </c>
      <c r="W24" s="93"/>
      <c r="X24" s="93"/>
      <c r="Y24" s="94"/>
      <c r="AB24" s="91">
        <v>21</v>
      </c>
      <c r="AC24" s="332" t="e">
        <f t="shared" si="15"/>
        <v>#N/A</v>
      </c>
      <c r="AD24" s="333"/>
      <c r="AE24" s="92" t="e">
        <f t="shared" si="7"/>
        <v>#N/A</v>
      </c>
      <c r="AF24" s="93"/>
      <c r="AG24" s="93"/>
      <c r="AH24" s="94"/>
    </row>
    <row r="25" spans="1:34" ht="31.5" hidden="1" customHeight="1" x14ac:dyDescent="0.3">
      <c r="A25" s="91">
        <v>22</v>
      </c>
      <c r="B25" s="332" t="e">
        <f t="shared" si="12"/>
        <v>#N/A</v>
      </c>
      <c r="C25" s="333"/>
      <c r="D25" s="92" t="e">
        <f t="shared" si="1"/>
        <v>#N/A</v>
      </c>
      <c r="E25" s="93"/>
      <c r="F25" s="93"/>
      <c r="G25" s="94"/>
      <c r="J25" s="135">
        <v>22</v>
      </c>
      <c r="K25" s="341" t="e">
        <f t="shared" si="13"/>
        <v>#N/A</v>
      </c>
      <c r="L25" s="333"/>
      <c r="M25" s="92" t="e">
        <f t="shared" si="3"/>
        <v>#N/A</v>
      </c>
      <c r="N25" s="93"/>
      <c r="O25" s="93"/>
      <c r="P25" s="94"/>
      <c r="S25" s="91">
        <v>22</v>
      </c>
      <c r="T25" s="332" t="e">
        <f t="shared" si="14"/>
        <v>#N/A</v>
      </c>
      <c r="U25" s="333"/>
      <c r="V25" s="92" t="e">
        <f t="shared" si="5"/>
        <v>#N/A</v>
      </c>
      <c r="W25" s="93"/>
      <c r="X25" s="93"/>
      <c r="Y25" s="94"/>
      <c r="AB25" s="91">
        <v>22</v>
      </c>
      <c r="AC25" s="332" t="e">
        <f t="shared" si="15"/>
        <v>#N/A</v>
      </c>
      <c r="AD25" s="333"/>
      <c r="AE25" s="92" t="e">
        <f t="shared" si="7"/>
        <v>#N/A</v>
      </c>
      <c r="AF25" s="93"/>
      <c r="AG25" s="93"/>
      <c r="AH25" s="94"/>
    </row>
    <row r="26" spans="1:34" ht="31.5" hidden="1" customHeight="1" thickBot="1" x14ac:dyDescent="0.35">
      <c r="A26" s="91">
        <v>23</v>
      </c>
      <c r="B26" s="332" t="e">
        <f t="shared" si="12"/>
        <v>#N/A</v>
      </c>
      <c r="C26" s="333"/>
      <c r="D26" s="92" t="e">
        <f t="shared" si="1"/>
        <v>#N/A</v>
      </c>
      <c r="E26" s="93"/>
      <c r="F26" s="93"/>
      <c r="G26" s="94"/>
      <c r="J26" s="136">
        <v>23</v>
      </c>
      <c r="K26" s="341" t="e">
        <f t="shared" si="13"/>
        <v>#N/A</v>
      </c>
      <c r="L26" s="333"/>
      <c r="M26" s="92" t="e">
        <f t="shared" si="3"/>
        <v>#N/A</v>
      </c>
      <c r="N26" s="93"/>
      <c r="O26" s="93"/>
      <c r="P26" s="94"/>
      <c r="S26" s="91">
        <v>23</v>
      </c>
      <c r="T26" s="332" t="e">
        <f t="shared" si="14"/>
        <v>#N/A</v>
      </c>
      <c r="U26" s="333"/>
      <c r="V26" s="92" t="e">
        <f t="shared" si="5"/>
        <v>#N/A</v>
      </c>
      <c r="W26" s="93"/>
      <c r="X26" s="93"/>
      <c r="Y26" s="94"/>
      <c r="AB26" s="91">
        <v>23</v>
      </c>
      <c r="AC26" s="332" t="e">
        <f t="shared" si="15"/>
        <v>#N/A</v>
      </c>
      <c r="AD26" s="333"/>
      <c r="AE26" s="92" t="e">
        <f t="shared" si="7"/>
        <v>#N/A</v>
      </c>
      <c r="AF26" s="93"/>
      <c r="AG26" s="93"/>
      <c r="AH26" s="94"/>
    </row>
    <row r="27" spans="1:34" ht="31.5" hidden="1" customHeight="1" thickBot="1" x14ac:dyDescent="0.35">
      <c r="A27" s="91">
        <v>24</v>
      </c>
      <c r="B27" s="332" t="e">
        <f>E61</f>
        <v>#N/A</v>
      </c>
      <c r="C27" s="333"/>
      <c r="D27" s="92" t="e">
        <f t="shared" ref="D27:D33" si="16">F61</f>
        <v>#N/A</v>
      </c>
      <c r="E27" s="93"/>
      <c r="F27" s="93"/>
      <c r="G27" s="94"/>
      <c r="J27" s="136">
        <v>24</v>
      </c>
      <c r="K27" s="341" t="e">
        <f t="shared" ref="K27:K33" si="17">N61</f>
        <v>#N/A</v>
      </c>
      <c r="L27" s="333"/>
      <c r="M27" s="92" t="e">
        <f t="shared" ref="M27:M33" si="18">O61</f>
        <v>#N/A</v>
      </c>
      <c r="N27" s="93"/>
      <c r="O27" s="93"/>
      <c r="P27" s="94"/>
      <c r="S27" s="91">
        <v>24</v>
      </c>
      <c r="T27" s="332" t="e">
        <f t="shared" ref="T27:T33" si="19">W61</f>
        <v>#N/A</v>
      </c>
      <c r="U27" s="333"/>
      <c r="V27" s="92" t="e">
        <f t="shared" ref="V27:V33" si="20">X61</f>
        <v>#N/A</v>
      </c>
      <c r="W27" s="93"/>
      <c r="X27" s="93"/>
      <c r="Y27" s="94"/>
      <c r="AB27" s="91">
        <v>24</v>
      </c>
      <c r="AC27" s="332" t="e">
        <f t="shared" ref="AC27:AC33" si="21">AF61</f>
        <v>#N/A</v>
      </c>
      <c r="AD27" s="333"/>
      <c r="AE27" s="92" t="e">
        <f t="shared" ref="AE27:AE33" si="22">AG61</f>
        <v>#N/A</v>
      </c>
      <c r="AF27" s="93"/>
      <c r="AG27" s="93"/>
      <c r="AH27" s="94"/>
    </row>
    <row r="28" spans="1:34" ht="31.5" hidden="1" customHeight="1" thickBot="1" x14ac:dyDescent="0.35">
      <c r="A28" s="91">
        <v>25</v>
      </c>
      <c r="B28" s="332" t="e">
        <f t="shared" ref="B28:B33" si="23">E62</f>
        <v>#N/A</v>
      </c>
      <c r="C28" s="333"/>
      <c r="D28" s="92" t="e">
        <f t="shared" si="16"/>
        <v>#N/A</v>
      </c>
      <c r="E28" s="93"/>
      <c r="F28" s="93"/>
      <c r="G28" s="94"/>
      <c r="J28" s="136">
        <v>25</v>
      </c>
      <c r="K28" s="341" t="e">
        <f t="shared" si="17"/>
        <v>#N/A</v>
      </c>
      <c r="L28" s="333"/>
      <c r="M28" s="92" t="e">
        <f t="shared" si="18"/>
        <v>#N/A</v>
      </c>
      <c r="N28" s="93"/>
      <c r="O28" s="93"/>
      <c r="P28" s="94"/>
      <c r="S28" s="91">
        <v>25</v>
      </c>
      <c r="T28" s="332" t="e">
        <f t="shared" si="19"/>
        <v>#N/A</v>
      </c>
      <c r="U28" s="333"/>
      <c r="V28" s="92" t="e">
        <f t="shared" si="20"/>
        <v>#N/A</v>
      </c>
      <c r="W28" s="93"/>
      <c r="X28" s="93"/>
      <c r="Y28" s="94"/>
      <c r="AB28" s="91">
        <v>25</v>
      </c>
      <c r="AC28" s="332" t="e">
        <f t="shared" si="21"/>
        <v>#N/A</v>
      </c>
      <c r="AD28" s="333"/>
      <c r="AE28" s="92" t="e">
        <f t="shared" si="22"/>
        <v>#N/A</v>
      </c>
      <c r="AF28" s="93"/>
      <c r="AG28" s="93"/>
      <c r="AH28" s="94"/>
    </row>
    <row r="29" spans="1:34" ht="31.5" hidden="1" customHeight="1" thickBot="1" x14ac:dyDescent="0.35">
      <c r="A29" s="91">
        <v>26</v>
      </c>
      <c r="B29" s="332" t="e">
        <f t="shared" si="23"/>
        <v>#N/A</v>
      </c>
      <c r="C29" s="333"/>
      <c r="D29" s="92" t="e">
        <f t="shared" si="16"/>
        <v>#N/A</v>
      </c>
      <c r="E29" s="93"/>
      <c r="F29" s="93"/>
      <c r="G29" s="94"/>
      <c r="J29" s="136">
        <v>26</v>
      </c>
      <c r="K29" s="341" t="e">
        <f t="shared" si="17"/>
        <v>#N/A</v>
      </c>
      <c r="L29" s="333"/>
      <c r="M29" s="92" t="e">
        <f t="shared" si="18"/>
        <v>#N/A</v>
      </c>
      <c r="N29" s="93"/>
      <c r="O29" s="93"/>
      <c r="P29" s="94"/>
      <c r="S29" s="91">
        <v>26</v>
      </c>
      <c r="T29" s="332" t="e">
        <f t="shared" si="19"/>
        <v>#N/A</v>
      </c>
      <c r="U29" s="333"/>
      <c r="V29" s="92" t="e">
        <f t="shared" si="20"/>
        <v>#N/A</v>
      </c>
      <c r="W29" s="93"/>
      <c r="X29" s="93"/>
      <c r="Y29" s="94"/>
      <c r="AB29" s="91">
        <v>26</v>
      </c>
      <c r="AC29" s="332" t="e">
        <f t="shared" si="21"/>
        <v>#N/A</v>
      </c>
      <c r="AD29" s="333"/>
      <c r="AE29" s="92" t="e">
        <f t="shared" si="22"/>
        <v>#N/A</v>
      </c>
      <c r="AF29" s="93"/>
      <c r="AG29" s="93"/>
      <c r="AH29" s="94"/>
    </row>
    <row r="30" spans="1:34" ht="31.5" hidden="1" customHeight="1" thickBot="1" x14ac:dyDescent="0.35">
      <c r="A30" s="91">
        <v>27</v>
      </c>
      <c r="B30" s="332" t="e">
        <f t="shared" si="23"/>
        <v>#N/A</v>
      </c>
      <c r="C30" s="333"/>
      <c r="D30" s="92" t="e">
        <f t="shared" si="16"/>
        <v>#N/A</v>
      </c>
      <c r="E30" s="93"/>
      <c r="F30" s="93"/>
      <c r="G30" s="94"/>
      <c r="J30" s="136">
        <v>27</v>
      </c>
      <c r="K30" s="341" t="e">
        <f t="shared" si="17"/>
        <v>#N/A</v>
      </c>
      <c r="L30" s="333"/>
      <c r="M30" s="92" t="e">
        <f t="shared" si="18"/>
        <v>#N/A</v>
      </c>
      <c r="N30" s="93"/>
      <c r="O30" s="93"/>
      <c r="P30" s="94"/>
      <c r="S30" s="91">
        <v>27</v>
      </c>
      <c r="T30" s="332" t="e">
        <f t="shared" si="19"/>
        <v>#N/A</v>
      </c>
      <c r="U30" s="333"/>
      <c r="V30" s="92" t="e">
        <f t="shared" si="20"/>
        <v>#N/A</v>
      </c>
      <c r="W30" s="93"/>
      <c r="X30" s="93"/>
      <c r="Y30" s="94"/>
      <c r="AB30" s="91">
        <v>27</v>
      </c>
      <c r="AC30" s="332" t="e">
        <f t="shared" si="21"/>
        <v>#N/A</v>
      </c>
      <c r="AD30" s="333"/>
      <c r="AE30" s="92" t="e">
        <f t="shared" si="22"/>
        <v>#N/A</v>
      </c>
      <c r="AF30" s="93"/>
      <c r="AG30" s="93"/>
      <c r="AH30" s="94"/>
    </row>
    <row r="31" spans="1:34" ht="31.5" hidden="1" customHeight="1" thickBot="1" x14ac:dyDescent="0.35">
      <c r="A31" s="91">
        <v>28</v>
      </c>
      <c r="B31" s="332" t="e">
        <f t="shared" si="23"/>
        <v>#N/A</v>
      </c>
      <c r="C31" s="333"/>
      <c r="D31" s="92" t="e">
        <f t="shared" si="16"/>
        <v>#N/A</v>
      </c>
      <c r="E31" s="93"/>
      <c r="F31" s="93"/>
      <c r="G31" s="94"/>
      <c r="J31" s="136">
        <v>28</v>
      </c>
      <c r="K31" s="341" t="e">
        <f t="shared" si="17"/>
        <v>#N/A</v>
      </c>
      <c r="L31" s="333"/>
      <c r="M31" s="92" t="e">
        <f t="shared" si="18"/>
        <v>#N/A</v>
      </c>
      <c r="N31" s="93"/>
      <c r="O31" s="93"/>
      <c r="P31" s="94"/>
      <c r="S31" s="91">
        <v>28</v>
      </c>
      <c r="T31" s="332" t="e">
        <f t="shared" si="19"/>
        <v>#N/A</v>
      </c>
      <c r="U31" s="333"/>
      <c r="V31" s="92" t="e">
        <f t="shared" si="20"/>
        <v>#N/A</v>
      </c>
      <c r="W31" s="93"/>
      <c r="X31" s="93"/>
      <c r="Y31" s="94"/>
      <c r="AB31" s="91">
        <v>28</v>
      </c>
      <c r="AC31" s="332" t="e">
        <f t="shared" si="21"/>
        <v>#N/A</v>
      </c>
      <c r="AD31" s="333"/>
      <c r="AE31" s="92" t="e">
        <f t="shared" si="22"/>
        <v>#N/A</v>
      </c>
      <c r="AF31" s="93"/>
      <c r="AG31" s="93"/>
      <c r="AH31" s="94"/>
    </row>
    <row r="32" spans="1:34" ht="31.5" hidden="1" customHeight="1" thickBot="1" x14ac:dyDescent="0.35">
      <c r="A32" s="91">
        <v>29</v>
      </c>
      <c r="B32" s="332" t="e">
        <f t="shared" si="23"/>
        <v>#N/A</v>
      </c>
      <c r="C32" s="333"/>
      <c r="D32" s="92" t="e">
        <f t="shared" si="16"/>
        <v>#N/A</v>
      </c>
      <c r="E32" s="93"/>
      <c r="F32" s="93"/>
      <c r="G32" s="94"/>
      <c r="J32" s="136">
        <v>29</v>
      </c>
      <c r="K32" s="341" t="e">
        <f t="shared" si="17"/>
        <v>#N/A</v>
      </c>
      <c r="L32" s="333"/>
      <c r="M32" s="92" t="e">
        <f t="shared" si="18"/>
        <v>#N/A</v>
      </c>
      <c r="N32" s="93"/>
      <c r="O32" s="93"/>
      <c r="P32" s="94"/>
      <c r="S32" s="91">
        <v>29</v>
      </c>
      <c r="T32" s="332" t="e">
        <f t="shared" si="19"/>
        <v>#N/A</v>
      </c>
      <c r="U32" s="333"/>
      <c r="V32" s="92" t="e">
        <f t="shared" si="20"/>
        <v>#N/A</v>
      </c>
      <c r="W32" s="93"/>
      <c r="X32" s="93"/>
      <c r="Y32" s="94"/>
      <c r="AB32" s="91">
        <v>29</v>
      </c>
      <c r="AC32" s="332" t="e">
        <f t="shared" si="21"/>
        <v>#N/A</v>
      </c>
      <c r="AD32" s="333"/>
      <c r="AE32" s="92" t="e">
        <f t="shared" si="22"/>
        <v>#N/A</v>
      </c>
      <c r="AF32" s="93"/>
      <c r="AG32" s="93"/>
      <c r="AH32" s="94"/>
    </row>
    <row r="33" spans="1:34" ht="31.5" hidden="1" customHeight="1" thickBot="1" x14ac:dyDescent="0.35">
      <c r="A33" s="98">
        <v>30</v>
      </c>
      <c r="B33" s="348" t="e">
        <f t="shared" si="23"/>
        <v>#N/A</v>
      </c>
      <c r="C33" s="349"/>
      <c r="D33" s="133" t="e">
        <f t="shared" si="16"/>
        <v>#N/A</v>
      </c>
      <c r="E33" s="99"/>
      <c r="F33" s="99"/>
      <c r="G33" s="100"/>
      <c r="J33" s="136">
        <v>30</v>
      </c>
      <c r="K33" s="350" t="e">
        <f t="shared" si="17"/>
        <v>#N/A</v>
      </c>
      <c r="L33" s="349"/>
      <c r="M33" s="133" t="e">
        <f t="shared" si="18"/>
        <v>#N/A</v>
      </c>
      <c r="N33" s="99"/>
      <c r="O33" s="99"/>
      <c r="P33" s="100"/>
      <c r="S33" s="98">
        <v>30</v>
      </c>
      <c r="T33" s="348" t="e">
        <f t="shared" si="19"/>
        <v>#N/A</v>
      </c>
      <c r="U33" s="349"/>
      <c r="V33" s="133" t="e">
        <f t="shared" si="20"/>
        <v>#N/A</v>
      </c>
      <c r="W33" s="99"/>
      <c r="X33" s="99"/>
      <c r="Y33" s="100"/>
      <c r="AB33" s="98">
        <v>30</v>
      </c>
      <c r="AC33" s="348" t="e">
        <f t="shared" si="21"/>
        <v>#N/A</v>
      </c>
      <c r="AD33" s="349"/>
      <c r="AE33" s="133" t="e">
        <f t="shared" si="22"/>
        <v>#N/A</v>
      </c>
      <c r="AF33" s="99"/>
      <c r="AG33" s="99"/>
      <c r="AH33" s="100"/>
    </row>
    <row r="34" spans="1:34" ht="33.75" customHeight="1" x14ac:dyDescent="0.4">
      <c r="A34" s="351" t="s">
        <v>115</v>
      </c>
      <c r="B34" s="351"/>
      <c r="C34" s="351"/>
      <c r="D34" s="352" t="s">
        <v>116</v>
      </c>
      <c r="E34" s="352"/>
      <c r="F34" s="352"/>
      <c r="J34" s="353" t="s">
        <v>115</v>
      </c>
      <c r="K34" s="351"/>
      <c r="L34" s="351"/>
      <c r="M34" s="352" t="s">
        <v>116</v>
      </c>
      <c r="N34" s="352"/>
      <c r="O34" s="352"/>
      <c r="S34" s="351" t="s">
        <v>115</v>
      </c>
      <c r="T34" s="351"/>
      <c r="U34" s="351"/>
      <c r="V34" s="352" t="s">
        <v>116</v>
      </c>
      <c r="W34" s="352"/>
      <c r="X34" s="352"/>
      <c r="AB34" s="351" t="s">
        <v>115</v>
      </c>
      <c r="AC34" s="351"/>
      <c r="AD34" s="351"/>
      <c r="AE34" s="352" t="s">
        <v>116</v>
      </c>
      <c r="AF34" s="352"/>
      <c r="AG34" s="352"/>
    </row>
    <row r="37" spans="1:34" x14ac:dyDescent="0.25">
      <c r="A37" t="s">
        <v>117</v>
      </c>
      <c r="B37" t="s">
        <v>118</v>
      </c>
      <c r="J37" t="s">
        <v>117</v>
      </c>
      <c r="K37" t="s">
        <v>118</v>
      </c>
      <c r="S37" t="s">
        <v>117</v>
      </c>
      <c r="T37" t="s">
        <v>118</v>
      </c>
      <c r="AB37" t="s">
        <v>117</v>
      </c>
      <c r="AC37" t="s">
        <v>118</v>
      </c>
    </row>
    <row r="38" spans="1:34" x14ac:dyDescent="0.25">
      <c r="A38">
        <f>'30 družstiev Preteky č. 1'!C6</f>
        <v>8</v>
      </c>
      <c r="B38" t="str">
        <f>'30 družstiev Preteky č. 1'!C5</f>
        <v>Ladiszlav Szabo</v>
      </c>
      <c r="C38" t="str">
        <f>'30 družstiev Preteky č. 1'!$B$5</f>
        <v>Dunajská Streda A      Szenzál</v>
      </c>
      <c r="D38">
        <v>1</v>
      </c>
      <c r="E38" t="str">
        <f>VLOOKUP($D38,$A$38:$B$67,COLUMN($B$38:$B$67),0)</f>
        <v>Jozef Šimko</v>
      </c>
      <c r="F38" t="str">
        <f>VLOOKUP($D38,$A$38:$C$67,3,0)</f>
        <v>Považská Bystrica</v>
      </c>
      <c r="J38">
        <f>'30 družstiev Preteky č. 1'!F6</f>
        <v>6</v>
      </c>
      <c r="K38" t="str">
        <f>'30 družstiev Preteky č. 1'!F5</f>
        <v>Oskár Horváth</v>
      </c>
      <c r="L38" t="str">
        <f>'30 družstiev Preteky č. 1'!$B$5</f>
        <v>Dunajská Streda A      Szenzál</v>
      </c>
      <c r="M38">
        <v>1</v>
      </c>
      <c r="N38" t="str">
        <f>VLOOKUP($M38,$J$38:$K$67,2,0)</f>
        <v>Kristián Košár</v>
      </c>
      <c r="O38" t="str">
        <f>VLOOKUP(M38,$J$38:$L$67,3,0)</f>
        <v>Komárno MMX Senzas   Dopping MFT</v>
      </c>
      <c r="S38">
        <f>'30 družstiev Preteky č. 1'!I6</f>
        <v>2</v>
      </c>
      <c r="T38" t="str">
        <f>'30 družstiev Preteky č. 1'!I5</f>
        <v>Róbert Ravasz</v>
      </c>
      <c r="U38" t="str">
        <f>'30 družstiev Preteky č. 1'!$B$5</f>
        <v>Dunajská Streda A      Szenzál</v>
      </c>
      <c r="V38">
        <v>1</v>
      </c>
      <c r="W38" t="str">
        <f>VLOOKUP($V38,$S$38:$T$67,2,0)</f>
        <v>Nikolas Szöke</v>
      </c>
      <c r="X38" t="str">
        <f>VLOOKUP($V38,$S$38:$U$67,3,0)</f>
        <v>Nové Zámky B                         Andovce</v>
      </c>
      <c r="AB38">
        <f>'30 družstiev Preteky č. 1'!L6</f>
        <v>6</v>
      </c>
      <c r="AC38" t="str">
        <f>'30 družstiev Preteky č. 1'!L5</f>
        <v>Zoltán Berecz</v>
      </c>
      <c r="AD38" t="str">
        <f>'30 družstiev Preteky č. 1'!$B$5</f>
        <v>Dunajská Streda A      Szenzál</v>
      </c>
      <c r="AE38">
        <v>1</v>
      </c>
      <c r="AF38" t="str">
        <f>VLOOKUP($AE38,$AB$38:$AC$67,2,0)</f>
        <v>Dominik Gaža</v>
      </c>
      <c r="AG38" t="str">
        <f>VLOOKUP($AE38,$AB$38:$AD$67,3,0)</f>
        <v>Považská Bystrica</v>
      </c>
    </row>
    <row r="39" spans="1:34" x14ac:dyDescent="0.25">
      <c r="A39">
        <f>'30 družstiev Preteky č. 1'!C8</f>
        <v>3</v>
      </c>
      <c r="B39" t="str">
        <f>'30 družstiev Preteky č. 1'!C7</f>
        <v>Ladislav Szabó ml.</v>
      </c>
      <c r="C39" t="str">
        <f>'30 družstiev Preteky č. 1'!$B$7</f>
        <v>Dunajská Streda C             Blinker</v>
      </c>
      <c r="D39">
        <v>2</v>
      </c>
      <c r="E39" t="str">
        <f t="shared" ref="E39:E67" si="24">VLOOKUP($D39,$A$38:$B$67,COLUMN($B$38:$B$67),0)</f>
        <v>Marcel Kubík</v>
      </c>
      <c r="F39" t="str">
        <f t="shared" ref="F39:F67" si="25">VLOOKUP($D39,$A$38:$C$67,3,0)</f>
        <v>Komárno MMX Senzas   Dopping MFT</v>
      </c>
      <c r="J39">
        <f>'30 družstiev Preteky č. 1'!F8</f>
        <v>2</v>
      </c>
      <c r="K39" t="str">
        <f>'30 družstiev Preteky č. 1'!F7</f>
        <v>Ľudovít Meszáros</v>
      </c>
      <c r="L39" t="str">
        <f>'30 družstiev Preteky č. 1'!$B$7</f>
        <v>Dunajská Streda C             Blinker</v>
      </c>
      <c r="M39">
        <v>2</v>
      </c>
      <c r="N39" t="str">
        <f t="shared" ref="N39:N67" si="26">VLOOKUP($M39,$J$38:$K$67,2,0)</f>
        <v>Ľudovít Meszáros</v>
      </c>
      <c r="O39" t="str">
        <f t="shared" ref="O39:O67" si="27">VLOOKUP(M39,$J$38:$L$67,3,0)</f>
        <v>Dunajská Streda C             Blinker</v>
      </c>
      <c r="S39">
        <f>'30 družstiev Preteky č. 1'!I8</f>
        <v>8</v>
      </c>
      <c r="T39" t="str">
        <f>'30 družstiev Preteky č. 1'!I7</f>
        <v>Ján Juricin</v>
      </c>
      <c r="U39" t="str">
        <f>'30 družstiev Preteky č. 1'!$B$7</f>
        <v>Dunajská Streda C             Blinker</v>
      </c>
      <c r="V39">
        <v>2</v>
      </c>
      <c r="W39" t="str">
        <f t="shared" ref="W39:W67" si="28">VLOOKUP($V39,$S$38:$T$67,2,0)</f>
        <v>Róbert Ravasz</v>
      </c>
      <c r="X39" t="str">
        <f t="shared" ref="X39:X67" si="29">VLOOKUP($V39,$S$38:$U$67,3,0)</f>
        <v>Dunajská Streda A      Szenzál</v>
      </c>
      <c r="AB39">
        <f>'30 družstiev Preteky č. 1'!L8</f>
        <v>2</v>
      </c>
      <c r="AC39" t="str">
        <f>'30 družstiev Preteky č. 1'!L7</f>
        <v>Roman Serencsés</v>
      </c>
      <c r="AD39" t="str">
        <f>'30 družstiev Preteky č. 1'!$B$7</f>
        <v>Dunajská Streda C             Blinker</v>
      </c>
      <c r="AE39">
        <v>2</v>
      </c>
      <c r="AF39" t="str">
        <f t="shared" ref="AF39:AF67" si="30">VLOOKUP($AE39,$AB$38:$AC$67,2,0)</f>
        <v>Roman Serencsés</v>
      </c>
      <c r="AG39" t="str">
        <f t="shared" ref="AG39:AG67" si="31">VLOOKUP($AE39,$AB$38:$AD$67,3,0)</f>
        <v>Dunajská Streda C             Blinker</v>
      </c>
    </row>
    <row r="40" spans="1:34" x14ac:dyDescent="0.25">
      <c r="A40">
        <f>'30 družstiev Preteky č. 1'!C10</f>
        <v>9</v>
      </c>
      <c r="B40" t="str">
        <f>'30 družstiev Preteky č. 1'!C9</f>
        <v>Gergely Törjék</v>
      </c>
      <c r="C40" t="str">
        <f>'30 družstiev Preteky č. 1'!$B$9</f>
        <v>Dunajská Streda E Haldorádo MFT SK</v>
      </c>
      <c r="D40">
        <v>3</v>
      </c>
      <c r="E40" t="str">
        <f t="shared" si="24"/>
        <v>Ladislav Szabó ml.</v>
      </c>
      <c r="F40" t="str">
        <f t="shared" si="25"/>
        <v>Dunajská Streda C             Blinker</v>
      </c>
      <c r="J40">
        <f>'30 družstiev Preteky č. 1'!F10</f>
        <v>8</v>
      </c>
      <c r="K40" t="str">
        <f>'30 družstiev Preteky č. 1'!F9</f>
        <v>Peter Rigó</v>
      </c>
      <c r="L40" t="str">
        <f>'30 družstiev Preteky č. 1'!$B$9</f>
        <v>Dunajská Streda E Haldorádo MFT SK</v>
      </c>
      <c r="M40">
        <v>3</v>
      </c>
      <c r="N40" t="str">
        <f t="shared" si="26"/>
        <v>Zoltán Karvanský</v>
      </c>
      <c r="O40" t="str">
        <f t="shared" si="27"/>
        <v>Nové Zámky B                         Andovce</v>
      </c>
      <c r="S40">
        <f>'30 družstiev Preteky č. 1'!I10</f>
        <v>5</v>
      </c>
      <c r="T40" t="str">
        <f>'30 družstiev Preteky č. 1'!I9</f>
        <v>Jozef Somogyi</v>
      </c>
      <c r="U40" t="str">
        <f>'30 družstiev Preteky č. 1'!$B$9</f>
        <v>Dunajská Streda E Haldorádo MFT SK</v>
      </c>
      <c r="V40">
        <v>3</v>
      </c>
      <c r="W40" t="str">
        <f t="shared" si="28"/>
        <v>Július Slama</v>
      </c>
      <c r="X40" t="str">
        <f t="shared" si="29"/>
        <v>Štúrovo B TMA          Fishing Team</v>
      </c>
      <c r="AB40">
        <f>'30 družstiev Preteky č. 1'!L10</f>
        <v>10</v>
      </c>
      <c r="AC40" t="str">
        <f>'30 družstiev Preteky č. 1'!L9</f>
        <v>Gábor Törjék</v>
      </c>
      <c r="AD40" t="str">
        <f>'30 družstiev Preteky č. 1'!$B$9</f>
        <v>Dunajská Streda E Haldorádo MFT SK</v>
      </c>
      <c r="AE40">
        <v>3</v>
      </c>
      <c r="AF40" t="str">
        <f t="shared" si="30"/>
        <v>Marek Mayer</v>
      </c>
      <c r="AG40" t="str">
        <f t="shared" si="31"/>
        <v>Komárno MMX Senzas   Dopping MFT</v>
      </c>
    </row>
    <row r="41" spans="1:34" x14ac:dyDescent="0.25">
      <c r="A41">
        <f>'30 družstiev Preteky č. 1'!C12</f>
        <v>10</v>
      </c>
      <c r="B41" t="str">
        <f>'30 družstiev Preteky č. 1'!C11</f>
        <v>Martin Haššo</v>
      </c>
      <c r="C41" t="str">
        <f>'30 družstiev Preteky č. 1'!$B$11</f>
        <v>Hlohovec SPORTEX MT</v>
      </c>
      <c r="D41">
        <v>4</v>
      </c>
      <c r="E41" t="str">
        <f t="shared" si="24"/>
        <v>Sándor Mechura</v>
      </c>
      <c r="F41" t="str">
        <f t="shared" si="25"/>
        <v>Štúrovo A Top-Mix</v>
      </c>
      <c r="J41">
        <f>'30 družstiev Preteky č. 1'!F12</f>
        <v>7</v>
      </c>
      <c r="K41" t="str">
        <f>'30 družstiev Preteky č. 1'!F11</f>
        <v>Jaroslav Haššo</v>
      </c>
      <c r="L41" t="str">
        <f>'30 družstiev Preteky č. 1'!$B$11</f>
        <v>Hlohovec SPORTEX MT</v>
      </c>
      <c r="M41">
        <v>4</v>
      </c>
      <c r="N41" t="str">
        <f t="shared" si="26"/>
        <v>Ladislav Lenárt</v>
      </c>
      <c r="O41" t="str">
        <f t="shared" si="27"/>
        <v>Považská Bystrica</v>
      </c>
      <c r="S41">
        <f>'30 družstiev Preteky č. 1'!I12</f>
        <v>11</v>
      </c>
      <c r="T41" t="str">
        <f>'30 družstiev Preteky č. 1'!I11</f>
        <v>Michal Struk</v>
      </c>
      <c r="U41" t="str">
        <f>'30 družstiev Preteky č. 1'!$B$11</f>
        <v>Hlohovec SPORTEX MT</v>
      </c>
      <c r="V41">
        <v>4</v>
      </c>
      <c r="W41" t="str">
        <f t="shared" si="28"/>
        <v>Milan Michlík</v>
      </c>
      <c r="X41" t="str">
        <f t="shared" si="29"/>
        <v xml:space="preserve">Nová Baňa Carpio </v>
      </c>
      <c r="AB41">
        <f>'30 družstiev Preteky č. 1'!L12</f>
        <v>9</v>
      </c>
      <c r="AC41" t="str">
        <f>'30 družstiev Preteky č. 1'!L11</f>
        <v>Tomáš Mindák</v>
      </c>
      <c r="AD41" t="str">
        <f>'30 družstiev Preteky č. 1'!$B$11</f>
        <v>Hlohovec SPORTEX MT</v>
      </c>
      <c r="AE41">
        <v>4</v>
      </c>
      <c r="AF41" t="str">
        <f t="shared" si="30"/>
        <v>Patrik Ferenc</v>
      </c>
      <c r="AG41" t="str">
        <f t="shared" si="31"/>
        <v>Štúrovo A Top-Mix</v>
      </c>
    </row>
    <row r="42" spans="1:34" x14ac:dyDescent="0.25">
      <c r="A42">
        <f>'30 družstiev Preteky č. 1'!C14</f>
        <v>2</v>
      </c>
      <c r="B42" t="str">
        <f>'30 družstiev Preteky č. 1'!C13</f>
        <v>Marcel Kubík</v>
      </c>
      <c r="C42" t="str">
        <f>'30 družstiev Preteky č. 1'!$B$13</f>
        <v>Komárno MMX Senzas   Dopping MFT</v>
      </c>
      <c r="D42">
        <v>5</v>
      </c>
      <c r="E42" t="str">
        <f t="shared" si="24"/>
        <v>Denis Rovenský</v>
      </c>
      <c r="F42" t="str">
        <f t="shared" si="25"/>
        <v xml:space="preserve">Nová Baňa Carpio </v>
      </c>
      <c r="J42">
        <f>'30 družstiev Preteky č. 1'!F14</f>
        <v>1</v>
      </c>
      <c r="K42" t="str">
        <f>'30 družstiev Preteky č. 1'!F13</f>
        <v>Kristián Košár</v>
      </c>
      <c r="L42" t="str">
        <f>'30 družstiev Preteky č. 1'!$B$13</f>
        <v>Komárno MMX Senzas   Dopping MFT</v>
      </c>
      <c r="M42">
        <v>5</v>
      </c>
      <c r="N42" t="str">
        <f t="shared" si="26"/>
        <v>József Varga</v>
      </c>
      <c r="O42" t="str">
        <f t="shared" si="27"/>
        <v>Štúrovo B TMA          Fishing Team</v>
      </c>
      <c r="S42">
        <f>'30 družstiev Preteky č. 1'!I14</f>
        <v>9</v>
      </c>
      <c r="T42" t="str">
        <f>'30 družstiev Preteky č. 1'!I13</f>
        <v>Štefan Futo</v>
      </c>
      <c r="U42" t="str">
        <f>'30 družstiev Preteky č. 1'!$B$13</f>
        <v>Komárno MMX Senzas   Dopping MFT</v>
      </c>
      <c r="V42">
        <v>5</v>
      </c>
      <c r="W42" t="str">
        <f t="shared" si="28"/>
        <v>Jozef Somogyi</v>
      </c>
      <c r="X42" t="str">
        <f t="shared" si="29"/>
        <v>Dunajská Streda E Haldorádo MFT SK</v>
      </c>
      <c r="AB42">
        <f>'30 družstiev Preteky č. 1'!L14</f>
        <v>3</v>
      </c>
      <c r="AC42" t="str">
        <f>'30 družstiev Preteky č. 1'!L13</f>
        <v>Marek Mayer</v>
      </c>
      <c r="AD42" t="str">
        <f>'30 družstiev Preteky č. 1'!$B$13</f>
        <v>Komárno MMX Senzas   Dopping MFT</v>
      </c>
      <c r="AE42">
        <v>5</v>
      </c>
      <c r="AF42" t="str">
        <f t="shared" si="30"/>
        <v>Richard Bartakovics</v>
      </c>
      <c r="AG42" t="str">
        <f t="shared" si="31"/>
        <v xml:space="preserve">Nová Baňa Carpio </v>
      </c>
    </row>
    <row r="43" spans="1:34" x14ac:dyDescent="0.25">
      <c r="A43">
        <f>'30 družstiev Preteky č. 1'!C16</f>
        <v>5</v>
      </c>
      <c r="B43" t="str">
        <f>'30 družstiev Preteky č. 1'!C15</f>
        <v>Denis Rovenský</v>
      </c>
      <c r="C43" t="str">
        <f>'30 družstiev Preteky č. 1'!$B$15</f>
        <v xml:space="preserve">Nová Baňa Carpio </v>
      </c>
      <c r="D43">
        <v>6</v>
      </c>
      <c r="E43" t="str">
        <f t="shared" si="24"/>
        <v>Roman Júlenyi</v>
      </c>
      <c r="F43" t="str">
        <f t="shared" si="25"/>
        <v>Turčianske Teplice B    Maver</v>
      </c>
      <c r="J43">
        <f>'30 družstiev Preteky č. 1'!F16</f>
        <v>11</v>
      </c>
      <c r="K43" t="str">
        <f>'30 družstiev Preteky č. 1'!F15</f>
        <v>Ivan Rovenský</v>
      </c>
      <c r="L43" t="str">
        <f>'30 družstiev Preteky č. 1'!$B$15</f>
        <v xml:space="preserve">Nová Baňa Carpio </v>
      </c>
      <c r="M43">
        <v>6</v>
      </c>
      <c r="N43" t="str">
        <f t="shared" si="26"/>
        <v>Oskár Horváth</v>
      </c>
      <c r="O43" t="str">
        <f t="shared" si="27"/>
        <v>Dunajská Streda A      Szenzál</v>
      </c>
      <c r="S43">
        <f>'30 družstiev Preteky č. 1'!I16</f>
        <v>4</v>
      </c>
      <c r="T43" t="str">
        <f>'30 družstiev Preteky č. 1'!I15</f>
        <v>Milan Michlík</v>
      </c>
      <c r="U43" t="str">
        <f>'30 družstiev Preteky č. 1'!$B$15</f>
        <v xml:space="preserve">Nová Baňa Carpio </v>
      </c>
      <c r="V43">
        <v>6</v>
      </c>
      <c r="W43" t="str">
        <f t="shared" si="28"/>
        <v>Ákos Szücs</v>
      </c>
      <c r="X43" t="str">
        <f t="shared" si="29"/>
        <v>Štúrovo A Top-Mix</v>
      </c>
      <c r="AB43">
        <f>'30 družstiev Preteky č. 1'!L16</f>
        <v>5</v>
      </c>
      <c r="AC43" t="str">
        <f>'30 družstiev Preteky č. 1'!L15</f>
        <v>Richard Bartakovics</v>
      </c>
      <c r="AD43" t="str">
        <f>'30 družstiev Preteky č. 1'!$B$15</f>
        <v xml:space="preserve">Nová Baňa Carpio </v>
      </c>
      <c r="AE43">
        <v>6</v>
      </c>
      <c r="AF43" t="str">
        <f t="shared" si="30"/>
        <v>Zoltán Berecz</v>
      </c>
      <c r="AG43" t="str">
        <f t="shared" si="31"/>
        <v>Dunajská Streda A      Szenzál</v>
      </c>
    </row>
    <row r="44" spans="1:34" x14ac:dyDescent="0.25">
      <c r="A44">
        <f>'30 družstiev Preteky č. 1'!C18</f>
        <v>7</v>
      </c>
      <c r="B44" t="str">
        <f>'30 družstiev Preteky č. 1'!C17</f>
        <v>Adrián Hovorka</v>
      </c>
      <c r="C44" t="str">
        <f>'30 družstiev Preteky č. 1'!$B$17</f>
        <v>Nové Zámky B                         Andovce</v>
      </c>
      <c r="D44">
        <v>7</v>
      </c>
      <c r="E44" t="str">
        <f t="shared" si="24"/>
        <v>Adrián Hovorka</v>
      </c>
      <c r="F44" t="str">
        <f t="shared" si="25"/>
        <v>Nové Zámky B                         Andovce</v>
      </c>
      <c r="J44">
        <f>'30 družstiev Preteky č. 1'!F18</f>
        <v>3</v>
      </c>
      <c r="K44" t="str">
        <f>'30 družstiev Preteky č. 1'!F17</f>
        <v>Zoltán Karvanský</v>
      </c>
      <c r="L44" t="str">
        <f>'30 družstiev Preteky č. 1'!$B$17</f>
        <v>Nové Zámky B                         Andovce</v>
      </c>
      <c r="M44">
        <v>7</v>
      </c>
      <c r="N44" t="str">
        <f t="shared" si="26"/>
        <v>Jaroslav Haššo</v>
      </c>
      <c r="O44" t="str">
        <f t="shared" si="27"/>
        <v>Hlohovec SPORTEX MT</v>
      </c>
      <c r="S44">
        <f>'30 družstiev Preteky č. 1'!I18</f>
        <v>1</v>
      </c>
      <c r="T44" t="str">
        <f>'30 družstiev Preteky č. 1'!I17</f>
        <v>Nikolas Szöke</v>
      </c>
      <c r="U44" t="str">
        <f>'30 družstiev Preteky č. 1'!$B$17</f>
        <v>Nové Zámky B                         Andovce</v>
      </c>
      <c r="V44">
        <v>7</v>
      </c>
      <c r="W44" t="str">
        <f t="shared" si="28"/>
        <v>Ján Ottinger</v>
      </c>
      <c r="X44" t="str">
        <f t="shared" si="29"/>
        <v>Turčianske Teplice B    Maver</v>
      </c>
      <c r="AB44">
        <f>'30 družstiev Preteky č. 1'!L18</f>
        <v>7</v>
      </c>
      <c r="AC44" t="str">
        <f>'30 družstiev Preteky č. 1'!L17</f>
        <v>Zoltán Juhász</v>
      </c>
      <c r="AD44" t="str">
        <f>'30 družstiev Preteky č. 1'!$B$17</f>
        <v>Nové Zámky B                         Andovce</v>
      </c>
      <c r="AE44">
        <v>7</v>
      </c>
      <c r="AF44" t="str">
        <f t="shared" si="30"/>
        <v>Zoltán Juhász</v>
      </c>
      <c r="AG44" t="str">
        <f t="shared" si="31"/>
        <v>Nové Zámky B                         Andovce</v>
      </c>
    </row>
    <row r="45" spans="1:34" x14ac:dyDescent="0.25">
      <c r="A45">
        <f>'30 družstiev Preteky č. 1'!C20</f>
        <v>1</v>
      </c>
      <c r="B45" t="str">
        <f>'30 družstiev Preteky č. 1'!C19</f>
        <v>Jozef Šimko</v>
      </c>
      <c r="C45" t="str">
        <f>'30 družstiev Preteky č. 1'!$B$19</f>
        <v>Považská Bystrica</v>
      </c>
      <c r="D45">
        <v>8</v>
      </c>
      <c r="E45" t="str">
        <f t="shared" si="24"/>
        <v>Ladiszlav Szabo</v>
      </c>
      <c r="F45" t="str">
        <f t="shared" si="25"/>
        <v>Dunajská Streda A      Szenzál</v>
      </c>
      <c r="J45">
        <f>'30 družstiev Preteky č. 1'!F20</f>
        <v>4</v>
      </c>
      <c r="K45" t="str">
        <f>'30 družstiev Preteky č. 1'!F19</f>
        <v>Ladislav Lenárt</v>
      </c>
      <c r="L45" t="str">
        <f>'30 družstiev Preteky č. 1'!$B$19</f>
        <v>Považská Bystrica</v>
      </c>
      <c r="M45">
        <v>8</v>
      </c>
      <c r="N45" t="str">
        <f t="shared" si="26"/>
        <v>Peter Rigó</v>
      </c>
      <c r="O45" t="str">
        <f t="shared" si="27"/>
        <v>Dunajská Streda E Haldorádo MFT SK</v>
      </c>
      <c r="S45">
        <f>'30 družstiev Preteky č. 1'!I20</f>
        <v>10</v>
      </c>
      <c r="T45" t="str">
        <f>'30 družstiev Preteky č. 1'!I19</f>
        <v>Rastislav Dudr</v>
      </c>
      <c r="U45" t="str">
        <f>'30 družstiev Preteky č. 1'!$B$19</f>
        <v>Považská Bystrica</v>
      </c>
      <c r="V45">
        <v>8</v>
      </c>
      <c r="W45" t="str">
        <f t="shared" si="28"/>
        <v>Ján Juricin</v>
      </c>
      <c r="X45" t="str">
        <f t="shared" si="29"/>
        <v>Dunajská Streda C             Blinker</v>
      </c>
      <c r="AB45">
        <f>'30 družstiev Preteky č. 1'!L20</f>
        <v>1</v>
      </c>
      <c r="AC45" t="str">
        <f>'30 družstiev Preteky č. 1'!L19</f>
        <v>Dominik Gaža</v>
      </c>
      <c r="AD45" t="str">
        <f>'30 družstiev Preteky č. 1'!$B$19</f>
        <v>Považská Bystrica</v>
      </c>
      <c r="AE45">
        <v>8</v>
      </c>
      <c r="AF45" t="str">
        <f t="shared" si="30"/>
        <v>Branislav Kriška</v>
      </c>
      <c r="AG45" t="str">
        <f t="shared" si="31"/>
        <v>Turčianske Teplice B    Maver</v>
      </c>
    </row>
    <row r="46" spans="1:34" x14ac:dyDescent="0.25">
      <c r="A46">
        <f>'30 družstiev Preteky č. 1'!C22</f>
        <v>4</v>
      </c>
      <c r="B46" t="str">
        <f>'30 družstiev Preteky č. 1'!C21</f>
        <v>Sándor Mechura</v>
      </c>
      <c r="C46" t="str">
        <f>'30 družstiev Preteky č. 1'!$B$21</f>
        <v>Štúrovo A Top-Mix</v>
      </c>
      <c r="D46">
        <v>9</v>
      </c>
      <c r="E46" t="str">
        <f t="shared" si="24"/>
        <v>Gergely Törjék</v>
      </c>
      <c r="F46" t="str">
        <f t="shared" si="25"/>
        <v>Dunajská Streda E Haldorádo MFT SK</v>
      </c>
      <c r="J46">
        <f>'30 družstiev Preteky č. 1'!F22</f>
        <v>10</v>
      </c>
      <c r="K46" t="str">
        <f>'30 družstiev Preteky č. 1'!F21</f>
        <v>Tibor Tóth</v>
      </c>
      <c r="L46" t="str">
        <f>'30 družstiev Preteky č. 1'!$B$21</f>
        <v>Štúrovo A Top-Mix</v>
      </c>
      <c r="M46">
        <v>9</v>
      </c>
      <c r="N46" t="str">
        <f t="shared" si="26"/>
        <v>Mário Sopúch</v>
      </c>
      <c r="O46" t="str">
        <f t="shared" si="27"/>
        <v>Turčianske Teplice B    Maver</v>
      </c>
      <c r="S46">
        <f>'30 družstiev Preteky č. 1'!I22</f>
        <v>6</v>
      </c>
      <c r="T46" t="str">
        <f>'30 družstiev Preteky č. 1'!I21</f>
        <v>Ákos Szücs</v>
      </c>
      <c r="U46" t="str">
        <f>'30 družstiev Preteky č. 1'!$B$21</f>
        <v>Štúrovo A Top-Mix</v>
      </c>
      <c r="V46">
        <v>9</v>
      </c>
      <c r="W46" t="str">
        <f t="shared" si="28"/>
        <v>Štefan Futo</v>
      </c>
      <c r="X46" t="str">
        <f t="shared" si="29"/>
        <v>Komárno MMX Senzas   Dopping MFT</v>
      </c>
      <c r="AB46">
        <f>'30 družstiev Preteky č. 1'!L22</f>
        <v>4</v>
      </c>
      <c r="AC46" t="str">
        <f>'30 družstiev Preteky č. 1'!L21</f>
        <v>Patrik Ferenc</v>
      </c>
      <c r="AD46" t="str">
        <f>'30 družstiev Preteky č. 1'!$B$21</f>
        <v>Štúrovo A Top-Mix</v>
      </c>
      <c r="AE46">
        <v>9</v>
      </c>
      <c r="AF46" t="str">
        <f t="shared" si="30"/>
        <v>Tomáš Mindák</v>
      </c>
      <c r="AG46" t="str">
        <f t="shared" si="31"/>
        <v>Hlohovec SPORTEX MT</v>
      </c>
    </row>
    <row r="47" spans="1:34" x14ac:dyDescent="0.25">
      <c r="A47">
        <f>'30 družstiev Preteky č. 1'!C24</f>
        <v>11</v>
      </c>
      <c r="B47" t="str">
        <f>'30 družstiev Preteky č. 1'!C23</f>
        <v>Attila Treindl ml.</v>
      </c>
      <c r="C47" t="str">
        <f>'30 družstiev Preteky č. 1'!$B$23</f>
        <v>Štúrovo B TMA          Fishing Team</v>
      </c>
      <c r="D47">
        <v>10</v>
      </c>
      <c r="E47" t="str">
        <f t="shared" si="24"/>
        <v>Martin Haššo</v>
      </c>
      <c r="F47" t="str">
        <f t="shared" si="25"/>
        <v>Hlohovec SPORTEX MT</v>
      </c>
      <c r="J47">
        <f>'30 družstiev Preteky č. 1'!F24</f>
        <v>5</v>
      </c>
      <c r="K47" t="str">
        <f>'30 družstiev Preteky č. 1'!F23</f>
        <v>József Varga</v>
      </c>
      <c r="L47" t="str">
        <f>'30 družstiev Preteky č. 1'!$B$23</f>
        <v>Štúrovo B TMA          Fishing Team</v>
      </c>
      <c r="M47">
        <v>10</v>
      </c>
      <c r="N47" t="str">
        <f t="shared" si="26"/>
        <v>Tibor Tóth</v>
      </c>
      <c r="O47" t="str">
        <f t="shared" si="27"/>
        <v>Štúrovo A Top-Mix</v>
      </c>
      <c r="S47">
        <f>'30 družstiev Preteky č. 1'!I24</f>
        <v>3</v>
      </c>
      <c r="T47" t="str">
        <f>'30 družstiev Preteky č. 1'!I23</f>
        <v>Július Slama</v>
      </c>
      <c r="U47" t="str">
        <f>'30 družstiev Preteky č. 1'!$B$23</f>
        <v>Štúrovo B TMA          Fishing Team</v>
      </c>
      <c r="V47">
        <v>10</v>
      </c>
      <c r="W47" t="str">
        <f t="shared" si="28"/>
        <v>Rastislav Dudr</v>
      </c>
      <c r="X47" t="str">
        <f t="shared" si="29"/>
        <v>Považská Bystrica</v>
      </c>
      <c r="AB47">
        <f>'30 družstiev Preteky č. 1'!L24</f>
        <v>11</v>
      </c>
      <c r="AC47" t="str">
        <f>'30 družstiev Preteky č. 1'!L23</f>
        <v>Attila Treindl st.</v>
      </c>
      <c r="AD47" t="str">
        <f>'30 družstiev Preteky č. 1'!$B$23</f>
        <v>Štúrovo B TMA          Fishing Team</v>
      </c>
      <c r="AE47">
        <v>10</v>
      </c>
      <c r="AF47" t="str">
        <f t="shared" si="30"/>
        <v>Gábor Törjék</v>
      </c>
      <c r="AG47" t="str">
        <f t="shared" si="31"/>
        <v>Dunajská Streda E Haldorádo MFT SK</v>
      </c>
    </row>
    <row r="48" spans="1:34" x14ac:dyDescent="0.25">
      <c r="A48">
        <f>'30 družstiev Preteky č. 1'!C26</f>
        <v>6</v>
      </c>
      <c r="B48" t="str">
        <f>'30 družstiev Preteky č. 1'!C25</f>
        <v>Roman Júlenyi</v>
      </c>
      <c r="C48" t="str">
        <f>'30 družstiev Preteky č. 1'!$B$25</f>
        <v>Turčianske Teplice B    Maver</v>
      </c>
      <c r="D48">
        <v>11</v>
      </c>
      <c r="E48" t="str">
        <f t="shared" si="24"/>
        <v>Attila Treindl ml.</v>
      </c>
      <c r="F48" t="str">
        <f t="shared" si="25"/>
        <v>Štúrovo B TMA          Fishing Team</v>
      </c>
      <c r="J48">
        <f>'30 družstiev Preteky č. 1'!F26</f>
        <v>9</v>
      </c>
      <c r="K48" t="str">
        <f>'30 družstiev Preteky č. 1'!F25</f>
        <v>Mário Sopúch</v>
      </c>
      <c r="L48" t="str">
        <f>'30 družstiev Preteky č. 1'!$B$25</f>
        <v>Turčianske Teplice B    Maver</v>
      </c>
      <c r="M48">
        <v>11</v>
      </c>
      <c r="N48" t="str">
        <f t="shared" si="26"/>
        <v>Ivan Rovenský</v>
      </c>
      <c r="O48" t="str">
        <f t="shared" si="27"/>
        <v xml:space="preserve">Nová Baňa Carpio </v>
      </c>
      <c r="S48">
        <f>'30 družstiev Preteky č. 1'!I26</f>
        <v>7</v>
      </c>
      <c r="T48" t="str">
        <f>'30 družstiev Preteky č. 1'!I25</f>
        <v>Ján Ottinger</v>
      </c>
      <c r="U48" t="str">
        <f>'30 družstiev Preteky č. 1'!$B$25</f>
        <v>Turčianske Teplice B    Maver</v>
      </c>
      <c r="V48">
        <v>11</v>
      </c>
      <c r="W48" t="str">
        <f t="shared" si="28"/>
        <v>Michal Struk</v>
      </c>
      <c r="X48" t="str">
        <f t="shared" si="29"/>
        <v>Hlohovec SPORTEX MT</v>
      </c>
      <c r="AB48">
        <f>'30 družstiev Preteky č. 1'!L26</f>
        <v>8</v>
      </c>
      <c r="AC48" t="str">
        <f>'30 družstiev Preteky č. 1'!L25</f>
        <v>Branislav Kriška</v>
      </c>
      <c r="AD48" t="str">
        <f>'30 družstiev Preteky č. 1'!$B$25</f>
        <v>Turčianske Teplice B    Maver</v>
      </c>
      <c r="AE48">
        <v>11</v>
      </c>
      <c r="AF48" t="str">
        <f t="shared" si="30"/>
        <v>Attila Treindl st.</v>
      </c>
      <c r="AG48" t="str">
        <f t="shared" si="31"/>
        <v>Štúrovo B TMA          Fishing Team</v>
      </c>
    </row>
    <row r="49" spans="1:33" x14ac:dyDescent="0.25">
      <c r="A49">
        <f>'30 družstiev Preteky č. 1'!C28</f>
        <v>0</v>
      </c>
      <c r="B49">
        <f>'30 družstiev Preteky č. 1'!C27</f>
        <v>0</v>
      </c>
      <c r="C49">
        <f>'30 družstiev Preteky č. 1'!$B$27</f>
        <v>0</v>
      </c>
      <c r="D49">
        <v>12</v>
      </c>
      <c r="E49" t="e">
        <f t="shared" si="24"/>
        <v>#N/A</v>
      </c>
      <c r="F49" t="e">
        <f t="shared" si="25"/>
        <v>#N/A</v>
      </c>
      <c r="J49">
        <f>'30 družstiev Preteky č. 1'!F28</f>
        <v>0</v>
      </c>
      <c r="K49">
        <f>'30 družstiev Preteky č. 1'!F27</f>
        <v>0</v>
      </c>
      <c r="L49">
        <f>'30 družstiev Preteky č. 1'!$B$27</f>
        <v>0</v>
      </c>
      <c r="M49">
        <v>12</v>
      </c>
      <c r="N49" t="e">
        <f t="shared" si="26"/>
        <v>#N/A</v>
      </c>
      <c r="O49" t="e">
        <f t="shared" si="27"/>
        <v>#N/A</v>
      </c>
      <c r="S49">
        <f>'30 družstiev Preteky č. 1'!I28</f>
        <v>0</v>
      </c>
      <c r="T49">
        <f>'30 družstiev Preteky č. 1'!I27</f>
        <v>0</v>
      </c>
      <c r="U49">
        <f>'30 družstiev Preteky č. 1'!$B$27</f>
        <v>0</v>
      </c>
      <c r="V49">
        <v>12</v>
      </c>
      <c r="W49" t="e">
        <f t="shared" si="28"/>
        <v>#N/A</v>
      </c>
      <c r="X49" t="e">
        <f t="shared" si="29"/>
        <v>#N/A</v>
      </c>
      <c r="AB49">
        <f>'30 družstiev Preteky č. 1'!L28</f>
        <v>0</v>
      </c>
      <c r="AC49">
        <f>'30 družstiev Preteky č. 1'!L27</f>
        <v>0</v>
      </c>
      <c r="AD49">
        <f>'30 družstiev Preteky č. 1'!$B$27</f>
        <v>0</v>
      </c>
      <c r="AE49">
        <v>12</v>
      </c>
      <c r="AF49" t="e">
        <f t="shared" si="30"/>
        <v>#N/A</v>
      </c>
      <c r="AG49" t="e">
        <f t="shared" si="31"/>
        <v>#N/A</v>
      </c>
    </row>
    <row r="50" spans="1:33" x14ac:dyDescent="0.25">
      <c r="A50">
        <f>'30 družstiev Preteky č. 1'!C30</f>
        <v>0</v>
      </c>
      <c r="B50">
        <f>'30 družstiev Preteky č. 1'!C29</f>
        <v>0</v>
      </c>
      <c r="C50">
        <f>'30 družstiev Preteky č. 1'!$B$29</f>
        <v>0</v>
      </c>
      <c r="D50">
        <v>13</v>
      </c>
      <c r="E50" t="e">
        <f t="shared" si="24"/>
        <v>#N/A</v>
      </c>
      <c r="F50" t="e">
        <f t="shared" si="25"/>
        <v>#N/A</v>
      </c>
      <c r="J50">
        <f>'30 družstiev Preteky č. 1'!F30</f>
        <v>0</v>
      </c>
      <c r="K50">
        <f>'30 družstiev Preteky č. 1'!F29</f>
        <v>0</v>
      </c>
      <c r="L50">
        <f>'30 družstiev Preteky č. 1'!$B$29</f>
        <v>0</v>
      </c>
      <c r="M50">
        <v>13</v>
      </c>
      <c r="N50" t="e">
        <f t="shared" si="26"/>
        <v>#N/A</v>
      </c>
      <c r="O50" t="e">
        <f t="shared" si="27"/>
        <v>#N/A</v>
      </c>
      <c r="S50">
        <f>'30 družstiev Preteky č. 1'!I30</f>
        <v>0</v>
      </c>
      <c r="T50">
        <f>'30 družstiev Preteky č. 1'!I29</f>
        <v>0</v>
      </c>
      <c r="U50">
        <f>'30 družstiev Preteky č. 1'!$B$29</f>
        <v>0</v>
      </c>
      <c r="V50">
        <v>13</v>
      </c>
      <c r="W50" t="e">
        <f t="shared" si="28"/>
        <v>#N/A</v>
      </c>
      <c r="X50" t="e">
        <f t="shared" si="29"/>
        <v>#N/A</v>
      </c>
      <c r="AB50">
        <f>'30 družstiev Preteky č. 1'!L30</f>
        <v>0</v>
      </c>
      <c r="AC50">
        <f>'30 družstiev Preteky č. 1'!L29</f>
        <v>0</v>
      </c>
      <c r="AD50">
        <f>'30 družstiev Preteky č. 1'!$B$29</f>
        <v>0</v>
      </c>
      <c r="AE50">
        <v>13</v>
      </c>
      <c r="AF50" t="e">
        <f t="shared" si="30"/>
        <v>#N/A</v>
      </c>
      <c r="AG50" t="e">
        <f t="shared" si="31"/>
        <v>#N/A</v>
      </c>
    </row>
    <row r="51" spans="1:33" x14ac:dyDescent="0.25">
      <c r="A51">
        <f>'30 družstiev Preteky č. 1'!C32</f>
        <v>0</v>
      </c>
      <c r="B51">
        <f>'30 družstiev Preteky č. 1'!C31</f>
        <v>0</v>
      </c>
      <c r="C51">
        <f>'30 družstiev Preteky č. 1'!$B$31</f>
        <v>0</v>
      </c>
      <c r="D51">
        <v>14</v>
      </c>
      <c r="E51" t="e">
        <f t="shared" si="24"/>
        <v>#N/A</v>
      </c>
      <c r="F51" t="e">
        <f t="shared" si="25"/>
        <v>#N/A</v>
      </c>
      <c r="J51">
        <f>'30 družstiev Preteky č. 1'!F32</f>
        <v>0</v>
      </c>
      <c r="K51">
        <f>'30 družstiev Preteky č. 1'!F31</f>
        <v>0</v>
      </c>
      <c r="L51">
        <f>'30 družstiev Preteky č. 1'!$B$31</f>
        <v>0</v>
      </c>
      <c r="M51">
        <v>14</v>
      </c>
      <c r="N51" t="e">
        <f t="shared" si="26"/>
        <v>#N/A</v>
      </c>
      <c r="O51" t="e">
        <f t="shared" si="27"/>
        <v>#N/A</v>
      </c>
      <c r="S51">
        <f>'30 družstiev Preteky č. 1'!I32</f>
        <v>0</v>
      </c>
      <c r="T51">
        <f>'30 družstiev Preteky č. 1'!I31</f>
        <v>0</v>
      </c>
      <c r="U51">
        <f>'30 družstiev Preteky č. 1'!$B$31</f>
        <v>0</v>
      </c>
      <c r="V51">
        <v>14</v>
      </c>
      <c r="W51" t="e">
        <f t="shared" si="28"/>
        <v>#N/A</v>
      </c>
      <c r="X51" t="e">
        <f t="shared" si="29"/>
        <v>#N/A</v>
      </c>
      <c r="AB51">
        <f>'30 družstiev Preteky č. 1'!L32</f>
        <v>0</v>
      </c>
      <c r="AC51">
        <f>'30 družstiev Preteky č. 1'!L31</f>
        <v>0</v>
      </c>
      <c r="AD51">
        <f>'30 družstiev Preteky č. 1'!$B$31</f>
        <v>0</v>
      </c>
      <c r="AE51">
        <v>14</v>
      </c>
      <c r="AF51" t="e">
        <f t="shared" si="30"/>
        <v>#N/A</v>
      </c>
      <c r="AG51" t="e">
        <f t="shared" si="31"/>
        <v>#N/A</v>
      </c>
    </row>
    <row r="52" spans="1:33" x14ac:dyDescent="0.25">
      <c r="A52">
        <f>'30 družstiev Preteky č. 1'!C34</f>
        <v>0</v>
      </c>
      <c r="B52">
        <f>'30 družstiev Preteky č. 1'!C33</f>
        <v>0</v>
      </c>
      <c r="C52">
        <f>'30 družstiev Preteky č. 1'!$B$33</f>
        <v>0</v>
      </c>
      <c r="D52">
        <v>15</v>
      </c>
      <c r="E52" t="e">
        <f t="shared" si="24"/>
        <v>#N/A</v>
      </c>
      <c r="F52" t="e">
        <f t="shared" si="25"/>
        <v>#N/A</v>
      </c>
      <c r="J52">
        <f>'30 družstiev Preteky č. 1'!F34</f>
        <v>0</v>
      </c>
      <c r="K52">
        <f>'30 družstiev Preteky č. 1'!F33</f>
        <v>0</v>
      </c>
      <c r="L52">
        <f>'30 družstiev Preteky č. 1'!$B$33</f>
        <v>0</v>
      </c>
      <c r="M52">
        <v>15</v>
      </c>
      <c r="N52" t="e">
        <f t="shared" si="26"/>
        <v>#N/A</v>
      </c>
      <c r="O52" t="e">
        <f t="shared" si="27"/>
        <v>#N/A</v>
      </c>
      <c r="S52">
        <f>'30 družstiev Preteky č. 1'!I34</f>
        <v>0</v>
      </c>
      <c r="T52">
        <f>'30 družstiev Preteky č. 1'!I33</f>
        <v>0</v>
      </c>
      <c r="U52">
        <f>'30 družstiev Preteky č. 1'!$B$33</f>
        <v>0</v>
      </c>
      <c r="V52">
        <v>15</v>
      </c>
      <c r="W52" t="e">
        <f t="shared" si="28"/>
        <v>#N/A</v>
      </c>
      <c r="X52" t="e">
        <f t="shared" si="29"/>
        <v>#N/A</v>
      </c>
      <c r="AB52">
        <f>'30 družstiev Preteky č. 1'!L34</f>
        <v>0</v>
      </c>
      <c r="AC52">
        <f>'30 družstiev Preteky č. 1'!L33</f>
        <v>0</v>
      </c>
      <c r="AD52">
        <f>'30 družstiev Preteky č. 1'!$B$33</f>
        <v>0</v>
      </c>
      <c r="AE52">
        <v>15</v>
      </c>
      <c r="AF52" t="e">
        <f t="shared" si="30"/>
        <v>#N/A</v>
      </c>
      <c r="AG52" t="e">
        <f t="shared" si="31"/>
        <v>#N/A</v>
      </c>
    </row>
    <row r="53" spans="1:33" x14ac:dyDescent="0.25">
      <c r="A53">
        <f>'30 družstiev Preteky č. 1'!C36</f>
        <v>0</v>
      </c>
      <c r="B53">
        <f>'30 družstiev Preteky č. 1'!C35</f>
        <v>0</v>
      </c>
      <c r="C53">
        <f>'30 družstiev Preteky č. 1'!$B$35</f>
        <v>0</v>
      </c>
      <c r="D53">
        <v>16</v>
      </c>
      <c r="E53" t="e">
        <f t="shared" si="24"/>
        <v>#N/A</v>
      </c>
      <c r="F53" t="e">
        <f t="shared" si="25"/>
        <v>#N/A</v>
      </c>
      <c r="J53">
        <f>'30 družstiev Preteky č. 1'!F36</f>
        <v>0</v>
      </c>
      <c r="K53">
        <f>'30 družstiev Preteky č. 1'!F35</f>
        <v>0</v>
      </c>
      <c r="L53">
        <f>'30 družstiev Preteky č. 1'!$B$35</f>
        <v>0</v>
      </c>
      <c r="M53">
        <v>16</v>
      </c>
      <c r="N53" t="e">
        <f t="shared" si="26"/>
        <v>#N/A</v>
      </c>
      <c r="O53" t="e">
        <f t="shared" si="27"/>
        <v>#N/A</v>
      </c>
      <c r="S53">
        <f>'30 družstiev Preteky č. 1'!I36</f>
        <v>0</v>
      </c>
      <c r="T53">
        <f>'30 družstiev Preteky č. 1'!I35</f>
        <v>0</v>
      </c>
      <c r="U53">
        <f>'30 družstiev Preteky č. 1'!$B$35</f>
        <v>0</v>
      </c>
      <c r="V53">
        <v>16</v>
      </c>
      <c r="W53" t="e">
        <f t="shared" si="28"/>
        <v>#N/A</v>
      </c>
      <c r="X53" t="e">
        <f t="shared" si="29"/>
        <v>#N/A</v>
      </c>
      <c r="AB53">
        <f>'30 družstiev Preteky č. 1'!L36</f>
        <v>0</v>
      </c>
      <c r="AC53">
        <f>'30 družstiev Preteky č. 1'!L35</f>
        <v>0</v>
      </c>
      <c r="AD53">
        <f>'30 družstiev Preteky č. 1'!$B$35</f>
        <v>0</v>
      </c>
      <c r="AE53">
        <v>16</v>
      </c>
      <c r="AF53" t="e">
        <f t="shared" si="30"/>
        <v>#N/A</v>
      </c>
      <c r="AG53" t="e">
        <f t="shared" si="31"/>
        <v>#N/A</v>
      </c>
    </row>
    <row r="54" spans="1:33" x14ac:dyDescent="0.25">
      <c r="A54">
        <f>'30 družstiev Preteky č. 1'!C38</f>
        <v>0</v>
      </c>
      <c r="B54">
        <f>'30 družstiev Preteky č. 1'!C37</f>
        <v>0</v>
      </c>
      <c r="C54">
        <f>'30 družstiev Preteky č. 1'!$B$37</f>
        <v>0</v>
      </c>
      <c r="D54">
        <v>17</v>
      </c>
      <c r="E54" t="e">
        <f t="shared" si="24"/>
        <v>#N/A</v>
      </c>
      <c r="F54" t="e">
        <f t="shared" si="25"/>
        <v>#N/A</v>
      </c>
      <c r="J54">
        <f>'30 družstiev Preteky č. 1'!F38</f>
        <v>0</v>
      </c>
      <c r="K54">
        <f>'30 družstiev Preteky č. 1'!F37</f>
        <v>0</v>
      </c>
      <c r="L54">
        <f>'30 družstiev Preteky č. 1'!$B$37</f>
        <v>0</v>
      </c>
      <c r="M54">
        <v>17</v>
      </c>
      <c r="N54" t="e">
        <f t="shared" si="26"/>
        <v>#N/A</v>
      </c>
      <c r="O54" t="e">
        <f t="shared" si="27"/>
        <v>#N/A</v>
      </c>
      <c r="S54">
        <f>'30 družstiev Preteky č. 1'!I38</f>
        <v>0</v>
      </c>
      <c r="T54">
        <f>'30 družstiev Preteky č. 1'!I37</f>
        <v>0</v>
      </c>
      <c r="U54">
        <f>'30 družstiev Preteky č. 1'!$B$37</f>
        <v>0</v>
      </c>
      <c r="V54">
        <v>17</v>
      </c>
      <c r="W54" t="e">
        <f t="shared" si="28"/>
        <v>#N/A</v>
      </c>
      <c r="X54" t="e">
        <f t="shared" si="29"/>
        <v>#N/A</v>
      </c>
      <c r="AB54">
        <f>'30 družstiev Preteky č. 1'!L38</f>
        <v>0</v>
      </c>
      <c r="AC54">
        <f>'30 družstiev Preteky č. 1'!L37</f>
        <v>0</v>
      </c>
      <c r="AD54">
        <f>'30 družstiev Preteky č. 1'!$B$37</f>
        <v>0</v>
      </c>
      <c r="AE54">
        <v>17</v>
      </c>
      <c r="AF54" t="e">
        <f t="shared" si="30"/>
        <v>#N/A</v>
      </c>
      <c r="AG54" t="e">
        <f t="shared" si="31"/>
        <v>#N/A</v>
      </c>
    </row>
    <row r="55" spans="1:33" x14ac:dyDescent="0.25">
      <c r="A55">
        <f>'30 družstiev Preteky č. 1'!C40</f>
        <v>0</v>
      </c>
      <c r="B55">
        <f>'30 družstiev Preteky č. 1'!C39</f>
        <v>0</v>
      </c>
      <c r="C55">
        <f>'30 družstiev Preteky č. 1'!$B$39</f>
        <v>0</v>
      </c>
      <c r="D55">
        <v>18</v>
      </c>
      <c r="E55" t="e">
        <f t="shared" si="24"/>
        <v>#N/A</v>
      </c>
      <c r="F55" t="e">
        <f t="shared" si="25"/>
        <v>#N/A</v>
      </c>
      <c r="J55">
        <f>'30 družstiev Preteky č. 1'!F40</f>
        <v>0</v>
      </c>
      <c r="K55">
        <f>'30 družstiev Preteky č. 1'!F39</f>
        <v>0</v>
      </c>
      <c r="L55">
        <f>'30 družstiev Preteky č. 1'!$B$39</f>
        <v>0</v>
      </c>
      <c r="M55">
        <v>18</v>
      </c>
      <c r="N55" t="e">
        <f t="shared" si="26"/>
        <v>#N/A</v>
      </c>
      <c r="O55" t="e">
        <f t="shared" si="27"/>
        <v>#N/A</v>
      </c>
      <c r="S55">
        <f>'30 družstiev Preteky č. 1'!I40</f>
        <v>0</v>
      </c>
      <c r="T55">
        <f>'30 družstiev Preteky č. 1'!I39</f>
        <v>0</v>
      </c>
      <c r="U55">
        <f>'30 družstiev Preteky č. 1'!$B$39</f>
        <v>0</v>
      </c>
      <c r="V55">
        <v>18</v>
      </c>
      <c r="W55" t="e">
        <f t="shared" si="28"/>
        <v>#N/A</v>
      </c>
      <c r="X55" t="e">
        <f t="shared" si="29"/>
        <v>#N/A</v>
      </c>
      <c r="AB55">
        <f>'30 družstiev Preteky č. 1'!L40</f>
        <v>0</v>
      </c>
      <c r="AC55">
        <f>'30 družstiev Preteky č. 1'!L39</f>
        <v>0</v>
      </c>
      <c r="AD55">
        <f>'30 družstiev Preteky č. 1'!$B$39</f>
        <v>0</v>
      </c>
      <c r="AE55">
        <v>18</v>
      </c>
      <c r="AF55" t="e">
        <f t="shared" si="30"/>
        <v>#N/A</v>
      </c>
      <c r="AG55" t="e">
        <f t="shared" si="31"/>
        <v>#N/A</v>
      </c>
    </row>
    <row r="56" spans="1:33" x14ac:dyDescent="0.25">
      <c r="A56">
        <f>'30 družstiev Preteky č. 1'!C42</f>
        <v>0</v>
      </c>
      <c r="B56">
        <f>'30 družstiev Preteky č. 1'!C41</f>
        <v>0</v>
      </c>
      <c r="C56">
        <f>'30 družstiev Preteky č. 1'!$B$41</f>
        <v>0</v>
      </c>
      <c r="D56">
        <v>19</v>
      </c>
      <c r="E56" t="e">
        <f t="shared" si="24"/>
        <v>#N/A</v>
      </c>
      <c r="F56" t="e">
        <f t="shared" si="25"/>
        <v>#N/A</v>
      </c>
      <c r="J56">
        <f>'30 družstiev Preteky č. 1'!F42</f>
        <v>0</v>
      </c>
      <c r="K56">
        <f>'30 družstiev Preteky č. 1'!F41</f>
        <v>0</v>
      </c>
      <c r="L56">
        <f>'30 družstiev Preteky č. 1'!$B$41</f>
        <v>0</v>
      </c>
      <c r="M56">
        <v>19</v>
      </c>
      <c r="N56" t="e">
        <f t="shared" si="26"/>
        <v>#N/A</v>
      </c>
      <c r="O56" t="e">
        <f t="shared" si="27"/>
        <v>#N/A</v>
      </c>
      <c r="S56">
        <f>'30 družstiev Preteky č. 1'!I42</f>
        <v>0</v>
      </c>
      <c r="T56">
        <f>'30 družstiev Preteky č. 1'!I41</f>
        <v>0</v>
      </c>
      <c r="U56">
        <f>'30 družstiev Preteky č. 1'!$B$41</f>
        <v>0</v>
      </c>
      <c r="V56">
        <v>19</v>
      </c>
      <c r="W56" t="e">
        <f t="shared" si="28"/>
        <v>#N/A</v>
      </c>
      <c r="X56" t="e">
        <f t="shared" si="29"/>
        <v>#N/A</v>
      </c>
      <c r="AB56">
        <f>'30 družstiev Preteky č. 1'!L42</f>
        <v>0</v>
      </c>
      <c r="AC56">
        <f>'30 družstiev Preteky č. 1'!L41</f>
        <v>0</v>
      </c>
      <c r="AD56">
        <f>'30 družstiev Preteky č. 1'!$B$41</f>
        <v>0</v>
      </c>
      <c r="AE56">
        <v>19</v>
      </c>
      <c r="AF56" t="e">
        <f t="shared" si="30"/>
        <v>#N/A</v>
      </c>
      <c r="AG56" t="e">
        <f t="shared" si="31"/>
        <v>#N/A</v>
      </c>
    </row>
    <row r="57" spans="1:33" x14ac:dyDescent="0.25">
      <c r="A57">
        <f>'30 družstiev Preteky č. 1'!C44</f>
        <v>0</v>
      </c>
      <c r="B57">
        <f>'30 družstiev Preteky č. 1'!C43</f>
        <v>0</v>
      </c>
      <c r="C57">
        <f>'30 družstiev Preteky č. 1'!$B$43</f>
        <v>0</v>
      </c>
      <c r="D57">
        <v>20</v>
      </c>
      <c r="E57" t="e">
        <f t="shared" si="24"/>
        <v>#N/A</v>
      </c>
      <c r="F57" t="e">
        <f t="shared" si="25"/>
        <v>#N/A</v>
      </c>
      <c r="J57">
        <f>'30 družstiev Preteky č. 1'!F44</f>
        <v>0</v>
      </c>
      <c r="K57">
        <f>'30 družstiev Preteky č. 1'!F43</f>
        <v>0</v>
      </c>
      <c r="L57">
        <f>'30 družstiev Preteky č. 1'!$B$43</f>
        <v>0</v>
      </c>
      <c r="M57">
        <v>20</v>
      </c>
      <c r="N57" t="e">
        <f t="shared" si="26"/>
        <v>#N/A</v>
      </c>
      <c r="O57" t="e">
        <f t="shared" si="27"/>
        <v>#N/A</v>
      </c>
      <c r="S57">
        <f>'30 družstiev Preteky č. 1'!I44</f>
        <v>0</v>
      </c>
      <c r="T57">
        <f>'30 družstiev Preteky č. 1'!I43</f>
        <v>0</v>
      </c>
      <c r="U57">
        <f>'30 družstiev Preteky č. 1'!$B$43</f>
        <v>0</v>
      </c>
      <c r="V57">
        <v>20</v>
      </c>
      <c r="W57" t="e">
        <f t="shared" si="28"/>
        <v>#N/A</v>
      </c>
      <c r="X57" t="e">
        <f t="shared" si="29"/>
        <v>#N/A</v>
      </c>
      <c r="AB57">
        <f>'30 družstiev Preteky č. 1'!L44</f>
        <v>0</v>
      </c>
      <c r="AC57">
        <f>'30 družstiev Preteky č. 1'!L43</f>
        <v>0</v>
      </c>
      <c r="AD57">
        <f>'30 družstiev Preteky č. 1'!$B$43</f>
        <v>0</v>
      </c>
      <c r="AE57">
        <v>20</v>
      </c>
      <c r="AF57" t="e">
        <f t="shared" si="30"/>
        <v>#N/A</v>
      </c>
      <c r="AG57" t="e">
        <f t="shared" si="31"/>
        <v>#N/A</v>
      </c>
    </row>
    <row r="58" spans="1:33" x14ac:dyDescent="0.25">
      <c r="A58">
        <f>'30 družstiev Preteky č. 1'!C46</f>
        <v>0</v>
      </c>
      <c r="B58">
        <f>'30 družstiev Preteky č. 1'!C45</f>
        <v>0</v>
      </c>
      <c r="C58">
        <f>'30 družstiev Preteky č. 1'!$B$45</f>
        <v>0</v>
      </c>
      <c r="D58">
        <v>21</v>
      </c>
      <c r="E58" t="e">
        <f t="shared" si="24"/>
        <v>#N/A</v>
      </c>
      <c r="F58" t="e">
        <f t="shared" si="25"/>
        <v>#N/A</v>
      </c>
      <c r="J58">
        <f>'30 družstiev Preteky č. 1'!F46</f>
        <v>0</v>
      </c>
      <c r="K58">
        <f>'30 družstiev Preteky č. 1'!F45</f>
        <v>0</v>
      </c>
      <c r="L58">
        <f>'30 družstiev Preteky č. 1'!$B$45</f>
        <v>0</v>
      </c>
      <c r="M58">
        <v>21</v>
      </c>
      <c r="N58" t="e">
        <f t="shared" si="26"/>
        <v>#N/A</v>
      </c>
      <c r="O58" t="e">
        <f t="shared" si="27"/>
        <v>#N/A</v>
      </c>
      <c r="S58">
        <f>'30 družstiev Preteky č. 1'!I46</f>
        <v>0</v>
      </c>
      <c r="T58">
        <f>'30 družstiev Preteky č. 1'!I45</f>
        <v>0</v>
      </c>
      <c r="U58">
        <f>'30 družstiev Preteky č. 1'!$B$45</f>
        <v>0</v>
      </c>
      <c r="V58">
        <v>21</v>
      </c>
      <c r="W58" t="e">
        <f t="shared" si="28"/>
        <v>#N/A</v>
      </c>
      <c r="X58" t="e">
        <f t="shared" si="29"/>
        <v>#N/A</v>
      </c>
      <c r="AB58">
        <f>'30 družstiev Preteky č. 1'!L46</f>
        <v>0</v>
      </c>
      <c r="AC58">
        <f>'30 družstiev Preteky č. 1'!L45</f>
        <v>0</v>
      </c>
      <c r="AD58">
        <f>'30 družstiev Preteky č. 1'!$B$45</f>
        <v>0</v>
      </c>
      <c r="AE58">
        <v>21</v>
      </c>
      <c r="AF58" t="e">
        <f t="shared" si="30"/>
        <v>#N/A</v>
      </c>
      <c r="AG58" t="e">
        <f t="shared" si="31"/>
        <v>#N/A</v>
      </c>
    </row>
    <row r="59" spans="1:33" x14ac:dyDescent="0.25">
      <c r="A59">
        <f>'30 družstiev Preteky č. 1'!C48</f>
        <v>0</v>
      </c>
      <c r="B59">
        <f>'30 družstiev Preteky č. 1'!C47</f>
        <v>0</v>
      </c>
      <c r="C59">
        <f>'30 družstiev Preteky č. 1'!$B$47</f>
        <v>0</v>
      </c>
      <c r="D59">
        <v>22</v>
      </c>
      <c r="E59" t="e">
        <f t="shared" si="24"/>
        <v>#N/A</v>
      </c>
      <c r="F59" t="e">
        <f t="shared" si="25"/>
        <v>#N/A</v>
      </c>
      <c r="J59">
        <f>'30 družstiev Preteky č. 1'!F48</f>
        <v>0</v>
      </c>
      <c r="K59">
        <f>'30 družstiev Preteky č. 1'!F47</f>
        <v>0</v>
      </c>
      <c r="L59">
        <f>'30 družstiev Preteky č. 1'!$B$47</f>
        <v>0</v>
      </c>
      <c r="M59">
        <v>22</v>
      </c>
      <c r="N59" t="e">
        <f t="shared" si="26"/>
        <v>#N/A</v>
      </c>
      <c r="O59" t="e">
        <f t="shared" si="27"/>
        <v>#N/A</v>
      </c>
      <c r="S59">
        <f>'30 družstiev Preteky č. 1'!I48</f>
        <v>0</v>
      </c>
      <c r="T59">
        <f>'30 družstiev Preteky č. 1'!I47</f>
        <v>0</v>
      </c>
      <c r="U59">
        <f>'30 družstiev Preteky č. 1'!$B$47</f>
        <v>0</v>
      </c>
      <c r="V59">
        <v>22</v>
      </c>
      <c r="W59" t="e">
        <f t="shared" si="28"/>
        <v>#N/A</v>
      </c>
      <c r="X59" t="e">
        <f t="shared" si="29"/>
        <v>#N/A</v>
      </c>
      <c r="AB59">
        <f>'30 družstiev Preteky č. 1'!L48</f>
        <v>0</v>
      </c>
      <c r="AC59">
        <f>'30 družstiev Preteky č. 1'!L47</f>
        <v>0</v>
      </c>
      <c r="AD59">
        <f>'30 družstiev Preteky č. 1'!$B$47</f>
        <v>0</v>
      </c>
      <c r="AE59">
        <v>22</v>
      </c>
      <c r="AF59" t="e">
        <f t="shared" si="30"/>
        <v>#N/A</v>
      </c>
      <c r="AG59" t="e">
        <f t="shared" si="31"/>
        <v>#N/A</v>
      </c>
    </row>
    <row r="60" spans="1:33" x14ac:dyDescent="0.25">
      <c r="A60">
        <f>'30 družstiev Preteky č. 1'!C50</f>
        <v>0</v>
      </c>
      <c r="B60">
        <f>'30 družstiev Preteky č. 1'!C49</f>
        <v>0</v>
      </c>
      <c r="C60">
        <f>'30 družstiev Preteky č. 1'!$B$49</f>
        <v>0</v>
      </c>
      <c r="D60">
        <v>23</v>
      </c>
      <c r="E60" t="e">
        <f t="shared" si="24"/>
        <v>#N/A</v>
      </c>
      <c r="F60" t="e">
        <f t="shared" si="25"/>
        <v>#N/A</v>
      </c>
      <c r="J60">
        <f>'30 družstiev Preteky č. 1'!F50</f>
        <v>0</v>
      </c>
      <c r="K60">
        <f>'30 družstiev Preteky č. 1'!F49</f>
        <v>0</v>
      </c>
      <c r="L60">
        <f>'30 družstiev Preteky č. 1'!$B$49</f>
        <v>0</v>
      </c>
      <c r="M60">
        <v>23</v>
      </c>
      <c r="N60" t="e">
        <f t="shared" si="26"/>
        <v>#N/A</v>
      </c>
      <c r="O60" t="e">
        <f t="shared" si="27"/>
        <v>#N/A</v>
      </c>
      <c r="S60">
        <f>'30 družstiev Preteky č. 1'!I50</f>
        <v>0</v>
      </c>
      <c r="T60">
        <f>'30 družstiev Preteky č. 1'!I49</f>
        <v>0</v>
      </c>
      <c r="U60">
        <f>'30 družstiev Preteky č. 1'!$B$49</f>
        <v>0</v>
      </c>
      <c r="V60">
        <v>23</v>
      </c>
      <c r="W60" t="e">
        <f t="shared" si="28"/>
        <v>#N/A</v>
      </c>
      <c r="X60" t="e">
        <f t="shared" si="29"/>
        <v>#N/A</v>
      </c>
      <c r="AB60">
        <f>'30 družstiev Preteky č. 1'!L50</f>
        <v>0</v>
      </c>
      <c r="AC60">
        <f>'30 družstiev Preteky č. 1'!L49</f>
        <v>0</v>
      </c>
      <c r="AD60">
        <f>'30 družstiev Preteky č. 1'!$B$49</f>
        <v>0</v>
      </c>
      <c r="AE60">
        <v>23</v>
      </c>
      <c r="AF60" t="e">
        <f t="shared" si="30"/>
        <v>#N/A</v>
      </c>
      <c r="AG60" t="e">
        <f t="shared" si="31"/>
        <v>#N/A</v>
      </c>
    </row>
    <row r="61" spans="1:33" x14ac:dyDescent="0.25">
      <c r="A61">
        <f>'30 družstiev Preteky č. 1'!C52</f>
        <v>0</v>
      </c>
      <c r="B61">
        <f>'30 družstiev Preteky č. 1'!C51</f>
        <v>0</v>
      </c>
      <c r="C61">
        <f>'30 družstiev Preteky č. 1'!$B$51</f>
        <v>0</v>
      </c>
      <c r="D61">
        <v>24</v>
      </c>
      <c r="E61" t="e">
        <f t="shared" si="24"/>
        <v>#N/A</v>
      </c>
      <c r="F61" t="e">
        <f t="shared" si="25"/>
        <v>#N/A</v>
      </c>
      <c r="J61">
        <f>'30 družstiev Preteky č. 1'!F52</f>
        <v>0</v>
      </c>
      <c r="K61">
        <f>'30 družstiev Preteky č. 1'!F51</f>
        <v>0</v>
      </c>
      <c r="L61">
        <f>'30 družstiev Preteky č. 1'!$B$51</f>
        <v>0</v>
      </c>
      <c r="M61">
        <v>24</v>
      </c>
      <c r="N61" t="e">
        <f t="shared" si="26"/>
        <v>#N/A</v>
      </c>
      <c r="O61" t="e">
        <f t="shared" si="27"/>
        <v>#N/A</v>
      </c>
      <c r="S61">
        <f>'30 družstiev Preteky č. 1'!I52</f>
        <v>0</v>
      </c>
      <c r="T61">
        <f>'30 družstiev Preteky č. 1'!I51</f>
        <v>0</v>
      </c>
      <c r="U61">
        <f>'30 družstiev Preteky č. 1'!$B$51</f>
        <v>0</v>
      </c>
      <c r="V61">
        <v>24</v>
      </c>
      <c r="W61" t="e">
        <f t="shared" si="28"/>
        <v>#N/A</v>
      </c>
      <c r="X61" t="e">
        <f t="shared" si="29"/>
        <v>#N/A</v>
      </c>
      <c r="AB61">
        <f>'30 družstiev Preteky č. 1'!L52</f>
        <v>0</v>
      </c>
      <c r="AC61">
        <f>'30 družstiev Preteky č. 1'!L51</f>
        <v>0</v>
      </c>
      <c r="AD61">
        <f>'30 družstiev Preteky č. 1'!$B$51</f>
        <v>0</v>
      </c>
      <c r="AE61">
        <v>24</v>
      </c>
      <c r="AF61" t="e">
        <f t="shared" si="30"/>
        <v>#N/A</v>
      </c>
      <c r="AG61" t="e">
        <f t="shared" si="31"/>
        <v>#N/A</v>
      </c>
    </row>
    <row r="62" spans="1:33" x14ac:dyDescent="0.25">
      <c r="A62">
        <f>'30 družstiev Preteky č. 1'!C54</f>
        <v>0</v>
      </c>
      <c r="B62">
        <f>'30 družstiev Preteky č. 1'!C53</f>
        <v>0</v>
      </c>
      <c r="C62">
        <f>'30 družstiev Preteky č. 1'!$B$53</f>
        <v>0</v>
      </c>
      <c r="D62">
        <v>25</v>
      </c>
      <c r="E62" t="e">
        <f t="shared" si="24"/>
        <v>#N/A</v>
      </c>
      <c r="F62" t="e">
        <f t="shared" si="25"/>
        <v>#N/A</v>
      </c>
      <c r="J62">
        <f>'30 družstiev Preteky č. 1'!F54</f>
        <v>0</v>
      </c>
      <c r="K62">
        <f>'30 družstiev Preteky č. 1'!F53</f>
        <v>0</v>
      </c>
      <c r="L62">
        <f>'30 družstiev Preteky č. 1'!$B$53</f>
        <v>0</v>
      </c>
      <c r="M62">
        <v>25</v>
      </c>
      <c r="N62" t="e">
        <f t="shared" si="26"/>
        <v>#N/A</v>
      </c>
      <c r="O62" t="e">
        <f t="shared" si="27"/>
        <v>#N/A</v>
      </c>
      <c r="S62">
        <f>'30 družstiev Preteky č. 1'!I54</f>
        <v>0</v>
      </c>
      <c r="T62">
        <f>'30 družstiev Preteky č. 1'!I53</f>
        <v>0</v>
      </c>
      <c r="U62">
        <f>'30 družstiev Preteky č. 1'!$B$53</f>
        <v>0</v>
      </c>
      <c r="V62">
        <v>25</v>
      </c>
      <c r="W62" t="e">
        <f t="shared" si="28"/>
        <v>#N/A</v>
      </c>
      <c r="X62" t="e">
        <f t="shared" si="29"/>
        <v>#N/A</v>
      </c>
      <c r="AB62">
        <f>'30 družstiev Preteky č. 1'!L54</f>
        <v>0</v>
      </c>
      <c r="AC62">
        <f>'30 družstiev Preteky č. 1'!L53</f>
        <v>0</v>
      </c>
      <c r="AD62">
        <f>'30 družstiev Preteky č. 1'!$B$53</f>
        <v>0</v>
      </c>
      <c r="AE62">
        <v>25</v>
      </c>
      <c r="AF62" t="e">
        <f t="shared" si="30"/>
        <v>#N/A</v>
      </c>
      <c r="AG62" t="e">
        <f t="shared" si="31"/>
        <v>#N/A</v>
      </c>
    </row>
    <row r="63" spans="1:33" x14ac:dyDescent="0.25">
      <c r="A63">
        <f>'30 družstiev Preteky č. 1'!C56</f>
        <v>0</v>
      </c>
      <c r="B63">
        <f>'30 družstiev Preteky č. 1'!C55</f>
        <v>0</v>
      </c>
      <c r="C63">
        <f>'30 družstiev Preteky č. 1'!$B$55</f>
        <v>0</v>
      </c>
      <c r="D63">
        <v>26</v>
      </c>
      <c r="E63" t="e">
        <f t="shared" si="24"/>
        <v>#N/A</v>
      </c>
      <c r="F63" t="e">
        <f t="shared" si="25"/>
        <v>#N/A</v>
      </c>
      <c r="J63">
        <f>'30 družstiev Preteky č. 1'!F56</f>
        <v>0</v>
      </c>
      <c r="K63">
        <f>'30 družstiev Preteky č. 1'!F55</f>
        <v>0</v>
      </c>
      <c r="L63">
        <f>'30 družstiev Preteky č. 1'!$B$55</f>
        <v>0</v>
      </c>
      <c r="M63">
        <v>26</v>
      </c>
      <c r="N63" t="e">
        <f t="shared" si="26"/>
        <v>#N/A</v>
      </c>
      <c r="O63" t="e">
        <f t="shared" si="27"/>
        <v>#N/A</v>
      </c>
      <c r="S63">
        <f>'30 družstiev Preteky č. 1'!I56</f>
        <v>0</v>
      </c>
      <c r="T63">
        <f>'30 družstiev Preteky č. 1'!I55</f>
        <v>0</v>
      </c>
      <c r="U63">
        <f>'30 družstiev Preteky č. 1'!$B$55</f>
        <v>0</v>
      </c>
      <c r="V63">
        <v>26</v>
      </c>
      <c r="W63" t="e">
        <f t="shared" si="28"/>
        <v>#N/A</v>
      </c>
      <c r="X63" t="e">
        <f t="shared" si="29"/>
        <v>#N/A</v>
      </c>
      <c r="AB63">
        <f>'30 družstiev Preteky č. 1'!L56</f>
        <v>0</v>
      </c>
      <c r="AC63">
        <f>'30 družstiev Preteky č. 1'!L55</f>
        <v>0</v>
      </c>
      <c r="AD63">
        <f>'30 družstiev Preteky č. 1'!$B$55</f>
        <v>0</v>
      </c>
      <c r="AE63">
        <v>26</v>
      </c>
      <c r="AF63" t="e">
        <f t="shared" si="30"/>
        <v>#N/A</v>
      </c>
      <c r="AG63" t="e">
        <f t="shared" si="31"/>
        <v>#N/A</v>
      </c>
    </row>
    <row r="64" spans="1:33" x14ac:dyDescent="0.25">
      <c r="A64">
        <f>'30 družstiev Preteky č. 1'!C58</f>
        <v>0</v>
      </c>
      <c r="B64">
        <f>'30 družstiev Preteky č. 1'!C57</f>
        <v>0</v>
      </c>
      <c r="C64">
        <f>'30 družstiev Preteky č. 1'!$B$57</f>
        <v>0</v>
      </c>
      <c r="D64">
        <v>27</v>
      </c>
      <c r="E64" t="e">
        <f t="shared" si="24"/>
        <v>#N/A</v>
      </c>
      <c r="F64" t="e">
        <f t="shared" si="25"/>
        <v>#N/A</v>
      </c>
      <c r="J64">
        <f>'30 družstiev Preteky č. 1'!F58</f>
        <v>0</v>
      </c>
      <c r="K64">
        <f>'30 družstiev Preteky č. 1'!F57</f>
        <v>0</v>
      </c>
      <c r="L64">
        <f>'30 družstiev Preteky č. 1'!$B$57</f>
        <v>0</v>
      </c>
      <c r="M64">
        <v>27</v>
      </c>
      <c r="N64" t="e">
        <f t="shared" si="26"/>
        <v>#N/A</v>
      </c>
      <c r="O64" t="e">
        <f t="shared" si="27"/>
        <v>#N/A</v>
      </c>
      <c r="S64">
        <f>'30 družstiev Preteky č. 1'!I58</f>
        <v>0</v>
      </c>
      <c r="T64">
        <f>'30 družstiev Preteky č. 1'!I57</f>
        <v>0</v>
      </c>
      <c r="U64">
        <f>'30 družstiev Preteky č. 1'!$B$57</f>
        <v>0</v>
      </c>
      <c r="V64">
        <v>27</v>
      </c>
      <c r="W64" t="e">
        <f t="shared" si="28"/>
        <v>#N/A</v>
      </c>
      <c r="X64" t="e">
        <f t="shared" si="29"/>
        <v>#N/A</v>
      </c>
      <c r="AB64">
        <f>'30 družstiev Preteky č. 1'!L58</f>
        <v>0</v>
      </c>
      <c r="AC64">
        <f>'30 družstiev Preteky č. 1'!L57</f>
        <v>0</v>
      </c>
      <c r="AD64">
        <f>'30 družstiev Preteky č. 1'!$B$57</f>
        <v>0</v>
      </c>
      <c r="AE64">
        <v>27</v>
      </c>
      <c r="AF64" t="e">
        <f t="shared" si="30"/>
        <v>#N/A</v>
      </c>
      <c r="AG64" t="e">
        <f t="shared" si="31"/>
        <v>#N/A</v>
      </c>
    </row>
    <row r="65" spans="1:33" x14ac:dyDescent="0.25">
      <c r="A65">
        <f>'30 družstiev Preteky č. 1'!C60</f>
        <v>0</v>
      </c>
      <c r="B65">
        <f>'30 družstiev Preteky č. 1'!C59</f>
        <v>0</v>
      </c>
      <c r="C65">
        <f>'30 družstiev Preteky č. 1'!$B$59</f>
        <v>0</v>
      </c>
      <c r="D65">
        <v>28</v>
      </c>
      <c r="E65" t="e">
        <f t="shared" si="24"/>
        <v>#N/A</v>
      </c>
      <c r="F65" t="e">
        <f t="shared" si="25"/>
        <v>#N/A</v>
      </c>
      <c r="J65">
        <f>'30 družstiev Preteky č. 1'!F60</f>
        <v>0</v>
      </c>
      <c r="K65">
        <f>'30 družstiev Preteky č. 1'!F59</f>
        <v>0</v>
      </c>
      <c r="L65">
        <f>'30 družstiev Preteky č. 1'!$B$59</f>
        <v>0</v>
      </c>
      <c r="M65">
        <v>28</v>
      </c>
      <c r="N65" t="e">
        <f t="shared" si="26"/>
        <v>#N/A</v>
      </c>
      <c r="O65" t="e">
        <f t="shared" si="27"/>
        <v>#N/A</v>
      </c>
      <c r="S65">
        <f>'30 družstiev Preteky č. 1'!I60</f>
        <v>0</v>
      </c>
      <c r="T65">
        <f>'30 družstiev Preteky č. 1'!I59</f>
        <v>0</v>
      </c>
      <c r="U65">
        <f>'30 družstiev Preteky č. 1'!$B$59</f>
        <v>0</v>
      </c>
      <c r="V65">
        <v>28</v>
      </c>
      <c r="W65" t="e">
        <f t="shared" si="28"/>
        <v>#N/A</v>
      </c>
      <c r="X65" t="e">
        <f t="shared" si="29"/>
        <v>#N/A</v>
      </c>
      <c r="AB65">
        <f>'30 družstiev Preteky č. 1'!L60</f>
        <v>0</v>
      </c>
      <c r="AC65">
        <f>'30 družstiev Preteky č. 1'!L59</f>
        <v>0</v>
      </c>
      <c r="AD65">
        <f>'30 družstiev Preteky č. 1'!$B$59</f>
        <v>0</v>
      </c>
      <c r="AE65">
        <v>28</v>
      </c>
      <c r="AF65" t="e">
        <f t="shared" si="30"/>
        <v>#N/A</v>
      </c>
      <c r="AG65" t="e">
        <f t="shared" si="31"/>
        <v>#N/A</v>
      </c>
    </row>
    <row r="66" spans="1:33" x14ac:dyDescent="0.25">
      <c r="A66">
        <f>'30 družstiev Preteky č. 1'!C62</f>
        <v>0</v>
      </c>
      <c r="B66">
        <f>'30 družstiev Preteky č. 1'!C61</f>
        <v>0</v>
      </c>
      <c r="C66">
        <f>'30 družstiev Preteky č. 1'!$B$61</f>
        <v>0</v>
      </c>
      <c r="D66">
        <v>29</v>
      </c>
      <c r="E66" t="e">
        <f t="shared" si="24"/>
        <v>#N/A</v>
      </c>
      <c r="F66" t="e">
        <f t="shared" si="25"/>
        <v>#N/A</v>
      </c>
      <c r="J66">
        <f>'30 družstiev Preteky č. 1'!F62</f>
        <v>0</v>
      </c>
      <c r="K66">
        <f>'30 družstiev Preteky č. 1'!F61</f>
        <v>0</v>
      </c>
      <c r="L66">
        <f>'30 družstiev Preteky č. 1'!$B$61</f>
        <v>0</v>
      </c>
      <c r="M66">
        <v>29</v>
      </c>
      <c r="N66" t="e">
        <f t="shared" si="26"/>
        <v>#N/A</v>
      </c>
      <c r="O66" t="e">
        <f t="shared" si="27"/>
        <v>#N/A</v>
      </c>
      <c r="S66">
        <f>'30 družstiev Preteky č. 1'!I62</f>
        <v>0</v>
      </c>
      <c r="T66">
        <f>'30 družstiev Preteky č. 1'!I61</f>
        <v>0</v>
      </c>
      <c r="U66">
        <f>'30 družstiev Preteky č. 1'!$B$61</f>
        <v>0</v>
      </c>
      <c r="V66">
        <v>29</v>
      </c>
      <c r="W66" t="e">
        <f t="shared" si="28"/>
        <v>#N/A</v>
      </c>
      <c r="X66" t="e">
        <f t="shared" si="29"/>
        <v>#N/A</v>
      </c>
      <c r="AB66">
        <f>'30 družstiev Preteky č. 1'!L62</f>
        <v>0</v>
      </c>
      <c r="AC66">
        <f>'30 družstiev Preteky č. 1'!L61</f>
        <v>0</v>
      </c>
      <c r="AD66">
        <f>'30 družstiev Preteky č. 1'!$B$61</f>
        <v>0</v>
      </c>
      <c r="AE66">
        <v>29</v>
      </c>
      <c r="AF66" t="e">
        <f t="shared" si="30"/>
        <v>#N/A</v>
      </c>
      <c r="AG66" t="e">
        <f t="shared" si="31"/>
        <v>#N/A</v>
      </c>
    </row>
    <row r="67" spans="1:33" x14ac:dyDescent="0.25">
      <c r="A67">
        <f>'30 družstiev Preteky č. 1'!C64</f>
        <v>0</v>
      </c>
      <c r="B67">
        <f>'30 družstiev Preteky č. 1'!C63</f>
        <v>0</v>
      </c>
      <c r="C67">
        <f>'30 družstiev Preteky č. 1'!$B$63</f>
        <v>0</v>
      </c>
      <c r="D67">
        <v>30</v>
      </c>
      <c r="E67" t="e">
        <f t="shared" si="24"/>
        <v>#N/A</v>
      </c>
      <c r="F67" t="e">
        <f t="shared" si="25"/>
        <v>#N/A</v>
      </c>
      <c r="J67">
        <f>'30 družstiev Preteky č. 1'!F64</f>
        <v>0</v>
      </c>
      <c r="K67">
        <f>'30 družstiev Preteky č. 1'!F63</f>
        <v>0</v>
      </c>
      <c r="L67">
        <f>'30 družstiev Preteky č. 1'!$B$63</f>
        <v>0</v>
      </c>
      <c r="M67">
        <v>30</v>
      </c>
      <c r="N67" t="e">
        <f t="shared" si="26"/>
        <v>#N/A</v>
      </c>
      <c r="O67" t="e">
        <f t="shared" si="27"/>
        <v>#N/A</v>
      </c>
      <c r="S67">
        <f>'30 družstiev Preteky č. 1'!I64</f>
        <v>0</v>
      </c>
      <c r="T67">
        <f>'30 družstiev Preteky č. 1'!I63</f>
        <v>0</v>
      </c>
      <c r="U67">
        <f>'30 družstiev Preteky č. 1'!$B$63</f>
        <v>0</v>
      </c>
      <c r="V67">
        <v>30</v>
      </c>
      <c r="W67" t="e">
        <f t="shared" si="28"/>
        <v>#N/A</v>
      </c>
      <c r="X67" t="e">
        <f t="shared" si="29"/>
        <v>#N/A</v>
      </c>
      <c r="AB67">
        <f>'30 družstiev Preteky č. 1'!L64</f>
        <v>0</v>
      </c>
      <c r="AC67">
        <f>'30 družstiev Preteky č. 1'!L63</f>
        <v>0</v>
      </c>
      <c r="AD67">
        <f>'30 družstiev Preteky č. 1'!$B$63</f>
        <v>0</v>
      </c>
      <c r="AE67">
        <v>30</v>
      </c>
      <c r="AF67" t="e">
        <f t="shared" si="30"/>
        <v>#N/A</v>
      </c>
      <c r="AG67" t="e">
        <f t="shared" si="31"/>
        <v>#N/A</v>
      </c>
    </row>
  </sheetData>
  <mergeCells count="144">
    <mergeCell ref="AC31:AD31"/>
    <mergeCell ref="K32:L32"/>
    <mergeCell ref="T32:U32"/>
    <mergeCell ref="AC32:AD32"/>
    <mergeCell ref="K33:L33"/>
    <mergeCell ref="T33:U33"/>
    <mergeCell ref="AC33:AD33"/>
    <mergeCell ref="AC27:AD27"/>
    <mergeCell ref="K28:L28"/>
    <mergeCell ref="T28:U28"/>
    <mergeCell ref="AC28:AD28"/>
    <mergeCell ref="K29:L29"/>
    <mergeCell ref="T29:U29"/>
    <mergeCell ref="AC29:AD29"/>
    <mergeCell ref="K30:L30"/>
    <mergeCell ref="T30:U30"/>
    <mergeCell ref="AC30:AD30"/>
    <mergeCell ref="B27:C27"/>
    <mergeCell ref="B28:C28"/>
    <mergeCell ref="B29:C29"/>
    <mergeCell ref="B30:C30"/>
    <mergeCell ref="B31:C31"/>
    <mergeCell ref="B32:C32"/>
    <mergeCell ref="B33:C33"/>
    <mergeCell ref="K27:L27"/>
    <mergeCell ref="T27:U27"/>
    <mergeCell ref="K31:L31"/>
    <mergeCell ref="T31:U31"/>
    <mergeCell ref="AB34:AD34"/>
    <mergeCell ref="AE34:AG34"/>
    <mergeCell ref="A34:C34"/>
    <mergeCell ref="D34:F34"/>
    <mergeCell ref="J34:L34"/>
    <mergeCell ref="M34:O34"/>
    <mergeCell ref="S34:U34"/>
    <mergeCell ref="V34:X34"/>
    <mergeCell ref="B22:C22"/>
    <mergeCell ref="K22:L22"/>
    <mergeCell ref="T22:U22"/>
    <mergeCell ref="AC22:AD22"/>
    <mergeCell ref="B23:C23"/>
    <mergeCell ref="K23:L23"/>
    <mergeCell ref="T23:U23"/>
    <mergeCell ref="AC23:AD23"/>
    <mergeCell ref="B24:C24"/>
    <mergeCell ref="B25:C25"/>
    <mergeCell ref="B26:C26"/>
    <mergeCell ref="K24:L24"/>
    <mergeCell ref="K25:L25"/>
    <mergeCell ref="K26:L26"/>
    <mergeCell ref="T24:U24"/>
    <mergeCell ref="T25:U2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AC9:AD9"/>
    <mergeCell ref="B6:C6"/>
    <mergeCell ref="K6:L6"/>
    <mergeCell ref="T6:U6"/>
    <mergeCell ref="AC6:AD6"/>
    <mergeCell ref="B7:C7"/>
    <mergeCell ref="K7:L7"/>
    <mergeCell ref="T7:U7"/>
    <mergeCell ref="AC7:AD7"/>
    <mergeCell ref="B1:G1"/>
    <mergeCell ref="K1:P1"/>
    <mergeCell ref="T1:Y1"/>
    <mergeCell ref="AC1:AH1"/>
    <mergeCell ref="B2:D2"/>
    <mergeCell ref="E2:G2"/>
    <mergeCell ref="K2:M2"/>
    <mergeCell ref="N2:P2"/>
    <mergeCell ref="T2:V2"/>
    <mergeCell ref="W2:Y2"/>
    <mergeCell ref="AC2:AE2"/>
    <mergeCell ref="T26:U26"/>
    <mergeCell ref="AC24:AD24"/>
    <mergeCell ref="AC25:AD25"/>
    <mergeCell ref="AC26:AD26"/>
    <mergeCell ref="AF2:AH2"/>
    <mergeCell ref="B3:C3"/>
    <mergeCell ref="K3:L3"/>
    <mergeCell ref="T3:U3"/>
    <mergeCell ref="AC3:AD3"/>
    <mergeCell ref="B4:C4"/>
    <mergeCell ref="K4:L4"/>
    <mergeCell ref="T4:U4"/>
    <mergeCell ref="AC4:AD4"/>
    <mergeCell ref="B5:C5"/>
    <mergeCell ref="K5:L5"/>
    <mergeCell ref="T5:U5"/>
    <mergeCell ref="AC5:AD5"/>
    <mergeCell ref="B8:C8"/>
    <mergeCell ref="K8:L8"/>
    <mergeCell ref="T8:U8"/>
    <mergeCell ref="AC8:AD8"/>
    <mergeCell ref="B9:C9"/>
    <mergeCell ref="K9:L9"/>
    <mergeCell ref="T9:U9"/>
  </mergeCells>
  <pageMargins left="0.19685039370078741" right="0.19685039370078741" top="0.74803149606299213" bottom="0.74803149606299213" header="0.31496062992125984" footer="0.31496062992125984"/>
  <pageSetup paperSize="9" scale="66" orientation="portrait" r:id="rId1"/>
  <colBreaks count="3" manualBreakCount="3">
    <brk id="8" max="33" man="1"/>
    <brk id="17" max="33" man="1"/>
    <brk id="26"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17</vt:i4>
      </vt:variant>
      <vt:variant>
        <vt:lpstr>Pomenované rozsahy</vt:lpstr>
      </vt:variant>
      <vt:variant>
        <vt:i4>12</vt:i4>
      </vt:variant>
    </vt:vector>
  </HeadingPairs>
  <TitlesOfParts>
    <vt:vector size="29" baseType="lpstr">
      <vt:lpstr>Zoznam tímov a pretekárov</vt:lpstr>
      <vt:lpstr>30 družstiev Preteky č. 1</vt:lpstr>
      <vt:lpstr>30 Preteky č.2</vt:lpstr>
      <vt:lpstr>Priebežné poradie po 1. a 2. k.</vt:lpstr>
      <vt:lpstr>12 družstiev Pretek č. 3</vt:lpstr>
      <vt:lpstr>12 družstiev Pretek č. 4</vt:lpstr>
      <vt:lpstr>Priebežné poradie po 3. a 4 </vt:lpstr>
      <vt:lpstr>30 Preteky č.3</vt:lpstr>
      <vt:lpstr>vazne 1.pretek</vt:lpstr>
      <vt:lpstr>vazne 2.pretek</vt:lpstr>
      <vt:lpstr>vazne 3.pretek</vt:lpstr>
      <vt:lpstr>vazne 2.preteky</vt:lpstr>
      <vt:lpstr>Jednotlivci na zoradenie</vt:lpstr>
      <vt:lpstr>Jednotlivci</vt:lpstr>
      <vt:lpstr>Sheet2</vt:lpstr>
      <vt:lpstr>Data Pretek2</vt:lpstr>
      <vt:lpstr>Data Pretek3</vt:lpstr>
      <vt:lpstr>'12 družstiev Pretek č. 3'!Oblasť_tlače</vt:lpstr>
      <vt:lpstr>'12 družstiev Pretek č. 4'!Oblasť_tlače</vt:lpstr>
      <vt:lpstr>'30 družstiev Preteky č. 1'!Oblasť_tlače</vt:lpstr>
      <vt:lpstr>'30 Preteky č.2'!Oblasť_tlače</vt:lpstr>
      <vt:lpstr>'30 Preteky č.3'!Oblasť_tlače</vt:lpstr>
      <vt:lpstr>'Jednotlivci na zoradenie'!Oblasť_tlače</vt:lpstr>
      <vt:lpstr>'Priebežné poradie po 1. a 2. k.'!Oblasť_tlače</vt:lpstr>
      <vt:lpstr>'Priebežné poradie po 3. a 4 '!Oblasť_tlače</vt:lpstr>
      <vt:lpstr>'vazne 1.pretek'!Oblasť_tlače</vt:lpstr>
      <vt:lpstr>'vazne 2.pretek'!Oblasť_tlače</vt:lpstr>
      <vt:lpstr>'vazne 2.preteky'!Oblasť_tlače</vt:lpstr>
      <vt:lpstr>'vazne 3.pretek'!Oblasť_tlače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luboš</dc:creator>
  <cp:lastModifiedBy>Palino Kubiš</cp:lastModifiedBy>
  <cp:lastPrinted>2023-08-27T05:35:35Z</cp:lastPrinted>
  <dcterms:created xsi:type="dcterms:W3CDTF">2006-09-08T20:43:32Z</dcterms:created>
  <dcterms:modified xsi:type="dcterms:W3CDTF">2024-07-07T18:47:26Z</dcterms:modified>
</cp:coreProperties>
</file>