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3/Prívlač/"/>
    </mc:Choice>
  </mc:AlternateContent>
  <xr:revisionPtr revIDLastSave="0" documentId="8_{9C1B8E48-B6C6-4EE2-AEDF-981127A2D758}" xr6:coauthVersionLast="47" xr6:coauthVersionMax="47" xr10:uidLastSave="{00000000-0000-0000-0000-000000000000}"/>
  <bookViews>
    <workbookView xWindow="-108" yWindow="-108" windowWidth="23256" windowHeight="12576" firstSheet="7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Nedela_I_kolo_sekt_A!$E$4</definedName>
    <definedName name="ZV" localSheetId="0">Sobota_I_kolo_sekt_A!$E$4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0" l="1"/>
  <c r="J10" i="10"/>
  <c r="M10" i="5"/>
  <c r="J10" i="5"/>
  <c r="L17" i="11"/>
  <c r="K17" i="11"/>
  <c r="J17" i="11"/>
  <c r="T16" i="9"/>
  <c r="Q15" i="9"/>
  <c r="N16" i="10" s="1"/>
  <c r="P15" i="9"/>
  <c r="O16" i="10" s="1"/>
  <c r="M15" i="9"/>
  <c r="N15" i="9" s="1"/>
  <c r="I15" i="9"/>
  <c r="Q14" i="9"/>
  <c r="N15" i="10" s="1"/>
  <c r="P14" i="9"/>
  <c r="O15" i="10" s="1"/>
  <c r="M14" i="9"/>
  <c r="I14" i="9"/>
  <c r="Q13" i="9"/>
  <c r="N14" i="10" s="1"/>
  <c r="P13" i="9"/>
  <c r="O14" i="10" s="1"/>
  <c r="M13" i="9"/>
  <c r="N13" i="9" s="1"/>
  <c r="I13" i="9"/>
  <c r="Q12" i="9"/>
  <c r="N13" i="10" s="1"/>
  <c r="P12" i="9"/>
  <c r="O13" i="10" s="1"/>
  <c r="M12" i="9"/>
  <c r="I12" i="9"/>
  <c r="Q11" i="9"/>
  <c r="N12" i="10" s="1"/>
  <c r="P11" i="9"/>
  <c r="O12" i="10" s="1"/>
  <c r="M11" i="9"/>
  <c r="N11" i="9" s="1"/>
  <c r="I11" i="9"/>
  <c r="Q10" i="9"/>
  <c r="N11" i="10" s="1"/>
  <c r="P10" i="9"/>
  <c r="O11" i="10" s="1"/>
  <c r="M10" i="9"/>
  <c r="I10" i="9"/>
  <c r="Q9" i="9"/>
  <c r="N10" i="10" s="1"/>
  <c r="P9" i="9"/>
  <c r="O10" i="10" s="1"/>
  <c r="O9" i="9"/>
  <c r="M9" i="9"/>
  <c r="I9" i="9"/>
  <c r="Q8" i="9"/>
  <c r="N9" i="10" s="1"/>
  <c r="P8" i="9"/>
  <c r="O9" i="10" s="1"/>
  <c r="M8" i="9"/>
  <c r="N8" i="9" s="1"/>
  <c r="I8" i="9"/>
  <c r="J8" i="9" s="1"/>
  <c r="O8" i="9" s="1"/>
  <c r="Q7" i="9"/>
  <c r="N8" i="10" s="1"/>
  <c r="P7" i="9"/>
  <c r="O8" i="10" s="1"/>
  <c r="M7" i="9"/>
  <c r="N7" i="9" s="1"/>
  <c r="I7" i="9"/>
  <c r="Q6" i="9"/>
  <c r="N7" i="10" s="1"/>
  <c r="P6" i="9"/>
  <c r="O7" i="10" s="1"/>
  <c r="M6" i="9"/>
  <c r="N6" i="9" s="1"/>
  <c r="I6" i="9"/>
  <c r="J6" i="9" s="1"/>
  <c r="O6" i="9" s="1"/>
  <c r="Q5" i="9"/>
  <c r="N6" i="10" s="1"/>
  <c r="P5" i="9"/>
  <c r="O6" i="10" s="1"/>
  <c r="N5" i="9"/>
  <c r="M5" i="9"/>
  <c r="I5" i="9"/>
  <c r="Q4" i="9"/>
  <c r="N5" i="10" s="1"/>
  <c r="P4" i="9"/>
  <c r="O5" i="10" s="1"/>
  <c r="M4" i="9"/>
  <c r="N14" i="9" s="1"/>
  <c r="I4" i="9"/>
  <c r="T16" i="8"/>
  <c r="Q15" i="8"/>
  <c r="K16" i="10" s="1"/>
  <c r="P15" i="8"/>
  <c r="L16" i="10" s="1"/>
  <c r="M15" i="8"/>
  <c r="I15" i="8"/>
  <c r="Q14" i="8"/>
  <c r="K15" i="10" s="1"/>
  <c r="P14" i="8"/>
  <c r="L15" i="10" s="1"/>
  <c r="M14" i="8"/>
  <c r="I14" i="8"/>
  <c r="Q13" i="8"/>
  <c r="K14" i="10" s="1"/>
  <c r="P13" i="8"/>
  <c r="L14" i="10" s="1"/>
  <c r="M13" i="8"/>
  <c r="I13" i="8"/>
  <c r="Q12" i="8"/>
  <c r="K13" i="10" s="1"/>
  <c r="P12" i="8"/>
  <c r="L13" i="10" s="1"/>
  <c r="M12" i="8"/>
  <c r="I12" i="8"/>
  <c r="Q11" i="8"/>
  <c r="K12" i="10" s="1"/>
  <c r="P11" i="8"/>
  <c r="L12" i="10" s="1"/>
  <c r="M11" i="8"/>
  <c r="I11" i="8"/>
  <c r="Q10" i="8"/>
  <c r="K11" i="10" s="1"/>
  <c r="P10" i="8"/>
  <c r="L11" i="10" s="1"/>
  <c r="M10" i="8"/>
  <c r="I10" i="8"/>
  <c r="Q9" i="8"/>
  <c r="K10" i="10" s="1"/>
  <c r="P9" i="8"/>
  <c r="L10" i="10" s="1"/>
  <c r="O9" i="8"/>
  <c r="M9" i="8"/>
  <c r="I9" i="8"/>
  <c r="J4" i="8" s="1"/>
  <c r="Q8" i="8"/>
  <c r="K9" i="10" s="1"/>
  <c r="P8" i="8"/>
  <c r="L9" i="10" s="1"/>
  <c r="M8" i="8"/>
  <c r="J8" i="8"/>
  <c r="I8" i="8"/>
  <c r="Q7" i="8"/>
  <c r="K8" i="10" s="1"/>
  <c r="P7" i="8"/>
  <c r="L8" i="10" s="1"/>
  <c r="M7" i="8"/>
  <c r="N7" i="8" s="1"/>
  <c r="I7" i="8"/>
  <c r="Q6" i="8"/>
  <c r="K7" i="10" s="1"/>
  <c r="P6" i="8"/>
  <c r="L7" i="10" s="1"/>
  <c r="M6" i="8"/>
  <c r="I6" i="8"/>
  <c r="Q5" i="8"/>
  <c r="K6" i="10" s="1"/>
  <c r="P5" i="8"/>
  <c r="L6" i="10" s="1"/>
  <c r="M5" i="8"/>
  <c r="I5" i="8"/>
  <c r="J11" i="8" s="1"/>
  <c r="O11" i="8" s="1"/>
  <c r="Q4" i="8"/>
  <c r="K5" i="10" s="1"/>
  <c r="P4" i="8"/>
  <c r="L5" i="10" s="1"/>
  <c r="M4" i="8"/>
  <c r="N11" i="8" s="1"/>
  <c r="I4" i="8"/>
  <c r="T16" i="7"/>
  <c r="Q15" i="7"/>
  <c r="H16" i="10" s="1"/>
  <c r="P15" i="7"/>
  <c r="I16" i="10" s="1"/>
  <c r="M15" i="7"/>
  <c r="I15" i="7"/>
  <c r="Q14" i="7"/>
  <c r="H15" i="10" s="1"/>
  <c r="P14" i="7"/>
  <c r="I15" i="10" s="1"/>
  <c r="M14" i="7"/>
  <c r="I14" i="7"/>
  <c r="Q13" i="7"/>
  <c r="H14" i="10" s="1"/>
  <c r="P13" i="7"/>
  <c r="I14" i="10" s="1"/>
  <c r="M13" i="7"/>
  <c r="I13" i="7"/>
  <c r="Q12" i="7"/>
  <c r="H13" i="10" s="1"/>
  <c r="P12" i="7"/>
  <c r="I13" i="10" s="1"/>
  <c r="M12" i="7"/>
  <c r="I12" i="7"/>
  <c r="Q11" i="7"/>
  <c r="H12" i="10" s="1"/>
  <c r="P11" i="7"/>
  <c r="I12" i="10" s="1"/>
  <c r="M11" i="7"/>
  <c r="I11" i="7"/>
  <c r="Q10" i="7"/>
  <c r="H11" i="10" s="1"/>
  <c r="P10" i="7"/>
  <c r="I11" i="10" s="1"/>
  <c r="M10" i="7"/>
  <c r="I10" i="7"/>
  <c r="Q9" i="7"/>
  <c r="H10" i="10" s="1"/>
  <c r="P9" i="7"/>
  <c r="I10" i="10" s="1"/>
  <c r="M9" i="7"/>
  <c r="I9" i="7"/>
  <c r="Q8" i="7"/>
  <c r="H9" i="10" s="1"/>
  <c r="P8" i="7"/>
  <c r="I9" i="10" s="1"/>
  <c r="M8" i="7"/>
  <c r="N8" i="7" s="1"/>
  <c r="I8" i="7"/>
  <c r="Q7" i="7"/>
  <c r="H8" i="10" s="1"/>
  <c r="P7" i="7"/>
  <c r="I8" i="10" s="1"/>
  <c r="M7" i="7"/>
  <c r="N7" i="7" s="1"/>
  <c r="I7" i="7"/>
  <c r="Q6" i="7"/>
  <c r="H7" i="10" s="1"/>
  <c r="P6" i="7"/>
  <c r="I7" i="10" s="1"/>
  <c r="M6" i="7"/>
  <c r="I6" i="7"/>
  <c r="Q5" i="7"/>
  <c r="H6" i="10" s="1"/>
  <c r="P5" i="7"/>
  <c r="I6" i="10" s="1"/>
  <c r="M5" i="7"/>
  <c r="I5" i="7"/>
  <c r="Q4" i="7"/>
  <c r="H5" i="10" s="1"/>
  <c r="P4" i="7"/>
  <c r="I5" i="10" s="1"/>
  <c r="M4" i="7"/>
  <c r="I4" i="7"/>
  <c r="J8" i="7" s="1"/>
  <c r="O8" i="7" s="1"/>
  <c r="T16" i="6"/>
  <c r="Q15" i="6"/>
  <c r="E16" i="10" s="1"/>
  <c r="Q16" i="10" s="1"/>
  <c r="H16" i="11" s="1"/>
  <c r="P15" i="6"/>
  <c r="F16" i="10" s="1"/>
  <c r="R16" i="10" s="1"/>
  <c r="I16" i="11" s="1"/>
  <c r="M15" i="6"/>
  <c r="I15" i="6"/>
  <c r="Q14" i="6"/>
  <c r="E15" i="10" s="1"/>
  <c r="Q15" i="10" s="1"/>
  <c r="H15" i="11" s="1"/>
  <c r="P14" i="6"/>
  <c r="F15" i="10" s="1"/>
  <c r="R15" i="10" s="1"/>
  <c r="I15" i="11" s="1"/>
  <c r="M14" i="6"/>
  <c r="N14" i="6" s="1"/>
  <c r="I14" i="6"/>
  <c r="Q13" i="6"/>
  <c r="E14" i="10" s="1"/>
  <c r="Q14" i="10" s="1"/>
  <c r="H14" i="11" s="1"/>
  <c r="P13" i="6"/>
  <c r="F14" i="10" s="1"/>
  <c r="R14" i="10" s="1"/>
  <c r="I14" i="11" s="1"/>
  <c r="M13" i="6"/>
  <c r="I13" i="6"/>
  <c r="Q12" i="6"/>
  <c r="E13" i="10" s="1"/>
  <c r="Q13" i="10" s="1"/>
  <c r="H13" i="11" s="1"/>
  <c r="P12" i="6"/>
  <c r="F13" i="10" s="1"/>
  <c r="R13" i="10" s="1"/>
  <c r="I13" i="11" s="1"/>
  <c r="M12" i="6"/>
  <c r="I12" i="6"/>
  <c r="J12" i="6" s="1"/>
  <c r="Q11" i="6"/>
  <c r="E12" i="10" s="1"/>
  <c r="Q12" i="10" s="1"/>
  <c r="H12" i="11" s="1"/>
  <c r="P11" i="6"/>
  <c r="F12" i="10" s="1"/>
  <c r="R12" i="10" s="1"/>
  <c r="I12" i="11" s="1"/>
  <c r="M11" i="6"/>
  <c r="J11" i="6"/>
  <c r="I11" i="6"/>
  <c r="Q10" i="6"/>
  <c r="E11" i="10" s="1"/>
  <c r="Q11" i="10" s="1"/>
  <c r="H11" i="11" s="1"/>
  <c r="P10" i="6"/>
  <c r="F11" i="10" s="1"/>
  <c r="R11" i="10" s="1"/>
  <c r="I11" i="11" s="1"/>
  <c r="M10" i="6"/>
  <c r="N10" i="6" s="1"/>
  <c r="I10" i="6"/>
  <c r="Q9" i="6"/>
  <c r="E10" i="10" s="1"/>
  <c r="Q10" i="10" s="1"/>
  <c r="H10" i="11" s="1"/>
  <c r="P9" i="6"/>
  <c r="F10" i="10" s="1"/>
  <c r="R10" i="10" s="1"/>
  <c r="I10" i="11" s="1"/>
  <c r="M9" i="6"/>
  <c r="I9" i="6"/>
  <c r="Q8" i="6"/>
  <c r="E9" i="10" s="1"/>
  <c r="Q9" i="10" s="1"/>
  <c r="H9" i="11" s="1"/>
  <c r="P8" i="6"/>
  <c r="F9" i="10" s="1"/>
  <c r="R9" i="10" s="1"/>
  <c r="I9" i="11" s="1"/>
  <c r="M8" i="6"/>
  <c r="N8" i="6" s="1"/>
  <c r="I8" i="6"/>
  <c r="J8" i="6" s="1"/>
  <c r="Q7" i="6"/>
  <c r="E8" i="10" s="1"/>
  <c r="Q8" i="10" s="1"/>
  <c r="H8" i="11" s="1"/>
  <c r="P7" i="6"/>
  <c r="F8" i="10" s="1"/>
  <c r="R8" i="10" s="1"/>
  <c r="I8" i="11" s="1"/>
  <c r="M7" i="6"/>
  <c r="I7" i="6"/>
  <c r="Q6" i="6"/>
  <c r="E7" i="10" s="1"/>
  <c r="Q7" i="10" s="1"/>
  <c r="H7" i="11" s="1"/>
  <c r="P6" i="6"/>
  <c r="F7" i="10" s="1"/>
  <c r="R7" i="10" s="1"/>
  <c r="I7" i="11" s="1"/>
  <c r="M6" i="6"/>
  <c r="N5" i="6" s="1"/>
  <c r="I6" i="6"/>
  <c r="Q5" i="6"/>
  <c r="E6" i="10" s="1"/>
  <c r="Q6" i="10" s="1"/>
  <c r="H6" i="11" s="1"/>
  <c r="P5" i="6"/>
  <c r="F6" i="10" s="1"/>
  <c r="R6" i="10" s="1"/>
  <c r="I6" i="11" s="1"/>
  <c r="M5" i="6"/>
  <c r="I5" i="6"/>
  <c r="Q4" i="6"/>
  <c r="E5" i="10" s="1"/>
  <c r="Q5" i="10" s="1"/>
  <c r="H5" i="11" s="1"/>
  <c r="P4" i="6"/>
  <c r="F5" i="10" s="1"/>
  <c r="R5" i="10" s="1"/>
  <c r="I5" i="11" s="1"/>
  <c r="M4" i="6"/>
  <c r="N15" i="6" s="1"/>
  <c r="I4" i="6"/>
  <c r="J13" i="6" s="1"/>
  <c r="R10" i="5"/>
  <c r="F10" i="11" s="1"/>
  <c r="N10" i="11" s="1"/>
  <c r="L10" i="12" s="1"/>
  <c r="N10" i="12" s="1"/>
  <c r="T16" i="4"/>
  <c r="Q15" i="4"/>
  <c r="N16" i="5" s="1"/>
  <c r="P15" i="4"/>
  <c r="O16" i="5" s="1"/>
  <c r="M15" i="4"/>
  <c r="N15" i="4" s="1"/>
  <c r="I15" i="4"/>
  <c r="J15" i="4" s="1"/>
  <c r="Q14" i="4"/>
  <c r="N15" i="5" s="1"/>
  <c r="P14" i="4"/>
  <c r="O15" i="5" s="1"/>
  <c r="M14" i="4"/>
  <c r="I14" i="4"/>
  <c r="Q13" i="4"/>
  <c r="N14" i="5" s="1"/>
  <c r="P13" i="4"/>
  <c r="O14" i="5" s="1"/>
  <c r="M13" i="4"/>
  <c r="N13" i="4" s="1"/>
  <c r="I13" i="4"/>
  <c r="J13" i="4" s="1"/>
  <c r="Q12" i="4"/>
  <c r="N13" i="5" s="1"/>
  <c r="P12" i="4"/>
  <c r="O13" i="5" s="1"/>
  <c r="M12" i="4"/>
  <c r="I12" i="4"/>
  <c r="Q11" i="4"/>
  <c r="N12" i="5" s="1"/>
  <c r="P11" i="4"/>
  <c r="O12" i="5" s="1"/>
  <c r="M11" i="4"/>
  <c r="N11" i="4" s="1"/>
  <c r="I11" i="4"/>
  <c r="J11" i="4" s="1"/>
  <c r="O11" i="4" s="1"/>
  <c r="Q10" i="4"/>
  <c r="N11" i="5" s="1"/>
  <c r="P10" i="4"/>
  <c r="O11" i="5" s="1"/>
  <c r="M10" i="4"/>
  <c r="I10" i="4"/>
  <c r="Q9" i="4"/>
  <c r="N10" i="5" s="1"/>
  <c r="P9" i="4"/>
  <c r="O10" i="5" s="1"/>
  <c r="O9" i="4"/>
  <c r="M9" i="4"/>
  <c r="I9" i="4"/>
  <c r="Q8" i="4"/>
  <c r="N9" i="5" s="1"/>
  <c r="Q9" i="5" s="1"/>
  <c r="E9" i="11" s="1"/>
  <c r="O9" i="11" s="1"/>
  <c r="K9" i="12" s="1"/>
  <c r="O9" i="12" s="1"/>
  <c r="P8" i="4"/>
  <c r="O9" i="5" s="1"/>
  <c r="M8" i="4"/>
  <c r="N8" i="4" s="1"/>
  <c r="I8" i="4"/>
  <c r="J8" i="4" s="1"/>
  <c r="O8" i="4" s="1"/>
  <c r="Q7" i="4"/>
  <c r="N8" i="5" s="1"/>
  <c r="P7" i="4"/>
  <c r="O8" i="5" s="1"/>
  <c r="M7" i="4"/>
  <c r="I7" i="4"/>
  <c r="Q6" i="4"/>
  <c r="N7" i="5" s="1"/>
  <c r="P6" i="4"/>
  <c r="O7" i="5" s="1"/>
  <c r="M6" i="4"/>
  <c r="N6" i="4" s="1"/>
  <c r="I6" i="4"/>
  <c r="J12" i="4" s="1"/>
  <c r="Q5" i="4"/>
  <c r="N6" i="5" s="1"/>
  <c r="P5" i="4"/>
  <c r="O6" i="5" s="1"/>
  <c r="R6" i="5" s="1"/>
  <c r="F6" i="11" s="1"/>
  <c r="N6" i="11" s="1"/>
  <c r="L6" i="12" s="1"/>
  <c r="N6" i="12" s="1"/>
  <c r="M5" i="4"/>
  <c r="J5" i="4"/>
  <c r="I5" i="4"/>
  <c r="Q4" i="4"/>
  <c r="N5" i="5" s="1"/>
  <c r="Q5" i="5" s="1"/>
  <c r="E5" i="11" s="1"/>
  <c r="P4" i="4"/>
  <c r="O5" i="5" s="1"/>
  <c r="O17" i="5" s="1"/>
  <c r="M4" i="4"/>
  <c r="N12" i="4" s="1"/>
  <c r="I4" i="4"/>
  <c r="J14" i="4" s="1"/>
  <c r="T16" i="3"/>
  <c r="Q15" i="3"/>
  <c r="K16" i="5" s="1"/>
  <c r="P15" i="3"/>
  <c r="L16" i="5" s="1"/>
  <c r="M15" i="3"/>
  <c r="I15" i="3"/>
  <c r="Q14" i="3"/>
  <c r="K15" i="5" s="1"/>
  <c r="P14" i="3"/>
  <c r="L15" i="5" s="1"/>
  <c r="M14" i="3"/>
  <c r="N14" i="3" s="1"/>
  <c r="I14" i="3"/>
  <c r="J14" i="3" s="1"/>
  <c r="Q13" i="3"/>
  <c r="K14" i="5" s="1"/>
  <c r="P13" i="3"/>
  <c r="L14" i="5" s="1"/>
  <c r="R14" i="5" s="1"/>
  <c r="F14" i="11" s="1"/>
  <c r="N14" i="11" s="1"/>
  <c r="M13" i="3"/>
  <c r="I13" i="3"/>
  <c r="Q12" i="3"/>
  <c r="K13" i="5" s="1"/>
  <c r="Q13" i="5" s="1"/>
  <c r="E13" i="11" s="1"/>
  <c r="O13" i="11" s="1"/>
  <c r="K13" i="12" s="1"/>
  <c r="O13" i="12" s="1"/>
  <c r="P12" i="3"/>
  <c r="L13" i="5" s="1"/>
  <c r="M12" i="3"/>
  <c r="N12" i="3" s="1"/>
  <c r="I12" i="3"/>
  <c r="J12" i="3" s="1"/>
  <c r="Q11" i="3"/>
  <c r="K12" i="5" s="1"/>
  <c r="P11" i="3"/>
  <c r="L12" i="5" s="1"/>
  <c r="M11" i="3"/>
  <c r="I11" i="3"/>
  <c r="Q10" i="3"/>
  <c r="K11" i="5" s="1"/>
  <c r="P10" i="3"/>
  <c r="L11" i="5" s="1"/>
  <c r="M10" i="3"/>
  <c r="N10" i="3" s="1"/>
  <c r="I10" i="3"/>
  <c r="J10" i="3" s="1"/>
  <c r="Q9" i="3"/>
  <c r="K10" i="5" s="1"/>
  <c r="P9" i="3"/>
  <c r="L10" i="5" s="1"/>
  <c r="O9" i="3"/>
  <c r="M9" i="3"/>
  <c r="I9" i="3"/>
  <c r="Q8" i="3"/>
  <c r="K9" i="5" s="1"/>
  <c r="P8" i="3"/>
  <c r="L9" i="5" s="1"/>
  <c r="M8" i="3"/>
  <c r="I8" i="3"/>
  <c r="Q7" i="3"/>
  <c r="K8" i="5" s="1"/>
  <c r="P7" i="3"/>
  <c r="L8" i="5" s="1"/>
  <c r="M7" i="3"/>
  <c r="N7" i="3" s="1"/>
  <c r="I7" i="3"/>
  <c r="J4" i="3" s="1"/>
  <c r="Q6" i="3"/>
  <c r="K7" i="5" s="1"/>
  <c r="P6" i="3"/>
  <c r="L7" i="5" s="1"/>
  <c r="M6" i="3"/>
  <c r="I6" i="3"/>
  <c r="Q5" i="3"/>
  <c r="K6" i="5" s="1"/>
  <c r="P5" i="3"/>
  <c r="L6" i="5" s="1"/>
  <c r="M5" i="3"/>
  <c r="N6" i="3" s="1"/>
  <c r="I5" i="3"/>
  <c r="J8" i="3" s="1"/>
  <c r="Q4" i="3"/>
  <c r="K5" i="5" s="1"/>
  <c r="K17" i="5" s="1"/>
  <c r="P4" i="3"/>
  <c r="L5" i="5" s="1"/>
  <c r="L17" i="5" s="1"/>
  <c r="M4" i="3"/>
  <c r="N13" i="3" s="1"/>
  <c r="I4" i="3"/>
  <c r="J15" i="3" s="1"/>
  <c r="T16" i="2"/>
  <c r="Q15" i="2"/>
  <c r="H16" i="5" s="1"/>
  <c r="P15" i="2"/>
  <c r="I16" i="5" s="1"/>
  <c r="M15" i="2"/>
  <c r="N15" i="2" s="1"/>
  <c r="I15" i="2"/>
  <c r="J15" i="2" s="1"/>
  <c r="O15" i="2" s="1"/>
  <c r="Q14" i="2"/>
  <c r="H15" i="5" s="1"/>
  <c r="P14" i="2"/>
  <c r="I15" i="5" s="1"/>
  <c r="M14" i="2"/>
  <c r="I14" i="2"/>
  <c r="Q13" i="2"/>
  <c r="H14" i="5" s="1"/>
  <c r="P13" i="2"/>
  <c r="I14" i="5" s="1"/>
  <c r="M13" i="2"/>
  <c r="N13" i="2" s="1"/>
  <c r="I13" i="2"/>
  <c r="J13" i="2" s="1"/>
  <c r="O13" i="2" s="1"/>
  <c r="Q12" i="2"/>
  <c r="H13" i="5" s="1"/>
  <c r="P12" i="2"/>
  <c r="I13" i="5" s="1"/>
  <c r="M12" i="2"/>
  <c r="I12" i="2"/>
  <c r="Q11" i="2"/>
  <c r="H12" i="5" s="1"/>
  <c r="P11" i="2"/>
  <c r="I12" i="5" s="1"/>
  <c r="M11" i="2"/>
  <c r="N11" i="2" s="1"/>
  <c r="I11" i="2"/>
  <c r="J11" i="2" s="1"/>
  <c r="O11" i="2" s="1"/>
  <c r="Q10" i="2"/>
  <c r="H11" i="5" s="1"/>
  <c r="P10" i="2"/>
  <c r="I11" i="5" s="1"/>
  <c r="M10" i="2"/>
  <c r="I10" i="2"/>
  <c r="Q9" i="2"/>
  <c r="H10" i="5" s="1"/>
  <c r="P9" i="2"/>
  <c r="I10" i="5" s="1"/>
  <c r="M9" i="2"/>
  <c r="N9" i="2" s="1"/>
  <c r="I9" i="2"/>
  <c r="J9" i="2" s="1"/>
  <c r="O9" i="2" s="1"/>
  <c r="Q8" i="2"/>
  <c r="H9" i="5" s="1"/>
  <c r="P8" i="2"/>
  <c r="I9" i="5" s="1"/>
  <c r="M8" i="2"/>
  <c r="I8" i="2"/>
  <c r="Q7" i="2"/>
  <c r="H8" i="5" s="1"/>
  <c r="P7" i="2"/>
  <c r="I8" i="5" s="1"/>
  <c r="M7" i="2"/>
  <c r="N7" i="2" s="1"/>
  <c r="I7" i="2"/>
  <c r="J4" i="2" s="1"/>
  <c r="Q6" i="2"/>
  <c r="H7" i="5" s="1"/>
  <c r="P6" i="2"/>
  <c r="I7" i="5" s="1"/>
  <c r="I17" i="5" s="1"/>
  <c r="M6" i="2"/>
  <c r="I6" i="2"/>
  <c r="Q5" i="2"/>
  <c r="H6" i="5" s="1"/>
  <c r="P5" i="2"/>
  <c r="I6" i="5" s="1"/>
  <c r="M5" i="2"/>
  <c r="N10" i="2" s="1"/>
  <c r="I5" i="2"/>
  <c r="J12" i="2" s="1"/>
  <c r="Q4" i="2"/>
  <c r="H5" i="5" s="1"/>
  <c r="H17" i="5" s="1"/>
  <c r="P4" i="2"/>
  <c r="I5" i="5" s="1"/>
  <c r="M4" i="2"/>
  <c r="N14" i="2" s="1"/>
  <c r="I4" i="2"/>
  <c r="T16" i="1"/>
  <c r="Q15" i="1"/>
  <c r="E16" i="5" s="1"/>
  <c r="Q16" i="5" s="1"/>
  <c r="E16" i="11" s="1"/>
  <c r="O16" i="11" s="1"/>
  <c r="P15" i="1"/>
  <c r="F16" i="5" s="1"/>
  <c r="R16" i="5" s="1"/>
  <c r="F16" i="11" s="1"/>
  <c r="N16" i="11" s="1"/>
  <c r="M15" i="1"/>
  <c r="N15" i="1" s="1"/>
  <c r="I15" i="1"/>
  <c r="J15" i="1" s="1"/>
  <c r="Q14" i="1"/>
  <c r="E15" i="5" s="1"/>
  <c r="Q15" i="5" s="1"/>
  <c r="E15" i="11" s="1"/>
  <c r="O15" i="11" s="1"/>
  <c r="P14" i="1"/>
  <c r="F15" i="5" s="1"/>
  <c r="R15" i="5" s="1"/>
  <c r="F15" i="11" s="1"/>
  <c r="N15" i="11" s="1"/>
  <c r="M14" i="1"/>
  <c r="I14" i="1"/>
  <c r="Q13" i="1"/>
  <c r="E14" i="5" s="1"/>
  <c r="Q14" i="5" s="1"/>
  <c r="E14" i="11" s="1"/>
  <c r="O14" i="11" s="1"/>
  <c r="P13" i="1"/>
  <c r="F14" i="5" s="1"/>
  <c r="M13" i="1"/>
  <c r="N13" i="1" s="1"/>
  <c r="I13" i="1"/>
  <c r="J13" i="1" s="1"/>
  <c r="Q12" i="1"/>
  <c r="E13" i="5" s="1"/>
  <c r="P12" i="1"/>
  <c r="F13" i="5" s="1"/>
  <c r="R13" i="5" s="1"/>
  <c r="F13" i="11" s="1"/>
  <c r="N13" i="11" s="1"/>
  <c r="L13" i="12" s="1"/>
  <c r="N13" i="12" s="1"/>
  <c r="M12" i="1"/>
  <c r="I12" i="1"/>
  <c r="Q11" i="1"/>
  <c r="E12" i="5" s="1"/>
  <c r="Q12" i="5" s="1"/>
  <c r="E12" i="11" s="1"/>
  <c r="O12" i="11" s="1"/>
  <c r="K12" i="12" s="1"/>
  <c r="O12" i="12" s="1"/>
  <c r="P11" i="1"/>
  <c r="F12" i="5" s="1"/>
  <c r="R12" i="5" s="1"/>
  <c r="F12" i="11" s="1"/>
  <c r="N12" i="11" s="1"/>
  <c r="L12" i="12" s="1"/>
  <c r="N12" i="12" s="1"/>
  <c r="M11" i="1"/>
  <c r="N11" i="1" s="1"/>
  <c r="I11" i="1"/>
  <c r="J11" i="1" s="1"/>
  <c r="Q10" i="1"/>
  <c r="E11" i="5" s="1"/>
  <c r="Q11" i="5" s="1"/>
  <c r="E11" i="11" s="1"/>
  <c r="O11" i="11" s="1"/>
  <c r="K11" i="12" s="1"/>
  <c r="O11" i="12" s="1"/>
  <c r="P10" i="1"/>
  <c r="F11" i="5" s="1"/>
  <c r="R11" i="5" s="1"/>
  <c r="F11" i="11" s="1"/>
  <c r="N11" i="11" s="1"/>
  <c r="L11" i="12" s="1"/>
  <c r="N11" i="12" s="1"/>
  <c r="M10" i="1"/>
  <c r="I10" i="1"/>
  <c r="Q9" i="1"/>
  <c r="E10" i="5" s="1"/>
  <c r="Q10" i="5" s="1"/>
  <c r="E10" i="11" s="1"/>
  <c r="O10" i="11" s="1"/>
  <c r="K10" i="12" s="1"/>
  <c r="O10" i="12" s="1"/>
  <c r="P9" i="1"/>
  <c r="F10" i="5" s="1"/>
  <c r="M9" i="1"/>
  <c r="N9" i="1" s="1"/>
  <c r="I9" i="1"/>
  <c r="J9" i="1" s="1"/>
  <c r="Q8" i="1"/>
  <c r="E9" i="5" s="1"/>
  <c r="P8" i="1"/>
  <c r="F9" i="5" s="1"/>
  <c r="R9" i="5" s="1"/>
  <c r="F9" i="11" s="1"/>
  <c r="N9" i="11" s="1"/>
  <c r="L9" i="12" s="1"/>
  <c r="N9" i="12" s="1"/>
  <c r="M8" i="1"/>
  <c r="I8" i="1"/>
  <c r="Q7" i="1"/>
  <c r="E8" i="5" s="1"/>
  <c r="Q8" i="5" s="1"/>
  <c r="E8" i="11" s="1"/>
  <c r="O8" i="11" s="1"/>
  <c r="K8" i="12" s="1"/>
  <c r="O8" i="12" s="1"/>
  <c r="P7" i="1"/>
  <c r="F8" i="5" s="1"/>
  <c r="R8" i="5" s="1"/>
  <c r="F8" i="11" s="1"/>
  <c r="N8" i="11" s="1"/>
  <c r="L8" i="12" s="1"/>
  <c r="N8" i="12" s="1"/>
  <c r="M7" i="1"/>
  <c r="N7" i="1" s="1"/>
  <c r="I7" i="1"/>
  <c r="J4" i="1" s="1"/>
  <c r="Q6" i="1"/>
  <c r="E7" i="5" s="1"/>
  <c r="Q7" i="5" s="1"/>
  <c r="E7" i="11" s="1"/>
  <c r="O7" i="11" s="1"/>
  <c r="K7" i="12" s="1"/>
  <c r="O7" i="12" s="1"/>
  <c r="P6" i="1"/>
  <c r="F7" i="5" s="1"/>
  <c r="R7" i="5" s="1"/>
  <c r="F7" i="11" s="1"/>
  <c r="N7" i="11" s="1"/>
  <c r="L7" i="12" s="1"/>
  <c r="N7" i="12" s="1"/>
  <c r="M6" i="1"/>
  <c r="I6" i="1"/>
  <c r="Q5" i="1"/>
  <c r="E6" i="5" s="1"/>
  <c r="E17" i="5" s="1"/>
  <c r="P5" i="1"/>
  <c r="F6" i="5" s="1"/>
  <c r="M5" i="1"/>
  <c r="N4" i="1" s="1"/>
  <c r="I5" i="1"/>
  <c r="J12" i="1" s="1"/>
  <c r="Q4" i="1"/>
  <c r="E5" i="5" s="1"/>
  <c r="P4" i="1"/>
  <c r="F5" i="5" s="1"/>
  <c r="F17" i="5" s="1"/>
  <c r="M4" i="1"/>
  <c r="N14" i="1" s="1"/>
  <c r="I4" i="1"/>
  <c r="O4" i="1" l="1"/>
  <c r="O9" i="1"/>
  <c r="O11" i="1"/>
  <c r="O13" i="1"/>
  <c r="O15" i="1"/>
  <c r="O8" i="6"/>
  <c r="O12" i="4"/>
  <c r="O13" i="4"/>
  <c r="O15" i="4"/>
  <c r="O10" i="3"/>
  <c r="O12" i="3"/>
  <c r="O14" i="3"/>
  <c r="O5" i="11"/>
  <c r="K5" i="12" s="1"/>
  <c r="O5" i="12" s="1"/>
  <c r="N6" i="1"/>
  <c r="N10" i="1"/>
  <c r="J5" i="1"/>
  <c r="J16" i="1" s="1"/>
  <c r="J5" i="2"/>
  <c r="J5" i="3"/>
  <c r="J4" i="4"/>
  <c r="Q6" i="5"/>
  <c r="E6" i="11" s="1"/>
  <c r="O6" i="11" s="1"/>
  <c r="K6" i="12" s="1"/>
  <c r="O6" i="12" s="1"/>
  <c r="N4" i="6"/>
  <c r="J6" i="6"/>
  <c r="J10" i="6"/>
  <c r="O10" i="6" s="1"/>
  <c r="N12" i="6"/>
  <c r="O12" i="6" s="1"/>
  <c r="J14" i="6"/>
  <c r="O14" i="6" s="1"/>
  <c r="J4" i="7"/>
  <c r="J10" i="7"/>
  <c r="N12" i="7"/>
  <c r="N15" i="7"/>
  <c r="J6" i="8"/>
  <c r="N8" i="8"/>
  <c r="J12" i="9"/>
  <c r="J5" i="9"/>
  <c r="O5" i="9" s="1"/>
  <c r="J4" i="9"/>
  <c r="J14" i="9"/>
  <c r="O14" i="9" s="1"/>
  <c r="J10" i="9"/>
  <c r="J7" i="9"/>
  <c r="O7" i="9" s="1"/>
  <c r="J13" i="9"/>
  <c r="O13" i="9" s="1"/>
  <c r="J11" i="9"/>
  <c r="O11" i="9" s="1"/>
  <c r="J15" i="9"/>
  <c r="O15" i="9" s="1"/>
  <c r="N4" i="7"/>
  <c r="N13" i="7"/>
  <c r="N9" i="7"/>
  <c r="N5" i="7"/>
  <c r="N6" i="7"/>
  <c r="J14" i="7"/>
  <c r="J13" i="8"/>
  <c r="N10" i="8"/>
  <c r="J12" i="8"/>
  <c r="N13" i="8"/>
  <c r="J14" i="8"/>
  <c r="N8" i="1"/>
  <c r="N12" i="1"/>
  <c r="O12" i="1" s="1"/>
  <c r="N4" i="2"/>
  <c r="N8" i="2"/>
  <c r="N12" i="2"/>
  <c r="O12" i="2" s="1"/>
  <c r="N4" i="3"/>
  <c r="N11" i="3"/>
  <c r="J13" i="3"/>
  <c r="O13" i="3" s="1"/>
  <c r="N15" i="3"/>
  <c r="O15" i="3" s="1"/>
  <c r="N7" i="4"/>
  <c r="N10" i="4"/>
  <c r="N14" i="4"/>
  <c r="O14" i="4" s="1"/>
  <c r="N9" i="6"/>
  <c r="N13" i="6"/>
  <c r="O13" i="6" s="1"/>
  <c r="J15" i="6"/>
  <c r="O15" i="6" s="1"/>
  <c r="N5" i="1"/>
  <c r="N16" i="1" s="1"/>
  <c r="J7" i="1"/>
  <c r="O7" i="1" s="1"/>
  <c r="N5" i="2"/>
  <c r="J7" i="2"/>
  <c r="O7" i="2" s="1"/>
  <c r="N5" i="3"/>
  <c r="J7" i="3"/>
  <c r="O7" i="3" s="1"/>
  <c r="N4" i="4"/>
  <c r="J6" i="4"/>
  <c r="O6" i="4" s="1"/>
  <c r="R5" i="5"/>
  <c r="F5" i="11" s="1"/>
  <c r="N17" i="5"/>
  <c r="J4" i="6"/>
  <c r="I17" i="11"/>
  <c r="N6" i="6"/>
  <c r="J9" i="7"/>
  <c r="O9" i="7" s="1"/>
  <c r="N10" i="7"/>
  <c r="J5" i="8"/>
  <c r="N6" i="8"/>
  <c r="N12" i="8"/>
  <c r="N14" i="8"/>
  <c r="J15" i="8"/>
  <c r="J6" i="1"/>
  <c r="O6" i="1" s="1"/>
  <c r="J10" i="1"/>
  <c r="O10" i="1" s="1"/>
  <c r="J14" i="1"/>
  <c r="O14" i="1" s="1"/>
  <c r="J6" i="2"/>
  <c r="J10" i="2"/>
  <c r="O10" i="2" s="1"/>
  <c r="J14" i="2"/>
  <c r="O14" i="2" s="1"/>
  <c r="J6" i="3"/>
  <c r="O6" i="3" s="1"/>
  <c r="N8" i="3"/>
  <c r="O8" i="3" s="1"/>
  <c r="J7" i="6"/>
  <c r="J8" i="1"/>
  <c r="O8" i="1" s="1"/>
  <c r="N6" i="2"/>
  <c r="J8" i="2"/>
  <c r="O8" i="2" s="1"/>
  <c r="J11" i="3"/>
  <c r="O11" i="3" s="1"/>
  <c r="N5" i="4"/>
  <c r="O5" i="4" s="1"/>
  <c r="J7" i="4"/>
  <c r="O7" i="4" s="1"/>
  <c r="J10" i="4"/>
  <c r="O10" i="4" s="1"/>
  <c r="H17" i="11"/>
  <c r="J5" i="6"/>
  <c r="O5" i="6" s="1"/>
  <c r="N7" i="6"/>
  <c r="J9" i="6"/>
  <c r="O9" i="6" s="1"/>
  <c r="N11" i="6"/>
  <c r="O11" i="6" s="1"/>
  <c r="J15" i="7"/>
  <c r="O15" i="7" s="1"/>
  <c r="J11" i="7"/>
  <c r="J7" i="7"/>
  <c r="O7" i="7" s="1"/>
  <c r="J5" i="7"/>
  <c r="O5" i="7" s="1"/>
  <c r="J6" i="7"/>
  <c r="O6" i="7" s="1"/>
  <c r="N11" i="7"/>
  <c r="J12" i="7"/>
  <c r="O12" i="7" s="1"/>
  <c r="J13" i="7"/>
  <c r="O13" i="7" s="1"/>
  <c r="N14" i="7"/>
  <c r="O8" i="8"/>
  <c r="N15" i="8"/>
  <c r="N5" i="8"/>
  <c r="J7" i="8"/>
  <c r="O7" i="8" s="1"/>
  <c r="J10" i="8"/>
  <c r="O10" i="8" s="1"/>
  <c r="N4" i="9"/>
  <c r="N16" i="9" s="1"/>
  <c r="N12" i="9"/>
  <c r="N4" i="8"/>
  <c r="N16" i="8" s="1"/>
  <c r="N10" i="9"/>
  <c r="O7" i="6" l="1"/>
  <c r="N5" i="11"/>
  <c r="L5" i="12" s="1"/>
  <c r="N5" i="12" s="1"/>
  <c r="F17" i="11"/>
  <c r="N16" i="7"/>
  <c r="N16" i="6"/>
  <c r="O5" i="2"/>
  <c r="R12" i="3"/>
  <c r="R13" i="1"/>
  <c r="O6" i="2"/>
  <c r="O15" i="8"/>
  <c r="O5" i="8"/>
  <c r="N16" i="2"/>
  <c r="O14" i="8"/>
  <c r="O10" i="9"/>
  <c r="O12" i="9"/>
  <c r="O5" i="1"/>
  <c r="R5" i="1" s="1"/>
  <c r="R10" i="3"/>
  <c r="J16" i="8"/>
  <c r="R11" i="1"/>
  <c r="O11" i="7"/>
  <c r="R14" i="1"/>
  <c r="J16" i="6"/>
  <c r="O4" i="6"/>
  <c r="R13" i="6" s="1"/>
  <c r="N16" i="4"/>
  <c r="N16" i="3"/>
  <c r="O13" i="8"/>
  <c r="O10" i="7"/>
  <c r="R10" i="7" s="1"/>
  <c r="O4" i="4"/>
  <c r="R7" i="4" s="1"/>
  <c r="J16" i="4"/>
  <c r="E17" i="11"/>
  <c r="O4" i="3"/>
  <c r="R8" i="3" s="1"/>
  <c r="O4" i="8"/>
  <c r="R7" i="8" s="1"/>
  <c r="R9" i="1"/>
  <c r="O4" i="2"/>
  <c r="R8" i="1"/>
  <c r="R10" i="1"/>
  <c r="R7" i="3"/>
  <c r="R7" i="1"/>
  <c r="O12" i="8"/>
  <c r="R12" i="8" s="1"/>
  <c r="O14" i="7"/>
  <c r="J16" i="9"/>
  <c r="O4" i="9"/>
  <c r="O6" i="8"/>
  <c r="J16" i="7"/>
  <c r="O4" i="7"/>
  <c r="O6" i="6"/>
  <c r="R6" i="6" s="1"/>
  <c r="O5" i="3"/>
  <c r="R5" i="3" s="1"/>
  <c r="R14" i="3"/>
  <c r="J16" i="3"/>
  <c r="R15" i="1"/>
  <c r="R4" i="1"/>
  <c r="O16" i="1"/>
  <c r="J16" i="2"/>
  <c r="O16" i="9" l="1"/>
  <c r="R4" i="9"/>
  <c r="R8" i="9"/>
  <c r="R9" i="9"/>
  <c r="R6" i="9"/>
  <c r="R8" i="8"/>
  <c r="R15" i="9"/>
  <c r="R6" i="2"/>
  <c r="R7" i="7"/>
  <c r="R5" i="9"/>
  <c r="R7" i="6"/>
  <c r="R10" i="8"/>
  <c r="R5" i="4"/>
  <c r="R4" i="2"/>
  <c r="O16" i="2"/>
  <c r="R11" i="2"/>
  <c r="R13" i="2"/>
  <c r="R15" i="2"/>
  <c r="R9" i="2"/>
  <c r="R7" i="2"/>
  <c r="R15" i="4"/>
  <c r="R4" i="7"/>
  <c r="O16" i="7"/>
  <c r="R8" i="7"/>
  <c r="R14" i="2"/>
  <c r="R14" i="9"/>
  <c r="R6" i="3"/>
  <c r="R14" i="8"/>
  <c r="R6" i="4"/>
  <c r="R8" i="2"/>
  <c r="R12" i="7"/>
  <c r="R5" i="2"/>
  <c r="R7" i="9"/>
  <c r="R11" i="3"/>
  <c r="R15" i="7"/>
  <c r="R14" i="4"/>
  <c r="R8" i="6"/>
  <c r="R11" i="9"/>
  <c r="O16" i="6"/>
  <c r="R4" i="6"/>
  <c r="R6" i="1"/>
  <c r="S6" i="1" s="1"/>
  <c r="D7" i="5" s="1"/>
  <c r="R5" i="7"/>
  <c r="R6" i="7"/>
  <c r="R11" i="6"/>
  <c r="R12" i="6"/>
  <c r="S12" i="6" s="1"/>
  <c r="D13" i="10" s="1"/>
  <c r="R13" i="9"/>
  <c r="O16" i="8"/>
  <c r="R4" i="8"/>
  <c r="R9" i="8"/>
  <c r="R11" i="8"/>
  <c r="O16" i="4"/>
  <c r="R4" i="4"/>
  <c r="R9" i="4"/>
  <c r="R8" i="4"/>
  <c r="S8" i="4" s="1"/>
  <c r="M9" i="5" s="1"/>
  <c r="R11" i="4"/>
  <c r="R12" i="9"/>
  <c r="S12" i="9" s="1"/>
  <c r="M13" i="10" s="1"/>
  <c r="R5" i="8"/>
  <c r="R10" i="4"/>
  <c r="R12" i="4"/>
  <c r="R6" i="8"/>
  <c r="R14" i="7"/>
  <c r="R9" i="7"/>
  <c r="R5" i="6"/>
  <c r="O16" i="3"/>
  <c r="R4" i="3"/>
  <c r="S12" i="3" s="1"/>
  <c r="J13" i="5" s="1"/>
  <c r="R9" i="3"/>
  <c r="R10" i="6"/>
  <c r="R13" i="8"/>
  <c r="R11" i="7"/>
  <c r="R10" i="9"/>
  <c r="R15" i="6"/>
  <c r="R15" i="8"/>
  <c r="S15" i="8" s="1"/>
  <c r="J16" i="10" s="1"/>
  <c r="R9" i="6"/>
  <c r="R13" i="4"/>
  <c r="R14" i="6"/>
  <c r="R13" i="3"/>
  <c r="S13" i="3" s="1"/>
  <c r="J14" i="5" s="1"/>
  <c r="R10" i="2"/>
  <c r="R13" i="7"/>
  <c r="S13" i="7" s="1"/>
  <c r="G14" i="10" s="1"/>
  <c r="R12" i="1"/>
  <c r="R12" i="2"/>
  <c r="S12" i="2" s="1"/>
  <c r="G13" i="5" s="1"/>
  <c r="R15" i="3"/>
  <c r="S6" i="8" l="1"/>
  <c r="J7" i="10" s="1"/>
  <c r="S15" i="6"/>
  <c r="D16" i="10" s="1"/>
  <c r="S10" i="9"/>
  <c r="M11" i="10" s="1"/>
  <c r="S9" i="7"/>
  <c r="G10" i="10" s="1"/>
  <c r="S12" i="4"/>
  <c r="M13" i="5" s="1"/>
  <c r="S11" i="1"/>
  <c r="D12" i="5" s="1"/>
  <c r="S4" i="4"/>
  <c r="M5" i="5" s="1"/>
  <c r="S4" i="8"/>
  <c r="J5" i="10" s="1"/>
  <c r="S14" i="3"/>
  <c r="J15" i="5" s="1"/>
  <c r="S6" i="7"/>
  <c r="G7" i="10" s="1"/>
  <c r="S4" i="6"/>
  <c r="D5" i="10" s="1"/>
  <c r="P5" i="10" s="1"/>
  <c r="G5" i="11" s="1"/>
  <c r="S8" i="6"/>
  <c r="D9" i="10" s="1"/>
  <c r="S15" i="7"/>
  <c r="G16" i="10" s="1"/>
  <c r="S12" i="7"/>
  <c r="G13" i="10" s="1"/>
  <c r="P13" i="10" s="1"/>
  <c r="G13" i="11" s="1"/>
  <c r="S5" i="1"/>
  <c r="D6" i="5" s="1"/>
  <c r="S14" i="2"/>
  <c r="G15" i="5" s="1"/>
  <c r="S4" i="7"/>
  <c r="G5" i="10" s="1"/>
  <c r="S10" i="3"/>
  <c r="J11" i="5" s="1"/>
  <c r="S11" i="2"/>
  <c r="G12" i="5" s="1"/>
  <c r="S5" i="4"/>
  <c r="M6" i="5" s="1"/>
  <c r="S8" i="8"/>
  <c r="J9" i="10" s="1"/>
  <c r="S8" i="9"/>
  <c r="M9" i="10" s="1"/>
  <c r="S13" i="6"/>
  <c r="D14" i="10" s="1"/>
  <c r="P14" i="10" s="1"/>
  <c r="G14" i="11" s="1"/>
  <c r="S13" i="8"/>
  <c r="J14" i="10" s="1"/>
  <c r="S12" i="1"/>
  <c r="D13" i="5" s="1"/>
  <c r="P13" i="5" s="1"/>
  <c r="D13" i="11" s="1"/>
  <c r="S10" i="6"/>
  <c r="D11" i="10" s="1"/>
  <c r="S5" i="6"/>
  <c r="D6" i="10" s="1"/>
  <c r="S5" i="3"/>
  <c r="J6" i="5" s="1"/>
  <c r="S13" i="4"/>
  <c r="M14" i="5" s="1"/>
  <c r="S15" i="3"/>
  <c r="J16" i="5" s="1"/>
  <c r="S10" i="2"/>
  <c r="G11" i="5" s="1"/>
  <c r="S9" i="6"/>
  <c r="D10" i="10" s="1"/>
  <c r="P10" i="10" s="1"/>
  <c r="G10" i="11" s="1"/>
  <c r="S11" i="7"/>
  <c r="G12" i="10" s="1"/>
  <c r="S4" i="3"/>
  <c r="J5" i="5" s="1"/>
  <c r="S14" i="7"/>
  <c r="G15" i="10" s="1"/>
  <c r="S10" i="4"/>
  <c r="M11" i="5" s="1"/>
  <c r="S11" i="4"/>
  <c r="M12" i="5" s="1"/>
  <c r="S12" i="8"/>
  <c r="J13" i="10" s="1"/>
  <c r="S5" i="7"/>
  <c r="G6" i="10" s="1"/>
  <c r="S10" i="7"/>
  <c r="G11" i="10" s="1"/>
  <c r="S11" i="3"/>
  <c r="J12" i="5" s="1"/>
  <c r="S8" i="2"/>
  <c r="G9" i="5" s="1"/>
  <c r="S6" i="3"/>
  <c r="J7" i="5" s="1"/>
  <c r="S7" i="1"/>
  <c r="D8" i="5" s="1"/>
  <c r="S15" i="4"/>
  <c r="M16" i="5" s="1"/>
  <c r="S9" i="2"/>
  <c r="G10" i="5" s="1"/>
  <c r="S10" i="8"/>
  <c r="J11" i="10" s="1"/>
  <c r="S7" i="7"/>
  <c r="G8" i="10" s="1"/>
  <c r="S14" i="1"/>
  <c r="D15" i="5" s="1"/>
  <c r="S4" i="9"/>
  <c r="M5" i="10" s="1"/>
  <c r="S8" i="3"/>
  <c r="J9" i="5" s="1"/>
  <c r="S11" i="9"/>
  <c r="M12" i="10" s="1"/>
  <c r="S6" i="6"/>
  <c r="D7" i="10" s="1"/>
  <c r="S7" i="9"/>
  <c r="M8" i="10" s="1"/>
  <c r="S6" i="4"/>
  <c r="M7" i="5" s="1"/>
  <c r="S14" i="9"/>
  <c r="M15" i="10" s="1"/>
  <c r="S8" i="7"/>
  <c r="G9" i="10" s="1"/>
  <c r="S15" i="1"/>
  <c r="D16" i="5" s="1"/>
  <c r="P16" i="5" s="1"/>
  <c r="D16" i="11" s="1"/>
  <c r="S15" i="2"/>
  <c r="G16" i="5" s="1"/>
  <c r="S4" i="2"/>
  <c r="G5" i="5" s="1"/>
  <c r="S7" i="6"/>
  <c r="D8" i="10" s="1"/>
  <c r="S6" i="2"/>
  <c r="G7" i="5" s="1"/>
  <c r="P7" i="5" s="1"/>
  <c r="D7" i="11" s="1"/>
  <c r="S6" i="9"/>
  <c r="M7" i="10" s="1"/>
  <c r="S7" i="4"/>
  <c r="M8" i="5" s="1"/>
  <c r="S5" i="8"/>
  <c r="J6" i="10" s="1"/>
  <c r="S11" i="8"/>
  <c r="J12" i="10" s="1"/>
  <c r="S7" i="3"/>
  <c r="J8" i="5" s="1"/>
  <c r="S14" i="6"/>
  <c r="D15" i="10" s="1"/>
  <c r="S13" i="9"/>
  <c r="M14" i="10" s="1"/>
  <c r="S11" i="6"/>
  <c r="D12" i="10" s="1"/>
  <c r="P12" i="10" s="1"/>
  <c r="G12" i="11" s="1"/>
  <c r="S13" i="1"/>
  <c r="D14" i="5" s="1"/>
  <c r="S8" i="1"/>
  <c r="D9" i="5" s="1"/>
  <c r="S14" i="4"/>
  <c r="M15" i="5" s="1"/>
  <c r="S5" i="2"/>
  <c r="G6" i="5" s="1"/>
  <c r="S14" i="8"/>
  <c r="J15" i="10" s="1"/>
  <c r="S9" i="1"/>
  <c r="D10" i="5" s="1"/>
  <c r="P10" i="5" s="1"/>
  <c r="D10" i="11" s="1"/>
  <c r="M10" i="11" s="1"/>
  <c r="J10" i="12" s="1"/>
  <c r="M10" i="12" s="1"/>
  <c r="S7" i="2"/>
  <c r="G8" i="5" s="1"/>
  <c r="S13" i="2"/>
  <c r="G14" i="5" s="1"/>
  <c r="S10" i="1"/>
  <c r="D11" i="5" s="1"/>
  <c r="P11" i="5" s="1"/>
  <c r="D11" i="11" s="1"/>
  <c r="S5" i="9"/>
  <c r="M6" i="10" s="1"/>
  <c r="S15" i="9"/>
  <c r="M16" i="10" s="1"/>
  <c r="S4" i="1"/>
  <c r="D5" i="5" s="1"/>
  <c r="S7" i="8"/>
  <c r="J8" i="10" s="1"/>
  <c r="D17" i="5" l="1"/>
  <c r="P5" i="5"/>
  <c r="P6" i="10"/>
  <c r="G6" i="11" s="1"/>
  <c r="G17" i="11" s="1"/>
  <c r="P6" i="5"/>
  <c r="D6" i="11" s="1"/>
  <c r="M17" i="5"/>
  <c r="P8" i="10"/>
  <c r="G8" i="11" s="1"/>
  <c r="P7" i="10"/>
  <c r="G7" i="11" s="1"/>
  <c r="M7" i="11" s="1"/>
  <c r="J7" i="12" s="1"/>
  <c r="M7" i="12" s="1"/>
  <c r="J17" i="5"/>
  <c r="P11" i="10"/>
  <c r="G11" i="11" s="1"/>
  <c r="P12" i="5"/>
  <c r="D12" i="11" s="1"/>
  <c r="M12" i="11" s="1"/>
  <c r="J12" i="12" s="1"/>
  <c r="M12" i="12" s="1"/>
  <c r="P16" i="10"/>
  <c r="G16" i="11" s="1"/>
  <c r="M16" i="11" s="1"/>
  <c r="M11" i="11"/>
  <c r="J11" i="12" s="1"/>
  <c r="M11" i="12" s="1"/>
  <c r="P9" i="5"/>
  <c r="D9" i="11" s="1"/>
  <c r="M9" i="11" s="1"/>
  <c r="J9" i="12" s="1"/>
  <c r="M9" i="12" s="1"/>
  <c r="P15" i="10"/>
  <c r="G15" i="11" s="1"/>
  <c r="G17" i="5"/>
  <c r="P15" i="5"/>
  <c r="D15" i="11" s="1"/>
  <c r="M15" i="11" s="1"/>
  <c r="M13" i="11"/>
  <c r="J13" i="12" s="1"/>
  <c r="M13" i="12" s="1"/>
  <c r="P14" i="5"/>
  <c r="D14" i="11" s="1"/>
  <c r="M14" i="11" s="1"/>
  <c r="P8" i="5"/>
  <c r="D8" i="11" s="1"/>
  <c r="M8" i="11" s="1"/>
  <c r="J8" i="12" s="1"/>
  <c r="M8" i="12" s="1"/>
  <c r="P9" i="10"/>
  <c r="G9" i="11" s="1"/>
  <c r="D5" i="11" l="1"/>
  <c r="P17" i="5"/>
  <c r="M6" i="11"/>
  <c r="J6" i="12" s="1"/>
  <c r="M6" i="12" s="1"/>
  <c r="D17" i="11" l="1"/>
  <c r="M5" i="11"/>
  <c r="J5" i="12" l="1"/>
  <c r="M5" i="12" s="1"/>
  <c r="M17" i="11"/>
</calcChain>
</file>

<file path=xl/sharedStrings.xml><?xml version="1.0" encoding="utf-8"?>
<sst xmlns="http://schemas.openxmlformats.org/spreadsheetml/2006/main" count="455" uniqueCount="115">
  <si>
    <t xml:space="preserve">2.liga Prívlač sektor A  SOBOTA                                                                                                                                                                              </t>
  </si>
  <si>
    <t>Čísla stanovísk</t>
  </si>
  <si>
    <t>Meno, priezvisko pretekára</t>
  </si>
  <si>
    <t>MsO SRZ</t>
  </si>
  <si>
    <t>Rozhoduje</t>
  </si>
  <si>
    <t>body 1.č.</t>
  </si>
  <si>
    <t>ryby 1.č.</t>
  </si>
  <si>
    <t>Umiestnenie 1.č.</t>
  </si>
  <si>
    <t>body 2.č.</t>
  </si>
  <si>
    <t>ryby 2.č.</t>
  </si>
  <si>
    <t>Umiestnenie 2.č.</t>
  </si>
  <si>
    <t>Súčet umiestn</t>
  </si>
  <si>
    <t>Celkom body</t>
  </si>
  <si>
    <t>Celkom ryby</t>
  </si>
  <si>
    <t>Umiestnenie CELKOM</t>
  </si>
  <si>
    <t>Body do ATP</t>
  </si>
  <si>
    <t>Ivan Chabada</t>
  </si>
  <si>
    <t>B.Bystrica A</t>
  </si>
  <si>
    <t>Samuel Vitásek</t>
  </si>
  <si>
    <t>B.Bystrica B</t>
  </si>
  <si>
    <t>Jakub Tadesse</t>
  </si>
  <si>
    <t>Bardejov</t>
  </si>
  <si>
    <t>Matej Sorokáč</t>
  </si>
  <si>
    <t>Humenné B</t>
  </si>
  <si>
    <t>Marián Kavoň</t>
  </si>
  <si>
    <t>Námestovo</t>
  </si>
  <si>
    <t>Adam Kadlec</t>
  </si>
  <si>
    <t>Púchov</t>
  </si>
  <si>
    <t>Ľubomír Líška</t>
  </si>
  <si>
    <t>Ružomberok</t>
  </si>
  <si>
    <t>Ján Hlavatý</t>
  </si>
  <si>
    <t>Vranov n/T. B</t>
  </si>
  <si>
    <t>Marián Dubový</t>
  </si>
  <si>
    <t>Žilina</t>
  </si>
  <si>
    <t xml:space="preserve">2.liga prívlač sektor B   SOBOTA                                                                                                                                                               </t>
  </si>
  <si>
    <t>Michal Zošiak</t>
  </si>
  <si>
    <t>Matúš Vaňo</t>
  </si>
  <si>
    <t>Ľubomír Fedor</t>
  </si>
  <si>
    <t>Peter Bedri</t>
  </si>
  <si>
    <t>Marián Kosmeľ</t>
  </si>
  <si>
    <t>Pavol Kadlec</t>
  </si>
  <si>
    <t>Viktor Blaho</t>
  </si>
  <si>
    <t>Jakub Lukič</t>
  </si>
  <si>
    <t>Peter Baláži</t>
  </si>
  <si>
    <t xml:space="preserve">2. liga prívlač sektor C  SOBOTA                                                                                                                                                                   </t>
  </si>
  <si>
    <t>Súčet umiestnení</t>
  </si>
  <si>
    <t>Marek Patráš</t>
  </si>
  <si>
    <t>Andrej Šagát</t>
  </si>
  <si>
    <t>Peter Ďurana</t>
  </si>
  <si>
    <t>Dušan Dolhy</t>
  </si>
  <si>
    <t>Ján Smorada</t>
  </si>
  <si>
    <t>XXX</t>
  </si>
  <si>
    <t>Juraj Líška</t>
  </si>
  <si>
    <t>Matej Rosiar</t>
  </si>
  <si>
    <t>Tomáš Mihál</t>
  </si>
  <si>
    <t xml:space="preserve">2. liga prívlač sektor D  SOBOTA                                                                                                                                                                 </t>
  </si>
  <si>
    <t>Milan Majer</t>
  </si>
  <si>
    <t>Peter Ondrejka</t>
  </si>
  <si>
    <t>Andrej Tkáč</t>
  </si>
  <si>
    <t>Veronika Hromňáková</t>
  </si>
  <si>
    <t>Marek Smorada</t>
  </si>
  <si>
    <t>Peter Líška</t>
  </si>
  <si>
    <t>Lukáš Neubauer</t>
  </si>
  <si>
    <t>Dušan Púček</t>
  </si>
  <si>
    <t xml:space="preserve">LRU Prívlač  Celkovo  2 . liga SOBOTA  </t>
  </si>
  <si>
    <t>p.č.</t>
  </si>
  <si>
    <t>Sektor A</t>
  </si>
  <si>
    <t>Sektor B</t>
  </si>
  <si>
    <t>Sektor C</t>
  </si>
  <si>
    <t>Sektor D</t>
  </si>
  <si>
    <t>súčet um. ABCD</t>
  </si>
  <si>
    <t>ryby spolu</t>
  </si>
  <si>
    <t>Body spolu</t>
  </si>
  <si>
    <t>por.</t>
  </si>
  <si>
    <t>A</t>
  </si>
  <si>
    <t>C</t>
  </si>
  <si>
    <t>D</t>
  </si>
  <si>
    <t>Umiestnenie</t>
  </si>
  <si>
    <t>počet rýb</t>
  </si>
  <si>
    <t>počet bodov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</si>
  <si>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</si>
  <si>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</si>
  <si>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</si>
  <si>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</si>
  <si>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</si>
  <si>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</si>
  <si>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</si>
  <si>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</si>
  <si>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</si>
  <si>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</si>
  <si>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</si>
  <si>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</si>
  <si>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HR:</t>
  </si>
  <si>
    <t>Garant:</t>
  </si>
  <si>
    <t>Riaditeľ:</t>
  </si>
  <si>
    <t xml:space="preserve">2 .liga prívlač  sektor A  NEDEĽA                                                                                                                                                                             </t>
  </si>
  <si>
    <t>Viktor Kováč</t>
  </si>
  <si>
    <t xml:space="preserve">2.liga prívlač  sektor B  NEDEĽA                                                                                                                                                                       </t>
  </si>
  <si>
    <t xml:space="preserve">2. liga prívlač   sektor C NEDEĽA                                                                                                                                                                   </t>
  </si>
  <si>
    <t xml:space="preserve">2. liga  prívlač sektor D   NEDEĽA                                                                                                                                                                             </t>
  </si>
  <si>
    <t>Alexander Steiniger</t>
  </si>
  <si>
    <t xml:space="preserve">LRU prívlač  2. liga NEDEĽA CELKOM   </t>
  </si>
  <si>
    <t>súč.um.ABCD</t>
  </si>
  <si>
    <t>por</t>
  </si>
  <si>
    <t>LRU prívlač  2. Liga   SO+NE  2.dvojkolo</t>
  </si>
  <si>
    <t>P.č.</t>
  </si>
  <si>
    <t>Sobota</t>
  </si>
  <si>
    <t>Nedeľa</t>
  </si>
  <si>
    <t>Spolu SO+NE</t>
  </si>
  <si>
    <t>súčet umiestnení</t>
  </si>
  <si>
    <t>Ryby spolu</t>
  </si>
  <si>
    <t>LRU - Prívlač 2. liga  CELKOM   2023</t>
  </si>
  <si>
    <t xml:space="preserve">1+2. preteky  </t>
  </si>
  <si>
    <t xml:space="preserve">3+4. preteky  </t>
  </si>
  <si>
    <t>5+6.preteky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</si>
</sst>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u/>
      <sz val="14"/>
      <color theme="1"/>
      <name val="Arial"/>
      <family val="2"/>
      <charset val="238"/>
    </font>
    <font>
      <i/>
      <u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00FF00"/>
        <bgColor rgb="FF00FF0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164" fontId="20" fillId="9" borderId="8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11" borderId="9" xfId="0" applyFont="1" applyFill="1" applyBorder="1" applyAlignment="1">
      <alignment horizontal="center" vertical="center" wrapText="1"/>
    </xf>
    <xf numFmtId="164" fontId="20" fillId="9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9" borderId="2" xfId="0" applyFont="1" applyFill="1" applyBorder="1" applyAlignment="1">
      <alignment horizontal="left" vertical="center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0" fillId="0" borderId="0" xfId="0" applyBorder="1"/>
    <xf numFmtId="0" fontId="24" fillId="7" borderId="0" xfId="0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5" fillId="12" borderId="13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0" fillId="0" borderId="15" xfId="0" applyBorder="1"/>
    <xf numFmtId="0" fontId="24" fillId="12" borderId="4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4" fillId="12" borderId="11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top" wrapText="1"/>
    </xf>
    <xf numFmtId="0" fontId="15" fillId="13" borderId="5" xfId="0" applyFont="1" applyFill="1" applyBorder="1" applyAlignment="1">
      <alignment horizontal="center" vertical="center"/>
    </xf>
    <xf numFmtId="0" fontId="24" fillId="13" borderId="5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12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álna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/>
  </sheetViews>
  <sheetFormatPr defaultRowHeight="13.2" customHeight="1" x14ac:dyDescent="0.25"/>
  <cols>
    <col min="1" max="1" width="0.296875" customWidth="1"/>
    <col min="2" max="3" width="5.09765625" customWidth="1"/>
    <col min="4" max="4" width="17.8984375" customWidth="1"/>
    <col min="5" max="5" width="15.19921875" customWidth="1"/>
    <col min="6" max="6" width="6.8984375" hidden="1" customWidth="1"/>
    <col min="7" max="8" width="6.59765625" customWidth="1"/>
    <col min="9" max="9" width="9.5" hidden="1" customWidth="1"/>
    <col min="10" max="10" width="7.8984375" customWidth="1"/>
    <col min="11" max="11" width="6.19921875" customWidth="1"/>
    <col min="12" max="12" width="7.09765625" customWidth="1"/>
    <col min="13" max="13" width="8.3984375" hidden="1" customWidth="1"/>
    <col min="14" max="14" width="7.8984375" customWidth="1"/>
    <col min="15" max="15" width="7.796875" customWidth="1"/>
    <col min="16" max="16" width="7" customWidth="1"/>
    <col min="17" max="17" width="6.59765625" customWidth="1"/>
    <col min="18" max="18" width="8.3984375" hidden="1" customWidth="1"/>
    <col min="19" max="1024" width="8.3984375" customWidth="1"/>
  </cols>
  <sheetData>
    <row r="1" spans="1:20" ht="13.8" customHeight="1" x14ac:dyDescent="0.25"/>
    <row r="2" spans="1:20" ht="18" customHeight="1" x14ac:dyDescent="0.2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11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1:20" ht="19.350000000000001" customHeight="1" x14ac:dyDescent="0.25">
      <c r="B4" s="6">
        <v>8</v>
      </c>
      <c r="C4" s="6">
        <v>3</v>
      </c>
      <c r="D4" s="7" t="s">
        <v>16</v>
      </c>
      <c r="E4" s="8" t="s">
        <v>17</v>
      </c>
      <c r="F4" s="9"/>
      <c r="G4" s="6">
        <v>11</v>
      </c>
      <c r="H4" s="6">
        <v>11</v>
      </c>
      <c r="I4" s="7">
        <f t="shared" ref="I4:I15" si="0">COUNTIF(G$4:G$15,"&lt;"&amp;G4)*ROWS(G$4:G$15)+COUNTIF(H$4:H$15,"&lt;"&amp;H4)</f>
        <v>130</v>
      </c>
      <c r="J4" s="10">
        <f t="shared" ref="J4:J15" si="1">IF(COUNTIF(I$4:I$15,I4)&gt;1,_xlfn.RANK.EQ(I4,I$4:I$15,0)+(COUNT(I$4:I$15)+1-_xlfn.RANK.EQ(I4,I$4:I$15,0)-_xlfn.RANK.EQ(I4,I$4:I$15,1))/2,_xlfn.RANK.EQ(I4,I$4:I$15,0)+(COUNT(I$4:I$15)+1-_xlfn.RANK.EQ(I4,I$4:I$15,0)-_xlfn.RANK.EQ(I4,I$4:I$15,1)))</f>
        <v>2</v>
      </c>
      <c r="K4" s="11">
        <v>1</v>
      </c>
      <c r="L4" s="6">
        <v>1</v>
      </c>
      <c r="M4" s="7">
        <f t="shared" ref="M4:M15" si="2">COUNTIF(K$4:K$15,"&lt;"&amp;K4)*ROWS(K$4:K$15)+COUNTIF(L$4:L$15,"&lt;"&amp;L4)</f>
        <v>52</v>
      </c>
      <c r="N4" s="10">
        <f t="shared" ref="N4:N15" si="3">IF(COUNTIF(M$4:M$15,M4)&gt;1,_xlfn.RANK.EQ(M4,M$4:M$15,0)+(COUNT(M$4:M$15)+1-_xlfn.RANK.EQ(M4,M$4:M$15,0)-_xlfn.RANK.EQ(M4,M$4:M$15,1))/2,_xlfn.RANK.EQ(M4,M$4:M$15,0)+(COUNT(M$4:M$15)+1-_xlfn.RANK.EQ(M4,M$4:M$15,0)-_xlfn.RANK.EQ(M4,M$4:M$15,1)))</f>
        <v>7.5</v>
      </c>
      <c r="O4" s="12">
        <f t="shared" ref="O4:O15" si="4">SUM(J4,N4)</f>
        <v>9.5</v>
      </c>
      <c r="P4" s="13">
        <f t="shared" ref="P4:Q8" si="5">SUM(K4,G4)</f>
        <v>12</v>
      </c>
      <c r="Q4" s="14">
        <f t="shared" si="5"/>
        <v>12</v>
      </c>
      <c r="R4" s="15">
        <f t="shared" ref="R4:R15" si="6">(COUNTIF(O$4:O$15,"&gt;"&amp;O4)*ROWS(O$4:O$14)+COUNTIF(P$4:P$15,"&lt;"&amp;P4))*ROWS(O$4:O$15)+COUNTIF(Q$4:Q$15,"&lt;"&amp;Q4)</f>
        <v>1305</v>
      </c>
      <c r="S4" s="16">
        <f t="shared" ref="S4:S15" si="7">IF(COUNTIF(R$4:R$15,R4)&gt;1,_xlfn.RANK.EQ(R4,R$4:R$15,0)+(COUNT(R$4:R$15)+1-_xlfn.RANK.EQ(R4,R$4:R$15,0)-_xlfn.RANK.EQ(R4,R$4:R$15,1))/2,_xlfn.RANK.EQ(R4,R$4:R$15,0)+(COUNT(R$4:R$15)+1-_xlfn.RANK.EQ(R4,R$4:R$15,0)-_xlfn.RANK.EQ(R4,R$4:R$15,1)))</f>
        <v>3</v>
      </c>
      <c r="T4" s="17">
        <v>0</v>
      </c>
    </row>
    <row r="5" spans="1:20" ht="19.350000000000001" customHeight="1" x14ac:dyDescent="0.25">
      <c r="B5" s="6">
        <v>2</v>
      </c>
      <c r="C5" s="6">
        <v>6</v>
      </c>
      <c r="D5" s="7" t="s">
        <v>18</v>
      </c>
      <c r="E5" s="8" t="s">
        <v>19</v>
      </c>
      <c r="F5" s="9"/>
      <c r="G5" s="6">
        <v>1</v>
      </c>
      <c r="H5" s="6">
        <v>1</v>
      </c>
      <c r="I5" s="7">
        <f t="shared" si="0"/>
        <v>39</v>
      </c>
      <c r="J5" s="10">
        <f t="shared" si="1"/>
        <v>8</v>
      </c>
      <c r="K5" s="11">
        <v>7</v>
      </c>
      <c r="L5" s="6">
        <v>7</v>
      </c>
      <c r="M5" s="7">
        <f t="shared" si="2"/>
        <v>117</v>
      </c>
      <c r="N5" s="10">
        <f t="shared" si="3"/>
        <v>2.5</v>
      </c>
      <c r="O5" s="12">
        <f t="shared" si="4"/>
        <v>10.5</v>
      </c>
      <c r="P5" s="13">
        <f t="shared" si="5"/>
        <v>8</v>
      </c>
      <c r="Q5" s="14">
        <f t="shared" si="5"/>
        <v>8</v>
      </c>
      <c r="R5" s="15">
        <f t="shared" si="6"/>
        <v>1015</v>
      </c>
      <c r="S5" s="16">
        <f t="shared" si="7"/>
        <v>5</v>
      </c>
      <c r="T5" s="17">
        <v>0</v>
      </c>
    </row>
    <row r="6" spans="1:20" ht="19.350000000000001" customHeight="1" x14ac:dyDescent="0.25">
      <c r="B6" s="6">
        <v>5</v>
      </c>
      <c r="C6" s="6">
        <v>9</v>
      </c>
      <c r="D6" s="7" t="s">
        <v>20</v>
      </c>
      <c r="E6" s="8" t="s">
        <v>21</v>
      </c>
      <c r="F6" s="9"/>
      <c r="G6" s="6">
        <v>8</v>
      </c>
      <c r="H6" s="6">
        <v>8</v>
      </c>
      <c r="I6" s="7">
        <f t="shared" si="0"/>
        <v>117</v>
      </c>
      <c r="J6" s="10">
        <f t="shared" si="1"/>
        <v>3</v>
      </c>
      <c r="K6" s="11">
        <v>7</v>
      </c>
      <c r="L6" s="6">
        <v>7</v>
      </c>
      <c r="M6" s="7">
        <f t="shared" si="2"/>
        <v>117</v>
      </c>
      <c r="N6" s="10">
        <f t="shared" si="3"/>
        <v>2.5</v>
      </c>
      <c r="O6" s="12">
        <f t="shared" si="4"/>
        <v>5.5</v>
      </c>
      <c r="P6" s="13">
        <f t="shared" si="5"/>
        <v>15</v>
      </c>
      <c r="Q6" s="14">
        <f t="shared" si="5"/>
        <v>15</v>
      </c>
      <c r="R6" s="15">
        <f t="shared" si="6"/>
        <v>1450</v>
      </c>
      <c r="S6" s="16">
        <f t="shared" si="7"/>
        <v>2</v>
      </c>
      <c r="T6" s="17">
        <v>0</v>
      </c>
    </row>
    <row r="7" spans="1:20" ht="19.350000000000001" customHeight="1" x14ac:dyDescent="0.25">
      <c r="B7" s="6">
        <v>7</v>
      </c>
      <c r="C7" s="6">
        <v>2</v>
      </c>
      <c r="D7" s="7" t="s">
        <v>22</v>
      </c>
      <c r="E7" s="8" t="s">
        <v>23</v>
      </c>
      <c r="F7" s="9"/>
      <c r="G7" s="6">
        <v>5</v>
      </c>
      <c r="H7" s="6">
        <v>5</v>
      </c>
      <c r="I7" s="7">
        <f t="shared" si="0"/>
        <v>91</v>
      </c>
      <c r="J7" s="10">
        <f t="shared" si="1"/>
        <v>5</v>
      </c>
      <c r="K7" s="11">
        <v>0</v>
      </c>
      <c r="L7" s="6">
        <v>0</v>
      </c>
      <c r="M7" s="7">
        <f t="shared" si="2"/>
        <v>39</v>
      </c>
      <c r="N7" s="10">
        <f t="shared" si="3"/>
        <v>9</v>
      </c>
      <c r="O7" s="12">
        <f t="shared" si="4"/>
        <v>14</v>
      </c>
      <c r="P7" s="13">
        <f t="shared" si="5"/>
        <v>5</v>
      </c>
      <c r="Q7" s="14">
        <f t="shared" si="5"/>
        <v>5</v>
      </c>
      <c r="R7" s="15">
        <f t="shared" si="6"/>
        <v>580</v>
      </c>
      <c r="S7" s="16">
        <f t="shared" si="7"/>
        <v>8</v>
      </c>
      <c r="T7" s="17">
        <v>0</v>
      </c>
    </row>
    <row r="8" spans="1:20" ht="19.350000000000001" customHeight="1" x14ac:dyDescent="0.25">
      <c r="B8" s="6">
        <v>3</v>
      </c>
      <c r="C8" s="6">
        <v>7</v>
      </c>
      <c r="D8" s="7" t="s">
        <v>24</v>
      </c>
      <c r="E8" s="8" t="s">
        <v>25</v>
      </c>
      <c r="F8" s="9"/>
      <c r="G8" s="6">
        <v>1</v>
      </c>
      <c r="H8" s="6">
        <v>1</v>
      </c>
      <c r="I8" s="7">
        <f t="shared" si="0"/>
        <v>39</v>
      </c>
      <c r="J8" s="10">
        <f t="shared" si="1"/>
        <v>8</v>
      </c>
      <c r="K8" s="11">
        <v>4</v>
      </c>
      <c r="L8" s="6">
        <v>4</v>
      </c>
      <c r="M8" s="7">
        <f t="shared" si="2"/>
        <v>104</v>
      </c>
      <c r="N8" s="10">
        <f t="shared" si="3"/>
        <v>4</v>
      </c>
      <c r="O8" s="12">
        <f t="shared" si="4"/>
        <v>12</v>
      </c>
      <c r="P8" s="13">
        <f t="shared" si="5"/>
        <v>5</v>
      </c>
      <c r="Q8" s="14">
        <f t="shared" si="5"/>
        <v>5</v>
      </c>
      <c r="R8" s="15">
        <f t="shared" si="6"/>
        <v>712</v>
      </c>
      <c r="S8" s="16">
        <f t="shared" si="7"/>
        <v>7</v>
      </c>
      <c r="T8" s="17">
        <v>0</v>
      </c>
    </row>
    <row r="9" spans="1:20" ht="19.350000000000001" customHeight="1" x14ac:dyDescent="0.25">
      <c r="A9">
        <v>1</v>
      </c>
      <c r="B9" s="6">
        <v>1</v>
      </c>
      <c r="C9" s="6">
        <v>5</v>
      </c>
      <c r="D9" s="8" t="s">
        <v>26</v>
      </c>
      <c r="E9" s="8" t="s">
        <v>27</v>
      </c>
      <c r="F9" s="9"/>
      <c r="G9" s="18">
        <v>7</v>
      </c>
      <c r="H9" s="6">
        <v>7</v>
      </c>
      <c r="I9" s="7">
        <f t="shared" si="0"/>
        <v>104</v>
      </c>
      <c r="J9" s="10">
        <f t="shared" si="1"/>
        <v>4</v>
      </c>
      <c r="K9" s="11">
        <v>2</v>
      </c>
      <c r="L9" s="6">
        <v>2</v>
      </c>
      <c r="M9" s="7">
        <f t="shared" si="2"/>
        <v>78</v>
      </c>
      <c r="N9" s="10">
        <f t="shared" si="3"/>
        <v>6</v>
      </c>
      <c r="O9" s="12">
        <f t="shared" si="4"/>
        <v>10</v>
      </c>
      <c r="P9" s="13">
        <f>G9+K9</f>
        <v>9</v>
      </c>
      <c r="Q9" s="14">
        <f t="shared" ref="Q9:Q15" si="8">SUM(L9,H9)</f>
        <v>9</v>
      </c>
      <c r="R9" s="15">
        <f t="shared" si="6"/>
        <v>1160</v>
      </c>
      <c r="S9" s="16">
        <f t="shared" si="7"/>
        <v>4</v>
      </c>
      <c r="T9" s="17">
        <v>0</v>
      </c>
    </row>
    <row r="10" spans="1:20" ht="19.350000000000001" customHeight="1" x14ac:dyDescent="0.25">
      <c r="B10" s="6">
        <v>9</v>
      </c>
      <c r="C10" s="6">
        <v>4</v>
      </c>
      <c r="D10" s="7" t="s">
        <v>28</v>
      </c>
      <c r="E10" s="8" t="s">
        <v>29</v>
      </c>
      <c r="F10" s="9"/>
      <c r="G10" s="6">
        <v>19</v>
      </c>
      <c r="H10" s="6">
        <v>19</v>
      </c>
      <c r="I10" s="7">
        <f t="shared" si="0"/>
        <v>143</v>
      </c>
      <c r="J10" s="10">
        <f t="shared" si="1"/>
        <v>1</v>
      </c>
      <c r="K10" s="6">
        <v>8</v>
      </c>
      <c r="L10" s="6">
        <v>8</v>
      </c>
      <c r="M10" s="7">
        <f t="shared" si="2"/>
        <v>143</v>
      </c>
      <c r="N10" s="10">
        <f t="shared" si="3"/>
        <v>1</v>
      </c>
      <c r="O10" s="12">
        <f t="shared" si="4"/>
        <v>2</v>
      </c>
      <c r="P10" s="13">
        <f>SUM(K10,G10)</f>
        <v>27</v>
      </c>
      <c r="Q10" s="14">
        <f t="shared" si="8"/>
        <v>27</v>
      </c>
      <c r="R10" s="15">
        <f t="shared" si="6"/>
        <v>1595</v>
      </c>
      <c r="S10" s="16">
        <f t="shared" si="7"/>
        <v>1</v>
      </c>
      <c r="T10" s="17">
        <v>0</v>
      </c>
    </row>
    <row r="11" spans="1:20" ht="19.350000000000001" customHeight="1" x14ac:dyDescent="0.25">
      <c r="B11" s="6">
        <v>4</v>
      </c>
      <c r="C11" s="6">
        <v>8</v>
      </c>
      <c r="D11" s="7" t="s">
        <v>30</v>
      </c>
      <c r="E11" s="8" t="s">
        <v>31</v>
      </c>
      <c r="F11" s="9"/>
      <c r="G11" s="6">
        <v>1</v>
      </c>
      <c r="H11" s="6">
        <v>1</v>
      </c>
      <c r="I11" s="7">
        <f t="shared" si="0"/>
        <v>39</v>
      </c>
      <c r="J11" s="10">
        <f t="shared" si="1"/>
        <v>8</v>
      </c>
      <c r="K11" s="6">
        <v>1</v>
      </c>
      <c r="L11" s="6">
        <v>1</v>
      </c>
      <c r="M11" s="7">
        <f t="shared" si="2"/>
        <v>52</v>
      </c>
      <c r="N11" s="10">
        <f t="shared" si="3"/>
        <v>7.5</v>
      </c>
      <c r="O11" s="12">
        <f t="shared" si="4"/>
        <v>15.5</v>
      </c>
      <c r="P11" s="13">
        <f>G11+K11</f>
        <v>2</v>
      </c>
      <c r="Q11" s="14">
        <f t="shared" si="8"/>
        <v>2</v>
      </c>
      <c r="R11" s="15">
        <f t="shared" si="6"/>
        <v>435</v>
      </c>
      <c r="S11" s="16">
        <f t="shared" si="7"/>
        <v>9</v>
      </c>
      <c r="T11" s="17">
        <v>0</v>
      </c>
    </row>
    <row r="12" spans="1:20" ht="19.350000000000001" customHeight="1" x14ac:dyDescent="0.25">
      <c r="B12" s="6">
        <v>6</v>
      </c>
      <c r="C12" s="6">
        <v>1</v>
      </c>
      <c r="D12" s="7" t="s">
        <v>32</v>
      </c>
      <c r="E12" s="8" t="s">
        <v>33</v>
      </c>
      <c r="F12" s="9"/>
      <c r="G12" s="6">
        <v>2</v>
      </c>
      <c r="H12" s="6">
        <v>2</v>
      </c>
      <c r="I12" s="7">
        <f t="shared" si="0"/>
        <v>78</v>
      </c>
      <c r="J12" s="10">
        <f t="shared" si="1"/>
        <v>6</v>
      </c>
      <c r="K12" s="6">
        <v>3</v>
      </c>
      <c r="L12" s="6">
        <v>3</v>
      </c>
      <c r="M12" s="7">
        <f t="shared" si="2"/>
        <v>91</v>
      </c>
      <c r="N12" s="10">
        <f t="shared" si="3"/>
        <v>5</v>
      </c>
      <c r="O12" s="12">
        <f t="shared" si="4"/>
        <v>11</v>
      </c>
      <c r="P12" s="13">
        <f>SUM(K12,G12)</f>
        <v>5</v>
      </c>
      <c r="Q12" s="14">
        <f t="shared" si="8"/>
        <v>5</v>
      </c>
      <c r="R12" s="15">
        <f t="shared" si="6"/>
        <v>844</v>
      </c>
      <c r="S12" s="16">
        <f t="shared" si="7"/>
        <v>6</v>
      </c>
      <c r="T12" s="17">
        <v>0</v>
      </c>
    </row>
    <row r="13" spans="1:20" ht="18" hidden="1" customHeight="1" x14ac:dyDescent="0.25">
      <c r="B13" s="19"/>
      <c r="C13" s="19"/>
      <c r="D13" s="20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1"/>
        <v>11</v>
      </c>
      <c r="K13" s="19">
        <v>-2</v>
      </c>
      <c r="L13" s="19">
        <v>-2</v>
      </c>
      <c r="M13" s="20">
        <f t="shared" si="2"/>
        <v>0</v>
      </c>
      <c r="N13" s="23">
        <f t="shared" si="3"/>
        <v>11</v>
      </c>
      <c r="O13" s="24">
        <f t="shared" si="4"/>
        <v>22</v>
      </c>
      <c r="P13" s="25">
        <f>SUM(K13,G13)</f>
        <v>-4</v>
      </c>
      <c r="Q13" s="26">
        <f t="shared" si="8"/>
        <v>-4</v>
      </c>
      <c r="R13" s="27">
        <f t="shared" si="6"/>
        <v>0</v>
      </c>
      <c r="S13" s="28">
        <f t="shared" si="7"/>
        <v>11</v>
      </c>
      <c r="T13" s="29">
        <v>0</v>
      </c>
    </row>
    <row r="14" spans="1:20" ht="18" hidden="1" customHeight="1" x14ac:dyDescent="0.25">
      <c r="B14" s="6"/>
      <c r="C14" s="6"/>
      <c r="D14" s="30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1"/>
        <v>11</v>
      </c>
      <c r="K14" s="6">
        <v>-2</v>
      </c>
      <c r="L14" s="6">
        <v>-2</v>
      </c>
      <c r="M14" s="7">
        <f t="shared" si="2"/>
        <v>0</v>
      </c>
      <c r="N14" s="10">
        <f t="shared" si="3"/>
        <v>11</v>
      </c>
      <c r="O14" s="12">
        <f t="shared" si="4"/>
        <v>22</v>
      </c>
      <c r="P14" s="31">
        <f>SUM(K14,G14)</f>
        <v>-4</v>
      </c>
      <c r="Q14" s="14">
        <f t="shared" si="8"/>
        <v>-4</v>
      </c>
      <c r="R14" s="15">
        <f t="shared" si="6"/>
        <v>0</v>
      </c>
      <c r="S14" s="16">
        <f t="shared" si="7"/>
        <v>11</v>
      </c>
      <c r="T14" s="17">
        <v>0</v>
      </c>
    </row>
    <row r="15" spans="1:20" ht="18.600000000000001" hidden="1" customHeight="1" x14ac:dyDescent="0.25">
      <c r="B15" s="6"/>
      <c r="C15" s="6"/>
      <c r="D15" s="7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1"/>
        <v>11</v>
      </c>
      <c r="K15" s="6">
        <v>-2</v>
      </c>
      <c r="L15" s="6">
        <v>-2</v>
      </c>
      <c r="M15" s="7">
        <f t="shared" si="2"/>
        <v>0</v>
      </c>
      <c r="N15" s="10">
        <f t="shared" si="3"/>
        <v>11</v>
      </c>
      <c r="O15" s="12">
        <f t="shared" si="4"/>
        <v>22</v>
      </c>
      <c r="P15" s="31">
        <f>SUM(K15,G15)</f>
        <v>-4</v>
      </c>
      <c r="Q15" s="14">
        <f t="shared" si="8"/>
        <v>-4</v>
      </c>
      <c r="R15" s="15">
        <f t="shared" si="6"/>
        <v>0</v>
      </c>
      <c r="S15" s="16">
        <f t="shared" si="7"/>
        <v>11</v>
      </c>
      <c r="T15" s="17">
        <v>0</v>
      </c>
    </row>
    <row r="16" spans="1:20" ht="13.2" customHeight="1" x14ac:dyDescent="0.25">
      <c r="B16" s="32"/>
      <c r="C16" s="32"/>
      <c r="D16" s="32"/>
      <c r="E16" s="32"/>
      <c r="F16" s="32"/>
      <c r="G16" s="32"/>
      <c r="H16" s="32"/>
      <c r="I16" s="32"/>
      <c r="J16" s="32">
        <f>SUM(J4:J15)</f>
        <v>78</v>
      </c>
      <c r="K16" s="32"/>
      <c r="L16" s="32"/>
      <c r="M16" s="32"/>
      <c r="N16" s="32">
        <f>SUM(N4:N15)</f>
        <v>78</v>
      </c>
      <c r="O16" s="32">
        <f>SUM(O4:O15)</f>
        <v>156</v>
      </c>
      <c r="P16" s="32"/>
      <c r="Q16" s="32"/>
      <c r="R16" s="32"/>
      <c r="S16" s="32"/>
      <c r="T16" s="32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C1" workbookViewId="0"/>
  </sheetViews>
  <sheetFormatPr defaultRowHeight="13.2" customHeight="1" x14ac:dyDescent="0.25"/>
  <cols>
    <col min="1" max="1" width="3.09765625" hidden="1" customWidth="1"/>
    <col min="2" max="2" width="6.59765625" hidden="1" customWidth="1"/>
    <col min="3" max="3" width="18.59765625" customWidth="1"/>
    <col min="4" max="4" width="6.5" customWidth="1"/>
    <col min="5" max="5" width="7.3984375" customWidth="1"/>
    <col min="6" max="6" width="5.8984375" customWidth="1"/>
    <col min="7" max="7" width="6.5" customWidth="1"/>
    <col min="8" max="8" width="6.8984375" customWidth="1"/>
    <col min="9" max="9" width="5.8984375" customWidth="1"/>
    <col min="10" max="11" width="6.59765625" customWidth="1"/>
    <col min="12" max="12" width="5.59765625" customWidth="1"/>
    <col min="13" max="13" width="6.19921875" customWidth="1"/>
    <col min="14" max="14" width="6.59765625" customWidth="1"/>
    <col min="15" max="15" width="7" customWidth="1"/>
    <col min="16" max="16" width="8.8984375" customWidth="1"/>
    <col min="17" max="17" width="7" customWidth="1"/>
    <col min="18" max="18" width="7.09765625" customWidth="1"/>
    <col min="19" max="19" width="5.19921875" customWidth="1"/>
    <col min="20" max="20" width="8.3984375" hidden="1" customWidth="1"/>
    <col min="21" max="21" width="12.3984375" customWidth="1"/>
    <col min="22" max="23" width="8.3984375" hidden="1" customWidth="1"/>
    <col min="24" max="25" width="8.3984375" customWidth="1"/>
    <col min="26" max="26" width="11.69921875" customWidth="1"/>
    <col min="27" max="1024" width="8.3984375" customWidth="1"/>
  </cols>
  <sheetData>
    <row r="1" spans="1:26" ht="13.8" customHeight="1" x14ac:dyDescent="0.25">
      <c r="A1" s="40"/>
    </row>
    <row r="2" spans="1:26" ht="54" customHeight="1" x14ac:dyDescent="0.25">
      <c r="A2" s="40"/>
      <c r="B2" s="69" t="s">
        <v>101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6" ht="16.5" customHeight="1" x14ac:dyDescent="0.25">
      <c r="A3" s="40"/>
      <c r="B3" s="70" t="s">
        <v>65</v>
      </c>
      <c r="C3" s="71" t="s">
        <v>3</v>
      </c>
      <c r="D3" s="73" t="s">
        <v>66</v>
      </c>
      <c r="E3" s="73"/>
      <c r="F3" s="73"/>
      <c r="G3" s="73" t="s">
        <v>67</v>
      </c>
      <c r="H3" s="73"/>
      <c r="I3" s="73"/>
      <c r="J3" s="73" t="s">
        <v>68</v>
      </c>
      <c r="K3" s="73"/>
      <c r="L3" s="73"/>
      <c r="M3" s="73" t="s">
        <v>69</v>
      </c>
      <c r="N3" s="73"/>
      <c r="O3" s="73"/>
      <c r="P3" s="71" t="s">
        <v>102</v>
      </c>
      <c r="Q3" s="71" t="s">
        <v>71</v>
      </c>
      <c r="R3" s="71" t="s">
        <v>72</v>
      </c>
      <c r="S3" s="71" t="s">
        <v>103</v>
      </c>
      <c r="T3" s="41" t="s">
        <v>74</v>
      </c>
      <c r="U3" s="40"/>
      <c r="V3" s="41" t="s">
        <v>75</v>
      </c>
      <c r="W3" s="41" t="s">
        <v>76</v>
      </c>
      <c r="X3" s="40"/>
      <c r="Y3" s="40"/>
      <c r="Z3" s="40"/>
    </row>
    <row r="4" spans="1:26" ht="21" customHeight="1" x14ac:dyDescent="0.25">
      <c r="A4" s="40"/>
      <c r="B4" s="70"/>
      <c r="C4" s="71"/>
      <c r="D4" s="42" t="s">
        <v>77</v>
      </c>
      <c r="E4" s="43" t="s">
        <v>78</v>
      </c>
      <c r="F4" s="43" t="s">
        <v>79</v>
      </c>
      <c r="G4" s="43" t="s">
        <v>77</v>
      </c>
      <c r="H4" s="43" t="s">
        <v>78</v>
      </c>
      <c r="I4" s="44" t="s">
        <v>79</v>
      </c>
      <c r="J4" s="42" t="s">
        <v>77</v>
      </c>
      <c r="K4" s="43" t="s">
        <v>78</v>
      </c>
      <c r="L4" s="43" t="s">
        <v>79</v>
      </c>
      <c r="M4" s="43" t="s">
        <v>77</v>
      </c>
      <c r="N4" s="43" t="s">
        <v>78</v>
      </c>
      <c r="O4" s="43" t="s">
        <v>79</v>
      </c>
      <c r="P4" s="71"/>
      <c r="Q4" s="71"/>
      <c r="R4" s="71"/>
      <c r="S4" s="71"/>
      <c r="T4" s="41"/>
      <c r="U4" s="40"/>
      <c r="V4" s="41"/>
      <c r="W4" s="41"/>
      <c r="X4" s="40"/>
      <c r="Y4" s="40"/>
      <c r="Z4" s="40"/>
    </row>
    <row r="5" spans="1:26" ht="18" customHeight="1" x14ac:dyDescent="0.25">
      <c r="A5" s="40"/>
      <c r="B5" s="46" t="s">
        <v>80</v>
      </c>
      <c r="C5" s="8" t="s">
        <v>17</v>
      </c>
      <c r="D5" s="78">
        <f>LOOKUP(Nedela_I_kolo_sekt_A!S4,Nedela_I_kolo_sekt_A!S4)</f>
        <v>6</v>
      </c>
      <c r="E5" s="48">
        <f>LOOKUP(Nedela_I_kolo_sekt_A!Q4,Nedela_I_kolo_sekt_A!Q4)</f>
        <v>21</v>
      </c>
      <c r="F5" s="48">
        <f>LOOKUP(Nedela_I_kolo_sekt_A!P4,Nedela_I_kolo_sekt_A!P4)</f>
        <v>21</v>
      </c>
      <c r="G5" s="78">
        <f>Nedela_I_kolo_sekt_B!S4</f>
        <v>1</v>
      </c>
      <c r="H5" s="48">
        <f>Nedela_I_kolo_sekt_B!Q4</f>
        <v>26</v>
      </c>
      <c r="I5" s="48">
        <f>Nedela_I_kolo_sekt_B!P4</f>
        <v>26</v>
      </c>
      <c r="J5" s="78">
        <f>Nedela_I_kolo_sekt_C!S4</f>
        <v>2</v>
      </c>
      <c r="K5" s="48">
        <f>Nedela_I_kolo_sekt_C!Q4</f>
        <v>37</v>
      </c>
      <c r="L5" s="48">
        <f>Nedela_I_kolo_sekt_C!P4</f>
        <v>37</v>
      </c>
      <c r="M5" s="78">
        <f>Nedela_I_kolo_sekt_D!S4</f>
        <v>2</v>
      </c>
      <c r="N5" s="48">
        <f>Nedela_I_kolo_sekt_D!Q4</f>
        <v>30</v>
      </c>
      <c r="O5" s="48">
        <f>Nedela_I_kolo_sekt_D!P4</f>
        <v>30</v>
      </c>
      <c r="P5" s="79">
        <f t="shared" ref="P5:P16" si="0">SUM(D5,G5,J5,M5)</f>
        <v>11</v>
      </c>
      <c r="Q5" s="51">
        <f t="shared" ref="Q5:Q16" si="1">SUM(E5,H5,K5,N5)</f>
        <v>114</v>
      </c>
      <c r="R5" s="51">
        <f t="shared" ref="R5:R16" si="2">SUM(F5,I5,L5,O5)</f>
        <v>114</v>
      </c>
      <c r="S5" s="66">
        <v>2</v>
      </c>
      <c r="T5">
        <v>44</v>
      </c>
      <c r="U5" s="40"/>
      <c r="V5" s="40">
        <v>18</v>
      </c>
      <c r="W5" s="40">
        <v>27</v>
      </c>
      <c r="X5" s="40"/>
      <c r="Y5" s="40"/>
      <c r="Z5" s="40"/>
    </row>
    <row r="6" spans="1:26" ht="17.399999999999999" customHeight="1" x14ac:dyDescent="0.25">
      <c r="A6" s="40"/>
      <c r="B6" s="46" t="s">
        <v>81</v>
      </c>
      <c r="C6" s="8" t="s">
        <v>19</v>
      </c>
      <c r="D6" s="78">
        <f>LOOKUP(Nedela_I_kolo_sekt_A!S5,Nedela_I_kolo_sekt_A!S5)</f>
        <v>9</v>
      </c>
      <c r="E6" s="48">
        <f>LOOKUP(Nedela_I_kolo_sekt_A!Q5,Nedela_I_kolo_sekt_A!Q5)</f>
        <v>7</v>
      </c>
      <c r="F6" s="48">
        <f>LOOKUP(Nedela_I_kolo_sekt_A!P5,Nedela_I_kolo_sekt_A!P5)</f>
        <v>7</v>
      </c>
      <c r="G6" s="78">
        <f>Nedela_I_kolo_sekt_B!S5</f>
        <v>6.5</v>
      </c>
      <c r="H6" s="48">
        <f>Nedela_I_kolo_sekt_B!Q5</f>
        <v>15</v>
      </c>
      <c r="I6" s="48">
        <f>Nedela_I_kolo_sekt_B!P5</f>
        <v>15</v>
      </c>
      <c r="J6" s="78">
        <f>Nedela_I_kolo_sekt_C!S5</f>
        <v>3</v>
      </c>
      <c r="K6" s="48">
        <f>Nedela_I_kolo_sekt_C!Q5</f>
        <v>31</v>
      </c>
      <c r="L6" s="48">
        <f>Nedela_I_kolo_sekt_C!P5</f>
        <v>31</v>
      </c>
      <c r="M6" s="78">
        <f>Nedela_I_kolo_sekt_D!S5</f>
        <v>5.5</v>
      </c>
      <c r="N6" s="48">
        <f>Nedela_I_kolo_sekt_D!Q5</f>
        <v>17</v>
      </c>
      <c r="O6" s="48">
        <f>Nedela_I_kolo_sekt_D!P5</f>
        <v>17</v>
      </c>
      <c r="P6" s="79">
        <f t="shared" si="0"/>
        <v>24</v>
      </c>
      <c r="Q6" s="51">
        <f t="shared" si="1"/>
        <v>70</v>
      </c>
      <c r="R6" s="51">
        <f t="shared" si="2"/>
        <v>70</v>
      </c>
      <c r="S6" s="66">
        <v>7</v>
      </c>
      <c r="T6" s="53">
        <v>30</v>
      </c>
      <c r="U6" s="40"/>
      <c r="V6" s="40">
        <v>23</v>
      </c>
      <c r="W6" s="40">
        <v>11</v>
      </c>
      <c r="X6" s="40"/>
      <c r="Y6" s="40"/>
      <c r="Z6" s="40"/>
    </row>
    <row r="7" spans="1:26" ht="17.399999999999999" customHeight="1" x14ac:dyDescent="0.25">
      <c r="A7" s="40"/>
      <c r="B7" s="46" t="s">
        <v>82</v>
      </c>
      <c r="C7" s="8" t="s">
        <v>21</v>
      </c>
      <c r="D7" s="78">
        <f>LOOKUP(Nedela_I_kolo_sekt_A!S6,Nedela_I_kolo_sekt_A!S6)</f>
        <v>3</v>
      </c>
      <c r="E7" s="48">
        <f>LOOKUP(Nedela_I_kolo_sekt_A!Q6,Nedela_I_kolo_sekt_A!Q6)</f>
        <v>24</v>
      </c>
      <c r="F7" s="48">
        <f>LOOKUP(Nedela_I_kolo_sekt_A!P6,Nedela_I_kolo_sekt_A!P6)</f>
        <v>24</v>
      </c>
      <c r="G7" s="78">
        <f>Nedela_I_kolo_sekt_B!S6</f>
        <v>2</v>
      </c>
      <c r="H7" s="48">
        <f>Nedela_I_kolo_sekt_B!Q6</f>
        <v>24</v>
      </c>
      <c r="I7" s="48">
        <f>Nedela_I_kolo_sekt_B!P6</f>
        <v>24</v>
      </c>
      <c r="J7" s="78">
        <f>Nedela_I_kolo_sekt_C!S6</f>
        <v>1</v>
      </c>
      <c r="K7" s="48">
        <f>Nedela_I_kolo_sekt_C!Q6</f>
        <v>39</v>
      </c>
      <c r="L7" s="48">
        <f>Nedela_I_kolo_sekt_C!P6</f>
        <v>39</v>
      </c>
      <c r="M7" s="78">
        <f>Nedela_I_kolo_sekt_D!S6</f>
        <v>3</v>
      </c>
      <c r="N7" s="48">
        <f>Nedela_I_kolo_sekt_D!Q6</f>
        <v>29</v>
      </c>
      <c r="O7" s="48">
        <f>Nedela_I_kolo_sekt_D!P6</f>
        <v>29</v>
      </c>
      <c r="P7" s="79">
        <f t="shared" si="0"/>
        <v>9</v>
      </c>
      <c r="Q7" s="51">
        <f t="shared" si="1"/>
        <v>116</v>
      </c>
      <c r="R7" s="51">
        <f t="shared" si="2"/>
        <v>116</v>
      </c>
      <c r="S7" s="66">
        <v>1</v>
      </c>
      <c r="T7" s="40">
        <v>23</v>
      </c>
      <c r="U7" s="40"/>
      <c r="V7" s="40">
        <v>23</v>
      </c>
      <c r="W7" s="40">
        <v>5</v>
      </c>
      <c r="X7" s="40"/>
      <c r="Y7" s="40"/>
      <c r="Z7" s="40"/>
    </row>
    <row r="8" spans="1:26" ht="17.399999999999999" customHeight="1" x14ac:dyDescent="0.25">
      <c r="A8" s="40"/>
      <c r="B8" s="46" t="s">
        <v>83</v>
      </c>
      <c r="C8" s="8" t="s">
        <v>23</v>
      </c>
      <c r="D8" s="78">
        <f>LOOKUP(Nedela_I_kolo_sekt_A!S7,Nedela_I_kolo_sekt_A!S7)</f>
        <v>7</v>
      </c>
      <c r="E8" s="48">
        <f>LOOKUP(Nedela_I_kolo_sekt_A!Q7,Nedela_I_kolo_sekt_A!Q7)</f>
        <v>19</v>
      </c>
      <c r="F8" s="48">
        <f>LOOKUP(Nedela_I_kolo_sekt_A!P7,Nedela_I_kolo_sekt_A!P7)</f>
        <v>19</v>
      </c>
      <c r="G8" s="78">
        <f>Nedela_I_kolo_sekt_B!S7</f>
        <v>3</v>
      </c>
      <c r="H8" s="48">
        <f>Nedela_I_kolo_sekt_B!Q7</f>
        <v>24</v>
      </c>
      <c r="I8" s="48">
        <f>Nedela_I_kolo_sekt_B!P7</f>
        <v>24</v>
      </c>
      <c r="J8" s="78">
        <f>Nedela_I_kolo_sekt_C!S7</f>
        <v>6</v>
      </c>
      <c r="K8" s="48">
        <f>Nedela_I_kolo_sekt_C!Q7</f>
        <v>16</v>
      </c>
      <c r="L8" s="48">
        <f>Nedela_I_kolo_sekt_C!P7</f>
        <v>16</v>
      </c>
      <c r="M8" s="78">
        <f>Nedela_I_kolo_sekt_D!S7</f>
        <v>7</v>
      </c>
      <c r="N8" s="48">
        <f>Nedela_I_kolo_sekt_D!Q7</f>
        <v>13</v>
      </c>
      <c r="O8" s="48">
        <f>Nedela_I_kolo_sekt_D!P7</f>
        <v>13</v>
      </c>
      <c r="P8" s="79">
        <f t="shared" si="0"/>
        <v>23</v>
      </c>
      <c r="Q8" s="51">
        <f t="shared" si="1"/>
        <v>72</v>
      </c>
      <c r="R8" s="51">
        <f t="shared" si="2"/>
        <v>72</v>
      </c>
      <c r="S8" s="66">
        <v>6</v>
      </c>
      <c r="T8" s="40">
        <v>26</v>
      </c>
      <c r="U8" s="40"/>
      <c r="V8" s="40">
        <v>23</v>
      </c>
      <c r="W8" s="40">
        <v>27</v>
      </c>
      <c r="X8" s="40"/>
      <c r="Y8" s="40"/>
      <c r="Z8" s="40"/>
    </row>
    <row r="9" spans="1:26" ht="17.399999999999999" customHeight="1" x14ac:dyDescent="0.25">
      <c r="A9" s="40"/>
      <c r="B9" s="46" t="s">
        <v>84</v>
      </c>
      <c r="C9" s="8" t="s">
        <v>25</v>
      </c>
      <c r="D9" s="78">
        <f>LOOKUP(Nedela_I_kolo_sekt_A!S8,Nedela_I_kolo_sekt_A!S8)</f>
        <v>4</v>
      </c>
      <c r="E9" s="48">
        <f>LOOKUP(Nedela_I_kolo_sekt_A!Q8,Nedela_I_kolo_sekt_A!Q8)</f>
        <v>22</v>
      </c>
      <c r="F9" s="48">
        <f>LOOKUP(Nedela_I_kolo_sekt_A!P8,Nedela_I_kolo_sekt_A!P8)</f>
        <v>22</v>
      </c>
      <c r="G9" s="78">
        <f>Nedela_I_kolo_sekt_B!S8</f>
        <v>4</v>
      </c>
      <c r="H9" s="48">
        <f>Nedela_I_kolo_sekt_B!Q8</f>
        <v>17</v>
      </c>
      <c r="I9" s="48">
        <f>Nedela_I_kolo_sekt_B!P8</f>
        <v>17</v>
      </c>
      <c r="J9" s="78">
        <f>Nedela_I_kolo_sekt_C!S8</f>
        <v>7</v>
      </c>
      <c r="K9" s="48">
        <f>Nedela_I_kolo_sekt_C!Q8</f>
        <v>18</v>
      </c>
      <c r="L9" s="48">
        <f>Nedela_I_kolo_sekt_C!P8</f>
        <v>18</v>
      </c>
      <c r="M9" s="78">
        <f>Nedela_I_kolo_sekt_D!S8</f>
        <v>1</v>
      </c>
      <c r="N9" s="48">
        <f>Nedela_I_kolo_sekt_D!Q8</f>
        <v>34</v>
      </c>
      <c r="O9" s="48">
        <f>Nedela_I_kolo_sekt_D!P8</f>
        <v>34</v>
      </c>
      <c r="P9" s="79">
        <f t="shared" si="0"/>
        <v>16</v>
      </c>
      <c r="Q9" s="51">
        <f t="shared" si="1"/>
        <v>91</v>
      </c>
      <c r="R9" s="51">
        <f t="shared" si="2"/>
        <v>91</v>
      </c>
      <c r="S9" s="66">
        <v>3</v>
      </c>
      <c r="T9" s="40">
        <v>24</v>
      </c>
      <c r="U9" s="40"/>
      <c r="V9" s="40">
        <v>12</v>
      </c>
      <c r="W9" s="40">
        <v>14</v>
      </c>
      <c r="X9" s="40"/>
      <c r="Y9" s="40"/>
      <c r="Z9" s="40"/>
    </row>
    <row r="10" spans="1:26" ht="17.399999999999999" customHeight="1" x14ac:dyDescent="0.25">
      <c r="A10" s="40"/>
      <c r="B10" s="46" t="s">
        <v>85</v>
      </c>
      <c r="C10" s="8" t="s">
        <v>27</v>
      </c>
      <c r="D10" s="78">
        <f>LOOKUP(Nedela_I_kolo_sekt_A!S9,Nedela_I_kolo_sekt_A!S9)</f>
        <v>1</v>
      </c>
      <c r="E10" s="48">
        <f>LOOKUP(Nedela_I_kolo_sekt_A!Q9,Nedela_I_kolo_sekt_A!Q9)</f>
        <v>34</v>
      </c>
      <c r="F10" s="48">
        <f>LOOKUP(Nedela_I_kolo_sekt_A!P9,Nedela_I_kolo_sekt_A!P9)</f>
        <v>34</v>
      </c>
      <c r="G10" s="78">
        <f>Nedela_I_kolo_sekt_B!S9</f>
        <v>8.5</v>
      </c>
      <c r="H10" s="48">
        <f>Nedela_I_kolo_sekt_B!Q9</f>
        <v>14</v>
      </c>
      <c r="I10" s="48">
        <f>Nedela_I_kolo_sekt_B!P9</f>
        <v>14</v>
      </c>
      <c r="J10" s="78">
        <f>Nedela_I_kolo_sekt_C!S9</f>
        <v>10</v>
      </c>
      <c r="K10" s="48">
        <f>Nedela_I_kolo_sekt_C!Q9</f>
        <v>0</v>
      </c>
      <c r="L10" s="48">
        <f>Nedela_I_kolo_sekt_C!P9</f>
        <v>0</v>
      </c>
      <c r="M10" s="78">
        <f>Nedela_I_kolo_sekt_D!S9</f>
        <v>10</v>
      </c>
      <c r="N10" s="48">
        <f>Nedela_I_kolo_sekt_D!Q9</f>
        <v>0</v>
      </c>
      <c r="O10" s="48">
        <f>Nedela_I_kolo_sekt_D!P9</f>
        <v>0</v>
      </c>
      <c r="P10" s="79">
        <f t="shared" si="0"/>
        <v>29.5</v>
      </c>
      <c r="Q10" s="51">
        <f t="shared" si="1"/>
        <v>48</v>
      </c>
      <c r="R10" s="51">
        <f t="shared" si="2"/>
        <v>48</v>
      </c>
      <c r="S10" s="66">
        <v>9</v>
      </c>
      <c r="T10" s="40">
        <v>27</v>
      </c>
      <c r="U10" s="40"/>
      <c r="V10" s="40">
        <v>47</v>
      </c>
      <c r="W10" s="40">
        <v>5</v>
      </c>
      <c r="X10" s="40"/>
      <c r="Y10" s="40"/>
      <c r="Z10" s="40"/>
    </row>
    <row r="11" spans="1:26" ht="17.399999999999999" customHeight="1" x14ac:dyDescent="0.25">
      <c r="A11" s="40"/>
      <c r="B11" s="46" t="s">
        <v>86</v>
      </c>
      <c r="C11" s="8" t="s">
        <v>29</v>
      </c>
      <c r="D11" s="78">
        <f>LOOKUP(Nedela_I_kolo_sekt_A!S10,Nedela_I_kolo_sekt_A!S10)</f>
        <v>5</v>
      </c>
      <c r="E11" s="48">
        <f>LOOKUP(Nedela_I_kolo_sekt_A!Q10,Nedela_I_kolo_sekt_A!Q10)</f>
        <v>26</v>
      </c>
      <c r="F11" s="48">
        <f>LOOKUP(Nedela_I_kolo_sekt_A!P10,Nedela_I_kolo_sekt_A!P10)</f>
        <v>26</v>
      </c>
      <c r="G11" s="78">
        <f>Nedela_I_kolo_sekt_B!S10</f>
        <v>5</v>
      </c>
      <c r="H11" s="48">
        <f>Nedela_I_kolo_sekt_B!Q10</f>
        <v>19</v>
      </c>
      <c r="I11" s="48">
        <f>Nedela_I_kolo_sekt_B!P10</f>
        <v>19</v>
      </c>
      <c r="J11" s="78">
        <f>Nedela_I_kolo_sekt_C!S10</f>
        <v>5</v>
      </c>
      <c r="K11" s="48">
        <f>Nedela_I_kolo_sekt_C!Q10</f>
        <v>17</v>
      </c>
      <c r="L11" s="48">
        <f>Nedela_I_kolo_sekt_C!P10</f>
        <v>17</v>
      </c>
      <c r="M11" s="78">
        <f>Nedela_I_kolo_sekt_D!S10</f>
        <v>4</v>
      </c>
      <c r="N11" s="48">
        <f>Nedela_I_kolo_sekt_D!Q10</f>
        <v>18</v>
      </c>
      <c r="O11" s="48">
        <f>Nedela_I_kolo_sekt_D!P10</f>
        <v>18</v>
      </c>
      <c r="P11" s="79">
        <f t="shared" si="0"/>
        <v>19</v>
      </c>
      <c r="Q11" s="51">
        <f t="shared" si="1"/>
        <v>80</v>
      </c>
      <c r="R11" s="51">
        <f t="shared" si="2"/>
        <v>80</v>
      </c>
      <c r="S11" s="66">
        <v>4</v>
      </c>
      <c r="T11" s="40">
        <v>7</v>
      </c>
      <c r="U11" s="40"/>
      <c r="V11" s="40">
        <v>18</v>
      </c>
      <c r="W11" s="40">
        <v>6</v>
      </c>
      <c r="X11" s="40"/>
      <c r="Y11" s="40"/>
      <c r="Z11" s="40"/>
    </row>
    <row r="12" spans="1:26" ht="17.399999999999999" customHeight="1" x14ac:dyDescent="0.25">
      <c r="A12" s="40"/>
      <c r="B12" s="46" t="s">
        <v>87</v>
      </c>
      <c r="C12" s="8" t="s">
        <v>31</v>
      </c>
      <c r="D12" s="78">
        <f>LOOKUP(Nedela_I_kolo_sekt_A!S11,Nedela_I_kolo_sekt_A!S11)</f>
        <v>2</v>
      </c>
      <c r="E12" s="48">
        <f>LOOKUP(Nedela_I_kolo_sekt_A!Q11,Nedela_I_kolo_sekt_A!Q11)</f>
        <v>25</v>
      </c>
      <c r="F12" s="48">
        <f>LOOKUP(Nedela_I_kolo_sekt_A!P11,Nedela_I_kolo_sekt_A!P11)</f>
        <v>25</v>
      </c>
      <c r="G12" s="78">
        <f>Nedela_I_kolo_sekt_B!S11</f>
        <v>6.5</v>
      </c>
      <c r="H12" s="48">
        <f>Nedela_I_kolo_sekt_B!Q11</f>
        <v>15</v>
      </c>
      <c r="I12" s="48">
        <f>Nedela_I_kolo_sekt_B!P11</f>
        <v>15</v>
      </c>
      <c r="J12" s="78">
        <f>Nedela_I_kolo_sekt_C!S11</f>
        <v>8</v>
      </c>
      <c r="K12" s="48">
        <f>Nedela_I_kolo_sekt_C!Q11</f>
        <v>10</v>
      </c>
      <c r="L12" s="48">
        <f>Nedela_I_kolo_sekt_C!P11</f>
        <v>10</v>
      </c>
      <c r="M12" s="78">
        <f>Nedela_I_kolo_sekt_D!S11</f>
        <v>5.5</v>
      </c>
      <c r="N12" s="48">
        <f>Nedela_I_kolo_sekt_D!Q11</f>
        <v>17</v>
      </c>
      <c r="O12" s="48">
        <f>Nedela_I_kolo_sekt_D!P11</f>
        <v>17</v>
      </c>
      <c r="P12" s="79">
        <f t="shared" si="0"/>
        <v>22</v>
      </c>
      <c r="Q12" s="51">
        <f t="shared" si="1"/>
        <v>67</v>
      </c>
      <c r="R12" s="51">
        <f t="shared" si="2"/>
        <v>67</v>
      </c>
      <c r="S12" s="66">
        <v>5</v>
      </c>
      <c r="T12" s="40">
        <v>11</v>
      </c>
      <c r="U12" s="40"/>
      <c r="V12" s="40">
        <v>23</v>
      </c>
      <c r="W12" s="40">
        <v>16</v>
      </c>
      <c r="X12" s="40"/>
      <c r="Y12" s="40"/>
      <c r="Z12" s="40"/>
    </row>
    <row r="13" spans="1:26" ht="18" customHeight="1" x14ac:dyDescent="0.25">
      <c r="A13" s="40"/>
      <c r="B13" s="46" t="s">
        <v>88</v>
      </c>
      <c r="C13" s="8" t="s">
        <v>33</v>
      </c>
      <c r="D13" s="78">
        <f>LOOKUP(Nedela_I_kolo_sekt_A!S12,Nedela_I_kolo_sekt_A!S12)</f>
        <v>8</v>
      </c>
      <c r="E13" s="48">
        <f>LOOKUP(Nedela_I_kolo_sekt_A!Q12,Nedela_I_kolo_sekt_A!Q12)</f>
        <v>14</v>
      </c>
      <c r="F13" s="48">
        <f>LOOKUP(Nedela_I_kolo_sekt_A!P12,Nedela_I_kolo_sekt_A!P12)</f>
        <v>14</v>
      </c>
      <c r="G13" s="78">
        <f>Nedela_I_kolo_sekt_B!S12</f>
        <v>8.5</v>
      </c>
      <c r="H13" s="48">
        <f>Nedela_I_kolo_sekt_B!Q12</f>
        <v>14</v>
      </c>
      <c r="I13" s="48">
        <f>Nedela_I_kolo_sekt_B!P12</f>
        <v>14</v>
      </c>
      <c r="J13" s="78">
        <f>Nedela_I_kolo_sekt_C!S12</f>
        <v>4</v>
      </c>
      <c r="K13" s="48">
        <f>Nedela_I_kolo_sekt_C!Q12</f>
        <v>25</v>
      </c>
      <c r="L13" s="48">
        <f>Nedela_I_kolo_sekt_C!P12</f>
        <v>25</v>
      </c>
      <c r="M13" s="78">
        <f>Nedela_I_kolo_sekt_D!S12</f>
        <v>8</v>
      </c>
      <c r="N13" s="48">
        <f>Nedela_I_kolo_sekt_D!Q12</f>
        <v>9</v>
      </c>
      <c r="O13" s="48">
        <f>Nedela_I_kolo_sekt_D!P12</f>
        <v>9</v>
      </c>
      <c r="P13" s="79">
        <f t="shared" si="0"/>
        <v>28.5</v>
      </c>
      <c r="Q13" s="51">
        <f t="shared" si="1"/>
        <v>62</v>
      </c>
      <c r="R13" s="51">
        <f t="shared" si="2"/>
        <v>62</v>
      </c>
      <c r="S13" s="66">
        <v>8</v>
      </c>
      <c r="T13" s="40">
        <v>32</v>
      </c>
      <c r="U13" s="40"/>
      <c r="V13" s="40">
        <v>30</v>
      </c>
      <c r="W13" s="40">
        <v>16</v>
      </c>
      <c r="X13" s="40"/>
      <c r="Y13" s="40"/>
      <c r="Z13" s="40"/>
    </row>
    <row r="14" spans="1:26" ht="18" hidden="1" customHeight="1" x14ac:dyDescent="0.25">
      <c r="A14" s="40"/>
      <c r="B14" s="46" t="s">
        <v>89</v>
      </c>
      <c r="C14" s="21"/>
      <c r="D14" s="80">
        <f>LOOKUP(Nedela_I_kolo_sekt_A!S13,Nedela_I_kolo_sekt_A!S13)</f>
        <v>11</v>
      </c>
      <c r="E14" s="56">
        <f>LOOKUP(Nedela_I_kolo_sekt_A!Q13,Nedela_I_kolo_sekt_A!Q13)</f>
        <v>-4</v>
      </c>
      <c r="F14" s="56">
        <f>LOOKUP(Nedela_I_kolo_sekt_A!P13,Nedela_I_kolo_sekt_A!P13)</f>
        <v>-4</v>
      </c>
      <c r="G14" s="81">
        <f>Nedela_I_kolo_sekt_B!S13</f>
        <v>11</v>
      </c>
      <c r="H14" s="56">
        <f>Nedela_I_kolo_sekt_B!Q13</f>
        <v>-4</v>
      </c>
      <c r="I14" s="56">
        <f>Nedela_I_kolo_sekt_B!P13</f>
        <v>-4</v>
      </c>
      <c r="J14" s="81">
        <f>Nedela_I_kolo_sekt_C!S13</f>
        <v>11</v>
      </c>
      <c r="K14" s="56">
        <f>Nedela_I_kolo_sekt_C!Q13</f>
        <v>-4</v>
      </c>
      <c r="L14" s="58">
        <f>Nedela_I_kolo_sekt_C!P13</f>
        <v>-4</v>
      </c>
      <c r="M14" s="80">
        <f>Nedela_I_kolo_sekt_D!S13</f>
        <v>11</v>
      </c>
      <c r="N14" s="56">
        <f>Nedela_I_kolo_sekt_D!Q13</f>
        <v>-4</v>
      </c>
      <c r="O14" s="56">
        <f>Nedela_I_kolo_sekt_D!P13</f>
        <v>-4</v>
      </c>
      <c r="P14" s="82">
        <f t="shared" si="0"/>
        <v>44</v>
      </c>
      <c r="Q14" s="60">
        <f t="shared" si="1"/>
        <v>-16</v>
      </c>
      <c r="R14" s="61">
        <f t="shared" si="2"/>
        <v>-16</v>
      </c>
      <c r="S14" s="62">
        <v>1</v>
      </c>
      <c r="T14" s="40">
        <v>18</v>
      </c>
      <c r="U14" s="40"/>
      <c r="V14" s="40">
        <v>19</v>
      </c>
      <c r="W14" s="40">
        <v>28</v>
      </c>
      <c r="X14" s="40"/>
      <c r="Y14" s="40"/>
      <c r="Z14" s="40"/>
    </row>
    <row r="15" spans="1:26" ht="18" hidden="1" customHeight="1" x14ac:dyDescent="0.25">
      <c r="A15" s="40"/>
      <c r="B15" s="46" t="s">
        <v>90</v>
      </c>
      <c r="C15" s="8"/>
      <c r="D15" s="78">
        <f>LOOKUP(Nedela_I_kolo_sekt_A!S14,Nedela_I_kolo_sekt_A!S14)</f>
        <v>11</v>
      </c>
      <c r="E15" s="48">
        <f>LOOKUP(Nedela_I_kolo_sekt_A!Q14,Nedela_I_kolo_sekt_A!Q14)</f>
        <v>-4</v>
      </c>
      <c r="F15" s="48">
        <f>LOOKUP(Nedela_I_kolo_sekt_A!P14,Nedela_I_kolo_sekt_A!P14)</f>
        <v>-4</v>
      </c>
      <c r="G15" s="83">
        <f>Nedela_I_kolo_sekt_B!S14</f>
        <v>11</v>
      </c>
      <c r="H15" s="48">
        <f>Nedela_I_kolo_sekt_B!Q14</f>
        <v>-4</v>
      </c>
      <c r="I15" s="48">
        <f>Nedela_I_kolo_sekt_B!P14</f>
        <v>-4</v>
      </c>
      <c r="J15" s="83">
        <f>Nedela_I_kolo_sekt_C!S14</f>
        <v>11</v>
      </c>
      <c r="K15" s="48">
        <f>Nedela_I_kolo_sekt_C!Q14</f>
        <v>-4</v>
      </c>
      <c r="L15" s="49">
        <f>Nedela_I_kolo_sekt_C!P14</f>
        <v>-4</v>
      </c>
      <c r="M15" s="78">
        <f>Nedela_I_kolo_sekt_D!S14</f>
        <v>11</v>
      </c>
      <c r="N15" s="48">
        <f>Nedela_I_kolo_sekt_D!Q14</f>
        <v>-4</v>
      </c>
      <c r="O15" s="48">
        <f>Nedela_I_kolo_sekt_D!P14</f>
        <v>-4</v>
      </c>
      <c r="P15" s="84">
        <f t="shared" si="0"/>
        <v>44</v>
      </c>
      <c r="Q15" s="65">
        <f t="shared" si="1"/>
        <v>-16</v>
      </c>
      <c r="R15" s="51">
        <f t="shared" si="2"/>
        <v>-16</v>
      </c>
      <c r="S15" s="66">
        <v>1</v>
      </c>
      <c r="T15" s="40">
        <v>39</v>
      </c>
      <c r="U15" s="40"/>
      <c r="V15" s="40">
        <v>18</v>
      </c>
      <c r="W15" s="40">
        <v>19</v>
      </c>
      <c r="X15" s="40"/>
      <c r="Y15" s="40"/>
      <c r="Z15" s="40"/>
    </row>
    <row r="16" spans="1:26" ht="18" hidden="1" customHeight="1" x14ac:dyDescent="0.25">
      <c r="A16" s="40"/>
      <c r="B16" s="46" t="s">
        <v>91</v>
      </c>
      <c r="C16" s="8"/>
      <c r="D16" s="85">
        <f>LOOKUP(Nedela_I_kolo_sekt_A!S15,Nedela_I_kolo_sekt_A!S15)</f>
        <v>11</v>
      </c>
      <c r="E16" s="48">
        <f>LOOKUP(Nedela_I_kolo_sekt_A!Q15,Nedela_I_kolo_sekt_A!Q15)</f>
        <v>-4</v>
      </c>
      <c r="F16" s="48">
        <f>LOOKUP(Nedela_I_kolo_sekt_A!P15,Nedela_I_kolo_sekt_A!P15)</f>
        <v>-4</v>
      </c>
      <c r="G16" s="83">
        <f>Nedela_I_kolo_sekt_B!S15</f>
        <v>11</v>
      </c>
      <c r="H16" s="48">
        <f>Nedela_I_kolo_sekt_B!Q15</f>
        <v>-4</v>
      </c>
      <c r="I16" s="48">
        <f>Nedela_I_kolo_sekt_B!P15</f>
        <v>-4</v>
      </c>
      <c r="J16" s="83">
        <f>Nedela_I_kolo_sekt_C!S15</f>
        <v>11</v>
      </c>
      <c r="K16" s="48">
        <f>Nedela_I_kolo_sekt_C!Q15</f>
        <v>-4</v>
      </c>
      <c r="L16" s="49">
        <f>Nedela_I_kolo_sekt_C!P15</f>
        <v>-4</v>
      </c>
      <c r="M16" s="78">
        <f>Nedela_I_kolo_sekt_D!S15</f>
        <v>11</v>
      </c>
      <c r="N16" s="48">
        <f>Nedela_I_kolo_sekt_D!Q15</f>
        <v>-4</v>
      </c>
      <c r="O16" s="48">
        <f>Nedela_I_kolo_sekt_D!P15</f>
        <v>-4</v>
      </c>
      <c r="P16" s="84">
        <f t="shared" si="0"/>
        <v>44</v>
      </c>
      <c r="Q16" s="65">
        <f t="shared" si="1"/>
        <v>-16</v>
      </c>
      <c r="R16" s="51">
        <f t="shared" si="2"/>
        <v>-16</v>
      </c>
      <c r="S16" s="66">
        <v>1</v>
      </c>
      <c r="T16" s="40">
        <v>12</v>
      </c>
      <c r="U16" s="40"/>
      <c r="V16" s="40">
        <v>28</v>
      </c>
      <c r="W16" s="40">
        <v>17</v>
      </c>
      <c r="X16" s="40"/>
      <c r="Y16" s="40"/>
      <c r="Z16" s="40"/>
    </row>
    <row r="17" spans="1:26" ht="13.2" customHeight="1" x14ac:dyDescent="0.25">
      <c r="A17" s="40"/>
      <c r="B17" s="32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7"/>
      <c r="R17" s="67"/>
      <c r="S17" s="67"/>
      <c r="T17" s="40"/>
      <c r="U17" s="40"/>
      <c r="V17" s="40"/>
      <c r="W17" s="40"/>
      <c r="X17" s="40"/>
      <c r="Y17" s="40"/>
      <c r="Z17" s="40"/>
    </row>
    <row r="18" spans="1:26" ht="13.2" customHeight="1" x14ac:dyDescent="0.25">
      <c r="A18" s="40"/>
      <c r="C18" s="40" t="s">
        <v>92</v>
      </c>
      <c r="D18" s="40"/>
      <c r="E18" s="40"/>
      <c r="F18" s="40"/>
      <c r="G18" s="40"/>
      <c r="H18" s="40" t="s">
        <v>93</v>
      </c>
      <c r="I18" s="40"/>
      <c r="J18" s="40"/>
      <c r="K18" s="40"/>
      <c r="L18" s="40"/>
      <c r="M18" s="40"/>
      <c r="N18" s="40" t="s">
        <v>94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3.2" customHeight="1" x14ac:dyDescent="0.25">
      <c r="A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</sheetData>
  <mergeCells count="11"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</mergeCells>
  <pageMargins left="0.75" right="0.75" top="1.295275590551181" bottom="1.295275590551181" header="1" footer="1"/>
  <pageSetup paperSize="0" fitToWidth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/>
  </sheetViews>
  <sheetFormatPr defaultRowHeight="13.2" customHeight="1" x14ac:dyDescent="0.25"/>
  <cols>
    <col min="1" max="1" width="3.09765625" customWidth="1"/>
    <col min="2" max="2" width="6.59765625" customWidth="1"/>
    <col min="3" max="3" width="21" customWidth="1"/>
    <col min="4" max="5" width="8" customWidth="1"/>
    <col min="6" max="6" width="7.69921875" customWidth="1"/>
    <col min="7" max="7" width="8.296875" customWidth="1"/>
    <col min="8" max="8" width="8" customWidth="1"/>
    <col min="9" max="9" width="9.59765625" customWidth="1"/>
    <col min="10" max="10" width="0.296875" customWidth="1"/>
    <col min="11" max="12" width="11.3984375" hidden="1" customWidth="1"/>
    <col min="13" max="13" width="12.09765625" customWidth="1"/>
    <col min="14" max="14" width="9.296875" customWidth="1"/>
    <col min="15" max="15" width="10.59765625" customWidth="1"/>
    <col min="16" max="16" width="9.09765625" customWidth="1"/>
    <col min="17" max="17" width="8.3984375" hidden="1" customWidth="1"/>
    <col min="18" max="18" width="12.3984375" customWidth="1"/>
    <col min="19" max="20" width="8.3984375" hidden="1" customWidth="1"/>
    <col min="21" max="22" width="8.3984375" customWidth="1"/>
    <col min="23" max="23" width="11.69921875" customWidth="1"/>
    <col min="24" max="1024" width="8.3984375" customWidth="1"/>
  </cols>
  <sheetData>
    <row r="1" spans="1:23" ht="13.8" customHeight="1" x14ac:dyDescent="0.25">
      <c r="A1" s="40"/>
    </row>
    <row r="2" spans="1:23" ht="54" customHeight="1" x14ac:dyDescent="0.25">
      <c r="A2" s="40"/>
      <c r="B2" s="69" t="s">
        <v>104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3" ht="16.5" customHeight="1" x14ac:dyDescent="0.25">
      <c r="A3" s="40"/>
      <c r="B3" s="94" t="s">
        <v>105</v>
      </c>
      <c r="C3" s="71" t="s">
        <v>3</v>
      </c>
      <c r="D3" s="72" t="s">
        <v>106</v>
      </c>
      <c r="E3" s="72"/>
      <c r="F3" s="72"/>
      <c r="G3" s="73" t="s">
        <v>107</v>
      </c>
      <c r="H3" s="73"/>
      <c r="I3" s="73"/>
      <c r="J3" s="72" t="s">
        <v>108</v>
      </c>
      <c r="K3" s="72"/>
      <c r="L3" s="72"/>
      <c r="M3" s="71" t="s">
        <v>109</v>
      </c>
      <c r="N3" s="71" t="s">
        <v>72</v>
      </c>
      <c r="O3" s="71" t="s">
        <v>110</v>
      </c>
      <c r="P3" s="71" t="s">
        <v>77</v>
      </c>
      <c r="Q3" s="41" t="s">
        <v>74</v>
      </c>
      <c r="R3" s="40"/>
      <c r="S3" s="41" t="s">
        <v>75</v>
      </c>
      <c r="T3" s="41" t="s">
        <v>76</v>
      </c>
      <c r="U3" s="40"/>
      <c r="V3" s="40"/>
      <c r="W3" s="40"/>
    </row>
    <row r="4" spans="1:23" ht="47.25" customHeight="1" x14ac:dyDescent="0.25">
      <c r="A4" s="40"/>
      <c r="B4" s="94"/>
      <c r="C4" s="71"/>
      <c r="D4" s="42" t="s">
        <v>77</v>
      </c>
      <c r="E4" s="43" t="s">
        <v>78</v>
      </c>
      <c r="F4" s="43" t="s">
        <v>79</v>
      </c>
      <c r="G4" s="43" t="s">
        <v>77</v>
      </c>
      <c r="H4" s="43" t="s">
        <v>78</v>
      </c>
      <c r="I4" s="44" t="s">
        <v>79</v>
      </c>
      <c r="J4" s="42" t="s">
        <v>77</v>
      </c>
      <c r="K4" s="43" t="s">
        <v>78</v>
      </c>
      <c r="L4" s="43" t="s">
        <v>79</v>
      </c>
      <c r="M4" s="71"/>
      <c r="N4" s="71"/>
      <c r="O4" s="71"/>
      <c r="P4" s="71"/>
      <c r="Q4" s="41"/>
      <c r="R4" s="40"/>
      <c r="S4" s="41"/>
      <c r="T4" s="41"/>
      <c r="U4" s="40"/>
      <c r="V4" s="40"/>
      <c r="W4" s="40"/>
    </row>
    <row r="5" spans="1:23" ht="18" customHeight="1" x14ac:dyDescent="0.25">
      <c r="A5" s="40"/>
      <c r="B5" s="86" t="s">
        <v>80</v>
      </c>
      <c r="C5" s="87" t="s">
        <v>17</v>
      </c>
      <c r="D5" s="47">
        <f>Celkovo_sobota_I_kola!P5</f>
        <v>15.5</v>
      </c>
      <c r="E5" s="48">
        <f>Celkovo_sobota_I_kola!Q5</f>
        <v>25</v>
      </c>
      <c r="F5" s="48">
        <f>Celkovo_sobota_I_kola!R5</f>
        <v>25</v>
      </c>
      <c r="G5" s="47">
        <f>Celkovo_nedela_I_kola!P5</f>
        <v>11</v>
      </c>
      <c r="H5" s="48">
        <f>Celkovo_nedela_I_kola!Q5</f>
        <v>114</v>
      </c>
      <c r="I5" s="48">
        <f>Celkovo_nedela_I_kola!R5</f>
        <v>114</v>
      </c>
      <c r="J5" s="63"/>
      <c r="K5" s="48"/>
      <c r="L5" s="49"/>
      <c r="M5" s="88">
        <f t="shared" ref="M5:M16" si="0">SUM(D5,G5,J5,)</f>
        <v>26.5</v>
      </c>
      <c r="N5" s="89">
        <f t="shared" ref="N5:N16" si="1">F5+I5</f>
        <v>139</v>
      </c>
      <c r="O5" s="89">
        <f t="shared" ref="O5:O16" si="2">E5+H5</f>
        <v>139</v>
      </c>
      <c r="P5" s="66">
        <v>1</v>
      </c>
      <c r="Q5">
        <v>44</v>
      </c>
      <c r="R5" s="40"/>
      <c r="S5" s="40">
        <v>18</v>
      </c>
      <c r="T5" s="40">
        <v>27</v>
      </c>
      <c r="U5" s="40"/>
      <c r="V5" s="40"/>
      <c r="W5" s="40"/>
    </row>
    <row r="6" spans="1:23" ht="17.399999999999999" customHeight="1" x14ac:dyDescent="0.25">
      <c r="A6" s="40"/>
      <c r="B6" s="86" t="s">
        <v>81</v>
      </c>
      <c r="C6" s="87" t="s">
        <v>19</v>
      </c>
      <c r="D6" s="47">
        <f>Celkovo_sobota_I_kola!P6</f>
        <v>13</v>
      </c>
      <c r="E6" s="48">
        <f>Celkovo_sobota_I_kola!Q6</f>
        <v>34</v>
      </c>
      <c r="F6" s="48">
        <f>Celkovo_sobota_I_kola!R6</f>
        <v>34</v>
      </c>
      <c r="G6" s="47">
        <f>Celkovo_nedela_I_kola!P6</f>
        <v>24</v>
      </c>
      <c r="H6" s="48">
        <f>Celkovo_nedela_I_kola!Q6</f>
        <v>70</v>
      </c>
      <c r="I6" s="48">
        <f>Celkovo_nedela_I_kola!R6</f>
        <v>70</v>
      </c>
      <c r="J6" s="63"/>
      <c r="K6" s="48"/>
      <c r="L6" s="49"/>
      <c r="M6" s="88">
        <f t="shared" si="0"/>
        <v>37</v>
      </c>
      <c r="N6" s="89">
        <f t="shared" si="1"/>
        <v>104</v>
      </c>
      <c r="O6" s="89">
        <f t="shared" si="2"/>
        <v>104</v>
      </c>
      <c r="P6" s="66">
        <v>5</v>
      </c>
      <c r="Q6" s="53">
        <v>30</v>
      </c>
      <c r="R6" s="40"/>
      <c r="S6" s="40">
        <v>23</v>
      </c>
      <c r="T6" s="40">
        <v>11</v>
      </c>
      <c r="U6" s="40"/>
      <c r="V6" s="40"/>
      <c r="W6" s="40"/>
    </row>
    <row r="7" spans="1:23" ht="17.399999999999999" customHeight="1" x14ac:dyDescent="0.25">
      <c r="A7" s="40"/>
      <c r="B7" s="86" t="s">
        <v>82</v>
      </c>
      <c r="C7" s="87" t="s">
        <v>21</v>
      </c>
      <c r="D7" s="47">
        <f>Celkovo_sobota_I_kola!P7</f>
        <v>19.5</v>
      </c>
      <c r="E7" s="48">
        <f>Celkovo_sobota_I_kola!Q7</f>
        <v>23</v>
      </c>
      <c r="F7" s="48">
        <f>Celkovo_sobota_I_kola!R7</f>
        <v>23</v>
      </c>
      <c r="G7" s="47">
        <f>Celkovo_nedela_I_kola!P7</f>
        <v>9</v>
      </c>
      <c r="H7" s="48">
        <f>Celkovo_nedela_I_kola!Q7</f>
        <v>116</v>
      </c>
      <c r="I7" s="48">
        <f>Celkovo_nedela_I_kola!R7</f>
        <v>116</v>
      </c>
      <c r="J7" s="63"/>
      <c r="K7" s="48"/>
      <c r="L7" s="49"/>
      <c r="M7" s="88">
        <f t="shared" si="0"/>
        <v>28.5</v>
      </c>
      <c r="N7" s="89">
        <f t="shared" si="1"/>
        <v>139</v>
      </c>
      <c r="O7" s="89">
        <f t="shared" si="2"/>
        <v>139</v>
      </c>
      <c r="P7" s="66">
        <v>2</v>
      </c>
      <c r="Q7" s="40">
        <v>23</v>
      </c>
      <c r="R7" s="40"/>
      <c r="S7" s="40">
        <v>23</v>
      </c>
      <c r="T7" s="40">
        <v>5</v>
      </c>
      <c r="U7" s="40"/>
      <c r="V7" s="40"/>
      <c r="W7" s="40"/>
    </row>
    <row r="8" spans="1:23" ht="17.399999999999999" customHeight="1" x14ac:dyDescent="0.25">
      <c r="A8" s="40"/>
      <c r="B8" s="86" t="s">
        <v>83</v>
      </c>
      <c r="C8" s="87" t="s">
        <v>23</v>
      </c>
      <c r="D8" s="47">
        <f>Celkovo_sobota_I_kola!P8</f>
        <v>24.5</v>
      </c>
      <c r="E8" s="48">
        <f>Celkovo_sobota_I_kola!Q8</f>
        <v>10</v>
      </c>
      <c r="F8" s="48">
        <f>Celkovo_sobota_I_kola!R8</f>
        <v>10</v>
      </c>
      <c r="G8" s="47">
        <f>Celkovo_nedela_I_kola!P8</f>
        <v>23</v>
      </c>
      <c r="H8" s="48">
        <f>Celkovo_nedela_I_kola!Q8</f>
        <v>72</v>
      </c>
      <c r="I8" s="48">
        <f>Celkovo_nedela_I_kola!R8</f>
        <v>72</v>
      </c>
      <c r="J8" s="63"/>
      <c r="K8" s="48"/>
      <c r="L8" s="49"/>
      <c r="M8" s="88">
        <f t="shared" si="0"/>
        <v>47.5</v>
      </c>
      <c r="N8" s="89">
        <f t="shared" si="1"/>
        <v>82</v>
      </c>
      <c r="O8" s="89">
        <f t="shared" si="2"/>
        <v>82</v>
      </c>
      <c r="P8" s="66">
        <v>7</v>
      </c>
      <c r="Q8" s="40">
        <v>26</v>
      </c>
      <c r="R8" s="40"/>
      <c r="S8" s="40">
        <v>23</v>
      </c>
      <c r="T8" s="40">
        <v>27</v>
      </c>
      <c r="U8" s="40"/>
      <c r="V8" s="40"/>
      <c r="W8" s="40"/>
    </row>
    <row r="9" spans="1:23" ht="17.399999999999999" customHeight="1" x14ac:dyDescent="0.25">
      <c r="A9" s="40"/>
      <c r="B9" s="86" t="s">
        <v>84</v>
      </c>
      <c r="C9" s="87" t="s">
        <v>25</v>
      </c>
      <c r="D9" s="47">
        <f>Celkovo_sobota_I_kola!P9</f>
        <v>16.5</v>
      </c>
      <c r="E9" s="48">
        <f>Celkovo_sobota_I_kola!Q9</f>
        <v>13</v>
      </c>
      <c r="F9" s="48">
        <f>Celkovo_sobota_I_kola!R9</f>
        <v>13</v>
      </c>
      <c r="G9" s="47">
        <f>Celkovo_nedela_I_kola!P9</f>
        <v>16</v>
      </c>
      <c r="H9" s="48">
        <f>Celkovo_nedela_I_kola!Q9</f>
        <v>91</v>
      </c>
      <c r="I9" s="48">
        <f>Celkovo_nedela_I_kola!R9</f>
        <v>91</v>
      </c>
      <c r="J9" s="63"/>
      <c r="K9" s="48"/>
      <c r="L9" s="49"/>
      <c r="M9" s="88">
        <f t="shared" si="0"/>
        <v>32.5</v>
      </c>
      <c r="N9" s="89">
        <f t="shared" si="1"/>
        <v>104</v>
      </c>
      <c r="O9" s="89">
        <f t="shared" si="2"/>
        <v>104</v>
      </c>
      <c r="P9" s="66">
        <v>3</v>
      </c>
      <c r="Q9" s="40">
        <v>24</v>
      </c>
      <c r="R9" s="40"/>
      <c r="S9" s="40">
        <v>12</v>
      </c>
      <c r="T9" s="40">
        <v>14</v>
      </c>
      <c r="U9" s="40"/>
      <c r="V9" s="40"/>
      <c r="W9" s="40"/>
    </row>
    <row r="10" spans="1:23" ht="17.399999999999999" customHeight="1" x14ac:dyDescent="0.25">
      <c r="A10" s="40"/>
      <c r="B10" s="86" t="s">
        <v>85</v>
      </c>
      <c r="C10" s="87" t="s">
        <v>27</v>
      </c>
      <c r="D10" s="47">
        <f>Celkovo_sobota_I_kola!P10</f>
        <v>31.5</v>
      </c>
      <c r="E10" s="48">
        <f>Celkovo_sobota_I_kola!Q10</f>
        <v>9</v>
      </c>
      <c r="F10" s="48">
        <f>Celkovo_sobota_I_kola!R10</f>
        <v>9</v>
      </c>
      <c r="G10" s="47">
        <f>Celkovo_nedela_I_kola!P10</f>
        <v>29.5</v>
      </c>
      <c r="H10" s="48">
        <f>Celkovo_nedela_I_kola!Q10</f>
        <v>48</v>
      </c>
      <c r="I10" s="48">
        <f>Celkovo_nedela_I_kola!R10</f>
        <v>48</v>
      </c>
      <c r="J10" s="63"/>
      <c r="K10" s="48"/>
      <c r="L10" s="49"/>
      <c r="M10" s="88">
        <f t="shared" si="0"/>
        <v>61</v>
      </c>
      <c r="N10" s="89">
        <f t="shared" si="1"/>
        <v>57</v>
      </c>
      <c r="O10" s="89">
        <f t="shared" si="2"/>
        <v>57</v>
      </c>
      <c r="P10" s="66">
        <v>9</v>
      </c>
      <c r="Q10" s="40">
        <v>27</v>
      </c>
      <c r="R10" s="40"/>
      <c r="S10" s="40">
        <v>47</v>
      </c>
      <c r="T10" s="40">
        <v>5</v>
      </c>
      <c r="U10" s="40"/>
      <c r="V10" s="40"/>
      <c r="W10" s="40"/>
    </row>
    <row r="11" spans="1:23" ht="17.399999999999999" customHeight="1" x14ac:dyDescent="0.25">
      <c r="A11" s="40"/>
      <c r="B11" s="86" t="s">
        <v>86</v>
      </c>
      <c r="C11" s="87" t="s">
        <v>29</v>
      </c>
      <c r="D11" s="47">
        <f>Celkovo_sobota_I_kola!P11</f>
        <v>16</v>
      </c>
      <c r="E11" s="48">
        <f>Celkovo_sobota_I_kola!Q11</f>
        <v>33</v>
      </c>
      <c r="F11" s="48">
        <f>Celkovo_sobota_I_kola!R11</f>
        <v>33</v>
      </c>
      <c r="G11" s="47">
        <f>Celkovo_nedela_I_kola!P11</f>
        <v>19</v>
      </c>
      <c r="H11" s="48">
        <f>Celkovo_nedela_I_kola!Q11</f>
        <v>80</v>
      </c>
      <c r="I11" s="48">
        <f>Celkovo_nedela_I_kola!R11</f>
        <v>80</v>
      </c>
      <c r="J11" s="63"/>
      <c r="K11" s="48"/>
      <c r="L11" s="49"/>
      <c r="M11" s="88">
        <f t="shared" si="0"/>
        <v>35</v>
      </c>
      <c r="N11" s="89">
        <f t="shared" si="1"/>
        <v>113</v>
      </c>
      <c r="O11" s="89">
        <f t="shared" si="2"/>
        <v>113</v>
      </c>
      <c r="P11" s="66">
        <v>4</v>
      </c>
      <c r="Q11" s="40">
        <v>7</v>
      </c>
      <c r="R11" s="40"/>
      <c r="S11" s="40">
        <v>18</v>
      </c>
      <c r="T11" s="40">
        <v>6</v>
      </c>
      <c r="U11" s="40"/>
      <c r="V11" s="40"/>
      <c r="W11" s="40"/>
    </row>
    <row r="12" spans="1:23" ht="17.399999999999999" customHeight="1" x14ac:dyDescent="0.25">
      <c r="A12" s="40"/>
      <c r="B12" s="86" t="s">
        <v>87</v>
      </c>
      <c r="C12" s="87" t="s">
        <v>31</v>
      </c>
      <c r="D12" s="47">
        <f>Celkovo_sobota_I_kola!P12</f>
        <v>25</v>
      </c>
      <c r="E12" s="48">
        <f>Celkovo_sobota_I_kola!Q12</f>
        <v>13</v>
      </c>
      <c r="F12" s="48">
        <f>Celkovo_sobota_I_kola!R12</f>
        <v>13</v>
      </c>
      <c r="G12" s="47">
        <f>Celkovo_nedela_I_kola!P12</f>
        <v>22</v>
      </c>
      <c r="H12" s="48">
        <f>Celkovo_nedela_I_kola!Q12</f>
        <v>67</v>
      </c>
      <c r="I12" s="48">
        <f>Celkovo_nedela_I_kola!R12</f>
        <v>67</v>
      </c>
      <c r="J12" s="63"/>
      <c r="K12" s="48"/>
      <c r="L12" s="49"/>
      <c r="M12" s="88">
        <f t="shared" si="0"/>
        <v>47</v>
      </c>
      <c r="N12" s="89">
        <f t="shared" si="1"/>
        <v>80</v>
      </c>
      <c r="O12" s="89">
        <f t="shared" si="2"/>
        <v>80</v>
      </c>
      <c r="P12" s="66">
        <v>6</v>
      </c>
      <c r="Q12" s="40">
        <v>11</v>
      </c>
      <c r="R12" s="40"/>
      <c r="S12" s="40">
        <v>23</v>
      </c>
      <c r="T12" s="40">
        <v>16</v>
      </c>
      <c r="U12" s="40"/>
      <c r="V12" s="40"/>
      <c r="W12" s="40"/>
    </row>
    <row r="13" spans="1:23" ht="18" customHeight="1" x14ac:dyDescent="0.25">
      <c r="A13" s="40"/>
      <c r="B13" s="86" t="s">
        <v>88</v>
      </c>
      <c r="C13" s="87" t="s">
        <v>33</v>
      </c>
      <c r="D13" s="47">
        <f>Celkovo_sobota_I_kola!P13</f>
        <v>20.5</v>
      </c>
      <c r="E13" s="48">
        <f>Celkovo_sobota_I_kola!Q13</f>
        <v>10</v>
      </c>
      <c r="F13" s="48">
        <f>Celkovo_sobota_I_kola!R13</f>
        <v>10</v>
      </c>
      <c r="G13" s="47">
        <f>Celkovo_nedela_I_kola!P13</f>
        <v>28.5</v>
      </c>
      <c r="H13" s="48">
        <f>Celkovo_nedela_I_kola!Q13</f>
        <v>62</v>
      </c>
      <c r="I13" s="48">
        <f>Celkovo_nedela_I_kola!R13</f>
        <v>62</v>
      </c>
      <c r="J13" s="63"/>
      <c r="K13" s="48"/>
      <c r="L13" s="49"/>
      <c r="M13" s="88">
        <f t="shared" si="0"/>
        <v>49</v>
      </c>
      <c r="N13" s="89">
        <f t="shared" si="1"/>
        <v>72</v>
      </c>
      <c r="O13" s="89">
        <f t="shared" si="2"/>
        <v>72</v>
      </c>
      <c r="P13" s="66">
        <v>8</v>
      </c>
      <c r="Q13" s="40">
        <v>32</v>
      </c>
      <c r="R13" s="40"/>
      <c r="S13" s="40">
        <v>30</v>
      </c>
      <c r="T13" s="40">
        <v>16</v>
      </c>
      <c r="U13" s="40"/>
      <c r="V13" s="40"/>
      <c r="W13" s="40"/>
    </row>
    <row r="14" spans="1:23" ht="18" hidden="1" customHeight="1" x14ac:dyDescent="0.25">
      <c r="A14" s="40"/>
      <c r="B14" s="90" t="s">
        <v>89</v>
      </c>
      <c r="C14" s="21"/>
      <c r="D14" s="55">
        <f>Celkovo_sobota_I_kola!P14</f>
        <v>44</v>
      </c>
      <c r="E14" s="56">
        <f>Celkovo_sobota_I_kola!Q14</f>
        <v>-16</v>
      </c>
      <c r="F14" s="56">
        <f>Celkovo_sobota_I_kola!R14</f>
        <v>-16</v>
      </c>
      <c r="G14" s="57">
        <f>Celkovo_nedela_I_kola!P14</f>
        <v>44</v>
      </c>
      <c r="H14" s="56">
        <f>Celkovo_nedela_I_kola!Q14</f>
        <v>-16</v>
      </c>
      <c r="I14" s="56">
        <f>Celkovo_nedela_I_kola!R14</f>
        <v>-16</v>
      </c>
      <c r="J14" s="57"/>
      <c r="K14" s="56"/>
      <c r="L14" s="58"/>
      <c r="M14" s="91">
        <f t="shared" si="0"/>
        <v>88</v>
      </c>
      <c r="N14" s="92">
        <f t="shared" si="1"/>
        <v>-32</v>
      </c>
      <c r="O14" s="93">
        <f t="shared" si="2"/>
        <v>-32</v>
      </c>
      <c r="P14" s="62">
        <v>1</v>
      </c>
      <c r="Q14" s="40">
        <v>18</v>
      </c>
      <c r="R14" s="40"/>
      <c r="S14" s="40">
        <v>19</v>
      </c>
      <c r="T14" s="40">
        <v>28</v>
      </c>
      <c r="U14" s="40"/>
      <c r="V14" s="40"/>
      <c r="W14" s="40"/>
    </row>
    <row r="15" spans="1:23" ht="18" hidden="1" customHeight="1" x14ac:dyDescent="0.25">
      <c r="A15" s="40"/>
      <c r="B15" s="46" t="s">
        <v>90</v>
      </c>
      <c r="C15" s="8"/>
      <c r="D15" s="47">
        <f>Celkovo_sobota_I_kola!P15</f>
        <v>44</v>
      </c>
      <c r="E15" s="48">
        <f>Celkovo_sobota_I_kola!Q15</f>
        <v>-16</v>
      </c>
      <c r="F15" s="48">
        <f>Celkovo_sobota_I_kola!R15</f>
        <v>-16</v>
      </c>
      <c r="G15" s="63">
        <f>Celkovo_nedela_I_kola!P15</f>
        <v>44</v>
      </c>
      <c r="H15" s="48">
        <f>Celkovo_nedela_I_kola!Q15</f>
        <v>-16</v>
      </c>
      <c r="I15" s="48">
        <f>Celkovo_nedela_I_kola!R15</f>
        <v>-16</v>
      </c>
      <c r="J15" s="63"/>
      <c r="K15" s="48"/>
      <c r="L15" s="49"/>
      <c r="M15" s="88">
        <f t="shared" si="0"/>
        <v>88</v>
      </c>
      <c r="N15" s="87">
        <f t="shared" si="1"/>
        <v>-32</v>
      </c>
      <c r="O15" s="89">
        <f t="shared" si="2"/>
        <v>-32</v>
      </c>
      <c r="P15" s="66">
        <v>1</v>
      </c>
      <c r="Q15" s="40">
        <v>39</v>
      </c>
      <c r="R15" s="40"/>
      <c r="S15" s="40">
        <v>18</v>
      </c>
      <c r="T15" s="40">
        <v>19</v>
      </c>
      <c r="U15" s="40"/>
      <c r="V15" s="40"/>
      <c r="W15" s="40"/>
    </row>
    <row r="16" spans="1:23" ht="18" hidden="1" customHeight="1" x14ac:dyDescent="0.25">
      <c r="A16" s="40"/>
      <c r="B16" s="46" t="s">
        <v>91</v>
      </c>
      <c r="C16" s="8"/>
      <c r="D16" s="47">
        <f>Celkovo_sobota_I_kola!P16</f>
        <v>44</v>
      </c>
      <c r="E16" s="48">
        <f>Celkovo_sobota_I_kola!Q16</f>
        <v>-16</v>
      </c>
      <c r="F16" s="48">
        <f>Celkovo_sobota_I_kola!R16</f>
        <v>-16</v>
      </c>
      <c r="G16" s="63">
        <f>Celkovo_nedela_I_kola!P16</f>
        <v>44</v>
      </c>
      <c r="H16" s="48">
        <f>Celkovo_nedela_I_kola!Q16</f>
        <v>-16</v>
      </c>
      <c r="I16" s="48">
        <f>Celkovo_nedela_I_kola!R16</f>
        <v>-16</v>
      </c>
      <c r="J16" s="63"/>
      <c r="K16" s="48"/>
      <c r="L16" s="49"/>
      <c r="M16" s="88">
        <f t="shared" si="0"/>
        <v>88</v>
      </c>
      <c r="N16" s="87">
        <f t="shared" si="1"/>
        <v>-32</v>
      </c>
      <c r="O16" s="89">
        <f t="shared" si="2"/>
        <v>-32</v>
      </c>
      <c r="P16" s="66">
        <v>1</v>
      </c>
      <c r="Q16" s="40">
        <v>12</v>
      </c>
      <c r="R16" s="40"/>
      <c r="S16" s="40">
        <v>28</v>
      </c>
      <c r="T16" s="40">
        <v>17</v>
      </c>
      <c r="U16" s="40"/>
      <c r="V16" s="40"/>
      <c r="W16" s="40"/>
    </row>
    <row r="17" spans="1:23" ht="13.2" customHeight="1" x14ac:dyDescent="0.25">
      <c r="A17" s="40"/>
      <c r="B17" s="32"/>
      <c r="C17" s="67"/>
      <c r="D17" s="68">
        <f t="shared" ref="D17:M17" si="3">SUM(D5:D16)</f>
        <v>314</v>
      </c>
      <c r="E17" s="68">
        <f t="shared" si="3"/>
        <v>122</v>
      </c>
      <c r="F17" s="68">
        <f t="shared" si="3"/>
        <v>122</v>
      </c>
      <c r="G17" s="68">
        <f t="shared" si="3"/>
        <v>314</v>
      </c>
      <c r="H17" s="68">
        <f t="shared" si="3"/>
        <v>672</v>
      </c>
      <c r="I17" s="68">
        <f t="shared" si="3"/>
        <v>672</v>
      </c>
      <c r="J17" s="68">
        <f t="shared" si="3"/>
        <v>0</v>
      </c>
      <c r="K17" s="68">
        <f t="shared" si="3"/>
        <v>0</v>
      </c>
      <c r="L17" s="68">
        <f t="shared" si="3"/>
        <v>0</v>
      </c>
      <c r="M17" s="68">
        <f t="shared" si="3"/>
        <v>628</v>
      </c>
      <c r="N17" s="67"/>
      <c r="O17" s="67"/>
      <c r="P17" s="67"/>
      <c r="Q17" s="40"/>
      <c r="R17" s="40"/>
      <c r="S17" s="40"/>
      <c r="T17" s="40"/>
      <c r="U17" s="40"/>
      <c r="V17" s="40"/>
      <c r="W17" s="40"/>
    </row>
    <row r="18" spans="1:23" ht="13.2" customHeight="1" x14ac:dyDescent="0.25">
      <c r="A18" s="40"/>
      <c r="B18" s="40" t="s">
        <v>92</v>
      </c>
      <c r="C18" s="40"/>
      <c r="D18" s="40"/>
      <c r="E18" s="40"/>
      <c r="F18" s="40"/>
      <c r="G18" s="40" t="s">
        <v>93</v>
      </c>
      <c r="H18" s="40"/>
      <c r="I18" s="40"/>
      <c r="J18" s="40"/>
      <c r="K18" s="40"/>
      <c r="L18" s="40"/>
      <c r="M18" s="40"/>
      <c r="N18" s="40" t="s">
        <v>94</v>
      </c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3.2" customHeight="1" x14ac:dyDescent="0.25">
      <c r="A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</sheetData>
  <mergeCells count="10">
    <mergeCell ref="B2:P2"/>
    <mergeCell ref="B3:B4"/>
    <mergeCell ref="C3:C4"/>
    <mergeCell ref="D3:F3"/>
    <mergeCell ref="G3:I3"/>
    <mergeCell ref="J3:L3"/>
    <mergeCell ref="M3:M4"/>
    <mergeCell ref="N3:N4"/>
    <mergeCell ref="O3:O4"/>
    <mergeCell ref="P3:P4"/>
  </mergeCells>
  <pageMargins left="0.75" right="0.75" top="1.295275590551181" bottom="1.295275590551181" header="1" footer="1"/>
  <pageSetup paperSize="0" fitToWidth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C1" workbookViewId="0">
      <selection activeCell="B2" sqref="B2:P2"/>
    </sheetView>
  </sheetViews>
  <sheetFormatPr defaultRowHeight="13.2" customHeight="1" x14ac:dyDescent="0.25"/>
  <cols>
    <col min="1" max="1" width="3.09765625" hidden="1" customWidth="1"/>
    <col min="2" max="2" width="6.59765625" hidden="1" customWidth="1"/>
    <col min="3" max="3" width="19.8984375" customWidth="1"/>
    <col min="4" max="4" width="5.796875" customWidth="1"/>
    <col min="5" max="5" width="7.3984375" customWidth="1"/>
    <col min="6" max="6" width="8.3984375" customWidth="1"/>
    <col min="7" max="7" width="7.8984375" customWidth="1"/>
    <col min="8" max="8" width="6.59765625" customWidth="1"/>
    <col min="9" max="9" width="8.3984375" customWidth="1"/>
    <col min="10" max="10" width="6.19921875" customWidth="1"/>
    <col min="11" max="11" width="5.796875" customWidth="1"/>
    <col min="12" max="12" width="7.09765625" customWidth="1"/>
    <col min="13" max="13" width="9.09765625" customWidth="1"/>
    <col min="14" max="14" width="9.796875" customWidth="1"/>
    <col min="15" max="15" width="8.69921875" customWidth="1"/>
    <col min="16" max="16" width="6.09765625" customWidth="1"/>
    <col min="17" max="17" width="8.3984375" hidden="1" customWidth="1"/>
    <col min="18" max="18" width="12.3984375" customWidth="1"/>
    <col min="19" max="20" width="8.3984375" hidden="1" customWidth="1"/>
    <col min="21" max="22" width="8.3984375" customWidth="1"/>
    <col min="23" max="23" width="11.69921875" customWidth="1"/>
    <col min="24" max="1024" width="8.3984375" customWidth="1"/>
  </cols>
  <sheetData>
    <row r="1" spans="1:23" ht="13.8" customHeight="1" x14ac:dyDescent="0.25">
      <c r="A1" s="40"/>
    </row>
    <row r="2" spans="1:23" ht="54" customHeight="1" x14ac:dyDescent="0.25">
      <c r="A2" s="40"/>
      <c r="B2" s="69" t="s">
        <v>111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3" ht="16.5" customHeight="1" x14ac:dyDescent="0.25">
      <c r="A3" s="40"/>
      <c r="B3" s="70" t="s">
        <v>65</v>
      </c>
      <c r="C3" s="71" t="s">
        <v>3</v>
      </c>
      <c r="D3" s="73" t="s">
        <v>112</v>
      </c>
      <c r="E3" s="73"/>
      <c r="F3" s="73"/>
      <c r="G3" s="73" t="s">
        <v>113</v>
      </c>
      <c r="H3" s="73"/>
      <c r="I3" s="73"/>
      <c r="J3" s="72" t="s">
        <v>114</v>
      </c>
      <c r="K3" s="72"/>
      <c r="L3" s="72"/>
      <c r="M3" s="99" t="s">
        <v>109</v>
      </c>
      <c r="N3" s="71" t="s">
        <v>72</v>
      </c>
      <c r="O3" s="71" t="s">
        <v>110</v>
      </c>
      <c r="P3" s="71" t="s">
        <v>73</v>
      </c>
      <c r="Q3" s="41" t="s">
        <v>74</v>
      </c>
      <c r="R3" s="40"/>
      <c r="S3" s="41" t="s">
        <v>75</v>
      </c>
      <c r="T3" s="41" t="s">
        <v>76</v>
      </c>
      <c r="U3" s="40"/>
      <c r="V3" s="40"/>
      <c r="W3" s="40"/>
    </row>
    <row r="4" spans="1:23" ht="21" customHeight="1" x14ac:dyDescent="0.25">
      <c r="A4" s="40"/>
      <c r="B4" s="70"/>
      <c r="C4" s="71"/>
      <c r="D4" s="42" t="s">
        <v>77</v>
      </c>
      <c r="E4" s="43" t="s">
        <v>78</v>
      </c>
      <c r="F4" s="43" t="s">
        <v>79</v>
      </c>
      <c r="G4" s="43" t="s">
        <v>77</v>
      </c>
      <c r="H4" s="43" t="s">
        <v>78</v>
      </c>
      <c r="I4" s="44" t="s">
        <v>79</v>
      </c>
      <c r="J4" s="42" t="s">
        <v>77</v>
      </c>
      <c r="K4" s="43" t="s">
        <v>78</v>
      </c>
      <c r="L4" s="43" t="s">
        <v>79</v>
      </c>
      <c r="M4" s="99"/>
      <c r="N4" s="71"/>
      <c r="O4" s="71"/>
      <c r="P4" s="71"/>
      <c r="Q4" s="41"/>
      <c r="R4" s="40"/>
      <c r="S4" s="41"/>
      <c r="T4" s="41"/>
      <c r="U4" s="40"/>
      <c r="V4" s="40"/>
      <c r="W4" s="40"/>
    </row>
    <row r="5" spans="1:23" ht="18" customHeight="1" x14ac:dyDescent="0.25">
      <c r="A5" s="40"/>
      <c r="B5" s="46" t="s">
        <v>80</v>
      </c>
      <c r="C5" s="8" t="s">
        <v>17</v>
      </c>
      <c r="D5" s="48">
        <v>48</v>
      </c>
      <c r="E5" s="48">
        <v>30</v>
      </c>
      <c r="F5" s="49">
        <v>30</v>
      </c>
      <c r="G5" s="95">
        <v>25</v>
      </c>
      <c r="H5" s="95">
        <v>150</v>
      </c>
      <c r="I5" s="96">
        <v>216</v>
      </c>
      <c r="J5" s="47">
        <f>'SO+NE spolu '!M5</f>
        <v>26.5</v>
      </c>
      <c r="K5" s="48">
        <f>'SO+NE spolu '!O5</f>
        <v>139</v>
      </c>
      <c r="L5" s="48">
        <f>'SO+NE spolu '!N5</f>
        <v>139</v>
      </c>
      <c r="M5" s="64">
        <f t="shared" ref="M5:M13" si="0">SUM(D5,G5,J5,)</f>
        <v>99.5</v>
      </c>
      <c r="N5" s="89">
        <f t="shared" ref="N5:N13" si="1">F5+I5+L5</f>
        <v>385</v>
      </c>
      <c r="O5" s="97">
        <f t="shared" ref="O5:O13" si="2">E5+H5+K5</f>
        <v>319</v>
      </c>
      <c r="P5" s="66">
        <v>3</v>
      </c>
      <c r="Q5">
        <v>44</v>
      </c>
      <c r="R5" s="40"/>
      <c r="S5" s="40">
        <v>18</v>
      </c>
      <c r="T5" s="40">
        <v>27</v>
      </c>
      <c r="U5" s="40"/>
      <c r="V5" s="40"/>
      <c r="W5" s="40"/>
    </row>
    <row r="6" spans="1:23" ht="17.399999999999999" customHeight="1" x14ac:dyDescent="0.25">
      <c r="A6" s="40"/>
      <c r="B6" s="46" t="s">
        <v>81</v>
      </c>
      <c r="C6" s="8" t="s">
        <v>19</v>
      </c>
      <c r="D6" s="48">
        <v>53</v>
      </c>
      <c r="E6" s="48">
        <v>26</v>
      </c>
      <c r="F6" s="49">
        <v>26</v>
      </c>
      <c r="G6" s="95">
        <v>55</v>
      </c>
      <c r="H6" s="95">
        <v>99</v>
      </c>
      <c r="I6" s="96">
        <v>111.5</v>
      </c>
      <c r="J6" s="47">
        <f>'SO+NE spolu '!M6</f>
        <v>37</v>
      </c>
      <c r="K6" s="48">
        <f>'SO+NE spolu '!O6</f>
        <v>104</v>
      </c>
      <c r="L6" s="48">
        <f>'SO+NE spolu '!N6</f>
        <v>104</v>
      </c>
      <c r="M6" s="64">
        <f t="shared" si="0"/>
        <v>145</v>
      </c>
      <c r="N6" s="89">
        <f t="shared" si="1"/>
        <v>241.5</v>
      </c>
      <c r="O6" s="97">
        <f t="shared" si="2"/>
        <v>229</v>
      </c>
      <c r="P6" s="66">
        <v>7</v>
      </c>
      <c r="Q6" s="53">
        <v>30</v>
      </c>
      <c r="R6" s="40"/>
      <c r="S6" s="40">
        <v>23</v>
      </c>
      <c r="T6" s="40">
        <v>11</v>
      </c>
      <c r="U6" s="40"/>
      <c r="V6" s="40"/>
      <c r="W6" s="40"/>
    </row>
    <row r="7" spans="1:23" ht="17.399999999999999" customHeight="1" x14ac:dyDescent="0.25">
      <c r="A7" s="40"/>
      <c r="B7" s="46" t="s">
        <v>82</v>
      </c>
      <c r="C7" s="8" t="s">
        <v>21</v>
      </c>
      <c r="D7" s="48">
        <v>31.5</v>
      </c>
      <c r="E7" s="48">
        <v>57</v>
      </c>
      <c r="F7" s="49">
        <v>57</v>
      </c>
      <c r="G7" s="95">
        <v>28</v>
      </c>
      <c r="H7" s="95">
        <v>259</v>
      </c>
      <c r="I7" s="96">
        <v>226.3</v>
      </c>
      <c r="J7" s="47">
        <f>'SO+NE spolu '!M7</f>
        <v>28.5</v>
      </c>
      <c r="K7" s="48">
        <f>'SO+NE spolu '!O7</f>
        <v>139</v>
      </c>
      <c r="L7" s="48">
        <f>'SO+NE spolu '!N7</f>
        <v>139</v>
      </c>
      <c r="M7" s="64">
        <f t="shared" si="0"/>
        <v>88</v>
      </c>
      <c r="N7" s="89">
        <f t="shared" si="1"/>
        <v>422.3</v>
      </c>
      <c r="O7" s="97">
        <f t="shared" si="2"/>
        <v>455</v>
      </c>
      <c r="P7" s="66">
        <v>2</v>
      </c>
      <c r="Q7" s="40">
        <v>23</v>
      </c>
      <c r="R7" s="40"/>
      <c r="S7" s="40">
        <v>23</v>
      </c>
      <c r="T7" s="40">
        <v>5</v>
      </c>
      <c r="U7" s="40"/>
      <c r="V7" s="40"/>
      <c r="W7" s="40"/>
    </row>
    <row r="8" spans="1:23" ht="17.399999999999999" customHeight="1" x14ac:dyDescent="0.25">
      <c r="A8" s="40"/>
      <c r="B8" s="46" t="s">
        <v>83</v>
      </c>
      <c r="C8" s="8" t="s">
        <v>23</v>
      </c>
      <c r="D8" s="48">
        <v>36.5</v>
      </c>
      <c r="E8" s="48">
        <v>39</v>
      </c>
      <c r="F8" s="49">
        <v>39</v>
      </c>
      <c r="G8" s="95">
        <v>31</v>
      </c>
      <c r="H8" s="95">
        <v>183</v>
      </c>
      <c r="I8" s="96">
        <v>179</v>
      </c>
      <c r="J8" s="47">
        <f>'SO+NE spolu '!M8</f>
        <v>47.5</v>
      </c>
      <c r="K8" s="48">
        <f>'SO+NE spolu '!O8</f>
        <v>82</v>
      </c>
      <c r="L8" s="48">
        <f>'SO+NE spolu '!N8</f>
        <v>82</v>
      </c>
      <c r="M8" s="64">
        <f t="shared" si="0"/>
        <v>115</v>
      </c>
      <c r="N8" s="89">
        <f t="shared" si="1"/>
        <v>300</v>
      </c>
      <c r="O8" s="97">
        <f t="shared" si="2"/>
        <v>304</v>
      </c>
      <c r="P8" s="66">
        <v>5</v>
      </c>
      <c r="Q8" s="40">
        <v>26</v>
      </c>
      <c r="R8" s="40"/>
      <c r="S8" s="40">
        <v>23</v>
      </c>
      <c r="T8" s="40">
        <v>27</v>
      </c>
      <c r="U8" s="40"/>
      <c r="V8" s="40"/>
      <c r="W8" s="40"/>
    </row>
    <row r="9" spans="1:23" ht="17.399999999999999" customHeight="1" x14ac:dyDescent="0.25">
      <c r="A9" s="40"/>
      <c r="B9" s="46" t="s">
        <v>84</v>
      </c>
      <c r="C9" s="8" t="s">
        <v>25</v>
      </c>
      <c r="D9" s="48">
        <v>18</v>
      </c>
      <c r="E9" s="48">
        <v>57</v>
      </c>
      <c r="F9" s="49">
        <v>57</v>
      </c>
      <c r="G9" s="95">
        <v>32</v>
      </c>
      <c r="H9" s="95">
        <v>213</v>
      </c>
      <c r="I9" s="96">
        <v>180.5</v>
      </c>
      <c r="J9" s="47">
        <f>'SO+NE spolu '!M9</f>
        <v>32.5</v>
      </c>
      <c r="K9" s="48">
        <f>'SO+NE spolu '!O9</f>
        <v>104</v>
      </c>
      <c r="L9" s="48">
        <f>'SO+NE spolu '!N9</f>
        <v>104</v>
      </c>
      <c r="M9" s="64">
        <f t="shared" si="0"/>
        <v>82.5</v>
      </c>
      <c r="N9" s="89">
        <f t="shared" si="1"/>
        <v>341.5</v>
      </c>
      <c r="O9" s="97">
        <f t="shared" si="2"/>
        <v>374</v>
      </c>
      <c r="P9" s="66">
        <v>1</v>
      </c>
      <c r="Q9" s="40">
        <v>24</v>
      </c>
      <c r="R9" s="40"/>
      <c r="S9" s="40">
        <v>12</v>
      </c>
      <c r="T9" s="40">
        <v>14</v>
      </c>
      <c r="U9" s="40"/>
      <c r="V9" s="40"/>
      <c r="W9" s="40"/>
    </row>
    <row r="10" spans="1:23" ht="17.399999999999999" customHeight="1" x14ac:dyDescent="0.25">
      <c r="A10" s="40"/>
      <c r="B10" s="46" t="s">
        <v>85</v>
      </c>
      <c r="C10" s="8" t="s">
        <v>27</v>
      </c>
      <c r="D10" s="48">
        <v>59</v>
      </c>
      <c r="E10" s="48">
        <v>21</v>
      </c>
      <c r="F10" s="49">
        <v>21</v>
      </c>
      <c r="G10" s="95">
        <v>48</v>
      </c>
      <c r="H10" s="95">
        <v>109</v>
      </c>
      <c r="I10" s="96">
        <v>98.6</v>
      </c>
      <c r="J10" s="47">
        <f>'SO+NE spolu '!M10</f>
        <v>61</v>
      </c>
      <c r="K10" s="48">
        <f>'SO+NE spolu '!O10</f>
        <v>57</v>
      </c>
      <c r="L10" s="48">
        <f>'SO+NE spolu '!N10</f>
        <v>57</v>
      </c>
      <c r="M10" s="64">
        <f t="shared" si="0"/>
        <v>168</v>
      </c>
      <c r="N10" s="89">
        <f t="shared" si="1"/>
        <v>176.6</v>
      </c>
      <c r="O10" s="97">
        <f t="shared" si="2"/>
        <v>187</v>
      </c>
      <c r="P10" s="66">
        <v>8</v>
      </c>
      <c r="Q10" s="40">
        <v>27</v>
      </c>
      <c r="R10" s="40"/>
      <c r="S10" s="40">
        <v>47</v>
      </c>
      <c r="T10" s="40">
        <v>5</v>
      </c>
      <c r="U10" s="40"/>
      <c r="V10" s="40"/>
      <c r="W10" s="40"/>
    </row>
    <row r="11" spans="1:23" ht="17.399999999999999" customHeight="1" x14ac:dyDescent="0.25">
      <c r="A11" s="40"/>
      <c r="B11" s="46"/>
      <c r="C11" s="8" t="s">
        <v>29</v>
      </c>
      <c r="D11" s="48">
        <v>36.5</v>
      </c>
      <c r="E11" s="48">
        <v>41</v>
      </c>
      <c r="F11" s="49">
        <v>41</v>
      </c>
      <c r="G11" s="95">
        <v>37</v>
      </c>
      <c r="H11" s="95">
        <v>178</v>
      </c>
      <c r="I11" s="96">
        <v>187.3</v>
      </c>
      <c r="J11" s="47">
        <f>'SO+NE spolu '!M11</f>
        <v>35</v>
      </c>
      <c r="K11" s="48">
        <f>'SO+NE spolu '!O11</f>
        <v>113</v>
      </c>
      <c r="L11" s="48">
        <f>'SO+NE spolu '!N11</f>
        <v>113</v>
      </c>
      <c r="M11" s="64">
        <f t="shared" si="0"/>
        <v>108.5</v>
      </c>
      <c r="N11" s="89">
        <f t="shared" si="1"/>
        <v>341.3</v>
      </c>
      <c r="O11" s="97">
        <f t="shared" si="2"/>
        <v>332</v>
      </c>
      <c r="P11" s="66">
        <v>4</v>
      </c>
      <c r="Q11" s="40"/>
      <c r="R11" s="40"/>
      <c r="S11" s="40"/>
      <c r="T11" s="40"/>
      <c r="U11" s="40"/>
      <c r="V11" s="40"/>
      <c r="W11" s="40"/>
    </row>
    <row r="12" spans="1:23" ht="17.399999999999999" customHeight="1" x14ac:dyDescent="0.25">
      <c r="A12" s="40"/>
      <c r="B12" s="46"/>
      <c r="C12" s="8" t="s">
        <v>31</v>
      </c>
      <c r="D12" s="48">
        <v>36</v>
      </c>
      <c r="E12" s="48">
        <v>45</v>
      </c>
      <c r="F12" s="49">
        <v>45</v>
      </c>
      <c r="G12" s="95">
        <v>40</v>
      </c>
      <c r="H12" s="95">
        <v>127</v>
      </c>
      <c r="I12" s="96">
        <v>149</v>
      </c>
      <c r="J12" s="47">
        <f>'SO+NE spolu '!M12</f>
        <v>47</v>
      </c>
      <c r="K12" s="48">
        <f>'SO+NE spolu '!O12</f>
        <v>80</v>
      </c>
      <c r="L12" s="48">
        <f>'SO+NE spolu '!N12</f>
        <v>80</v>
      </c>
      <c r="M12" s="64">
        <f t="shared" si="0"/>
        <v>123</v>
      </c>
      <c r="N12" s="89">
        <f t="shared" si="1"/>
        <v>274</v>
      </c>
      <c r="O12" s="97">
        <f t="shared" si="2"/>
        <v>252</v>
      </c>
      <c r="P12" s="66">
        <v>6</v>
      </c>
      <c r="Q12" s="40"/>
      <c r="R12" s="40"/>
      <c r="S12" s="40"/>
      <c r="T12" s="40"/>
      <c r="U12" s="40"/>
      <c r="V12" s="40"/>
      <c r="W12" s="40"/>
    </row>
    <row r="13" spans="1:23" ht="18" customHeight="1" x14ac:dyDescent="0.25">
      <c r="A13" s="40"/>
      <c r="B13" s="46"/>
      <c r="C13" s="8" t="s">
        <v>33</v>
      </c>
      <c r="D13" s="48">
        <v>43.5</v>
      </c>
      <c r="E13" s="48">
        <v>33</v>
      </c>
      <c r="F13" s="49">
        <v>33</v>
      </c>
      <c r="G13" s="95">
        <v>80</v>
      </c>
      <c r="H13" s="95">
        <v>0</v>
      </c>
      <c r="I13" s="96">
        <v>0</v>
      </c>
      <c r="J13" s="47">
        <f>'SO+NE spolu '!M13</f>
        <v>49</v>
      </c>
      <c r="K13" s="48">
        <f>'SO+NE spolu '!O13</f>
        <v>72</v>
      </c>
      <c r="L13" s="48">
        <f>'SO+NE spolu '!N13</f>
        <v>72</v>
      </c>
      <c r="M13" s="64">
        <f t="shared" si="0"/>
        <v>172.5</v>
      </c>
      <c r="N13" s="89">
        <f t="shared" si="1"/>
        <v>105</v>
      </c>
      <c r="O13" s="97">
        <f t="shared" si="2"/>
        <v>105</v>
      </c>
      <c r="P13" s="66">
        <v>9</v>
      </c>
      <c r="Q13" s="40"/>
      <c r="R13" s="40"/>
      <c r="S13" s="40"/>
      <c r="T13" s="40"/>
      <c r="U13" s="40"/>
      <c r="V13" s="40"/>
      <c r="W13" s="40"/>
    </row>
    <row r="14" spans="1:23" ht="17.399999999999999" hidden="1" customHeight="1" x14ac:dyDescent="0.25">
      <c r="A14" s="40"/>
      <c r="B14" s="46"/>
      <c r="C14" s="21"/>
      <c r="D14" s="56"/>
      <c r="E14" s="56"/>
      <c r="F14" s="58"/>
      <c r="G14" s="56"/>
      <c r="H14" s="56"/>
      <c r="I14" s="58"/>
      <c r="J14" s="55"/>
      <c r="K14" s="56"/>
      <c r="L14" s="56"/>
      <c r="M14" s="59"/>
      <c r="N14" s="93"/>
      <c r="O14" s="98"/>
      <c r="P14" s="62"/>
      <c r="Q14" s="40"/>
      <c r="R14" s="40"/>
      <c r="S14" s="40"/>
      <c r="T14" s="40"/>
      <c r="U14" s="40"/>
      <c r="V14" s="40"/>
      <c r="W14" s="40"/>
    </row>
    <row r="15" spans="1:23" ht="17.399999999999999" hidden="1" customHeight="1" x14ac:dyDescent="0.25">
      <c r="A15" s="40"/>
      <c r="B15" s="46"/>
      <c r="C15" s="8"/>
      <c r="D15" s="48"/>
      <c r="E15" s="48"/>
      <c r="F15" s="49"/>
      <c r="G15" s="48"/>
      <c r="H15" s="48"/>
      <c r="I15" s="49"/>
      <c r="J15" s="47"/>
      <c r="K15" s="48"/>
      <c r="L15" s="48"/>
      <c r="M15" s="64"/>
      <c r="N15" s="89"/>
      <c r="O15" s="97"/>
      <c r="P15" s="66"/>
      <c r="Q15" s="40"/>
      <c r="R15" s="40"/>
      <c r="S15" s="40"/>
      <c r="T15" s="40"/>
      <c r="U15" s="40"/>
      <c r="V15" s="40"/>
      <c r="W15" s="40"/>
    </row>
    <row r="16" spans="1:23" ht="18" hidden="1" customHeight="1" x14ac:dyDescent="0.25">
      <c r="A16" s="40"/>
      <c r="B16" s="46"/>
      <c r="C16" s="8"/>
      <c r="D16" s="48"/>
      <c r="E16" s="48"/>
      <c r="F16" s="49"/>
      <c r="G16" s="48"/>
      <c r="H16" s="48"/>
      <c r="I16" s="49"/>
      <c r="J16" s="47"/>
      <c r="K16" s="48"/>
      <c r="L16" s="48"/>
      <c r="M16" s="64"/>
      <c r="N16" s="89"/>
      <c r="O16" s="97"/>
      <c r="P16" s="66"/>
      <c r="Q16" s="40"/>
      <c r="R16" s="40"/>
      <c r="S16" s="40"/>
      <c r="T16" s="40"/>
      <c r="U16" s="40"/>
      <c r="V16" s="40"/>
      <c r="W16" s="40"/>
    </row>
    <row r="17" spans="1:23" ht="13.2" customHeight="1" x14ac:dyDescent="0.25">
      <c r="A17" s="40"/>
      <c r="B17" s="32"/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7"/>
      <c r="O17" s="67"/>
      <c r="P17" s="67"/>
      <c r="Q17" s="40"/>
      <c r="R17" s="40"/>
      <c r="S17" s="40"/>
      <c r="T17" s="40"/>
      <c r="U17" s="40"/>
      <c r="V17" s="40"/>
      <c r="W17" s="40"/>
    </row>
    <row r="18" spans="1:23" ht="13.2" customHeight="1" x14ac:dyDescent="0.25">
      <c r="A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3.2" customHeight="1" x14ac:dyDescent="0.25">
      <c r="A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</sheetData>
  <mergeCells count="10">
    <mergeCell ref="B2:P2"/>
    <mergeCell ref="B3:B4"/>
    <mergeCell ref="C3:C4"/>
    <mergeCell ref="D3:F3"/>
    <mergeCell ref="G3:I3"/>
    <mergeCell ref="J3:L3"/>
    <mergeCell ref="M3:M4"/>
    <mergeCell ref="N3:N4"/>
    <mergeCell ref="O3:O4"/>
    <mergeCell ref="P3:P4"/>
  </mergeCells>
  <pageMargins left="0.75" right="0.75" top="1.295275590551181" bottom="1.295275590551181" header="1" footer="1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2.5" hidden="1" customWidth="1"/>
    <col min="2" max="3" width="5.09765625" customWidth="1"/>
    <col min="4" max="4" width="17.8984375" customWidth="1"/>
    <col min="5" max="5" width="16.09765625" customWidth="1"/>
    <col min="6" max="6" width="8.296875" hidden="1" customWidth="1"/>
    <col min="7" max="7" width="6.3984375" customWidth="1"/>
    <col min="8" max="8" width="5.8984375" customWidth="1"/>
    <col min="9" max="9" width="9.5" hidden="1" customWidth="1"/>
    <col min="10" max="10" width="8.3984375" customWidth="1"/>
    <col min="11" max="11" width="6.19921875" customWidth="1"/>
    <col min="12" max="12" width="6.09765625" customWidth="1"/>
    <col min="13" max="13" width="8.3984375" hidden="1" customWidth="1"/>
    <col min="14" max="14" width="8.19921875" customWidth="1"/>
    <col min="15" max="15" width="8.3984375" customWidth="1"/>
    <col min="16" max="16" width="6.5" customWidth="1"/>
    <col min="17" max="17" width="6.59765625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39" customHeight="1" x14ac:dyDescent="0.25">
      <c r="B3" s="38" t="s">
        <v>1</v>
      </c>
      <c r="C3" s="38"/>
      <c r="D3" s="1" t="s">
        <v>2</v>
      </c>
      <c r="E3" s="1" t="s">
        <v>3</v>
      </c>
      <c r="F3" s="35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11</v>
      </c>
      <c r="P3" s="3" t="s">
        <v>12</v>
      </c>
      <c r="Q3" s="3" t="s">
        <v>13</v>
      </c>
      <c r="R3" s="36"/>
      <c r="S3" s="3" t="s">
        <v>14</v>
      </c>
      <c r="T3" s="3" t="s">
        <v>15</v>
      </c>
    </row>
    <row r="4" spans="2:20" ht="19.350000000000001" customHeight="1" x14ac:dyDescent="0.25">
      <c r="B4" s="6">
        <v>9</v>
      </c>
      <c r="C4" s="6">
        <v>4</v>
      </c>
      <c r="D4" s="7" t="s">
        <v>35</v>
      </c>
      <c r="E4" s="8" t="s">
        <v>17</v>
      </c>
      <c r="F4" s="9"/>
      <c r="G4" s="18">
        <v>2</v>
      </c>
      <c r="H4" s="6">
        <v>2</v>
      </c>
      <c r="I4" s="7">
        <f t="shared" ref="I4:I15" si="0">COUNTIF(G$4:G$15,"&lt;"&amp;G4)*ROWS(G$4:G$15)+COUNTIF(H$4:H$15,"&lt;"&amp;H4)</f>
        <v>104</v>
      </c>
      <c r="J4" s="10">
        <f t="shared" ref="J4:J15" si="1">IF(COUNTIF(I$4:I$15,I4)&gt;1,_xlfn.RANK.EQ(I4,I$4:I$15,0)+(COUNT(I$4:I$15)+1-_xlfn.RANK.EQ(I4,I$4:I$15,0)-_xlfn.RANK.EQ(I4,I$4:I$15,1))/2,_xlfn.RANK.EQ(I4,I$4:I$15,0)+(COUNT(I$4:I$15)+1-_xlfn.RANK.EQ(I4,I$4:I$15,0)-_xlfn.RANK.EQ(I4,I$4:I$15,1)))</f>
        <v>2.5</v>
      </c>
      <c r="K4" s="6">
        <v>0</v>
      </c>
      <c r="L4" s="6">
        <v>0</v>
      </c>
      <c r="M4" s="7">
        <f t="shared" ref="M4:M15" si="2">COUNTIF(K$4:K$15,"&lt;"&amp;K4)*ROWS(K$4:K$15)+COUNTIF(L$4:L$15,"&lt;"&amp;L4)</f>
        <v>39</v>
      </c>
      <c r="N4" s="10">
        <f t="shared" ref="N4:N15" si="3">IF(COUNTIF(M$4:M$15,M4)&gt;1,_xlfn.RANK.EQ(M4,M$4:M$15,0)+(COUNT(M$4:M$15)+1-_xlfn.RANK.EQ(M4,M$4:M$15,0)-_xlfn.RANK.EQ(M4,M$4:M$15,1))/2,_xlfn.RANK.EQ(M4,M$4:M$15,0)+(COUNT(M$4:M$15)+1-_xlfn.RANK.EQ(M4,M$4:M$15,0)-_xlfn.RANK.EQ(M4,M$4:M$15,1)))</f>
        <v>6</v>
      </c>
      <c r="O4" s="12">
        <f t="shared" ref="O4:O15" si="4">SUM(J4,N4)</f>
        <v>8.5</v>
      </c>
      <c r="P4" s="31">
        <f t="shared" ref="P4:P15" si="5">SUM(K4,G4)</f>
        <v>2</v>
      </c>
      <c r="Q4" s="14">
        <f t="shared" ref="Q4:Q15" si="6">SUM(L4,H4)</f>
        <v>2</v>
      </c>
      <c r="R4" s="15">
        <f t="shared" ref="R4:R15" si="7">(COUNTIF(O$4:O$15,"&gt;"&amp;O4)*ROWS(O$4:O$14)+COUNTIF(P$4:P$15,"&lt;"&amp;P4))*ROWS(O$4:O$15)+COUNTIF(Q$4:Q$15,"&lt;"&amp;Q4)</f>
        <v>1015</v>
      </c>
      <c r="S4" s="16">
        <f t="shared" ref="S4:S15" si="8">IF(COUNTIF(R$4:R$15,R4)&gt;1,_xlfn.RANK.EQ(R4,R$4:R$15,0)+(COUNT(R$4:R$15)+1-_xlfn.RANK.EQ(R4,R$4:R$15,0)-_xlfn.RANK.EQ(R4,R$4:R$15,1))/2,_xlfn.RANK.EQ(R4,R$4:R$15,0)+(COUNT(R$4:R$15)+1-_xlfn.RANK.EQ(R4,R$4:R$15,0)-_xlfn.RANK.EQ(R4,R$4:R$15,1)))</f>
        <v>4</v>
      </c>
      <c r="T4" s="17">
        <v>0</v>
      </c>
    </row>
    <row r="5" spans="2:20" ht="19.350000000000001" customHeight="1" x14ac:dyDescent="0.25">
      <c r="B5" s="6">
        <v>3</v>
      </c>
      <c r="C5" s="6">
        <v>7</v>
      </c>
      <c r="D5" s="7" t="s">
        <v>36</v>
      </c>
      <c r="E5" s="8" t="s">
        <v>19</v>
      </c>
      <c r="F5" s="9"/>
      <c r="G5" s="18">
        <v>2</v>
      </c>
      <c r="H5" s="6">
        <v>2</v>
      </c>
      <c r="I5" s="7">
        <f t="shared" si="0"/>
        <v>104</v>
      </c>
      <c r="J5" s="10">
        <f t="shared" si="1"/>
        <v>2.5</v>
      </c>
      <c r="K5" s="6">
        <v>0</v>
      </c>
      <c r="L5" s="6">
        <v>0</v>
      </c>
      <c r="M5" s="7">
        <f t="shared" si="2"/>
        <v>39</v>
      </c>
      <c r="N5" s="10">
        <f t="shared" si="3"/>
        <v>6</v>
      </c>
      <c r="O5" s="12">
        <f t="shared" si="4"/>
        <v>8.5</v>
      </c>
      <c r="P5" s="31">
        <f t="shared" si="5"/>
        <v>2</v>
      </c>
      <c r="Q5" s="14">
        <f t="shared" si="6"/>
        <v>2</v>
      </c>
      <c r="R5" s="15">
        <f t="shared" si="7"/>
        <v>1015</v>
      </c>
      <c r="S5" s="16">
        <f t="shared" si="8"/>
        <v>4</v>
      </c>
      <c r="T5" s="17">
        <v>0</v>
      </c>
    </row>
    <row r="6" spans="2:20" ht="19.350000000000001" customHeight="1" x14ac:dyDescent="0.25">
      <c r="B6" s="6">
        <v>7</v>
      </c>
      <c r="C6" s="6">
        <v>2</v>
      </c>
      <c r="D6" s="7" t="s">
        <v>37</v>
      </c>
      <c r="E6" s="8" t="s">
        <v>21</v>
      </c>
      <c r="F6" s="9"/>
      <c r="G6" s="18">
        <v>0</v>
      </c>
      <c r="H6" s="6">
        <v>0</v>
      </c>
      <c r="I6" s="7">
        <f t="shared" si="0"/>
        <v>39</v>
      </c>
      <c r="J6" s="10">
        <f t="shared" si="1"/>
        <v>7.5</v>
      </c>
      <c r="K6" s="6">
        <v>0</v>
      </c>
      <c r="L6" s="6">
        <v>0</v>
      </c>
      <c r="M6" s="7">
        <f t="shared" si="2"/>
        <v>39</v>
      </c>
      <c r="N6" s="10">
        <f t="shared" si="3"/>
        <v>6</v>
      </c>
      <c r="O6" s="12">
        <f t="shared" si="4"/>
        <v>13.5</v>
      </c>
      <c r="P6" s="31">
        <f t="shared" si="5"/>
        <v>0</v>
      </c>
      <c r="Q6" s="14">
        <f t="shared" si="6"/>
        <v>0</v>
      </c>
      <c r="R6" s="15">
        <f t="shared" si="7"/>
        <v>435</v>
      </c>
      <c r="S6" s="16">
        <f t="shared" si="8"/>
        <v>7.5</v>
      </c>
      <c r="T6" s="17">
        <v>0</v>
      </c>
    </row>
    <row r="7" spans="2:20" ht="19.350000000000001" customHeight="1" x14ac:dyDescent="0.25">
      <c r="B7" s="6">
        <v>4</v>
      </c>
      <c r="C7" s="6">
        <v>8</v>
      </c>
      <c r="D7" s="7" t="s">
        <v>38</v>
      </c>
      <c r="E7" s="8" t="s">
        <v>23</v>
      </c>
      <c r="F7" s="9"/>
      <c r="G7" s="18">
        <v>2</v>
      </c>
      <c r="H7" s="6">
        <v>2</v>
      </c>
      <c r="I7" s="7">
        <f t="shared" si="0"/>
        <v>104</v>
      </c>
      <c r="J7" s="10">
        <f t="shared" si="1"/>
        <v>2.5</v>
      </c>
      <c r="K7" s="6">
        <v>0</v>
      </c>
      <c r="L7" s="6">
        <v>0</v>
      </c>
      <c r="M7" s="7">
        <f t="shared" si="2"/>
        <v>39</v>
      </c>
      <c r="N7" s="10">
        <f t="shared" si="3"/>
        <v>6</v>
      </c>
      <c r="O7" s="12">
        <f t="shared" si="4"/>
        <v>8.5</v>
      </c>
      <c r="P7" s="31">
        <f t="shared" si="5"/>
        <v>2</v>
      </c>
      <c r="Q7" s="14">
        <f t="shared" si="6"/>
        <v>2</v>
      </c>
      <c r="R7" s="15">
        <f t="shared" si="7"/>
        <v>1015</v>
      </c>
      <c r="S7" s="16">
        <f t="shared" si="8"/>
        <v>4</v>
      </c>
      <c r="T7" s="17">
        <v>0</v>
      </c>
    </row>
    <row r="8" spans="2:20" ht="19.350000000000001" customHeight="1" x14ac:dyDescent="0.25">
      <c r="B8" s="6">
        <v>5</v>
      </c>
      <c r="C8" s="6">
        <v>9</v>
      </c>
      <c r="D8" s="7" t="s">
        <v>39</v>
      </c>
      <c r="E8" s="8" t="s">
        <v>25</v>
      </c>
      <c r="F8" s="9"/>
      <c r="G8" s="18">
        <v>2</v>
      </c>
      <c r="H8" s="6">
        <v>2</v>
      </c>
      <c r="I8" s="7">
        <f t="shared" si="0"/>
        <v>104</v>
      </c>
      <c r="J8" s="10">
        <f t="shared" si="1"/>
        <v>2.5</v>
      </c>
      <c r="K8" s="6">
        <v>1</v>
      </c>
      <c r="L8" s="6">
        <v>1</v>
      </c>
      <c r="M8" s="7">
        <f t="shared" si="2"/>
        <v>130</v>
      </c>
      <c r="N8" s="10">
        <f t="shared" si="3"/>
        <v>1.5</v>
      </c>
      <c r="O8" s="12">
        <f t="shared" si="4"/>
        <v>4</v>
      </c>
      <c r="P8" s="31">
        <f t="shared" si="5"/>
        <v>3</v>
      </c>
      <c r="Q8" s="14">
        <f t="shared" si="6"/>
        <v>3</v>
      </c>
      <c r="R8" s="15">
        <f t="shared" si="7"/>
        <v>1595</v>
      </c>
      <c r="S8" s="16">
        <f t="shared" si="8"/>
        <v>1</v>
      </c>
      <c r="T8" s="17">
        <v>0</v>
      </c>
    </row>
    <row r="9" spans="2:20" ht="19.350000000000001" customHeight="1" x14ac:dyDescent="0.25">
      <c r="B9" s="6">
        <v>8</v>
      </c>
      <c r="C9" s="6">
        <v>3</v>
      </c>
      <c r="D9" s="8" t="s">
        <v>40</v>
      </c>
      <c r="E9" s="8" t="s">
        <v>27</v>
      </c>
      <c r="F9" s="9"/>
      <c r="G9" s="18">
        <v>0</v>
      </c>
      <c r="H9" s="6">
        <v>0</v>
      </c>
      <c r="I9" s="7">
        <f t="shared" si="0"/>
        <v>39</v>
      </c>
      <c r="J9" s="10">
        <f t="shared" si="1"/>
        <v>7.5</v>
      </c>
      <c r="K9" s="6">
        <v>0</v>
      </c>
      <c r="L9" s="6">
        <v>0</v>
      </c>
      <c r="M9" s="7">
        <f t="shared" si="2"/>
        <v>39</v>
      </c>
      <c r="N9" s="10">
        <f t="shared" si="3"/>
        <v>6</v>
      </c>
      <c r="O9" s="12">
        <f t="shared" si="4"/>
        <v>13.5</v>
      </c>
      <c r="P9" s="31">
        <f t="shared" si="5"/>
        <v>0</v>
      </c>
      <c r="Q9" s="14">
        <f t="shared" si="6"/>
        <v>0</v>
      </c>
      <c r="R9" s="15">
        <f t="shared" si="7"/>
        <v>435</v>
      </c>
      <c r="S9" s="16">
        <f t="shared" si="8"/>
        <v>7.5</v>
      </c>
      <c r="T9" s="17">
        <v>0</v>
      </c>
    </row>
    <row r="10" spans="2:20" ht="19.350000000000001" customHeight="1" x14ac:dyDescent="0.25">
      <c r="B10" s="6">
        <v>1</v>
      </c>
      <c r="C10" s="6">
        <v>5</v>
      </c>
      <c r="D10" s="7" t="s">
        <v>41</v>
      </c>
      <c r="E10" s="8" t="s">
        <v>29</v>
      </c>
      <c r="F10" s="9"/>
      <c r="G10" s="6">
        <v>0</v>
      </c>
      <c r="H10" s="6">
        <v>0</v>
      </c>
      <c r="I10" s="7">
        <f t="shared" si="0"/>
        <v>39</v>
      </c>
      <c r="J10" s="10">
        <f t="shared" si="1"/>
        <v>7.5</v>
      </c>
      <c r="K10" s="6">
        <v>0</v>
      </c>
      <c r="L10" s="6">
        <v>0</v>
      </c>
      <c r="M10" s="7">
        <f t="shared" si="2"/>
        <v>39</v>
      </c>
      <c r="N10" s="10">
        <f t="shared" si="3"/>
        <v>6</v>
      </c>
      <c r="O10" s="12">
        <f t="shared" si="4"/>
        <v>13.5</v>
      </c>
      <c r="P10" s="31">
        <f t="shared" si="5"/>
        <v>0</v>
      </c>
      <c r="Q10" s="14">
        <f t="shared" si="6"/>
        <v>0</v>
      </c>
      <c r="R10" s="15">
        <f t="shared" si="7"/>
        <v>435</v>
      </c>
      <c r="S10" s="16">
        <f t="shared" si="8"/>
        <v>7.5</v>
      </c>
      <c r="T10" s="17">
        <v>0</v>
      </c>
    </row>
    <row r="11" spans="2:20" ht="19.350000000000001" customHeight="1" x14ac:dyDescent="0.25">
      <c r="B11" s="6">
        <v>2</v>
      </c>
      <c r="C11" s="6">
        <v>6</v>
      </c>
      <c r="D11" s="7" t="s">
        <v>42</v>
      </c>
      <c r="E11" s="8" t="s">
        <v>31</v>
      </c>
      <c r="F11" s="9"/>
      <c r="G11" s="6">
        <v>0</v>
      </c>
      <c r="H11" s="6">
        <v>0</v>
      </c>
      <c r="I11" s="7">
        <f t="shared" si="0"/>
        <v>39</v>
      </c>
      <c r="J11" s="10">
        <f t="shared" si="1"/>
        <v>7.5</v>
      </c>
      <c r="K11" s="6">
        <v>0</v>
      </c>
      <c r="L11" s="6">
        <v>0</v>
      </c>
      <c r="M11" s="7">
        <f t="shared" si="2"/>
        <v>39</v>
      </c>
      <c r="N11" s="10">
        <f t="shared" si="3"/>
        <v>6</v>
      </c>
      <c r="O11" s="12">
        <f t="shared" si="4"/>
        <v>13.5</v>
      </c>
      <c r="P11" s="31">
        <f t="shared" si="5"/>
        <v>0</v>
      </c>
      <c r="Q11" s="14">
        <f t="shared" si="6"/>
        <v>0</v>
      </c>
      <c r="R11" s="15">
        <f t="shared" si="7"/>
        <v>435</v>
      </c>
      <c r="S11" s="16">
        <f t="shared" si="8"/>
        <v>7.5</v>
      </c>
      <c r="T11" s="17">
        <v>0</v>
      </c>
    </row>
    <row r="12" spans="2:20" ht="19.350000000000001" customHeight="1" x14ac:dyDescent="0.25">
      <c r="B12" s="6">
        <v>6</v>
      </c>
      <c r="C12" s="6">
        <v>1</v>
      </c>
      <c r="D12" s="7" t="s">
        <v>43</v>
      </c>
      <c r="E12" s="8" t="s">
        <v>33</v>
      </c>
      <c r="F12" s="9"/>
      <c r="G12" s="6">
        <v>1</v>
      </c>
      <c r="H12" s="6">
        <v>1</v>
      </c>
      <c r="I12" s="7">
        <f t="shared" si="0"/>
        <v>91</v>
      </c>
      <c r="J12" s="10">
        <f t="shared" si="1"/>
        <v>5</v>
      </c>
      <c r="K12" s="6">
        <v>1</v>
      </c>
      <c r="L12" s="6">
        <v>1</v>
      </c>
      <c r="M12" s="7">
        <f t="shared" si="2"/>
        <v>130</v>
      </c>
      <c r="N12" s="10">
        <f t="shared" si="3"/>
        <v>1.5</v>
      </c>
      <c r="O12" s="12">
        <f t="shared" si="4"/>
        <v>6.5</v>
      </c>
      <c r="P12" s="31">
        <f t="shared" si="5"/>
        <v>2</v>
      </c>
      <c r="Q12" s="14">
        <f t="shared" si="6"/>
        <v>2</v>
      </c>
      <c r="R12" s="15">
        <f t="shared" si="7"/>
        <v>1411</v>
      </c>
      <c r="S12" s="16">
        <f t="shared" si="8"/>
        <v>2</v>
      </c>
      <c r="T12" s="17">
        <v>0</v>
      </c>
    </row>
    <row r="13" spans="2:20" ht="18" hidden="1" customHeight="1" x14ac:dyDescent="0.25">
      <c r="B13" s="19"/>
      <c r="C13" s="19"/>
      <c r="D13" s="20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1"/>
        <v>11</v>
      </c>
      <c r="K13" s="19">
        <v>-2</v>
      </c>
      <c r="L13" s="19">
        <v>-2</v>
      </c>
      <c r="M13" s="20">
        <f t="shared" si="2"/>
        <v>0</v>
      </c>
      <c r="N13" s="23">
        <f t="shared" si="3"/>
        <v>11</v>
      </c>
      <c r="O13" s="24">
        <f t="shared" si="4"/>
        <v>22</v>
      </c>
      <c r="P13" s="25">
        <f t="shared" si="5"/>
        <v>-4</v>
      </c>
      <c r="Q13" s="26">
        <f t="shared" si="6"/>
        <v>-4</v>
      </c>
      <c r="R13" s="27">
        <f t="shared" si="7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30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1"/>
        <v>11</v>
      </c>
      <c r="K14" s="6">
        <v>-2</v>
      </c>
      <c r="L14" s="6">
        <v>-2</v>
      </c>
      <c r="M14" s="7">
        <f t="shared" si="2"/>
        <v>0</v>
      </c>
      <c r="N14" s="10">
        <f t="shared" si="3"/>
        <v>11</v>
      </c>
      <c r="O14" s="12">
        <f t="shared" si="4"/>
        <v>22</v>
      </c>
      <c r="P14" s="31">
        <f t="shared" si="5"/>
        <v>-4</v>
      </c>
      <c r="Q14" s="14">
        <f t="shared" si="6"/>
        <v>-4</v>
      </c>
      <c r="R14" s="15">
        <f t="shared" si="7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7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1"/>
        <v>11</v>
      </c>
      <c r="K15" s="6">
        <v>-2</v>
      </c>
      <c r="L15" s="6">
        <v>-2</v>
      </c>
      <c r="M15" s="7">
        <f t="shared" si="2"/>
        <v>0</v>
      </c>
      <c r="N15" s="10">
        <f t="shared" si="3"/>
        <v>11</v>
      </c>
      <c r="O15" s="12">
        <f t="shared" si="4"/>
        <v>22</v>
      </c>
      <c r="P15" s="31">
        <f t="shared" si="5"/>
        <v>-4</v>
      </c>
      <c r="Q15" s="14">
        <f t="shared" si="6"/>
        <v>-4</v>
      </c>
      <c r="R15" s="15">
        <f t="shared" si="7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78</v>
      </c>
      <c r="K16" s="37"/>
      <c r="L16" s="37"/>
      <c r="M16" s="37"/>
      <c r="N16" s="37">
        <f>SUM(N4:N15)</f>
        <v>78</v>
      </c>
      <c r="O16" s="37">
        <f>SUM(O4:O15)</f>
        <v>156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2.5" hidden="1" customWidth="1"/>
    <col min="2" max="2" width="4.09765625" customWidth="1"/>
    <col min="3" max="3" width="5.09765625" customWidth="1"/>
    <col min="4" max="4" width="18.796875" customWidth="1"/>
    <col min="5" max="5" width="16.19921875" customWidth="1"/>
    <col min="6" max="6" width="7.5" hidden="1" customWidth="1"/>
    <col min="7" max="7" width="6.19921875" customWidth="1"/>
    <col min="8" max="8" width="6.09765625" customWidth="1"/>
    <col min="9" max="9" width="9.5" hidden="1" customWidth="1"/>
    <col min="10" max="10" width="8.3984375" customWidth="1"/>
    <col min="11" max="11" width="6.19921875" customWidth="1"/>
    <col min="12" max="12" width="5.3984375" customWidth="1"/>
    <col min="13" max="13" width="8.3984375" hidden="1" customWidth="1"/>
    <col min="14" max="14" width="8.296875" customWidth="1"/>
    <col min="15" max="15" width="9.796875" customWidth="1"/>
    <col min="16" max="16" width="7.796875" customWidth="1"/>
    <col min="17" max="17" width="6.8984375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45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2:20" ht="19.350000000000001" customHeight="1" x14ac:dyDescent="0.25">
      <c r="B4" s="6">
        <v>1</v>
      </c>
      <c r="C4" s="6">
        <v>5</v>
      </c>
      <c r="D4" s="7" t="s">
        <v>46</v>
      </c>
      <c r="E4" s="8" t="s">
        <v>17</v>
      </c>
      <c r="F4" s="9"/>
      <c r="G4" s="6">
        <v>7</v>
      </c>
      <c r="H4" s="6">
        <v>7</v>
      </c>
      <c r="I4" s="7">
        <f t="shared" ref="I4:I15" si="0">COUNTIF(G$4:G$15,"&lt;"&amp;G4)*ROWS(G$4:G$15)+COUNTIF(H$4:H$15,"&lt;"&amp;H4)</f>
        <v>117</v>
      </c>
      <c r="J4" s="10">
        <f>IF(COUNTIF(I$4:I$15,I4)&gt;1,_xlfn.RANK.EQ(I4,I$4:I$15,0)+(COUNT(I$4:I$15)+1-_xlfn.RANK.EQ(I4,I$4:I$15,0)-_xlfn.RANK.EQ(I4,I$4:I$15,1))/2,_xlfn.RANK.EQ(I4,I$4:I$15,0)+(COUNT(I$4:I$15)+1-_xlfn.RANK.EQ(I4,I$4:I$15,0)-_xlfn.RANK.EQ(I4,I$4:I$15,1)))</f>
        <v>2.5</v>
      </c>
      <c r="K4" s="6">
        <v>4</v>
      </c>
      <c r="L4" s="6">
        <v>4</v>
      </c>
      <c r="M4" s="7">
        <f t="shared" ref="M4:M15" si="1">COUNTIF(K$4:K$15,"&lt;"&amp;K4)*ROWS(K$4:K$15)+COUNTIF(L$4:L$15,"&lt;"&amp;L4)</f>
        <v>117</v>
      </c>
      <c r="N4" s="10">
        <f>IF(COUNTIF(M$4:M$15,M4)&gt;1,_xlfn.RANK.EQ(M4,M$4:M$15,0)+(COUNT(M$4:M$15)+1-_xlfn.RANK.EQ(M4,M$4:M$15,0)-_xlfn.RANK.EQ(M4,M$4:M$15,1))/2,_xlfn.RANK.EQ(M4,M$4:M$15,0)+(COUNT(M$4:M$15)+1-_xlfn.RANK.EQ(M4,M$4:M$15,0)-_xlfn.RANK.EQ(M4,M$4:M$15,1)))</f>
        <v>2.5</v>
      </c>
      <c r="O4" s="12">
        <f t="shared" ref="O4:O15" si="2">SUM(J4,N4)</f>
        <v>5</v>
      </c>
      <c r="P4" s="31">
        <f t="shared" ref="P4:P15" si="3">SUM(K4,G4)</f>
        <v>11</v>
      </c>
      <c r="Q4" s="14">
        <f t="shared" ref="Q4:Q15" si="4">SUM(L4,H4)</f>
        <v>11</v>
      </c>
      <c r="R4" s="15">
        <f t="shared" ref="R4:R15" si="5">(COUNTIF(O$4:O$15,"&gt;"&amp;O4)*ROWS(O$4:O$14)+COUNTIF(P$4:P$15,"&lt;"&amp;P4))*ROWS(O$4:O$15)+COUNTIF(Q$4:Q$15,"&lt;"&amp;Q4)</f>
        <v>1305</v>
      </c>
      <c r="S4" s="16">
        <f>IF(COUNTIF(R$4:R$15,R4)&gt;1,_xlfn.RANK.EQ(R4,R$4:R$15,0)+(COUNT(R$4:R$15)+1-_xlfn.RANK.EQ(R4,R$4:R$15,0)-_xlfn.RANK.EQ(R4,R$4:R$15,1))/2,_xlfn.RANK.EQ(R4,R$4:R$15,0)+(COUNT(R$4:R$15)+1-_xlfn.RANK.EQ(R4,R$4:R$15,0)-_xlfn.RANK.EQ(R4,R$4:R$15,1)))</f>
        <v>2.5</v>
      </c>
      <c r="T4" s="17">
        <v>0</v>
      </c>
    </row>
    <row r="5" spans="2:20" ht="19.350000000000001" customHeight="1" x14ac:dyDescent="0.25">
      <c r="B5" s="6">
        <v>7</v>
      </c>
      <c r="C5" s="6">
        <v>2</v>
      </c>
      <c r="D5" s="7" t="s">
        <v>47</v>
      </c>
      <c r="E5" s="8" t="s">
        <v>19</v>
      </c>
      <c r="F5" s="9"/>
      <c r="G5" s="6">
        <v>7</v>
      </c>
      <c r="H5" s="6">
        <v>7</v>
      </c>
      <c r="I5" s="7">
        <f t="shared" si="0"/>
        <v>117</v>
      </c>
      <c r="J5" s="10">
        <f>IF(COUNTIF(I$4:I$15,I5)&gt;1,_xlfn.RANK.EQ(I5,I$4:I$15,0)+(COUNT(I$4:I$15)+1-_xlfn.RANK.EQ(I5,I$4:I$15,0)-_xlfn.RANK.EQ(I5,I$4:I$15,1))/2,_xlfn.RANK.EQ(I5,I$4:I$15,0)+(COUNT(I$4:I$15)+1-_xlfn.RANK.EQ(I5,I$4:I$15,0)-_xlfn.RANK.EQ(I5,I$4:I$15,1)))</f>
        <v>2.5</v>
      </c>
      <c r="K5" s="6">
        <v>16</v>
      </c>
      <c r="L5" s="6">
        <v>16</v>
      </c>
      <c r="M5" s="7">
        <f t="shared" si="1"/>
        <v>143</v>
      </c>
      <c r="N5" s="10">
        <f>IF(COUNTIF(M$4:M$15,M5)&gt;1,_xlfn.RANK.EQ(M5,M$4:M$15,0)+(COUNT(M$4:M$15)+1-_xlfn.RANK.EQ(M5,M$4:M$15,0)-_xlfn.RANK.EQ(M5,M$4:M$15,1))/2,_xlfn.RANK.EQ(M5,M$4:M$15,0)+(COUNT(M$4:M$15)+1-_xlfn.RANK.EQ(M5,M$4:M$15,0)-_xlfn.RANK.EQ(M5,M$4:M$15,1)))</f>
        <v>1</v>
      </c>
      <c r="O5" s="12">
        <f t="shared" si="2"/>
        <v>3.5</v>
      </c>
      <c r="P5" s="31">
        <f t="shared" si="3"/>
        <v>23</v>
      </c>
      <c r="Q5" s="14">
        <f t="shared" si="4"/>
        <v>23</v>
      </c>
      <c r="R5" s="15">
        <f t="shared" si="5"/>
        <v>1595</v>
      </c>
      <c r="S5" s="16">
        <f>IF(COUNTIF(R$4:R$15,R5)&gt;1,_xlfn.RANK.EQ(R5,R$4:R$15,0)+(COUNT(R$4:R$15)+1-_xlfn.RANK.EQ(R5,R$4:R$15,0)-_xlfn.RANK.EQ(R5,R$4:R$15,1))/2,_xlfn.RANK.EQ(R5,R$4:R$15,0)+(COUNT(R$4:R$15)+1-_xlfn.RANK.EQ(R5,R$4:R$15,0)-_xlfn.RANK.EQ(R5,R$4:R$15,1)))</f>
        <v>1</v>
      </c>
      <c r="T5" s="17">
        <v>0</v>
      </c>
    </row>
    <row r="6" spans="2:20" ht="19.350000000000001" customHeight="1" x14ac:dyDescent="0.25">
      <c r="B6" s="6">
        <v>3</v>
      </c>
      <c r="C6" s="6">
        <v>7</v>
      </c>
      <c r="D6" s="7" t="s">
        <v>48</v>
      </c>
      <c r="E6" s="8" t="s">
        <v>21</v>
      </c>
      <c r="F6" s="9"/>
      <c r="G6" s="6">
        <v>4</v>
      </c>
      <c r="H6" s="6">
        <v>4</v>
      </c>
      <c r="I6" s="7">
        <f t="shared" si="0"/>
        <v>104</v>
      </c>
      <c r="J6" s="10">
        <f>IF(COUNTIF(I$4:I$15,I6)&gt;1,_xlfn.RANK.EQ(I6,I$4:I$15,0)+(COUNT(I$4:I$15)+1-_xlfn.RANK.EQ(I6,I$4:I$15,0)-_xlfn.RANK.EQ(I6,I$4:I$15,1))/2,_xlfn.RANK.EQ(I6,I$4:I$15,0)+(COUNT(I$4:I$15)+1-_xlfn.RANK.EQ(I6,I$4:I$15,0)-_xlfn.RANK.EQ(I6,I$4:I$15,1)))</f>
        <v>4</v>
      </c>
      <c r="K6" s="6">
        <v>4</v>
      </c>
      <c r="L6" s="6">
        <v>4</v>
      </c>
      <c r="M6" s="7">
        <f t="shared" si="1"/>
        <v>117</v>
      </c>
      <c r="N6" s="10">
        <f>IF(COUNTIF(M$4:M$15,M6)&gt;1,_xlfn.RANK.EQ(M6,M$4:M$15,0)+(COUNT(M$4:M$15)+1-_xlfn.RANK.EQ(M6,M$4:M$15,0)-_xlfn.RANK.EQ(M6,M$4:M$15,1))/2,_xlfn.RANK.EQ(M6,M$4:M$15,0)+(COUNT(M$4:M$15)+1-_xlfn.RANK.EQ(M6,M$4:M$15,0)-_xlfn.RANK.EQ(M6,M$4:M$15,1)))</f>
        <v>2.5</v>
      </c>
      <c r="O6" s="12">
        <f t="shared" si="2"/>
        <v>6.5</v>
      </c>
      <c r="P6" s="31">
        <f t="shared" si="3"/>
        <v>8</v>
      </c>
      <c r="Q6" s="14">
        <f t="shared" si="4"/>
        <v>8</v>
      </c>
      <c r="R6" s="15">
        <f t="shared" si="5"/>
        <v>1160</v>
      </c>
      <c r="S6" s="16">
        <f>IF(COUNTIF(R$4:R$15,R6)&gt;1,_xlfn.RANK.EQ(R6,R$4:R$15,0)+(COUNT(R$4:R$15)+1-_xlfn.RANK.EQ(R6,R$4:R$15,0)-_xlfn.RANK.EQ(R6,R$4:R$15,1))/2,_xlfn.RANK.EQ(R6,R$4:R$15,0)+(COUNT(R$4:R$15)+1-_xlfn.RANK.EQ(R6,R$4:R$15,0)-_xlfn.RANK.EQ(R6,R$4:R$15,1)))</f>
        <v>4</v>
      </c>
      <c r="T6" s="17">
        <v>0</v>
      </c>
    </row>
    <row r="7" spans="2:20" ht="19.350000000000001" customHeight="1" x14ac:dyDescent="0.25">
      <c r="B7" s="6">
        <v>9</v>
      </c>
      <c r="C7" s="6">
        <v>4</v>
      </c>
      <c r="D7" s="7" t="s">
        <v>49</v>
      </c>
      <c r="E7" s="8" t="s">
        <v>23</v>
      </c>
      <c r="F7" s="9"/>
      <c r="G7" s="6">
        <v>1</v>
      </c>
      <c r="H7" s="6">
        <v>1</v>
      </c>
      <c r="I7" s="7">
        <f t="shared" si="0"/>
        <v>52</v>
      </c>
      <c r="J7" s="10">
        <f>IF(COUNTIF(I$4:I$15,I7)&gt;1,_xlfn.RANK.EQ(I7,I$4:I$15,0)+(COUNT(I$4:I$15)+1-_xlfn.RANK.EQ(I7,I$4:I$15,0)-_xlfn.RANK.EQ(I7,I$4:I$15,1))/2,_xlfn.RANK.EQ(I7,I$4:I$15,0)+(COUNT(I$4:I$15)+1-_xlfn.RANK.EQ(I7,I$4:I$15,0)-_xlfn.RANK.EQ(I7,I$4:I$15,1)))</f>
        <v>7</v>
      </c>
      <c r="K7" s="6">
        <v>2</v>
      </c>
      <c r="L7" s="6">
        <v>2</v>
      </c>
      <c r="M7" s="7">
        <f t="shared" si="1"/>
        <v>65</v>
      </c>
      <c r="N7" s="10">
        <f>IF(COUNTIF(M$4:M$15,M7)&gt;1,_xlfn.RANK.EQ(M7,M$4:M$15,0)+(COUNT(M$4:M$15)+1-_xlfn.RANK.EQ(M7,M$4:M$15,0)-_xlfn.RANK.EQ(M7,M$4:M$15,1))/2,_xlfn.RANK.EQ(M7,M$4:M$15,0)+(COUNT(M$4:M$15)+1-_xlfn.RANK.EQ(M7,M$4:M$15,0)-_xlfn.RANK.EQ(M7,M$4:M$15,1)))</f>
        <v>6</v>
      </c>
      <c r="O7" s="12">
        <f t="shared" si="2"/>
        <v>13</v>
      </c>
      <c r="P7" s="31">
        <f t="shared" si="3"/>
        <v>3</v>
      </c>
      <c r="Q7" s="14">
        <f t="shared" si="4"/>
        <v>3</v>
      </c>
      <c r="R7" s="15">
        <f t="shared" si="5"/>
        <v>580</v>
      </c>
      <c r="S7" s="16">
        <f>IF(COUNTIF(R$4:R$15,R7)&gt;1,_xlfn.RANK.EQ(R7,R$4:R$15,0)+(COUNT(R$4:R$15)+1-_xlfn.RANK.EQ(R7,R$4:R$15,0)-_xlfn.RANK.EQ(R7,R$4:R$15,1))/2,_xlfn.RANK.EQ(R7,R$4:R$15,0)+(COUNT(R$4:R$15)+1-_xlfn.RANK.EQ(R7,R$4:R$15,0)-_xlfn.RANK.EQ(R7,R$4:R$15,1)))</f>
        <v>6.5</v>
      </c>
      <c r="T7" s="17">
        <v>0</v>
      </c>
    </row>
    <row r="8" spans="2:20" ht="19.350000000000001" customHeight="1" x14ac:dyDescent="0.25">
      <c r="B8" s="6">
        <v>4</v>
      </c>
      <c r="C8" s="6">
        <v>8</v>
      </c>
      <c r="D8" s="7" t="s">
        <v>50</v>
      </c>
      <c r="E8" s="8" t="s">
        <v>25</v>
      </c>
      <c r="F8" s="9"/>
      <c r="G8" s="6">
        <v>2</v>
      </c>
      <c r="H8" s="6">
        <v>2</v>
      </c>
      <c r="I8" s="7">
        <f t="shared" si="0"/>
        <v>91</v>
      </c>
      <c r="J8" s="10">
        <f>IF(COUNTIF(I$4:I$15,I8)&gt;1,_xlfn.RANK.EQ(I8,I$4:I$15,0)+(COUNT(I$4:I$15)+1-_xlfn.RANK.EQ(I8,I$4:I$15,0)-_xlfn.RANK.EQ(I8,I$4:I$15,1))/2,_xlfn.RANK.EQ(I8,I$4:I$15,0)+(COUNT(I$4:I$15)+1-_xlfn.RANK.EQ(I8,I$4:I$15,0)-_xlfn.RANK.EQ(I8,I$4:I$15,1)))</f>
        <v>5</v>
      </c>
      <c r="K8" s="6">
        <v>1</v>
      </c>
      <c r="L8" s="6">
        <v>1</v>
      </c>
      <c r="M8" s="7">
        <f t="shared" si="1"/>
        <v>52</v>
      </c>
      <c r="N8" s="10">
        <f>IF(COUNTIF(M$4:M$15,M8)&gt;1,_xlfn.RANK.EQ(M8,M$4:M$15,0)+(COUNT(M$4:M$15)+1-_xlfn.RANK.EQ(M8,M$4:M$15,0)-_xlfn.RANK.EQ(M8,M$4:M$15,1))/2,_xlfn.RANK.EQ(M8,M$4:M$15,0)+(COUNT(M$4:M$15)+1-_xlfn.RANK.EQ(M8,M$4:M$15,0)-_xlfn.RANK.EQ(M8,M$4:M$15,1)))</f>
        <v>8</v>
      </c>
      <c r="O8" s="12">
        <f t="shared" si="2"/>
        <v>13</v>
      </c>
      <c r="P8" s="31">
        <f t="shared" si="3"/>
        <v>3</v>
      </c>
      <c r="Q8" s="14">
        <f t="shared" si="4"/>
        <v>3</v>
      </c>
      <c r="R8" s="15">
        <f t="shared" si="5"/>
        <v>580</v>
      </c>
      <c r="S8" s="16">
        <f>IF(COUNTIF(R$4:R$15,R8)&gt;1,_xlfn.RANK.EQ(R8,R$4:R$15,0)+(COUNT(R$4:R$15)+1-_xlfn.RANK.EQ(R8,R$4:R$15,0)-_xlfn.RANK.EQ(R8,R$4:R$15,1))/2,_xlfn.RANK.EQ(R8,R$4:R$15,0)+(COUNT(R$4:R$15)+1-_xlfn.RANK.EQ(R8,R$4:R$15,0)-_xlfn.RANK.EQ(R8,R$4:R$15,1)))</f>
        <v>6.5</v>
      </c>
      <c r="T8" s="17">
        <v>0</v>
      </c>
    </row>
    <row r="9" spans="2:20" ht="19.350000000000001" customHeight="1" x14ac:dyDescent="0.25">
      <c r="B9" s="6"/>
      <c r="C9" s="6"/>
      <c r="D9" s="8" t="s">
        <v>51</v>
      </c>
      <c r="E9" s="8" t="s">
        <v>27</v>
      </c>
      <c r="F9" s="9"/>
      <c r="G9" s="6">
        <v>0</v>
      </c>
      <c r="H9" s="6">
        <v>0</v>
      </c>
      <c r="I9" s="7">
        <f t="shared" si="0"/>
        <v>39</v>
      </c>
      <c r="J9" s="10">
        <v>10</v>
      </c>
      <c r="K9" s="6">
        <v>0</v>
      </c>
      <c r="L9" s="6">
        <v>0</v>
      </c>
      <c r="M9" s="7">
        <f t="shared" si="1"/>
        <v>39</v>
      </c>
      <c r="N9" s="10">
        <v>10</v>
      </c>
      <c r="O9" s="12">
        <f t="shared" si="2"/>
        <v>20</v>
      </c>
      <c r="P9" s="31">
        <f t="shared" si="3"/>
        <v>0</v>
      </c>
      <c r="Q9" s="14">
        <f t="shared" si="4"/>
        <v>0</v>
      </c>
      <c r="R9" s="15">
        <f t="shared" si="5"/>
        <v>435</v>
      </c>
      <c r="S9" s="16">
        <v>10</v>
      </c>
      <c r="T9" s="17">
        <v>0</v>
      </c>
    </row>
    <row r="10" spans="2:20" ht="19.350000000000001" customHeight="1" x14ac:dyDescent="0.25">
      <c r="B10" s="6">
        <v>8</v>
      </c>
      <c r="C10" s="6">
        <v>3</v>
      </c>
      <c r="D10" s="7" t="s">
        <v>52</v>
      </c>
      <c r="E10" s="8" t="s">
        <v>29</v>
      </c>
      <c r="F10" s="9"/>
      <c r="G10" s="6">
        <v>1</v>
      </c>
      <c r="H10" s="6">
        <v>1</v>
      </c>
      <c r="I10" s="7">
        <f t="shared" si="0"/>
        <v>52</v>
      </c>
      <c r="J10" s="10">
        <f t="shared" ref="J10:J15" si="6">IF(COUNTIF(I$4:I$15,I10)&gt;1,_xlfn.RANK.EQ(I10,I$4:I$15,0)+(COUNT(I$4:I$15)+1-_xlfn.RANK.EQ(I10,I$4:I$15,0)-_xlfn.RANK.EQ(I10,I$4:I$15,1))/2,_xlfn.RANK.EQ(I10,I$4:I$15,0)+(COUNT(I$4:I$15)+1-_xlfn.RANK.EQ(I10,I$4:I$15,0)-_xlfn.RANK.EQ(I10,I$4:I$15,1)))</f>
        <v>7</v>
      </c>
      <c r="K10" s="6">
        <v>2</v>
      </c>
      <c r="L10" s="6">
        <v>2</v>
      </c>
      <c r="M10" s="7">
        <f t="shared" si="1"/>
        <v>65</v>
      </c>
      <c r="N10" s="10">
        <f t="shared" ref="N10:N15" si="7">IF(COUNTIF(M$4:M$15,M10)&gt;1,_xlfn.RANK.EQ(M10,M$4:M$15,0)+(COUNT(M$4:M$15)+1-_xlfn.RANK.EQ(M10,M$4:M$15,0)-_xlfn.RANK.EQ(M10,M$4:M$15,1))/2,_xlfn.RANK.EQ(M10,M$4:M$15,0)+(COUNT(M$4:M$15)+1-_xlfn.RANK.EQ(M10,M$4:M$15,0)-_xlfn.RANK.EQ(M10,M$4:M$15,1)))</f>
        <v>6</v>
      </c>
      <c r="O10" s="12">
        <f t="shared" si="2"/>
        <v>13</v>
      </c>
      <c r="P10" s="31">
        <f t="shared" si="3"/>
        <v>3</v>
      </c>
      <c r="Q10" s="14">
        <f t="shared" si="4"/>
        <v>3</v>
      </c>
      <c r="R10" s="15">
        <f t="shared" si="5"/>
        <v>580</v>
      </c>
      <c r="S10" s="16">
        <f t="shared" ref="S10:S15" si="8">IF(COUNTIF(R$4:R$15,R10)&gt;1,_xlfn.RANK.EQ(R10,R$4:R$15,0)+(COUNT(R$4:R$15)+1-_xlfn.RANK.EQ(R10,R$4:R$15,0)-_xlfn.RANK.EQ(R10,R$4:R$15,1))/2,_xlfn.RANK.EQ(R10,R$4:R$15,0)+(COUNT(R$4:R$15)+1-_xlfn.RANK.EQ(R10,R$4:R$15,0)-_xlfn.RANK.EQ(R10,R$4:R$15,1)))</f>
        <v>6.5</v>
      </c>
      <c r="T10" s="17">
        <v>0</v>
      </c>
    </row>
    <row r="11" spans="2:20" ht="19.350000000000001" customHeight="1" x14ac:dyDescent="0.25">
      <c r="B11" s="6">
        <v>6</v>
      </c>
      <c r="C11" s="6">
        <v>1</v>
      </c>
      <c r="D11" s="7" t="s">
        <v>53</v>
      </c>
      <c r="E11" s="8" t="s">
        <v>31</v>
      </c>
      <c r="F11" s="9"/>
      <c r="G11" s="6">
        <v>8</v>
      </c>
      <c r="H11" s="6">
        <v>8</v>
      </c>
      <c r="I11" s="7">
        <f t="shared" si="0"/>
        <v>143</v>
      </c>
      <c r="J11" s="10">
        <f t="shared" si="6"/>
        <v>1</v>
      </c>
      <c r="K11" s="6">
        <v>3</v>
      </c>
      <c r="L11" s="6">
        <v>3</v>
      </c>
      <c r="M11" s="7">
        <f t="shared" si="1"/>
        <v>104</v>
      </c>
      <c r="N11" s="10">
        <f t="shared" si="7"/>
        <v>4</v>
      </c>
      <c r="O11" s="12">
        <f t="shared" si="2"/>
        <v>5</v>
      </c>
      <c r="P11" s="31">
        <f t="shared" si="3"/>
        <v>11</v>
      </c>
      <c r="Q11" s="14">
        <f t="shared" si="4"/>
        <v>11</v>
      </c>
      <c r="R11" s="15">
        <f t="shared" si="5"/>
        <v>1305</v>
      </c>
      <c r="S11" s="16">
        <f t="shared" si="8"/>
        <v>2.5</v>
      </c>
      <c r="T11" s="17">
        <v>0</v>
      </c>
    </row>
    <row r="12" spans="2:20" ht="19.350000000000001" customHeight="1" x14ac:dyDescent="0.25">
      <c r="B12" s="6">
        <v>5</v>
      </c>
      <c r="C12" s="6">
        <v>9</v>
      </c>
      <c r="D12" s="7" t="s">
        <v>54</v>
      </c>
      <c r="E12" s="8" t="s">
        <v>33</v>
      </c>
      <c r="F12" s="9"/>
      <c r="G12" s="6">
        <v>1</v>
      </c>
      <c r="H12" s="6">
        <v>1</v>
      </c>
      <c r="I12" s="7">
        <f t="shared" si="0"/>
        <v>52</v>
      </c>
      <c r="J12" s="10">
        <f t="shared" si="6"/>
        <v>7</v>
      </c>
      <c r="K12" s="6">
        <v>2</v>
      </c>
      <c r="L12" s="6">
        <v>2</v>
      </c>
      <c r="M12" s="7">
        <f t="shared" si="1"/>
        <v>65</v>
      </c>
      <c r="N12" s="10">
        <f t="shared" si="7"/>
        <v>6</v>
      </c>
      <c r="O12" s="12">
        <f t="shared" si="2"/>
        <v>13</v>
      </c>
      <c r="P12" s="31">
        <f t="shared" si="3"/>
        <v>3</v>
      </c>
      <c r="Q12" s="14">
        <f t="shared" si="4"/>
        <v>3</v>
      </c>
      <c r="R12" s="15">
        <f t="shared" si="5"/>
        <v>580</v>
      </c>
      <c r="S12" s="16">
        <f t="shared" si="8"/>
        <v>6.5</v>
      </c>
      <c r="T12" s="17">
        <v>0</v>
      </c>
    </row>
    <row r="13" spans="2:20" ht="18" hidden="1" customHeight="1" x14ac:dyDescent="0.25">
      <c r="B13" s="19"/>
      <c r="C13" s="19"/>
      <c r="D13" s="20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6"/>
        <v>11</v>
      </c>
      <c r="K13" s="19">
        <v>-2</v>
      </c>
      <c r="L13" s="19">
        <v>-2</v>
      </c>
      <c r="M13" s="20">
        <f t="shared" si="1"/>
        <v>0</v>
      </c>
      <c r="N13" s="23">
        <f t="shared" si="7"/>
        <v>11</v>
      </c>
      <c r="O13" s="24">
        <f t="shared" si="2"/>
        <v>22</v>
      </c>
      <c r="P13" s="25">
        <f t="shared" si="3"/>
        <v>-4</v>
      </c>
      <c r="Q13" s="26">
        <f t="shared" si="4"/>
        <v>-4</v>
      </c>
      <c r="R13" s="27">
        <f t="shared" si="5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30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6"/>
        <v>11</v>
      </c>
      <c r="K14" s="6">
        <v>-2</v>
      </c>
      <c r="L14" s="6">
        <v>-2</v>
      </c>
      <c r="M14" s="7">
        <f t="shared" si="1"/>
        <v>0</v>
      </c>
      <c r="N14" s="10">
        <f t="shared" si="7"/>
        <v>11</v>
      </c>
      <c r="O14" s="12">
        <f t="shared" si="2"/>
        <v>22</v>
      </c>
      <c r="P14" s="31">
        <f t="shared" si="3"/>
        <v>-4</v>
      </c>
      <c r="Q14" s="14">
        <f t="shared" si="4"/>
        <v>-4</v>
      </c>
      <c r="R14" s="15">
        <f t="shared" si="5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7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6"/>
        <v>11</v>
      </c>
      <c r="K15" s="6">
        <v>-2</v>
      </c>
      <c r="L15" s="6">
        <v>-2</v>
      </c>
      <c r="M15" s="7">
        <f t="shared" si="1"/>
        <v>0</v>
      </c>
      <c r="N15" s="10">
        <f t="shared" si="7"/>
        <v>11</v>
      </c>
      <c r="O15" s="12">
        <f t="shared" si="2"/>
        <v>22</v>
      </c>
      <c r="P15" s="31">
        <f t="shared" si="3"/>
        <v>-4</v>
      </c>
      <c r="Q15" s="14">
        <f t="shared" si="4"/>
        <v>-4</v>
      </c>
      <c r="R15" s="15">
        <f t="shared" si="5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79</v>
      </c>
      <c r="K16" s="37"/>
      <c r="L16" s="37"/>
      <c r="M16" s="37"/>
      <c r="N16" s="37">
        <f>SUM(N4:N15)</f>
        <v>79</v>
      </c>
      <c r="O16" s="37">
        <f>SUM(O4:O15)</f>
        <v>158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3.09765625" hidden="1" customWidth="1"/>
    <col min="2" max="2" width="5.09765625" customWidth="1"/>
    <col min="3" max="3" width="4.59765625" customWidth="1"/>
    <col min="4" max="4" width="17.8984375" customWidth="1"/>
    <col min="5" max="5" width="16.5" customWidth="1"/>
    <col min="6" max="6" width="6.3984375" hidden="1" customWidth="1"/>
    <col min="7" max="7" width="6.19921875" customWidth="1"/>
    <col min="8" max="8" width="5.3984375" customWidth="1"/>
    <col min="9" max="9" width="9.5" hidden="1" customWidth="1"/>
    <col min="10" max="10" width="8.3984375" customWidth="1"/>
    <col min="11" max="11" width="5.8984375" customWidth="1"/>
    <col min="12" max="12" width="5.796875" customWidth="1"/>
    <col min="13" max="13" width="8.3984375" hidden="1" customWidth="1"/>
    <col min="14" max="14" width="8.3984375" customWidth="1"/>
    <col min="15" max="15" width="9.796875" customWidth="1"/>
    <col min="16" max="16" width="7.296875" customWidth="1"/>
    <col min="17" max="17" width="7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33" t="s">
        <v>55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45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2:20" ht="19.350000000000001" customHeight="1" x14ac:dyDescent="0.25">
      <c r="B4" s="6">
        <v>4</v>
      </c>
      <c r="C4" s="6">
        <v>8</v>
      </c>
      <c r="D4" s="7" t="s">
        <v>56</v>
      </c>
      <c r="E4" s="8" t="s">
        <v>17</v>
      </c>
      <c r="F4" s="9"/>
      <c r="G4" s="6">
        <v>0</v>
      </c>
      <c r="H4" s="6">
        <v>0</v>
      </c>
      <c r="I4" s="9">
        <f t="shared" ref="I4:I15" si="0">COUNTIF(G$4:G$15,"&lt;"&amp;G4)*ROWS(G$4:G$15)+COUNTIF(H$4:H$15,"&lt;"&amp;H4)</f>
        <v>39</v>
      </c>
      <c r="J4" s="10">
        <f>IF(COUNTIF(I$4:I$15,I4)&gt;1,_xlfn.RANK.EQ(I4,I$4:I$15,0)+(COUNT(I$4:I$15)+1-_xlfn.RANK.EQ(I4,I$4:I$15,0)-_xlfn.RANK.EQ(I4,I$4:I$15,1))/2,_xlfn.RANK.EQ(I4,I$4:I$15,0)+(COUNT(I$4:I$15)+1-_xlfn.RANK.EQ(I4,I$4:I$15,0)-_xlfn.RANK.EQ(I4,I$4:I$15,1)))</f>
        <v>6</v>
      </c>
      <c r="K4" s="6">
        <v>0</v>
      </c>
      <c r="L4" s="6">
        <v>0</v>
      </c>
      <c r="M4" s="7">
        <f t="shared" ref="M4:M15" si="1">COUNTIF(K$4:K$15,"&lt;"&amp;K4)*ROWS(K$4:K$15)+COUNTIF(L$4:L$15,"&lt;"&amp;L4)</f>
        <v>39</v>
      </c>
      <c r="N4" s="10">
        <f>IF(COUNTIF(M$4:M$15,M4)&gt;1,_xlfn.RANK.EQ(M4,M$4:M$15,0)+(COUNT(M$4:M$15)+1-_xlfn.RANK.EQ(M4,M$4:M$15,0)-_xlfn.RANK.EQ(M4,M$4:M$15,1))/2,_xlfn.RANK.EQ(M4,M$4:M$15,0)+(COUNT(M$4:M$15)+1-_xlfn.RANK.EQ(M4,M$4:M$15,0)-_xlfn.RANK.EQ(M4,M$4:M$15,1)))</f>
        <v>6</v>
      </c>
      <c r="O4" s="12">
        <f t="shared" ref="O4:O15" si="2">SUM(J4,N4)</f>
        <v>12</v>
      </c>
      <c r="P4" s="31">
        <f t="shared" ref="P4:P15" si="3">SUM(K4,G4)</f>
        <v>0</v>
      </c>
      <c r="Q4" s="14">
        <f t="shared" ref="Q4:Q15" si="4">SUM(L4,H4)</f>
        <v>0</v>
      </c>
      <c r="R4" s="15">
        <f t="shared" ref="R4:R15" si="5">(COUNTIF(O$4:O$15,"&gt;"&amp;O4)*ROWS(O$4:O$14)+COUNTIF(P$4:P$15,"&lt;"&amp;P4))*ROWS(O$4:O$15)+COUNTIF(Q$4:Q$15,"&lt;"&amp;Q4)</f>
        <v>567</v>
      </c>
      <c r="S4" s="16">
        <f>IF(COUNTIF(R$4:R$15,R4)&gt;1,_xlfn.RANK.EQ(R4,R$4:R$15,0)+(COUNT(R$4:R$15)+1-_xlfn.RANK.EQ(R4,R$4:R$15,0)-_xlfn.RANK.EQ(R4,R$4:R$15,1))/2,_xlfn.RANK.EQ(R4,R$4:R$15,0)+(COUNT(R$4:R$15)+1-_xlfn.RANK.EQ(R4,R$4:R$15,0)-_xlfn.RANK.EQ(R4,R$4:R$15,1)))</f>
        <v>6</v>
      </c>
      <c r="T4" s="17">
        <v>0</v>
      </c>
    </row>
    <row r="5" spans="2:20" ht="19.350000000000001" customHeight="1" x14ac:dyDescent="0.25">
      <c r="B5" s="6">
        <v>7</v>
      </c>
      <c r="C5" s="6">
        <v>2</v>
      </c>
      <c r="D5" s="7" t="s">
        <v>57</v>
      </c>
      <c r="E5" s="8" t="s">
        <v>19</v>
      </c>
      <c r="F5" s="9"/>
      <c r="G5" s="6">
        <v>1</v>
      </c>
      <c r="H5" s="6">
        <v>1</v>
      </c>
      <c r="I5" s="9">
        <f t="shared" si="0"/>
        <v>130</v>
      </c>
      <c r="J5" s="10">
        <f>IF(COUNTIF(I$4:I$15,I5)&gt;1,_xlfn.RANK.EQ(I5,I$4:I$15,0)+(COUNT(I$4:I$15)+1-_xlfn.RANK.EQ(I5,I$4:I$15,0)-_xlfn.RANK.EQ(I5,I$4:I$15,1))/2,_xlfn.RANK.EQ(I5,I$4:I$15,0)+(COUNT(I$4:I$15)+1-_xlfn.RANK.EQ(I5,I$4:I$15,0)-_xlfn.RANK.EQ(I5,I$4:I$15,1)))</f>
        <v>2</v>
      </c>
      <c r="K5" s="6">
        <v>0</v>
      </c>
      <c r="L5" s="6">
        <v>0</v>
      </c>
      <c r="M5" s="7">
        <f t="shared" si="1"/>
        <v>39</v>
      </c>
      <c r="N5" s="10">
        <f>IF(COUNTIF(M$4:M$15,M5)&gt;1,_xlfn.RANK.EQ(M5,M$4:M$15,0)+(COUNT(M$4:M$15)+1-_xlfn.RANK.EQ(M5,M$4:M$15,0)-_xlfn.RANK.EQ(M5,M$4:M$15,1))/2,_xlfn.RANK.EQ(M5,M$4:M$15,0)+(COUNT(M$4:M$15)+1-_xlfn.RANK.EQ(M5,M$4:M$15,0)-_xlfn.RANK.EQ(M5,M$4:M$15,1)))</f>
        <v>6</v>
      </c>
      <c r="O5" s="12">
        <f t="shared" si="2"/>
        <v>8</v>
      </c>
      <c r="P5" s="31">
        <f t="shared" si="3"/>
        <v>1</v>
      </c>
      <c r="Q5" s="14">
        <f t="shared" si="4"/>
        <v>1</v>
      </c>
      <c r="R5" s="15">
        <f t="shared" si="5"/>
        <v>1305</v>
      </c>
      <c r="S5" s="16">
        <f>IF(COUNTIF(R$4:R$15,R5)&gt;1,_xlfn.RANK.EQ(R5,R$4:R$15,0)+(COUNT(R$4:R$15)+1-_xlfn.RANK.EQ(R5,R$4:R$15,0)-_xlfn.RANK.EQ(R5,R$4:R$15,1))/2,_xlfn.RANK.EQ(R5,R$4:R$15,0)+(COUNT(R$4:R$15)+1-_xlfn.RANK.EQ(R5,R$4:R$15,0)-_xlfn.RANK.EQ(R5,R$4:R$15,1)))</f>
        <v>3</v>
      </c>
      <c r="T5" s="17">
        <v>0</v>
      </c>
    </row>
    <row r="6" spans="2:20" ht="19.350000000000001" customHeight="1" x14ac:dyDescent="0.25">
      <c r="B6" s="6">
        <v>6</v>
      </c>
      <c r="C6" s="6">
        <v>1</v>
      </c>
      <c r="D6" s="7" t="s">
        <v>58</v>
      </c>
      <c r="E6" s="8" t="s">
        <v>21</v>
      </c>
      <c r="F6" s="9"/>
      <c r="G6" s="6">
        <v>0</v>
      </c>
      <c r="H6" s="6">
        <v>0</v>
      </c>
      <c r="I6" s="9">
        <f t="shared" si="0"/>
        <v>39</v>
      </c>
      <c r="J6" s="10">
        <f>IF(COUNTIF(I$4:I$15,I6)&gt;1,_xlfn.RANK.EQ(I6,I$4:I$15,0)+(COUNT(I$4:I$15)+1-_xlfn.RANK.EQ(I6,I$4:I$15,0)-_xlfn.RANK.EQ(I6,I$4:I$15,1))/2,_xlfn.RANK.EQ(I6,I$4:I$15,0)+(COUNT(I$4:I$15)+1-_xlfn.RANK.EQ(I6,I$4:I$15,0)-_xlfn.RANK.EQ(I6,I$4:I$15,1)))</f>
        <v>6</v>
      </c>
      <c r="K6" s="6">
        <v>0</v>
      </c>
      <c r="L6" s="6">
        <v>0</v>
      </c>
      <c r="M6" s="7">
        <f t="shared" si="1"/>
        <v>39</v>
      </c>
      <c r="N6" s="10">
        <f>IF(COUNTIF(M$4:M$15,M6)&gt;1,_xlfn.RANK.EQ(M6,M$4:M$15,0)+(COUNT(M$4:M$15)+1-_xlfn.RANK.EQ(M6,M$4:M$15,0)-_xlfn.RANK.EQ(M6,M$4:M$15,1))/2,_xlfn.RANK.EQ(M6,M$4:M$15,0)+(COUNT(M$4:M$15)+1-_xlfn.RANK.EQ(M6,M$4:M$15,0)-_xlfn.RANK.EQ(M6,M$4:M$15,1)))</f>
        <v>6</v>
      </c>
      <c r="O6" s="12">
        <f t="shared" si="2"/>
        <v>12</v>
      </c>
      <c r="P6" s="31">
        <f t="shared" si="3"/>
        <v>0</v>
      </c>
      <c r="Q6" s="14">
        <f t="shared" si="4"/>
        <v>0</v>
      </c>
      <c r="R6" s="15">
        <f t="shared" si="5"/>
        <v>567</v>
      </c>
      <c r="S6" s="16">
        <f>IF(COUNTIF(R$4:R$15,R6)&gt;1,_xlfn.RANK.EQ(R6,R$4:R$15,0)+(COUNT(R$4:R$15)+1-_xlfn.RANK.EQ(R6,R$4:R$15,0)-_xlfn.RANK.EQ(R6,R$4:R$15,1))/2,_xlfn.RANK.EQ(R6,R$4:R$15,0)+(COUNT(R$4:R$15)+1-_xlfn.RANK.EQ(R6,R$4:R$15,0)-_xlfn.RANK.EQ(R6,R$4:R$15,1)))</f>
        <v>6</v>
      </c>
      <c r="T6" s="17">
        <v>0</v>
      </c>
    </row>
    <row r="7" spans="2:20" ht="19.350000000000001" customHeight="1" x14ac:dyDescent="0.25">
      <c r="B7" s="6">
        <v>2</v>
      </c>
      <c r="C7" s="6">
        <v>6</v>
      </c>
      <c r="D7" s="39" t="s">
        <v>59</v>
      </c>
      <c r="E7" s="8" t="s">
        <v>23</v>
      </c>
      <c r="F7" s="9"/>
      <c r="G7" s="6">
        <v>0</v>
      </c>
      <c r="H7" s="6">
        <v>0</v>
      </c>
      <c r="I7" s="9">
        <f t="shared" si="0"/>
        <v>39</v>
      </c>
      <c r="J7" s="10">
        <f>IF(COUNTIF(I$4:I$15,I7)&gt;1,_xlfn.RANK.EQ(I7,I$4:I$15,0)+(COUNT(I$4:I$15)+1-_xlfn.RANK.EQ(I7,I$4:I$15,0)-_xlfn.RANK.EQ(I7,I$4:I$15,1))/2,_xlfn.RANK.EQ(I7,I$4:I$15,0)+(COUNT(I$4:I$15)+1-_xlfn.RANK.EQ(I7,I$4:I$15,0)-_xlfn.RANK.EQ(I7,I$4:I$15,1)))</f>
        <v>6</v>
      </c>
      <c r="K7" s="6">
        <v>0</v>
      </c>
      <c r="L7" s="6">
        <v>0</v>
      </c>
      <c r="M7" s="7">
        <f t="shared" si="1"/>
        <v>39</v>
      </c>
      <c r="N7" s="10">
        <f>IF(COUNTIF(M$4:M$15,M7)&gt;1,_xlfn.RANK.EQ(M7,M$4:M$15,0)+(COUNT(M$4:M$15)+1-_xlfn.RANK.EQ(M7,M$4:M$15,0)-_xlfn.RANK.EQ(M7,M$4:M$15,1))/2,_xlfn.RANK.EQ(M7,M$4:M$15,0)+(COUNT(M$4:M$15)+1-_xlfn.RANK.EQ(M7,M$4:M$15,0)-_xlfn.RANK.EQ(M7,M$4:M$15,1)))</f>
        <v>6</v>
      </c>
      <c r="O7" s="12">
        <f t="shared" si="2"/>
        <v>12</v>
      </c>
      <c r="P7" s="31">
        <f t="shared" si="3"/>
        <v>0</v>
      </c>
      <c r="Q7" s="14">
        <f t="shared" si="4"/>
        <v>0</v>
      </c>
      <c r="R7" s="15">
        <f t="shared" si="5"/>
        <v>567</v>
      </c>
      <c r="S7" s="16">
        <f>IF(COUNTIF(R$4:R$15,R7)&gt;1,_xlfn.RANK.EQ(R7,R$4:R$15,0)+(COUNT(R$4:R$15)+1-_xlfn.RANK.EQ(R7,R$4:R$15,0)-_xlfn.RANK.EQ(R7,R$4:R$15,1))/2,_xlfn.RANK.EQ(R7,R$4:R$15,0)+(COUNT(R$4:R$15)+1-_xlfn.RANK.EQ(R7,R$4:R$15,0)-_xlfn.RANK.EQ(R7,R$4:R$15,1)))</f>
        <v>6</v>
      </c>
      <c r="T7" s="17">
        <v>0</v>
      </c>
    </row>
    <row r="8" spans="2:20" ht="19.350000000000001" customHeight="1" x14ac:dyDescent="0.25">
      <c r="B8" s="6">
        <v>8</v>
      </c>
      <c r="C8" s="6">
        <v>3</v>
      </c>
      <c r="D8" s="7" t="s">
        <v>60</v>
      </c>
      <c r="E8" s="8" t="s">
        <v>25</v>
      </c>
      <c r="F8" s="9"/>
      <c r="G8" s="6">
        <v>0</v>
      </c>
      <c r="H8" s="6">
        <v>0</v>
      </c>
      <c r="I8" s="9">
        <f t="shared" si="0"/>
        <v>39</v>
      </c>
      <c r="J8" s="10">
        <f>IF(COUNTIF(I$4:I$15,I8)&gt;1,_xlfn.RANK.EQ(I8,I$4:I$15,0)+(COUNT(I$4:I$15)+1-_xlfn.RANK.EQ(I8,I$4:I$15,0)-_xlfn.RANK.EQ(I8,I$4:I$15,1))/2,_xlfn.RANK.EQ(I8,I$4:I$15,0)+(COUNT(I$4:I$15)+1-_xlfn.RANK.EQ(I8,I$4:I$15,0)-_xlfn.RANK.EQ(I8,I$4:I$15,1)))</f>
        <v>6</v>
      </c>
      <c r="K8" s="6">
        <v>2</v>
      </c>
      <c r="L8" s="6">
        <v>2</v>
      </c>
      <c r="M8" s="7">
        <f t="shared" si="1"/>
        <v>143</v>
      </c>
      <c r="N8" s="10">
        <f>IF(COUNTIF(M$4:M$15,M8)&gt;1,_xlfn.RANK.EQ(M8,M$4:M$15,0)+(COUNT(M$4:M$15)+1-_xlfn.RANK.EQ(M8,M$4:M$15,0)-_xlfn.RANK.EQ(M8,M$4:M$15,1))/2,_xlfn.RANK.EQ(M8,M$4:M$15,0)+(COUNT(M$4:M$15)+1-_xlfn.RANK.EQ(M8,M$4:M$15,0)-_xlfn.RANK.EQ(M8,M$4:M$15,1)))</f>
        <v>1</v>
      </c>
      <c r="O8" s="12">
        <f t="shared" si="2"/>
        <v>7</v>
      </c>
      <c r="P8" s="31">
        <f t="shared" si="3"/>
        <v>2</v>
      </c>
      <c r="Q8" s="14">
        <f t="shared" si="4"/>
        <v>2</v>
      </c>
      <c r="R8" s="15">
        <f t="shared" si="5"/>
        <v>1450</v>
      </c>
      <c r="S8" s="16">
        <f>IF(COUNTIF(R$4:R$15,R8)&gt;1,_xlfn.RANK.EQ(R8,R$4:R$15,0)+(COUNT(R$4:R$15)+1-_xlfn.RANK.EQ(R8,R$4:R$15,0)-_xlfn.RANK.EQ(R8,R$4:R$15,1))/2,_xlfn.RANK.EQ(R8,R$4:R$15,0)+(COUNT(R$4:R$15)+1-_xlfn.RANK.EQ(R8,R$4:R$15,0)-_xlfn.RANK.EQ(R8,R$4:R$15,1)))</f>
        <v>2</v>
      </c>
      <c r="T8" s="17">
        <v>0</v>
      </c>
    </row>
    <row r="9" spans="2:20" ht="19.350000000000001" customHeight="1" x14ac:dyDescent="0.25">
      <c r="B9" s="6"/>
      <c r="C9" s="6"/>
      <c r="D9" s="8" t="s">
        <v>51</v>
      </c>
      <c r="E9" s="8" t="s">
        <v>27</v>
      </c>
      <c r="F9" s="9"/>
      <c r="G9" s="6">
        <v>0</v>
      </c>
      <c r="H9" s="6">
        <v>0</v>
      </c>
      <c r="I9" s="9">
        <f t="shared" si="0"/>
        <v>39</v>
      </c>
      <c r="J9" s="10">
        <v>10</v>
      </c>
      <c r="K9" s="6">
        <v>0</v>
      </c>
      <c r="L9" s="6">
        <v>0</v>
      </c>
      <c r="M9" s="7">
        <f t="shared" si="1"/>
        <v>39</v>
      </c>
      <c r="N9" s="10">
        <v>10</v>
      </c>
      <c r="O9" s="12">
        <f t="shared" si="2"/>
        <v>20</v>
      </c>
      <c r="P9" s="31">
        <f t="shared" si="3"/>
        <v>0</v>
      </c>
      <c r="Q9" s="14">
        <f t="shared" si="4"/>
        <v>0</v>
      </c>
      <c r="R9" s="15">
        <f t="shared" si="5"/>
        <v>435</v>
      </c>
      <c r="S9" s="16">
        <v>10</v>
      </c>
      <c r="T9" s="17">
        <v>0</v>
      </c>
    </row>
    <row r="10" spans="2:20" ht="19.350000000000001" customHeight="1" x14ac:dyDescent="0.25">
      <c r="B10" s="6">
        <v>9</v>
      </c>
      <c r="C10" s="6">
        <v>4</v>
      </c>
      <c r="D10" s="7" t="s">
        <v>61</v>
      </c>
      <c r="E10" s="8" t="s">
        <v>29</v>
      </c>
      <c r="F10" s="9"/>
      <c r="G10" s="6">
        <v>2</v>
      </c>
      <c r="H10" s="6">
        <v>2</v>
      </c>
      <c r="I10" s="9">
        <f t="shared" si="0"/>
        <v>143</v>
      </c>
      <c r="J10" s="10">
        <f t="shared" ref="J10:J15" si="6">IF(COUNTIF(I$4:I$15,I10)&gt;1,_xlfn.RANK.EQ(I10,I$4:I$15,0)+(COUNT(I$4:I$15)+1-_xlfn.RANK.EQ(I10,I$4:I$15,0)-_xlfn.RANK.EQ(I10,I$4:I$15,1))/2,_xlfn.RANK.EQ(I10,I$4:I$15,0)+(COUNT(I$4:I$15)+1-_xlfn.RANK.EQ(I10,I$4:I$15,0)-_xlfn.RANK.EQ(I10,I$4:I$15,1)))</f>
        <v>1</v>
      </c>
      <c r="K10" s="6">
        <v>1</v>
      </c>
      <c r="L10" s="6">
        <v>1</v>
      </c>
      <c r="M10" s="7">
        <f t="shared" si="1"/>
        <v>130</v>
      </c>
      <c r="N10" s="10">
        <f t="shared" ref="N10:N15" si="7">IF(COUNTIF(M$4:M$15,M10)&gt;1,_xlfn.RANK.EQ(M10,M$4:M$15,0)+(COUNT(M$4:M$15)+1-_xlfn.RANK.EQ(M10,M$4:M$15,0)-_xlfn.RANK.EQ(M10,M$4:M$15,1))/2,_xlfn.RANK.EQ(M10,M$4:M$15,0)+(COUNT(M$4:M$15)+1-_xlfn.RANK.EQ(M10,M$4:M$15,0)-_xlfn.RANK.EQ(M10,M$4:M$15,1)))</f>
        <v>2</v>
      </c>
      <c r="O10" s="12">
        <f t="shared" si="2"/>
        <v>3</v>
      </c>
      <c r="P10" s="31">
        <f t="shared" si="3"/>
        <v>3</v>
      </c>
      <c r="Q10" s="14">
        <f t="shared" si="4"/>
        <v>3</v>
      </c>
      <c r="R10" s="15">
        <f t="shared" si="5"/>
        <v>1595</v>
      </c>
      <c r="S10" s="16">
        <f t="shared" ref="S10:S15" si="8">IF(COUNTIF(R$4:R$15,R10)&gt;1,_xlfn.RANK.EQ(R10,R$4:R$15,0)+(COUNT(R$4:R$15)+1-_xlfn.RANK.EQ(R10,R$4:R$15,0)-_xlfn.RANK.EQ(R10,R$4:R$15,1))/2,_xlfn.RANK.EQ(R10,R$4:R$15,0)+(COUNT(R$4:R$15)+1-_xlfn.RANK.EQ(R10,R$4:R$15,0)-_xlfn.RANK.EQ(R10,R$4:R$15,1)))</f>
        <v>1</v>
      </c>
      <c r="T10" s="17">
        <v>0</v>
      </c>
    </row>
    <row r="11" spans="2:20" ht="19.350000000000001" customHeight="1" x14ac:dyDescent="0.25">
      <c r="B11" s="6">
        <v>3</v>
      </c>
      <c r="C11" s="6">
        <v>7</v>
      </c>
      <c r="D11" s="7" t="s">
        <v>62</v>
      </c>
      <c r="E11" s="8" t="s">
        <v>31</v>
      </c>
      <c r="F11" s="9"/>
      <c r="G11" s="6">
        <v>0</v>
      </c>
      <c r="H11" s="6">
        <v>0</v>
      </c>
      <c r="I11" s="9">
        <f t="shared" si="0"/>
        <v>39</v>
      </c>
      <c r="J11" s="10">
        <f t="shared" si="6"/>
        <v>6</v>
      </c>
      <c r="K11" s="6">
        <v>0</v>
      </c>
      <c r="L11" s="6">
        <v>0</v>
      </c>
      <c r="M11" s="7">
        <f t="shared" si="1"/>
        <v>39</v>
      </c>
      <c r="N11" s="10">
        <f t="shared" si="7"/>
        <v>6</v>
      </c>
      <c r="O11" s="12">
        <f t="shared" si="2"/>
        <v>12</v>
      </c>
      <c r="P11" s="31">
        <f t="shared" si="3"/>
        <v>0</v>
      </c>
      <c r="Q11" s="14">
        <f t="shared" si="4"/>
        <v>0</v>
      </c>
      <c r="R11" s="15">
        <f t="shared" si="5"/>
        <v>567</v>
      </c>
      <c r="S11" s="16">
        <f t="shared" si="8"/>
        <v>6</v>
      </c>
      <c r="T11" s="17">
        <v>0</v>
      </c>
    </row>
    <row r="12" spans="2:20" ht="19.350000000000001" customHeight="1" x14ac:dyDescent="0.25">
      <c r="B12" s="6">
        <v>1</v>
      </c>
      <c r="C12" s="6">
        <v>5</v>
      </c>
      <c r="D12" s="7" t="s">
        <v>63</v>
      </c>
      <c r="E12" s="8" t="s">
        <v>33</v>
      </c>
      <c r="F12" s="9"/>
      <c r="G12" s="6">
        <v>0</v>
      </c>
      <c r="H12" s="6">
        <v>0</v>
      </c>
      <c r="I12" s="9">
        <f t="shared" si="0"/>
        <v>39</v>
      </c>
      <c r="J12" s="10">
        <f t="shared" si="6"/>
        <v>6</v>
      </c>
      <c r="K12" s="6">
        <v>0</v>
      </c>
      <c r="L12" s="6">
        <v>0</v>
      </c>
      <c r="M12" s="7">
        <f t="shared" si="1"/>
        <v>39</v>
      </c>
      <c r="N12" s="10">
        <f t="shared" si="7"/>
        <v>6</v>
      </c>
      <c r="O12" s="12">
        <f t="shared" si="2"/>
        <v>12</v>
      </c>
      <c r="P12" s="31">
        <f t="shared" si="3"/>
        <v>0</v>
      </c>
      <c r="Q12" s="14">
        <f t="shared" si="4"/>
        <v>0</v>
      </c>
      <c r="R12" s="15">
        <f t="shared" si="5"/>
        <v>567</v>
      </c>
      <c r="S12" s="16">
        <f t="shared" si="8"/>
        <v>6</v>
      </c>
      <c r="T12" s="17">
        <v>0</v>
      </c>
    </row>
    <row r="13" spans="2:20" ht="18" hidden="1" customHeight="1" x14ac:dyDescent="0.25">
      <c r="B13" s="19"/>
      <c r="C13" s="19"/>
      <c r="D13" s="20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6"/>
        <v>11</v>
      </c>
      <c r="K13" s="19">
        <v>-2</v>
      </c>
      <c r="L13" s="19">
        <v>-2</v>
      </c>
      <c r="M13" s="20">
        <f t="shared" si="1"/>
        <v>0</v>
      </c>
      <c r="N13" s="23">
        <f t="shared" si="7"/>
        <v>11</v>
      </c>
      <c r="O13" s="24">
        <f t="shared" si="2"/>
        <v>22</v>
      </c>
      <c r="P13" s="25">
        <f t="shared" si="3"/>
        <v>-4</v>
      </c>
      <c r="Q13" s="26">
        <f t="shared" si="4"/>
        <v>-4</v>
      </c>
      <c r="R13" s="27">
        <f t="shared" si="5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30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6"/>
        <v>11</v>
      </c>
      <c r="K14" s="6">
        <v>-2</v>
      </c>
      <c r="L14" s="6">
        <v>-2</v>
      </c>
      <c r="M14" s="7">
        <f t="shared" si="1"/>
        <v>0</v>
      </c>
      <c r="N14" s="10">
        <f t="shared" si="7"/>
        <v>11</v>
      </c>
      <c r="O14" s="12">
        <f t="shared" si="2"/>
        <v>22</v>
      </c>
      <c r="P14" s="31">
        <f t="shared" si="3"/>
        <v>-4</v>
      </c>
      <c r="Q14" s="14">
        <f t="shared" si="4"/>
        <v>-4</v>
      </c>
      <c r="R14" s="15">
        <f t="shared" si="5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7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6"/>
        <v>11</v>
      </c>
      <c r="K15" s="6">
        <v>-2</v>
      </c>
      <c r="L15" s="6">
        <v>-2</v>
      </c>
      <c r="M15" s="7">
        <f t="shared" si="1"/>
        <v>0</v>
      </c>
      <c r="N15" s="10">
        <f t="shared" si="7"/>
        <v>11</v>
      </c>
      <c r="O15" s="12">
        <f t="shared" si="2"/>
        <v>22</v>
      </c>
      <c r="P15" s="31">
        <f t="shared" si="3"/>
        <v>-4</v>
      </c>
      <c r="Q15" s="14">
        <f t="shared" si="4"/>
        <v>-4</v>
      </c>
      <c r="R15" s="15">
        <f t="shared" si="5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82</v>
      </c>
      <c r="K16" s="37"/>
      <c r="L16" s="37"/>
      <c r="M16" s="37"/>
      <c r="N16" s="37">
        <f>SUM(N4:N15)</f>
        <v>82</v>
      </c>
      <c r="O16" s="37">
        <f>SUM(O4:O15)</f>
        <v>164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C1" workbookViewId="0"/>
  </sheetViews>
  <sheetFormatPr defaultRowHeight="13.2" customHeight="1" x14ac:dyDescent="0.25"/>
  <cols>
    <col min="1" max="1" width="3.09765625" hidden="1" customWidth="1"/>
    <col min="2" max="2" width="6.59765625" hidden="1" customWidth="1"/>
    <col min="3" max="3" width="18.796875" customWidth="1"/>
    <col min="4" max="4" width="6.19921875" customWidth="1"/>
    <col min="5" max="5" width="5.796875" customWidth="1"/>
    <col min="6" max="6" width="6.09765625" customWidth="1"/>
    <col min="7" max="7" width="6.5" customWidth="1"/>
    <col min="8" max="8" width="6.3984375" customWidth="1"/>
    <col min="9" max="9" width="5.8984375" customWidth="1"/>
    <col min="10" max="10" width="6.09765625" customWidth="1"/>
    <col min="11" max="11" width="6.19921875" customWidth="1"/>
    <col min="12" max="13" width="5.8984375" customWidth="1"/>
    <col min="14" max="14" width="5.5" customWidth="1"/>
    <col min="15" max="15" width="6.09765625" customWidth="1"/>
    <col min="16" max="16" width="11.19921875" customWidth="1"/>
    <col min="17" max="18" width="6.796875" customWidth="1"/>
    <col min="19" max="19" width="5.5" customWidth="1"/>
    <col min="20" max="20" width="8.3984375" hidden="1" customWidth="1"/>
    <col min="21" max="21" width="12.3984375" customWidth="1"/>
    <col min="22" max="23" width="8.3984375" hidden="1" customWidth="1"/>
    <col min="24" max="25" width="8.3984375" customWidth="1"/>
    <col min="26" max="26" width="11.69921875" customWidth="1"/>
    <col min="27" max="1024" width="8.3984375" customWidth="1"/>
  </cols>
  <sheetData>
    <row r="1" spans="1:26" ht="13.8" customHeight="1" x14ac:dyDescent="0.25">
      <c r="A1" s="40"/>
    </row>
    <row r="2" spans="1:26" ht="54" customHeight="1" x14ac:dyDescent="0.25">
      <c r="A2" s="40"/>
      <c r="B2" s="69" t="s">
        <v>64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6" ht="16.5" customHeight="1" x14ac:dyDescent="0.25">
      <c r="A3" s="40"/>
      <c r="B3" s="70" t="s">
        <v>65</v>
      </c>
      <c r="C3" s="71" t="s">
        <v>3</v>
      </c>
      <c r="D3" s="72" t="s">
        <v>66</v>
      </c>
      <c r="E3" s="72"/>
      <c r="F3" s="72"/>
      <c r="G3" s="73" t="s">
        <v>67</v>
      </c>
      <c r="H3" s="73"/>
      <c r="I3" s="73"/>
      <c r="J3" s="72" t="s">
        <v>68</v>
      </c>
      <c r="K3" s="72"/>
      <c r="L3" s="72"/>
      <c r="M3" s="74" t="s">
        <v>69</v>
      </c>
      <c r="N3" s="74"/>
      <c r="O3" s="74"/>
      <c r="P3" s="71" t="s">
        <v>70</v>
      </c>
      <c r="Q3" s="71" t="s">
        <v>71</v>
      </c>
      <c r="R3" s="71" t="s">
        <v>72</v>
      </c>
      <c r="S3" s="71" t="s">
        <v>73</v>
      </c>
      <c r="T3" s="41" t="s">
        <v>74</v>
      </c>
      <c r="U3" s="40"/>
      <c r="V3" s="41" t="s">
        <v>75</v>
      </c>
      <c r="W3" s="41" t="s">
        <v>76</v>
      </c>
      <c r="X3" s="40"/>
      <c r="Y3" s="40"/>
      <c r="Z3" s="40"/>
    </row>
    <row r="4" spans="1:26" ht="21" customHeight="1" x14ac:dyDescent="0.25">
      <c r="A4" s="40"/>
      <c r="B4" s="70"/>
      <c r="C4" s="71"/>
      <c r="D4" s="42" t="s">
        <v>77</v>
      </c>
      <c r="E4" s="43" t="s">
        <v>78</v>
      </c>
      <c r="F4" s="43" t="s">
        <v>79</v>
      </c>
      <c r="G4" s="43" t="s">
        <v>77</v>
      </c>
      <c r="H4" s="43" t="s">
        <v>78</v>
      </c>
      <c r="I4" s="44" t="s">
        <v>79</v>
      </c>
      <c r="J4" s="42" t="s">
        <v>77</v>
      </c>
      <c r="K4" s="43" t="s">
        <v>78</v>
      </c>
      <c r="L4" s="43" t="s">
        <v>79</v>
      </c>
      <c r="M4" s="45" t="s">
        <v>77</v>
      </c>
      <c r="N4" s="43" t="s">
        <v>78</v>
      </c>
      <c r="O4" s="43" t="s">
        <v>79</v>
      </c>
      <c r="P4" s="71"/>
      <c r="Q4" s="71"/>
      <c r="R4" s="71"/>
      <c r="S4" s="71"/>
      <c r="T4" s="41"/>
      <c r="U4" s="40"/>
      <c r="V4" s="41"/>
      <c r="W4" s="41"/>
      <c r="X4" s="40"/>
      <c r="Y4" s="40"/>
      <c r="Z4" s="40"/>
    </row>
    <row r="5" spans="1:26" ht="18" customHeight="1" x14ac:dyDescent="0.25">
      <c r="A5" s="40"/>
      <c r="B5" s="46" t="s">
        <v>80</v>
      </c>
      <c r="C5" s="8" t="s">
        <v>17</v>
      </c>
      <c r="D5" s="47">
        <f>LOOKUP(Sobota_I_kolo_sekt_A!S4,Sobota_I_kolo_sekt_A!S4)</f>
        <v>3</v>
      </c>
      <c r="E5" s="48">
        <f>LOOKUP(Sobota_I_kolo_sekt_A!Q4,Sobota_I_kolo_sekt_A!Q4)</f>
        <v>12</v>
      </c>
      <c r="F5" s="49">
        <f>LOOKUP(Sobota_I_kolo_sekt_A!P4,Sobota_I_kolo_sekt_A!P4)</f>
        <v>12</v>
      </c>
      <c r="G5" s="47">
        <f>Sobota_I_kolo_sekt_B!S4</f>
        <v>4</v>
      </c>
      <c r="H5" s="48">
        <f>Sobota_I_kolo_sekt_B!Q4</f>
        <v>2</v>
      </c>
      <c r="I5" s="49">
        <f>Sobota_I_kolo_sekt_B!P4</f>
        <v>2</v>
      </c>
      <c r="J5" s="47">
        <f>Sobota_I_kolo_sekt_C!S4</f>
        <v>2.5</v>
      </c>
      <c r="K5" s="48">
        <f>Sobota_I_kolo_sekt_C!Q4</f>
        <v>11</v>
      </c>
      <c r="L5" s="49">
        <f>Sobota_I_kolo_sekt_C!P4</f>
        <v>11</v>
      </c>
      <c r="M5" s="47">
        <f>Sobota_I_kolo_sekt_D!S4</f>
        <v>6</v>
      </c>
      <c r="N5" s="48">
        <f>Sobota_I_kolo_sekt_D!Q4</f>
        <v>0</v>
      </c>
      <c r="O5" s="49">
        <f>Sobota_I_kolo_sekt_D!P4</f>
        <v>0</v>
      </c>
      <c r="P5" s="50">
        <f t="shared" ref="P5:P16" si="0">SUM(D5,G5,J5,M5)</f>
        <v>15.5</v>
      </c>
      <c r="Q5" s="51">
        <f t="shared" ref="Q5:Q16" si="1">SUM(E5,H5,K5,N5)</f>
        <v>25</v>
      </c>
      <c r="R5" s="51">
        <f t="shared" ref="R5:R16" si="2">SUM(F5,I5,L5,O5)</f>
        <v>25</v>
      </c>
      <c r="S5" s="52">
        <v>2</v>
      </c>
      <c r="T5">
        <v>44</v>
      </c>
      <c r="U5" s="40"/>
      <c r="V5" s="40">
        <v>18</v>
      </c>
      <c r="W5" s="40">
        <v>27</v>
      </c>
      <c r="X5" s="40"/>
      <c r="Y5" s="40"/>
      <c r="Z5" s="40"/>
    </row>
    <row r="6" spans="1:26" ht="17.399999999999999" customHeight="1" x14ac:dyDescent="0.25">
      <c r="A6" s="40"/>
      <c r="B6" s="46" t="s">
        <v>81</v>
      </c>
      <c r="C6" s="8" t="s">
        <v>19</v>
      </c>
      <c r="D6" s="47">
        <f>LOOKUP(Sobota_I_kolo_sekt_A!S5,Sobota_I_kolo_sekt_A!S5)</f>
        <v>5</v>
      </c>
      <c r="E6" s="48">
        <f>LOOKUP(Sobota_I_kolo_sekt_A!Q5,Sobota_I_kolo_sekt_A!Q5)</f>
        <v>8</v>
      </c>
      <c r="F6" s="49">
        <f>LOOKUP(Sobota_I_kolo_sekt_A!P5,Sobota_I_kolo_sekt_A!P5)</f>
        <v>8</v>
      </c>
      <c r="G6" s="47">
        <f>Sobota_I_kolo_sekt_B!S5</f>
        <v>4</v>
      </c>
      <c r="H6" s="48">
        <f>Sobota_I_kolo_sekt_B!Q5</f>
        <v>2</v>
      </c>
      <c r="I6" s="49">
        <f>Sobota_I_kolo_sekt_B!P5</f>
        <v>2</v>
      </c>
      <c r="J6" s="47">
        <f>Sobota_I_kolo_sekt_C!S5</f>
        <v>1</v>
      </c>
      <c r="K6" s="48">
        <f>Sobota_I_kolo_sekt_C!Q5</f>
        <v>23</v>
      </c>
      <c r="L6" s="49">
        <f>Sobota_I_kolo_sekt_C!P5</f>
        <v>23</v>
      </c>
      <c r="M6" s="47">
        <f>Sobota_I_kolo_sekt_D!S5</f>
        <v>3</v>
      </c>
      <c r="N6" s="48">
        <f>Sobota_I_kolo_sekt_D!Q5</f>
        <v>1</v>
      </c>
      <c r="O6" s="49">
        <f>Sobota_I_kolo_sekt_D!P5</f>
        <v>1</v>
      </c>
      <c r="P6" s="50">
        <f t="shared" si="0"/>
        <v>13</v>
      </c>
      <c r="Q6" s="51">
        <f t="shared" si="1"/>
        <v>34</v>
      </c>
      <c r="R6" s="51">
        <f t="shared" si="2"/>
        <v>34</v>
      </c>
      <c r="S6" s="52">
        <v>1</v>
      </c>
      <c r="T6" s="53">
        <v>30</v>
      </c>
      <c r="U6" s="40"/>
      <c r="V6" s="40">
        <v>23</v>
      </c>
      <c r="W6" s="40">
        <v>11</v>
      </c>
      <c r="X6" s="40"/>
      <c r="Y6" s="40"/>
      <c r="Z6" s="40"/>
    </row>
    <row r="7" spans="1:26" ht="17.399999999999999" customHeight="1" x14ac:dyDescent="0.25">
      <c r="A7" s="40"/>
      <c r="B7" s="46" t="s">
        <v>82</v>
      </c>
      <c r="C7" s="8" t="s">
        <v>21</v>
      </c>
      <c r="D7" s="47">
        <f>LOOKUP(Sobota_I_kolo_sekt_A!S6,Sobota_I_kolo_sekt_A!S6)</f>
        <v>2</v>
      </c>
      <c r="E7" s="48">
        <f>LOOKUP(Sobota_I_kolo_sekt_A!Q6,Sobota_I_kolo_sekt_A!Q6)</f>
        <v>15</v>
      </c>
      <c r="F7" s="49">
        <f>LOOKUP(Sobota_I_kolo_sekt_A!P6,Sobota_I_kolo_sekt_A!P6)</f>
        <v>15</v>
      </c>
      <c r="G7" s="47">
        <f>Sobota_I_kolo_sekt_B!S6</f>
        <v>7.5</v>
      </c>
      <c r="H7" s="48">
        <f>Sobota_I_kolo_sekt_B!Q6</f>
        <v>0</v>
      </c>
      <c r="I7" s="49">
        <f>Sobota_I_kolo_sekt_B!P6</f>
        <v>0</v>
      </c>
      <c r="J7" s="47">
        <f>Sobota_I_kolo_sekt_C!S6</f>
        <v>4</v>
      </c>
      <c r="K7" s="48">
        <f>Sobota_I_kolo_sekt_C!Q6</f>
        <v>8</v>
      </c>
      <c r="L7" s="49">
        <f>Sobota_I_kolo_sekt_C!P6</f>
        <v>8</v>
      </c>
      <c r="M7" s="47">
        <f>Sobota_I_kolo_sekt_D!S6</f>
        <v>6</v>
      </c>
      <c r="N7" s="48">
        <f>Sobota_I_kolo_sekt_D!Q6</f>
        <v>0</v>
      </c>
      <c r="O7" s="49">
        <f>Sobota_I_kolo_sekt_D!P6</f>
        <v>0</v>
      </c>
      <c r="P7" s="50">
        <f t="shared" si="0"/>
        <v>19.5</v>
      </c>
      <c r="Q7" s="51">
        <f t="shared" si="1"/>
        <v>23</v>
      </c>
      <c r="R7" s="51">
        <f t="shared" si="2"/>
        <v>23</v>
      </c>
      <c r="S7" s="52">
        <v>5</v>
      </c>
      <c r="T7" s="40">
        <v>23</v>
      </c>
      <c r="U7" s="40"/>
      <c r="V7" s="40">
        <v>23</v>
      </c>
      <c r="W7" s="40">
        <v>5</v>
      </c>
      <c r="X7" s="40"/>
      <c r="Y7" s="40"/>
      <c r="Z7" s="40"/>
    </row>
    <row r="8" spans="1:26" ht="17.399999999999999" customHeight="1" x14ac:dyDescent="0.25">
      <c r="A8" s="40"/>
      <c r="B8" s="46" t="s">
        <v>83</v>
      </c>
      <c r="C8" s="8" t="s">
        <v>23</v>
      </c>
      <c r="D8" s="47">
        <f>LOOKUP(Sobota_I_kolo_sekt_A!S7,Sobota_I_kolo_sekt_A!S7)</f>
        <v>8</v>
      </c>
      <c r="E8" s="48">
        <f>LOOKUP(Sobota_I_kolo_sekt_A!Q7,Sobota_I_kolo_sekt_A!Q7)</f>
        <v>5</v>
      </c>
      <c r="F8" s="49">
        <f>LOOKUP(Sobota_I_kolo_sekt_A!P7,Sobota_I_kolo_sekt_A!P7)</f>
        <v>5</v>
      </c>
      <c r="G8" s="47">
        <f>Sobota_I_kolo_sekt_B!S7</f>
        <v>4</v>
      </c>
      <c r="H8" s="48">
        <f>Sobota_I_kolo_sekt_B!Q7</f>
        <v>2</v>
      </c>
      <c r="I8" s="49">
        <f>Sobota_I_kolo_sekt_B!P7</f>
        <v>2</v>
      </c>
      <c r="J8" s="47">
        <f>Sobota_I_kolo_sekt_C!S7</f>
        <v>6.5</v>
      </c>
      <c r="K8" s="48">
        <f>Sobota_I_kolo_sekt_C!Q7</f>
        <v>3</v>
      </c>
      <c r="L8" s="49">
        <f>Sobota_I_kolo_sekt_C!P7</f>
        <v>3</v>
      </c>
      <c r="M8" s="47">
        <f>Sobota_I_kolo_sekt_D!S7</f>
        <v>6</v>
      </c>
      <c r="N8" s="48">
        <f>Sobota_I_kolo_sekt_D!Q7</f>
        <v>0</v>
      </c>
      <c r="O8" s="49">
        <f>Sobota_I_kolo_sekt_D!P7</f>
        <v>0</v>
      </c>
      <c r="P8" s="50">
        <f t="shared" si="0"/>
        <v>24.5</v>
      </c>
      <c r="Q8" s="51">
        <f t="shared" si="1"/>
        <v>10</v>
      </c>
      <c r="R8" s="51">
        <f t="shared" si="2"/>
        <v>10</v>
      </c>
      <c r="S8" s="52">
        <v>7</v>
      </c>
      <c r="T8" s="40">
        <v>26</v>
      </c>
      <c r="U8" s="40"/>
      <c r="V8" s="40">
        <v>23</v>
      </c>
      <c r="W8" s="40">
        <v>27</v>
      </c>
      <c r="X8" s="40"/>
      <c r="Y8" s="40"/>
      <c r="Z8" s="40"/>
    </row>
    <row r="9" spans="1:26" ht="17.399999999999999" customHeight="1" x14ac:dyDescent="0.25">
      <c r="A9" s="40"/>
      <c r="B9" s="46" t="s">
        <v>84</v>
      </c>
      <c r="C9" s="8" t="s">
        <v>25</v>
      </c>
      <c r="D9" s="47">
        <f>LOOKUP(Sobota_I_kolo_sekt_A!S8,Sobota_I_kolo_sekt_A!S8)</f>
        <v>7</v>
      </c>
      <c r="E9" s="48">
        <f>LOOKUP(Sobota_I_kolo_sekt_A!Q8,Sobota_I_kolo_sekt_A!Q8)</f>
        <v>5</v>
      </c>
      <c r="F9" s="49">
        <f>LOOKUP(Sobota_I_kolo_sekt_A!P8,Sobota_I_kolo_sekt_A!P8)</f>
        <v>5</v>
      </c>
      <c r="G9" s="47">
        <f>Sobota_I_kolo_sekt_B!S8</f>
        <v>1</v>
      </c>
      <c r="H9" s="48">
        <f>Sobota_I_kolo_sekt_B!Q8</f>
        <v>3</v>
      </c>
      <c r="I9" s="49">
        <f>Sobota_I_kolo_sekt_B!P8</f>
        <v>3</v>
      </c>
      <c r="J9" s="47">
        <f>Sobota_I_kolo_sekt_C!S8</f>
        <v>6.5</v>
      </c>
      <c r="K9" s="48">
        <f>Sobota_I_kolo_sekt_C!Q8</f>
        <v>3</v>
      </c>
      <c r="L9" s="49">
        <f>Sobota_I_kolo_sekt_C!P8</f>
        <v>3</v>
      </c>
      <c r="M9" s="47">
        <f>Sobota_I_kolo_sekt_D!S8</f>
        <v>2</v>
      </c>
      <c r="N9" s="48">
        <f>Sobota_I_kolo_sekt_D!Q8</f>
        <v>2</v>
      </c>
      <c r="O9" s="49">
        <f>Sobota_I_kolo_sekt_D!P8</f>
        <v>2</v>
      </c>
      <c r="P9" s="50">
        <f t="shared" si="0"/>
        <v>16.5</v>
      </c>
      <c r="Q9" s="51">
        <f t="shared" si="1"/>
        <v>13</v>
      </c>
      <c r="R9" s="51">
        <f t="shared" si="2"/>
        <v>13</v>
      </c>
      <c r="S9" s="52">
        <v>4</v>
      </c>
      <c r="T9" s="40">
        <v>24</v>
      </c>
      <c r="U9" s="40"/>
      <c r="V9" s="40">
        <v>12</v>
      </c>
      <c r="W9" s="40">
        <v>14</v>
      </c>
      <c r="X9" s="40"/>
      <c r="Y9" s="40"/>
      <c r="Z9" s="40"/>
    </row>
    <row r="10" spans="1:26" ht="19.5" customHeight="1" x14ac:dyDescent="0.25">
      <c r="A10" s="40"/>
      <c r="B10" s="46" t="s">
        <v>85</v>
      </c>
      <c r="C10" s="8" t="s">
        <v>27</v>
      </c>
      <c r="D10" s="47">
        <f>LOOKUP(Sobota_I_kolo_sekt_A!S9,Sobota_I_kolo_sekt_A!S9)</f>
        <v>4</v>
      </c>
      <c r="E10" s="48">
        <f>LOOKUP(Sobota_I_kolo_sekt_A!Q9,Sobota_I_kolo_sekt_A!Q9)</f>
        <v>9</v>
      </c>
      <c r="F10" s="49">
        <f>LOOKUP(Sobota_I_kolo_sekt_A!P9,Sobota_I_kolo_sekt_A!P9)</f>
        <v>9</v>
      </c>
      <c r="G10" s="47">
        <f>Sobota_I_kolo_sekt_B!S9</f>
        <v>7.5</v>
      </c>
      <c r="H10" s="48">
        <f>Sobota_I_kolo_sekt_B!Q9</f>
        <v>0</v>
      </c>
      <c r="I10" s="49">
        <f>Sobota_I_kolo_sekt_B!P9</f>
        <v>0</v>
      </c>
      <c r="J10" s="47">
        <f>Sobota_I_kolo_sekt_C!S9</f>
        <v>10</v>
      </c>
      <c r="K10" s="48">
        <f>Sobota_I_kolo_sekt_C!Q9</f>
        <v>0</v>
      </c>
      <c r="L10" s="49">
        <f>Sobota_I_kolo_sekt_C!P9</f>
        <v>0</v>
      </c>
      <c r="M10" s="47">
        <f>Sobota_I_kolo_sekt_D!S9</f>
        <v>10</v>
      </c>
      <c r="N10" s="48">
        <f>Sobota_I_kolo_sekt_D!Q9</f>
        <v>0</v>
      </c>
      <c r="O10" s="49">
        <f>Sobota_I_kolo_sekt_D!P9</f>
        <v>0</v>
      </c>
      <c r="P10" s="54">
        <f t="shared" si="0"/>
        <v>31.5</v>
      </c>
      <c r="Q10" s="51">
        <f t="shared" si="1"/>
        <v>9</v>
      </c>
      <c r="R10" s="51">
        <f t="shared" si="2"/>
        <v>9</v>
      </c>
      <c r="S10" s="52">
        <v>9</v>
      </c>
      <c r="T10" s="40">
        <v>27</v>
      </c>
      <c r="U10" s="40"/>
      <c r="V10" s="40">
        <v>47</v>
      </c>
      <c r="W10" s="40">
        <v>5</v>
      </c>
      <c r="X10" s="40"/>
      <c r="Y10" s="40"/>
      <c r="Z10" s="40"/>
    </row>
    <row r="11" spans="1:26" ht="17.399999999999999" customHeight="1" x14ac:dyDescent="0.25">
      <c r="A11" s="40"/>
      <c r="B11" s="46" t="s">
        <v>86</v>
      </c>
      <c r="C11" s="8" t="s">
        <v>29</v>
      </c>
      <c r="D11" s="47">
        <f>LOOKUP(Sobota_I_kolo_sekt_A!S10,Sobota_I_kolo_sekt_A!S10)</f>
        <v>1</v>
      </c>
      <c r="E11" s="48">
        <f>LOOKUP(Sobota_I_kolo_sekt_A!Q10,Sobota_I_kolo_sekt_A!Q10)</f>
        <v>27</v>
      </c>
      <c r="F11" s="49">
        <f>LOOKUP(Sobota_I_kolo_sekt_A!P10,Sobota_I_kolo_sekt_A!P10)</f>
        <v>27</v>
      </c>
      <c r="G11" s="47">
        <f>Sobota_I_kolo_sekt_B!S10</f>
        <v>7.5</v>
      </c>
      <c r="H11" s="48">
        <f>Sobota_I_kolo_sekt_B!Q10</f>
        <v>0</v>
      </c>
      <c r="I11" s="49">
        <f>Sobota_I_kolo_sekt_B!P10</f>
        <v>0</v>
      </c>
      <c r="J11" s="47">
        <f>Sobota_I_kolo_sekt_C!S10</f>
        <v>6.5</v>
      </c>
      <c r="K11" s="48">
        <f>Sobota_I_kolo_sekt_C!Q10</f>
        <v>3</v>
      </c>
      <c r="L11" s="49">
        <f>Sobota_I_kolo_sekt_C!P10</f>
        <v>3</v>
      </c>
      <c r="M11" s="47">
        <f>Sobota_I_kolo_sekt_D!S10</f>
        <v>1</v>
      </c>
      <c r="N11" s="48">
        <f>Sobota_I_kolo_sekt_D!Q10</f>
        <v>3</v>
      </c>
      <c r="O11" s="49">
        <f>Sobota_I_kolo_sekt_D!P10</f>
        <v>3</v>
      </c>
      <c r="P11" s="50">
        <f t="shared" si="0"/>
        <v>16</v>
      </c>
      <c r="Q11" s="51">
        <f t="shared" si="1"/>
        <v>33</v>
      </c>
      <c r="R11" s="51">
        <f t="shared" si="2"/>
        <v>33</v>
      </c>
      <c r="S11" s="52">
        <v>3</v>
      </c>
      <c r="T11" s="40">
        <v>7</v>
      </c>
      <c r="U11" s="40"/>
      <c r="V11" s="40">
        <v>18</v>
      </c>
      <c r="W11" s="40">
        <v>6</v>
      </c>
      <c r="X11" s="40"/>
      <c r="Y11" s="40"/>
      <c r="Z11" s="40"/>
    </row>
    <row r="12" spans="1:26" ht="17.399999999999999" customHeight="1" x14ac:dyDescent="0.25">
      <c r="A12" s="40"/>
      <c r="B12" s="46" t="s">
        <v>87</v>
      </c>
      <c r="C12" s="8" t="s">
        <v>31</v>
      </c>
      <c r="D12" s="47">
        <f>LOOKUP(Sobota_I_kolo_sekt_A!S11,Sobota_I_kolo_sekt_A!S11)</f>
        <v>9</v>
      </c>
      <c r="E12" s="48">
        <f>LOOKUP(Sobota_I_kolo_sekt_A!Q11,Sobota_I_kolo_sekt_A!Q11)</f>
        <v>2</v>
      </c>
      <c r="F12" s="49">
        <f>LOOKUP(Sobota_I_kolo_sekt_A!P11,Sobota_I_kolo_sekt_A!P11)</f>
        <v>2</v>
      </c>
      <c r="G12" s="47">
        <f>Sobota_I_kolo_sekt_B!S11</f>
        <v>7.5</v>
      </c>
      <c r="H12" s="48">
        <f>Sobota_I_kolo_sekt_B!Q11</f>
        <v>0</v>
      </c>
      <c r="I12" s="49">
        <f>Sobota_I_kolo_sekt_B!P11</f>
        <v>0</v>
      </c>
      <c r="J12" s="47">
        <f>Sobota_I_kolo_sekt_C!S11</f>
        <v>2.5</v>
      </c>
      <c r="K12" s="48">
        <f>Sobota_I_kolo_sekt_C!Q11</f>
        <v>11</v>
      </c>
      <c r="L12" s="49">
        <f>Sobota_I_kolo_sekt_C!P11</f>
        <v>11</v>
      </c>
      <c r="M12" s="47">
        <f>Sobota_I_kolo_sekt_D!S11</f>
        <v>6</v>
      </c>
      <c r="N12" s="48">
        <f>Sobota_I_kolo_sekt_D!Q11</f>
        <v>0</v>
      </c>
      <c r="O12" s="49">
        <f>Sobota_I_kolo_sekt_D!P11</f>
        <v>0</v>
      </c>
      <c r="P12" s="50">
        <f t="shared" si="0"/>
        <v>25</v>
      </c>
      <c r="Q12" s="51">
        <f t="shared" si="1"/>
        <v>13</v>
      </c>
      <c r="R12" s="51">
        <f t="shared" si="2"/>
        <v>13</v>
      </c>
      <c r="S12" s="52">
        <v>8</v>
      </c>
      <c r="T12" s="40">
        <v>11</v>
      </c>
      <c r="U12" s="40"/>
      <c r="V12" s="40">
        <v>23</v>
      </c>
      <c r="W12" s="40">
        <v>16</v>
      </c>
      <c r="X12" s="40"/>
      <c r="Y12" s="40"/>
      <c r="Z12" s="40"/>
    </row>
    <row r="13" spans="1:26" ht="18" customHeight="1" x14ac:dyDescent="0.25">
      <c r="A13" s="40"/>
      <c r="B13" s="46" t="s">
        <v>88</v>
      </c>
      <c r="C13" s="8" t="s">
        <v>33</v>
      </c>
      <c r="D13" s="47">
        <f>LOOKUP(Sobota_I_kolo_sekt_A!S12,Sobota_I_kolo_sekt_A!S12)</f>
        <v>6</v>
      </c>
      <c r="E13" s="48">
        <f>LOOKUP(Sobota_I_kolo_sekt_A!Q12,Sobota_I_kolo_sekt_A!Q12)</f>
        <v>5</v>
      </c>
      <c r="F13" s="49">
        <f>LOOKUP(Sobota_I_kolo_sekt_A!P12,Sobota_I_kolo_sekt_A!P12)</f>
        <v>5</v>
      </c>
      <c r="G13" s="47">
        <f>Sobota_I_kolo_sekt_B!S12</f>
        <v>2</v>
      </c>
      <c r="H13" s="48">
        <f>Sobota_I_kolo_sekt_B!Q12</f>
        <v>2</v>
      </c>
      <c r="I13" s="49">
        <f>Sobota_I_kolo_sekt_B!P12</f>
        <v>2</v>
      </c>
      <c r="J13" s="47">
        <f>Sobota_I_kolo_sekt_C!S12</f>
        <v>6.5</v>
      </c>
      <c r="K13" s="48">
        <f>Sobota_I_kolo_sekt_C!Q12</f>
        <v>3</v>
      </c>
      <c r="L13" s="49">
        <f>Sobota_I_kolo_sekt_C!P12</f>
        <v>3</v>
      </c>
      <c r="M13" s="47">
        <f>Sobota_I_kolo_sekt_D!S12</f>
        <v>6</v>
      </c>
      <c r="N13" s="48">
        <f>Sobota_I_kolo_sekt_D!Q12</f>
        <v>0</v>
      </c>
      <c r="O13" s="49">
        <f>Sobota_I_kolo_sekt_D!P12</f>
        <v>0</v>
      </c>
      <c r="P13" s="50">
        <f t="shared" si="0"/>
        <v>20.5</v>
      </c>
      <c r="Q13" s="51">
        <f t="shared" si="1"/>
        <v>10</v>
      </c>
      <c r="R13" s="51">
        <f t="shared" si="2"/>
        <v>10</v>
      </c>
      <c r="S13" s="52">
        <v>6</v>
      </c>
      <c r="T13" s="40">
        <v>32</v>
      </c>
      <c r="U13" s="40"/>
      <c r="V13" s="40">
        <v>30</v>
      </c>
      <c r="W13" s="40">
        <v>16</v>
      </c>
      <c r="X13" s="40"/>
      <c r="Y13" s="40"/>
      <c r="Z13" s="40"/>
    </row>
    <row r="14" spans="1:26" ht="18" hidden="1" customHeight="1" x14ac:dyDescent="0.25">
      <c r="A14" s="40"/>
      <c r="B14" s="46" t="s">
        <v>89</v>
      </c>
      <c r="C14" s="8"/>
      <c r="D14" s="55">
        <f>LOOKUP(Sobota_I_kolo_sekt_A!S13,Sobota_I_kolo_sekt_A!S13)</f>
        <v>11</v>
      </c>
      <c r="E14" s="56">
        <f>LOOKUP(Sobota_I_kolo_sekt_A!Q13,Sobota_I_kolo_sekt_A!Q13)</f>
        <v>-4</v>
      </c>
      <c r="F14" s="56">
        <f>LOOKUP(Sobota_I_kolo_sekt_A!P13,Sobota_I_kolo_sekt_A!P13)</f>
        <v>-4</v>
      </c>
      <c r="G14" s="57">
        <f>Sobota_I_kolo_sekt_B!S13</f>
        <v>11</v>
      </c>
      <c r="H14" s="56">
        <f>Sobota_I_kolo_sekt_B!Q13</f>
        <v>-4</v>
      </c>
      <c r="I14" s="56">
        <f>Sobota_I_kolo_sekt_B!P13</f>
        <v>-4</v>
      </c>
      <c r="J14" s="57">
        <f>Sobota_I_kolo_sekt_C!S13</f>
        <v>11</v>
      </c>
      <c r="K14" s="56">
        <f>Sobota_I_kolo_sekt_C!Q13</f>
        <v>-4</v>
      </c>
      <c r="L14" s="58">
        <f>Sobota_I_kolo_sekt_C!P13</f>
        <v>-4</v>
      </c>
      <c r="M14" s="55">
        <f>Sobota_I_kolo_sekt_D!S13</f>
        <v>11</v>
      </c>
      <c r="N14" s="56">
        <f>Sobota_I_kolo_sekt_D!Q13</f>
        <v>-4</v>
      </c>
      <c r="O14" s="56">
        <f>Sobota_I_kolo_sekt_D!P13</f>
        <v>-4</v>
      </c>
      <c r="P14" s="59">
        <f t="shared" si="0"/>
        <v>44</v>
      </c>
      <c r="Q14" s="60">
        <f t="shared" si="1"/>
        <v>-16</v>
      </c>
      <c r="R14" s="61">
        <f t="shared" si="2"/>
        <v>-16</v>
      </c>
      <c r="S14" s="62">
        <v>1</v>
      </c>
      <c r="T14" s="40">
        <v>18</v>
      </c>
      <c r="U14" s="40"/>
      <c r="V14" s="40">
        <v>19</v>
      </c>
      <c r="W14" s="40">
        <v>28</v>
      </c>
      <c r="X14" s="40"/>
      <c r="Y14" s="40"/>
      <c r="Z14" s="40"/>
    </row>
    <row r="15" spans="1:26" ht="18" hidden="1" customHeight="1" x14ac:dyDescent="0.25">
      <c r="A15" s="40"/>
      <c r="B15" s="46" t="s">
        <v>90</v>
      </c>
      <c r="C15" s="8"/>
      <c r="D15" s="47">
        <f>LOOKUP(Sobota_I_kolo_sekt_A!S14,Sobota_I_kolo_sekt_A!S14)</f>
        <v>11</v>
      </c>
      <c r="E15" s="48">
        <f>LOOKUP(Sobota_I_kolo_sekt_A!Q14,Sobota_I_kolo_sekt_A!Q14)</f>
        <v>-4</v>
      </c>
      <c r="F15" s="48">
        <f>LOOKUP(Sobota_I_kolo_sekt_A!P14,Sobota_I_kolo_sekt_A!P14)</f>
        <v>-4</v>
      </c>
      <c r="G15" s="63">
        <f>Sobota_I_kolo_sekt_B!S14</f>
        <v>11</v>
      </c>
      <c r="H15" s="48">
        <f>Sobota_I_kolo_sekt_B!Q14</f>
        <v>-4</v>
      </c>
      <c r="I15" s="48">
        <f>Sobota_I_kolo_sekt_B!P14</f>
        <v>-4</v>
      </c>
      <c r="J15" s="63">
        <f>Sobota_I_kolo_sekt_C!S14</f>
        <v>11</v>
      </c>
      <c r="K15" s="48">
        <f>Sobota_I_kolo_sekt_C!Q14</f>
        <v>-4</v>
      </c>
      <c r="L15" s="49">
        <f>Sobota_I_kolo_sekt_C!P14</f>
        <v>-4</v>
      </c>
      <c r="M15" s="47">
        <f>Sobota_I_kolo_sekt_D!S14</f>
        <v>11</v>
      </c>
      <c r="N15" s="48">
        <f>Sobota_I_kolo_sekt_D!Q14</f>
        <v>-4</v>
      </c>
      <c r="O15" s="48">
        <f>Sobota_I_kolo_sekt_D!P14</f>
        <v>-4</v>
      </c>
      <c r="P15" s="64">
        <f t="shared" si="0"/>
        <v>44</v>
      </c>
      <c r="Q15" s="65">
        <f t="shared" si="1"/>
        <v>-16</v>
      </c>
      <c r="R15" s="51">
        <f t="shared" si="2"/>
        <v>-16</v>
      </c>
      <c r="S15" s="66">
        <v>1</v>
      </c>
      <c r="T15" s="40">
        <v>39</v>
      </c>
      <c r="U15" s="40"/>
      <c r="V15" s="40">
        <v>18</v>
      </c>
      <c r="W15" s="40">
        <v>19</v>
      </c>
      <c r="X15" s="40"/>
      <c r="Y15" s="40"/>
      <c r="Z15" s="40"/>
    </row>
    <row r="16" spans="1:26" ht="18" hidden="1" customHeight="1" x14ac:dyDescent="0.25">
      <c r="A16" s="40"/>
      <c r="B16" s="46" t="s">
        <v>91</v>
      </c>
      <c r="C16" s="8"/>
      <c r="D16" s="47">
        <f>LOOKUP(Sobota_I_kolo_sekt_A!S15,Sobota_I_kolo_sekt_A!S15)</f>
        <v>11</v>
      </c>
      <c r="E16" s="48">
        <f>LOOKUP(Sobota_I_kolo_sekt_A!Q15,Sobota_I_kolo_sekt_A!Q15)</f>
        <v>-4</v>
      </c>
      <c r="F16" s="48">
        <f>LOOKUP(Sobota_I_kolo_sekt_A!P15,Sobota_I_kolo_sekt_A!P15)</f>
        <v>-4</v>
      </c>
      <c r="G16" s="63">
        <f>Sobota_I_kolo_sekt_B!S15</f>
        <v>11</v>
      </c>
      <c r="H16" s="48">
        <f>Sobota_I_kolo_sekt_B!Q15</f>
        <v>-4</v>
      </c>
      <c r="I16" s="48">
        <f>Sobota_I_kolo_sekt_B!P15</f>
        <v>-4</v>
      </c>
      <c r="J16" s="63">
        <f>Sobota_I_kolo_sekt_C!S15</f>
        <v>11</v>
      </c>
      <c r="K16" s="48">
        <f>Sobota_I_kolo_sekt_C!Q15</f>
        <v>-4</v>
      </c>
      <c r="L16" s="49">
        <f>Sobota_I_kolo_sekt_C!P15</f>
        <v>-4</v>
      </c>
      <c r="M16" s="47">
        <f>Sobota_I_kolo_sekt_D!S15</f>
        <v>11</v>
      </c>
      <c r="N16" s="48">
        <f>Sobota_I_kolo_sekt_D!Q15</f>
        <v>-4</v>
      </c>
      <c r="O16" s="48">
        <f>Sobota_I_kolo_sekt_D!P15</f>
        <v>-4</v>
      </c>
      <c r="P16" s="64">
        <f t="shared" si="0"/>
        <v>44</v>
      </c>
      <c r="Q16" s="65">
        <f t="shared" si="1"/>
        <v>-16</v>
      </c>
      <c r="R16" s="51">
        <f t="shared" si="2"/>
        <v>-16</v>
      </c>
      <c r="S16" s="66">
        <v>1</v>
      </c>
      <c r="T16" s="40">
        <v>12</v>
      </c>
      <c r="U16" s="40"/>
      <c r="V16" s="40">
        <v>28</v>
      </c>
      <c r="W16" s="40">
        <v>17</v>
      </c>
      <c r="X16" s="40"/>
      <c r="Y16" s="40"/>
      <c r="Z16" s="40"/>
    </row>
    <row r="17" spans="1:26" ht="13.2" customHeight="1" x14ac:dyDescent="0.25">
      <c r="A17" s="40"/>
      <c r="B17" s="32"/>
      <c r="C17" s="67"/>
      <c r="D17" s="68">
        <f t="shared" ref="D17:P17" si="3">SUM(D5:D16)</f>
        <v>78</v>
      </c>
      <c r="E17" s="68">
        <f t="shared" si="3"/>
        <v>76</v>
      </c>
      <c r="F17" s="68">
        <f t="shared" si="3"/>
        <v>76</v>
      </c>
      <c r="G17" s="68">
        <f t="shared" si="3"/>
        <v>78</v>
      </c>
      <c r="H17" s="68">
        <f t="shared" si="3"/>
        <v>-1</v>
      </c>
      <c r="I17" s="68">
        <f t="shared" si="3"/>
        <v>-1</v>
      </c>
      <c r="J17" s="68">
        <f t="shared" si="3"/>
        <v>79</v>
      </c>
      <c r="K17" s="68">
        <f t="shared" si="3"/>
        <v>53</v>
      </c>
      <c r="L17" s="68">
        <f t="shared" si="3"/>
        <v>53</v>
      </c>
      <c r="M17" s="68">
        <f t="shared" si="3"/>
        <v>79</v>
      </c>
      <c r="N17" s="68">
        <f t="shared" si="3"/>
        <v>-6</v>
      </c>
      <c r="O17" s="68">
        <f t="shared" si="3"/>
        <v>-6</v>
      </c>
      <c r="P17" s="68">
        <f t="shared" si="3"/>
        <v>314</v>
      </c>
      <c r="Q17" s="67"/>
      <c r="R17" s="67"/>
      <c r="S17" s="67"/>
      <c r="T17" s="40"/>
      <c r="U17" s="40"/>
      <c r="V17" s="40"/>
      <c r="W17" s="40"/>
      <c r="X17" s="40"/>
      <c r="Y17" s="40"/>
      <c r="Z17" s="40"/>
    </row>
    <row r="18" spans="1:26" ht="13.2" customHeight="1" x14ac:dyDescent="0.25">
      <c r="A18" s="40"/>
      <c r="C18" s="40" t="s">
        <v>92</v>
      </c>
      <c r="D18" s="40"/>
      <c r="E18" s="40"/>
      <c r="F18" s="40"/>
      <c r="G18" s="40"/>
      <c r="H18" s="40" t="s">
        <v>93</v>
      </c>
      <c r="I18" s="40"/>
      <c r="J18" s="40"/>
      <c r="K18" s="40"/>
      <c r="L18" s="40"/>
      <c r="M18" s="40"/>
      <c r="N18" s="40" t="s">
        <v>94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3.2" customHeight="1" x14ac:dyDescent="0.25">
      <c r="A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</sheetData>
  <mergeCells count="11"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</mergeCells>
  <pageMargins left="0.75" right="0.75" top="1.295275590551181" bottom="1.295275590551181" header="1" footer="1"/>
  <pageSetup paperSize="0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2.796875" hidden="1" customWidth="1"/>
    <col min="2" max="2" width="4.19921875" customWidth="1"/>
    <col min="3" max="3" width="4.69921875" customWidth="1"/>
    <col min="4" max="4" width="17.8984375" customWidth="1"/>
    <col min="5" max="5" width="15.09765625" customWidth="1"/>
    <col min="6" max="6" width="7.796875" hidden="1" customWidth="1"/>
    <col min="7" max="7" width="6.59765625" customWidth="1"/>
    <col min="8" max="8" width="6.19921875" customWidth="1"/>
    <col min="9" max="9" width="9.5" hidden="1" customWidth="1"/>
    <col min="10" max="10" width="8.3984375" customWidth="1"/>
    <col min="11" max="11" width="6.796875" customWidth="1"/>
    <col min="12" max="12" width="5.5" customWidth="1"/>
    <col min="13" max="13" width="8.3984375" hidden="1" customWidth="1"/>
    <col min="14" max="14" width="7.8984375" customWidth="1"/>
    <col min="15" max="15" width="9.796875" customWidth="1"/>
    <col min="16" max="16" width="7" customWidth="1"/>
    <col min="17" max="17" width="6.8984375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33" t="s">
        <v>95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45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2:20" ht="18" customHeight="1" x14ac:dyDescent="0.25">
      <c r="B4" s="6">
        <v>8</v>
      </c>
      <c r="C4" s="6">
        <v>8</v>
      </c>
      <c r="D4" s="7" t="s">
        <v>96</v>
      </c>
      <c r="E4" s="8" t="s">
        <v>17</v>
      </c>
      <c r="F4" s="9"/>
      <c r="G4" s="6">
        <v>10</v>
      </c>
      <c r="H4" s="6">
        <v>10</v>
      </c>
      <c r="I4" s="9">
        <f t="shared" ref="I4:I15" si="0">COUNTIF(G$4:G$15,"&lt;"&amp;G4)*ROWS(G$4:G$15)+COUNTIF(H$4:H$15,"&lt;"&amp;H4)</f>
        <v>78</v>
      </c>
      <c r="J4" s="75">
        <f t="shared" ref="J4:J15" si="1">IF(COUNTIF(I$4:I$15,I4)&gt;1,_xlfn.RANK.EQ(I4,I$4:I$15,0)+(COUNT(I$4:I$15)+1-_xlfn.RANK.EQ(I4,I$4:I$15,0)-_xlfn.RANK.EQ(I4,I$4:I$15,1))/2,_xlfn.RANK.EQ(I4,I$4:I$15,0)+(COUNT(I$4:I$15)+1-_xlfn.RANK.EQ(I4,I$4:I$15,0)-_xlfn.RANK.EQ(I4,I$4:I$15,1)))</f>
        <v>6</v>
      </c>
      <c r="K4" s="6">
        <v>11</v>
      </c>
      <c r="L4" s="6">
        <v>11</v>
      </c>
      <c r="M4" s="9">
        <f t="shared" ref="M4:M15" si="2">COUNTIF(K$4:K$15,"&lt;"&amp;K4)*ROWS(K$4:K$15)+COUNTIF(L$4:L$15,"&lt;"&amp;L4)</f>
        <v>104</v>
      </c>
      <c r="N4" s="10">
        <f t="shared" ref="N4:N15" si="3">IF(COUNTIF(M$4:M$15,M4)&gt;1,_xlfn.RANK.EQ(M4,M$4:M$15,0)+(COUNT(M$4:M$15)+1-_xlfn.RANK.EQ(M4,M$4:M$15,0)-_xlfn.RANK.EQ(M4,M$4:M$15,1))/2,_xlfn.RANK.EQ(M4,M$4:M$15,0)+(COUNT(M$4:M$15)+1-_xlfn.RANK.EQ(M4,M$4:M$15,0)-_xlfn.RANK.EQ(M4,M$4:M$15,1)))</f>
        <v>4</v>
      </c>
      <c r="O4" s="12">
        <f t="shared" ref="O4:O15" si="4">SUM(J4,N4)</f>
        <v>10</v>
      </c>
      <c r="P4" s="31">
        <f t="shared" ref="P4:P15" si="5">SUM(K4,G4)</f>
        <v>21</v>
      </c>
      <c r="Q4" s="14">
        <f t="shared" ref="Q4:Q15" si="6">SUM(L4,H4)</f>
        <v>21</v>
      </c>
      <c r="R4" s="15">
        <f t="shared" ref="R4:R15" si="7">(COUNTIF(O$4:O$15,"&gt;"&amp;O4)*ROWS(O$4:O$14)+COUNTIF(P$4:P$15,"&lt;"&amp;P4))*ROWS(O$4:O$15)+COUNTIF(Q$4:Q$15,"&lt;"&amp;Q4)</f>
        <v>870</v>
      </c>
      <c r="S4" s="16">
        <f t="shared" ref="S4:S15" si="8">IF(COUNTIF(R$4:R$15,R4)&gt;1,_xlfn.RANK.EQ(R4,R$4:R$15,0)+(COUNT(R$4:R$15)+1-_xlfn.RANK.EQ(R4,R$4:R$15,0)-_xlfn.RANK.EQ(R4,R$4:R$15,1))/2,_xlfn.RANK.EQ(R4,R$4:R$15,0)+(COUNT(R$4:R$15)+1-_xlfn.RANK.EQ(R4,R$4:R$15,0)-_xlfn.RANK.EQ(R4,R$4:R$15,1)))</f>
        <v>6</v>
      </c>
      <c r="T4" s="17">
        <v>0</v>
      </c>
    </row>
    <row r="5" spans="2:20" ht="18" customHeight="1" x14ac:dyDescent="0.25">
      <c r="B5" s="6">
        <v>2</v>
      </c>
      <c r="C5" s="6">
        <v>2</v>
      </c>
      <c r="D5" s="7" t="s">
        <v>18</v>
      </c>
      <c r="E5" s="8" t="s">
        <v>19</v>
      </c>
      <c r="F5" s="9"/>
      <c r="G5" s="6">
        <v>7</v>
      </c>
      <c r="H5" s="6">
        <v>7</v>
      </c>
      <c r="I5" s="9">
        <f t="shared" si="0"/>
        <v>52</v>
      </c>
      <c r="J5" s="75">
        <f t="shared" si="1"/>
        <v>7.5</v>
      </c>
      <c r="K5" s="6">
        <v>0</v>
      </c>
      <c r="L5" s="6">
        <v>0</v>
      </c>
      <c r="M5" s="9">
        <f t="shared" si="2"/>
        <v>39</v>
      </c>
      <c r="N5" s="10">
        <f t="shared" si="3"/>
        <v>9</v>
      </c>
      <c r="O5" s="12">
        <f t="shared" si="4"/>
        <v>16.5</v>
      </c>
      <c r="P5" s="31">
        <f t="shared" si="5"/>
        <v>7</v>
      </c>
      <c r="Q5" s="14">
        <f t="shared" si="6"/>
        <v>7</v>
      </c>
      <c r="R5" s="15">
        <f t="shared" si="7"/>
        <v>435</v>
      </c>
      <c r="S5" s="16">
        <f t="shared" si="8"/>
        <v>9</v>
      </c>
      <c r="T5" s="17">
        <v>0</v>
      </c>
    </row>
    <row r="6" spans="2:20" ht="18" customHeight="1" x14ac:dyDescent="0.25">
      <c r="B6" s="6">
        <v>5</v>
      </c>
      <c r="C6" s="6">
        <v>5</v>
      </c>
      <c r="D6" s="7" t="s">
        <v>20</v>
      </c>
      <c r="E6" s="8" t="s">
        <v>21</v>
      </c>
      <c r="F6" s="9"/>
      <c r="G6" s="6">
        <v>12</v>
      </c>
      <c r="H6" s="6">
        <v>12</v>
      </c>
      <c r="I6" s="9">
        <f t="shared" si="0"/>
        <v>91</v>
      </c>
      <c r="J6" s="75">
        <f t="shared" si="1"/>
        <v>5</v>
      </c>
      <c r="K6" s="6">
        <v>12</v>
      </c>
      <c r="L6" s="6">
        <v>12</v>
      </c>
      <c r="M6" s="9">
        <f t="shared" si="2"/>
        <v>117</v>
      </c>
      <c r="N6" s="10">
        <f t="shared" si="3"/>
        <v>3</v>
      </c>
      <c r="O6" s="12">
        <f t="shared" si="4"/>
        <v>8</v>
      </c>
      <c r="P6" s="31">
        <f t="shared" si="5"/>
        <v>24</v>
      </c>
      <c r="Q6" s="14">
        <f t="shared" si="6"/>
        <v>24</v>
      </c>
      <c r="R6" s="15">
        <f t="shared" si="7"/>
        <v>1292</v>
      </c>
      <c r="S6" s="16">
        <f t="shared" si="8"/>
        <v>3</v>
      </c>
      <c r="T6" s="17">
        <v>0</v>
      </c>
    </row>
    <row r="7" spans="2:20" ht="18" customHeight="1" x14ac:dyDescent="0.25">
      <c r="B7" s="6">
        <v>7</v>
      </c>
      <c r="C7" s="6">
        <v>7</v>
      </c>
      <c r="D7" s="7" t="s">
        <v>22</v>
      </c>
      <c r="E7" s="8" t="s">
        <v>23</v>
      </c>
      <c r="F7" s="9"/>
      <c r="G7" s="6">
        <v>13</v>
      </c>
      <c r="H7" s="6">
        <v>13</v>
      </c>
      <c r="I7" s="9">
        <f t="shared" si="0"/>
        <v>104</v>
      </c>
      <c r="J7" s="75">
        <f t="shared" si="1"/>
        <v>3.5</v>
      </c>
      <c r="K7" s="6">
        <v>6</v>
      </c>
      <c r="L7" s="6">
        <v>6</v>
      </c>
      <c r="M7" s="9">
        <f t="shared" si="2"/>
        <v>52</v>
      </c>
      <c r="N7" s="10">
        <f t="shared" si="3"/>
        <v>8</v>
      </c>
      <c r="O7" s="12">
        <f t="shared" si="4"/>
        <v>11.5</v>
      </c>
      <c r="P7" s="31">
        <f t="shared" si="5"/>
        <v>19</v>
      </c>
      <c r="Q7" s="14">
        <f t="shared" si="6"/>
        <v>19</v>
      </c>
      <c r="R7" s="15">
        <f t="shared" si="7"/>
        <v>725</v>
      </c>
      <c r="S7" s="16">
        <f t="shared" si="8"/>
        <v>7</v>
      </c>
      <c r="T7" s="17">
        <v>0</v>
      </c>
    </row>
    <row r="8" spans="2:20" ht="18" customHeight="1" x14ac:dyDescent="0.25">
      <c r="B8" s="6">
        <v>3</v>
      </c>
      <c r="C8" s="6">
        <v>3</v>
      </c>
      <c r="D8" s="7" t="s">
        <v>24</v>
      </c>
      <c r="E8" s="8" t="s">
        <v>25</v>
      </c>
      <c r="F8" s="9"/>
      <c r="G8" s="6">
        <v>13</v>
      </c>
      <c r="H8" s="6">
        <v>13</v>
      </c>
      <c r="I8" s="9">
        <f t="shared" si="0"/>
        <v>104</v>
      </c>
      <c r="J8" s="75">
        <f t="shared" si="1"/>
        <v>3.5</v>
      </c>
      <c r="K8" s="6">
        <v>9</v>
      </c>
      <c r="L8" s="6">
        <v>9</v>
      </c>
      <c r="M8" s="9">
        <f t="shared" si="2"/>
        <v>78</v>
      </c>
      <c r="N8" s="10">
        <f t="shared" si="3"/>
        <v>5.5</v>
      </c>
      <c r="O8" s="12">
        <f t="shared" si="4"/>
        <v>9</v>
      </c>
      <c r="P8" s="31">
        <f t="shared" si="5"/>
        <v>22</v>
      </c>
      <c r="Q8" s="14">
        <f t="shared" si="6"/>
        <v>22</v>
      </c>
      <c r="R8" s="15">
        <f t="shared" si="7"/>
        <v>1147</v>
      </c>
      <c r="S8" s="16">
        <f t="shared" si="8"/>
        <v>4</v>
      </c>
      <c r="T8" s="17">
        <v>0</v>
      </c>
    </row>
    <row r="9" spans="2:20" ht="18" customHeight="1" x14ac:dyDescent="0.25">
      <c r="B9" s="6">
        <v>1</v>
      </c>
      <c r="C9" s="6">
        <v>1</v>
      </c>
      <c r="D9" s="8" t="s">
        <v>26</v>
      </c>
      <c r="E9" s="8" t="s">
        <v>27</v>
      </c>
      <c r="F9" s="9"/>
      <c r="G9" s="6">
        <v>21</v>
      </c>
      <c r="H9" s="6">
        <v>21</v>
      </c>
      <c r="I9" s="9">
        <f t="shared" si="0"/>
        <v>143</v>
      </c>
      <c r="J9" s="75">
        <f t="shared" si="1"/>
        <v>1</v>
      </c>
      <c r="K9" s="6">
        <v>13</v>
      </c>
      <c r="L9" s="6">
        <v>13</v>
      </c>
      <c r="M9" s="9">
        <f t="shared" si="2"/>
        <v>130</v>
      </c>
      <c r="N9" s="10">
        <f t="shared" si="3"/>
        <v>2</v>
      </c>
      <c r="O9" s="12">
        <f t="shared" si="4"/>
        <v>3</v>
      </c>
      <c r="P9" s="31">
        <f t="shared" si="5"/>
        <v>34</v>
      </c>
      <c r="Q9" s="14">
        <f t="shared" si="6"/>
        <v>34</v>
      </c>
      <c r="R9" s="15">
        <f t="shared" si="7"/>
        <v>1595</v>
      </c>
      <c r="S9" s="16">
        <f t="shared" si="8"/>
        <v>1</v>
      </c>
      <c r="T9" s="17">
        <v>0</v>
      </c>
    </row>
    <row r="10" spans="2:20" ht="18" customHeight="1" x14ac:dyDescent="0.25">
      <c r="B10" s="6">
        <v>9</v>
      </c>
      <c r="C10" s="6">
        <v>9</v>
      </c>
      <c r="D10" s="7" t="s">
        <v>28</v>
      </c>
      <c r="E10" s="8" t="s">
        <v>29</v>
      </c>
      <c r="F10" s="9"/>
      <c r="G10" s="6">
        <v>5</v>
      </c>
      <c r="H10" s="6">
        <v>5</v>
      </c>
      <c r="I10" s="9">
        <f t="shared" si="0"/>
        <v>39</v>
      </c>
      <c r="J10" s="75">
        <f t="shared" si="1"/>
        <v>9</v>
      </c>
      <c r="K10" s="6">
        <v>21</v>
      </c>
      <c r="L10" s="6">
        <v>21</v>
      </c>
      <c r="M10" s="9">
        <f t="shared" si="2"/>
        <v>143</v>
      </c>
      <c r="N10" s="10">
        <f t="shared" si="3"/>
        <v>1</v>
      </c>
      <c r="O10" s="12">
        <f t="shared" si="4"/>
        <v>10</v>
      </c>
      <c r="P10" s="31">
        <f t="shared" si="5"/>
        <v>26</v>
      </c>
      <c r="Q10" s="14">
        <f t="shared" si="6"/>
        <v>26</v>
      </c>
      <c r="R10" s="15">
        <f t="shared" si="7"/>
        <v>922</v>
      </c>
      <c r="S10" s="16">
        <f t="shared" si="8"/>
        <v>5</v>
      </c>
      <c r="T10" s="17">
        <v>0</v>
      </c>
    </row>
    <row r="11" spans="2:20" ht="18" customHeight="1" x14ac:dyDescent="0.25">
      <c r="B11" s="6">
        <v>4</v>
      </c>
      <c r="C11" s="6">
        <v>4</v>
      </c>
      <c r="D11" s="7" t="s">
        <v>30</v>
      </c>
      <c r="E11" s="8" t="s">
        <v>31</v>
      </c>
      <c r="F11" s="9"/>
      <c r="G11" s="6">
        <v>16</v>
      </c>
      <c r="H11" s="6">
        <v>16</v>
      </c>
      <c r="I11" s="9">
        <f t="shared" si="0"/>
        <v>130</v>
      </c>
      <c r="J11" s="75">
        <f t="shared" si="1"/>
        <v>2</v>
      </c>
      <c r="K11" s="6">
        <v>9</v>
      </c>
      <c r="L11" s="6">
        <v>9</v>
      </c>
      <c r="M11" s="9">
        <f t="shared" si="2"/>
        <v>78</v>
      </c>
      <c r="N11" s="10">
        <f t="shared" si="3"/>
        <v>5.5</v>
      </c>
      <c r="O11" s="12">
        <f t="shared" si="4"/>
        <v>7.5</v>
      </c>
      <c r="P11" s="31">
        <f t="shared" si="5"/>
        <v>25</v>
      </c>
      <c r="Q11" s="14">
        <f t="shared" si="6"/>
        <v>25</v>
      </c>
      <c r="R11" s="15">
        <f t="shared" si="7"/>
        <v>1437</v>
      </c>
      <c r="S11" s="16">
        <f t="shared" si="8"/>
        <v>2</v>
      </c>
      <c r="T11" s="17">
        <v>0</v>
      </c>
    </row>
    <row r="12" spans="2:20" ht="18.600000000000001" customHeight="1" x14ac:dyDescent="0.25">
      <c r="B12" s="6">
        <v>6</v>
      </c>
      <c r="C12" s="6">
        <v>6</v>
      </c>
      <c r="D12" s="7" t="s">
        <v>32</v>
      </c>
      <c r="E12" s="8" t="s">
        <v>33</v>
      </c>
      <c r="F12" s="9"/>
      <c r="G12" s="6">
        <v>7</v>
      </c>
      <c r="H12" s="6">
        <v>7</v>
      </c>
      <c r="I12" s="9">
        <f t="shared" si="0"/>
        <v>52</v>
      </c>
      <c r="J12" s="75">
        <f t="shared" si="1"/>
        <v>7.5</v>
      </c>
      <c r="K12" s="6">
        <v>7</v>
      </c>
      <c r="L12" s="6">
        <v>7</v>
      </c>
      <c r="M12" s="9">
        <f t="shared" si="2"/>
        <v>65</v>
      </c>
      <c r="N12" s="10">
        <f t="shared" si="3"/>
        <v>7</v>
      </c>
      <c r="O12" s="12">
        <f t="shared" si="4"/>
        <v>14.5</v>
      </c>
      <c r="P12" s="31">
        <f t="shared" si="5"/>
        <v>14</v>
      </c>
      <c r="Q12" s="14">
        <f t="shared" si="6"/>
        <v>14</v>
      </c>
      <c r="R12" s="15">
        <f t="shared" si="7"/>
        <v>580</v>
      </c>
      <c r="S12" s="16">
        <f t="shared" si="8"/>
        <v>8</v>
      </c>
      <c r="T12" s="17">
        <v>0</v>
      </c>
    </row>
    <row r="13" spans="2:20" ht="18" hidden="1" customHeight="1" x14ac:dyDescent="0.25">
      <c r="B13" s="19"/>
      <c r="C13" s="19"/>
      <c r="D13" s="19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1"/>
        <v>11</v>
      </c>
      <c r="K13" s="19">
        <v>-2</v>
      </c>
      <c r="L13" s="19">
        <v>-2</v>
      </c>
      <c r="M13" s="20">
        <f t="shared" si="2"/>
        <v>0</v>
      </c>
      <c r="N13" s="23">
        <f t="shared" si="3"/>
        <v>11</v>
      </c>
      <c r="O13" s="24">
        <f t="shared" si="4"/>
        <v>22</v>
      </c>
      <c r="P13" s="25">
        <f t="shared" si="5"/>
        <v>-4</v>
      </c>
      <c r="Q13" s="26">
        <f t="shared" si="6"/>
        <v>-4</v>
      </c>
      <c r="R13" s="27">
        <f t="shared" si="7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76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1"/>
        <v>11</v>
      </c>
      <c r="K14" s="6">
        <v>-2</v>
      </c>
      <c r="L14" s="6">
        <v>-2</v>
      </c>
      <c r="M14" s="7">
        <f t="shared" si="2"/>
        <v>0</v>
      </c>
      <c r="N14" s="10">
        <f t="shared" si="3"/>
        <v>11</v>
      </c>
      <c r="O14" s="12">
        <f t="shared" si="4"/>
        <v>22</v>
      </c>
      <c r="P14" s="31">
        <f t="shared" si="5"/>
        <v>-4</v>
      </c>
      <c r="Q14" s="14">
        <f t="shared" si="6"/>
        <v>-4</v>
      </c>
      <c r="R14" s="15">
        <f t="shared" si="7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6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1"/>
        <v>11</v>
      </c>
      <c r="K15" s="6">
        <v>-2</v>
      </c>
      <c r="L15" s="6">
        <v>-2</v>
      </c>
      <c r="M15" s="7">
        <f t="shared" si="2"/>
        <v>0</v>
      </c>
      <c r="N15" s="10">
        <f t="shared" si="3"/>
        <v>11</v>
      </c>
      <c r="O15" s="12">
        <f t="shared" si="4"/>
        <v>22</v>
      </c>
      <c r="P15" s="31">
        <f t="shared" si="5"/>
        <v>-4</v>
      </c>
      <c r="Q15" s="14">
        <f t="shared" si="6"/>
        <v>-4</v>
      </c>
      <c r="R15" s="15">
        <f t="shared" si="7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78</v>
      </c>
      <c r="K16" s="37"/>
      <c r="L16" s="37"/>
      <c r="M16" s="37"/>
      <c r="N16" s="37">
        <f>SUM(N4:N15)</f>
        <v>78</v>
      </c>
      <c r="O16" s="37">
        <f>SUM(O4:O15)</f>
        <v>156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2.5" hidden="1" customWidth="1"/>
    <col min="2" max="3" width="5.09765625" customWidth="1"/>
    <col min="4" max="4" width="17.8984375" customWidth="1"/>
    <col min="5" max="5" width="15.09765625" customWidth="1"/>
    <col min="6" max="6" width="7.796875" hidden="1" customWidth="1"/>
    <col min="7" max="7" width="6.09765625" customWidth="1"/>
    <col min="8" max="8" width="5.59765625" customWidth="1"/>
    <col min="9" max="9" width="9.5" hidden="1" customWidth="1"/>
    <col min="10" max="10" width="8.3984375" customWidth="1"/>
    <col min="11" max="11" width="5.8984375" customWidth="1"/>
    <col min="12" max="12" width="5.5" customWidth="1"/>
    <col min="13" max="13" width="8.3984375" hidden="1" customWidth="1"/>
    <col min="14" max="14" width="7.796875" customWidth="1"/>
    <col min="15" max="15" width="9.796875" customWidth="1"/>
    <col min="16" max="16" width="7.3984375" customWidth="1"/>
    <col min="17" max="17" width="6.5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77" t="s">
        <v>97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45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2:20" ht="18" customHeight="1" x14ac:dyDescent="0.25">
      <c r="B4" s="6">
        <v>9</v>
      </c>
      <c r="C4" s="6">
        <v>9</v>
      </c>
      <c r="D4" s="7" t="s">
        <v>35</v>
      </c>
      <c r="E4" s="8" t="s">
        <v>17</v>
      </c>
      <c r="F4" s="9"/>
      <c r="G4" s="6">
        <v>14</v>
      </c>
      <c r="H4" s="6">
        <v>14</v>
      </c>
      <c r="I4" s="9">
        <f t="shared" ref="I4:I15" si="0">COUNTIF(G$4:G$15,"&lt;"&amp;G4)*ROWS(G$4:G$15)+COUNTIF(H$4:H$15,"&lt;"&amp;H4)</f>
        <v>117</v>
      </c>
      <c r="J4" s="75">
        <f t="shared" ref="J4:J15" si="1">IF(COUNTIF(I$4:I$15,I4)&gt;1,_xlfn.RANK.EQ(I4,I$4:I$15,0)+(COUNT(I$4:I$15)+1-_xlfn.RANK.EQ(I4,I$4:I$15,0)-_xlfn.RANK.EQ(I4,I$4:I$15,1))/2,_xlfn.RANK.EQ(I4,I$4:I$15,0)+(COUNT(I$4:I$15)+1-_xlfn.RANK.EQ(I4,I$4:I$15,0)-_xlfn.RANK.EQ(I4,I$4:I$15,1)))</f>
        <v>3</v>
      </c>
      <c r="K4" s="6">
        <v>12</v>
      </c>
      <c r="L4" s="6">
        <v>12</v>
      </c>
      <c r="M4" s="9">
        <f t="shared" ref="M4:M15" si="2">COUNTIF(K$4:K$15,"&lt;"&amp;K4)*ROWS(K$4:K$15)+COUNTIF(L$4:L$15,"&lt;"&amp;L4)</f>
        <v>130</v>
      </c>
      <c r="N4" s="10">
        <f t="shared" ref="N4:N15" si="3">IF(COUNTIF(M$4:M$15,M4)&gt;1,_xlfn.RANK.EQ(M4,M$4:M$15,0)+(COUNT(M$4:M$15)+1-_xlfn.RANK.EQ(M4,M$4:M$15,0)-_xlfn.RANK.EQ(M4,M$4:M$15,1))/2,_xlfn.RANK.EQ(M4,M$4:M$15,0)+(COUNT(M$4:M$15)+1-_xlfn.RANK.EQ(M4,M$4:M$15,0)-_xlfn.RANK.EQ(M4,M$4:M$15,1)))</f>
        <v>1.5</v>
      </c>
      <c r="O4" s="12">
        <f t="shared" ref="O4:O15" si="4">SUM(J4,N4)</f>
        <v>4.5</v>
      </c>
      <c r="P4" s="14">
        <f t="shared" ref="P4:P15" si="5">SUM(K4,G4)</f>
        <v>26</v>
      </c>
      <c r="Q4" s="14">
        <f t="shared" ref="Q4:Q15" si="6">SUM(L4,H4)</f>
        <v>26</v>
      </c>
      <c r="R4" s="15">
        <f t="shared" ref="R4:R15" si="7">(COUNTIF(O$4:O$15,"&gt;"&amp;O4)*ROWS(O$4:O$14)+COUNTIF(P$4:P$15,"&lt;"&amp;P4))*ROWS(O$4:O$15)+COUNTIF(Q$4:Q$15,"&lt;"&amp;Q4)</f>
        <v>1595</v>
      </c>
      <c r="S4" s="16">
        <f t="shared" ref="S4:S15" si="8">IF(COUNTIF(R$4:R$15,R4)&gt;1,_xlfn.RANK.EQ(R4,R$4:R$15,0)+(COUNT(R$4:R$15)+1-_xlfn.RANK.EQ(R4,R$4:R$15,0)-_xlfn.RANK.EQ(R4,R$4:R$15,1))/2,_xlfn.RANK.EQ(R4,R$4:R$15,0)+(COUNT(R$4:R$15)+1-_xlfn.RANK.EQ(R4,R$4:R$15,0)-_xlfn.RANK.EQ(R4,R$4:R$15,1)))</f>
        <v>1</v>
      </c>
      <c r="T4" s="17">
        <v>0</v>
      </c>
    </row>
    <row r="5" spans="2:20" ht="18" customHeight="1" x14ac:dyDescent="0.25">
      <c r="B5" s="6">
        <v>3</v>
      </c>
      <c r="C5" s="6">
        <v>3</v>
      </c>
      <c r="D5" s="7" t="s">
        <v>36</v>
      </c>
      <c r="E5" s="8" t="s">
        <v>19</v>
      </c>
      <c r="F5" s="9"/>
      <c r="G5" s="6">
        <v>12</v>
      </c>
      <c r="H5" s="6">
        <v>12</v>
      </c>
      <c r="I5" s="9">
        <f t="shared" si="0"/>
        <v>104</v>
      </c>
      <c r="J5" s="75">
        <f t="shared" si="1"/>
        <v>4</v>
      </c>
      <c r="K5" s="6">
        <v>3</v>
      </c>
      <c r="L5" s="6">
        <v>3</v>
      </c>
      <c r="M5" s="9">
        <f t="shared" si="2"/>
        <v>39</v>
      </c>
      <c r="N5" s="10">
        <f t="shared" si="3"/>
        <v>9</v>
      </c>
      <c r="O5" s="12">
        <f t="shared" si="4"/>
        <v>13</v>
      </c>
      <c r="P5" s="14">
        <f t="shared" si="5"/>
        <v>15</v>
      </c>
      <c r="Q5" s="14">
        <f t="shared" si="6"/>
        <v>15</v>
      </c>
      <c r="R5" s="15">
        <f t="shared" si="7"/>
        <v>725</v>
      </c>
      <c r="S5" s="16">
        <f t="shared" si="8"/>
        <v>6.5</v>
      </c>
      <c r="T5" s="17">
        <v>0</v>
      </c>
    </row>
    <row r="6" spans="2:20" ht="18" customHeight="1" x14ac:dyDescent="0.25">
      <c r="B6" s="6">
        <v>7</v>
      </c>
      <c r="C6" s="6">
        <v>7</v>
      </c>
      <c r="D6" s="7" t="s">
        <v>37</v>
      </c>
      <c r="E6" s="8" t="s">
        <v>21</v>
      </c>
      <c r="F6" s="9"/>
      <c r="G6" s="6">
        <v>16</v>
      </c>
      <c r="H6" s="6">
        <v>16</v>
      </c>
      <c r="I6" s="9">
        <f t="shared" si="0"/>
        <v>130</v>
      </c>
      <c r="J6" s="75">
        <f t="shared" si="1"/>
        <v>2</v>
      </c>
      <c r="K6" s="6">
        <v>8</v>
      </c>
      <c r="L6" s="6">
        <v>8</v>
      </c>
      <c r="M6" s="9">
        <f t="shared" si="2"/>
        <v>104</v>
      </c>
      <c r="N6" s="10">
        <f t="shared" si="3"/>
        <v>3.5</v>
      </c>
      <c r="O6" s="12">
        <f t="shared" si="4"/>
        <v>5.5</v>
      </c>
      <c r="P6" s="25">
        <f t="shared" si="5"/>
        <v>24</v>
      </c>
      <c r="Q6" s="26">
        <f t="shared" si="6"/>
        <v>24</v>
      </c>
      <c r="R6" s="15">
        <f t="shared" si="7"/>
        <v>1437</v>
      </c>
      <c r="S6" s="16">
        <f t="shared" si="8"/>
        <v>2</v>
      </c>
      <c r="T6" s="17">
        <v>0</v>
      </c>
    </row>
    <row r="7" spans="2:20" ht="18" customHeight="1" x14ac:dyDescent="0.25">
      <c r="B7" s="6">
        <v>4</v>
      </c>
      <c r="C7" s="6">
        <v>4</v>
      </c>
      <c r="D7" s="7" t="s">
        <v>38</v>
      </c>
      <c r="E7" s="8" t="s">
        <v>23</v>
      </c>
      <c r="F7" s="9"/>
      <c r="G7" s="6">
        <v>18</v>
      </c>
      <c r="H7" s="6">
        <v>18</v>
      </c>
      <c r="I7" s="9">
        <f t="shared" si="0"/>
        <v>143</v>
      </c>
      <c r="J7" s="75">
        <f t="shared" si="1"/>
        <v>1</v>
      </c>
      <c r="K7" s="6">
        <v>6</v>
      </c>
      <c r="L7" s="6">
        <v>6</v>
      </c>
      <c r="M7" s="9">
        <f t="shared" si="2"/>
        <v>78</v>
      </c>
      <c r="N7" s="10">
        <f t="shared" si="3"/>
        <v>5.5</v>
      </c>
      <c r="O7" s="12">
        <f t="shared" si="4"/>
        <v>6.5</v>
      </c>
      <c r="P7" s="31">
        <f t="shared" si="5"/>
        <v>24</v>
      </c>
      <c r="Q7" s="14">
        <f t="shared" si="6"/>
        <v>24</v>
      </c>
      <c r="R7" s="15">
        <f t="shared" si="7"/>
        <v>1305</v>
      </c>
      <c r="S7" s="16">
        <f t="shared" si="8"/>
        <v>3</v>
      </c>
      <c r="T7" s="17">
        <v>0</v>
      </c>
    </row>
    <row r="8" spans="2:20" ht="18" customHeight="1" x14ac:dyDescent="0.25">
      <c r="B8" s="6">
        <v>5</v>
      </c>
      <c r="C8" s="6">
        <v>5</v>
      </c>
      <c r="D8" s="7" t="s">
        <v>39</v>
      </c>
      <c r="E8" s="8" t="s">
        <v>25</v>
      </c>
      <c r="F8" s="9"/>
      <c r="G8" s="6">
        <v>9</v>
      </c>
      <c r="H8" s="6">
        <v>9</v>
      </c>
      <c r="I8" s="9">
        <f t="shared" si="0"/>
        <v>65</v>
      </c>
      <c r="J8" s="75">
        <f t="shared" si="1"/>
        <v>6.5</v>
      </c>
      <c r="K8" s="6">
        <v>8</v>
      </c>
      <c r="L8" s="6">
        <v>8</v>
      </c>
      <c r="M8" s="9">
        <f t="shared" si="2"/>
        <v>104</v>
      </c>
      <c r="N8" s="10">
        <f t="shared" si="3"/>
        <v>3.5</v>
      </c>
      <c r="O8" s="12">
        <f t="shared" si="4"/>
        <v>10</v>
      </c>
      <c r="P8" s="31">
        <f t="shared" si="5"/>
        <v>17</v>
      </c>
      <c r="Q8" s="14">
        <f t="shared" si="6"/>
        <v>17</v>
      </c>
      <c r="R8" s="15">
        <f t="shared" si="7"/>
        <v>1147</v>
      </c>
      <c r="S8" s="16">
        <f t="shared" si="8"/>
        <v>4</v>
      </c>
      <c r="T8" s="17">
        <v>0</v>
      </c>
    </row>
    <row r="9" spans="2:20" ht="18" customHeight="1" x14ac:dyDescent="0.25">
      <c r="B9" s="6">
        <v>8</v>
      </c>
      <c r="C9" s="6">
        <v>8</v>
      </c>
      <c r="D9" s="8" t="s">
        <v>40</v>
      </c>
      <c r="E9" s="8" t="s">
        <v>27</v>
      </c>
      <c r="F9" s="9"/>
      <c r="G9" s="6">
        <v>8</v>
      </c>
      <c r="H9" s="6">
        <v>8</v>
      </c>
      <c r="I9" s="9">
        <f t="shared" si="0"/>
        <v>52</v>
      </c>
      <c r="J9" s="75">
        <f t="shared" si="1"/>
        <v>8</v>
      </c>
      <c r="K9" s="18">
        <v>6</v>
      </c>
      <c r="L9" s="6">
        <v>6</v>
      </c>
      <c r="M9" s="9">
        <f t="shared" si="2"/>
        <v>78</v>
      </c>
      <c r="N9" s="10">
        <f t="shared" si="3"/>
        <v>5.5</v>
      </c>
      <c r="O9" s="12">
        <f t="shared" si="4"/>
        <v>13.5</v>
      </c>
      <c r="P9" s="31">
        <f t="shared" si="5"/>
        <v>14</v>
      </c>
      <c r="Q9" s="14">
        <f t="shared" si="6"/>
        <v>14</v>
      </c>
      <c r="R9" s="15">
        <f t="shared" si="7"/>
        <v>435</v>
      </c>
      <c r="S9" s="16">
        <f t="shared" si="8"/>
        <v>8.5</v>
      </c>
      <c r="T9" s="17">
        <v>0</v>
      </c>
    </row>
    <row r="10" spans="2:20" ht="18" customHeight="1" x14ac:dyDescent="0.25">
      <c r="B10" s="6">
        <v>1</v>
      </c>
      <c r="C10" s="6">
        <v>1</v>
      </c>
      <c r="D10" s="7" t="s">
        <v>41</v>
      </c>
      <c r="E10" s="8" t="s">
        <v>29</v>
      </c>
      <c r="F10" s="9"/>
      <c r="G10" s="6">
        <v>7</v>
      </c>
      <c r="H10" s="6">
        <v>7</v>
      </c>
      <c r="I10" s="9">
        <f t="shared" si="0"/>
        <v>39</v>
      </c>
      <c r="J10" s="75">
        <f t="shared" si="1"/>
        <v>9</v>
      </c>
      <c r="K10" s="6">
        <v>12</v>
      </c>
      <c r="L10" s="6">
        <v>12</v>
      </c>
      <c r="M10" s="9">
        <f t="shared" si="2"/>
        <v>130</v>
      </c>
      <c r="N10" s="10">
        <f t="shared" si="3"/>
        <v>1.5</v>
      </c>
      <c r="O10" s="12">
        <f t="shared" si="4"/>
        <v>10.5</v>
      </c>
      <c r="P10" s="31">
        <f t="shared" si="5"/>
        <v>19</v>
      </c>
      <c r="Q10" s="14">
        <f t="shared" si="6"/>
        <v>19</v>
      </c>
      <c r="R10" s="15">
        <f t="shared" si="7"/>
        <v>1028</v>
      </c>
      <c r="S10" s="16">
        <f t="shared" si="8"/>
        <v>5</v>
      </c>
      <c r="T10" s="17">
        <v>0</v>
      </c>
    </row>
    <row r="11" spans="2:20" ht="18" customHeight="1" x14ac:dyDescent="0.25">
      <c r="B11" s="6">
        <v>2</v>
      </c>
      <c r="C11" s="6">
        <v>2</v>
      </c>
      <c r="D11" s="7" t="s">
        <v>42</v>
      </c>
      <c r="E11" s="8" t="s">
        <v>31</v>
      </c>
      <c r="F11" s="9"/>
      <c r="G11" s="6">
        <v>11</v>
      </c>
      <c r="H11" s="6">
        <v>11</v>
      </c>
      <c r="I11" s="9">
        <f t="shared" si="0"/>
        <v>91</v>
      </c>
      <c r="J11" s="75">
        <f t="shared" si="1"/>
        <v>5</v>
      </c>
      <c r="K11" s="6">
        <v>4</v>
      </c>
      <c r="L11" s="6">
        <v>4</v>
      </c>
      <c r="M11" s="9">
        <f t="shared" si="2"/>
        <v>52</v>
      </c>
      <c r="N11" s="10">
        <f t="shared" si="3"/>
        <v>8</v>
      </c>
      <c r="O11" s="12">
        <f t="shared" si="4"/>
        <v>13</v>
      </c>
      <c r="P11" s="31">
        <f t="shared" si="5"/>
        <v>15</v>
      </c>
      <c r="Q11" s="14">
        <f t="shared" si="6"/>
        <v>15</v>
      </c>
      <c r="R11" s="15">
        <f t="shared" si="7"/>
        <v>725</v>
      </c>
      <c r="S11" s="16">
        <f t="shared" si="8"/>
        <v>6.5</v>
      </c>
      <c r="T11" s="17">
        <v>0</v>
      </c>
    </row>
    <row r="12" spans="2:20" ht="18.600000000000001" customHeight="1" x14ac:dyDescent="0.25">
      <c r="B12" s="6">
        <v>6</v>
      </c>
      <c r="C12" s="6">
        <v>6</v>
      </c>
      <c r="D12" s="7" t="s">
        <v>43</v>
      </c>
      <c r="E12" s="8" t="s">
        <v>33</v>
      </c>
      <c r="F12" s="9"/>
      <c r="G12" s="6">
        <v>9</v>
      </c>
      <c r="H12" s="6">
        <v>9</v>
      </c>
      <c r="I12" s="9">
        <f t="shared" si="0"/>
        <v>65</v>
      </c>
      <c r="J12" s="75">
        <f t="shared" si="1"/>
        <v>6.5</v>
      </c>
      <c r="K12" s="6">
        <v>5</v>
      </c>
      <c r="L12" s="6">
        <v>5</v>
      </c>
      <c r="M12" s="9">
        <f t="shared" si="2"/>
        <v>65</v>
      </c>
      <c r="N12" s="10">
        <f t="shared" si="3"/>
        <v>7</v>
      </c>
      <c r="O12" s="12">
        <f t="shared" si="4"/>
        <v>13.5</v>
      </c>
      <c r="P12" s="31">
        <f t="shared" si="5"/>
        <v>14</v>
      </c>
      <c r="Q12" s="14">
        <f t="shared" si="6"/>
        <v>14</v>
      </c>
      <c r="R12" s="15">
        <f t="shared" si="7"/>
        <v>435</v>
      </c>
      <c r="S12" s="16">
        <f t="shared" si="8"/>
        <v>8.5</v>
      </c>
      <c r="T12" s="17">
        <v>0</v>
      </c>
    </row>
    <row r="13" spans="2:20" ht="18" hidden="1" customHeight="1" x14ac:dyDescent="0.25">
      <c r="B13" s="19"/>
      <c r="C13" s="19"/>
      <c r="D13" s="19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1"/>
        <v>11</v>
      </c>
      <c r="K13" s="19">
        <v>-2</v>
      </c>
      <c r="L13" s="19">
        <v>-2</v>
      </c>
      <c r="M13" s="20">
        <f t="shared" si="2"/>
        <v>0</v>
      </c>
      <c r="N13" s="23">
        <f t="shared" si="3"/>
        <v>11</v>
      </c>
      <c r="O13" s="24">
        <f t="shared" si="4"/>
        <v>22</v>
      </c>
      <c r="P13" s="25">
        <f t="shared" si="5"/>
        <v>-4</v>
      </c>
      <c r="Q13" s="26">
        <f t="shared" si="6"/>
        <v>-4</v>
      </c>
      <c r="R13" s="27">
        <f t="shared" si="7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76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1"/>
        <v>11</v>
      </c>
      <c r="K14" s="6">
        <v>-2</v>
      </c>
      <c r="L14" s="6">
        <v>-2</v>
      </c>
      <c r="M14" s="7">
        <f t="shared" si="2"/>
        <v>0</v>
      </c>
      <c r="N14" s="10">
        <f t="shared" si="3"/>
        <v>11</v>
      </c>
      <c r="O14" s="12">
        <f t="shared" si="4"/>
        <v>22</v>
      </c>
      <c r="P14" s="31">
        <f t="shared" si="5"/>
        <v>-4</v>
      </c>
      <c r="Q14" s="14">
        <f t="shared" si="6"/>
        <v>-4</v>
      </c>
      <c r="R14" s="15">
        <f t="shared" si="7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6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1"/>
        <v>11</v>
      </c>
      <c r="K15" s="6">
        <v>-2</v>
      </c>
      <c r="L15" s="6">
        <v>-2</v>
      </c>
      <c r="M15" s="7">
        <f t="shared" si="2"/>
        <v>0</v>
      </c>
      <c r="N15" s="10">
        <f t="shared" si="3"/>
        <v>11</v>
      </c>
      <c r="O15" s="12">
        <f t="shared" si="4"/>
        <v>22</v>
      </c>
      <c r="P15" s="31">
        <f t="shared" si="5"/>
        <v>-4</v>
      </c>
      <c r="Q15" s="14">
        <f t="shared" si="6"/>
        <v>-4</v>
      </c>
      <c r="R15" s="15">
        <f t="shared" si="7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78</v>
      </c>
      <c r="K16" s="37"/>
      <c r="L16" s="37"/>
      <c r="M16" s="37"/>
      <c r="N16" s="37">
        <f>SUM(N4:N15)</f>
        <v>78</v>
      </c>
      <c r="O16" s="37">
        <f>SUM(O4:O15)</f>
        <v>156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2.5" hidden="1" customWidth="1"/>
    <col min="2" max="3" width="5.09765625" customWidth="1"/>
    <col min="4" max="4" width="17.8984375" customWidth="1"/>
    <col min="5" max="5" width="16.09765625" customWidth="1"/>
    <col min="6" max="6" width="6.796875" hidden="1" customWidth="1"/>
    <col min="7" max="7" width="5.5" customWidth="1"/>
    <col min="8" max="8" width="5.09765625" customWidth="1"/>
    <col min="9" max="9" width="9.5" hidden="1" customWidth="1"/>
    <col min="10" max="10" width="8.3984375" customWidth="1"/>
    <col min="11" max="11" width="5.8984375" customWidth="1"/>
    <col min="12" max="12" width="5.59765625" customWidth="1"/>
    <col min="13" max="13" width="8.3984375" hidden="1" customWidth="1"/>
    <col min="14" max="14" width="8.19921875" customWidth="1"/>
    <col min="15" max="15" width="9.796875" customWidth="1"/>
    <col min="16" max="16" width="6.8984375" customWidth="1"/>
    <col min="17" max="17" width="6.59765625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77" t="s">
        <v>98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2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45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2:20" ht="18" customHeight="1" x14ac:dyDescent="0.25">
      <c r="B4" s="6">
        <v>1</v>
      </c>
      <c r="C4" s="6">
        <v>1</v>
      </c>
      <c r="D4" s="7" t="s">
        <v>46</v>
      </c>
      <c r="E4" s="8" t="s">
        <v>17</v>
      </c>
      <c r="F4" s="9"/>
      <c r="G4" s="6">
        <v>19</v>
      </c>
      <c r="H4" s="6">
        <v>19</v>
      </c>
      <c r="I4" s="9">
        <f t="shared" ref="I4:I15" si="0">COUNTIF(G$4:G$15,"&lt;"&amp;G4)*ROWS(G$4:G$15)+COUNTIF(H$4:H$15,"&lt;"&amp;H4)</f>
        <v>130</v>
      </c>
      <c r="J4" s="75">
        <f>IF(COUNTIF(I$4:I$15,I4)&gt;1,_xlfn.RANK.EQ(I4,I$4:I$15,0)+(COUNT(I$4:I$15)+1-_xlfn.RANK.EQ(I4,I$4:I$15,0)-_xlfn.RANK.EQ(I4,I$4:I$15,1))/2,_xlfn.RANK.EQ(I4,I$4:I$15,0)+(COUNT(I$4:I$15)+1-_xlfn.RANK.EQ(I4,I$4:I$15,0)-_xlfn.RANK.EQ(I4,I$4:I$15,1)))</f>
        <v>2</v>
      </c>
      <c r="K4" s="6">
        <v>18</v>
      </c>
      <c r="L4" s="6">
        <v>18</v>
      </c>
      <c r="M4" s="9">
        <f t="shared" ref="M4:M15" si="1">COUNTIF(K$4:K$15,"&lt;"&amp;K4)*ROWS(K$4:K$15)+COUNTIF(L$4:L$15,"&lt;"&amp;L4)</f>
        <v>130</v>
      </c>
      <c r="N4" s="10">
        <f>IF(COUNTIF(M$4:M$15,M4)&gt;1,_xlfn.RANK.EQ(M4,M$4:M$15,0)+(COUNT(M$4:M$15)+1-_xlfn.RANK.EQ(M4,M$4:M$15,0)-_xlfn.RANK.EQ(M4,M$4:M$15,1))/2,_xlfn.RANK.EQ(M4,M$4:M$15,0)+(COUNT(M$4:M$15)+1-_xlfn.RANK.EQ(M4,M$4:M$15,0)-_xlfn.RANK.EQ(M4,M$4:M$15,1)))</f>
        <v>2</v>
      </c>
      <c r="O4" s="12">
        <f t="shared" ref="O4:O15" si="2">SUM(J4,N4)</f>
        <v>4</v>
      </c>
      <c r="P4" s="31">
        <f t="shared" ref="P4:P15" si="3">SUM(K4,G4)</f>
        <v>37</v>
      </c>
      <c r="Q4" s="14">
        <f t="shared" ref="Q4:Q15" si="4">SUM(L4,H4)</f>
        <v>37</v>
      </c>
      <c r="R4" s="15">
        <f t="shared" ref="R4:R15" si="5">(COUNTIF(O$4:O$15,"&gt;"&amp;O4)*ROWS(O$4:O$14)+COUNTIF(P$4:P$15,"&lt;"&amp;P4))*ROWS(O$4:O$15)+COUNTIF(Q$4:Q$15,"&lt;"&amp;Q4)</f>
        <v>1450</v>
      </c>
      <c r="S4" s="16">
        <f>IF(COUNTIF(R$4:R$15,R4)&gt;1,_xlfn.RANK.EQ(R4,R$4:R$15,0)+(COUNT(R$4:R$15)+1-_xlfn.RANK.EQ(R4,R$4:R$15,0)-_xlfn.RANK.EQ(R4,R$4:R$15,1))/2,_xlfn.RANK.EQ(R4,R$4:R$15,0)+(COUNT(R$4:R$15)+1-_xlfn.RANK.EQ(R4,R$4:R$15,0)-_xlfn.RANK.EQ(R4,R$4:R$15,1)))</f>
        <v>2</v>
      </c>
      <c r="T4" s="17">
        <v>0</v>
      </c>
    </row>
    <row r="5" spans="2:20" ht="18" customHeight="1" x14ac:dyDescent="0.25">
      <c r="B5" s="6">
        <v>7</v>
      </c>
      <c r="C5" s="6">
        <v>7</v>
      </c>
      <c r="D5" s="7" t="s">
        <v>47</v>
      </c>
      <c r="E5" s="8" t="s">
        <v>19</v>
      </c>
      <c r="F5" s="9"/>
      <c r="G5" s="18">
        <v>17</v>
      </c>
      <c r="H5" s="6">
        <v>17</v>
      </c>
      <c r="I5" s="9">
        <f t="shared" si="0"/>
        <v>117</v>
      </c>
      <c r="J5" s="75">
        <f>IF(COUNTIF(I$4:I$15,I5)&gt;1,_xlfn.RANK.EQ(I5,I$4:I$15,0)+(COUNT(I$4:I$15)+1-_xlfn.RANK.EQ(I5,I$4:I$15,0)-_xlfn.RANK.EQ(I5,I$4:I$15,1))/2,_xlfn.RANK.EQ(I5,I$4:I$15,0)+(COUNT(I$4:I$15)+1-_xlfn.RANK.EQ(I5,I$4:I$15,0)-_xlfn.RANK.EQ(I5,I$4:I$15,1)))</f>
        <v>3</v>
      </c>
      <c r="K5" s="6">
        <v>14</v>
      </c>
      <c r="L5" s="6">
        <v>14</v>
      </c>
      <c r="M5" s="9">
        <f t="shared" si="1"/>
        <v>117</v>
      </c>
      <c r="N5" s="10">
        <f>IF(COUNTIF(M$4:M$15,M5)&gt;1,_xlfn.RANK.EQ(M5,M$4:M$15,0)+(COUNT(M$4:M$15)+1-_xlfn.RANK.EQ(M5,M$4:M$15,0)-_xlfn.RANK.EQ(M5,M$4:M$15,1))/2,_xlfn.RANK.EQ(M5,M$4:M$15,0)+(COUNT(M$4:M$15)+1-_xlfn.RANK.EQ(M5,M$4:M$15,0)-_xlfn.RANK.EQ(M5,M$4:M$15,1)))</f>
        <v>3</v>
      </c>
      <c r="O5" s="12">
        <f t="shared" si="2"/>
        <v>6</v>
      </c>
      <c r="P5" s="31">
        <f t="shared" si="3"/>
        <v>31</v>
      </c>
      <c r="Q5" s="14">
        <f t="shared" si="4"/>
        <v>31</v>
      </c>
      <c r="R5" s="15">
        <f t="shared" si="5"/>
        <v>1305</v>
      </c>
      <c r="S5" s="16">
        <f>IF(COUNTIF(R$4:R$15,R5)&gt;1,_xlfn.RANK.EQ(R5,R$4:R$15,0)+(COUNT(R$4:R$15)+1-_xlfn.RANK.EQ(R5,R$4:R$15,0)-_xlfn.RANK.EQ(R5,R$4:R$15,1))/2,_xlfn.RANK.EQ(R5,R$4:R$15,0)+(COUNT(R$4:R$15)+1-_xlfn.RANK.EQ(R5,R$4:R$15,0)-_xlfn.RANK.EQ(R5,R$4:R$15,1)))</f>
        <v>3</v>
      </c>
      <c r="T5" s="17">
        <v>0</v>
      </c>
    </row>
    <row r="6" spans="2:20" ht="19.8" customHeight="1" x14ac:dyDescent="0.25">
      <c r="B6" s="6">
        <v>3</v>
      </c>
      <c r="C6" s="6">
        <v>3</v>
      </c>
      <c r="D6" s="7" t="s">
        <v>48</v>
      </c>
      <c r="E6" s="8" t="s">
        <v>21</v>
      </c>
      <c r="F6" s="9"/>
      <c r="G6" s="18">
        <v>20</v>
      </c>
      <c r="H6" s="6">
        <v>20</v>
      </c>
      <c r="I6" s="9">
        <f t="shared" si="0"/>
        <v>143</v>
      </c>
      <c r="J6" s="75">
        <f>IF(COUNTIF(I$4:I$15,I6)&gt;1,_xlfn.RANK.EQ(I6,I$4:I$15,0)+(COUNT(I$4:I$15)+1-_xlfn.RANK.EQ(I6,I$4:I$15,0)-_xlfn.RANK.EQ(I6,I$4:I$15,1))/2,_xlfn.RANK.EQ(I6,I$4:I$15,0)+(COUNT(I$4:I$15)+1-_xlfn.RANK.EQ(I6,I$4:I$15,0)-_xlfn.RANK.EQ(I6,I$4:I$15,1)))</f>
        <v>1</v>
      </c>
      <c r="K6" s="6">
        <v>19</v>
      </c>
      <c r="L6" s="6">
        <v>19</v>
      </c>
      <c r="M6" s="9">
        <f t="shared" si="1"/>
        <v>143</v>
      </c>
      <c r="N6" s="10">
        <f>IF(COUNTIF(M$4:M$15,M6)&gt;1,_xlfn.RANK.EQ(M6,M$4:M$15,0)+(COUNT(M$4:M$15)+1-_xlfn.RANK.EQ(M6,M$4:M$15,0)-_xlfn.RANK.EQ(M6,M$4:M$15,1))/2,_xlfn.RANK.EQ(M6,M$4:M$15,0)+(COUNT(M$4:M$15)+1-_xlfn.RANK.EQ(M6,M$4:M$15,0)-_xlfn.RANK.EQ(M6,M$4:M$15,1)))</f>
        <v>1</v>
      </c>
      <c r="O6" s="12">
        <f t="shared" si="2"/>
        <v>2</v>
      </c>
      <c r="P6" s="31">
        <f t="shared" si="3"/>
        <v>39</v>
      </c>
      <c r="Q6" s="14">
        <f t="shared" si="4"/>
        <v>39</v>
      </c>
      <c r="R6" s="15">
        <f t="shared" si="5"/>
        <v>1595</v>
      </c>
      <c r="S6" s="16">
        <f>IF(COUNTIF(R$4:R$15,R6)&gt;1,_xlfn.RANK.EQ(R6,R$4:R$15,0)+(COUNT(R$4:R$15)+1-_xlfn.RANK.EQ(R6,R$4:R$15,0)-_xlfn.RANK.EQ(R6,R$4:R$15,1))/2,_xlfn.RANK.EQ(R6,R$4:R$15,0)+(COUNT(R$4:R$15)+1-_xlfn.RANK.EQ(R6,R$4:R$15,0)-_xlfn.RANK.EQ(R6,R$4:R$15,1)))</f>
        <v>1</v>
      </c>
      <c r="T6" s="17">
        <v>0</v>
      </c>
    </row>
    <row r="7" spans="2:20" ht="18" customHeight="1" x14ac:dyDescent="0.25">
      <c r="B7" s="6">
        <v>9</v>
      </c>
      <c r="C7" s="6">
        <v>9</v>
      </c>
      <c r="D7" s="7" t="s">
        <v>49</v>
      </c>
      <c r="E7" s="8" t="s">
        <v>23</v>
      </c>
      <c r="F7" s="9"/>
      <c r="G7" s="18">
        <v>12</v>
      </c>
      <c r="H7" s="6">
        <v>12</v>
      </c>
      <c r="I7" s="9">
        <f t="shared" si="0"/>
        <v>78</v>
      </c>
      <c r="J7" s="75">
        <f>IF(COUNTIF(I$4:I$15,I7)&gt;1,_xlfn.RANK.EQ(I7,I$4:I$15,0)+(COUNT(I$4:I$15)+1-_xlfn.RANK.EQ(I7,I$4:I$15,0)-_xlfn.RANK.EQ(I7,I$4:I$15,1))/2,_xlfn.RANK.EQ(I7,I$4:I$15,0)+(COUNT(I$4:I$15)+1-_xlfn.RANK.EQ(I7,I$4:I$15,0)-_xlfn.RANK.EQ(I7,I$4:I$15,1)))</f>
        <v>5.5</v>
      </c>
      <c r="K7" s="6">
        <v>4</v>
      </c>
      <c r="L7" s="6">
        <v>4</v>
      </c>
      <c r="M7" s="9">
        <f t="shared" si="1"/>
        <v>65</v>
      </c>
      <c r="N7" s="10">
        <f>IF(COUNTIF(M$4:M$15,M7)&gt;1,_xlfn.RANK.EQ(M7,M$4:M$15,0)+(COUNT(M$4:M$15)+1-_xlfn.RANK.EQ(M7,M$4:M$15,0)-_xlfn.RANK.EQ(M7,M$4:M$15,1))/2,_xlfn.RANK.EQ(M7,M$4:M$15,0)+(COUNT(M$4:M$15)+1-_xlfn.RANK.EQ(M7,M$4:M$15,0)-_xlfn.RANK.EQ(M7,M$4:M$15,1)))</f>
        <v>6.5</v>
      </c>
      <c r="O7" s="12">
        <f t="shared" si="2"/>
        <v>12</v>
      </c>
      <c r="P7" s="31">
        <f t="shared" si="3"/>
        <v>16</v>
      </c>
      <c r="Q7" s="14">
        <f t="shared" si="4"/>
        <v>16</v>
      </c>
      <c r="R7" s="15">
        <f t="shared" si="5"/>
        <v>857</v>
      </c>
      <c r="S7" s="16">
        <f>IF(COUNTIF(R$4:R$15,R7)&gt;1,_xlfn.RANK.EQ(R7,R$4:R$15,0)+(COUNT(R$4:R$15)+1-_xlfn.RANK.EQ(R7,R$4:R$15,0)-_xlfn.RANK.EQ(R7,R$4:R$15,1))/2,_xlfn.RANK.EQ(R7,R$4:R$15,0)+(COUNT(R$4:R$15)+1-_xlfn.RANK.EQ(R7,R$4:R$15,0)-_xlfn.RANK.EQ(R7,R$4:R$15,1)))</f>
        <v>6</v>
      </c>
      <c r="T7" s="17">
        <v>0</v>
      </c>
    </row>
    <row r="8" spans="2:20" ht="18" customHeight="1" x14ac:dyDescent="0.25">
      <c r="B8" s="6">
        <v>4</v>
      </c>
      <c r="C8" s="6">
        <v>4</v>
      </c>
      <c r="D8" s="7" t="s">
        <v>50</v>
      </c>
      <c r="E8" s="8" t="s">
        <v>25</v>
      </c>
      <c r="F8" s="9"/>
      <c r="G8" s="18">
        <v>7</v>
      </c>
      <c r="H8" s="6">
        <v>7</v>
      </c>
      <c r="I8" s="9">
        <f t="shared" si="0"/>
        <v>52</v>
      </c>
      <c r="J8" s="75">
        <f>IF(COUNTIF(I$4:I$15,I8)&gt;1,_xlfn.RANK.EQ(I8,I$4:I$15,0)+(COUNT(I$4:I$15)+1-_xlfn.RANK.EQ(I8,I$4:I$15,0)-_xlfn.RANK.EQ(I8,I$4:I$15,1))/2,_xlfn.RANK.EQ(I8,I$4:I$15,0)+(COUNT(I$4:I$15)+1-_xlfn.RANK.EQ(I8,I$4:I$15,0)-_xlfn.RANK.EQ(I8,I$4:I$15,1)))</f>
        <v>7.5</v>
      </c>
      <c r="K8" s="6">
        <v>11</v>
      </c>
      <c r="L8" s="6">
        <v>11</v>
      </c>
      <c r="M8" s="9">
        <f t="shared" si="1"/>
        <v>91</v>
      </c>
      <c r="N8" s="10">
        <f>IF(COUNTIF(M$4:M$15,M8)&gt;1,_xlfn.RANK.EQ(M8,M$4:M$15,0)+(COUNT(M$4:M$15)+1-_xlfn.RANK.EQ(M8,M$4:M$15,0)-_xlfn.RANK.EQ(M8,M$4:M$15,1))/2,_xlfn.RANK.EQ(M8,M$4:M$15,0)+(COUNT(M$4:M$15)+1-_xlfn.RANK.EQ(M8,M$4:M$15,0)-_xlfn.RANK.EQ(M8,M$4:M$15,1)))</f>
        <v>5</v>
      </c>
      <c r="O8" s="12">
        <f t="shared" si="2"/>
        <v>12.5</v>
      </c>
      <c r="P8" s="31">
        <f t="shared" si="3"/>
        <v>18</v>
      </c>
      <c r="Q8" s="14">
        <f t="shared" si="4"/>
        <v>18</v>
      </c>
      <c r="R8" s="15">
        <f t="shared" si="5"/>
        <v>751</v>
      </c>
      <c r="S8" s="16">
        <f>IF(COUNTIF(R$4:R$15,R8)&gt;1,_xlfn.RANK.EQ(R8,R$4:R$15,0)+(COUNT(R$4:R$15)+1-_xlfn.RANK.EQ(R8,R$4:R$15,0)-_xlfn.RANK.EQ(R8,R$4:R$15,1))/2,_xlfn.RANK.EQ(R8,R$4:R$15,0)+(COUNT(R$4:R$15)+1-_xlfn.RANK.EQ(R8,R$4:R$15,0)-_xlfn.RANK.EQ(R8,R$4:R$15,1)))</f>
        <v>7</v>
      </c>
      <c r="T8" s="17">
        <v>0</v>
      </c>
    </row>
    <row r="9" spans="2:20" ht="18" customHeight="1" x14ac:dyDescent="0.25">
      <c r="B9" s="6"/>
      <c r="C9" s="6"/>
      <c r="D9" s="8" t="s">
        <v>51</v>
      </c>
      <c r="E9" s="8" t="s">
        <v>27</v>
      </c>
      <c r="F9" s="9"/>
      <c r="G9" s="18">
        <v>0</v>
      </c>
      <c r="H9" s="6">
        <v>0</v>
      </c>
      <c r="I9" s="9">
        <f t="shared" si="0"/>
        <v>39</v>
      </c>
      <c r="J9" s="75">
        <v>10</v>
      </c>
      <c r="K9" s="6">
        <v>0</v>
      </c>
      <c r="L9" s="6">
        <v>0</v>
      </c>
      <c r="M9" s="9">
        <f t="shared" si="1"/>
        <v>39</v>
      </c>
      <c r="N9" s="10">
        <v>10</v>
      </c>
      <c r="O9" s="12">
        <f t="shared" si="2"/>
        <v>20</v>
      </c>
      <c r="P9" s="31">
        <f t="shared" si="3"/>
        <v>0</v>
      </c>
      <c r="Q9" s="14">
        <f t="shared" si="4"/>
        <v>0</v>
      </c>
      <c r="R9" s="15">
        <f t="shared" si="5"/>
        <v>435</v>
      </c>
      <c r="S9" s="16">
        <v>10</v>
      </c>
      <c r="T9" s="17">
        <v>0</v>
      </c>
    </row>
    <row r="10" spans="2:20" ht="18" customHeight="1" x14ac:dyDescent="0.25">
      <c r="B10" s="6">
        <v>8</v>
      </c>
      <c r="C10" s="6">
        <v>8</v>
      </c>
      <c r="D10" s="7" t="s">
        <v>52</v>
      </c>
      <c r="E10" s="8" t="s">
        <v>29</v>
      </c>
      <c r="F10" s="9"/>
      <c r="G10" s="6">
        <v>13</v>
      </c>
      <c r="H10" s="6">
        <v>13</v>
      </c>
      <c r="I10" s="9">
        <f t="shared" si="0"/>
        <v>104</v>
      </c>
      <c r="J10" s="75">
        <f t="shared" ref="J10:J15" si="6">IF(COUNTIF(I$4:I$15,I10)&gt;1,_xlfn.RANK.EQ(I10,I$4:I$15,0)+(COUNT(I$4:I$15)+1-_xlfn.RANK.EQ(I10,I$4:I$15,0)-_xlfn.RANK.EQ(I10,I$4:I$15,1))/2,_xlfn.RANK.EQ(I10,I$4:I$15,0)+(COUNT(I$4:I$15)+1-_xlfn.RANK.EQ(I10,I$4:I$15,0)-_xlfn.RANK.EQ(I10,I$4:I$15,1)))</f>
        <v>4</v>
      </c>
      <c r="K10" s="6">
        <v>4</v>
      </c>
      <c r="L10" s="6">
        <v>4</v>
      </c>
      <c r="M10" s="9">
        <f t="shared" si="1"/>
        <v>65</v>
      </c>
      <c r="N10" s="10">
        <f t="shared" ref="N10:N15" si="7">IF(COUNTIF(M$4:M$15,M10)&gt;1,_xlfn.RANK.EQ(M10,M$4:M$15,0)+(COUNT(M$4:M$15)+1-_xlfn.RANK.EQ(M10,M$4:M$15,0)-_xlfn.RANK.EQ(M10,M$4:M$15,1))/2,_xlfn.RANK.EQ(M10,M$4:M$15,0)+(COUNT(M$4:M$15)+1-_xlfn.RANK.EQ(M10,M$4:M$15,0)-_xlfn.RANK.EQ(M10,M$4:M$15,1)))</f>
        <v>6.5</v>
      </c>
      <c r="O10" s="12">
        <f t="shared" si="2"/>
        <v>10.5</v>
      </c>
      <c r="P10" s="31">
        <f t="shared" si="3"/>
        <v>17</v>
      </c>
      <c r="Q10" s="14">
        <f t="shared" si="4"/>
        <v>17</v>
      </c>
      <c r="R10" s="15">
        <f t="shared" si="5"/>
        <v>1002</v>
      </c>
      <c r="S10" s="16">
        <f t="shared" ref="S10:S15" si="8">IF(COUNTIF(R$4:R$15,R10)&gt;1,_xlfn.RANK.EQ(R10,R$4:R$15,0)+(COUNT(R$4:R$15)+1-_xlfn.RANK.EQ(R10,R$4:R$15,0)-_xlfn.RANK.EQ(R10,R$4:R$15,1))/2,_xlfn.RANK.EQ(R10,R$4:R$15,0)+(COUNT(R$4:R$15)+1-_xlfn.RANK.EQ(R10,R$4:R$15,0)-_xlfn.RANK.EQ(R10,R$4:R$15,1)))</f>
        <v>5</v>
      </c>
      <c r="T10" s="17">
        <v>0</v>
      </c>
    </row>
    <row r="11" spans="2:20" ht="18" customHeight="1" x14ac:dyDescent="0.25">
      <c r="B11" s="6">
        <v>6</v>
      </c>
      <c r="C11" s="6">
        <v>6</v>
      </c>
      <c r="D11" s="7" t="s">
        <v>53</v>
      </c>
      <c r="E11" s="8" t="s">
        <v>31</v>
      </c>
      <c r="F11" s="9"/>
      <c r="G11" s="6">
        <v>7</v>
      </c>
      <c r="H11" s="6">
        <v>7</v>
      </c>
      <c r="I11" s="9">
        <f t="shared" si="0"/>
        <v>52</v>
      </c>
      <c r="J11" s="75">
        <f t="shared" si="6"/>
        <v>7.5</v>
      </c>
      <c r="K11" s="6">
        <v>3</v>
      </c>
      <c r="L11" s="6">
        <v>3</v>
      </c>
      <c r="M11" s="9">
        <f t="shared" si="1"/>
        <v>52</v>
      </c>
      <c r="N11" s="10">
        <f t="shared" si="7"/>
        <v>8</v>
      </c>
      <c r="O11" s="12">
        <f t="shared" si="2"/>
        <v>15.5</v>
      </c>
      <c r="P11" s="31">
        <f t="shared" si="3"/>
        <v>10</v>
      </c>
      <c r="Q11" s="14">
        <f t="shared" si="4"/>
        <v>10</v>
      </c>
      <c r="R11" s="15">
        <f t="shared" si="5"/>
        <v>580</v>
      </c>
      <c r="S11" s="16">
        <f t="shared" si="8"/>
        <v>8</v>
      </c>
      <c r="T11" s="17">
        <v>0</v>
      </c>
    </row>
    <row r="12" spans="2:20" ht="18.600000000000001" customHeight="1" x14ac:dyDescent="0.25">
      <c r="B12" s="6">
        <v>5</v>
      </c>
      <c r="C12" s="6">
        <v>5</v>
      </c>
      <c r="D12" s="7" t="s">
        <v>54</v>
      </c>
      <c r="E12" s="8" t="s">
        <v>33</v>
      </c>
      <c r="F12" s="9"/>
      <c r="G12" s="6">
        <v>12</v>
      </c>
      <c r="H12" s="6">
        <v>12</v>
      </c>
      <c r="I12" s="9">
        <f t="shared" si="0"/>
        <v>78</v>
      </c>
      <c r="J12" s="75">
        <f t="shared" si="6"/>
        <v>5.5</v>
      </c>
      <c r="K12" s="6">
        <v>13</v>
      </c>
      <c r="L12" s="6">
        <v>13</v>
      </c>
      <c r="M12" s="9">
        <f t="shared" si="1"/>
        <v>104</v>
      </c>
      <c r="N12" s="10">
        <f t="shared" si="7"/>
        <v>4</v>
      </c>
      <c r="O12" s="12">
        <f t="shared" si="2"/>
        <v>9.5</v>
      </c>
      <c r="P12" s="31">
        <f t="shared" si="3"/>
        <v>25</v>
      </c>
      <c r="Q12" s="14">
        <f t="shared" si="4"/>
        <v>25</v>
      </c>
      <c r="R12" s="15">
        <f t="shared" si="5"/>
        <v>1160</v>
      </c>
      <c r="S12" s="16">
        <f t="shared" si="8"/>
        <v>4</v>
      </c>
      <c r="T12" s="17">
        <v>0</v>
      </c>
    </row>
    <row r="13" spans="2:20" ht="18" hidden="1" customHeight="1" x14ac:dyDescent="0.25">
      <c r="B13" s="19"/>
      <c r="C13" s="19"/>
      <c r="D13" s="19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6"/>
        <v>11</v>
      </c>
      <c r="K13" s="19">
        <v>-2</v>
      </c>
      <c r="L13" s="19">
        <v>-2</v>
      </c>
      <c r="M13" s="20">
        <f t="shared" si="1"/>
        <v>0</v>
      </c>
      <c r="N13" s="23">
        <f t="shared" si="7"/>
        <v>11</v>
      </c>
      <c r="O13" s="24">
        <f t="shared" si="2"/>
        <v>22</v>
      </c>
      <c r="P13" s="25">
        <f t="shared" si="3"/>
        <v>-4</v>
      </c>
      <c r="Q13" s="26">
        <f t="shared" si="4"/>
        <v>-4</v>
      </c>
      <c r="R13" s="27">
        <f t="shared" si="5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76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6"/>
        <v>11</v>
      </c>
      <c r="K14" s="6">
        <v>-2</v>
      </c>
      <c r="L14" s="6">
        <v>-2</v>
      </c>
      <c r="M14" s="7">
        <f t="shared" si="1"/>
        <v>0</v>
      </c>
      <c r="N14" s="10">
        <f t="shared" si="7"/>
        <v>11</v>
      </c>
      <c r="O14" s="12">
        <f t="shared" si="2"/>
        <v>22</v>
      </c>
      <c r="P14" s="31">
        <f t="shared" si="3"/>
        <v>-4</v>
      </c>
      <c r="Q14" s="14">
        <f t="shared" si="4"/>
        <v>-4</v>
      </c>
      <c r="R14" s="15">
        <f t="shared" si="5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6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6"/>
        <v>11</v>
      </c>
      <c r="K15" s="6">
        <v>-2</v>
      </c>
      <c r="L15" s="6">
        <v>-2</v>
      </c>
      <c r="M15" s="7">
        <f t="shared" si="1"/>
        <v>0</v>
      </c>
      <c r="N15" s="10">
        <f t="shared" si="7"/>
        <v>11</v>
      </c>
      <c r="O15" s="12">
        <f t="shared" si="2"/>
        <v>22</v>
      </c>
      <c r="P15" s="31">
        <f t="shared" si="3"/>
        <v>-4</v>
      </c>
      <c r="Q15" s="14">
        <f t="shared" si="4"/>
        <v>-4</v>
      </c>
      <c r="R15" s="15">
        <f t="shared" si="5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79</v>
      </c>
      <c r="K16" s="37"/>
      <c r="L16" s="37"/>
      <c r="M16" s="37"/>
      <c r="N16" s="37">
        <f>SUM(N4:N15)</f>
        <v>79</v>
      </c>
      <c r="O16" s="37">
        <f>SUM(O4:O15)</f>
        <v>158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1" workbookViewId="0"/>
  </sheetViews>
  <sheetFormatPr defaultRowHeight="13.2" customHeight="1" x14ac:dyDescent="0.25"/>
  <cols>
    <col min="1" max="1" width="3.09765625" hidden="1" customWidth="1"/>
    <col min="2" max="3" width="5.09765625" customWidth="1"/>
    <col min="4" max="4" width="17.8984375" customWidth="1"/>
    <col min="5" max="5" width="15.19921875" customWidth="1"/>
    <col min="6" max="6" width="6.8984375" hidden="1" customWidth="1"/>
    <col min="7" max="8" width="6.19921875" customWidth="1"/>
    <col min="9" max="9" width="9.5" hidden="1" customWidth="1"/>
    <col min="10" max="10" width="8.3984375" customWidth="1"/>
    <col min="11" max="11" width="6.3984375" customWidth="1"/>
    <col min="12" max="12" width="5.8984375" customWidth="1"/>
    <col min="13" max="13" width="8.3984375" hidden="1" customWidth="1"/>
    <col min="14" max="14" width="8.19921875" customWidth="1"/>
    <col min="15" max="15" width="9.796875" customWidth="1"/>
    <col min="16" max="16" width="6.8984375" customWidth="1"/>
    <col min="17" max="17" width="6.59765625" customWidth="1"/>
    <col min="18" max="18" width="8.3984375" hidden="1" customWidth="1"/>
    <col min="19" max="1024" width="8.3984375" customWidth="1"/>
  </cols>
  <sheetData>
    <row r="1" spans="2:20" ht="13.8" customHeight="1" x14ac:dyDescent="0.25"/>
    <row r="2" spans="2:20" ht="18" customHeight="1" x14ac:dyDescent="0.25">
      <c r="B2" s="33" t="s">
        <v>99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40.200000000000003" customHeight="1" x14ac:dyDescent="0.25">
      <c r="B3" s="34" t="s">
        <v>1</v>
      </c>
      <c r="C3" s="34"/>
      <c r="D3" s="1" t="s">
        <v>2</v>
      </c>
      <c r="E3" s="1" t="s">
        <v>3</v>
      </c>
      <c r="F3" s="2" t="s">
        <v>4</v>
      </c>
      <c r="G3" s="3" t="s">
        <v>5</v>
      </c>
      <c r="H3" s="3" t="s">
        <v>6</v>
      </c>
      <c r="I3" s="4"/>
      <c r="J3" s="3" t="s">
        <v>7</v>
      </c>
      <c r="K3" s="3" t="s">
        <v>8</v>
      </c>
      <c r="L3" s="3" t="s">
        <v>9</v>
      </c>
      <c r="M3" s="4"/>
      <c r="N3" s="4" t="s">
        <v>10</v>
      </c>
      <c r="O3" s="3" t="s">
        <v>45</v>
      </c>
      <c r="P3" s="3" t="s">
        <v>12</v>
      </c>
      <c r="Q3" s="3" t="s">
        <v>13</v>
      </c>
      <c r="R3" s="5"/>
      <c r="S3" s="3" t="s">
        <v>14</v>
      </c>
      <c r="T3" s="3" t="s">
        <v>15</v>
      </c>
    </row>
    <row r="4" spans="2:20" ht="18" customHeight="1" x14ac:dyDescent="0.25">
      <c r="B4" s="6">
        <v>4</v>
      </c>
      <c r="C4" s="6">
        <v>4</v>
      </c>
      <c r="D4" s="39" t="s">
        <v>100</v>
      </c>
      <c r="E4" s="8" t="s">
        <v>17</v>
      </c>
      <c r="F4" s="9"/>
      <c r="G4" s="6">
        <v>16</v>
      </c>
      <c r="H4" s="6">
        <v>16</v>
      </c>
      <c r="I4" s="9">
        <f t="shared" ref="I4:I15" si="0">COUNTIF(G$4:G$15,"&lt;"&amp;G4)*ROWS(G$4:G$15)+COUNTIF(H$4:H$15,"&lt;"&amp;H4)</f>
        <v>117</v>
      </c>
      <c r="J4" s="75">
        <f>IF(COUNTIF(I$4:I$15,I4)&gt;1,_xlfn.RANK.EQ(I4,I$4:I$15,0)+(COUNT(I$4:I$15)+1-_xlfn.RANK.EQ(I4,I$4:I$15,0)-_xlfn.RANK.EQ(I4,I$4:I$15,1))/2,_xlfn.RANK.EQ(I4,I$4:I$15,0)+(COUNT(I$4:I$15)+1-_xlfn.RANK.EQ(I4,I$4:I$15,0)-_xlfn.RANK.EQ(I4,I$4:I$15,1)))</f>
        <v>2.5</v>
      </c>
      <c r="K4" s="6">
        <v>14</v>
      </c>
      <c r="L4" s="6">
        <v>14</v>
      </c>
      <c r="M4" s="9">
        <f t="shared" ref="M4:M15" si="1">COUNTIF(K$4:K$15,"&lt;"&amp;K4)*ROWS(K$4:K$15)+COUNTIF(L$4:L$15,"&lt;"&amp;L4)</f>
        <v>130</v>
      </c>
      <c r="N4" s="10">
        <f>IF(COUNTIF(M$4:M$15,M4)&gt;1,_xlfn.RANK.EQ(M4,M$4:M$15,0)+(COUNT(M$4:M$15)+1-_xlfn.RANK.EQ(M4,M$4:M$15,0)-_xlfn.RANK.EQ(M4,M$4:M$15,1))/2,_xlfn.RANK.EQ(M4,M$4:M$15,0)+(COUNT(M$4:M$15)+1-_xlfn.RANK.EQ(M4,M$4:M$15,0)-_xlfn.RANK.EQ(M4,M$4:M$15,1)))</f>
        <v>2</v>
      </c>
      <c r="O4" s="12">
        <f t="shared" ref="O4:O15" si="2">SUM(J4,N4)</f>
        <v>4.5</v>
      </c>
      <c r="P4" s="31">
        <f t="shared" ref="P4:P15" si="3">SUM(K4,G4)</f>
        <v>30</v>
      </c>
      <c r="Q4" s="14">
        <f t="shared" ref="Q4:Q15" si="4">SUM(L4,H4)</f>
        <v>30</v>
      </c>
      <c r="R4" s="15">
        <f t="shared" ref="R4:R15" si="5">(COUNTIF(O$4:O$15,"&gt;"&amp;O4)*ROWS(O$4:O$14)+COUNTIF(P$4:P$15,"&lt;"&amp;P4))*ROWS(O$4:O$15)+COUNTIF(Q$4:Q$15,"&lt;"&amp;Q4)</f>
        <v>1450</v>
      </c>
      <c r="S4" s="16">
        <f>IF(COUNTIF(R$4:R$15,R4)&gt;1,_xlfn.RANK.EQ(R4,R$4:R$15,0)+(COUNT(R$4:R$15)+1-_xlfn.RANK.EQ(R4,R$4:R$15,0)-_xlfn.RANK.EQ(R4,R$4:R$15,1))/2,_xlfn.RANK.EQ(R4,R$4:R$15,0)+(COUNT(R$4:R$15)+1-_xlfn.RANK.EQ(R4,R$4:R$15,0)-_xlfn.RANK.EQ(R4,R$4:R$15,1)))</f>
        <v>2</v>
      </c>
      <c r="T4" s="17">
        <v>0</v>
      </c>
    </row>
    <row r="5" spans="2:20" ht="18" customHeight="1" x14ac:dyDescent="0.25">
      <c r="B5" s="6">
        <v>7</v>
      </c>
      <c r="C5" s="6">
        <v>7</v>
      </c>
      <c r="D5" s="7" t="s">
        <v>57</v>
      </c>
      <c r="E5" s="8" t="s">
        <v>19</v>
      </c>
      <c r="F5" s="9"/>
      <c r="G5" s="6">
        <v>7</v>
      </c>
      <c r="H5" s="6">
        <v>7</v>
      </c>
      <c r="I5" s="9">
        <f t="shared" si="0"/>
        <v>65</v>
      </c>
      <c r="J5" s="75">
        <f>IF(COUNTIF(I$4:I$15,I5)&gt;1,_xlfn.RANK.EQ(I5,I$4:I$15,0)+(COUNT(I$4:I$15)+1-_xlfn.RANK.EQ(I5,I$4:I$15,0)-_xlfn.RANK.EQ(I5,I$4:I$15,1))/2,_xlfn.RANK.EQ(I5,I$4:I$15,0)+(COUNT(I$4:I$15)+1-_xlfn.RANK.EQ(I5,I$4:I$15,0)-_xlfn.RANK.EQ(I5,I$4:I$15,1)))</f>
        <v>6.5</v>
      </c>
      <c r="K5" s="6">
        <v>10</v>
      </c>
      <c r="L5" s="6">
        <v>10</v>
      </c>
      <c r="M5" s="9">
        <f t="shared" si="1"/>
        <v>104</v>
      </c>
      <c r="N5" s="10">
        <f>IF(COUNTIF(M$4:M$15,M5)&gt;1,_xlfn.RANK.EQ(M5,M$4:M$15,0)+(COUNT(M$4:M$15)+1-_xlfn.RANK.EQ(M5,M$4:M$15,0)-_xlfn.RANK.EQ(M5,M$4:M$15,1))/2,_xlfn.RANK.EQ(M5,M$4:M$15,0)+(COUNT(M$4:M$15)+1-_xlfn.RANK.EQ(M5,M$4:M$15,0)-_xlfn.RANK.EQ(M5,M$4:M$15,1)))</f>
        <v>4</v>
      </c>
      <c r="O5" s="12">
        <f t="shared" si="2"/>
        <v>10.5</v>
      </c>
      <c r="P5" s="31">
        <f t="shared" si="3"/>
        <v>17</v>
      </c>
      <c r="Q5" s="14">
        <f t="shared" si="4"/>
        <v>17</v>
      </c>
      <c r="R5" s="15">
        <f t="shared" si="5"/>
        <v>870</v>
      </c>
      <c r="S5" s="16">
        <f>IF(COUNTIF(R$4:R$15,R5)&gt;1,_xlfn.RANK.EQ(R5,R$4:R$15,0)+(COUNT(R$4:R$15)+1-_xlfn.RANK.EQ(R5,R$4:R$15,0)-_xlfn.RANK.EQ(R5,R$4:R$15,1))/2,_xlfn.RANK.EQ(R5,R$4:R$15,0)+(COUNT(R$4:R$15)+1-_xlfn.RANK.EQ(R5,R$4:R$15,0)-_xlfn.RANK.EQ(R5,R$4:R$15,1)))</f>
        <v>5.5</v>
      </c>
      <c r="T5" s="17">
        <v>0</v>
      </c>
    </row>
    <row r="6" spans="2:20" ht="18" customHeight="1" x14ac:dyDescent="0.25">
      <c r="B6" s="6">
        <v>6</v>
      </c>
      <c r="C6" s="6">
        <v>6</v>
      </c>
      <c r="D6" s="7" t="s">
        <v>58</v>
      </c>
      <c r="E6" s="8" t="s">
        <v>21</v>
      </c>
      <c r="F6" s="9"/>
      <c r="G6" s="6">
        <v>16</v>
      </c>
      <c r="H6" s="6">
        <v>16</v>
      </c>
      <c r="I6" s="9">
        <f t="shared" si="0"/>
        <v>117</v>
      </c>
      <c r="J6" s="75">
        <f>IF(COUNTIF(I$4:I$15,I6)&gt;1,_xlfn.RANK.EQ(I6,I$4:I$15,0)+(COUNT(I$4:I$15)+1-_xlfn.RANK.EQ(I6,I$4:I$15,0)-_xlfn.RANK.EQ(I6,I$4:I$15,1))/2,_xlfn.RANK.EQ(I6,I$4:I$15,0)+(COUNT(I$4:I$15)+1-_xlfn.RANK.EQ(I6,I$4:I$15,0)-_xlfn.RANK.EQ(I6,I$4:I$15,1)))</f>
        <v>2.5</v>
      </c>
      <c r="K6" s="6">
        <v>13</v>
      </c>
      <c r="L6" s="6">
        <v>13</v>
      </c>
      <c r="M6" s="9">
        <f t="shared" si="1"/>
        <v>117</v>
      </c>
      <c r="N6" s="10">
        <f>IF(COUNTIF(M$4:M$15,M6)&gt;1,_xlfn.RANK.EQ(M6,M$4:M$15,0)+(COUNT(M$4:M$15)+1-_xlfn.RANK.EQ(M6,M$4:M$15,0)-_xlfn.RANK.EQ(M6,M$4:M$15,1))/2,_xlfn.RANK.EQ(M6,M$4:M$15,0)+(COUNT(M$4:M$15)+1-_xlfn.RANK.EQ(M6,M$4:M$15,0)-_xlfn.RANK.EQ(M6,M$4:M$15,1)))</f>
        <v>3</v>
      </c>
      <c r="O6" s="12">
        <f t="shared" si="2"/>
        <v>5.5</v>
      </c>
      <c r="P6" s="31">
        <f t="shared" si="3"/>
        <v>29</v>
      </c>
      <c r="Q6" s="14">
        <f t="shared" si="4"/>
        <v>29</v>
      </c>
      <c r="R6" s="15">
        <f t="shared" si="5"/>
        <v>1305</v>
      </c>
      <c r="S6" s="16">
        <f>IF(COUNTIF(R$4:R$15,R6)&gt;1,_xlfn.RANK.EQ(R6,R$4:R$15,0)+(COUNT(R$4:R$15)+1-_xlfn.RANK.EQ(R6,R$4:R$15,0)-_xlfn.RANK.EQ(R6,R$4:R$15,1))/2,_xlfn.RANK.EQ(R6,R$4:R$15,0)+(COUNT(R$4:R$15)+1-_xlfn.RANK.EQ(R6,R$4:R$15,0)-_xlfn.RANK.EQ(R6,R$4:R$15,1)))</f>
        <v>3</v>
      </c>
      <c r="T6" s="17">
        <v>0</v>
      </c>
    </row>
    <row r="7" spans="2:20" ht="18" customHeight="1" x14ac:dyDescent="0.25">
      <c r="B7" s="6">
        <v>2</v>
      </c>
      <c r="C7" s="6">
        <v>2</v>
      </c>
      <c r="D7" s="39" t="s">
        <v>59</v>
      </c>
      <c r="E7" s="8" t="s">
        <v>23</v>
      </c>
      <c r="F7" s="9"/>
      <c r="G7" s="6">
        <v>7</v>
      </c>
      <c r="H7" s="6">
        <v>7</v>
      </c>
      <c r="I7" s="9">
        <f t="shared" si="0"/>
        <v>65</v>
      </c>
      <c r="J7" s="75">
        <f>IF(COUNTIF(I$4:I$15,I7)&gt;1,_xlfn.RANK.EQ(I7,I$4:I$15,0)+(COUNT(I$4:I$15)+1-_xlfn.RANK.EQ(I7,I$4:I$15,0)-_xlfn.RANK.EQ(I7,I$4:I$15,1))/2,_xlfn.RANK.EQ(I7,I$4:I$15,0)+(COUNT(I$4:I$15)+1-_xlfn.RANK.EQ(I7,I$4:I$15,0)-_xlfn.RANK.EQ(I7,I$4:I$15,1)))</f>
        <v>6.5</v>
      </c>
      <c r="K7" s="6">
        <v>6</v>
      </c>
      <c r="L7" s="6">
        <v>6</v>
      </c>
      <c r="M7" s="9">
        <f t="shared" si="1"/>
        <v>65</v>
      </c>
      <c r="N7" s="10">
        <f>IF(COUNTIF(M$4:M$15,M7)&gt;1,_xlfn.RANK.EQ(M7,M$4:M$15,0)+(COUNT(M$4:M$15)+1-_xlfn.RANK.EQ(M7,M$4:M$15,0)-_xlfn.RANK.EQ(M7,M$4:M$15,1))/2,_xlfn.RANK.EQ(M7,M$4:M$15,0)+(COUNT(M$4:M$15)+1-_xlfn.RANK.EQ(M7,M$4:M$15,0)-_xlfn.RANK.EQ(M7,M$4:M$15,1)))</f>
        <v>6.5</v>
      </c>
      <c r="O7" s="12">
        <f t="shared" si="2"/>
        <v>13</v>
      </c>
      <c r="P7" s="31">
        <f t="shared" si="3"/>
        <v>13</v>
      </c>
      <c r="Q7" s="14">
        <f t="shared" si="4"/>
        <v>13</v>
      </c>
      <c r="R7" s="15">
        <f t="shared" si="5"/>
        <v>725</v>
      </c>
      <c r="S7" s="16">
        <f>IF(COUNTIF(R$4:R$15,R7)&gt;1,_xlfn.RANK.EQ(R7,R$4:R$15,0)+(COUNT(R$4:R$15)+1-_xlfn.RANK.EQ(R7,R$4:R$15,0)-_xlfn.RANK.EQ(R7,R$4:R$15,1))/2,_xlfn.RANK.EQ(R7,R$4:R$15,0)+(COUNT(R$4:R$15)+1-_xlfn.RANK.EQ(R7,R$4:R$15,0)-_xlfn.RANK.EQ(R7,R$4:R$15,1)))</f>
        <v>7</v>
      </c>
      <c r="T7" s="17">
        <v>0</v>
      </c>
    </row>
    <row r="8" spans="2:20" ht="18" customHeight="1" x14ac:dyDescent="0.25">
      <c r="B8" s="6">
        <v>8</v>
      </c>
      <c r="C8" s="6">
        <v>8</v>
      </c>
      <c r="D8" s="7" t="s">
        <v>60</v>
      </c>
      <c r="E8" s="8" t="s">
        <v>25</v>
      </c>
      <c r="F8" s="9"/>
      <c r="G8" s="6">
        <v>18</v>
      </c>
      <c r="H8" s="6">
        <v>18</v>
      </c>
      <c r="I8" s="9">
        <f t="shared" si="0"/>
        <v>143</v>
      </c>
      <c r="J8" s="75">
        <f>IF(COUNTIF(I$4:I$15,I8)&gt;1,_xlfn.RANK.EQ(I8,I$4:I$15,0)+(COUNT(I$4:I$15)+1-_xlfn.RANK.EQ(I8,I$4:I$15,0)-_xlfn.RANK.EQ(I8,I$4:I$15,1))/2,_xlfn.RANK.EQ(I8,I$4:I$15,0)+(COUNT(I$4:I$15)+1-_xlfn.RANK.EQ(I8,I$4:I$15,0)-_xlfn.RANK.EQ(I8,I$4:I$15,1)))</f>
        <v>1</v>
      </c>
      <c r="K8" s="6">
        <v>16</v>
      </c>
      <c r="L8" s="6">
        <v>16</v>
      </c>
      <c r="M8" s="9">
        <f t="shared" si="1"/>
        <v>143</v>
      </c>
      <c r="N8" s="10">
        <f>IF(COUNTIF(M$4:M$15,M8)&gt;1,_xlfn.RANK.EQ(M8,M$4:M$15,0)+(COUNT(M$4:M$15)+1-_xlfn.RANK.EQ(M8,M$4:M$15,0)-_xlfn.RANK.EQ(M8,M$4:M$15,1))/2,_xlfn.RANK.EQ(M8,M$4:M$15,0)+(COUNT(M$4:M$15)+1-_xlfn.RANK.EQ(M8,M$4:M$15,0)-_xlfn.RANK.EQ(M8,M$4:M$15,1)))</f>
        <v>1</v>
      </c>
      <c r="O8" s="12">
        <f t="shared" si="2"/>
        <v>2</v>
      </c>
      <c r="P8" s="31">
        <f t="shared" si="3"/>
        <v>34</v>
      </c>
      <c r="Q8" s="14">
        <f t="shared" si="4"/>
        <v>34</v>
      </c>
      <c r="R8" s="15">
        <f t="shared" si="5"/>
        <v>1595</v>
      </c>
      <c r="S8" s="16">
        <f>IF(COUNTIF(R$4:R$15,R8)&gt;1,_xlfn.RANK.EQ(R8,R$4:R$15,0)+(COUNT(R$4:R$15)+1-_xlfn.RANK.EQ(R8,R$4:R$15,0)-_xlfn.RANK.EQ(R8,R$4:R$15,1))/2,_xlfn.RANK.EQ(R8,R$4:R$15,0)+(COUNT(R$4:R$15)+1-_xlfn.RANK.EQ(R8,R$4:R$15,0)-_xlfn.RANK.EQ(R8,R$4:R$15,1)))</f>
        <v>1</v>
      </c>
      <c r="T8" s="17">
        <v>0</v>
      </c>
    </row>
    <row r="9" spans="2:20" ht="18" customHeight="1" x14ac:dyDescent="0.25">
      <c r="B9" s="6"/>
      <c r="C9" s="6"/>
      <c r="D9" s="8" t="s">
        <v>51</v>
      </c>
      <c r="E9" s="8" t="s">
        <v>27</v>
      </c>
      <c r="F9" s="9"/>
      <c r="G9" s="6">
        <v>0</v>
      </c>
      <c r="H9" s="6">
        <v>0</v>
      </c>
      <c r="I9" s="9">
        <f t="shared" si="0"/>
        <v>39</v>
      </c>
      <c r="J9" s="75">
        <v>10</v>
      </c>
      <c r="K9" s="6">
        <v>0</v>
      </c>
      <c r="L9" s="6">
        <v>0</v>
      </c>
      <c r="M9" s="9">
        <f t="shared" si="1"/>
        <v>39</v>
      </c>
      <c r="N9" s="10">
        <v>10</v>
      </c>
      <c r="O9" s="12">
        <f t="shared" si="2"/>
        <v>20</v>
      </c>
      <c r="P9" s="31">
        <f t="shared" si="3"/>
        <v>0</v>
      </c>
      <c r="Q9" s="14">
        <f t="shared" si="4"/>
        <v>0</v>
      </c>
      <c r="R9" s="15">
        <f t="shared" si="5"/>
        <v>435</v>
      </c>
      <c r="S9" s="16">
        <v>10</v>
      </c>
      <c r="T9" s="17">
        <v>0</v>
      </c>
    </row>
    <row r="10" spans="2:20" ht="18" customHeight="1" x14ac:dyDescent="0.25">
      <c r="B10" s="6">
        <v>9</v>
      </c>
      <c r="C10" s="6">
        <v>9</v>
      </c>
      <c r="D10" s="7" t="s">
        <v>61</v>
      </c>
      <c r="E10" s="8" t="s">
        <v>29</v>
      </c>
      <c r="F10" s="9"/>
      <c r="G10" s="6">
        <v>9</v>
      </c>
      <c r="H10" s="6">
        <v>9</v>
      </c>
      <c r="I10" s="9">
        <f t="shared" si="0"/>
        <v>91</v>
      </c>
      <c r="J10" s="75">
        <f t="shared" ref="J10:J15" si="6">IF(COUNTIF(I$4:I$15,I10)&gt;1,_xlfn.RANK.EQ(I10,I$4:I$15,0)+(COUNT(I$4:I$15)+1-_xlfn.RANK.EQ(I10,I$4:I$15,0)-_xlfn.RANK.EQ(I10,I$4:I$15,1))/2,_xlfn.RANK.EQ(I10,I$4:I$15,0)+(COUNT(I$4:I$15)+1-_xlfn.RANK.EQ(I10,I$4:I$15,0)-_xlfn.RANK.EQ(I10,I$4:I$15,1)))</f>
        <v>5</v>
      </c>
      <c r="K10" s="6">
        <v>9</v>
      </c>
      <c r="L10" s="6">
        <v>9</v>
      </c>
      <c r="M10" s="9">
        <f t="shared" si="1"/>
        <v>91</v>
      </c>
      <c r="N10" s="10">
        <f t="shared" ref="N10:N15" si="7">IF(COUNTIF(M$4:M$15,M10)&gt;1,_xlfn.RANK.EQ(M10,M$4:M$15,0)+(COUNT(M$4:M$15)+1-_xlfn.RANK.EQ(M10,M$4:M$15,0)-_xlfn.RANK.EQ(M10,M$4:M$15,1))/2,_xlfn.RANK.EQ(M10,M$4:M$15,0)+(COUNT(M$4:M$15)+1-_xlfn.RANK.EQ(M10,M$4:M$15,0)-_xlfn.RANK.EQ(M10,M$4:M$15,1)))</f>
        <v>5</v>
      </c>
      <c r="O10" s="12">
        <f t="shared" si="2"/>
        <v>10</v>
      </c>
      <c r="P10" s="31">
        <f t="shared" si="3"/>
        <v>18</v>
      </c>
      <c r="Q10" s="14">
        <f t="shared" si="4"/>
        <v>18</v>
      </c>
      <c r="R10" s="15">
        <f t="shared" si="5"/>
        <v>1160</v>
      </c>
      <c r="S10" s="16">
        <f t="shared" ref="S10:S15" si="8">IF(COUNTIF(R$4:R$15,R10)&gt;1,_xlfn.RANK.EQ(R10,R$4:R$15,0)+(COUNT(R$4:R$15)+1-_xlfn.RANK.EQ(R10,R$4:R$15,0)-_xlfn.RANK.EQ(R10,R$4:R$15,1))/2,_xlfn.RANK.EQ(R10,R$4:R$15,0)+(COUNT(R$4:R$15)+1-_xlfn.RANK.EQ(R10,R$4:R$15,0)-_xlfn.RANK.EQ(R10,R$4:R$15,1)))</f>
        <v>4</v>
      </c>
      <c r="T10" s="17">
        <v>0</v>
      </c>
    </row>
    <row r="11" spans="2:20" ht="18" customHeight="1" x14ac:dyDescent="0.25">
      <c r="B11" s="6">
        <v>3</v>
      </c>
      <c r="C11" s="6">
        <v>3</v>
      </c>
      <c r="D11" s="7" t="s">
        <v>62</v>
      </c>
      <c r="E11" s="8" t="s">
        <v>31</v>
      </c>
      <c r="F11" s="9"/>
      <c r="G11" s="6">
        <v>11</v>
      </c>
      <c r="H11" s="6">
        <v>11</v>
      </c>
      <c r="I11" s="9">
        <f t="shared" si="0"/>
        <v>104</v>
      </c>
      <c r="J11" s="75">
        <f t="shared" si="6"/>
        <v>4</v>
      </c>
      <c r="K11" s="6">
        <v>6</v>
      </c>
      <c r="L11" s="6">
        <v>6</v>
      </c>
      <c r="M11" s="9">
        <f t="shared" si="1"/>
        <v>65</v>
      </c>
      <c r="N11" s="10">
        <f t="shared" si="7"/>
        <v>6.5</v>
      </c>
      <c r="O11" s="12">
        <f t="shared" si="2"/>
        <v>10.5</v>
      </c>
      <c r="P11" s="31">
        <f t="shared" si="3"/>
        <v>17</v>
      </c>
      <c r="Q11" s="14">
        <f t="shared" si="4"/>
        <v>17</v>
      </c>
      <c r="R11" s="15">
        <f t="shared" si="5"/>
        <v>870</v>
      </c>
      <c r="S11" s="16">
        <f t="shared" si="8"/>
        <v>5.5</v>
      </c>
      <c r="T11" s="17">
        <v>0</v>
      </c>
    </row>
    <row r="12" spans="2:20" ht="18.600000000000001" customHeight="1" x14ac:dyDescent="0.25">
      <c r="B12" s="6">
        <v>1</v>
      </c>
      <c r="C12" s="6">
        <v>1</v>
      </c>
      <c r="D12" s="7" t="s">
        <v>63</v>
      </c>
      <c r="E12" s="8" t="s">
        <v>33</v>
      </c>
      <c r="F12" s="9"/>
      <c r="G12" s="6">
        <v>6</v>
      </c>
      <c r="H12" s="6">
        <v>6</v>
      </c>
      <c r="I12" s="9">
        <f t="shared" si="0"/>
        <v>52</v>
      </c>
      <c r="J12" s="75">
        <f t="shared" si="6"/>
        <v>8</v>
      </c>
      <c r="K12" s="6">
        <v>3</v>
      </c>
      <c r="L12" s="6">
        <v>3</v>
      </c>
      <c r="M12" s="9">
        <f t="shared" si="1"/>
        <v>52</v>
      </c>
      <c r="N12" s="10">
        <f t="shared" si="7"/>
        <v>8</v>
      </c>
      <c r="O12" s="12">
        <f t="shared" si="2"/>
        <v>16</v>
      </c>
      <c r="P12" s="31">
        <f t="shared" si="3"/>
        <v>9</v>
      </c>
      <c r="Q12" s="14">
        <f t="shared" si="4"/>
        <v>9</v>
      </c>
      <c r="R12" s="15">
        <f t="shared" si="5"/>
        <v>580</v>
      </c>
      <c r="S12" s="16">
        <f t="shared" si="8"/>
        <v>8</v>
      </c>
      <c r="T12" s="17">
        <v>0</v>
      </c>
    </row>
    <row r="13" spans="2:20" ht="18" hidden="1" customHeight="1" x14ac:dyDescent="0.25">
      <c r="B13" s="19"/>
      <c r="C13" s="19"/>
      <c r="D13" s="19"/>
      <c r="E13" s="21"/>
      <c r="F13" s="22"/>
      <c r="G13" s="19">
        <v>-2</v>
      </c>
      <c r="H13" s="19">
        <v>-2</v>
      </c>
      <c r="I13" s="20">
        <f t="shared" si="0"/>
        <v>0</v>
      </c>
      <c r="J13" s="23">
        <f t="shared" si="6"/>
        <v>11</v>
      </c>
      <c r="K13" s="19">
        <v>-2</v>
      </c>
      <c r="L13" s="19">
        <v>-2</v>
      </c>
      <c r="M13" s="20">
        <f t="shared" si="1"/>
        <v>0</v>
      </c>
      <c r="N13" s="23">
        <f t="shared" si="7"/>
        <v>11</v>
      </c>
      <c r="O13" s="24">
        <f t="shared" si="2"/>
        <v>22</v>
      </c>
      <c r="P13" s="25">
        <f t="shared" si="3"/>
        <v>-4</v>
      </c>
      <c r="Q13" s="26">
        <f t="shared" si="4"/>
        <v>-4</v>
      </c>
      <c r="R13" s="27">
        <f t="shared" si="5"/>
        <v>0</v>
      </c>
      <c r="S13" s="28">
        <f t="shared" si="8"/>
        <v>11</v>
      </c>
      <c r="T13" s="29">
        <v>0</v>
      </c>
    </row>
    <row r="14" spans="2:20" ht="18" hidden="1" customHeight="1" x14ac:dyDescent="0.25">
      <c r="B14" s="6"/>
      <c r="C14" s="6"/>
      <c r="D14" s="76"/>
      <c r="E14" s="8"/>
      <c r="F14" s="9"/>
      <c r="G14" s="6">
        <v>-2</v>
      </c>
      <c r="H14" s="6">
        <v>-2</v>
      </c>
      <c r="I14" s="7">
        <f t="shared" si="0"/>
        <v>0</v>
      </c>
      <c r="J14" s="10">
        <f t="shared" si="6"/>
        <v>11</v>
      </c>
      <c r="K14" s="6">
        <v>-2</v>
      </c>
      <c r="L14" s="6">
        <v>-2</v>
      </c>
      <c r="M14" s="7">
        <f t="shared" si="1"/>
        <v>0</v>
      </c>
      <c r="N14" s="10">
        <f t="shared" si="7"/>
        <v>11</v>
      </c>
      <c r="O14" s="12">
        <f t="shared" si="2"/>
        <v>22</v>
      </c>
      <c r="P14" s="31">
        <f t="shared" si="3"/>
        <v>-4</v>
      </c>
      <c r="Q14" s="14">
        <f t="shared" si="4"/>
        <v>-4</v>
      </c>
      <c r="R14" s="15">
        <f t="shared" si="5"/>
        <v>0</v>
      </c>
      <c r="S14" s="16">
        <f t="shared" si="8"/>
        <v>11</v>
      </c>
      <c r="T14" s="17">
        <v>0</v>
      </c>
    </row>
    <row r="15" spans="2:20" ht="18.600000000000001" hidden="1" customHeight="1" x14ac:dyDescent="0.25">
      <c r="B15" s="6"/>
      <c r="C15" s="6"/>
      <c r="D15" s="6"/>
      <c r="E15" s="8"/>
      <c r="F15" s="9"/>
      <c r="G15" s="6">
        <v>-2</v>
      </c>
      <c r="H15" s="6">
        <v>-2</v>
      </c>
      <c r="I15" s="7">
        <f t="shared" si="0"/>
        <v>0</v>
      </c>
      <c r="J15" s="10">
        <f t="shared" si="6"/>
        <v>11</v>
      </c>
      <c r="K15" s="6">
        <v>-2</v>
      </c>
      <c r="L15" s="6">
        <v>-2</v>
      </c>
      <c r="M15" s="7">
        <f t="shared" si="1"/>
        <v>0</v>
      </c>
      <c r="N15" s="10">
        <f t="shared" si="7"/>
        <v>11</v>
      </c>
      <c r="O15" s="12">
        <f t="shared" si="2"/>
        <v>22</v>
      </c>
      <c r="P15" s="31">
        <f t="shared" si="3"/>
        <v>-4</v>
      </c>
      <c r="Q15" s="14">
        <f t="shared" si="4"/>
        <v>-4</v>
      </c>
      <c r="R15" s="15">
        <f t="shared" si="5"/>
        <v>0</v>
      </c>
      <c r="S15" s="16">
        <f t="shared" si="8"/>
        <v>11</v>
      </c>
      <c r="T15" s="17">
        <v>0</v>
      </c>
    </row>
    <row r="16" spans="2:20" ht="13.2" customHeight="1" x14ac:dyDescent="0.25">
      <c r="B16" s="37"/>
      <c r="C16" s="37"/>
      <c r="D16" s="37"/>
      <c r="E16" s="37"/>
      <c r="F16" s="37"/>
      <c r="G16" s="37"/>
      <c r="H16" s="37"/>
      <c r="I16" s="37"/>
      <c r="J16" s="37">
        <f>SUM(J4:J15)</f>
        <v>79</v>
      </c>
      <c r="K16" s="37"/>
      <c r="L16" s="37"/>
      <c r="M16" s="37"/>
      <c r="N16" s="37">
        <f>SUM(N4:N15)</f>
        <v>79</v>
      </c>
      <c r="O16" s="37">
        <f>SUM(O4:O15)</f>
        <v>158</v>
      </c>
      <c r="P16" s="37"/>
      <c r="Q16" s="37"/>
      <c r="R16" s="37"/>
      <c r="S16" s="37"/>
      <c r="T16" s="37">
        <f>SUM(T4:T15)</f>
        <v>0</v>
      </c>
    </row>
  </sheetData>
  <mergeCells count="2">
    <mergeCell ref="B2:T2"/>
    <mergeCell ref="B3:C3"/>
  </mergeCells>
  <pageMargins left="0.7" right="0.7" top="1.045275590551181" bottom="1.045275590551181" header="0.75" footer="0.75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145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</vt:i4>
      </vt:variant>
    </vt:vector>
  </HeadingPairs>
  <TitlesOfParts>
    <vt:vector size="14" baseType="lpstr">
      <vt:lpstr>Sobota_I_kolo_sekt_A</vt:lpstr>
      <vt:lpstr>Sobota_I_kolo_sekt_B</vt:lpstr>
      <vt:lpstr>Sobota_I_kolo_sekt_C</vt:lpstr>
      <vt:lpstr>Sobota_I_kolo_sekt_D</vt:lpstr>
      <vt:lpstr>Celkovo_sobota_I_kola</vt:lpstr>
      <vt:lpstr>Nedela_I_kolo_sekt_A</vt:lpstr>
      <vt:lpstr>Nedela_I_kolo_sekt_B</vt:lpstr>
      <vt:lpstr>Nedela_I_kolo_sekt_C</vt:lpstr>
      <vt:lpstr>Nedela_I_kolo_sekt_D</vt:lpstr>
      <vt:lpstr>Celkovo_nedela_I_kola</vt:lpstr>
      <vt:lpstr>SO+NE spolu </vt:lpstr>
      <vt:lpstr>Celkovo_Preteky</vt:lpstr>
      <vt:lpstr>Nedela_I_kolo_sekt_A!ZV</vt:lpstr>
      <vt:lpstr>Sobota_I_kolo_sekt_A!ZV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Varchula Marek</dc:creator>
  <cp:lastModifiedBy>Palino Kubiš</cp:lastModifiedBy>
  <cp:revision>14</cp:revision>
  <cp:lastPrinted>2023-09-10T12:22:39Z</cp:lastPrinted>
  <dcterms:created xsi:type="dcterms:W3CDTF">2013-01-10T13:46:53Z</dcterms:created>
  <dcterms:modified xsi:type="dcterms:W3CDTF">2023-09-11T08:07:40Z</dcterms:modified>
</cp:coreProperties>
</file>