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736" firstSheet="6" activeTab="11"/>
  </bookViews>
  <sheets>
    <sheet name="Sobota_I_kolo_sekt_A" sheetId="1" r:id="rId1"/>
    <sheet name="Sobota_I_kolo_sekt_B" sheetId="2" r:id="rId2"/>
    <sheet name="Sobota_I_kolo_sekt_C" sheetId="3" r:id="rId3"/>
    <sheet name="Sobota_I_kolo_sekt_D" sheetId="4" r:id="rId4"/>
    <sheet name="Celkovo_sobota_I_kola" sheetId="5" r:id="rId5"/>
    <sheet name="Nedela_I_kolo_sekt_A" sheetId="6" r:id="rId6"/>
    <sheet name="Nedela_I_kolo_sekt_B" sheetId="7" r:id="rId7"/>
    <sheet name="Nedela_I_kolo_sekt_C" sheetId="8" r:id="rId8"/>
    <sheet name="Nedela_I_kolo_sekt_D" sheetId="9" r:id="rId9"/>
    <sheet name="Celkovo_nedela_I_kola" sheetId="10" r:id="rId10"/>
    <sheet name="SO+NE spolu " sheetId="11" r:id="rId11"/>
    <sheet name="Celkovo_Preteky" sheetId="12" r:id="rId12"/>
  </sheets>
  <externalReferences>
    <externalReference r:id="rId15"/>
    <externalReference r:id="rId16"/>
  </externalReferences>
  <definedNames>
    <definedName name="Excel_BuiltIn__FilterDatabase_1">#REF!</definedName>
    <definedName name="ZV" localSheetId="5">'Nedela_I_kolo_sekt_A'!$E$4</definedName>
    <definedName name="ZV" localSheetId="0">'Sobota_I_kolo_sekt_A'!$E$4</definedName>
  </definedNames>
  <calcPr fullCalcOnLoad="1"/>
</workbook>
</file>

<file path=xl/comments7.xml><?xml version="1.0" encoding="utf-8"?>
<comments xmlns="http://schemas.openxmlformats.org/spreadsheetml/2006/main">
  <authors>
    <author>lenovo</author>
  </authors>
  <commentList>
    <comment ref="B12" authorId="0">
      <text>
        <r>
          <rPr>
            <b/>
            <sz val="9"/>
            <rFont val="Segoe UI"/>
            <family val="0"/>
          </rPr>
          <t>lenovo:</t>
        </r>
        <r>
          <rPr>
            <sz val="9"/>
            <rFont val="Segoe UI"/>
            <family val="0"/>
          </rPr>
          <t xml:space="preserve">
a</t>
        </r>
      </text>
    </comment>
  </commentList>
</comments>
</file>

<file path=xl/sharedStrings.xml><?xml version="1.0" encoding="utf-8"?>
<sst xmlns="http://schemas.openxmlformats.org/spreadsheetml/2006/main" count="399" uniqueCount="83">
  <si>
    <t>Čísla stanovísk</t>
  </si>
  <si>
    <t>Meno, priezvisko pretekára</t>
  </si>
  <si>
    <t>MsO SRZ</t>
  </si>
  <si>
    <t>Rozhoduje</t>
  </si>
  <si>
    <t>Umiestnenie 1.č.</t>
  </si>
  <si>
    <t>Umiestnenie 2.č.</t>
  </si>
  <si>
    <t>Súčet umiestnení</t>
  </si>
  <si>
    <t>Umiestnenie CELKOM</t>
  </si>
  <si>
    <t>Body do ATP</t>
  </si>
  <si>
    <t>p.č.</t>
  </si>
  <si>
    <t>Sektor A</t>
  </si>
  <si>
    <t>Sektor B</t>
  </si>
  <si>
    <t>Sektor C</t>
  </si>
  <si>
    <t>Sektor D</t>
  </si>
  <si>
    <t>Body spolu</t>
  </si>
  <si>
    <t>Umiestnenie</t>
  </si>
  <si>
    <t>A</t>
  </si>
  <si>
    <t>C</t>
  </si>
  <si>
    <t>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</si>
  <si>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</si>
  <si>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</si>
  <si>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</si>
  <si>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</si>
  <si>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</si>
  <si>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</si>
  <si>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</si>
  <si>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</si>
  <si>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</si>
  <si>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</si>
  <si>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</si>
  <si>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</si>
  <si>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počet rýb</t>
  </si>
  <si>
    <t>počet bodov</t>
  </si>
  <si>
    <t>Sobota</t>
  </si>
  <si>
    <t>Nedeľa</t>
  </si>
  <si>
    <t>Spolu SO+NE</t>
  </si>
  <si>
    <t xml:space="preserve">súčet umiestnení </t>
  </si>
  <si>
    <t>P.č.</t>
  </si>
  <si>
    <t>Ryby spolu</t>
  </si>
  <si>
    <t>body 1.č.</t>
  </si>
  <si>
    <t>ryby 1.č.</t>
  </si>
  <si>
    <t>body 2.č.</t>
  </si>
  <si>
    <t>ryby 2.č.</t>
  </si>
  <si>
    <t>Celkom body</t>
  </si>
  <si>
    <t>Celkom ryby</t>
  </si>
  <si>
    <t>ryby spolu</t>
  </si>
  <si>
    <t>súčet um. ABCD</t>
  </si>
  <si>
    <t>por.</t>
  </si>
  <si>
    <t>por</t>
  </si>
  <si>
    <t>súč.um.ABCD</t>
  </si>
  <si>
    <t>Súčet umiestn</t>
  </si>
  <si>
    <t xml:space="preserve">5+6.preteky </t>
  </si>
  <si>
    <r>
      <rPr>
        <b/>
        <sz val="10"/>
        <rFont val="Arial"/>
        <family val="2"/>
      </rPr>
      <t>1+2.preteky</t>
    </r>
    <r>
      <rPr>
        <b/>
        <sz val="12"/>
        <rFont val="Arial"/>
        <family val="2"/>
      </rPr>
      <t xml:space="preserve"> </t>
    </r>
  </si>
  <si>
    <t xml:space="preserve">3+4. preteky  </t>
  </si>
  <si>
    <t>Humenné A</t>
  </si>
  <si>
    <t>Levice</t>
  </si>
  <si>
    <t>Partizánske</t>
  </si>
  <si>
    <t>Trenčín A</t>
  </si>
  <si>
    <t>Dubnica n/V.</t>
  </si>
  <si>
    <t>Kys.N.Mesto</t>
  </si>
  <si>
    <t>Trenčín B</t>
  </si>
  <si>
    <t>Trnava</t>
  </si>
  <si>
    <t>Vranov n/T.</t>
  </si>
  <si>
    <t xml:space="preserve">LRU Prívlač 1.liga sektor A  SOBOTA                                                                                                                                                                                  </t>
  </si>
  <si>
    <t xml:space="preserve">LRU prívlač 1.liga sektor B       SOBOTA                                                                                                                                                                            </t>
  </si>
  <si>
    <t xml:space="preserve">LRU prívlač 1. liga sektor C          SOBOTA                                                                                                                                                                      </t>
  </si>
  <si>
    <t xml:space="preserve">LRU prívlač 1. liga sektor D         SOBOTA                                                                                                                                                                       </t>
  </si>
  <si>
    <t xml:space="preserve">LRU prívlač 1 .liga sektor A  NEDEĽA                                                                                                                                                                                </t>
  </si>
  <si>
    <t xml:space="preserve">LRU prívlač 1.liga sektor B  NEDEĽA                                                                                                                                                                                </t>
  </si>
  <si>
    <t xml:space="preserve">LRU prívlač 1. liga sektor C NEDEĽA                                                                                                                                                                                </t>
  </si>
  <si>
    <t xml:space="preserve">LRU prívlač 1. liga  sektor D   NEDEĽA                                                                                                                                                                                </t>
  </si>
  <si>
    <t>Želiezovce</t>
  </si>
  <si>
    <t>LRU - Prívlač 1. liga  CELKOM 2023</t>
  </si>
  <si>
    <t>1. Liga prívlač   SO+NE Studený potok 2023</t>
  </si>
  <si>
    <t>Hl. rozhodca:</t>
  </si>
  <si>
    <t>Garant:</t>
  </si>
  <si>
    <t>Riaditeľ:</t>
  </si>
  <si>
    <t>LRU prívlač   1 . liga SOBOTA Studený potok</t>
  </si>
  <si>
    <t>LRU prívlač 1. liga NEDEĽA   Studený potok</t>
  </si>
  <si>
    <t>Hl.rozhodca                                                           Garant                       Riaditeľ</t>
  </si>
  <si>
    <t>Hl. rozhodca: Pavol Kubiš</t>
  </si>
  <si>
    <t>Garant:  Richard Hatala</t>
  </si>
  <si>
    <t>Riaditeľ: Ondrej Pavelko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</si>
</sst>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\P\r\a\vd\a;&quot;Pravda&quot;;&quot;Nepravda&quot;"/>
    <numFmt numFmtId="176" formatCode="[$€-2]\ #\ ##,000_);[Red]\([$¥€-2]\ #\ ##,000\)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4"/>
      <name val="Arial"/>
      <family val="2"/>
    </font>
    <font>
      <u val="single"/>
      <sz val="12"/>
      <name val="Arial"/>
      <family val="2"/>
    </font>
    <font>
      <u val="single"/>
      <sz val="14"/>
      <name val="Arial"/>
      <family val="2"/>
    </font>
    <font>
      <i/>
      <u val="single"/>
      <sz val="14"/>
      <name val="Arial"/>
      <family val="2"/>
    </font>
    <font>
      <i/>
      <sz val="14"/>
      <name val="Arial"/>
      <family val="2"/>
    </font>
    <font>
      <b/>
      <sz val="8"/>
      <name val="Arial"/>
      <family val="2"/>
    </font>
    <font>
      <sz val="9"/>
      <name val="Segoe UI"/>
      <family val="0"/>
    </font>
    <font>
      <b/>
      <sz val="9"/>
      <name val="Segoe U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16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17" borderId="0" applyNumberFormat="0" applyBorder="0" applyAlignment="0" applyProtection="0"/>
    <xf numFmtId="9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0" fillId="18" borderId="5" applyNumberFormat="0" applyAlignment="0" applyProtection="0"/>
    <xf numFmtId="0" fontId="12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7" borderId="8" applyNumberFormat="0" applyAlignment="0" applyProtection="0"/>
    <xf numFmtId="0" fontId="4" fillId="19" borderId="8" applyNumberFormat="0" applyAlignment="0" applyProtection="0"/>
    <xf numFmtId="0" fontId="14" fillId="19" borderId="9" applyNumberFormat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71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1" fillId="0" borderId="13" xfId="0" applyFont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0" fillId="6" borderId="0" xfId="0" applyFont="1" applyFill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174" fontId="29" fillId="7" borderId="32" xfId="0" applyNumberFormat="1" applyFont="1" applyFill="1" applyBorder="1" applyAlignment="1">
      <alignment horizontal="center" vertical="center" wrapText="1"/>
    </xf>
    <xf numFmtId="174" fontId="29" fillId="7" borderId="33" xfId="0" applyNumberFormat="1" applyFont="1" applyFill="1" applyBorder="1" applyAlignment="1">
      <alignment horizontal="center" vertical="center" wrapText="1"/>
    </xf>
    <xf numFmtId="174" fontId="29" fillId="7" borderId="34" xfId="0" applyNumberFormat="1" applyFont="1" applyFill="1" applyBorder="1" applyAlignment="1">
      <alignment horizontal="center" vertical="center" wrapText="1"/>
    </xf>
    <xf numFmtId="0" fontId="28" fillId="10" borderId="35" xfId="0" applyFont="1" applyFill="1" applyBorder="1" applyAlignment="1">
      <alignment horizontal="center" vertical="center" wrapText="1"/>
    </xf>
    <xf numFmtId="0" fontId="28" fillId="10" borderId="36" xfId="0" applyFont="1" applyFill="1" applyBorder="1" applyAlignment="1">
      <alignment horizontal="center" vertical="center" wrapText="1"/>
    </xf>
    <xf numFmtId="0" fontId="28" fillId="10" borderId="37" xfId="0" applyFont="1" applyFill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27" fillId="10" borderId="35" xfId="0" applyFont="1" applyFill="1" applyBorder="1" applyAlignment="1">
      <alignment horizontal="center" vertical="center" wrapText="1"/>
    </xf>
    <xf numFmtId="0" fontId="27" fillId="10" borderId="36" xfId="0" applyFont="1" applyFill="1" applyBorder="1" applyAlignment="1">
      <alignment horizontal="center" vertical="center" wrapText="1"/>
    </xf>
    <xf numFmtId="0" fontId="27" fillId="10" borderId="37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26" fillId="4" borderId="36" xfId="0" applyFont="1" applyFill="1" applyBorder="1" applyAlignment="1">
      <alignment horizontal="center" vertical="center" wrapText="1"/>
    </xf>
    <xf numFmtId="0" fontId="26" fillId="4" borderId="37" xfId="0" applyFont="1" applyFill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horizontal="center" vertical="center" wrapText="1"/>
    </xf>
    <xf numFmtId="0" fontId="30" fillId="4" borderId="41" xfId="0" applyFont="1" applyFill="1" applyBorder="1" applyAlignment="1">
      <alignment horizontal="center" vertical="center" wrapText="1"/>
    </xf>
    <xf numFmtId="0" fontId="30" fillId="4" borderId="42" xfId="0" applyFont="1" applyFill="1" applyBorder="1" applyAlignment="1">
      <alignment horizontal="center" vertical="center" wrapText="1"/>
    </xf>
    <xf numFmtId="0" fontId="21" fillId="24" borderId="43" xfId="0" applyFont="1" applyFill="1" applyBorder="1" applyAlignment="1">
      <alignment horizontal="center" vertical="center" wrapText="1"/>
    </xf>
    <xf numFmtId="0" fontId="21" fillId="24" borderId="44" xfId="0" applyFont="1" applyFill="1" applyBorder="1" applyAlignment="1">
      <alignment horizontal="center" vertical="center" wrapText="1"/>
    </xf>
    <xf numFmtId="0" fontId="21" fillId="24" borderId="45" xfId="0" applyFont="1" applyFill="1" applyBorder="1" applyAlignment="1">
      <alignment horizontal="center" vertical="center" wrapText="1"/>
    </xf>
    <xf numFmtId="0" fontId="21" fillId="24" borderId="35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1" fillId="24" borderId="37" xfId="0" applyFont="1" applyFill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1" fillId="25" borderId="38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25" borderId="24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18" fillId="0" borderId="32" xfId="0" applyNumberFormat="1" applyFont="1" applyFill="1" applyBorder="1" applyAlignment="1">
      <alignment horizontal="center" vertical="center"/>
    </xf>
    <xf numFmtId="0" fontId="21" fillId="25" borderId="39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18" fillId="0" borderId="33" xfId="0" applyNumberFormat="1" applyFont="1" applyFill="1" applyBorder="1" applyAlignment="1">
      <alignment horizontal="center" vertical="center"/>
    </xf>
    <xf numFmtId="0" fontId="21" fillId="25" borderId="40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 vertical="center"/>
    </xf>
    <xf numFmtId="0" fontId="18" fillId="0" borderId="3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9" fillId="25" borderId="35" xfId="0" applyFont="1" applyFill="1" applyBorder="1" applyAlignment="1">
      <alignment horizontal="center" vertical="center" wrapText="1"/>
    </xf>
    <xf numFmtId="0" fontId="19" fillId="25" borderId="36" xfId="0" applyFont="1" applyFill="1" applyBorder="1" applyAlignment="1">
      <alignment horizontal="center" vertical="center" wrapText="1"/>
    </xf>
    <xf numFmtId="0" fontId="19" fillId="25" borderId="37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19" fillId="26" borderId="51" xfId="0" applyFont="1" applyFill="1" applyBorder="1" applyAlignment="1">
      <alignment horizontal="center" vertical="center" wrapText="1"/>
    </xf>
    <xf numFmtId="0" fontId="21" fillId="26" borderId="24" xfId="0" applyFont="1" applyFill="1" applyBorder="1" applyAlignment="1">
      <alignment horizontal="center" vertical="center"/>
    </xf>
    <xf numFmtId="0" fontId="21" fillId="26" borderId="26" xfId="0" applyFont="1" applyFill="1" applyBorder="1" applyAlignment="1">
      <alignment horizontal="center" vertical="center"/>
    </xf>
    <xf numFmtId="0" fontId="21" fillId="26" borderId="27" xfId="0" applyFont="1" applyFill="1" applyBorder="1" applyAlignment="1">
      <alignment horizontal="center" vertical="center"/>
    </xf>
    <xf numFmtId="0" fontId="21" fillId="26" borderId="38" xfId="0" applyFont="1" applyFill="1" applyBorder="1" applyAlignment="1">
      <alignment horizontal="center" vertical="center"/>
    </xf>
    <xf numFmtId="0" fontId="30" fillId="27" borderId="42" xfId="0" applyFont="1" applyFill="1" applyBorder="1" applyAlignment="1">
      <alignment horizontal="center" vertical="center" wrapText="1"/>
    </xf>
    <xf numFmtId="0" fontId="21" fillId="28" borderId="27" xfId="0" applyFont="1" applyFill="1" applyBorder="1" applyAlignment="1">
      <alignment horizontal="center" vertical="center"/>
    </xf>
    <xf numFmtId="0" fontId="21" fillId="29" borderId="38" xfId="0" applyFont="1" applyFill="1" applyBorder="1" applyAlignment="1">
      <alignment horizontal="center" vertical="center"/>
    </xf>
    <xf numFmtId="0" fontId="21" fillId="29" borderId="24" xfId="0" applyFont="1" applyFill="1" applyBorder="1" applyAlignment="1">
      <alignment horizontal="center" vertical="center"/>
    </xf>
    <xf numFmtId="0" fontId="21" fillId="29" borderId="26" xfId="0" applyFont="1" applyFill="1" applyBorder="1" applyAlignment="1">
      <alignment horizontal="center" vertical="center"/>
    </xf>
    <xf numFmtId="0" fontId="19" fillId="29" borderId="51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174" fontId="29" fillId="0" borderId="32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6" fillId="0" borderId="36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174" fontId="29" fillId="0" borderId="33" xfId="0" applyNumberFormat="1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21" fillId="25" borderId="65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33" xfId="0" applyFont="1" applyFill="1" applyBorder="1" applyAlignment="1">
      <alignment horizontal="center" vertical="center" wrapText="1"/>
    </xf>
    <xf numFmtId="0" fontId="21" fillId="0" borderId="67" xfId="0" applyFont="1" applyFill="1" applyBorder="1" applyAlignment="1">
      <alignment horizontal="center" vertical="center" wrapText="1"/>
    </xf>
    <xf numFmtId="0" fontId="19" fillId="25" borderId="68" xfId="0" applyFont="1" applyFill="1" applyBorder="1" applyAlignment="1">
      <alignment horizontal="center" vertical="center" wrapText="1"/>
    </xf>
    <xf numFmtId="0" fontId="21" fillId="0" borderId="68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25" borderId="62" xfId="0" applyFont="1" applyFill="1" applyBorder="1" applyAlignment="1">
      <alignment horizontal="center" vertical="center"/>
    </xf>
    <xf numFmtId="0" fontId="18" fillId="0" borderId="70" xfId="0" applyNumberFormat="1" applyFont="1" applyFill="1" applyBorder="1" applyAlignment="1">
      <alignment horizontal="center" vertical="center"/>
    </xf>
    <xf numFmtId="0" fontId="18" fillId="0" borderId="35" xfId="0" applyNumberFormat="1" applyFont="1" applyFill="1" applyBorder="1" applyAlignment="1">
      <alignment horizontal="center" vertical="center"/>
    </xf>
    <xf numFmtId="0" fontId="18" fillId="0" borderId="36" xfId="0" applyNumberFormat="1" applyFont="1" applyFill="1" applyBorder="1" applyAlignment="1">
      <alignment horizontal="center" vertical="center"/>
    </xf>
    <xf numFmtId="0" fontId="18" fillId="0" borderId="37" xfId="0" applyNumberFormat="1" applyFont="1" applyFill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1" fillId="29" borderId="65" xfId="0" applyFont="1" applyFill="1" applyBorder="1" applyAlignment="1">
      <alignment horizontal="center" vertical="center"/>
    </xf>
    <xf numFmtId="0" fontId="21" fillId="29" borderId="62" xfId="0" applyFont="1" applyFill="1" applyBorder="1" applyAlignment="1">
      <alignment horizontal="center" vertical="center"/>
    </xf>
    <xf numFmtId="0" fontId="19" fillId="29" borderId="67" xfId="0" applyFont="1" applyFill="1" applyBorder="1" applyAlignment="1">
      <alignment horizontal="center" vertical="center" wrapText="1"/>
    </xf>
    <xf numFmtId="0" fontId="21" fillId="29" borderId="27" xfId="0" applyFont="1" applyFill="1" applyBorder="1" applyAlignment="1">
      <alignment horizontal="center" vertical="center"/>
    </xf>
    <xf numFmtId="0" fontId="19" fillId="29" borderId="35" xfId="0" applyFont="1" applyFill="1" applyBorder="1" applyAlignment="1">
      <alignment horizontal="center" vertical="center" wrapText="1"/>
    </xf>
    <xf numFmtId="0" fontId="19" fillId="29" borderId="36" xfId="0" applyFont="1" applyFill="1" applyBorder="1" applyAlignment="1">
      <alignment horizontal="center" vertical="center" wrapText="1"/>
    </xf>
    <xf numFmtId="0" fontId="19" fillId="29" borderId="37" xfId="0" applyFont="1" applyFill="1" applyBorder="1" applyAlignment="1">
      <alignment horizontal="center" vertical="center" wrapText="1"/>
    </xf>
    <xf numFmtId="0" fontId="21" fillId="24" borderId="69" xfId="0" applyFont="1" applyFill="1" applyBorder="1" applyAlignment="1">
      <alignment horizontal="center" vertical="center" wrapText="1"/>
    </xf>
    <xf numFmtId="0" fontId="21" fillId="24" borderId="68" xfId="0" applyFont="1" applyFill="1" applyBorder="1" applyAlignment="1">
      <alignment horizontal="center" vertical="center" wrapText="1"/>
    </xf>
    <xf numFmtId="0" fontId="21" fillId="26" borderId="65" xfId="0" applyFont="1" applyFill="1" applyBorder="1" applyAlignment="1">
      <alignment horizontal="center" vertical="center"/>
    </xf>
    <xf numFmtId="0" fontId="21" fillId="26" borderId="62" xfId="0" applyFont="1" applyFill="1" applyBorder="1" applyAlignment="1">
      <alignment horizontal="center" vertical="center"/>
    </xf>
    <xf numFmtId="0" fontId="19" fillId="26" borderId="67" xfId="0" applyFont="1" applyFill="1" applyBorder="1" applyAlignment="1">
      <alignment horizontal="center" vertical="center" wrapText="1"/>
    </xf>
    <xf numFmtId="0" fontId="19" fillId="26" borderId="35" xfId="0" applyFont="1" applyFill="1" applyBorder="1" applyAlignment="1">
      <alignment horizontal="center" vertical="center" wrapText="1"/>
    </xf>
    <xf numFmtId="0" fontId="19" fillId="26" borderId="36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21" fillId="0" borderId="71" xfId="0" applyFont="1" applyBorder="1" applyAlignment="1">
      <alignment horizontal="center" vertical="center" wrapText="1"/>
    </xf>
    <xf numFmtId="0" fontId="21" fillId="0" borderId="72" xfId="0" applyFont="1" applyBorder="1" applyAlignment="1">
      <alignment horizontal="center" vertical="center" wrapText="1"/>
    </xf>
    <xf numFmtId="0" fontId="21" fillId="0" borderId="73" xfId="0" applyFont="1" applyBorder="1" applyAlignment="1">
      <alignment horizontal="center" vertical="center" wrapText="1"/>
    </xf>
    <xf numFmtId="0" fontId="21" fillId="0" borderId="62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6" fillId="4" borderId="68" xfId="0" applyFont="1" applyFill="1" applyBorder="1" applyAlignment="1">
      <alignment horizontal="center" vertical="center" wrapText="1"/>
    </xf>
    <xf numFmtId="0" fontId="27" fillId="10" borderId="68" xfId="0" applyFont="1" applyFill="1" applyBorder="1" applyAlignment="1">
      <alignment horizontal="center" vertical="center" wrapText="1"/>
    </xf>
    <xf numFmtId="0" fontId="0" fillId="0" borderId="65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28" fillId="10" borderId="68" xfId="0" applyFont="1" applyFill="1" applyBorder="1" applyAlignment="1">
      <alignment horizontal="center" vertical="center" wrapText="1"/>
    </xf>
    <xf numFmtId="174" fontId="29" fillId="7" borderId="70" xfId="0" applyNumberFormat="1" applyFont="1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5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6" fillId="0" borderId="37" xfId="0" applyFont="1" applyFill="1" applyBorder="1" applyAlignment="1">
      <alignment horizontal="center" vertical="center" wrapText="1"/>
    </xf>
    <xf numFmtId="0" fontId="27" fillId="0" borderId="3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174" fontId="29" fillId="0" borderId="34" xfId="0" applyNumberFormat="1" applyFont="1" applyFill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76" xfId="0" applyFont="1" applyFill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 wrapText="1"/>
    </xf>
    <xf numFmtId="0" fontId="0" fillId="6" borderId="75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76" xfId="0" applyFont="1" applyFill="1" applyBorder="1" applyAlignment="1">
      <alignment horizontal="center" vertical="center" wrapText="1"/>
    </xf>
    <xf numFmtId="0" fontId="0" fillId="6" borderId="77" xfId="0" applyFont="1" applyFill="1" applyBorder="1" applyAlignment="1">
      <alignment horizontal="center" vertical="center" wrapText="1"/>
    </xf>
    <xf numFmtId="0" fontId="0" fillId="6" borderId="41" xfId="0" applyFont="1" applyFill="1" applyBorder="1" applyAlignment="1">
      <alignment horizontal="center" vertical="center" wrapText="1"/>
    </xf>
    <xf numFmtId="0" fontId="0" fillId="6" borderId="78" xfId="0" applyFont="1" applyFill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5" fillId="0" borderId="79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25" fillId="0" borderId="81" xfId="0" applyFont="1" applyFill="1" applyBorder="1" applyAlignment="1">
      <alignment horizontal="center" vertical="center" wrapText="1"/>
    </xf>
    <xf numFmtId="0" fontId="21" fillId="0" borderId="82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1" fillId="0" borderId="85" xfId="0" applyFont="1" applyFill="1" applyBorder="1" applyAlignment="1">
      <alignment horizontal="center" vertical="center" wrapText="1"/>
    </xf>
    <xf numFmtId="0" fontId="25" fillId="0" borderId="86" xfId="0" applyFont="1" applyFill="1" applyBorder="1" applyAlignment="1">
      <alignment horizontal="center" vertical="center" wrapText="1"/>
    </xf>
    <xf numFmtId="0" fontId="25" fillId="0" borderId="87" xfId="0" applyFont="1" applyFill="1" applyBorder="1" applyAlignment="1">
      <alignment horizontal="center" vertical="center" wrapText="1"/>
    </xf>
    <xf numFmtId="0" fontId="25" fillId="0" borderId="88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19" fillId="4" borderId="89" xfId="0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19" fillId="4" borderId="91" xfId="0" applyFont="1" applyFill="1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19" fillId="4" borderId="93" xfId="0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19" fillId="4" borderId="95" xfId="0" applyFont="1" applyFill="1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18" fillId="10" borderId="97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19" fillId="4" borderId="98" xfId="0" applyFont="1" applyFill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19" fillId="4" borderId="97" xfId="0" applyFont="1" applyFill="1" applyBorder="1" applyAlignment="1">
      <alignment horizontal="center" vertical="center" wrapText="1"/>
    </xf>
    <xf numFmtId="0" fontId="0" fillId="0" borderId="99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20" fillId="4" borderId="95" xfId="0" applyFont="1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25" fillId="7" borderId="86" xfId="0" applyFont="1" applyFill="1" applyBorder="1" applyAlignment="1">
      <alignment horizontal="center" vertical="center" wrapText="1"/>
    </xf>
    <xf numFmtId="0" fontId="25" fillId="7" borderId="87" xfId="0" applyFont="1" applyFill="1" applyBorder="1" applyAlignment="1">
      <alignment horizontal="center" vertical="center" wrapText="1"/>
    </xf>
    <xf numFmtId="0" fontId="25" fillId="7" borderId="88" xfId="0" applyFont="1" applyFill="1" applyBorder="1" applyAlignment="1">
      <alignment horizontal="center" vertical="center" wrapText="1"/>
    </xf>
    <xf numFmtId="0" fontId="21" fillId="6" borderId="75" xfId="0" applyFont="1" applyFill="1" applyBorder="1" applyAlignment="1">
      <alignment horizontal="center" vertical="center" wrapText="1"/>
    </xf>
    <xf numFmtId="0" fontId="19" fillId="4" borderId="99" xfId="0" applyFont="1" applyFill="1" applyBorder="1" applyAlignment="1">
      <alignment horizontal="center" vertical="center" wrapText="1"/>
    </xf>
    <xf numFmtId="0" fontId="19" fillId="4" borderId="90" xfId="0" applyFont="1" applyFill="1" applyBorder="1" applyAlignment="1">
      <alignment horizontal="center" vertical="center" wrapText="1"/>
    </xf>
    <xf numFmtId="0" fontId="19" fillId="4" borderId="101" xfId="0" applyFont="1" applyFill="1" applyBorder="1" applyAlignment="1">
      <alignment horizontal="center" vertical="center" wrapText="1"/>
    </xf>
    <xf numFmtId="0" fontId="19" fillId="4" borderId="102" xfId="0" applyFont="1" applyFill="1" applyBorder="1" applyAlignment="1">
      <alignment horizontal="center" vertical="center" wrapText="1"/>
    </xf>
    <xf numFmtId="0" fontId="19" fillId="4" borderId="96" xfId="0" applyFont="1" applyFill="1" applyBorder="1" applyAlignment="1">
      <alignment horizontal="center" vertical="center" wrapText="1"/>
    </xf>
    <xf numFmtId="0" fontId="20" fillId="4" borderId="89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%20LRU%20PR%201.liga%202.dvojko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OneDrive\Po&#269;&#237;ta&#269;\Ryby\V&#253;sledky%202023\Pr&#237;vla&#269;\v&#253;sledky%20LRU%20pr&#237;vla&#269;%20%201.liga%20%201.dvojkolo%20St.potok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SO+NE spolu "/>
      <sheetName val="Celkovo_Preteky"/>
    </sheetNames>
    <sheetDataSet>
      <sheetData sheetId="5">
        <row r="5">
          <cell r="M5">
            <v>22</v>
          </cell>
          <cell r="N5">
            <v>307.6</v>
          </cell>
          <cell r="O5">
            <v>284</v>
          </cell>
        </row>
        <row r="6">
          <cell r="M6">
            <v>28</v>
          </cell>
          <cell r="N6">
            <v>177.5</v>
          </cell>
          <cell r="O6">
            <v>139</v>
          </cell>
        </row>
        <row r="7">
          <cell r="M7">
            <v>23</v>
          </cell>
          <cell r="N7">
            <v>258.5</v>
          </cell>
          <cell r="O7">
            <v>220</v>
          </cell>
        </row>
        <row r="8">
          <cell r="M8">
            <v>12</v>
          </cell>
          <cell r="N8">
            <v>335</v>
          </cell>
          <cell r="O8">
            <v>275</v>
          </cell>
        </row>
        <row r="9">
          <cell r="M9">
            <v>33</v>
          </cell>
          <cell r="N9">
            <v>187.89999999999998</v>
          </cell>
          <cell r="O9">
            <v>156</v>
          </cell>
        </row>
        <row r="10">
          <cell r="M10">
            <v>12</v>
          </cell>
          <cell r="N10">
            <v>352.8</v>
          </cell>
          <cell r="O10">
            <v>285</v>
          </cell>
        </row>
        <row r="11">
          <cell r="M11">
            <v>15</v>
          </cell>
          <cell r="N11">
            <v>322.4</v>
          </cell>
          <cell r="O11">
            <v>229</v>
          </cell>
        </row>
        <row r="12">
          <cell r="M12">
            <v>32</v>
          </cell>
          <cell r="N12">
            <v>201.50000000000003</v>
          </cell>
          <cell r="O12">
            <v>165</v>
          </cell>
        </row>
        <row r="13">
          <cell r="M13">
            <v>21</v>
          </cell>
          <cell r="N13">
            <v>258.8</v>
          </cell>
          <cell r="O13">
            <v>209</v>
          </cell>
        </row>
        <row r="14">
          <cell r="M14">
            <v>22</v>
          </cell>
          <cell r="N14">
            <v>284.90000000000003</v>
          </cell>
          <cell r="O14">
            <v>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bota_I_kolo_sekt_A"/>
      <sheetName val="Sobota_I_kolo_sekt_B"/>
      <sheetName val="Sobota_I_kolo_sekt_C"/>
      <sheetName val="Sobota_I_kolo_sekt_D"/>
      <sheetName val="Celkovo_sobota_I_kola"/>
      <sheetName val="Nedela_I_kolo_sekt_A"/>
      <sheetName val="Nedela_I_kolo_sekt_B"/>
      <sheetName val="Nedela_I_kolo_sekt_C"/>
      <sheetName val="Nedela_I_kolo_sekt_D"/>
      <sheetName val="Celkovo_nedela_I_kola"/>
      <sheetName val="SO+NE spolu "/>
      <sheetName val="Celkovo_Preteky"/>
    </sheetNames>
    <sheetDataSet>
      <sheetData sheetId="10">
        <row r="5">
          <cell r="M5">
            <v>43.5</v>
          </cell>
          <cell r="N5">
            <v>91</v>
          </cell>
          <cell r="O5">
            <v>91</v>
          </cell>
        </row>
        <row r="6">
          <cell r="M6">
            <v>48</v>
          </cell>
          <cell r="N6">
            <v>64</v>
          </cell>
          <cell r="O6">
            <v>64</v>
          </cell>
        </row>
        <row r="7">
          <cell r="M7">
            <v>42.5</v>
          </cell>
          <cell r="N7">
            <v>68</v>
          </cell>
          <cell r="O7">
            <v>68</v>
          </cell>
        </row>
        <row r="8">
          <cell r="M8">
            <v>18.5</v>
          </cell>
          <cell r="N8">
            <v>125</v>
          </cell>
          <cell r="O8">
            <v>125</v>
          </cell>
        </row>
        <row r="9">
          <cell r="M9">
            <v>45.5</v>
          </cell>
          <cell r="N9">
            <v>73</v>
          </cell>
          <cell r="O9">
            <v>73</v>
          </cell>
        </row>
        <row r="10">
          <cell r="M10">
            <v>33.5</v>
          </cell>
          <cell r="N10">
            <v>79</v>
          </cell>
          <cell r="O10">
            <v>79</v>
          </cell>
        </row>
        <row r="11">
          <cell r="M11">
            <v>47</v>
          </cell>
          <cell r="N11">
            <v>62</v>
          </cell>
          <cell r="O11">
            <v>62</v>
          </cell>
        </row>
        <row r="12">
          <cell r="M12">
            <v>57.5</v>
          </cell>
          <cell r="N12">
            <v>44</v>
          </cell>
          <cell r="O12">
            <v>44</v>
          </cell>
        </row>
        <row r="13">
          <cell r="M13">
            <v>54.5</v>
          </cell>
          <cell r="N13">
            <v>52</v>
          </cell>
          <cell r="O13">
            <v>52</v>
          </cell>
        </row>
        <row r="14">
          <cell r="M14">
            <v>49.5</v>
          </cell>
          <cell r="N14">
            <v>74</v>
          </cell>
          <cell r="O14">
            <v>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A1">
      <selection activeCell="B2" sqref="B2:T2"/>
    </sheetView>
  </sheetViews>
  <sheetFormatPr defaultColWidth="9.140625" defaultRowHeight="12.75"/>
  <cols>
    <col min="1" max="1" width="0.2890625" style="0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7.140625" style="0" customWidth="1"/>
    <col min="9" max="9" width="10.28125" style="0" hidden="1" customWidth="1"/>
    <col min="10" max="10" width="8.57421875" style="0" customWidth="1"/>
    <col min="11" max="11" width="6.7109375" style="0" customWidth="1"/>
    <col min="12" max="12" width="7.7109375" style="0" customWidth="1"/>
    <col min="13" max="13" width="0" style="0" hidden="1" customWidth="1"/>
    <col min="14" max="14" width="8.57421875" style="0" customWidth="1"/>
    <col min="15" max="15" width="8.421875" style="0" customWidth="1"/>
    <col min="16" max="16" width="7.57421875" style="0" customWidth="1"/>
    <col min="17" max="17" width="7.14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31" t="s">
        <v>63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spans="2:20" ht="39.75" thickBot="1">
      <c r="B3" s="234" t="s">
        <v>0</v>
      </c>
      <c r="C3" s="235"/>
      <c r="D3" s="102" t="s">
        <v>1</v>
      </c>
      <c r="E3" s="102" t="s">
        <v>2</v>
      </c>
      <c r="F3" s="103" t="s">
        <v>3</v>
      </c>
      <c r="G3" s="104" t="s">
        <v>39</v>
      </c>
      <c r="H3" s="105" t="s">
        <v>40</v>
      </c>
      <c r="I3" s="106"/>
      <c r="J3" s="107" t="s">
        <v>4</v>
      </c>
      <c r="K3" s="104" t="s">
        <v>41</v>
      </c>
      <c r="L3" s="105" t="s">
        <v>42</v>
      </c>
      <c r="M3" s="106"/>
      <c r="N3" s="106" t="s">
        <v>5</v>
      </c>
      <c r="O3" s="108" t="s">
        <v>50</v>
      </c>
      <c r="P3" s="109" t="s">
        <v>43</v>
      </c>
      <c r="Q3" s="110" t="s">
        <v>44</v>
      </c>
      <c r="R3" s="111"/>
      <c r="S3" s="112" t="s">
        <v>7</v>
      </c>
      <c r="T3" s="187" t="s">
        <v>8</v>
      </c>
    </row>
    <row r="4" spans="2:20" ht="18">
      <c r="B4" s="113"/>
      <c r="C4" s="114"/>
      <c r="D4" s="115"/>
      <c r="E4" s="98" t="s">
        <v>58</v>
      </c>
      <c r="F4" s="116"/>
      <c r="G4" s="117"/>
      <c r="H4" s="117"/>
      <c r="I4" s="118">
        <f>COUNTIF(G$4:G$15,"&lt;"&amp;G4)*ROWS(G$4:G$15)+COUNTIF(H$4:H$15,"&lt;"&amp;H4)</f>
        <v>0</v>
      </c>
      <c r="J4" s="119">
        <f>IF(COUNTIF(I$4:I$15,I4)&gt;1,RANK(I4,I$4:I$15,0)+(COUNT(I$4:I$15)+1-RANK(I4,I$4:I$15,0)-RANK(I4,I$4:I$15,1))/2,RANK(I4,I$4:I$15,0)+(COUNT(I$4:I$15)+1-RANK(I4,I$4:I$15,0)-RANK(I4,I$4:I$15,1)))</f>
        <v>6.5</v>
      </c>
      <c r="K4" s="120"/>
      <c r="L4" s="120"/>
      <c r="M4" s="118">
        <f>COUNTIF(K$4:K$15,"&lt;"&amp;K4)*ROWS(K$4:K$15)+COUNTIF(L$4:L$15,"&lt;"&amp;L4)</f>
        <v>0</v>
      </c>
      <c r="N4" s="119">
        <f>IF(COUNTIF(M$4:M$15,M4)&gt;1,RANK(M4,M$4:M$15,0)+(COUNT(M$4:M$15)+1-RANK(M4,M$4:M$15,0)-RANK(M4,M$4:M$15,1))/2,RANK(M4,M$4:M$15,0)+(COUNT(M$4:M$15)+1-RANK(M4,M$4:M$15,0)-RANK(M4,M$4:M$15,1)))</f>
        <v>6.5</v>
      </c>
      <c r="O4" s="121">
        <f>SUM(J4,N4)</f>
        <v>13</v>
      </c>
      <c r="P4" s="122">
        <f aca="true" t="shared" si="0" ref="P4:P15">SUM(K4,G4)</f>
        <v>0</v>
      </c>
      <c r="Q4" s="123">
        <f aca="true" t="shared" si="1" ref="Q4:Q15">SUM(L4,H4)</f>
        <v>0</v>
      </c>
      <c r="R4" s="124">
        <f>(COUNTIF(O$4:O$15,"&gt;"&amp;O4)*ROWS(O$4:O$14)+COUNTIF(P$4:P$15,"&lt;"&amp;P4))*ROWS(O$4:O$15)+COUNTIF(Q$4:Q$15,"&lt;"&amp;Q4)</f>
        <v>26</v>
      </c>
      <c r="S4" s="125">
        <f>IF(COUNTIF(R$4:R$15,R4)&gt;1,RANK(R4,R$4:R$15,0)+(COUNT(R$4:R$15)+1-RANK(R4,R$4:R$15,0)-RANK(R4,R$4:R$15,1))/2,RANK(R4,R$4:R$15,0)+(COUNT(R$4:R$15)+1-RANK(R4,R$4:R$15,0)-RANK(R4,R$4:R$15,1)))</f>
        <v>5.5</v>
      </c>
      <c r="T4" s="126">
        <v>0</v>
      </c>
    </row>
    <row r="5" spans="2:20" ht="18">
      <c r="B5" s="127"/>
      <c r="C5" s="2"/>
      <c r="D5" s="80"/>
      <c r="E5" s="99" t="s">
        <v>54</v>
      </c>
      <c r="F5" s="128"/>
      <c r="G5" s="129"/>
      <c r="H5" s="129"/>
      <c r="I5" s="130">
        <f aca="true" t="shared" si="2" ref="I5:I15">COUNTIF(G$4:G$15,"&lt;"&amp;G5)*ROWS(G$4:G$15)+COUNTIF(H$4:H$15,"&lt;"&amp;H5)</f>
        <v>0</v>
      </c>
      <c r="J5" s="131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132"/>
      <c r="L5" s="132"/>
      <c r="M5" s="130">
        <f aca="true" t="shared" si="4" ref="M5:M15">COUNTIF(K$4:K$15,"&lt;"&amp;K5)*ROWS(K$4:K$15)+COUNTIF(L$4:L$15,"&lt;"&amp;L5)</f>
        <v>0</v>
      </c>
      <c r="N5" s="131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133">
        <f aca="true" t="shared" si="6" ref="O5:O15">SUM(J5,N5)</f>
        <v>13</v>
      </c>
      <c r="P5" s="134">
        <f t="shared" si="0"/>
        <v>0</v>
      </c>
      <c r="Q5" s="135">
        <f t="shared" si="1"/>
        <v>0</v>
      </c>
      <c r="R5" s="136">
        <f aca="true" t="shared" si="7" ref="R5:R15">(COUNTIF(O$4:O$15,"&gt;"&amp;O5)*ROWS(O$4:O$14)+COUNTIF(P$4:P$15,"&lt;"&amp;P5))*ROWS(O$4:O$15)+COUNTIF(Q$4:Q$15,"&lt;"&amp;Q5)</f>
        <v>26</v>
      </c>
      <c r="S5" s="137">
        <f aca="true" t="shared" si="8" ref="S5:S15">IF(COUNTIF(R$4:R$15,R5)&gt;1,RANK(R5,R$4:R$15,0)+(COUNT(R$4:R$15)+1-RANK(R5,R$4:R$15,0)-RANK(R5,R$4:R$15,1))/2,RANK(R5,R$4:R$15,0)+(COUNT(R$4:R$15)+1-RANK(R5,R$4:R$15,0)-RANK(R5,R$4:R$15,1)))</f>
        <v>5.5</v>
      </c>
      <c r="T5" s="138">
        <v>0</v>
      </c>
    </row>
    <row r="6" spans="2:20" ht="18">
      <c r="B6" s="127"/>
      <c r="C6" s="2"/>
      <c r="D6" s="80"/>
      <c r="E6" s="99" t="s">
        <v>59</v>
      </c>
      <c r="F6" s="128"/>
      <c r="G6" s="129"/>
      <c r="H6" s="129"/>
      <c r="I6" s="130">
        <f t="shared" si="2"/>
        <v>0</v>
      </c>
      <c r="J6" s="131">
        <f t="shared" si="3"/>
        <v>6.5</v>
      </c>
      <c r="K6" s="132"/>
      <c r="L6" s="132"/>
      <c r="M6" s="130">
        <f t="shared" si="4"/>
        <v>0</v>
      </c>
      <c r="N6" s="131">
        <f t="shared" si="5"/>
        <v>6.5</v>
      </c>
      <c r="O6" s="133">
        <f t="shared" si="6"/>
        <v>13</v>
      </c>
      <c r="P6" s="134">
        <f t="shared" si="0"/>
        <v>0</v>
      </c>
      <c r="Q6" s="135">
        <f t="shared" si="1"/>
        <v>0</v>
      </c>
      <c r="R6" s="136">
        <f t="shared" si="7"/>
        <v>26</v>
      </c>
      <c r="S6" s="137">
        <f t="shared" si="8"/>
        <v>5.5</v>
      </c>
      <c r="T6" s="138">
        <v>0</v>
      </c>
    </row>
    <row r="7" spans="2:20" ht="18">
      <c r="B7" s="127"/>
      <c r="C7" s="2"/>
      <c r="D7" s="80"/>
      <c r="E7" s="99" t="s">
        <v>55</v>
      </c>
      <c r="F7" s="128"/>
      <c r="G7" s="129"/>
      <c r="H7" s="129"/>
      <c r="I7" s="130">
        <f t="shared" si="2"/>
        <v>0</v>
      </c>
      <c r="J7" s="131">
        <f t="shared" si="3"/>
        <v>6.5</v>
      </c>
      <c r="K7" s="132"/>
      <c r="L7" s="132"/>
      <c r="M7" s="130">
        <f t="shared" si="4"/>
        <v>0</v>
      </c>
      <c r="N7" s="131">
        <f t="shared" si="5"/>
        <v>6.5</v>
      </c>
      <c r="O7" s="133">
        <f t="shared" si="6"/>
        <v>13</v>
      </c>
      <c r="P7" s="134">
        <f t="shared" si="0"/>
        <v>0</v>
      </c>
      <c r="Q7" s="135">
        <f t="shared" si="1"/>
        <v>0</v>
      </c>
      <c r="R7" s="136">
        <f t="shared" si="7"/>
        <v>26</v>
      </c>
      <c r="S7" s="137">
        <f t="shared" si="8"/>
        <v>5.5</v>
      </c>
      <c r="T7" s="138">
        <v>0</v>
      </c>
    </row>
    <row r="8" spans="2:20" ht="18">
      <c r="B8" s="127"/>
      <c r="C8" s="2"/>
      <c r="D8" s="80"/>
      <c r="E8" s="99" t="s">
        <v>56</v>
      </c>
      <c r="F8" s="128"/>
      <c r="G8" s="129"/>
      <c r="H8" s="129"/>
      <c r="I8" s="130">
        <f t="shared" si="2"/>
        <v>0</v>
      </c>
      <c r="J8" s="131">
        <f t="shared" si="3"/>
        <v>6.5</v>
      </c>
      <c r="K8" s="132"/>
      <c r="L8" s="132"/>
      <c r="M8" s="130">
        <f t="shared" si="4"/>
        <v>0</v>
      </c>
      <c r="N8" s="131">
        <f t="shared" si="5"/>
        <v>6.5</v>
      </c>
      <c r="O8" s="133">
        <f t="shared" si="6"/>
        <v>13</v>
      </c>
      <c r="P8" s="134">
        <f t="shared" si="0"/>
        <v>0</v>
      </c>
      <c r="Q8" s="135">
        <f t="shared" si="1"/>
        <v>0</v>
      </c>
      <c r="R8" s="136">
        <f t="shared" si="7"/>
        <v>26</v>
      </c>
      <c r="S8" s="137">
        <f t="shared" si="8"/>
        <v>5.5</v>
      </c>
      <c r="T8" s="138">
        <v>0</v>
      </c>
    </row>
    <row r="9" spans="2:20" ht="18">
      <c r="B9" s="127"/>
      <c r="C9" s="2"/>
      <c r="D9" s="80"/>
      <c r="E9" s="99" t="s">
        <v>57</v>
      </c>
      <c r="F9" s="128"/>
      <c r="G9" s="129"/>
      <c r="H9" s="129"/>
      <c r="I9" s="130">
        <f t="shared" si="2"/>
        <v>0</v>
      </c>
      <c r="J9" s="131">
        <f t="shared" si="3"/>
        <v>6.5</v>
      </c>
      <c r="K9" s="132"/>
      <c r="L9" s="132"/>
      <c r="M9" s="130">
        <f t="shared" si="4"/>
        <v>0</v>
      </c>
      <c r="N9" s="131">
        <f t="shared" si="5"/>
        <v>6.5</v>
      </c>
      <c r="O9" s="133">
        <f t="shared" si="6"/>
        <v>13</v>
      </c>
      <c r="P9" s="134">
        <f t="shared" si="0"/>
        <v>0</v>
      </c>
      <c r="Q9" s="135">
        <f t="shared" si="1"/>
        <v>0</v>
      </c>
      <c r="R9" s="136">
        <f t="shared" si="7"/>
        <v>26</v>
      </c>
      <c r="S9" s="137">
        <f t="shared" si="8"/>
        <v>5.5</v>
      </c>
      <c r="T9" s="138">
        <v>0</v>
      </c>
    </row>
    <row r="10" spans="2:20" ht="18">
      <c r="B10" s="127"/>
      <c r="C10" s="2"/>
      <c r="D10" s="80"/>
      <c r="E10" s="99" t="s">
        <v>60</v>
      </c>
      <c r="F10" s="128"/>
      <c r="G10" s="129"/>
      <c r="H10" s="129"/>
      <c r="I10" s="130">
        <f t="shared" si="2"/>
        <v>0</v>
      </c>
      <c r="J10" s="131">
        <f t="shared" si="3"/>
        <v>6.5</v>
      </c>
      <c r="K10" s="132"/>
      <c r="L10" s="132"/>
      <c r="M10" s="130">
        <f t="shared" si="4"/>
        <v>0</v>
      </c>
      <c r="N10" s="131">
        <f t="shared" si="5"/>
        <v>6.5</v>
      </c>
      <c r="O10" s="133">
        <f t="shared" si="6"/>
        <v>13</v>
      </c>
      <c r="P10" s="134">
        <f t="shared" si="0"/>
        <v>0</v>
      </c>
      <c r="Q10" s="135">
        <f t="shared" si="1"/>
        <v>0</v>
      </c>
      <c r="R10" s="136">
        <f t="shared" si="7"/>
        <v>26</v>
      </c>
      <c r="S10" s="137">
        <f t="shared" si="8"/>
        <v>5.5</v>
      </c>
      <c r="T10" s="138">
        <v>0</v>
      </c>
    </row>
    <row r="11" spans="2:20" ht="18">
      <c r="B11" s="127"/>
      <c r="C11" s="2"/>
      <c r="D11" s="80"/>
      <c r="E11" s="99" t="s">
        <v>61</v>
      </c>
      <c r="F11" s="128"/>
      <c r="G11" s="129"/>
      <c r="H11" s="129"/>
      <c r="I11" s="130">
        <f t="shared" si="2"/>
        <v>0</v>
      </c>
      <c r="J11" s="131">
        <f t="shared" si="3"/>
        <v>6.5</v>
      </c>
      <c r="K11" s="132"/>
      <c r="L11" s="132"/>
      <c r="M11" s="130">
        <f t="shared" si="4"/>
        <v>0</v>
      </c>
      <c r="N11" s="131">
        <f t="shared" si="5"/>
        <v>6.5</v>
      </c>
      <c r="O11" s="133">
        <f t="shared" si="6"/>
        <v>13</v>
      </c>
      <c r="P11" s="134">
        <f t="shared" si="0"/>
        <v>0</v>
      </c>
      <c r="Q11" s="135">
        <f t="shared" si="1"/>
        <v>0</v>
      </c>
      <c r="R11" s="136">
        <f t="shared" si="7"/>
        <v>26</v>
      </c>
      <c r="S11" s="137">
        <f t="shared" si="8"/>
        <v>5.5</v>
      </c>
      <c r="T11" s="138">
        <v>0</v>
      </c>
    </row>
    <row r="12" spans="2:20" ht="18">
      <c r="B12" s="127"/>
      <c r="C12" s="2"/>
      <c r="D12" s="80"/>
      <c r="E12" s="99" t="s">
        <v>62</v>
      </c>
      <c r="F12" s="128"/>
      <c r="G12" s="129"/>
      <c r="H12" s="129"/>
      <c r="I12" s="130">
        <f t="shared" si="2"/>
        <v>0</v>
      </c>
      <c r="J12" s="131">
        <f t="shared" si="3"/>
        <v>6.5</v>
      </c>
      <c r="K12" s="132"/>
      <c r="L12" s="132"/>
      <c r="M12" s="130">
        <f t="shared" si="4"/>
        <v>0</v>
      </c>
      <c r="N12" s="131">
        <f t="shared" si="5"/>
        <v>6.5</v>
      </c>
      <c r="O12" s="133">
        <f t="shared" si="6"/>
        <v>13</v>
      </c>
      <c r="P12" s="134">
        <f t="shared" si="0"/>
        <v>0</v>
      </c>
      <c r="Q12" s="135">
        <f t="shared" si="1"/>
        <v>0</v>
      </c>
      <c r="R12" s="136">
        <f t="shared" si="7"/>
        <v>26</v>
      </c>
      <c r="S12" s="137">
        <f t="shared" si="8"/>
        <v>5.5</v>
      </c>
      <c r="T12" s="138">
        <v>0</v>
      </c>
    </row>
    <row r="13" spans="2:20" ht="18" thickBot="1">
      <c r="B13" s="188"/>
      <c r="C13" s="189"/>
      <c r="D13" s="190"/>
      <c r="E13" s="100" t="s">
        <v>71</v>
      </c>
      <c r="F13" s="191"/>
      <c r="G13" s="149"/>
      <c r="H13" s="149"/>
      <c r="I13" s="192">
        <f t="shared" si="2"/>
        <v>0</v>
      </c>
      <c r="J13" s="193">
        <f t="shared" si="3"/>
        <v>6.5</v>
      </c>
      <c r="K13" s="202"/>
      <c r="L13" s="202"/>
      <c r="M13" s="192">
        <f t="shared" si="4"/>
        <v>0</v>
      </c>
      <c r="N13" s="193">
        <f t="shared" si="5"/>
        <v>6.5</v>
      </c>
      <c r="O13" s="194">
        <f t="shared" si="6"/>
        <v>13</v>
      </c>
      <c r="P13" s="195">
        <f t="shared" si="0"/>
        <v>0</v>
      </c>
      <c r="Q13" s="196">
        <f t="shared" si="1"/>
        <v>0</v>
      </c>
      <c r="R13" s="197">
        <f t="shared" si="7"/>
        <v>26</v>
      </c>
      <c r="S13" s="198">
        <f t="shared" si="8"/>
        <v>5.5</v>
      </c>
      <c r="T13" s="199">
        <v>0</v>
      </c>
    </row>
    <row r="14" spans="2:20" ht="18" hidden="1">
      <c r="B14" s="175"/>
      <c r="C14" s="176"/>
      <c r="D14" s="7"/>
      <c r="E14" s="151"/>
      <c r="F14" s="177"/>
      <c r="G14" s="178">
        <v>-2</v>
      </c>
      <c r="H14" s="200">
        <v>-2</v>
      </c>
      <c r="I14" s="179">
        <f t="shared" si="2"/>
        <v>0</v>
      </c>
      <c r="J14" s="180">
        <f t="shared" si="3"/>
        <v>6.5</v>
      </c>
      <c r="K14" s="201">
        <v>-2</v>
      </c>
      <c r="L14" s="200">
        <v>-2</v>
      </c>
      <c r="M14" s="179">
        <f t="shared" si="4"/>
        <v>0</v>
      </c>
      <c r="N14" s="180">
        <f t="shared" si="5"/>
        <v>6.5</v>
      </c>
      <c r="O14" s="181">
        <f t="shared" si="6"/>
        <v>13</v>
      </c>
      <c r="P14" s="182">
        <f t="shared" si="0"/>
        <v>-4</v>
      </c>
      <c r="Q14" s="183">
        <f t="shared" si="1"/>
        <v>-4</v>
      </c>
      <c r="R14" s="184">
        <f t="shared" si="7"/>
        <v>0</v>
      </c>
      <c r="S14" s="185">
        <f t="shared" si="8"/>
        <v>11.5</v>
      </c>
      <c r="T14" s="186">
        <v>0</v>
      </c>
    </row>
    <row r="15" spans="2:20" ht="18" hidden="1" thickBot="1">
      <c r="B15" s="13"/>
      <c r="C15" s="14"/>
      <c r="D15" s="81"/>
      <c r="E15" s="100"/>
      <c r="F15" s="17"/>
      <c r="G15" s="22">
        <v>-2</v>
      </c>
      <c r="H15" s="23">
        <v>-2</v>
      </c>
      <c r="I15" s="42">
        <f t="shared" si="2"/>
        <v>0</v>
      </c>
      <c r="J15" s="45">
        <f t="shared" si="3"/>
        <v>6.5</v>
      </c>
      <c r="K15" s="46">
        <v>-2</v>
      </c>
      <c r="L15" s="23">
        <v>-2</v>
      </c>
      <c r="M15" s="42">
        <f t="shared" si="4"/>
        <v>0</v>
      </c>
      <c r="N15" s="45">
        <f t="shared" si="5"/>
        <v>6.5</v>
      </c>
      <c r="O15" s="39">
        <f t="shared" si="6"/>
        <v>13</v>
      </c>
      <c r="P15" s="36">
        <f t="shared" si="0"/>
        <v>-4</v>
      </c>
      <c r="Q15" s="24">
        <f t="shared" si="1"/>
        <v>-4</v>
      </c>
      <c r="R15" s="27">
        <f t="shared" si="7"/>
        <v>0</v>
      </c>
      <c r="S15" s="33">
        <f t="shared" si="8"/>
        <v>11.5</v>
      </c>
      <c r="T15" s="30">
        <v>0</v>
      </c>
    </row>
    <row r="16" spans="2:20" ht="12.75">
      <c r="B16" s="76"/>
      <c r="C16" s="76"/>
      <c r="D16" s="76"/>
      <c r="E16" s="76"/>
      <c r="F16" s="76"/>
      <c r="G16" s="76"/>
      <c r="H16" s="76"/>
      <c r="I16" s="76"/>
      <c r="J16" s="76">
        <f>SUM(J4:J15)</f>
        <v>78</v>
      </c>
      <c r="K16" s="76"/>
      <c r="L16" s="76"/>
      <c r="M16" s="76"/>
      <c r="N16" s="76">
        <f>SUM(N4:N15)</f>
        <v>78</v>
      </c>
      <c r="O16" s="76">
        <f>SUM(O4:O15)</f>
        <v>156</v>
      </c>
      <c r="P16" s="76"/>
      <c r="Q16" s="76"/>
      <c r="R16" s="76"/>
      <c r="S16" s="76"/>
      <c r="T16" s="76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19"/>
  <sheetViews>
    <sheetView zoomScalePageLayoutView="0" workbookViewId="0" topLeftCell="C1">
      <selection activeCell="C18" sqref="C18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140625" style="0" customWidth="1"/>
    <col min="4" max="4" width="7.00390625" style="0" customWidth="1"/>
    <col min="5" max="5" width="8.00390625" style="0" customWidth="1"/>
    <col min="6" max="6" width="6.421875" style="0" customWidth="1"/>
    <col min="7" max="7" width="7.00390625" style="0" customWidth="1"/>
    <col min="8" max="8" width="7.421875" style="0" customWidth="1"/>
    <col min="9" max="9" width="6.421875" style="0" customWidth="1"/>
    <col min="10" max="11" width="7.140625" style="0" customWidth="1"/>
    <col min="12" max="12" width="6.140625" style="0" customWidth="1"/>
    <col min="13" max="13" width="6.7109375" style="0" customWidth="1"/>
    <col min="14" max="14" width="7.140625" style="0" customWidth="1"/>
    <col min="15" max="15" width="7.57421875" style="0" customWidth="1"/>
    <col min="16" max="16" width="9.7109375" style="0" customWidth="1"/>
    <col min="17" max="17" width="7.57421875" style="0" customWidth="1"/>
    <col min="18" max="18" width="7.7109375" style="0" customWidth="1"/>
    <col min="19" max="19" width="5.710937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251" t="s">
        <v>78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</row>
    <row r="3" spans="1:26" ht="16.5" customHeight="1" thickBot="1">
      <c r="A3" s="5"/>
      <c r="B3" s="259" t="s">
        <v>9</v>
      </c>
      <c r="C3" s="249" t="s">
        <v>2</v>
      </c>
      <c r="D3" s="256" t="s">
        <v>10</v>
      </c>
      <c r="E3" s="254"/>
      <c r="F3" s="265"/>
      <c r="G3" s="256" t="s">
        <v>11</v>
      </c>
      <c r="H3" s="254"/>
      <c r="I3" s="265"/>
      <c r="J3" s="256" t="s">
        <v>12</v>
      </c>
      <c r="K3" s="254"/>
      <c r="L3" s="265"/>
      <c r="M3" s="256" t="s">
        <v>13</v>
      </c>
      <c r="N3" s="254"/>
      <c r="O3" s="265"/>
      <c r="P3" s="243" t="s">
        <v>49</v>
      </c>
      <c r="Q3" s="245" t="s">
        <v>45</v>
      </c>
      <c r="R3" s="247" t="s">
        <v>14</v>
      </c>
      <c r="S3" s="249" t="s">
        <v>48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260"/>
      <c r="C4" s="258"/>
      <c r="D4" s="48" t="s">
        <v>15</v>
      </c>
      <c r="E4" s="47" t="s">
        <v>31</v>
      </c>
      <c r="F4" s="47" t="s">
        <v>32</v>
      </c>
      <c r="G4" s="50" t="s">
        <v>15</v>
      </c>
      <c r="H4" s="47" t="s">
        <v>31</v>
      </c>
      <c r="I4" s="49" t="s">
        <v>32</v>
      </c>
      <c r="J4" s="48" t="s">
        <v>15</v>
      </c>
      <c r="K4" s="47" t="s">
        <v>31</v>
      </c>
      <c r="L4" s="47" t="s">
        <v>32</v>
      </c>
      <c r="M4" s="50" t="s">
        <v>15</v>
      </c>
      <c r="N4" s="47" t="s">
        <v>31</v>
      </c>
      <c r="O4" s="47" t="s">
        <v>32</v>
      </c>
      <c r="P4" s="266"/>
      <c r="Q4" s="267"/>
      <c r="R4" s="268"/>
      <c r="S4" s="269"/>
      <c r="T4" s="4"/>
      <c r="U4" s="5"/>
      <c r="V4" s="4"/>
      <c r="W4" s="4"/>
      <c r="X4" s="5"/>
      <c r="Y4" s="5"/>
      <c r="Z4" s="5"/>
    </row>
    <row r="5" spans="1:26" ht="18" thickBot="1">
      <c r="A5" s="5"/>
      <c r="B5" s="57" t="s">
        <v>19</v>
      </c>
      <c r="C5" s="152" t="s">
        <v>58</v>
      </c>
      <c r="D5" s="95">
        <f>LOOKUP(Nedela_I_kolo_sekt_A!S4,Nedela_I_kolo_sekt_A!S4)</f>
        <v>5.5</v>
      </c>
      <c r="E5" s="61">
        <f>LOOKUP(Nedela_I_kolo_sekt_A!Q4,Nedela_I_kolo_sekt_A!Q4)</f>
        <v>0</v>
      </c>
      <c r="F5" s="64">
        <f>LOOKUP(Nedela_I_kolo_sekt_A!P4,Nedela_I_kolo_sekt_A!P4)</f>
        <v>0</v>
      </c>
      <c r="G5" s="95">
        <f>Nedela_I_kolo_sekt_B!S4</f>
        <v>5.5</v>
      </c>
      <c r="H5" s="61">
        <f>Nedela_I_kolo_sekt_B!Q4</f>
        <v>0</v>
      </c>
      <c r="I5" s="64">
        <f>Nedela_I_kolo_sekt_B!P4</f>
        <v>0</v>
      </c>
      <c r="J5" s="95">
        <f>Nedela_I_kolo_sekt_C!S4</f>
        <v>5.5</v>
      </c>
      <c r="K5" s="61">
        <f>Nedela_I_kolo_sekt_C!Q4</f>
        <v>0</v>
      </c>
      <c r="L5" s="64">
        <f>Nedela_I_kolo_sekt_C!P4</f>
        <v>0</v>
      </c>
      <c r="M5" s="95">
        <f>Nedela_I_kolo_sekt_D!S4</f>
        <v>5.5</v>
      </c>
      <c r="N5" s="61">
        <f>Nedela_I_kolo_sekt_D!Q4</f>
        <v>0</v>
      </c>
      <c r="O5" s="64">
        <f>Nedela_I_kolo_sekt_D!P4</f>
        <v>0</v>
      </c>
      <c r="P5" s="164">
        <f>SUM(D5,G5,J5,M5)</f>
        <v>22</v>
      </c>
      <c r="Q5" s="51">
        <f>SUM(E5,H5,K5,N5)</f>
        <v>0</v>
      </c>
      <c r="R5" s="54">
        <f>SUM(F5,I5,L5,O5)</f>
        <v>0</v>
      </c>
      <c r="S5" s="156"/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58" t="s">
        <v>20</v>
      </c>
      <c r="C6" s="86" t="s">
        <v>54</v>
      </c>
      <c r="D6" s="96">
        <f>LOOKUP(Nedela_I_kolo_sekt_A!S5,Nedela_I_kolo_sekt_A!S5)</f>
        <v>5.5</v>
      </c>
      <c r="E6" s="67">
        <f>LOOKUP(Nedela_I_kolo_sekt_A!Q5,Nedela_I_kolo_sekt_A!Q5)</f>
        <v>0</v>
      </c>
      <c r="F6" s="69">
        <f>LOOKUP(Nedela_I_kolo_sekt_A!P5,Nedela_I_kolo_sekt_A!P5)</f>
        <v>0</v>
      </c>
      <c r="G6" s="96">
        <f>Nedela_I_kolo_sekt_B!S5</f>
        <v>5.5</v>
      </c>
      <c r="H6" s="67">
        <f>Nedela_I_kolo_sekt_B!Q5</f>
        <v>0</v>
      </c>
      <c r="I6" s="69">
        <f>Nedela_I_kolo_sekt_B!P5</f>
        <v>0</v>
      </c>
      <c r="J6" s="96">
        <f>Nedela_I_kolo_sekt_C!S5</f>
        <v>5.5</v>
      </c>
      <c r="K6" s="67">
        <f>Nedela_I_kolo_sekt_C!Q5</f>
        <v>0</v>
      </c>
      <c r="L6" s="69">
        <f>Nedela_I_kolo_sekt_C!P5</f>
        <v>0</v>
      </c>
      <c r="M6" s="96">
        <f>Nedela_I_kolo_sekt_D!S5</f>
        <v>5.5</v>
      </c>
      <c r="N6" s="67">
        <f>Nedela_I_kolo_sekt_D!Q5</f>
        <v>0</v>
      </c>
      <c r="O6" s="69">
        <f>Nedela_I_kolo_sekt_D!P5</f>
        <v>0</v>
      </c>
      <c r="P6" s="165">
        <f aca="true" t="shared" si="0" ref="P6:P16">SUM(D6,G6,J6,M6)</f>
        <v>22</v>
      </c>
      <c r="Q6" s="52">
        <f aca="true" t="shared" si="1" ref="Q6:R16">SUM(E6,H6,K6,N6)</f>
        <v>0</v>
      </c>
      <c r="R6" s="55">
        <f t="shared" si="1"/>
        <v>0</v>
      </c>
      <c r="S6" s="157"/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58" t="s">
        <v>21</v>
      </c>
      <c r="C7" s="86" t="s">
        <v>59</v>
      </c>
      <c r="D7" s="96">
        <f>LOOKUP(Nedela_I_kolo_sekt_A!S6,Nedela_I_kolo_sekt_A!S6)</f>
        <v>5.5</v>
      </c>
      <c r="E7" s="67">
        <f>LOOKUP(Nedela_I_kolo_sekt_A!Q6,Nedela_I_kolo_sekt_A!Q6)</f>
        <v>0</v>
      </c>
      <c r="F7" s="69">
        <f>LOOKUP(Nedela_I_kolo_sekt_A!P6,Nedela_I_kolo_sekt_A!P6)</f>
        <v>0</v>
      </c>
      <c r="G7" s="96">
        <f>Nedela_I_kolo_sekt_B!S6</f>
        <v>5.5</v>
      </c>
      <c r="H7" s="67">
        <f>Nedela_I_kolo_sekt_B!Q6</f>
        <v>0</v>
      </c>
      <c r="I7" s="69">
        <f>Nedela_I_kolo_sekt_B!P6</f>
        <v>0</v>
      </c>
      <c r="J7" s="96">
        <f>Nedela_I_kolo_sekt_C!S6</f>
        <v>5.5</v>
      </c>
      <c r="K7" s="67">
        <f>Nedela_I_kolo_sekt_C!Q6</f>
        <v>0</v>
      </c>
      <c r="L7" s="69">
        <f>Nedela_I_kolo_sekt_C!P6</f>
        <v>0</v>
      </c>
      <c r="M7" s="96">
        <f>Nedela_I_kolo_sekt_D!S6</f>
        <v>5.5</v>
      </c>
      <c r="N7" s="67">
        <f>Nedela_I_kolo_sekt_D!Q6</f>
        <v>0</v>
      </c>
      <c r="O7" s="69">
        <f>Nedela_I_kolo_sekt_D!P6</f>
        <v>0</v>
      </c>
      <c r="P7" s="165">
        <f t="shared" si="0"/>
        <v>22</v>
      </c>
      <c r="Q7" s="52">
        <f t="shared" si="1"/>
        <v>0</v>
      </c>
      <c r="R7" s="55">
        <f t="shared" si="1"/>
        <v>0</v>
      </c>
      <c r="S7" s="157"/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58" t="s">
        <v>22</v>
      </c>
      <c r="C8" s="86" t="s">
        <v>55</v>
      </c>
      <c r="D8" s="96">
        <f>LOOKUP(Nedela_I_kolo_sekt_A!S7,Nedela_I_kolo_sekt_A!S7)</f>
        <v>5.5</v>
      </c>
      <c r="E8" s="67">
        <f>LOOKUP(Nedela_I_kolo_sekt_A!Q7,Nedela_I_kolo_sekt_A!Q7)</f>
        <v>0</v>
      </c>
      <c r="F8" s="69">
        <f>LOOKUP(Nedela_I_kolo_sekt_A!P7,Nedela_I_kolo_sekt_A!P7)</f>
        <v>0</v>
      </c>
      <c r="G8" s="96">
        <f>Nedela_I_kolo_sekt_B!S7</f>
        <v>5.5</v>
      </c>
      <c r="H8" s="67">
        <f>Nedela_I_kolo_sekt_B!Q7</f>
        <v>0</v>
      </c>
      <c r="I8" s="69">
        <f>Nedela_I_kolo_sekt_B!P7</f>
        <v>0</v>
      </c>
      <c r="J8" s="96">
        <f>Nedela_I_kolo_sekt_C!S7</f>
        <v>5.5</v>
      </c>
      <c r="K8" s="67">
        <f>Nedela_I_kolo_sekt_C!Q7</f>
        <v>0</v>
      </c>
      <c r="L8" s="69">
        <f>Nedela_I_kolo_sekt_C!P7</f>
        <v>0</v>
      </c>
      <c r="M8" s="96">
        <f>Nedela_I_kolo_sekt_D!S7</f>
        <v>5.5</v>
      </c>
      <c r="N8" s="67">
        <f>Nedela_I_kolo_sekt_D!Q7</f>
        <v>0</v>
      </c>
      <c r="O8" s="69">
        <f>Nedela_I_kolo_sekt_D!P7</f>
        <v>0</v>
      </c>
      <c r="P8" s="165">
        <f t="shared" si="0"/>
        <v>22</v>
      </c>
      <c r="Q8" s="52">
        <f t="shared" si="1"/>
        <v>0</v>
      </c>
      <c r="R8" s="55">
        <f t="shared" si="1"/>
        <v>0</v>
      </c>
      <c r="S8" s="157"/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58" t="s">
        <v>23</v>
      </c>
      <c r="C9" s="86" t="s">
        <v>56</v>
      </c>
      <c r="D9" s="96">
        <f>LOOKUP(Nedela_I_kolo_sekt_A!S8,Nedela_I_kolo_sekt_A!S8)</f>
        <v>5.5</v>
      </c>
      <c r="E9" s="67">
        <f>LOOKUP(Nedela_I_kolo_sekt_A!Q8,Nedela_I_kolo_sekt_A!Q8)</f>
        <v>0</v>
      </c>
      <c r="F9" s="69">
        <f>LOOKUP(Nedela_I_kolo_sekt_A!P8,Nedela_I_kolo_sekt_A!P8)</f>
        <v>0</v>
      </c>
      <c r="G9" s="96">
        <f>Nedela_I_kolo_sekt_B!S8</f>
        <v>5.5</v>
      </c>
      <c r="H9" s="67">
        <f>Nedela_I_kolo_sekt_B!Q8</f>
        <v>0</v>
      </c>
      <c r="I9" s="69">
        <f>Nedela_I_kolo_sekt_B!P8</f>
        <v>0</v>
      </c>
      <c r="J9" s="96">
        <f>Nedela_I_kolo_sekt_C!S8</f>
        <v>5.5</v>
      </c>
      <c r="K9" s="67">
        <f>Nedela_I_kolo_sekt_C!Q8</f>
        <v>0</v>
      </c>
      <c r="L9" s="69">
        <f>Nedela_I_kolo_sekt_C!P8</f>
        <v>0</v>
      </c>
      <c r="M9" s="96">
        <f>Nedela_I_kolo_sekt_D!S8</f>
        <v>5.5</v>
      </c>
      <c r="N9" s="67">
        <f>Nedela_I_kolo_sekt_D!Q8</f>
        <v>0</v>
      </c>
      <c r="O9" s="69">
        <f>Nedela_I_kolo_sekt_D!P8</f>
        <v>0</v>
      </c>
      <c r="P9" s="165">
        <f t="shared" si="0"/>
        <v>22</v>
      </c>
      <c r="Q9" s="52">
        <f t="shared" si="1"/>
        <v>0</v>
      </c>
      <c r="R9" s="55">
        <f t="shared" si="1"/>
        <v>0</v>
      </c>
      <c r="S9" s="157"/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58" t="s">
        <v>24</v>
      </c>
      <c r="C10" s="86" t="s">
        <v>57</v>
      </c>
      <c r="D10" s="96">
        <f>LOOKUP(Nedela_I_kolo_sekt_A!S9,Nedela_I_kolo_sekt_A!S9)</f>
        <v>5.5</v>
      </c>
      <c r="E10" s="67">
        <f>LOOKUP(Nedela_I_kolo_sekt_A!Q9,Nedela_I_kolo_sekt_A!Q9)</f>
        <v>0</v>
      </c>
      <c r="F10" s="69">
        <f>LOOKUP(Nedela_I_kolo_sekt_A!P9,Nedela_I_kolo_sekt_A!P9)</f>
        <v>0</v>
      </c>
      <c r="G10" s="96">
        <f>Nedela_I_kolo_sekt_B!S9</f>
        <v>5.5</v>
      </c>
      <c r="H10" s="67">
        <f>Nedela_I_kolo_sekt_B!Q9</f>
        <v>0</v>
      </c>
      <c r="I10" s="69">
        <f>Nedela_I_kolo_sekt_B!P9</f>
        <v>0</v>
      </c>
      <c r="J10" s="96">
        <f>Nedela_I_kolo_sekt_C!S9</f>
        <v>5.5</v>
      </c>
      <c r="K10" s="67">
        <f>Nedela_I_kolo_sekt_C!Q9</f>
        <v>0</v>
      </c>
      <c r="L10" s="69">
        <f>Nedela_I_kolo_sekt_C!P9</f>
        <v>0</v>
      </c>
      <c r="M10" s="96">
        <f>Nedela_I_kolo_sekt_D!S9</f>
        <v>5.5</v>
      </c>
      <c r="N10" s="67">
        <f>Nedela_I_kolo_sekt_D!Q9</f>
        <v>0</v>
      </c>
      <c r="O10" s="69">
        <f>Nedela_I_kolo_sekt_D!P9</f>
        <v>0</v>
      </c>
      <c r="P10" s="165">
        <f t="shared" si="0"/>
        <v>22</v>
      </c>
      <c r="Q10" s="52">
        <f t="shared" si="1"/>
        <v>0</v>
      </c>
      <c r="R10" s="55">
        <f t="shared" si="1"/>
        <v>0</v>
      </c>
      <c r="S10" s="157"/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7.25">
      <c r="A11" s="5"/>
      <c r="B11" s="58" t="s">
        <v>25</v>
      </c>
      <c r="C11" s="86" t="s">
        <v>60</v>
      </c>
      <c r="D11" s="96">
        <f>LOOKUP(Nedela_I_kolo_sekt_A!S10,Nedela_I_kolo_sekt_A!S10)</f>
        <v>5.5</v>
      </c>
      <c r="E11" s="67">
        <f>LOOKUP(Nedela_I_kolo_sekt_A!Q10,Nedela_I_kolo_sekt_A!Q10)</f>
        <v>0</v>
      </c>
      <c r="F11" s="69">
        <f>LOOKUP(Nedela_I_kolo_sekt_A!P10,Nedela_I_kolo_sekt_A!P10)</f>
        <v>0</v>
      </c>
      <c r="G11" s="96">
        <f>Nedela_I_kolo_sekt_B!S10</f>
        <v>5.5</v>
      </c>
      <c r="H11" s="67">
        <f>Nedela_I_kolo_sekt_B!Q10</f>
        <v>0</v>
      </c>
      <c r="I11" s="69">
        <f>Nedela_I_kolo_sekt_B!P10</f>
        <v>0</v>
      </c>
      <c r="J11" s="96">
        <f>Nedela_I_kolo_sekt_C!S10</f>
        <v>5.5</v>
      </c>
      <c r="K11" s="67">
        <f>Nedela_I_kolo_sekt_C!Q10</f>
        <v>0</v>
      </c>
      <c r="L11" s="69">
        <f>Nedela_I_kolo_sekt_C!P10</f>
        <v>0</v>
      </c>
      <c r="M11" s="96">
        <f>Nedela_I_kolo_sekt_D!S10</f>
        <v>5.5</v>
      </c>
      <c r="N11" s="67">
        <f>Nedela_I_kolo_sekt_D!Q10</f>
        <v>0</v>
      </c>
      <c r="O11" s="69">
        <f>Nedela_I_kolo_sekt_D!P10</f>
        <v>0</v>
      </c>
      <c r="P11" s="165">
        <f t="shared" si="0"/>
        <v>22</v>
      </c>
      <c r="Q11" s="52">
        <f t="shared" si="1"/>
        <v>0</v>
      </c>
      <c r="R11" s="55">
        <f t="shared" si="1"/>
        <v>0</v>
      </c>
      <c r="S11" s="157"/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>
      <c r="A12" s="5"/>
      <c r="B12" s="58" t="s">
        <v>26</v>
      </c>
      <c r="C12" s="86" t="s">
        <v>61</v>
      </c>
      <c r="D12" s="96">
        <f>LOOKUP(Nedela_I_kolo_sekt_A!S11,Nedela_I_kolo_sekt_A!S11)</f>
        <v>5.5</v>
      </c>
      <c r="E12" s="67">
        <f>LOOKUP(Nedela_I_kolo_sekt_A!Q11,Nedela_I_kolo_sekt_A!Q11)</f>
        <v>0</v>
      </c>
      <c r="F12" s="69">
        <f>LOOKUP(Nedela_I_kolo_sekt_A!P11,Nedela_I_kolo_sekt_A!P11)</f>
        <v>0</v>
      </c>
      <c r="G12" s="96">
        <f>Nedela_I_kolo_sekt_B!S11</f>
        <v>5.5</v>
      </c>
      <c r="H12" s="67">
        <f>Nedela_I_kolo_sekt_B!Q11</f>
        <v>0</v>
      </c>
      <c r="I12" s="69">
        <f>Nedela_I_kolo_sekt_B!P11</f>
        <v>0</v>
      </c>
      <c r="J12" s="96">
        <f>Nedela_I_kolo_sekt_C!S11</f>
        <v>5.5</v>
      </c>
      <c r="K12" s="67">
        <f>Nedela_I_kolo_sekt_C!Q11</f>
        <v>0</v>
      </c>
      <c r="L12" s="69">
        <f>Nedela_I_kolo_sekt_C!P11</f>
        <v>0</v>
      </c>
      <c r="M12" s="96">
        <f>Nedela_I_kolo_sekt_D!S11</f>
        <v>5.5</v>
      </c>
      <c r="N12" s="67">
        <f>Nedela_I_kolo_sekt_D!Q11</f>
        <v>0</v>
      </c>
      <c r="O12" s="69">
        <f>Nedela_I_kolo_sekt_D!P11</f>
        <v>0</v>
      </c>
      <c r="P12" s="165">
        <f t="shared" si="0"/>
        <v>22</v>
      </c>
      <c r="Q12" s="52">
        <f t="shared" si="1"/>
        <v>0</v>
      </c>
      <c r="R12" s="55">
        <f t="shared" si="1"/>
        <v>0</v>
      </c>
      <c r="S12" s="157"/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>
      <c r="A13" s="5"/>
      <c r="B13" s="58" t="s">
        <v>27</v>
      </c>
      <c r="C13" s="86" t="s">
        <v>62</v>
      </c>
      <c r="D13" s="96">
        <f>LOOKUP(Nedela_I_kolo_sekt_A!S12,Nedela_I_kolo_sekt_A!S12)</f>
        <v>5.5</v>
      </c>
      <c r="E13" s="67">
        <f>LOOKUP(Nedela_I_kolo_sekt_A!Q12,Nedela_I_kolo_sekt_A!Q12)</f>
        <v>0</v>
      </c>
      <c r="F13" s="69">
        <f>LOOKUP(Nedela_I_kolo_sekt_A!P12,Nedela_I_kolo_sekt_A!P12)</f>
        <v>0</v>
      </c>
      <c r="G13" s="96">
        <f>Nedela_I_kolo_sekt_B!S12</f>
        <v>5.5</v>
      </c>
      <c r="H13" s="67">
        <f>Nedela_I_kolo_sekt_B!Q12</f>
        <v>0</v>
      </c>
      <c r="I13" s="69">
        <f>Nedela_I_kolo_sekt_B!P12</f>
        <v>0</v>
      </c>
      <c r="J13" s="96">
        <f>Nedela_I_kolo_sekt_C!S12</f>
        <v>5.5</v>
      </c>
      <c r="K13" s="67">
        <f>Nedela_I_kolo_sekt_C!Q12</f>
        <v>0</v>
      </c>
      <c r="L13" s="69">
        <f>Nedela_I_kolo_sekt_C!P12</f>
        <v>0</v>
      </c>
      <c r="M13" s="96">
        <f>Nedela_I_kolo_sekt_D!S12</f>
        <v>5.5</v>
      </c>
      <c r="N13" s="67">
        <f>Nedela_I_kolo_sekt_D!Q12</f>
        <v>0</v>
      </c>
      <c r="O13" s="69">
        <f>Nedela_I_kolo_sekt_D!P12</f>
        <v>0</v>
      </c>
      <c r="P13" s="165">
        <f t="shared" si="0"/>
        <v>22</v>
      </c>
      <c r="Q13" s="52">
        <f t="shared" si="1"/>
        <v>0</v>
      </c>
      <c r="R13" s="55">
        <f t="shared" si="1"/>
        <v>0</v>
      </c>
      <c r="S13" s="157"/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 thickBot="1">
      <c r="A14" s="5"/>
      <c r="B14" s="58" t="s">
        <v>28</v>
      </c>
      <c r="C14" s="153" t="s">
        <v>71</v>
      </c>
      <c r="D14" s="163">
        <f>LOOKUP(Nedela_I_kolo_sekt_A!S13,Nedela_I_kolo_sekt_A!S13)</f>
        <v>5.5</v>
      </c>
      <c r="E14" s="72">
        <f>LOOKUP(Nedela_I_kolo_sekt_A!Q13,Nedela_I_kolo_sekt_A!Q13)</f>
        <v>0</v>
      </c>
      <c r="F14" s="74">
        <f>LOOKUP(Nedela_I_kolo_sekt_A!P13,Nedela_I_kolo_sekt_A!P13)</f>
        <v>0</v>
      </c>
      <c r="G14" s="163">
        <f>Nedela_I_kolo_sekt_B!S13</f>
        <v>5.5</v>
      </c>
      <c r="H14" s="72">
        <f>Nedela_I_kolo_sekt_B!Q13</f>
        <v>0</v>
      </c>
      <c r="I14" s="74">
        <f>Nedela_I_kolo_sekt_B!P13</f>
        <v>0</v>
      </c>
      <c r="J14" s="163">
        <f>Nedela_I_kolo_sekt_C!S13</f>
        <v>5.5</v>
      </c>
      <c r="K14" s="72">
        <f>Nedela_I_kolo_sekt_C!Q13</f>
        <v>0</v>
      </c>
      <c r="L14" s="74">
        <f>Nedela_I_kolo_sekt_C!P13</f>
        <v>0</v>
      </c>
      <c r="M14" s="163">
        <f>Nedela_I_kolo_sekt_D!S13</f>
        <v>5.5</v>
      </c>
      <c r="N14" s="72">
        <f>Nedela_I_kolo_sekt_D!Q13</f>
        <v>0</v>
      </c>
      <c r="O14" s="74">
        <f>Nedela_I_kolo_sekt_D!P13</f>
        <v>0</v>
      </c>
      <c r="P14" s="166">
        <f t="shared" si="0"/>
        <v>22</v>
      </c>
      <c r="Q14" s="53">
        <f t="shared" si="1"/>
        <v>0</v>
      </c>
      <c r="R14" s="56">
        <f t="shared" si="1"/>
        <v>0</v>
      </c>
      <c r="S14" s="158"/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58" t="s">
        <v>29</v>
      </c>
      <c r="C15" s="151"/>
      <c r="D15" s="161">
        <f>LOOKUP(Nedela_I_kolo_sekt_A!S14,Nedela_I_kolo_sekt_A!S14)</f>
        <v>11.5</v>
      </c>
      <c r="E15" s="140">
        <f>LOOKUP(Nedela_I_kolo_sekt_A!Q14,Nedela_I_kolo_sekt_A!Q14)</f>
        <v>-4</v>
      </c>
      <c r="F15" s="141">
        <f>LOOKUP(Nedela_I_kolo_sekt_A!P14,Nedela_I_kolo_sekt_A!P14)</f>
        <v>-4</v>
      </c>
      <c r="G15" s="160">
        <f>Nedela_I_kolo_sekt_B!S14</f>
        <v>11.5</v>
      </c>
      <c r="H15" s="140">
        <f>Nedela_I_kolo_sekt_B!Q14</f>
        <v>-4</v>
      </c>
      <c r="I15" s="141">
        <f>Nedela_I_kolo_sekt_B!P14</f>
        <v>-4</v>
      </c>
      <c r="J15" s="160">
        <f>Nedela_I_kolo_sekt_C!S14</f>
        <v>11.5</v>
      </c>
      <c r="K15" s="140">
        <f>Nedela_I_kolo_sekt_C!Q14</f>
        <v>-4</v>
      </c>
      <c r="L15" s="143">
        <f>Nedela_I_kolo_sekt_C!P14</f>
        <v>-4</v>
      </c>
      <c r="M15" s="161">
        <f>Nedela_I_kolo_sekt_D!S14</f>
        <v>11.5</v>
      </c>
      <c r="N15" s="140">
        <f>Nedela_I_kolo_sekt_D!Q14</f>
        <v>-4</v>
      </c>
      <c r="O15" s="141">
        <f>Nedela_I_kolo_sekt_D!P14</f>
        <v>-4</v>
      </c>
      <c r="P15" s="162">
        <f t="shared" si="0"/>
        <v>46</v>
      </c>
      <c r="Q15" s="167">
        <f t="shared" si="1"/>
        <v>-16</v>
      </c>
      <c r="R15" s="168">
        <f t="shared" si="1"/>
        <v>-16</v>
      </c>
      <c r="S15" s="155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59" t="s">
        <v>30</v>
      </c>
      <c r="C16" s="100"/>
      <c r="D16" s="93">
        <f>LOOKUP(Nedela_I_kolo_sekt_A!S15,Nedela_I_kolo_sekt_A!S15)</f>
        <v>11.5</v>
      </c>
      <c r="E16" s="72">
        <f>LOOKUP(Nedela_I_kolo_sekt_A!Q15,Nedela_I_kolo_sekt_A!Q15)</f>
        <v>-4</v>
      </c>
      <c r="F16" s="74">
        <f>LOOKUP(Nedela_I_kolo_sekt_A!P15,Nedela_I_kolo_sekt_A!P15)</f>
        <v>-4</v>
      </c>
      <c r="G16" s="94">
        <f>Nedela_I_kolo_sekt_B!S15</f>
        <v>11.5</v>
      </c>
      <c r="H16" s="61">
        <f>Nedela_I_kolo_sekt_B!Q15</f>
        <v>-4</v>
      </c>
      <c r="I16" s="64">
        <f>Nedela_I_kolo_sekt_B!P15</f>
        <v>-4</v>
      </c>
      <c r="J16" s="94">
        <f>Nedela_I_kolo_sekt_C!S15</f>
        <v>11.5</v>
      </c>
      <c r="K16" s="61">
        <f>Nedela_I_kolo_sekt_C!Q15</f>
        <v>-4</v>
      </c>
      <c r="L16" s="62">
        <f>Nedela_I_kolo_sekt_C!P15</f>
        <v>-4</v>
      </c>
      <c r="M16" s="95">
        <f>Nedela_I_kolo_sekt_D!S15</f>
        <v>11.5</v>
      </c>
      <c r="N16" s="61">
        <f>Nedela_I_kolo_sekt_D!Q15</f>
        <v>-4</v>
      </c>
      <c r="O16" s="64">
        <f>Nedela_I_kolo_sekt_D!P15</f>
        <v>-4</v>
      </c>
      <c r="P16" s="97">
        <f t="shared" si="0"/>
        <v>46</v>
      </c>
      <c r="Q16" s="53">
        <f t="shared" si="1"/>
        <v>-16</v>
      </c>
      <c r="R16" s="56">
        <f t="shared" si="1"/>
        <v>-16</v>
      </c>
      <c r="S16" s="75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>
      <c r="A17" s="5"/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7"/>
      <c r="R17" s="77"/>
      <c r="S17" s="77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</sheetData>
  <sheetProtection selectLockedCells="1" selectUnlockedCells="1"/>
  <mergeCells count="11">
    <mergeCell ref="J3:L3"/>
    <mergeCell ref="M3:O3"/>
    <mergeCell ref="P3:P4"/>
    <mergeCell ref="Q3:Q4"/>
    <mergeCell ref="R3:R4"/>
    <mergeCell ref="S3:S4"/>
    <mergeCell ref="B2:S2"/>
    <mergeCell ref="B3:B4"/>
    <mergeCell ref="C3:C4"/>
    <mergeCell ref="D3:F3"/>
    <mergeCell ref="G3:I3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0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3.28125" style="0" customWidth="1"/>
    <col min="2" max="2" width="7.140625" style="0" customWidth="1"/>
    <col min="3" max="3" width="22.7109375" style="0" customWidth="1"/>
    <col min="4" max="5" width="8.7109375" style="0" customWidth="1"/>
    <col min="6" max="6" width="8.28125" style="0" bestFit="1" customWidth="1"/>
    <col min="7" max="7" width="9.00390625" style="0" customWidth="1"/>
    <col min="8" max="8" width="8.7109375" style="0" customWidth="1"/>
    <col min="9" max="9" width="10.421875" style="0" customWidth="1"/>
    <col min="10" max="10" width="0.2890625" style="0" customWidth="1"/>
    <col min="11" max="12" width="12.28125" style="0" hidden="1" customWidth="1"/>
    <col min="13" max="13" width="13.140625" style="0" customWidth="1"/>
    <col min="14" max="14" width="10.140625" style="0" customWidth="1"/>
    <col min="15" max="15" width="11.421875" style="0" customWidth="1"/>
    <col min="16" max="16" width="9.851562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51" t="s">
        <v>73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</row>
    <row r="3" spans="1:23" ht="16.5" customHeight="1" thickBot="1">
      <c r="A3" s="5"/>
      <c r="B3" s="259" t="s">
        <v>37</v>
      </c>
      <c r="C3" s="249" t="s">
        <v>2</v>
      </c>
      <c r="D3" s="254" t="s">
        <v>33</v>
      </c>
      <c r="E3" s="255"/>
      <c r="F3" s="255"/>
      <c r="G3" s="256" t="s">
        <v>34</v>
      </c>
      <c r="H3" s="255"/>
      <c r="I3" s="257"/>
      <c r="J3" s="254" t="s">
        <v>35</v>
      </c>
      <c r="K3" s="255"/>
      <c r="L3" s="255"/>
      <c r="M3" s="243" t="s">
        <v>36</v>
      </c>
      <c r="N3" s="245" t="s">
        <v>14</v>
      </c>
      <c r="O3" s="247" t="s">
        <v>38</v>
      </c>
      <c r="P3" s="249" t="s">
        <v>15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47.25" customHeight="1" thickBot="1">
      <c r="A4" s="5"/>
      <c r="B4" s="260"/>
      <c r="C4" s="258"/>
      <c r="D4" s="48" t="s">
        <v>15</v>
      </c>
      <c r="E4" s="47" t="s">
        <v>31</v>
      </c>
      <c r="F4" s="47" t="s">
        <v>32</v>
      </c>
      <c r="G4" s="50" t="s">
        <v>15</v>
      </c>
      <c r="H4" s="47" t="s">
        <v>31</v>
      </c>
      <c r="I4" s="49" t="s">
        <v>32</v>
      </c>
      <c r="J4" s="48" t="s">
        <v>15</v>
      </c>
      <c r="K4" s="47" t="s">
        <v>31</v>
      </c>
      <c r="L4" s="47" t="s">
        <v>32</v>
      </c>
      <c r="M4" s="244"/>
      <c r="N4" s="246"/>
      <c r="O4" s="248"/>
      <c r="P4" s="258"/>
      <c r="Q4" s="4"/>
      <c r="R4" s="5"/>
      <c r="S4" s="4"/>
      <c r="T4" s="4"/>
      <c r="U4" s="5"/>
      <c r="V4" s="5"/>
      <c r="W4" s="5"/>
    </row>
    <row r="5" spans="1:23" ht="18" thickBot="1">
      <c r="A5" s="5"/>
      <c r="B5" s="57" t="s">
        <v>19</v>
      </c>
      <c r="C5" s="152" t="s">
        <v>58</v>
      </c>
      <c r="D5" s="63">
        <f>Celkovo_sobota_I_kola!P5</f>
        <v>22</v>
      </c>
      <c r="E5" s="61">
        <f>Celkovo_sobota_I_kola!Q5</f>
        <v>0</v>
      </c>
      <c r="F5" s="64">
        <f>Celkovo_sobota_I_kola!R5</f>
        <v>0</v>
      </c>
      <c r="G5" s="63">
        <f>Celkovo_nedela_I_kola!P5</f>
        <v>22</v>
      </c>
      <c r="H5" s="61">
        <f>Celkovo_nedela_I_kola!Q5</f>
        <v>0</v>
      </c>
      <c r="I5" s="64">
        <f>Celkovo_nedela_I_kola!R5</f>
        <v>0</v>
      </c>
      <c r="J5" s="60"/>
      <c r="K5" s="61"/>
      <c r="L5" s="62"/>
      <c r="M5" s="82">
        <f aca="true" t="shared" si="0" ref="M5:M16">SUM(D5,G5,J5,)</f>
        <v>44</v>
      </c>
      <c r="N5" s="117">
        <f>F5+I5</f>
        <v>0</v>
      </c>
      <c r="O5" s="148">
        <f>E5+H5</f>
        <v>0</v>
      </c>
      <c r="P5" s="156">
        <v>4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58" t="s">
        <v>20</v>
      </c>
      <c r="C6" s="86" t="s">
        <v>54</v>
      </c>
      <c r="D6" s="89">
        <f>Celkovo_sobota_I_kola!P6</f>
        <v>22</v>
      </c>
      <c r="E6" s="67">
        <f>Celkovo_sobota_I_kola!Q6</f>
        <v>0</v>
      </c>
      <c r="F6" s="69">
        <f>Celkovo_sobota_I_kola!R6</f>
        <v>0</v>
      </c>
      <c r="G6" s="89">
        <f>Celkovo_nedela_I_kola!P6</f>
        <v>22</v>
      </c>
      <c r="H6" s="67">
        <f>Celkovo_nedela_I_kola!Q6</f>
        <v>0</v>
      </c>
      <c r="I6" s="69">
        <f>Celkovo_nedela_I_kola!R6</f>
        <v>0</v>
      </c>
      <c r="J6" s="66"/>
      <c r="K6" s="67"/>
      <c r="L6" s="68"/>
      <c r="M6" s="83">
        <f t="shared" si="0"/>
        <v>44</v>
      </c>
      <c r="N6" s="129">
        <f aca="true" t="shared" si="1" ref="N6:N16">F6+I6</f>
        <v>0</v>
      </c>
      <c r="O6" s="144">
        <f aca="true" t="shared" si="2" ref="O6:O16">E6+H6</f>
        <v>0</v>
      </c>
      <c r="P6" s="157">
        <v>7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58" t="s">
        <v>21</v>
      </c>
      <c r="C7" s="86" t="s">
        <v>59</v>
      </c>
      <c r="D7" s="89">
        <f>Celkovo_sobota_I_kola!P7</f>
        <v>22</v>
      </c>
      <c r="E7" s="67">
        <f>Celkovo_sobota_I_kola!Q7</f>
        <v>0</v>
      </c>
      <c r="F7" s="69">
        <f>Celkovo_sobota_I_kola!R7</f>
        <v>0</v>
      </c>
      <c r="G7" s="89">
        <f>Celkovo_nedela_I_kola!P7</f>
        <v>22</v>
      </c>
      <c r="H7" s="67">
        <f>Celkovo_nedela_I_kola!Q7</f>
        <v>0</v>
      </c>
      <c r="I7" s="69">
        <f>Celkovo_nedela_I_kola!R7</f>
        <v>0</v>
      </c>
      <c r="J7" s="66"/>
      <c r="K7" s="67"/>
      <c r="L7" s="68"/>
      <c r="M7" s="83">
        <f t="shared" si="0"/>
        <v>44</v>
      </c>
      <c r="N7" s="129">
        <f t="shared" si="1"/>
        <v>0</v>
      </c>
      <c r="O7" s="144">
        <f t="shared" si="2"/>
        <v>0</v>
      </c>
      <c r="P7" s="157">
        <v>3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58" t="s">
        <v>22</v>
      </c>
      <c r="C8" s="86" t="s">
        <v>55</v>
      </c>
      <c r="D8" s="89">
        <f>Celkovo_sobota_I_kola!P8</f>
        <v>22</v>
      </c>
      <c r="E8" s="67">
        <f>Celkovo_sobota_I_kola!Q8</f>
        <v>0</v>
      </c>
      <c r="F8" s="69">
        <f>Celkovo_sobota_I_kola!R8</f>
        <v>0</v>
      </c>
      <c r="G8" s="89">
        <f>Celkovo_nedela_I_kola!P8</f>
        <v>22</v>
      </c>
      <c r="H8" s="67">
        <f>Celkovo_nedela_I_kola!Q8</f>
        <v>0</v>
      </c>
      <c r="I8" s="69">
        <f>Celkovo_nedela_I_kola!R8</f>
        <v>0</v>
      </c>
      <c r="J8" s="66"/>
      <c r="K8" s="67"/>
      <c r="L8" s="68"/>
      <c r="M8" s="83">
        <f t="shared" si="0"/>
        <v>44</v>
      </c>
      <c r="N8" s="129">
        <f t="shared" si="1"/>
        <v>0</v>
      </c>
      <c r="O8" s="144">
        <f t="shared" si="2"/>
        <v>0</v>
      </c>
      <c r="P8" s="157">
        <v>1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58" t="s">
        <v>23</v>
      </c>
      <c r="C9" s="86" t="s">
        <v>56</v>
      </c>
      <c r="D9" s="89">
        <f>Celkovo_sobota_I_kola!P9</f>
        <v>22</v>
      </c>
      <c r="E9" s="67">
        <f>Celkovo_sobota_I_kola!Q9</f>
        <v>0</v>
      </c>
      <c r="F9" s="69">
        <f>Celkovo_sobota_I_kola!R9</f>
        <v>0</v>
      </c>
      <c r="G9" s="89">
        <f>Celkovo_nedela_I_kola!P9</f>
        <v>22</v>
      </c>
      <c r="H9" s="67">
        <f>Celkovo_nedela_I_kola!Q9</f>
        <v>0</v>
      </c>
      <c r="I9" s="69">
        <f>Celkovo_nedela_I_kola!R9</f>
        <v>0</v>
      </c>
      <c r="J9" s="66"/>
      <c r="K9" s="67"/>
      <c r="L9" s="68"/>
      <c r="M9" s="83">
        <f t="shared" si="0"/>
        <v>44</v>
      </c>
      <c r="N9" s="129">
        <f t="shared" si="1"/>
        <v>0</v>
      </c>
      <c r="O9" s="144">
        <f t="shared" si="2"/>
        <v>0</v>
      </c>
      <c r="P9" s="157">
        <v>5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58" t="s">
        <v>24</v>
      </c>
      <c r="C10" s="86" t="s">
        <v>57</v>
      </c>
      <c r="D10" s="89">
        <f>Celkovo_sobota_I_kola!P10</f>
        <v>22</v>
      </c>
      <c r="E10" s="67">
        <f>Celkovo_sobota_I_kola!Q10</f>
        <v>0</v>
      </c>
      <c r="F10" s="69">
        <f>Celkovo_sobota_I_kola!R10</f>
        <v>0</v>
      </c>
      <c r="G10" s="89">
        <f>Celkovo_nedela_I_kola!P10</f>
        <v>22</v>
      </c>
      <c r="H10" s="67">
        <f>Celkovo_nedela_I_kola!Q10</f>
        <v>0</v>
      </c>
      <c r="I10" s="69">
        <f>Celkovo_nedela_I_kola!R10</f>
        <v>0</v>
      </c>
      <c r="J10" s="66"/>
      <c r="K10" s="67"/>
      <c r="L10" s="68"/>
      <c r="M10" s="83">
        <f t="shared" si="0"/>
        <v>44</v>
      </c>
      <c r="N10" s="129">
        <f t="shared" si="1"/>
        <v>0</v>
      </c>
      <c r="O10" s="144">
        <f t="shared" si="2"/>
        <v>0</v>
      </c>
      <c r="P10" s="157">
        <v>2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>
      <c r="A11" s="5"/>
      <c r="B11" s="58" t="s">
        <v>25</v>
      </c>
      <c r="C11" s="86" t="s">
        <v>60</v>
      </c>
      <c r="D11" s="89">
        <f>Celkovo_sobota_I_kola!P11</f>
        <v>22</v>
      </c>
      <c r="E11" s="67">
        <f>Celkovo_sobota_I_kola!Q11</f>
        <v>0</v>
      </c>
      <c r="F11" s="69">
        <f>Celkovo_sobota_I_kola!R11</f>
        <v>0</v>
      </c>
      <c r="G11" s="89">
        <f>Celkovo_nedela_I_kola!P11</f>
        <v>22</v>
      </c>
      <c r="H11" s="67">
        <f>Celkovo_nedela_I_kola!Q11</f>
        <v>0</v>
      </c>
      <c r="I11" s="69">
        <f>Celkovo_nedela_I_kola!R11</f>
        <v>0</v>
      </c>
      <c r="J11" s="66"/>
      <c r="K11" s="67"/>
      <c r="L11" s="68"/>
      <c r="M11" s="83">
        <f t="shared" si="0"/>
        <v>44</v>
      </c>
      <c r="N11" s="129">
        <f t="shared" si="1"/>
        <v>0</v>
      </c>
      <c r="O11" s="144">
        <f t="shared" si="2"/>
        <v>0</v>
      </c>
      <c r="P11" s="157">
        <v>6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>
      <c r="A12" s="5"/>
      <c r="B12" s="58" t="s">
        <v>26</v>
      </c>
      <c r="C12" s="86" t="s">
        <v>61</v>
      </c>
      <c r="D12" s="89">
        <f>Celkovo_sobota_I_kola!P12</f>
        <v>22</v>
      </c>
      <c r="E12" s="67">
        <f>Celkovo_sobota_I_kola!Q12</f>
        <v>0</v>
      </c>
      <c r="F12" s="69">
        <f>Celkovo_sobota_I_kola!R12</f>
        <v>0</v>
      </c>
      <c r="G12" s="89">
        <f>Celkovo_nedela_I_kola!P12</f>
        <v>22</v>
      </c>
      <c r="H12" s="67">
        <f>Celkovo_nedela_I_kola!Q12</f>
        <v>0</v>
      </c>
      <c r="I12" s="69">
        <f>Celkovo_nedela_I_kola!R12</f>
        <v>0</v>
      </c>
      <c r="J12" s="66"/>
      <c r="K12" s="67"/>
      <c r="L12" s="68"/>
      <c r="M12" s="83">
        <f t="shared" si="0"/>
        <v>44</v>
      </c>
      <c r="N12" s="129">
        <f t="shared" si="1"/>
        <v>0</v>
      </c>
      <c r="O12" s="144">
        <f t="shared" si="2"/>
        <v>0</v>
      </c>
      <c r="P12" s="157">
        <v>10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>
      <c r="A13" s="5"/>
      <c r="B13" s="58" t="s">
        <v>27</v>
      </c>
      <c r="C13" s="86" t="s">
        <v>62</v>
      </c>
      <c r="D13" s="89">
        <f>Celkovo_sobota_I_kola!P13</f>
        <v>22</v>
      </c>
      <c r="E13" s="67">
        <f>Celkovo_sobota_I_kola!Q13</f>
        <v>0</v>
      </c>
      <c r="F13" s="69">
        <f>Celkovo_sobota_I_kola!R13</f>
        <v>0</v>
      </c>
      <c r="G13" s="89">
        <f>Celkovo_nedela_I_kola!P13</f>
        <v>22</v>
      </c>
      <c r="H13" s="67">
        <f>Celkovo_nedela_I_kola!Q13</f>
        <v>0</v>
      </c>
      <c r="I13" s="69">
        <f>Celkovo_nedela_I_kola!R13</f>
        <v>0</v>
      </c>
      <c r="J13" s="66"/>
      <c r="K13" s="67"/>
      <c r="L13" s="68"/>
      <c r="M13" s="83">
        <f t="shared" si="0"/>
        <v>44</v>
      </c>
      <c r="N13" s="129">
        <f t="shared" si="1"/>
        <v>0</v>
      </c>
      <c r="O13" s="144">
        <f t="shared" si="2"/>
        <v>0</v>
      </c>
      <c r="P13" s="157">
        <v>9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" thickBot="1">
      <c r="A14" s="5"/>
      <c r="B14" s="59" t="s">
        <v>28</v>
      </c>
      <c r="C14" s="153" t="s">
        <v>71</v>
      </c>
      <c r="D14" s="90">
        <f>Celkovo_sobota_I_kola!P14</f>
        <v>22</v>
      </c>
      <c r="E14" s="72">
        <f>Celkovo_sobota_I_kola!Q14</f>
        <v>0</v>
      </c>
      <c r="F14" s="74">
        <f>Celkovo_sobota_I_kola!R14</f>
        <v>0</v>
      </c>
      <c r="G14" s="90">
        <f>Celkovo_nedela_I_kola!P14</f>
        <v>22</v>
      </c>
      <c r="H14" s="72">
        <f>Celkovo_nedela_I_kola!Q14</f>
        <v>0</v>
      </c>
      <c r="I14" s="74">
        <f>Celkovo_nedela_I_kola!R14</f>
        <v>0</v>
      </c>
      <c r="J14" s="66"/>
      <c r="K14" s="67"/>
      <c r="L14" s="68"/>
      <c r="M14" s="84">
        <f t="shared" si="0"/>
        <v>44</v>
      </c>
      <c r="N14" s="149">
        <f t="shared" si="1"/>
        <v>0</v>
      </c>
      <c r="O14" s="150">
        <f t="shared" si="2"/>
        <v>0</v>
      </c>
      <c r="P14" s="158">
        <v>8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159" t="s">
        <v>29</v>
      </c>
      <c r="C15" s="151"/>
      <c r="D15" s="154">
        <f>Celkovo_sobota_I_kola!P15</f>
        <v>46</v>
      </c>
      <c r="E15" s="140">
        <f>Celkovo_sobota_I_kola!Q15</f>
        <v>-16</v>
      </c>
      <c r="F15" s="141">
        <f>Celkovo_sobota_I_kola!R15</f>
        <v>-16</v>
      </c>
      <c r="G15" s="142">
        <f>Celkovo_nedela_I_kola!P15</f>
        <v>46</v>
      </c>
      <c r="H15" s="140">
        <f>Celkovo_nedela_I_kola!Q15</f>
        <v>-16</v>
      </c>
      <c r="I15" s="141">
        <f>Celkovo_nedela_I_kola!R15</f>
        <v>-16</v>
      </c>
      <c r="J15" s="66"/>
      <c r="K15" s="67"/>
      <c r="L15" s="68"/>
      <c r="M15" s="146">
        <f t="shared" si="0"/>
        <v>92</v>
      </c>
      <c r="N15" s="145">
        <f t="shared" si="1"/>
        <v>-32</v>
      </c>
      <c r="O15" s="147">
        <f t="shared" si="2"/>
        <v>-32</v>
      </c>
      <c r="P15" s="155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59" t="s">
        <v>30</v>
      </c>
      <c r="C16" s="100"/>
      <c r="D16" s="63">
        <f>Celkovo_sobota_I_kola!P16</f>
        <v>46</v>
      </c>
      <c r="E16" s="61">
        <f>Celkovo_sobota_I_kola!Q16</f>
        <v>-16</v>
      </c>
      <c r="F16" s="64">
        <f>Celkovo_sobota_I_kola!R16</f>
        <v>-16</v>
      </c>
      <c r="G16" s="60">
        <f>Celkovo_nedela_I_kola!P16</f>
        <v>46</v>
      </c>
      <c r="H16" s="61">
        <f>Celkovo_nedela_I_kola!Q16</f>
        <v>-16</v>
      </c>
      <c r="I16" s="64">
        <f>Celkovo_nedela_I_kola!R16</f>
        <v>-16</v>
      </c>
      <c r="J16" s="71"/>
      <c r="K16" s="72"/>
      <c r="L16" s="73"/>
      <c r="M16" s="84">
        <f t="shared" si="0"/>
        <v>92</v>
      </c>
      <c r="N16" s="85">
        <f t="shared" si="1"/>
        <v>-32</v>
      </c>
      <c r="O16" s="86">
        <f t="shared" si="2"/>
        <v>-32</v>
      </c>
      <c r="P16" s="65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6"/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7"/>
      <c r="O17" s="77"/>
      <c r="P17" s="77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12.75">
      <c r="B20" t="s">
        <v>79</v>
      </c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PageLayoutView="0" workbookViewId="0" topLeftCell="C1">
      <selection activeCell="B2" sqref="B2:P2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1.57421875" style="0" customWidth="1"/>
    <col min="4" max="4" width="6.28125" style="0" customWidth="1"/>
    <col min="5" max="5" width="8.00390625" style="0" customWidth="1"/>
    <col min="6" max="6" width="9.140625" style="0" customWidth="1"/>
    <col min="7" max="7" width="8.57421875" style="0" customWidth="1"/>
    <col min="8" max="8" width="7.140625" style="0" customWidth="1"/>
    <col min="9" max="9" width="9.140625" style="0" customWidth="1"/>
    <col min="10" max="10" width="6.7109375" style="0" customWidth="1"/>
    <col min="11" max="11" width="6.28125" style="0" customWidth="1"/>
    <col min="12" max="12" width="7.7109375" style="0" customWidth="1"/>
    <col min="13" max="13" width="9.8515625" style="0" customWidth="1"/>
    <col min="14" max="14" width="10.57421875" style="0" customWidth="1"/>
    <col min="15" max="15" width="9.421875" style="0" customWidth="1"/>
    <col min="16" max="16" width="6.57421875" style="0" customWidth="1"/>
    <col min="17" max="17" width="0" style="0" hidden="1" customWidth="1"/>
    <col min="18" max="18" width="13.421875" style="0" customWidth="1"/>
    <col min="19" max="20" width="0" style="0" hidden="1" customWidth="1"/>
    <col min="23" max="23" width="12.7109375" style="0" customWidth="1"/>
  </cols>
  <sheetData>
    <row r="1" ht="13.5" thickBot="1">
      <c r="A1" s="5"/>
    </row>
    <row r="2" spans="1:16" ht="54" customHeight="1" thickBot="1">
      <c r="A2" s="5"/>
      <c r="B2" s="251" t="s">
        <v>72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3"/>
    </row>
    <row r="3" spans="1:23" ht="16.5" customHeight="1" thickBot="1">
      <c r="A3" s="5"/>
      <c r="B3" s="259" t="s">
        <v>9</v>
      </c>
      <c r="C3" s="249" t="s">
        <v>2</v>
      </c>
      <c r="D3" s="254" t="s">
        <v>52</v>
      </c>
      <c r="E3" s="255"/>
      <c r="F3" s="255"/>
      <c r="G3" s="256" t="s">
        <v>53</v>
      </c>
      <c r="H3" s="255"/>
      <c r="I3" s="257"/>
      <c r="J3" s="254" t="s">
        <v>51</v>
      </c>
      <c r="K3" s="255"/>
      <c r="L3" s="255"/>
      <c r="M3" s="270" t="s">
        <v>36</v>
      </c>
      <c r="N3" s="245" t="s">
        <v>14</v>
      </c>
      <c r="O3" s="247" t="s">
        <v>38</v>
      </c>
      <c r="P3" s="249" t="s">
        <v>47</v>
      </c>
      <c r="Q3" s="4" t="s">
        <v>16</v>
      </c>
      <c r="R3" s="5"/>
      <c r="S3" s="4" t="s">
        <v>17</v>
      </c>
      <c r="T3" s="4" t="s">
        <v>18</v>
      </c>
      <c r="U3" s="5"/>
      <c r="V3" s="5"/>
      <c r="W3" s="5"/>
    </row>
    <row r="4" spans="1:23" ht="21" thickBot="1">
      <c r="A4" s="5"/>
      <c r="B4" s="260"/>
      <c r="C4" s="258"/>
      <c r="D4" s="48" t="s">
        <v>15</v>
      </c>
      <c r="E4" s="47" t="s">
        <v>31</v>
      </c>
      <c r="F4" s="47" t="s">
        <v>32</v>
      </c>
      <c r="G4" s="50" t="s">
        <v>15</v>
      </c>
      <c r="H4" s="47" t="s">
        <v>31</v>
      </c>
      <c r="I4" s="49" t="s">
        <v>32</v>
      </c>
      <c r="J4" s="48" t="s">
        <v>15</v>
      </c>
      <c r="K4" s="47" t="s">
        <v>31</v>
      </c>
      <c r="L4" s="47" t="s">
        <v>32</v>
      </c>
      <c r="M4" s="244"/>
      <c r="N4" s="246"/>
      <c r="O4" s="248"/>
      <c r="P4" s="250"/>
      <c r="Q4" s="4"/>
      <c r="R4" s="5"/>
      <c r="S4" s="4"/>
      <c r="T4" s="4"/>
      <c r="U4" s="5"/>
      <c r="V4" s="5"/>
      <c r="W4" s="5"/>
    </row>
    <row r="5" spans="1:23" ht="18" thickBot="1">
      <c r="A5" s="5"/>
      <c r="B5" s="57" t="s">
        <v>19</v>
      </c>
      <c r="C5" s="152" t="s">
        <v>58</v>
      </c>
      <c r="D5" s="219">
        <f>'[2]SO+NE spolu '!M5</f>
        <v>43.5</v>
      </c>
      <c r="E5" s="220">
        <f>'[2]SO+NE spolu '!O5</f>
        <v>91</v>
      </c>
      <c r="F5" s="228">
        <f>'[2]SO+NE spolu '!N5</f>
        <v>91</v>
      </c>
      <c r="G5" s="219">
        <f>'[1]SO+NE spolu '!M5</f>
        <v>22</v>
      </c>
      <c r="H5" s="220">
        <f>'[1]SO+NE spolu '!O5</f>
        <v>284</v>
      </c>
      <c r="I5" s="221">
        <f>'[1]SO+NE spolu '!N5</f>
        <v>307.6</v>
      </c>
      <c r="J5" s="63">
        <v>49</v>
      </c>
      <c r="K5" s="61">
        <v>128</v>
      </c>
      <c r="L5" s="64">
        <v>128</v>
      </c>
      <c r="M5" s="82">
        <f>SUM(D5,G5,J5,)</f>
        <v>114.5</v>
      </c>
      <c r="N5" s="117">
        <f>F5+I5+L5</f>
        <v>526.6</v>
      </c>
      <c r="O5" s="148">
        <f>E5+H5+K5</f>
        <v>503</v>
      </c>
      <c r="P5" s="65">
        <v>5</v>
      </c>
      <c r="Q5">
        <v>44</v>
      </c>
      <c r="R5" s="5"/>
      <c r="S5" s="5">
        <v>18</v>
      </c>
      <c r="T5" s="5">
        <v>27</v>
      </c>
      <c r="U5" s="5"/>
      <c r="V5" s="5"/>
      <c r="W5" s="5"/>
    </row>
    <row r="6" spans="1:23" ht="17.25">
      <c r="A6" s="5"/>
      <c r="B6" s="58" t="s">
        <v>20</v>
      </c>
      <c r="C6" s="86" t="s">
        <v>54</v>
      </c>
      <c r="D6" s="222">
        <f>'[2]SO+NE spolu '!M6</f>
        <v>48</v>
      </c>
      <c r="E6" s="223">
        <f>'[2]SO+NE spolu '!O6</f>
        <v>64</v>
      </c>
      <c r="F6" s="229">
        <f>'[2]SO+NE spolu '!N6</f>
        <v>64</v>
      </c>
      <c r="G6" s="222">
        <f>'[1]SO+NE spolu '!M6</f>
        <v>28</v>
      </c>
      <c r="H6" s="223">
        <f>'[1]SO+NE spolu '!O6</f>
        <v>139</v>
      </c>
      <c r="I6" s="224">
        <f>'[1]SO+NE spolu '!N6</f>
        <v>177.5</v>
      </c>
      <c r="J6" s="89">
        <v>65</v>
      </c>
      <c r="K6" s="67">
        <v>71</v>
      </c>
      <c r="L6" s="69">
        <v>71</v>
      </c>
      <c r="M6" s="83">
        <f aca="true" t="shared" si="0" ref="M6:M16">SUM(D6,G6,J6,)</f>
        <v>141</v>
      </c>
      <c r="N6" s="129">
        <f aca="true" t="shared" si="1" ref="N6:N16">F6+I6+L6</f>
        <v>312.5</v>
      </c>
      <c r="O6" s="144">
        <f aca="true" t="shared" si="2" ref="O6:O16">E6+H6+K6</f>
        <v>274</v>
      </c>
      <c r="P6" s="70">
        <v>10</v>
      </c>
      <c r="Q6" s="6">
        <v>30</v>
      </c>
      <c r="R6" s="5"/>
      <c r="S6" s="5">
        <v>23</v>
      </c>
      <c r="T6" s="5">
        <v>11</v>
      </c>
      <c r="U6" s="5"/>
      <c r="V6" s="5"/>
      <c r="W6" s="5"/>
    </row>
    <row r="7" spans="1:23" ht="17.25">
      <c r="A7" s="5"/>
      <c r="B7" s="58" t="s">
        <v>21</v>
      </c>
      <c r="C7" s="86" t="s">
        <v>59</v>
      </c>
      <c r="D7" s="222">
        <f>'[2]SO+NE spolu '!M7</f>
        <v>42.5</v>
      </c>
      <c r="E7" s="223">
        <f>'[2]SO+NE spolu '!O7</f>
        <v>68</v>
      </c>
      <c r="F7" s="229">
        <f>'[2]SO+NE spolu '!N7</f>
        <v>68</v>
      </c>
      <c r="G7" s="222">
        <f>'[1]SO+NE spolu '!M7</f>
        <v>23</v>
      </c>
      <c r="H7" s="223">
        <f>'[1]SO+NE spolu '!O7</f>
        <v>220</v>
      </c>
      <c r="I7" s="224">
        <f>'[1]SO+NE spolu '!N7</f>
        <v>258.5</v>
      </c>
      <c r="J7" s="89">
        <v>26</v>
      </c>
      <c r="K7" s="67">
        <v>147</v>
      </c>
      <c r="L7" s="69">
        <v>147</v>
      </c>
      <c r="M7" s="83">
        <f t="shared" si="0"/>
        <v>91.5</v>
      </c>
      <c r="N7" s="129">
        <f t="shared" si="1"/>
        <v>473.5</v>
      </c>
      <c r="O7" s="144">
        <f t="shared" si="2"/>
        <v>435</v>
      </c>
      <c r="P7" s="70">
        <v>3</v>
      </c>
      <c r="Q7" s="5">
        <v>23</v>
      </c>
      <c r="R7" s="5"/>
      <c r="S7" s="5">
        <v>23</v>
      </c>
      <c r="T7" s="5">
        <v>5</v>
      </c>
      <c r="U7" s="5"/>
      <c r="V7" s="5"/>
      <c r="W7" s="5"/>
    </row>
    <row r="8" spans="1:23" ht="17.25">
      <c r="A8" s="5"/>
      <c r="B8" s="58" t="s">
        <v>22</v>
      </c>
      <c r="C8" s="86" t="s">
        <v>55</v>
      </c>
      <c r="D8" s="222">
        <f>'[2]SO+NE spolu '!M8</f>
        <v>18.5</v>
      </c>
      <c r="E8" s="223">
        <f>'[2]SO+NE spolu '!O8</f>
        <v>125</v>
      </c>
      <c r="F8" s="229">
        <f>'[2]SO+NE spolu '!N8</f>
        <v>125</v>
      </c>
      <c r="G8" s="222">
        <f>'[1]SO+NE spolu '!M8</f>
        <v>12</v>
      </c>
      <c r="H8" s="223">
        <f>'[1]SO+NE spolu '!O8</f>
        <v>275</v>
      </c>
      <c r="I8" s="224">
        <f>'[1]SO+NE spolu '!N8</f>
        <v>335</v>
      </c>
      <c r="J8" s="89">
        <v>37</v>
      </c>
      <c r="K8" s="67">
        <v>150</v>
      </c>
      <c r="L8" s="69">
        <v>150</v>
      </c>
      <c r="M8" s="83">
        <f t="shared" si="0"/>
        <v>67.5</v>
      </c>
      <c r="N8" s="129">
        <f t="shared" si="1"/>
        <v>610</v>
      </c>
      <c r="O8" s="144">
        <f t="shared" si="2"/>
        <v>550</v>
      </c>
      <c r="P8" s="70">
        <v>1</v>
      </c>
      <c r="Q8" s="5">
        <v>26</v>
      </c>
      <c r="R8" s="5"/>
      <c r="S8" s="5">
        <v>23</v>
      </c>
      <c r="T8" s="5">
        <v>27</v>
      </c>
      <c r="U8" s="5"/>
      <c r="V8" s="5"/>
      <c r="W8" s="5"/>
    </row>
    <row r="9" spans="1:23" ht="17.25">
      <c r="A9" s="5"/>
      <c r="B9" s="58" t="s">
        <v>23</v>
      </c>
      <c r="C9" s="86" t="s">
        <v>56</v>
      </c>
      <c r="D9" s="222">
        <f>'[2]SO+NE spolu '!M9</f>
        <v>45.5</v>
      </c>
      <c r="E9" s="223">
        <f>'[2]SO+NE spolu '!O9</f>
        <v>73</v>
      </c>
      <c r="F9" s="229">
        <f>'[2]SO+NE spolu '!N9</f>
        <v>73</v>
      </c>
      <c r="G9" s="222">
        <f>'[1]SO+NE spolu '!M9</f>
        <v>33</v>
      </c>
      <c r="H9" s="223">
        <f>'[1]SO+NE spolu '!O9</f>
        <v>156</v>
      </c>
      <c r="I9" s="224">
        <f>'[1]SO+NE spolu '!N9</f>
        <v>187.89999999999998</v>
      </c>
      <c r="J9" s="89">
        <v>39.5</v>
      </c>
      <c r="K9" s="67">
        <v>143</v>
      </c>
      <c r="L9" s="69">
        <v>143</v>
      </c>
      <c r="M9" s="83">
        <f t="shared" si="0"/>
        <v>118</v>
      </c>
      <c r="N9" s="129">
        <f t="shared" si="1"/>
        <v>403.9</v>
      </c>
      <c r="O9" s="144">
        <f t="shared" si="2"/>
        <v>372</v>
      </c>
      <c r="P9" s="70">
        <v>7</v>
      </c>
      <c r="Q9" s="5">
        <v>24</v>
      </c>
      <c r="R9" s="5"/>
      <c r="S9" s="5">
        <v>12</v>
      </c>
      <c r="T9" s="5">
        <v>14</v>
      </c>
      <c r="U9" s="5"/>
      <c r="V9" s="5"/>
      <c r="W9" s="5"/>
    </row>
    <row r="10" spans="1:23" ht="17.25">
      <c r="A10" s="5"/>
      <c r="B10" s="58" t="s">
        <v>24</v>
      </c>
      <c r="C10" s="86" t="s">
        <v>57</v>
      </c>
      <c r="D10" s="222">
        <f>'[2]SO+NE spolu '!M10</f>
        <v>33.5</v>
      </c>
      <c r="E10" s="223">
        <f>'[2]SO+NE spolu '!O10</f>
        <v>79</v>
      </c>
      <c r="F10" s="229">
        <f>'[2]SO+NE spolu '!N10</f>
        <v>79</v>
      </c>
      <c r="G10" s="222">
        <f>'[1]SO+NE spolu '!M10</f>
        <v>12</v>
      </c>
      <c r="H10" s="223">
        <f>'[1]SO+NE spolu '!O10</f>
        <v>285</v>
      </c>
      <c r="I10" s="224">
        <f>'[1]SO+NE spolu '!N10</f>
        <v>352.8</v>
      </c>
      <c r="J10" s="89">
        <v>38</v>
      </c>
      <c r="K10" s="67">
        <v>144</v>
      </c>
      <c r="L10" s="69">
        <v>144</v>
      </c>
      <c r="M10" s="83">
        <f t="shared" si="0"/>
        <v>83.5</v>
      </c>
      <c r="N10" s="129">
        <f t="shared" si="1"/>
        <v>575.8</v>
      </c>
      <c r="O10" s="144">
        <f t="shared" si="2"/>
        <v>508</v>
      </c>
      <c r="P10" s="70">
        <v>2</v>
      </c>
      <c r="Q10" s="5">
        <v>27</v>
      </c>
      <c r="R10" s="5"/>
      <c r="S10" s="5">
        <v>47</v>
      </c>
      <c r="T10" s="5">
        <v>5</v>
      </c>
      <c r="U10" s="5"/>
      <c r="V10" s="5"/>
      <c r="W10" s="5"/>
    </row>
    <row r="11" spans="1:23" ht="17.25">
      <c r="A11" s="5"/>
      <c r="B11" s="58" t="s">
        <v>25</v>
      </c>
      <c r="C11" s="86" t="s">
        <v>60</v>
      </c>
      <c r="D11" s="222">
        <f>'[2]SO+NE spolu '!M11</f>
        <v>47</v>
      </c>
      <c r="E11" s="223">
        <f>'[2]SO+NE spolu '!O11</f>
        <v>62</v>
      </c>
      <c r="F11" s="229">
        <f>'[2]SO+NE spolu '!N11</f>
        <v>62</v>
      </c>
      <c r="G11" s="222">
        <f>'[1]SO+NE spolu '!M11</f>
        <v>15</v>
      </c>
      <c r="H11" s="223">
        <f>'[1]SO+NE spolu '!O11</f>
        <v>229</v>
      </c>
      <c r="I11" s="224">
        <f>'[1]SO+NE spolu '!N11</f>
        <v>322.4</v>
      </c>
      <c r="J11" s="89">
        <v>33.5</v>
      </c>
      <c r="K11" s="67">
        <v>139</v>
      </c>
      <c r="L11" s="69">
        <v>139</v>
      </c>
      <c r="M11" s="83">
        <f t="shared" si="0"/>
        <v>95.5</v>
      </c>
      <c r="N11" s="129">
        <f t="shared" si="1"/>
        <v>523.4</v>
      </c>
      <c r="O11" s="144">
        <f t="shared" si="2"/>
        <v>430</v>
      </c>
      <c r="P11" s="70">
        <v>4</v>
      </c>
      <c r="Q11" s="5">
        <v>7</v>
      </c>
      <c r="R11" s="5"/>
      <c r="S11" s="5">
        <v>18</v>
      </c>
      <c r="T11" s="5">
        <v>6</v>
      </c>
      <c r="U11" s="5"/>
      <c r="V11" s="5"/>
      <c r="W11" s="5"/>
    </row>
    <row r="12" spans="1:23" ht="17.25">
      <c r="A12" s="5"/>
      <c r="B12" s="58" t="s">
        <v>26</v>
      </c>
      <c r="C12" s="86" t="s">
        <v>61</v>
      </c>
      <c r="D12" s="222">
        <f>'[2]SO+NE spolu '!M12</f>
        <v>57.5</v>
      </c>
      <c r="E12" s="223">
        <f>'[2]SO+NE spolu '!O12</f>
        <v>44</v>
      </c>
      <c r="F12" s="229">
        <f>'[2]SO+NE spolu '!N12</f>
        <v>44</v>
      </c>
      <c r="G12" s="222">
        <f>'[1]SO+NE spolu '!M12</f>
        <v>32</v>
      </c>
      <c r="H12" s="223">
        <f>'[1]SO+NE spolu '!O12</f>
        <v>165</v>
      </c>
      <c r="I12" s="224">
        <f>'[1]SO+NE spolu '!N12</f>
        <v>201.50000000000003</v>
      </c>
      <c r="J12" s="89">
        <v>51.5</v>
      </c>
      <c r="K12" s="67">
        <v>106</v>
      </c>
      <c r="L12" s="69">
        <v>106</v>
      </c>
      <c r="M12" s="83">
        <f t="shared" si="0"/>
        <v>141</v>
      </c>
      <c r="N12" s="129">
        <f t="shared" si="1"/>
        <v>351.5</v>
      </c>
      <c r="O12" s="144">
        <f t="shared" si="2"/>
        <v>315</v>
      </c>
      <c r="P12" s="70">
        <v>9</v>
      </c>
      <c r="Q12" s="5">
        <v>11</v>
      </c>
      <c r="R12" s="5"/>
      <c r="S12" s="5">
        <v>23</v>
      </c>
      <c r="T12" s="5">
        <v>16</v>
      </c>
      <c r="U12" s="5"/>
      <c r="V12" s="5"/>
      <c r="W12" s="5"/>
    </row>
    <row r="13" spans="1:23" ht="17.25">
      <c r="A13" s="5"/>
      <c r="B13" s="58" t="s">
        <v>27</v>
      </c>
      <c r="C13" s="86" t="s">
        <v>62</v>
      </c>
      <c r="D13" s="222">
        <f>'[2]SO+NE spolu '!M13</f>
        <v>54.5</v>
      </c>
      <c r="E13" s="223">
        <f>'[2]SO+NE spolu '!O13</f>
        <v>52</v>
      </c>
      <c r="F13" s="229">
        <f>'[2]SO+NE spolu '!N13</f>
        <v>52</v>
      </c>
      <c r="G13" s="222">
        <f>'[1]SO+NE spolu '!M13</f>
        <v>21</v>
      </c>
      <c r="H13" s="223">
        <f>'[1]SO+NE spolu '!O13</f>
        <v>209</v>
      </c>
      <c r="I13" s="224">
        <f>'[1]SO+NE spolu '!N13</f>
        <v>258.8</v>
      </c>
      <c r="J13" s="89">
        <v>39.5</v>
      </c>
      <c r="K13" s="67">
        <v>137</v>
      </c>
      <c r="L13" s="69">
        <v>137</v>
      </c>
      <c r="M13" s="83">
        <f t="shared" si="0"/>
        <v>115</v>
      </c>
      <c r="N13" s="129">
        <f t="shared" si="1"/>
        <v>447.8</v>
      </c>
      <c r="O13" s="144">
        <f t="shared" si="2"/>
        <v>398</v>
      </c>
      <c r="P13" s="70">
        <v>6</v>
      </c>
      <c r="Q13" s="5">
        <v>32</v>
      </c>
      <c r="R13" s="5"/>
      <c r="S13" s="5">
        <v>30</v>
      </c>
      <c r="T13" s="5">
        <v>16</v>
      </c>
      <c r="U13" s="5"/>
      <c r="V13" s="5"/>
      <c r="W13" s="5"/>
    </row>
    <row r="14" spans="1:23" ht="18" thickBot="1">
      <c r="A14" s="5"/>
      <c r="B14" s="58" t="s">
        <v>28</v>
      </c>
      <c r="C14" s="153" t="s">
        <v>71</v>
      </c>
      <c r="D14" s="225">
        <f>'[2]SO+NE spolu '!M14</f>
        <v>49.5</v>
      </c>
      <c r="E14" s="226">
        <f>'[2]SO+NE spolu '!O14</f>
        <v>74</v>
      </c>
      <c r="F14" s="230">
        <f>'[2]SO+NE spolu '!N14</f>
        <v>74</v>
      </c>
      <c r="G14" s="225">
        <f>'[1]SO+NE spolu '!M14</f>
        <v>22</v>
      </c>
      <c r="H14" s="226">
        <f>'[1]SO+NE spolu '!O14</f>
        <v>243</v>
      </c>
      <c r="I14" s="227">
        <f>'[1]SO+NE spolu '!N14</f>
        <v>284.90000000000003</v>
      </c>
      <c r="J14" s="90">
        <v>63</v>
      </c>
      <c r="K14" s="72">
        <v>88</v>
      </c>
      <c r="L14" s="74">
        <v>88</v>
      </c>
      <c r="M14" s="84">
        <f t="shared" si="0"/>
        <v>134.5</v>
      </c>
      <c r="N14" s="149">
        <f t="shared" si="1"/>
        <v>446.90000000000003</v>
      </c>
      <c r="O14" s="150">
        <f t="shared" si="2"/>
        <v>405</v>
      </c>
      <c r="P14" s="70">
        <v>8</v>
      </c>
      <c r="Q14" s="5">
        <v>18</v>
      </c>
      <c r="R14" s="5"/>
      <c r="S14" s="5">
        <v>19</v>
      </c>
      <c r="T14" s="5">
        <v>28</v>
      </c>
      <c r="U14" s="5"/>
      <c r="V14" s="5"/>
      <c r="W14" s="5"/>
    </row>
    <row r="15" spans="1:23" ht="17.25" hidden="1">
      <c r="A15" s="5"/>
      <c r="B15" s="58" t="s">
        <v>29</v>
      </c>
      <c r="C15" s="151"/>
      <c r="D15" s="139">
        <f>'SO+NE spolu '!M15</f>
        <v>92</v>
      </c>
      <c r="E15" s="140">
        <f>'SO+NE spolu '!O15</f>
        <v>-32</v>
      </c>
      <c r="F15" s="141">
        <f>'SO+NE spolu '!N15</f>
        <v>-32</v>
      </c>
      <c r="G15" s="139">
        <f>'SO+NE spolu '!M15</f>
        <v>92</v>
      </c>
      <c r="H15" s="140">
        <f>'SO+NE spolu '!O15</f>
        <v>-32</v>
      </c>
      <c r="I15" s="141">
        <f>'SO+NE spolu '!N15</f>
        <v>-32</v>
      </c>
      <c r="J15" s="142"/>
      <c r="K15" s="140"/>
      <c r="L15" s="143"/>
      <c r="M15" s="146">
        <f t="shared" si="0"/>
        <v>184</v>
      </c>
      <c r="N15" s="145">
        <f t="shared" si="1"/>
        <v>-64</v>
      </c>
      <c r="O15" s="147">
        <f t="shared" si="2"/>
        <v>-64</v>
      </c>
      <c r="P15" s="70"/>
      <c r="Q15" s="5">
        <v>39</v>
      </c>
      <c r="R15" s="5"/>
      <c r="S15" s="5">
        <v>18</v>
      </c>
      <c r="T15" s="5">
        <v>19</v>
      </c>
      <c r="U15" s="5"/>
      <c r="V15" s="5"/>
      <c r="W15" s="5"/>
    </row>
    <row r="16" spans="1:23" ht="18" hidden="1" thickBot="1">
      <c r="A16" s="5"/>
      <c r="B16" s="59" t="s">
        <v>30</v>
      </c>
      <c r="C16" s="100"/>
      <c r="D16" s="101">
        <f>'SO+NE spolu '!M16</f>
        <v>92</v>
      </c>
      <c r="E16" s="61">
        <f>'SO+NE spolu '!O16</f>
        <v>-32</v>
      </c>
      <c r="F16" s="64">
        <f>'SO+NE spolu '!N16</f>
        <v>-32</v>
      </c>
      <c r="G16" s="101">
        <f>'SO+NE spolu '!M16</f>
        <v>92</v>
      </c>
      <c r="H16" s="61">
        <f>'SO+NE spolu '!O16</f>
        <v>-32</v>
      </c>
      <c r="I16" s="64">
        <f>'SO+NE spolu '!N16</f>
        <v>-32</v>
      </c>
      <c r="J16" s="60"/>
      <c r="K16" s="61"/>
      <c r="L16" s="62"/>
      <c r="M16" s="84">
        <f t="shared" si="0"/>
        <v>184</v>
      </c>
      <c r="N16" s="85">
        <f t="shared" si="1"/>
        <v>-64</v>
      </c>
      <c r="O16" s="86">
        <f t="shared" si="2"/>
        <v>-64</v>
      </c>
      <c r="P16" s="75"/>
      <c r="Q16" s="5">
        <v>12</v>
      </c>
      <c r="R16" s="5"/>
      <c r="S16" s="5">
        <v>28</v>
      </c>
      <c r="T16" s="5">
        <v>17</v>
      </c>
      <c r="U16" s="5"/>
      <c r="V16" s="5"/>
      <c r="W16" s="5"/>
    </row>
    <row r="17" spans="1:23" ht="12.75">
      <c r="A17" s="5"/>
      <c r="B17" s="76"/>
      <c r="C17" s="77"/>
      <c r="D17" s="78">
        <f>SUM(D5:D16)</f>
        <v>624</v>
      </c>
      <c r="E17" s="78">
        <f>SUM(E5:E16)</f>
        <v>668</v>
      </c>
      <c r="F17" s="78">
        <f>SUM(F5:F16)</f>
        <v>668</v>
      </c>
      <c r="G17" s="78"/>
      <c r="H17" s="78"/>
      <c r="I17" s="78"/>
      <c r="J17" s="78">
        <f aca="true" t="shared" si="3" ref="J17:O17">SUM(J5:J16)</f>
        <v>442</v>
      </c>
      <c r="K17" s="78">
        <f t="shared" si="3"/>
        <v>1253</v>
      </c>
      <c r="L17" s="78">
        <f t="shared" si="3"/>
        <v>1253</v>
      </c>
      <c r="M17" s="78">
        <f t="shared" si="3"/>
        <v>1470</v>
      </c>
      <c r="N17" s="77">
        <f t="shared" si="3"/>
        <v>4543.9</v>
      </c>
      <c r="O17" s="77">
        <f t="shared" si="3"/>
        <v>4062</v>
      </c>
      <c r="P17" s="77"/>
      <c r="Q17" s="5"/>
      <c r="R17" s="5"/>
      <c r="S17" s="5"/>
      <c r="T17" s="5"/>
      <c r="U17" s="5"/>
      <c r="V17" s="5"/>
      <c r="W17" s="5"/>
    </row>
    <row r="18" spans="1:23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>
      <c r="A19" s="5"/>
      <c r="C19" s="5"/>
      <c r="D19" s="5"/>
      <c r="E19" s="5" t="s">
        <v>80</v>
      </c>
      <c r="F19" s="5"/>
      <c r="G19" s="5"/>
      <c r="H19" s="5"/>
      <c r="I19" s="5" t="s">
        <v>81</v>
      </c>
      <c r="J19" s="5"/>
      <c r="K19" s="5"/>
      <c r="L19" s="5"/>
      <c r="M19" s="5" t="s">
        <v>82</v>
      </c>
      <c r="N19" s="5"/>
      <c r="O19" s="5"/>
      <c r="P19" s="5"/>
      <c r="Q19" s="5"/>
      <c r="R19" s="5"/>
      <c r="S19" s="5"/>
      <c r="T19" s="5"/>
      <c r="U19" s="5"/>
      <c r="V19" s="5"/>
      <c r="W19" s="5"/>
    </row>
  </sheetData>
  <sheetProtection selectLockedCells="1" selectUnlockedCells="1"/>
  <mergeCells count="10">
    <mergeCell ref="P3:P4"/>
    <mergeCell ref="B2:P2"/>
    <mergeCell ref="B3:B4"/>
    <mergeCell ref="C3:C4"/>
    <mergeCell ref="D3:F3"/>
    <mergeCell ref="G3:I3"/>
    <mergeCell ref="J3:L3"/>
    <mergeCell ref="M3:M4"/>
    <mergeCell ref="N3:N4"/>
    <mergeCell ref="O3:O4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2" sqref="B2:T2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9.00390625" style="0" hidden="1" customWidth="1"/>
    <col min="7" max="7" width="6.8515625" style="0" customWidth="1"/>
    <col min="8" max="8" width="6.421875" style="0" customWidth="1"/>
    <col min="9" max="9" width="10.28125" style="0" hidden="1" customWidth="1"/>
    <col min="11" max="11" width="6.7109375" style="0" customWidth="1"/>
    <col min="12" max="12" width="6.57421875" style="0" customWidth="1"/>
    <col min="13" max="13" width="0" style="0" hidden="1" customWidth="1"/>
    <col min="14" max="14" width="8.8515625" style="0" customWidth="1"/>
    <col min="15" max="15" width="9.140625" style="0" customWidth="1"/>
    <col min="16" max="16" width="7.00390625" style="0" customWidth="1"/>
    <col min="17" max="17" width="7.14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31" t="s">
        <v>64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3"/>
    </row>
    <row r="3" spans="2:20" ht="39" customHeight="1" thickBot="1">
      <c r="B3" s="236" t="s">
        <v>0</v>
      </c>
      <c r="C3" s="237"/>
      <c r="D3" s="102" t="s">
        <v>1</v>
      </c>
      <c r="E3" s="102" t="s">
        <v>2</v>
      </c>
      <c r="F3" s="103" t="s">
        <v>3</v>
      </c>
      <c r="G3" s="104" t="s">
        <v>39</v>
      </c>
      <c r="H3" s="105" t="s">
        <v>40</v>
      </c>
      <c r="I3" s="106"/>
      <c r="J3" s="107" t="s">
        <v>4</v>
      </c>
      <c r="K3" s="104" t="s">
        <v>41</v>
      </c>
      <c r="L3" s="105" t="s">
        <v>42</v>
      </c>
      <c r="M3" s="106"/>
      <c r="N3" s="106" t="s">
        <v>5</v>
      </c>
      <c r="O3" s="108" t="s">
        <v>50</v>
      </c>
      <c r="P3" s="109" t="s">
        <v>43</v>
      </c>
      <c r="Q3" s="110" t="s">
        <v>44</v>
      </c>
      <c r="R3" s="111"/>
      <c r="S3" s="112" t="s">
        <v>7</v>
      </c>
      <c r="T3" s="187" t="s">
        <v>8</v>
      </c>
    </row>
    <row r="4" spans="2:20" ht="18">
      <c r="B4" s="113"/>
      <c r="C4" s="114"/>
      <c r="D4" s="115"/>
      <c r="E4" s="98" t="s">
        <v>58</v>
      </c>
      <c r="F4" s="116"/>
      <c r="G4" s="117"/>
      <c r="H4" s="117"/>
      <c r="I4" s="118">
        <f>COUNTIF(G$4:G$15,"&lt;"&amp;G4)*ROWS(G$4:G$15)+COUNTIF(H$4:H$15,"&lt;"&amp;H4)</f>
        <v>0</v>
      </c>
      <c r="J4" s="119">
        <f>IF(COUNTIF(I$4:I$15,I4)&gt;1,RANK(I4,I$4:I$15,0)+(COUNT(I$4:I$15)+1-RANK(I4,I$4:I$15,0)-RANK(I4,I$4:I$15,1))/2,RANK(I4,I$4:I$15,0)+(COUNT(I$4:I$15)+1-RANK(I4,I$4:I$15,0)-RANK(I4,I$4:I$15,1)))</f>
        <v>6.5</v>
      </c>
      <c r="K4" s="117"/>
      <c r="L4" s="117"/>
      <c r="M4" s="118">
        <f>COUNTIF(K$4:K$15,"&lt;"&amp;K4)*ROWS(K$4:K$15)+COUNTIF(L$4:L$15,"&lt;"&amp;L4)</f>
        <v>0</v>
      </c>
      <c r="N4" s="119">
        <f>IF(COUNTIF(M$4:M$15,M4)&gt;1,RANK(M4,M$4:M$15,0)+(COUNT(M$4:M$15)+1-RANK(M4,M$4:M$15,0)-RANK(M4,M$4:M$15,1))/2,RANK(M4,M$4:M$15,0)+(COUNT(M$4:M$15)+1-RANK(M4,M$4:M$15,0)-RANK(M4,M$4:M$15,1)))</f>
        <v>6.5</v>
      </c>
      <c r="O4" s="121">
        <f>SUM(J4,N4)</f>
        <v>13</v>
      </c>
      <c r="P4" s="122">
        <f aca="true" t="shared" si="0" ref="P4:P15">SUM(K4,G4)</f>
        <v>0</v>
      </c>
      <c r="Q4" s="123">
        <f aca="true" t="shared" si="1" ref="Q4:Q15">SUM(L4,H4)</f>
        <v>0</v>
      </c>
      <c r="R4" s="124">
        <f>(COUNTIF(O$4:O$15,"&gt;"&amp;O4)*ROWS(O$4:O$14)+COUNTIF(P$4:P$15,"&lt;"&amp;P4))*ROWS(O$4:O$15)+COUNTIF(Q$4:Q$15,"&lt;"&amp;Q4)</f>
        <v>26</v>
      </c>
      <c r="S4" s="125">
        <f>IF(COUNTIF(R$4:R$15,R4)&gt;1,RANK(R4,R$4:R$15,0)+(COUNT(R$4:R$15)+1-RANK(R4,R$4:R$15,0)-RANK(R4,R$4:R$15,1))/2,RANK(R4,R$4:R$15,0)+(COUNT(R$4:R$15)+1-RANK(R4,R$4:R$15,0)-RANK(R4,R$4:R$15,1)))</f>
        <v>5.5</v>
      </c>
      <c r="T4" s="126">
        <v>0</v>
      </c>
    </row>
    <row r="5" spans="2:20" ht="18">
      <c r="B5" s="127"/>
      <c r="C5" s="2"/>
      <c r="D5" s="80"/>
      <c r="E5" s="99" t="s">
        <v>54</v>
      </c>
      <c r="F5" s="128"/>
      <c r="G5" s="129"/>
      <c r="H5" s="129"/>
      <c r="I5" s="130">
        <f aca="true" t="shared" si="2" ref="I5:I15">COUNTIF(G$4:G$15,"&lt;"&amp;G5)*ROWS(G$4:G$15)+COUNTIF(H$4:H$15,"&lt;"&amp;H5)</f>
        <v>0</v>
      </c>
      <c r="J5" s="131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129"/>
      <c r="L5" s="129"/>
      <c r="M5" s="130">
        <f aca="true" t="shared" si="4" ref="M5:M15">COUNTIF(K$4:K$15,"&lt;"&amp;K5)*ROWS(K$4:K$15)+COUNTIF(L$4:L$15,"&lt;"&amp;L5)</f>
        <v>0</v>
      </c>
      <c r="N5" s="131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133">
        <f aca="true" t="shared" si="6" ref="O5:O15">SUM(J5,N5)</f>
        <v>13</v>
      </c>
      <c r="P5" s="134">
        <f t="shared" si="0"/>
        <v>0</v>
      </c>
      <c r="Q5" s="135">
        <f t="shared" si="1"/>
        <v>0</v>
      </c>
      <c r="R5" s="136">
        <f aca="true" t="shared" si="7" ref="R5:R15">(COUNTIF(O$4:O$15,"&gt;"&amp;O5)*ROWS(O$4:O$14)+COUNTIF(P$4:P$15,"&lt;"&amp;P5))*ROWS(O$4:O$15)+COUNTIF(Q$4:Q$15,"&lt;"&amp;Q5)</f>
        <v>26</v>
      </c>
      <c r="S5" s="137">
        <f aca="true" t="shared" si="8" ref="S5:S15">IF(COUNTIF(R$4:R$15,R5)&gt;1,RANK(R5,R$4:R$15,0)+(COUNT(R$4:R$15)+1-RANK(R5,R$4:R$15,0)-RANK(R5,R$4:R$15,1))/2,RANK(R5,R$4:R$15,0)+(COUNT(R$4:R$15)+1-RANK(R5,R$4:R$15,0)-RANK(R5,R$4:R$15,1)))</f>
        <v>5.5</v>
      </c>
      <c r="T5" s="138">
        <v>0</v>
      </c>
    </row>
    <row r="6" spans="2:20" ht="18">
      <c r="B6" s="127"/>
      <c r="C6" s="2"/>
      <c r="D6" s="80"/>
      <c r="E6" s="99" t="s">
        <v>59</v>
      </c>
      <c r="F6" s="128"/>
      <c r="G6" s="129"/>
      <c r="H6" s="129"/>
      <c r="I6" s="130">
        <f t="shared" si="2"/>
        <v>0</v>
      </c>
      <c r="J6" s="131">
        <f t="shared" si="3"/>
        <v>6.5</v>
      </c>
      <c r="K6" s="129"/>
      <c r="L6" s="129"/>
      <c r="M6" s="130">
        <f t="shared" si="4"/>
        <v>0</v>
      </c>
      <c r="N6" s="131">
        <f t="shared" si="5"/>
        <v>6.5</v>
      </c>
      <c r="O6" s="133">
        <f t="shared" si="6"/>
        <v>13</v>
      </c>
      <c r="P6" s="134">
        <f t="shared" si="0"/>
        <v>0</v>
      </c>
      <c r="Q6" s="135">
        <f t="shared" si="1"/>
        <v>0</v>
      </c>
      <c r="R6" s="136">
        <f t="shared" si="7"/>
        <v>26</v>
      </c>
      <c r="S6" s="137">
        <f t="shared" si="8"/>
        <v>5.5</v>
      </c>
      <c r="T6" s="138">
        <v>0</v>
      </c>
    </row>
    <row r="7" spans="2:20" ht="18">
      <c r="B7" s="127"/>
      <c r="C7" s="2"/>
      <c r="D7" s="80"/>
      <c r="E7" s="99" t="s">
        <v>55</v>
      </c>
      <c r="F7" s="128"/>
      <c r="G7" s="129"/>
      <c r="H7" s="129"/>
      <c r="I7" s="130">
        <f t="shared" si="2"/>
        <v>0</v>
      </c>
      <c r="J7" s="131">
        <f t="shared" si="3"/>
        <v>6.5</v>
      </c>
      <c r="K7" s="129"/>
      <c r="L7" s="129"/>
      <c r="M7" s="130">
        <f t="shared" si="4"/>
        <v>0</v>
      </c>
      <c r="N7" s="131">
        <f t="shared" si="5"/>
        <v>6.5</v>
      </c>
      <c r="O7" s="133">
        <f t="shared" si="6"/>
        <v>13</v>
      </c>
      <c r="P7" s="134">
        <f t="shared" si="0"/>
        <v>0</v>
      </c>
      <c r="Q7" s="135">
        <f t="shared" si="1"/>
        <v>0</v>
      </c>
      <c r="R7" s="136">
        <f t="shared" si="7"/>
        <v>26</v>
      </c>
      <c r="S7" s="137">
        <f t="shared" si="8"/>
        <v>5.5</v>
      </c>
      <c r="T7" s="138">
        <v>0</v>
      </c>
    </row>
    <row r="8" spans="2:20" ht="18">
      <c r="B8" s="127"/>
      <c r="C8" s="2"/>
      <c r="D8" s="80"/>
      <c r="E8" s="99" t="s">
        <v>56</v>
      </c>
      <c r="F8" s="128"/>
      <c r="G8" s="129"/>
      <c r="H8" s="129"/>
      <c r="I8" s="130">
        <f t="shared" si="2"/>
        <v>0</v>
      </c>
      <c r="J8" s="131">
        <f t="shared" si="3"/>
        <v>6.5</v>
      </c>
      <c r="K8" s="129"/>
      <c r="L8" s="129"/>
      <c r="M8" s="130">
        <f t="shared" si="4"/>
        <v>0</v>
      </c>
      <c r="N8" s="131">
        <f t="shared" si="5"/>
        <v>6.5</v>
      </c>
      <c r="O8" s="133">
        <f t="shared" si="6"/>
        <v>13</v>
      </c>
      <c r="P8" s="134">
        <f t="shared" si="0"/>
        <v>0</v>
      </c>
      <c r="Q8" s="135">
        <f t="shared" si="1"/>
        <v>0</v>
      </c>
      <c r="R8" s="136">
        <f t="shared" si="7"/>
        <v>26</v>
      </c>
      <c r="S8" s="137">
        <f t="shared" si="8"/>
        <v>5.5</v>
      </c>
      <c r="T8" s="138">
        <v>0</v>
      </c>
    </row>
    <row r="9" spans="2:20" ht="18">
      <c r="B9" s="127"/>
      <c r="C9" s="2"/>
      <c r="D9" s="80"/>
      <c r="E9" s="99" t="s">
        <v>57</v>
      </c>
      <c r="F9" s="128"/>
      <c r="G9" s="129"/>
      <c r="H9" s="129"/>
      <c r="I9" s="130">
        <f t="shared" si="2"/>
        <v>0</v>
      </c>
      <c r="J9" s="131">
        <f t="shared" si="3"/>
        <v>6.5</v>
      </c>
      <c r="K9" s="129"/>
      <c r="L9" s="129"/>
      <c r="M9" s="130">
        <f t="shared" si="4"/>
        <v>0</v>
      </c>
      <c r="N9" s="131">
        <f t="shared" si="5"/>
        <v>6.5</v>
      </c>
      <c r="O9" s="133">
        <f t="shared" si="6"/>
        <v>13</v>
      </c>
      <c r="P9" s="134">
        <f t="shared" si="0"/>
        <v>0</v>
      </c>
      <c r="Q9" s="135">
        <f t="shared" si="1"/>
        <v>0</v>
      </c>
      <c r="R9" s="136">
        <f t="shared" si="7"/>
        <v>26</v>
      </c>
      <c r="S9" s="137">
        <f t="shared" si="8"/>
        <v>5.5</v>
      </c>
      <c r="T9" s="138">
        <v>0</v>
      </c>
    </row>
    <row r="10" spans="2:20" ht="18">
      <c r="B10" s="127"/>
      <c r="C10" s="2"/>
      <c r="D10" s="80"/>
      <c r="E10" s="99" t="s">
        <v>60</v>
      </c>
      <c r="F10" s="128"/>
      <c r="G10" s="129"/>
      <c r="H10" s="129"/>
      <c r="I10" s="130">
        <f t="shared" si="2"/>
        <v>0</v>
      </c>
      <c r="J10" s="131">
        <f t="shared" si="3"/>
        <v>6.5</v>
      </c>
      <c r="K10" s="129"/>
      <c r="L10" s="129"/>
      <c r="M10" s="130">
        <f t="shared" si="4"/>
        <v>0</v>
      </c>
      <c r="N10" s="131">
        <f t="shared" si="5"/>
        <v>6.5</v>
      </c>
      <c r="O10" s="133">
        <f t="shared" si="6"/>
        <v>13</v>
      </c>
      <c r="P10" s="134">
        <f t="shared" si="0"/>
        <v>0</v>
      </c>
      <c r="Q10" s="135">
        <f t="shared" si="1"/>
        <v>0</v>
      </c>
      <c r="R10" s="136">
        <f t="shared" si="7"/>
        <v>26</v>
      </c>
      <c r="S10" s="137">
        <f t="shared" si="8"/>
        <v>5.5</v>
      </c>
      <c r="T10" s="138">
        <v>0</v>
      </c>
    </row>
    <row r="11" spans="2:20" ht="18">
      <c r="B11" s="127"/>
      <c r="C11" s="2"/>
      <c r="D11" s="80"/>
      <c r="E11" s="99" t="s">
        <v>61</v>
      </c>
      <c r="F11" s="128"/>
      <c r="G11" s="129"/>
      <c r="H11" s="129"/>
      <c r="I11" s="130">
        <f t="shared" si="2"/>
        <v>0</v>
      </c>
      <c r="J11" s="131">
        <f t="shared" si="3"/>
        <v>6.5</v>
      </c>
      <c r="K11" s="129"/>
      <c r="L11" s="129"/>
      <c r="M11" s="130">
        <f t="shared" si="4"/>
        <v>0</v>
      </c>
      <c r="N11" s="131">
        <f t="shared" si="5"/>
        <v>6.5</v>
      </c>
      <c r="O11" s="133">
        <f t="shared" si="6"/>
        <v>13</v>
      </c>
      <c r="P11" s="134">
        <f t="shared" si="0"/>
        <v>0</v>
      </c>
      <c r="Q11" s="135">
        <f t="shared" si="1"/>
        <v>0</v>
      </c>
      <c r="R11" s="136">
        <f t="shared" si="7"/>
        <v>26</v>
      </c>
      <c r="S11" s="137">
        <f t="shared" si="8"/>
        <v>5.5</v>
      </c>
      <c r="T11" s="138">
        <v>0</v>
      </c>
    </row>
    <row r="12" spans="2:20" ht="18">
      <c r="B12" s="127"/>
      <c r="C12" s="2"/>
      <c r="D12" s="80"/>
      <c r="E12" s="99" t="s">
        <v>62</v>
      </c>
      <c r="F12" s="128"/>
      <c r="G12" s="129"/>
      <c r="H12" s="129"/>
      <c r="I12" s="130">
        <f t="shared" si="2"/>
        <v>0</v>
      </c>
      <c r="J12" s="131">
        <f t="shared" si="3"/>
        <v>6.5</v>
      </c>
      <c r="K12" s="129"/>
      <c r="L12" s="129"/>
      <c r="M12" s="130">
        <f t="shared" si="4"/>
        <v>0</v>
      </c>
      <c r="N12" s="131">
        <f t="shared" si="5"/>
        <v>6.5</v>
      </c>
      <c r="O12" s="133">
        <f t="shared" si="6"/>
        <v>13</v>
      </c>
      <c r="P12" s="134">
        <f t="shared" si="0"/>
        <v>0</v>
      </c>
      <c r="Q12" s="135">
        <f t="shared" si="1"/>
        <v>0</v>
      </c>
      <c r="R12" s="136">
        <f t="shared" si="7"/>
        <v>26</v>
      </c>
      <c r="S12" s="137">
        <f t="shared" si="8"/>
        <v>5.5</v>
      </c>
      <c r="T12" s="138">
        <v>0</v>
      </c>
    </row>
    <row r="13" spans="2:20" ht="18" thickBot="1">
      <c r="B13" s="188"/>
      <c r="C13" s="189"/>
      <c r="D13" s="190"/>
      <c r="E13" s="100" t="s">
        <v>71</v>
      </c>
      <c r="F13" s="191"/>
      <c r="G13" s="149"/>
      <c r="H13" s="149"/>
      <c r="I13" s="192">
        <f t="shared" si="2"/>
        <v>0</v>
      </c>
      <c r="J13" s="193">
        <f t="shared" si="3"/>
        <v>6.5</v>
      </c>
      <c r="K13" s="149"/>
      <c r="L13" s="149"/>
      <c r="M13" s="192">
        <f t="shared" si="4"/>
        <v>0</v>
      </c>
      <c r="N13" s="193">
        <f t="shared" si="5"/>
        <v>6.5</v>
      </c>
      <c r="O13" s="194">
        <f t="shared" si="6"/>
        <v>13</v>
      </c>
      <c r="P13" s="195">
        <f t="shared" si="0"/>
        <v>0</v>
      </c>
      <c r="Q13" s="196">
        <f t="shared" si="1"/>
        <v>0</v>
      </c>
      <c r="R13" s="197">
        <f t="shared" si="7"/>
        <v>26</v>
      </c>
      <c r="S13" s="198">
        <f t="shared" si="8"/>
        <v>5.5</v>
      </c>
      <c r="T13" s="199">
        <v>0</v>
      </c>
    </row>
    <row r="14" spans="2:20" ht="18" hidden="1">
      <c r="B14" s="175"/>
      <c r="C14" s="176"/>
      <c r="D14" s="7"/>
      <c r="E14" s="151"/>
      <c r="F14" s="177"/>
      <c r="G14" s="178">
        <v>-2</v>
      </c>
      <c r="H14" s="178">
        <v>-2</v>
      </c>
      <c r="I14" s="179">
        <f t="shared" si="2"/>
        <v>0</v>
      </c>
      <c r="J14" s="180">
        <f t="shared" si="3"/>
        <v>6.5</v>
      </c>
      <c r="K14" s="178">
        <v>-2</v>
      </c>
      <c r="L14" s="178">
        <v>-2</v>
      </c>
      <c r="M14" s="179">
        <f t="shared" si="4"/>
        <v>0</v>
      </c>
      <c r="N14" s="180">
        <f t="shared" si="5"/>
        <v>6.5</v>
      </c>
      <c r="O14" s="181">
        <f t="shared" si="6"/>
        <v>13</v>
      </c>
      <c r="P14" s="182">
        <f t="shared" si="0"/>
        <v>-4</v>
      </c>
      <c r="Q14" s="183">
        <f t="shared" si="1"/>
        <v>-4</v>
      </c>
      <c r="R14" s="184">
        <f t="shared" si="7"/>
        <v>0</v>
      </c>
      <c r="S14" s="185">
        <f t="shared" si="8"/>
        <v>11.5</v>
      </c>
      <c r="T14" s="186">
        <v>0</v>
      </c>
    </row>
    <row r="15" spans="2:20" ht="18" hidden="1" thickBot="1">
      <c r="B15" s="13"/>
      <c r="C15" s="14"/>
      <c r="D15" s="81"/>
      <c r="E15" s="100"/>
      <c r="F15" s="17"/>
      <c r="G15" s="22">
        <v>-2</v>
      </c>
      <c r="H15" s="22">
        <v>-2</v>
      </c>
      <c r="I15" s="42">
        <f t="shared" si="2"/>
        <v>0</v>
      </c>
      <c r="J15" s="45">
        <f t="shared" si="3"/>
        <v>6.5</v>
      </c>
      <c r="K15" s="22">
        <v>-2</v>
      </c>
      <c r="L15" s="22">
        <v>-2</v>
      </c>
      <c r="M15" s="42">
        <f t="shared" si="4"/>
        <v>0</v>
      </c>
      <c r="N15" s="45">
        <f t="shared" si="5"/>
        <v>6.5</v>
      </c>
      <c r="O15" s="39">
        <f t="shared" si="6"/>
        <v>13</v>
      </c>
      <c r="P15" s="36">
        <f t="shared" si="0"/>
        <v>-4</v>
      </c>
      <c r="Q15" s="24">
        <f t="shared" si="1"/>
        <v>-4</v>
      </c>
      <c r="R15" s="27">
        <f t="shared" si="7"/>
        <v>0</v>
      </c>
      <c r="S15" s="33">
        <f t="shared" si="8"/>
        <v>11.5</v>
      </c>
      <c r="T15" s="30">
        <v>0</v>
      </c>
    </row>
    <row r="16" spans="2:20" ht="12.75">
      <c r="B16" s="79"/>
      <c r="C16" s="79"/>
      <c r="D16" s="79"/>
      <c r="E16" s="79"/>
      <c r="F16" s="79"/>
      <c r="G16" s="79"/>
      <c r="H16" s="79"/>
      <c r="I16" s="79"/>
      <c r="J16" s="79">
        <f>SUM(J4:J15)</f>
        <v>78</v>
      </c>
      <c r="K16" s="79"/>
      <c r="L16" s="79"/>
      <c r="M16" s="79"/>
      <c r="N16" s="79">
        <f>SUM(N4:N15)</f>
        <v>78</v>
      </c>
      <c r="O16" s="79">
        <f>SUM(O4:O15)</f>
        <v>156</v>
      </c>
      <c r="P16" s="79"/>
      <c r="Q16" s="79"/>
      <c r="R16" s="79"/>
      <c r="S16" s="79"/>
      <c r="T16" s="7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4" sqref="B4"/>
    </sheetView>
  </sheetViews>
  <sheetFormatPr defaultColWidth="9.140625" defaultRowHeight="12.75"/>
  <cols>
    <col min="1" max="1" width="2.7109375" style="0" hidden="1" customWidth="1"/>
    <col min="2" max="2" width="4.421875" style="0" customWidth="1"/>
    <col min="3" max="3" width="5.57421875" style="0" bestFit="1" customWidth="1"/>
    <col min="4" max="4" width="20.28125" style="0" customWidth="1"/>
    <col min="5" max="5" width="17.57421875" style="0" customWidth="1"/>
    <col min="6" max="6" width="8.140625" style="0" hidden="1" customWidth="1"/>
    <col min="7" max="7" width="6.7109375" style="0" customWidth="1"/>
    <col min="8" max="8" width="6.57421875" style="0" customWidth="1"/>
    <col min="9" max="9" width="10.28125" style="0" hidden="1" customWidth="1"/>
    <col min="11" max="11" width="6.7109375" style="0" customWidth="1"/>
    <col min="12" max="12" width="5.8515625" style="0" customWidth="1"/>
    <col min="13" max="13" width="0" style="0" hidden="1" customWidth="1"/>
    <col min="14" max="14" width="9.00390625" style="0" customWidth="1"/>
    <col min="15" max="15" width="10.57421875" style="0" customWidth="1"/>
    <col min="16" max="16" width="8.421875" style="0" customWidth="1"/>
    <col min="17" max="17" width="7.42187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38" t="s">
        <v>65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</row>
    <row r="3" spans="2:20" ht="39.75" thickBot="1">
      <c r="B3" s="241" t="s">
        <v>0</v>
      </c>
      <c r="C3" s="241"/>
      <c r="D3" s="203" t="s">
        <v>1</v>
      </c>
      <c r="E3" s="203" t="s">
        <v>2</v>
      </c>
      <c r="F3" s="103" t="s">
        <v>3</v>
      </c>
      <c r="G3" s="204" t="s">
        <v>39</v>
      </c>
      <c r="H3" s="205" t="s">
        <v>40</v>
      </c>
      <c r="I3" s="206"/>
      <c r="J3" s="207" t="s">
        <v>4</v>
      </c>
      <c r="K3" s="204" t="s">
        <v>41</v>
      </c>
      <c r="L3" s="205" t="s">
        <v>42</v>
      </c>
      <c r="M3" s="206"/>
      <c r="N3" s="206" t="s">
        <v>5</v>
      </c>
      <c r="O3" s="208" t="s">
        <v>6</v>
      </c>
      <c r="P3" s="205" t="s">
        <v>43</v>
      </c>
      <c r="Q3" s="209" t="s">
        <v>44</v>
      </c>
      <c r="R3" s="111"/>
      <c r="S3" s="210" t="s">
        <v>7</v>
      </c>
      <c r="T3" s="207" t="s">
        <v>8</v>
      </c>
    </row>
    <row r="4" spans="2:20" ht="18">
      <c r="B4" s="113"/>
      <c r="C4" s="114"/>
      <c r="D4" s="115"/>
      <c r="E4" s="98" t="s">
        <v>58</v>
      </c>
      <c r="F4" s="116"/>
      <c r="G4" s="117"/>
      <c r="H4" s="117"/>
      <c r="I4" s="118">
        <f>COUNTIF(G$4:G$15,"&lt;"&amp;G4)*ROWS(G$4:G$15)+COUNTIF(H$4:H$15,"&lt;"&amp;H4)</f>
        <v>0</v>
      </c>
      <c r="J4" s="119">
        <f>IF(COUNTIF(I$4:I$15,I4)&gt;1,RANK(I4,I$4:I$15,0)+(COUNT(I$4:I$15)+1-RANK(I4,I$4:I$15,0)-RANK(I4,I$4:I$15,1))/2,RANK(I4,I$4:I$15,0)+(COUNT(I$4:I$15)+1-RANK(I4,I$4:I$15,0)-RANK(I4,I$4:I$15,1)))</f>
        <v>6.5</v>
      </c>
      <c r="K4" s="117"/>
      <c r="L4" s="117"/>
      <c r="M4" s="118">
        <f>COUNTIF(K$4:K$15,"&lt;"&amp;K4)*ROWS(K$4:K$15)+COUNTIF(L$4:L$15,"&lt;"&amp;L4)</f>
        <v>0</v>
      </c>
      <c r="N4" s="119">
        <f>IF(COUNTIF(M$4:M$15,M4)&gt;1,RANK(M4,M$4:M$15,0)+(COUNT(M$4:M$15)+1-RANK(M4,M$4:M$15,0)-RANK(M4,M$4:M$15,1))/2,RANK(M4,M$4:M$15,0)+(COUNT(M$4:M$15)+1-RANK(M4,M$4:M$15,0)-RANK(M4,M$4:M$15,1)))</f>
        <v>6.5</v>
      </c>
      <c r="O4" s="121">
        <f>SUM(J4,N4)</f>
        <v>13</v>
      </c>
      <c r="P4" s="122">
        <f aca="true" t="shared" si="0" ref="P4:P15">SUM(K4,G4)</f>
        <v>0</v>
      </c>
      <c r="Q4" s="123">
        <f aca="true" t="shared" si="1" ref="Q4:Q15">SUM(L4,H4)</f>
        <v>0</v>
      </c>
      <c r="R4" s="124">
        <f>(COUNTIF(O$4:O$15,"&gt;"&amp;O4)*ROWS(O$4:O$14)+COUNTIF(P$4:P$15,"&lt;"&amp;P4))*ROWS(O$4:O$15)+COUNTIF(Q$4:Q$15,"&lt;"&amp;Q4)</f>
        <v>26</v>
      </c>
      <c r="S4" s="125">
        <f>IF(COUNTIF(R$4:R$15,R4)&gt;1,RANK(R4,R$4:R$15,0)+(COUNT(R$4:R$15)+1-RANK(R4,R$4:R$15,0)-RANK(R4,R$4:R$15,1))/2,RANK(R4,R$4:R$15,0)+(COUNT(R$4:R$15)+1-RANK(R4,R$4:R$15,0)-RANK(R4,R$4:R$15,1)))</f>
        <v>5.5</v>
      </c>
      <c r="T4" s="126">
        <v>0</v>
      </c>
    </row>
    <row r="5" spans="2:20" ht="18">
      <c r="B5" s="127"/>
      <c r="C5" s="2"/>
      <c r="D5" s="80"/>
      <c r="E5" s="99" t="s">
        <v>54</v>
      </c>
      <c r="F5" s="128"/>
      <c r="G5" s="129"/>
      <c r="H5" s="129"/>
      <c r="I5" s="130">
        <f aca="true" t="shared" si="2" ref="I5:I15">COUNTIF(G$4:G$15,"&lt;"&amp;G5)*ROWS(G$4:G$15)+COUNTIF(H$4:H$15,"&lt;"&amp;H5)</f>
        <v>0</v>
      </c>
      <c r="J5" s="131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129"/>
      <c r="L5" s="129"/>
      <c r="M5" s="130">
        <f aca="true" t="shared" si="4" ref="M5:M15">COUNTIF(K$4:K$15,"&lt;"&amp;K5)*ROWS(K$4:K$15)+COUNTIF(L$4:L$15,"&lt;"&amp;L5)</f>
        <v>0</v>
      </c>
      <c r="N5" s="131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133">
        <f aca="true" t="shared" si="6" ref="O5:O15">SUM(J5,N5)</f>
        <v>13</v>
      </c>
      <c r="P5" s="134">
        <f t="shared" si="0"/>
        <v>0</v>
      </c>
      <c r="Q5" s="135">
        <f t="shared" si="1"/>
        <v>0</v>
      </c>
      <c r="R5" s="136">
        <f aca="true" t="shared" si="7" ref="R5:R15">(COUNTIF(O$4:O$15,"&gt;"&amp;O5)*ROWS(O$4:O$14)+COUNTIF(P$4:P$15,"&lt;"&amp;P5))*ROWS(O$4:O$15)+COUNTIF(Q$4:Q$15,"&lt;"&amp;Q5)</f>
        <v>26</v>
      </c>
      <c r="S5" s="137">
        <f aca="true" t="shared" si="8" ref="S5:S15">IF(COUNTIF(R$4:R$15,R5)&gt;1,RANK(R5,R$4:R$15,0)+(COUNT(R$4:R$15)+1-RANK(R5,R$4:R$15,0)-RANK(R5,R$4:R$15,1))/2,RANK(R5,R$4:R$15,0)+(COUNT(R$4:R$15)+1-RANK(R5,R$4:R$15,0)-RANK(R5,R$4:R$15,1)))</f>
        <v>5.5</v>
      </c>
      <c r="T5" s="138">
        <v>0</v>
      </c>
    </row>
    <row r="6" spans="2:20" ht="18">
      <c r="B6" s="127"/>
      <c r="C6" s="2"/>
      <c r="D6" s="80"/>
      <c r="E6" s="99" t="s">
        <v>59</v>
      </c>
      <c r="F6" s="128"/>
      <c r="G6" s="129"/>
      <c r="H6" s="129"/>
      <c r="I6" s="130">
        <f t="shared" si="2"/>
        <v>0</v>
      </c>
      <c r="J6" s="131">
        <f t="shared" si="3"/>
        <v>6.5</v>
      </c>
      <c r="K6" s="129"/>
      <c r="L6" s="129"/>
      <c r="M6" s="130">
        <f t="shared" si="4"/>
        <v>0</v>
      </c>
      <c r="N6" s="131">
        <f t="shared" si="5"/>
        <v>6.5</v>
      </c>
      <c r="O6" s="133">
        <f t="shared" si="6"/>
        <v>13</v>
      </c>
      <c r="P6" s="134">
        <f t="shared" si="0"/>
        <v>0</v>
      </c>
      <c r="Q6" s="135">
        <f t="shared" si="1"/>
        <v>0</v>
      </c>
      <c r="R6" s="136">
        <f t="shared" si="7"/>
        <v>26</v>
      </c>
      <c r="S6" s="137">
        <f t="shared" si="8"/>
        <v>5.5</v>
      </c>
      <c r="T6" s="138">
        <v>0</v>
      </c>
    </row>
    <row r="7" spans="2:20" ht="18">
      <c r="B7" s="127"/>
      <c r="C7" s="2"/>
      <c r="D7" s="80"/>
      <c r="E7" s="99" t="s">
        <v>55</v>
      </c>
      <c r="F7" s="128"/>
      <c r="G7" s="129"/>
      <c r="H7" s="129"/>
      <c r="I7" s="130">
        <f t="shared" si="2"/>
        <v>0</v>
      </c>
      <c r="J7" s="131">
        <f t="shared" si="3"/>
        <v>6.5</v>
      </c>
      <c r="K7" s="129"/>
      <c r="L7" s="129"/>
      <c r="M7" s="130">
        <f t="shared" si="4"/>
        <v>0</v>
      </c>
      <c r="N7" s="131">
        <f t="shared" si="5"/>
        <v>6.5</v>
      </c>
      <c r="O7" s="133">
        <f t="shared" si="6"/>
        <v>13</v>
      </c>
      <c r="P7" s="134">
        <f t="shared" si="0"/>
        <v>0</v>
      </c>
      <c r="Q7" s="135">
        <f t="shared" si="1"/>
        <v>0</v>
      </c>
      <c r="R7" s="136">
        <f t="shared" si="7"/>
        <v>26</v>
      </c>
      <c r="S7" s="137">
        <f t="shared" si="8"/>
        <v>5.5</v>
      </c>
      <c r="T7" s="138">
        <v>0</v>
      </c>
    </row>
    <row r="8" spans="2:20" ht="18">
      <c r="B8" s="127"/>
      <c r="C8" s="2"/>
      <c r="D8" s="80"/>
      <c r="E8" s="99" t="s">
        <v>56</v>
      </c>
      <c r="F8" s="128"/>
      <c r="G8" s="129"/>
      <c r="H8" s="129"/>
      <c r="I8" s="130">
        <f t="shared" si="2"/>
        <v>0</v>
      </c>
      <c r="J8" s="131">
        <f t="shared" si="3"/>
        <v>6.5</v>
      </c>
      <c r="K8" s="129"/>
      <c r="L8" s="129"/>
      <c r="M8" s="130">
        <f t="shared" si="4"/>
        <v>0</v>
      </c>
      <c r="N8" s="131">
        <f t="shared" si="5"/>
        <v>6.5</v>
      </c>
      <c r="O8" s="133">
        <f t="shared" si="6"/>
        <v>13</v>
      </c>
      <c r="P8" s="134">
        <f t="shared" si="0"/>
        <v>0</v>
      </c>
      <c r="Q8" s="135">
        <f t="shared" si="1"/>
        <v>0</v>
      </c>
      <c r="R8" s="136">
        <f t="shared" si="7"/>
        <v>26</v>
      </c>
      <c r="S8" s="137">
        <f t="shared" si="8"/>
        <v>5.5</v>
      </c>
      <c r="T8" s="138">
        <v>0</v>
      </c>
    </row>
    <row r="9" spans="2:20" ht="18">
      <c r="B9" s="127"/>
      <c r="C9" s="2"/>
      <c r="D9" s="80"/>
      <c r="E9" s="99" t="s">
        <v>57</v>
      </c>
      <c r="F9" s="128"/>
      <c r="G9" s="129"/>
      <c r="H9" s="129"/>
      <c r="I9" s="130">
        <f t="shared" si="2"/>
        <v>0</v>
      </c>
      <c r="J9" s="131">
        <f t="shared" si="3"/>
        <v>6.5</v>
      </c>
      <c r="K9" s="129"/>
      <c r="L9" s="129"/>
      <c r="M9" s="130">
        <f t="shared" si="4"/>
        <v>0</v>
      </c>
      <c r="N9" s="131">
        <f t="shared" si="5"/>
        <v>6.5</v>
      </c>
      <c r="O9" s="133">
        <f t="shared" si="6"/>
        <v>13</v>
      </c>
      <c r="P9" s="134">
        <f t="shared" si="0"/>
        <v>0</v>
      </c>
      <c r="Q9" s="135">
        <f t="shared" si="1"/>
        <v>0</v>
      </c>
      <c r="R9" s="136">
        <f t="shared" si="7"/>
        <v>26</v>
      </c>
      <c r="S9" s="137">
        <f t="shared" si="8"/>
        <v>5.5</v>
      </c>
      <c r="T9" s="138">
        <v>0</v>
      </c>
    </row>
    <row r="10" spans="2:20" ht="18">
      <c r="B10" s="127"/>
      <c r="C10" s="2"/>
      <c r="D10" s="80"/>
      <c r="E10" s="99" t="s">
        <v>60</v>
      </c>
      <c r="F10" s="128"/>
      <c r="G10" s="129"/>
      <c r="H10" s="129"/>
      <c r="I10" s="130">
        <f t="shared" si="2"/>
        <v>0</v>
      </c>
      <c r="J10" s="131">
        <f t="shared" si="3"/>
        <v>6.5</v>
      </c>
      <c r="K10" s="129"/>
      <c r="L10" s="129"/>
      <c r="M10" s="130">
        <f t="shared" si="4"/>
        <v>0</v>
      </c>
      <c r="N10" s="131">
        <f t="shared" si="5"/>
        <v>6.5</v>
      </c>
      <c r="O10" s="133">
        <f t="shared" si="6"/>
        <v>13</v>
      </c>
      <c r="P10" s="134">
        <f t="shared" si="0"/>
        <v>0</v>
      </c>
      <c r="Q10" s="135">
        <f t="shared" si="1"/>
        <v>0</v>
      </c>
      <c r="R10" s="136">
        <f t="shared" si="7"/>
        <v>26</v>
      </c>
      <c r="S10" s="137">
        <f t="shared" si="8"/>
        <v>5.5</v>
      </c>
      <c r="T10" s="138">
        <v>0</v>
      </c>
    </row>
    <row r="11" spans="2:20" ht="18">
      <c r="B11" s="127"/>
      <c r="C11" s="2"/>
      <c r="D11" s="80"/>
      <c r="E11" s="99" t="s">
        <v>61</v>
      </c>
      <c r="F11" s="128"/>
      <c r="G11" s="129"/>
      <c r="H11" s="129"/>
      <c r="I11" s="130">
        <f t="shared" si="2"/>
        <v>0</v>
      </c>
      <c r="J11" s="131">
        <f t="shared" si="3"/>
        <v>6.5</v>
      </c>
      <c r="K11" s="129"/>
      <c r="L11" s="129"/>
      <c r="M11" s="130">
        <f t="shared" si="4"/>
        <v>0</v>
      </c>
      <c r="N11" s="131">
        <f t="shared" si="5"/>
        <v>6.5</v>
      </c>
      <c r="O11" s="133">
        <f t="shared" si="6"/>
        <v>13</v>
      </c>
      <c r="P11" s="134">
        <f t="shared" si="0"/>
        <v>0</v>
      </c>
      <c r="Q11" s="135">
        <f t="shared" si="1"/>
        <v>0</v>
      </c>
      <c r="R11" s="136">
        <f t="shared" si="7"/>
        <v>26</v>
      </c>
      <c r="S11" s="137">
        <f t="shared" si="8"/>
        <v>5.5</v>
      </c>
      <c r="T11" s="138">
        <v>0</v>
      </c>
    </row>
    <row r="12" spans="2:20" ht="18">
      <c r="B12" s="127"/>
      <c r="C12" s="2"/>
      <c r="D12" s="80"/>
      <c r="E12" s="99" t="s">
        <v>62</v>
      </c>
      <c r="F12" s="128"/>
      <c r="G12" s="129"/>
      <c r="H12" s="129"/>
      <c r="I12" s="130">
        <f t="shared" si="2"/>
        <v>0</v>
      </c>
      <c r="J12" s="131">
        <f t="shared" si="3"/>
        <v>6.5</v>
      </c>
      <c r="K12" s="129"/>
      <c r="L12" s="129"/>
      <c r="M12" s="130">
        <f t="shared" si="4"/>
        <v>0</v>
      </c>
      <c r="N12" s="131">
        <f t="shared" si="5"/>
        <v>6.5</v>
      </c>
      <c r="O12" s="133">
        <f t="shared" si="6"/>
        <v>13</v>
      </c>
      <c r="P12" s="134">
        <f t="shared" si="0"/>
        <v>0</v>
      </c>
      <c r="Q12" s="135">
        <f t="shared" si="1"/>
        <v>0</v>
      </c>
      <c r="R12" s="136">
        <f t="shared" si="7"/>
        <v>26</v>
      </c>
      <c r="S12" s="137">
        <f t="shared" si="8"/>
        <v>5.5</v>
      </c>
      <c r="T12" s="138">
        <v>0</v>
      </c>
    </row>
    <row r="13" spans="2:20" ht="18" thickBot="1">
      <c r="B13" s="188"/>
      <c r="C13" s="189"/>
      <c r="D13" s="190"/>
      <c r="E13" s="100" t="s">
        <v>71</v>
      </c>
      <c r="F13" s="191"/>
      <c r="G13" s="149"/>
      <c r="H13" s="149"/>
      <c r="I13" s="192">
        <f t="shared" si="2"/>
        <v>0</v>
      </c>
      <c r="J13" s="193">
        <f t="shared" si="3"/>
        <v>6.5</v>
      </c>
      <c r="K13" s="149"/>
      <c r="L13" s="149"/>
      <c r="M13" s="192">
        <f t="shared" si="4"/>
        <v>0</v>
      </c>
      <c r="N13" s="193">
        <f t="shared" si="5"/>
        <v>6.5</v>
      </c>
      <c r="O13" s="194">
        <f t="shared" si="6"/>
        <v>13</v>
      </c>
      <c r="P13" s="195">
        <f t="shared" si="0"/>
        <v>0</v>
      </c>
      <c r="Q13" s="196">
        <f t="shared" si="1"/>
        <v>0</v>
      </c>
      <c r="R13" s="197">
        <f t="shared" si="7"/>
        <v>26</v>
      </c>
      <c r="S13" s="198">
        <f t="shared" si="8"/>
        <v>5.5</v>
      </c>
      <c r="T13" s="138">
        <v>0</v>
      </c>
    </row>
    <row r="14" spans="2:20" ht="18" hidden="1">
      <c r="B14" s="175"/>
      <c r="C14" s="176"/>
      <c r="D14" s="7"/>
      <c r="E14" s="151"/>
      <c r="F14" s="177"/>
      <c r="G14" s="178">
        <v>-2</v>
      </c>
      <c r="H14" s="178">
        <v>-2</v>
      </c>
      <c r="I14" s="179">
        <f t="shared" si="2"/>
        <v>0</v>
      </c>
      <c r="J14" s="180">
        <f t="shared" si="3"/>
        <v>6.5</v>
      </c>
      <c r="K14" s="178">
        <v>-2</v>
      </c>
      <c r="L14" s="178">
        <v>-2</v>
      </c>
      <c r="M14" s="179">
        <f t="shared" si="4"/>
        <v>0</v>
      </c>
      <c r="N14" s="180">
        <f t="shared" si="5"/>
        <v>6.5</v>
      </c>
      <c r="O14" s="181">
        <f t="shared" si="6"/>
        <v>13</v>
      </c>
      <c r="P14" s="182">
        <f t="shared" si="0"/>
        <v>-4</v>
      </c>
      <c r="Q14" s="183">
        <f t="shared" si="1"/>
        <v>-4</v>
      </c>
      <c r="R14" s="184">
        <f t="shared" si="7"/>
        <v>0</v>
      </c>
      <c r="S14" s="185">
        <f t="shared" si="8"/>
        <v>11.5</v>
      </c>
      <c r="T14" s="29">
        <v>0</v>
      </c>
    </row>
    <row r="15" spans="2:20" ht="18" hidden="1" thickBot="1">
      <c r="B15" s="13"/>
      <c r="C15" s="14"/>
      <c r="D15" s="81"/>
      <c r="E15" s="100"/>
      <c r="F15" s="17"/>
      <c r="G15" s="22">
        <v>-2</v>
      </c>
      <c r="H15" s="22">
        <v>-2</v>
      </c>
      <c r="I15" s="42">
        <f t="shared" si="2"/>
        <v>0</v>
      </c>
      <c r="J15" s="45">
        <f t="shared" si="3"/>
        <v>6.5</v>
      </c>
      <c r="K15" s="22">
        <v>-2</v>
      </c>
      <c r="L15" s="22">
        <v>-2</v>
      </c>
      <c r="M15" s="42">
        <f t="shared" si="4"/>
        <v>0</v>
      </c>
      <c r="N15" s="45">
        <f t="shared" si="5"/>
        <v>6.5</v>
      </c>
      <c r="O15" s="39">
        <f t="shared" si="6"/>
        <v>13</v>
      </c>
      <c r="P15" s="36">
        <f t="shared" si="0"/>
        <v>-4</v>
      </c>
      <c r="Q15" s="24">
        <f t="shared" si="1"/>
        <v>-4</v>
      </c>
      <c r="R15" s="27">
        <f t="shared" si="7"/>
        <v>0</v>
      </c>
      <c r="S15" s="33">
        <f t="shared" si="8"/>
        <v>11.5</v>
      </c>
      <c r="T15" s="30">
        <v>0</v>
      </c>
    </row>
    <row r="16" spans="2:20" ht="12.75">
      <c r="B16" s="79"/>
      <c r="C16" s="79"/>
      <c r="D16" s="79"/>
      <c r="E16" s="79"/>
      <c r="F16" s="79"/>
      <c r="G16" s="79"/>
      <c r="H16" s="79"/>
      <c r="I16" s="79"/>
      <c r="J16" s="79">
        <f>SUM(J4:J15)</f>
        <v>78</v>
      </c>
      <c r="K16" s="79"/>
      <c r="L16" s="79"/>
      <c r="M16" s="79"/>
      <c r="N16" s="79">
        <f>SUM(N4:N15)</f>
        <v>78</v>
      </c>
      <c r="O16" s="79">
        <f>SUM(O4:O15)</f>
        <v>156</v>
      </c>
      <c r="P16" s="79"/>
      <c r="Q16" s="79"/>
      <c r="R16" s="79"/>
      <c r="S16" s="79"/>
      <c r="T16" s="7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2" sqref="B2:T2"/>
    </sheetView>
  </sheetViews>
  <sheetFormatPr defaultColWidth="9.140625" defaultRowHeight="12.75"/>
  <cols>
    <col min="1" max="1" width="3.28125" style="0" hidden="1" customWidth="1"/>
    <col min="2" max="2" width="5.57421875" style="0" bestFit="1" customWidth="1"/>
    <col min="3" max="3" width="5.00390625" style="0" customWidth="1"/>
    <col min="4" max="4" width="19.28125" style="0" customWidth="1"/>
    <col min="5" max="5" width="17.8515625" style="0" customWidth="1"/>
    <col min="6" max="6" width="6.8515625" style="0" hidden="1" customWidth="1"/>
    <col min="7" max="7" width="6.7109375" style="0" customWidth="1"/>
    <col min="8" max="8" width="5.8515625" style="0" customWidth="1"/>
    <col min="9" max="9" width="10.28125" style="0" hidden="1" customWidth="1"/>
    <col min="11" max="11" width="6.421875" style="0" customWidth="1"/>
    <col min="12" max="12" width="6.28125" style="0" customWidth="1"/>
    <col min="13" max="13" width="0" style="0" hidden="1" customWidth="1"/>
    <col min="14" max="14" width="9.140625" style="0" customWidth="1"/>
    <col min="15" max="15" width="10.57421875" style="0" customWidth="1"/>
    <col min="16" max="16" width="7.8515625" style="0" customWidth="1"/>
    <col min="17" max="17" width="7.5742187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38" t="s">
        <v>66</v>
      </c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40"/>
    </row>
    <row r="3" spans="2:20" ht="39.75" thickBot="1">
      <c r="B3" s="242" t="s">
        <v>0</v>
      </c>
      <c r="C3" s="241"/>
      <c r="D3" s="203" t="s">
        <v>1</v>
      </c>
      <c r="E3" s="203" t="s">
        <v>2</v>
      </c>
      <c r="F3" s="103" t="s">
        <v>3</v>
      </c>
      <c r="G3" s="204" t="s">
        <v>39</v>
      </c>
      <c r="H3" s="205" t="s">
        <v>40</v>
      </c>
      <c r="I3" s="206"/>
      <c r="J3" s="207" t="s">
        <v>4</v>
      </c>
      <c r="K3" s="204" t="s">
        <v>41</v>
      </c>
      <c r="L3" s="205" t="s">
        <v>42</v>
      </c>
      <c r="M3" s="206"/>
      <c r="N3" s="206" t="s">
        <v>5</v>
      </c>
      <c r="O3" s="208" t="s">
        <v>6</v>
      </c>
      <c r="P3" s="205" t="s">
        <v>43</v>
      </c>
      <c r="Q3" s="209" t="s">
        <v>44</v>
      </c>
      <c r="R3" s="111"/>
      <c r="S3" s="210" t="s">
        <v>7</v>
      </c>
      <c r="T3" s="209" t="s">
        <v>8</v>
      </c>
    </row>
    <row r="4" spans="2:20" ht="18">
      <c r="B4" s="113"/>
      <c r="C4" s="114"/>
      <c r="D4" s="115"/>
      <c r="E4" s="98" t="s">
        <v>58</v>
      </c>
      <c r="F4" s="116"/>
      <c r="G4" s="117"/>
      <c r="H4" s="117"/>
      <c r="I4" s="118">
        <f>COUNTIF(G$4:G$15,"&lt;"&amp;G4)*ROWS(G$4:G$15)+COUNTIF(H$4:H$15,"&lt;"&amp;H4)</f>
        <v>0</v>
      </c>
      <c r="J4" s="119">
        <f>IF(COUNTIF(I$4:I$15,I4)&gt;1,RANK(I4,I$4:I$15,0)+(COUNT(I$4:I$15)+1-RANK(I4,I$4:I$15,0)-RANK(I4,I$4:I$15,1))/2,RANK(I4,I$4:I$15,0)+(COUNT(I$4:I$15)+1-RANK(I4,I$4:I$15,0)-RANK(I4,I$4:I$15,1)))</f>
        <v>6.5</v>
      </c>
      <c r="K4" s="117"/>
      <c r="L4" s="117"/>
      <c r="M4" s="118">
        <f>COUNTIF(K$4:K$15,"&lt;"&amp;K4)*ROWS(K$4:K$15)+COUNTIF(L$4:L$15,"&lt;"&amp;L4)</f>
        <v>0</v>
      </c>
      <c r="N4" s="119">
        <f>IF(COUNTIF(M$4:M$15,M4)&gt;1,RANK(M4,M$4:M$15,0)+(COUNT(M$4:M$15)+1-RANK(M4,M$4:M$15,0)-RANK(M4,M$4:M$15,1))/2,RANK(M4,M$4:M$15,0)+(COUNT(M$4:M$15)+1-RANK(M4,M$4:M$15,0)-RANK(M4,M$4:M$15,1)))</f>
        <v>6.5</v>
      </c>
      <c r="O4" s="121">
        <f>SUM(J4,N4)</f>
        <v>13</v>
      </c>
      <c r="P4" s="122">
        <f aca="true" t="shared" si="0" ref="P4:P15">SUM(K4,G4)</f>
        <v>0</v>
      </c>
      <c r="Q4" s="123">
        <f aca="true" t="shared" si="1" ref="Q4:Q15">SUM(L4,H4)</f>
        <v>0</v>
      </c>
      <c r="R4" s="124">
        <f>(COUNTIF(O$4:O$15,"&gt;"&amp;O4)*ROWS(O$4:O$14)+COUNTIF(P$4:P$15,"&lt;"&amp;P4))*ROWS(O$4:O$15)+COUNTIF(Q$4:Q$15,"&lt;"&amp;Q4)</f>
        <v>26</v>
      </c>
      <c r="S4" s="125">
        <f>IF(COUNTIF(R$4:R$15,R4)&gt;1,RANK(R4,R$4:R$15,0)+(COUNT(R$4:R$15)+1-RANK(R4,R$4:R$15,0)-RANK(R4,R$4:R$15,1))/2,RANK(R4,R$4:R$15,0)+(COUNT(R$4:R$15)+1-RANK(R4,R$4:R$15,0)-RANK(R4,R$4:R$15,1)))</f>
        <v>5.5</v>
      </c>
      <c r="T4" s="126">
        <v>0</v>
      </c>
    </row>
    <row r="5" spans="2:20" ht="18">
      <c r="B5" s="127"/>
      <c r="C5" s="2"/>
      <c r="D5" s="80"/>
      <c r="E5" s="99" t="s">
        <v>54</v>
      </c>
      <c r="F5" s="128"/>
      <c r="G5" s="129"/>
      <c r="H5" s="129"/>
      <c r="I5" s="130">
        <f aca="true" t="shared" si="2" ref="I5:I15">COUNTIF(G$4:G$15,"&lt;"&amp;G5)*ROWS(G$4:G$15)+COUNTIF(H$4:H$15,"&lt;"&amp;H5)</f>
        <v>0</v>
      </c>
      <c r="J5" s="131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129"/>
      <c r="L5" s="129"/>
      <c r="M5" s="130">
        <f aca="true" t="shared" si="4" ref="M5:M15">COUNTIF(K$4:K$15,"&lt;"&amp;K5)*ROWS(K$4:K$15)+COUNTIF(L$4:L$15,"&lt;"&amp;L5)</f>
        <v>0</v>
      </c>
      <c r="N5" s="131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133">
        <f aca="true" t="shared" si="6" ref="O5:O15">SUM(J5,N5)</f>
        <v>13</v>
      </c>
      <c r="P5" s="134">
        <f t="shared" si="0"/>
        <v>0</v>
      </c>
      <c r="Q5" s="135">
        <f t="shared" si="1"/>
        <v>0</v>
      </c>
      <c r="R5" s="136">
        <f aca="true" t="shared" si="7" ref="R5:R15">(COUNTIF(O$4:O$15,"&gt;"&amp;O5)*ROWS(O$4:O$14)+COUNTIF(P$4:P$15,"&lt;"&amp;P5))*ROWS(O$4:O$15)+COUNTIF(Q$4:Q$15,"&lt;"&amp;Q5)</f>
        <v>26</v>
      </c>
      <c r="S5" s="137">
        <f aca="true" t="shared" si="8" ref="S5:S15">IF(COUNTIF(R$4:R$15,R5)&gt;1,RANK(R5,R$4:R$15,0)+(COUNT(R$4:R$15)+1-RANK(R5,R$4:R$15,0)-RANK(R5,R$4:R$15,1))/2,RANK(R5,R$4:R$15,0)+(COUNT(R$4:R$15)+1-RANK(R5,R$4:R$15,0)-RANK(R5,R$4:R$15,1)))</f>
        <v>5.5</v>
      </c>
      <c r="T5" s="138">
        <v>0</v>
      </c>
    </row>
    <row r="6" spans="2:20" ht="18">
      <c r="B6" s="127"/>
      <c r="C6" s="2"/>
      <c r="D6" s="80"/>
      <c r="E6" s="99" t="s">
        <v>59</v>
      </c>
      <c r="F6" s="128"/>
      <c r="G6" s="129"/>
      <c r="H6" s="129"/>
      <c r="I6" s="130">
        <f t="shared" si="2"/>
        <v>0</v>
      </c>
      <c r="J6" s="131">
        <f t="shared" si="3"/>
        <v>6.5</v>
      </c>
      <c r="K6" s="129"/>
      <c r="L6" s="129"/>
      <c r="M6" s="130">
        <f t="shared" si="4"/>
        <v>0</v>
      </c>
      <c r="N6" s="131">
        <f t="shared" si="5"/>
        <v>6.5</v>
      </c>
      <c r="O6" s="133">
        <f t="shared" si="6"/>
        <v>13</v>
      </c>
      <c r="P6" s="134">
        <f t="shared" si="0"/>
        <v>0</v>
      </c>
      <c r="Q6" s="135">
        <f t="shared" si="1"/>
        <v>0</v>
      </c>
      <c r="R6" s="136">
        <f t="shared" si="7"/>
        <v>26</v>
      </c>
      <c r="S6" s="137">
        <f t="shared" si="8"/>
        <v>5.5</v>
      </c>
      <c r="T6" s="138">
        <v>0</v>
      </c>
    </row>
    <row r="7" spans="2:20" ht="18">
      <c r="B7" s="127"/>
      <c r="C7" s="2"/>
      <c r="D7" s="80"/>
      <c r="E7" s="99" t="s">
        <v>55</v>
      </c>
      <c r="F7" s="128"/>
      <c r="G7" s="129"/>
      <c r="H7" s="129"/>
      <c r="I7" s="130">
        <f t="shared" si="2"/>
        <v>0</v>
      </c>
      <c r="J7" s="131">
        <f t="shared" si="3"/>
        <v>6.5</v>
      </c>
      <c r="K7" s="129"/>
      <c r="L7" s="129"/>
      <c r="M7" s="130">
        <f t="shared" si="4"/>
        <v>0</v>
      </c>
      <c r="N7" s="131">
        <f t="shared" si="5"/>
        <v>6.5</v>
      </c>
      <c r="O7" s="133">
        <f t="shared" si="6"/>
        <v>13</v>
      </c>
      <c r="P7" s="134">
        <f t="shared" si="0"/>
        <v>0</v>
      </c>
      <c r="Q7" s="135">
        <f t="shared" si="1"/>
        <v>0</v>
      </c>
      <c r="R7" s="136">
        <f t="shared" si="7"/>
        <v>26</v>
      </c>
      <c r="S7" s="137">
        <f t="shared" si="8"/>
        <v>5.5</v>
      </c>
      <c r="T7" s="138">
        <v>0</v>
      </c>
    </row>
    <row r="8" spans="2:20" ht="18">
      <c r="B8" s="127"/>
      <c r="C8" s="2"/>
      <c r="D8" s="80"/>
      <c r="E8" s="99" t="s">
        <v>56</v>
      </c>
      <c r="F8" s="128"/>
      <c r="G8" s="129"/>
      <c r="H8" s="129"/>
      <c r="I8" s="130">
        <f t="shared" si="2"/>
        <v>0</v>
      </c>
      <c r="J8" s="131">
        <f t="shared" si="3"/>
        <v>6.5</v>
      </c>
      <c r="K8" s="129"/>
      <c r="L8" s="129"/>
      <c r="M8" s="130">
        <f t="shared" si="4"/>
        <v>0</v>
      </c>
      <c r="N8" s="131">
        <f t="shared" si="5"/>
        <v>6.5</v>
      </c>
      <c r="O8" s="133">
        <f t="shared" si="6"/>
        <v>13</v>
      </c>
      <c r="P8" s="134">
        <f t="shared" si="0"/>
        <v>0</v>
      </c>
      <c r="Q8" s="135">
        <f t="shared" si="1"/>
        <v>0</v>
      </c>
      <c r="R8" s="136">
        <f t="shared" si="7"/>
        <v>26</v>
      </c>
      <c r="S8" s="137">
        <f t="shared" si="8"/>
        <v>5.5</v>
      </c>
      <c r="T8" s="138">
        <v>0</v>
      </c>
    </row>
    <row r="9" spans="2:20" ht="18">
      <c r="B9" s="127"/>
      <c r="C9" s="2"/>
      <c r="D9" s="80"/>
      <c r="E9" s="99" t="s">
        <v>57</v>
      </c>
      <c r="F9" s="128"/>
      <c r="G9" s="129"/>
      <c r="H9" s="129"/>
      <c r="I9" s="130">
        <f t="shared" si="2"/>
        <v>0</v>
      </c>
      <c r="J9" s="131">
        <f t="shared" si="3"/>
        <v>6.5</v>
      </c>
      <c r="K9" s="129"/>
      <c r="L9" s="129"/>
      <c r="M9" s="130">
        <f t="shared" si="4"/>
        <v>0</v>
      </c>
      <c r="N9" s="131">
        <f t="shared" si="5"/>
        <v>6.5</v>
      </c>
      <c r="O9" s="133">
        <f t="shared" si="6"/>
        <v>13</v>
      </c>
      <c r="P9" s="134">
        <f t="shared" si="0"/>
        <v>0</v>
      </c>
      <c r="Q9" s="135">
        <f t="shared" si="1"/>
        <v>0</v>
      </c>
      <c r="R9" s="136">
        <f t="shared" si="7"/>
        <v>26</v>
      </c>
      <c r="S9" s="137">
        <f t="shared" si="8"/>
        <v>5.5</v>
      </c>
      <c r="T9" s="138">
        <v>0</v>
      </c>
    </row>
    <row r="10" spans="2:20" ht="18">
      <c r="B10" s="127"/>
      <c r="C10" s="2"/>
      <c r="D10" s="80"/>
      <c r="E10" s="99" t="s">
        <v>60</v>
      </c>
      <c r="F10" s="128"/>
      <c r="G10" s="129"/>
      <c r="H10" s="129"/>
      <c r="I10" s="130">
        <f t="shared" si="2"/>
        <v>0</v>
      </c>
      <c r="J10" s="131">
        <f t="shared" si="3"/>
        <v>6.5</v>
      </c>
      <c r="K10" s="129"/>
      <c r="L10" s="129"/>
      <c r="M10" s="130">
        <f t="shared" si="4"/>
        <v>0</v>
      </c>
      <c r="N10" s="131">
        <f t="shared" si="5"/>
        <v>6.5</v>
      </c>
      <c r="O10" s="133">
        <f t="shared" si="6"/>
        <v>13</v>
      </c>
      <c r="P10" s="134">
        <f t="shared" si="0"/>
        <v>0</v>
      </c>
      <c r="Q10" s="135">
        <f t="shared" si="1"/>
        <v>0</v>
      </c>
      <c r="R10" s="136">
        <f t="shared" si="7"/>
        <v>26</v>
      </c>
      <c r="S10" s="137">
        <f t="shared" si="8"/>
        <v>5.5</v>
      </c>
      <c r="T10" s="138">
        <v>0</v>
      </c>
    </row>
    <row r="11" spans="2:20" ht="18">
      <c r="B11" s="127"/>
      <c r="C11" s="2"/>
      <c r="D11" s="80"/>
      <c r="E11" s="99" t="s">
        <v>61</v>
      </c>
      <c r="F11" s="128"/>
      <c r="G11" s="129"/>
      <c r="H11" s="129"/>
      <c r="I11" s="130">
        <f t="shared" si="2"/>
        <v>0</v>
      </c>
      <c r="J11" s="131">
        <f t="shared" si="3"/>
        <v>6.5</v>
      </c>
      <c r="K11" s="129"/>
      <c r="L11" s="129"/>
      <c r="M11" s="130">
        <f t="shared" si="4"/>
        <v>0</v>
      </c>
      <c r="N11" s="131">
        <f t="shared" si="5"/>
        <v>6.5</v>
      </c>
      <c r="O11" s="133">
        <f t="shared" si="6"/>
        <v>13</v>
      </c>
      <c r="P11" s="134">
        <f t="shared" si="0"/>
        <v>0</v>
      </c>
      <c r="Q11" s="135">
        <f t="shared" si="1"/>
        <v>0</v>
      </c>
      <c r="R11" s="136">
        <f t="shared" si="7"/>
        <v>26</v>
      </c>
      <c r="S11" s="137">
        <f t="shared" si="8"/>
        <v>5.5</v>
      </c>
      <c r="T11" s="138">
        <v>0</v>
      </c>
    </row>
    <row r="12" spans="2:20" ht="18">
      <c r="B12" s="127"/>
      <c r="C12" s="2"/>
      <c r="D12" s="80"/>
      <c r="E12" s="99" t="s">
        <v>62</v>
      </c>
      <c r="F12" s="128"/>
      <c r="G12" s="129"/>
      <c r="H12" s="129"/>
      <c r="I12" s="130">
        <f t="shared" si="2"/>
        <v>0</v>
      </c>
      <c r="J12" s="131">
        <f t="shared" si="3"/>
        <v>6.5</v>
      </c>
      <c r="K12" s="129"/>
      <c r="L12" s="129"/>
      <c r="M12" s="130">
        <f t="shared" si="4"/>
        <v>0</v>
      </c>
      <c r="N12" s="131">
        <f t="shared" si="5"/>
        <v>6.5</v>
      </c>
      <c r="O12" s="133">
        <f t="shared" si="6"/>
        <v>13</v>
      </c>
      <c r="P12" s="134">
        <f t="shared" si="0"/>
        <v>0</v>
      </c>
      <c r="Q12" s="135">
        <f t="shared" si="1"/>
        <v>0</v>
      </c>
      <c r="R12" s="136">
        <f t="shared" si="7"/>
        <v>26</v>
      </c>
      <c r="S12" s="137">
        <f t="shared" si="8"/>
        <v>5.5</v>
      </c>
      <c r="T12" s="138">
        <v>0</v>
      </c>
    </row>
    <row r="13" spans="2:20" ht="18" thickBot="1">
      <c r="B13" s="188"/>
      <c r="C13" s="189"/>
      <c r="D13" s="190"/>
      <c r="E13" s="100" t="s">
        <v>71</v>
      </c>
      <c r="F13" s="191"/>
      <c r="G13" s="149"/>
      <c r="H13" s="149"/>
      <c r="I13" s="192">
        <f t="shared" si="2"/>
        <v>0</v>
      </c>
      <c r="J13" s="193">
        <f t="shared" si="3"/>
        <v>6.5</v>
      </c>
      <c r="K13" s="149"/>
      <c r="L13" s="149"/>
      <c r="M13" s="192">
        <f t="shared" si="4"/>
        <v>0</v>
      </c>
      <c r="N13" s="193">
        <f t="shared" si="5"/>
        <v>6.5</v>
      </c>
      <c r="O13" s="194">
        <f t="shared" si="6"/>
        <v>13</v>
      </c>
      <c r="P13" s="195">
        <f t="shared" si="0"/>
        <v>0</v>
      </c>
      <c r="Q13" s="196">
        <f t="shared" si="1"/>
        <v>0</v>
      </c>
      <c r="R13" s="197">
        <f t="shared" si="7"/>
        <v>26</v>
      </c>
      <c r="S13" s="198">
        <f t="shared" si="8"/>
        <v>5.5</v>
      </c>
      <c r="T13" s="199">
        <v>0</v>
      </c>
    </row>
    <row r="14" spans="2:20" ht="18" hidden="1">
      <c r="B14" s="175"/>
      <c r="C14" s="176"/>
      <c r="D14" s="7"/>
      <c r="E14" s="151"/>
      <c r="F14" s="177"/>
      <c r="G14" s="178">
        <v>-2</v>
      </c>
      <c r="H14" s="178">
        <v>-2</v>
      </c>
      <c r="I14" s="179">
        <f t="shared" si="2"/>
        <v>0</v>
      </c>
      <c r="J14" s="180">
        <f t="shared" si="3"/>
        <v>6.5</v>
      </c>
      <c r="K14" s="178">
        <v>-2</v>
      </c>
      <c r="L14" s="178">
        <v>-2</v>
      </c>
      <c r="M14" s="179">
        <f t="shared" si="4"/>
        <v>0</v>
      </c>
      <c r="N14" s="180">
        <f t="shared" si="5"/>
        <v>6.5</v>
      </c>
      <c r="O14" s="181">
        <f t="shared" si="6"/>
        <v>13</v>
      </c>
      <c r="P14" s="182">
        <f t="shared" si="0"/>
        <v>-4</v>
      </c>
      <c r="Q14" s="183">
        <f t="shared" si="1"/>
        <v>-4</v>
      </c>
      <c r="R14" s="184">
        <f t="shared" si="7"/>
        <v>0</v>
      </c>
      <c r="S14" s="185">
        <f t="shared" si="8"/>
        <v>11.5</v>
      </c>
      <c r="T14" s="186">
        <v>0</v>
      </c>
    </row>
    <row r="15" spans="2:20" ht="18" hidden="1" thickBot="1">
      <c r="B15" s="13"/>
      <c r="C15" s="14"/>
      <c r="D15" s="81"/>
      <c r="E15" s="100"/>
      <c r="F15" s="17"/>
      <c r="G15" s="22">
        <v>-2</v>
      </c>
      <c r="H15" s="22">
        <v>-2</v>
      </c>
      <c r="I15" s="42">
        <f t="shared" si="2"/>
        <v>0</v>
      </c>
      <c r="J15" s="45">
        <f t="shared" si="3"/>
        <v>6.5</v>
      </c>
      <c r="K15" s="22">
        <v>-2</v>
      </c>
      <c r="L15" s="22">
        <v>-2</v>
      </c>
      <c r="M15" s="42">
        <f t="shared" si="4"/>
        <v>0</v>
      </c>
      <c r="N15" s="45">
        <f t="shared" si="5"/>
        <v>6.5</v>
      </c>
      <c r="O15" s="39">
        <f t="shared" si="6"/>
        <v>13</v>
      </c>
      <c r="P15" s="36">
        <f t="shared" si="0"/>
        <v>-4</v>
      </c>
      <c r="Q15" s="24">
        <f t="shared" si="1"/>
        <v>-4</v>
      </c>
      <c r="R15" s="27">
        <f t="shared" si="7"/>
        <v>0</v>
      </c>
      <c r="S15" s="33">
        <f t="shared" si="8"/>
        <v>11.5</v>
      </c>
      <c r="T15" s="30">
        <v>0</v>
      </c>
    </row>
    <row r="16" spans="2:20" ht="12.75">
      <c r="B16" s="79"/>
      <c r="C16" s="79"/>
      <c r="D16" s="79"/>
      <c r="E16" s="79"/>
      <c r="F16" s="79"/>
      <c r="G16" s="79"/>
      <c r="H16" s="79"/>
      <c r="I16" s="79"/>
      <c r="J16" s="79">
        <f>SUM(J4:J15)</f>
        <v>78</v>
      </c>
      <c r="K16" s="79"/>
      <c r="L16" s="79"/>
      <c r="M16" s="79"/>
      <c r="N16" s="79">
        <f>SUM(N4:N15)</f>
        <v>78</v>
      </c>
      <c r="O16" s="79">
        <f>SUM(O4:O15)</f>
        <v>156</v>
      </c>
      <c r="P16" s="79"/>
      <c r="Q16" s="79"/>
      <c r="R16" s="79"/>
      <c r="S16" s="79"/>
      <c r="T16" s="7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0"/>
  <sheetViews>
    <sheetView zoomScalePageLayoutView="0" workbookViewId="0" topLeftCell="C1">
      <selection activeCell="H24" sqref="H24"/>
    </sheetView>
  </sheetViews>
  <sheetFormatPr defaultColWidth="9.140625" defaultRowHeight="12.75"/>
  <cols>
    <col min="1" max="1" width="3.28125" style="0" hidden="1" customWidth="1"/>
    <col min="2" max="2" width="7.140625" style="0" hidden="1" customWidth="1"/>
    <col min="3" max="3" width="20.28125" style="0" customWidth="1"/>
    <col min="4" max="4" width="6.7109375" style="0" customWidth="1"/>
    <col min="5" max="5" width="6.28125" style="0" customWidth="1"/>
    <col min="6" max="6" width="6.57421875" style="0" customWidth="1"/>
    <col min="7" max="7" width="7.00390625" style="0" customWidth="1"/>
    <col min="8" max="8" width="6.8515625" style="0" customWidth="1"/>
    <col min="9" max="9" width="6.421875" style="0" customWidth="1"/>
    <col min="10" max="10" width="6.57421875" style="0" customWidth="1"/>
    <col min="11" max="11" width="6.7109375" style="0" customWidth="1"/>
    <col min="12" max="13" width="6.421875" style="0" customWidth="1"/>
    <col min="14" max="14" width="6.00390625" style="0" customWidth="1"/>
    <col min="15" max="15" width="6.57421875" style="0" customWidth="1"/>
    <col min="16" max="16" width="12.140625" style="0" customWidth="1"/>
    <col min="17" max="18" width="7.28125" style="0" customWidth="1"/>
    <col min="19" max="19" width="6.00390625" style="0" customWidth="1"/>
    <col min="20" max="20" width="0" style="0" hidden="1" customWidth="1"/>
    <col min="21" max="21" width="13.421875" style="0" customWidth="1"/>
    <col min="22" max="23" width="0" style="0" hidden="1" customWidth="1"/>
    <col min="26" max="26" width="12.7109375" style="0" customWidth="1"/>
  </cols>
  <sheetData>
    <row r="1" ht="13.5" thickBot="1">
      <c r="A1" s="5"/>
    </row>
    <row r="2" spans="1:19" ht="54" customHeight="1" thickBot="1">
      <c r="A2" s="5"/>
      <c r="B2" s="251" t="s">
        <v>77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3"/>
    </row>
    <row r="3" spans="1:26" ht="16.5" customHeight="1" thickBot="1">
      <c r="A3" s="5"/>
      <c r="B3" s="259" t="s">
        <v>9</v>
      </c>
      <c r="C3" s="249" t="s">
        <v>2</v>
      </c>
      <c r="D3" s="254" t="s">
        <v>10</v>
      </c>
      <c r="E3" s="255"/>
      <c r="F3" s="255"/>
      <c r="G3" s="256" t="s">
        <v>11</v>
      </c>
      <c r="H3" s="255"/>
      <c r="I3" s="257"/>
      <c r="J3" s="254" t="s">
        <v>12</v>
      </c>
      <c r="K3" s="255"/>
      <c r="L3" s="255"/>
      <c r="M3" s="256" t="s">
        <v>13</v>
      </c>
      <c r="N3" s="255"/>
      <c r="O3" s="255"/>
      <c r="P3" s="243" t="s">
        <v>46</v>
      </c>
      <c r="Q3" s="245" t="s">
        <v>45</v>
      </c>
      <c r="R3" s="247" t="s">
        <v>14</v>
      </c>
      <c r="S3" s="249" t="s">
        <v>47</v>
      </c>
      <c r="T3" s="4" t="s">
        <v>16</v>
      </c>
      <c r="U3" s="5"/>
      <c r="V3" s="4" t="s">
        <v>17</v>
      </c>
      <c r="W3" s="4" t="s">
        <v>18</v>
      </c>
      <c r="X3" s="5"/>
      <c r="Y3" s="5"/>
      <c r="Z3" s="5"/>
    </row>
    <row r="4" spans="1:26" ht="21" thickBot="1">
      <c r="A4" s="5"/>
      <c r="B4" s="260"/>
      <c r="C4" s="258"/>
      <c r="D4" s="48" t="s">
        <v>15</v>
      </c>
      <c r="E4" s="47" t="s">
        <v>31</v>
      </c>
      <c r="F4" s="47" t="s">
        <v>32</v>
      </c>
      <c r="G4" s="50" t="s">
        <v>15</v>
      </c>
      <c r="H4" s="47" t="s">
        <v>31</v>
      </c>
      <c r="I4" s="49" t="s">
        <v>32</v>
      </c>
      <c r="J4" s="48" t="s">
        <v>15</v>
      </c>
      <c r="K4" s="47" t="s">
        <v>31</v>
      </c>
      <c r="L4" s="47" t="s">
        <v>32</v>
      </c>
      <c r="M4" s="92" t="s">
        <v>15</v>
      </c>
      <c r="N4" s="47" t="s">
        <v>31</v>
      </c>
      <c r="O4" s="47" t="s">
        <v>32</v>
      </c>
      <c r="P4" s="244"/>
      <c r="Q4" s="246"/>
      <c r="R4" s="248"/>
      <c r="S4" s="250"/>
      <c r="T4" s="4"/>
      <c r="U4" s="5"/>
      <c r="V4" s="4"/>
      <c r="W4" s="4"/>
      <c r="X4" s="5"/>
      <c r="Y4" s="5"/>
      <c r="Z4" s="5"/>
    </row>
    <row r="5" spans="1:26" ht="18" thickBot="1">
      <c r="A5" s="5"/>
      <c r="B5" s="57" t="s">
        <v>19</v>
      </c>
      <c r="C5" s="152" t="s">
        <v>58</v>
      </c>
      <c r="D5" s="88">
        <f>LOOKUP(Sobota_I_kolo_sekt_A!S4,Sobota_I_kolo_sekt_A!S4)</f>
        <v>5.5</v>
      </c>
      <c r="E5" s="61">
        <f>LOOKUP(Sobota_I_kolo_sekt_A!Q4,Sobota_I_kolo_sekt_A!Q4)</f>
        <v>0</v>
      </c>
      <c r="F5" s="64">
        <f>LOOKUP(Sobota_I_kolo_sekt_A!P4,Sobota_I_kolo_sekt_A!P4)</f>
        <v>0</v>
      </c>
      <c r="G5" s="88">
        <f>Sobota_I_kolo_sekt_B!S4</f>
        <v>5.5</v>
      </c>
      <c r="H5" s="61">
        <f>Sobota_I_kolo_sekt_B!Q4</f>
        <v>0</v>
      </c>
      <c r="I5" s="64">
        <f>Sobota_I_kolo_sekt_B!P4</f>
        <v>0</v>
      </c>
      <c r="J5" s="88">
        <f>Sobota_I_kolo_sekt_C!S4</f>
        <v>5.5</v>
      </c>
      <c r="K5" s="61">
        <f>Sobota_I_kolo_sekt_C!Q4</f>
        <v>0</v>
      </c>
      <c r="L5" s="64">
        <f>Sobota_I_kolo_sekt_C!P4</f>
        <v>0</v>
      </c>
      <c r="M5" s="88">
        <f>Sobota_I_kolo_sekt_D!S4</f>
        <v>5.5</v>
      </c>
      <c r="N5" s="61">
        <f>Sobota_I_kolo_sekt_D!Q4</f>
        <v>0</v>
      </c>
      <c r="O5" s="64">
        <f>Sobota_I_kolo_sekt_D!P4</f>
        <v>0</v>
      </c>
      <c r="P5" s="172">
        <f>SUM(D5,G5,J5,M5)</f>
        <v>22</v>
      </c>
      <c r="Q5" s="51">
        <f>SUM(E5,H5,K5,N5)</f>
        <v>0</v>
      </c>
      <c r="R5" s="54">
        <f>SUM(F5,I5,L5,O5)</f>
        <v>0</v>
      </c>
      <c r="S5" s="65">
        <v>8</v>
      </c>
      <c r="T5">
        <v>44</v>
      </c>
      <c r="U5" s="5"/>
      <c r="V5" s="5">
        <v>18</v>
      </c>
      <c r="W5" s="5">
        <v>27</v>
      </c>
      <c r="X5" s="5"/>
      <c r="Y5" s="5"/>
      <c r="Z5" s="5"/>
    </row>
    <row r="6" spans="1:26" ht="17.25">
      <c r="A6" s="5"/>
      <c r="B6" s="58" t="s">
        <v>20</v>
      </c>
      <c r="C6" s="86" t="s">
        <v>54</v>
      </c>
      <c r="D6" s="89">
        <f>LOOKUP(Sobota_I_kolo_sekt_A!S5,Sobota_I_kolo_sekt_A!S5)</f>
        <v>5.5</v>
      </c>
      <c r="E6" s="67">
        <f>LOOKUP(Sobota_I_kolo_sekt_A!Q5,Sobota_I_kolo_sekt_A!Q5)</f>
        <v>0</v>
      </c>
      <c r="F6" s="69">
        <f>LOOKUP(Sobota_I_kolo_sekt_A!P5,Sobota_I_kolo_sekt_A!P5)</f>
        <v>0</v>
      </c>
      <c r="G6" s="89">
        <f>Sobota_I_kolo_sekt_B!S5</f>
        <v>5.5</v>
      </c>
      <c r="H6" s="67">
        <f>Sobota_I_kolo_sekt_B!Q5</f>
        <v>0</v>
      </c>
      <c r="I6" s="69">
        <f>Sobota_I_kolo_sekt_B!P5</f>
        <v>0</v>
      </c>
      <c r="J6" s="89">
        <f>Sobota_I_kolo_sekt_C!S5</f>
        <v>5.5</v>
      </c>
      <c r="K6" s="67">
        <f>Sobota_I_kolo_sekt_C!Q5</f>
        <v>0</v>
      </c>
      <c r="L6" s="69">
        <f>Sobota_I_kolo_sekt_C!P5</f>
        <v>0</v>
      </c>
      <c r="M6" s="89">
        <f>Sobota_I_kolo_sekt_D!S5</f>
        <v>5.5</v>
      </c>
      <c r="N6" s="67">
        <f>Sobota_I_kolo_sekt_D!Q5</f>
        <v>0</v>
      </c>
      <c r="O6" s="69">
        <f>Sobota_I_kolo_sekt_D!P5</f>
        <v>0</v>
      </c>
      <c r="P6" s="173">
        <f aca="true" t="shared" si="0" ref="P6:P15">SUM(D6,G6,J6,M6)</f>
        <v>22</v>
      </c>
      <c r="Q6" s="52">
        <f aca="true" t="shared" si="1" ref="Q6:Q16">SUM(E6,H6,K6,N6)</f>
        <v>0</v>
      </c>
      <c r="R6" s="55">
        <f aca="true" t="shared" si="2" ref="R6:R16">SUM(F6,I6,L6,O6)</f>
        <v>0</v>
      </c>
      <c r="S6" s="70">
        <v>6</v>
      </c>
      <c r="T6" s="6">
        <v>30</v>
      </c>
      <c r="U6" s="5"/>
      <c r="V6" s="5">
        <v>23</v>
      </c>
      <c r="W6" s="5">
        <v>11</v>
      </c>
      <c r="X6" s="5"/>
      <c r="Y6" s="5"/>
      <c r="Z6" s="5"/>
    </row>
    <row r="7" spans="1:26" ht="17.25">
      <c r="A7" s="5"/>
      <c r="B7" s="58" t="s">
        <v>21</v>
      </c>
      <c r="C7" s="86" t="s">
        <v>59</v>
      </c>
      <c r="D7" s="89">
        <f>LOOKUP(Sobota_I_kolo_sekt_A!S6,Sobota_I_kolo_sekt_A!S6)</f>
        <v>5.5</v>
      </c>
      <c r="E7" s="67">
        <f>LOOKUP(Sobota_I_kolo_sekt_A!Q6,Sobota_I_kolo_sekt_A!Q6)</f>
        <v>0</v>
      </c>
      <c r="F7" s="69">
        <f>LOOKUP(Sobota_I_kolo_sekt_A!P6,Sobota_I_kolo_sekt_A!P6)</f>
        <v>0</v>
      </c>
      <c r="G7" s="89">
        <f>Sobota_I_kolo_sekt_B!S6</f>
        <v>5.5</v>
      </c>
      <c r="H7" s="67">
        <f>Sobota_I_kolo_sekt_B!Q6</f>
        <v>0</v>
      </c>
      <c r="I7" s="69">
        <f>Sobota_I_kolo_sekt_B!P6</f>
        <v>0</v>
      </c>
      <c r="J7" s="89">
        <f>Sobota_I_kolo_sekt_C!S6</f>
        <v>5.5</v>
      </c>
      <c r="K7" s="67">
        <f>Sobota_I_kolo_sekt_C!Q6</f>
        <v>0</v>
      </c>
      <c r="L7" s="69">
        <f>Sobota_I_kolo_sekt_C!P6</f>
        <v>0</v>
      </c>
      <c r="M7" s="89">
        <f>Sobota_I_kolo_sekt_D!S6</f>
        <v>5.5</v>
      </c>
      <c r="N7" s="67">
        <f>Sobota_I_kolo_sekt_D!Q6</f>
        <v>0</v>
      </c>
      <c r="O7" s="69">
        <f>Sobota_I_kolo_sekt_D!P6</f>
        <v>0</v>
      </c>
      <c r="P7" s="173">
        <f t="shared" si="0"/>
        <v>22</v>
      </c>
      <c r="Q7" s="52">
        <f t="shared" si="1"/>
        <v>0</v>
      </c>
      <c r="R7" s="55">
        <f t="shared" si="2"/>
        <v>0</v>
      </c>
      <c r="S7" s="70">
        <v>3</v>
      </c>
      <c r="T7" s="5">
        <v>23</v>
      </c>
      <c r="U7" s="5"/>
      <c r="V7" s="5">
        <v>23</v>
      </c>
      <c r="W7" s="5">
        <v>5</v>
      </c>
      <c r="X7" s="5"/>
      <c r="Y7" s="5"/>
      <c r="Z7" s="5"/>
    </row>
    <row r="8" spans="1:26" ht="17.25">
      <c r="A8" s="5"/>
      <c r="B8" s="58" t="s">
        <v>22</v>
      </c>
      <c r="C8" s="86" t="s">
        <v>55</v>
      </c>
      <c r="D8" s="89">
        <f>LOOKUP(Sobota_I_kolo_sekt_A!S7,Sobota_I_kolo_sekt_A!S7)</f>
        <v>5.5</v>
      </c>
      <c r="E8" s="67">
        <f>LOOKUP(Sobota_I_kolo_sekt_A!Q7,Sobota_I_kolo_sekt_A!Q7)</f>
        <v>0</v>
      </c>
      <c r="F8" s="69">
        <f>LOOKUP(Sobota_I_kolo_sekt_A!P7,Sobota_I_kolo_sekt_A!P7)</f>
        <v>0</v>
      </c>
      <c r="G8" s="89">
        <f>Sobota_I_kolo_sekt_B!S7</f>
        <v>5.5</v>
      </c>
      <c r="H8" s="67">
        <f>Sobota_I_kolo_sekt_B!Q7</f>
        <v>0</v>
      </c>
      <c r="I8" s="69">
        <f>Sobota_I_kolo_sekt_B!P7</f>
        <v>0</v>
      </c>
      <c r="J8" s="89">
        <f>Sobota_I_kolo_sekt_C!S7</f>
        <v>5.5</v>
      </c>
      <c r="K8" s="67">
        <f>Sobota_I_kolo_sekt_C!Q7</f>
        <v>0</v>
      </c>
      <c r="L8" s="69">
        <f>Sobota_I_kolo_sekt_C!P7</f>
        <v>0</v>
      </c>
      <c r="M8" s="89">
        <f>Sobota_I_kolo_sekt_D!S7</f>
        <v>5.5</v>
      </c>
      <c r="N8" s="67">
        <f>Sobota_I_kolo_sekt_D!Q7</f>
        <v>0</v>
      </c>
      <c r="O8" s="69">
        <f>Sobota_I_kolo_sekt_D!P7</f>
        <v>0</v>
      </c>
      <c r="P8" s="173">
        <f t="shared" si="0"/>
        <v>22</v>
      </c>
      <c r="Q8" s="52">
        <f t="shared" si="1"/>
        <v>0</v>
      </c>
      <c r="R8" s="55">
        <f t="shared" si="2"/>
        <v>0</v>
      </c>
      <c r="S8" s="70">
        <v>1</v>
      </c>
      <c r="T8" s="5">
        <v>26</v>
      </c>
      <c r="U8" s="5"/>
      <c r="V8" s="5">
        <v>23</v>
      </c>
      <c r="W8" s="5">
        <v>27</v>
      </c>
      <c r="X8" s="5"/>
      <c r="Y8" s="5"/>
      <c r="Z8" s="5"/>
    </row>
    <row r="9" spans="1:26" ht="17.25">
      <c r="A9" s="5"/>
      <c r="B9" s="58" t="s">
        <v>23</v>
      </c>
      <c r="C9" s="86" t="s">
        <v>56</v>
      </c>
      <c r="D9" s="89">
        <f>LOOKUP(Sobota_I_kolo_sekt_A!S8,Sobota_I_kolo_sekt_A!S8)</f>
        <v>5.5</v>
      </c>
      <c r="E9" s="67">
        <f>LOOKUP(Sobota_I_kolo_sekt_A!Q8,Sobota_I_kolo_sekt_A!Q8)</f>
        <v>0</v>
      </c>
      <c r="F9" s="69">
        <f>LOOKUP(Sobota_I_kolo_sekt_A!P8,Sobota_I_kolo_sekt_A!P8)</f>
        <v>0</v>
      </c>
      <c r="G9" s="89">
        <f>Sobota_I_kolo_sekt_B!S8</f>
        <v>5.5</v>
      </c>
      <c r="H9" s="67">
        <f>Sobota_I_kolo_sekt_B!Q8</f>
        <v>0</v>
      </c>
      <c r="I9" s="69">
        <f>Sobota_I_kolo_sekt_B!P8</f>
        <v>0</v>
      </c>
      <c r="J9" s="89">
        <f>Sobota_I_kolo_sekt_C!S8</f>
        <v>5.5</v>
      </c>
      <c r="K9" s="67">
        <f>Sobota_I_kolo_sekt_C!Q8</f>
        <v>0</v>
      </c>
      <c r="L9" s="69">
        <f>Sobota_I_kolo_sekt_C!P8</f>
        <v>0</v>
      </c>
      <c r="M9" s="89">
        <f>Sobota_I_kolo_sekt_D!S8</f>
        <v>5.5</v>
      </c>
      <c r="N9" s="67">
        <f>Sobota_I_kolo_sekt_D!Q8</f>
        <v>0</v>
      </c>
      <c r="O9" s="69">
        <f>Sobota_I_kolo_sekt_D!P8</f>
        <v>0</v>
      </c>
      <c r="P9" s="173">
        <f t="shared" si="0"/>
        <v>22</v>
      </c>
      <c r="Q9" s="52">
        <f t="shared" si="1"/>
        <v>0</v>
      </c>
      <c r="R9" s="55">
        <f t="shared" si="2"/>
        <v>0</v>
      </c>
      <c r="S9" s="70">
        <v>5</v>
      </c>
      <c r="T9" s="5">
        <v>24</v>
      </c>
      <c r="U9" s="5"/>
      <c r="V9" s="5">
        <v>12</v>
      </c>
      <c r="W9" s="5">
        <v>14</v>
      </c>
      <c r="X9" s="5"/>
      <c r="Y9" s="5"/>
      <c r="Z9" s="5"/>
    </row>
    <row r="10" spans="1:26" ht="17.25">
      <c r="A10" s="5"/>
      <c r="B10" s="58" t="s">
        <v>24</v>
      </c>
      <c r="C10" s="86" t="s">
        <v>57</v>
      </c>
      <c r="D10" s="89">
        <f>LOOKUP(Sobota_I_kolo_sekt_A!S9,Sobota_I_kolo_sekt_A!S9)</f>
        <v>5.5</v>
      </c>
      <c r="E10" s="67">
        <f>LOOKUP(Sobota_I_kolo_sekt_A!Q9,Sobota_I_kolo_sekt_A!Q9)</f>
        <v>0</v>
      </c>
      <c r="F10" s="69">
        <f>LOOKUP(Sobota_I_kolo_sekt_A!P9,Sobota_I_kolo_sekt_A!P9)</f>
        <v>0</v>
      </c>
      <c r="G10" s="89">
        <f>Sobota_I_kolo_sekt_B!S9</f>
        <v>5.5</v>
      </c>
      <c r="H10" s="67">
        <f>Sobota_I_kolo_sekt_B!Q9</f>
        <v>0</v>
      </c>
      <c r="I10" s="69">
        <f>Sobota_I_kolo_sekt_B!P9</f>
        <v>0</v>
      </c>
      <c r="J10" s="89">
        <f>Sobota_I_kolo_sekt_C!S9</f>
        <v>5.5</v>
      </c>
      <c r="K10" s="67">
        <f>Sobota_I_kolo_sekt_C!Q9</f>
        <v>0</v>
      </c>
      <c r="L10" s="69">
        <f>Sobota_I_kolo_sekt_C!P9</f>
        <v>0</v>
      </c>
      <c r="M10" s="89">
        <f>Sobota_I_kolo_sekt_D!S9</f>
        <v>5.5</v>
      </c>
      <c r="N10" s="67">
        <f>Sobota_I_kolo_sekt_D!Q9</f>
        <v>0</v>
      </c>
      <c r="O10" s="69">
        <f>Sobota_I_kolo_sekt_D!P9</f>
        <v>0</v>
      </c>
      <c r="P10" s="173">
        <f t="shared" si="0"/>
        <v>22</v>
      </c>
      <c r="Q10" s="52">
        <f t="shared" si="1"/>
        <v>0</v>
      </c>
      <c r="R10" s="55">
        <f t="shared" si="2"/>
        <v>0</v>
      </c>
      <c r="S10" s="70">
        <v>2</v>
      </c>
      <c r="T10" s="5">
        <v>27</v>
      </c>
      <c r="U10" s="5"/>
      <c r="V10" s="5">
        <v>47</v>
      </c>
      <c r="W10" s="5">
        <v>5</v>
      </c>
      <c r="X10" s="5"/>
      <c r="Y10" s="5"/>
      <c r="Z10" s="5"/>
    </row>
    <row r="11" spans="1:26" ht="17.25">
      <c r="A11" s="5"/>
      <c r="B11" s="58" t="s">
        <v>25</v>
      </c>
      <c r="C11" s="86" t="s">
        <v>60</v>
      </c>
      <c r="D11" s="89">
        <f>LOOKUP(Sobota_I_kolo_sekt_A!S10,Sobota_I_kolo_sekt_A!S10)</f>
        <v>5.5</v>
      </c>
      <c r="E11" s="67">
        <f>LOOKUP(Sobota_I_kolo_sekt_A!Q10,Sobota_I_kolo_sekt_A!Q10)</f>
        <v>0</v>
      </c>
      <c r="F11" s="69">
        <f>LOOKUP(Sobota_I_kolo_sekt_A!P10,Sobota_I_kolo_sekt_A!P10)</f>
        <v>0</v>
      </c>
      <c r="G11" s="89">
        <f>Sobota_I_kolo_sekt_B!S10</f>
        <v>5.5</v>
      </c>
      <c r="H11" s="67">
        <f>Sobota_I_kolo_sekt_B!Q10</f>
        <v>0</v>
      </c>
      <c r="I11" s="69">
        <f>Sobota_I_kolo_sekt_B!P10</f>
        <v>0</v>
      </c>
      <c r="J11" s="89">
        <f>Sobota_I_kolo_sekt_C!S10</f>
        <v>5.5</v>
      </c>
      <c r="K11" s="67">
        <f>Sobota_I_kolo_sekt_C!Q10</f>
        <v>0</v>
      </c>
      <c r="L11" s="69">
        <f>Sobota_I_kolo_sekt_C!P10</f>
        <v>0</v>
      </c>
      <c r="M11" s="89">
        <f>Sobota_I_kolo_sekt_D!S10</f>
        <v>5.5</v>
      </c>
      <c r="N11" s="67">
        <f>Sobota_I_kolo_sekt_D!Q10</f>
        <v>0</v>
      </c>
      <c r="O11" s="69">
        <f>Sobota_I_kolo_sekt_D!P10</f>
        <v>0</v>
      </c>
      <c r="P11" s="173">
        <f t="shared" si="0"/>
        <v>22</v>
      </c>
      <c r="Q11" s="52">
        <f t="shared" si="1"/>
        <v>0</v>
      </c>
      <c r="R11" s="55">
        <f t="shared" si="2"/>
        <v>0</v>
      </c>
      <c r="S11" s="70">
        <v>7</v>
      </c>
      <c r="T11" s="5">
        <v>7</v>
      </c>
      <c r="U11" s="5"/>
      <c r="V11" s="5">
        <v>18</v>
      </c>
      <c r="W11" s="5">
        <v>6</v>
      </c>
      <c r="X11" s="5"/>
      <c r="Y11" s="5"/>
      <c r="Z11" s="5"/>
    </row>
    <row r="12" spans="1:26" ht="17.25">
      <c r="A12" s="5"/>
      <c r="B12" s="58" t="s">
        <v>26</v>
      </c>
      <c r="C12" s="86" t="s">
        <v>61</v>
      </c>
      <c r="D12" s="89">
        <f>LOOKUP(Sobota_I_kolo_sekt_A!S11,Sobota_I_kolo_sekt_A!S11)</f>
        <v>5.5</v>
      </c>
      <c r="E12" s="67">
        <f>LOOKUP(Sobota_I_kolo_sekt_A!Q11,Sobota_I_kolo_sekt_A!Q11)</f>
        <v>0</v>
      </c>
      <c r="F12" s="69">
        <f>LOOKUP(Sobota_I_kolo_sekt_A!P11,Sobota_I_kolo_sekt_A!P11)</f>
        <v>0</v>
      </c>
      <c r="G12" s="89">
        <f>Sobota_I_kolo_sekt_B!S11</f>
        <v>5.5</v>
      </c>
      <c r="H12" s="67">
        <f>Sobota_I_kolo_sekt_B!Q11</f>
        <v>0</v>
      </c>
      <c r="I12" s="69">
        <f>Sobota_I_kolo_sekt_B!P11</f>
        <v>0</v>
      </c>
      <c r="J12" s="89">
        <f>Sobota_I_kolo_sekt_C!S11</f>
        <v>5.5</v>
      </c>
      <c r="K12" s="67">
        <f>Sobota_I_kolo_sekt_C!Q11</f>
        <v>0</v>
      </c>
      <c r="L12" s="69">
        <f>Sobota_I_kolo_sekt_C!P11</f>
        <v>0</v>
      </c>
      <c r="M12" s="89">
        <f>Sobota_I_kolo_sekt_D!S11</f>
        <v>5.5</v>
      </c>
      <c r="N12" s="67">
        <f>Sobota_I_kolo_sekt_D!Q11</f>
        <v>0</v>
      </c>
      <c r="O12" s="69">
        <f>Sobota_I_kolo_sekt_D!P11</f>
        <v>0</v>
      </c>
      <c r="P12" s="173">
        <f t="shared" si="0"/>
        <v>22</v>
      </c>
      <c r="Q12" s="52">
        <f t="shared" si="1"/>
        <v>0</v>
      </c>
      <c r="R12" s="55">
        <f t="shared" si="2"/>
        <v>0</v>
      </c>
      <c r="S12" s="70">
        <v>10</v>
      </c>
      <c r="T12" s="5">
        <v>11</v>
      </c>
      <c r="U12" s="5"/>
      <c r="V12" s="5">
        <v>23</v>
      </c>
      <c r="W12" s="5">
        <v>16</v>
      </c>
      <c r="X12" s="5"/>
      <c r="Y12" s="5"/>
      <c r="Z12" s="5"/>
    </row>
    <row r="13" spans="1:26" ht="17.25">
      <c r="A13" s="5"/>
      <c r="B13" s="58" t="s">
        <v>27</v>
      </c>
      <c r="C13" s="86" t="s">
        <v>62</v>
      </c>
      <c r="D13" s="89">
        <f>LOOKUP(Sobota_I_kolo_sekt_A!S12,Sobota_I_kolo_sekt_A!S12)</f>
        <v>5.5</v>
      </c>
      <c r="E13" s="67">
        <f>LOOKUP(Sobota_I_kolo_sekt_A!Q12,Sobota_I_kolo_sekt_A!Q12)</f>
        <v>0</v>
      </c>
      <c r="F13" s="69">
        <f>LOOKUP(Sobota_I_kolo_sekt_A!P12,Sobota_I_kolo_sekt_A!P12)</f>
        <v>0</v>
      </c>
      <c r="G13" s="89">
        <f>Sobota_I_kolo_sekt_B!S12</f>
        <v>5.5</v>
      </c>
      <c r="H13" s="67">
        <f>Sobota_I_kolo_sekt_B!Q12</f>
        <v>0</v>
      </c>
      <c r="I13" s="69">
        <f>Sobota_I_kolo_sekt_B!P12</f>
        <v>0</v>
      </c>
      <c r="J13" s="89">
        <f>Sobota_I_kolo_sekt_C!S12</f>
        <v>5.5</v>
      </c>
      <c r="K13" s="67">
        <f>Sobota_I_kolo_sekt_C!Q12</f>
        <v>0</v>
      </c>
      <c r="L13" s="69">
        <f>Sobota_I_kolo_sekt_C!P12</f>
        <v>0</v>
      </c>
      <c r="M13" s="89">
        <f>Sobota_I_kolo_sekt_D!S12</f>
        <v>5.5</v>
      </c>
      <c r="N13" s="67">
        <f>Sobota_I_kolo_sekt_D!Q12</f>
        <v>0</v>
      </c>
      <c r="O13" s="69">
        <f>Sobota_I_kolo_sekt_D!P12</f>
        <v>0</v>
      </c>
      <c r="P13" s="173">
        <f t="shared" si="0"/>
        <v>22</v>
      </c>
      <c r="Q13" s="52">
        <f t="shared" si="1"/>
        <v>0</v>
      </c>
      <c r="R13" s="55">
        <f t="shared" si="2"/>
        <v>0</v>
      </c>
      <c r="S13" s="70">
        <v>9</v>
      </c>
      <c r="T13" s="5">
        <v>32</v>
      </c>
      <c r="U13" s="5"/>
      <c r="V13" s="5">
        <v>30</v>
      </c>
      <c r="W13" s="5">
        <v>16</v>
      </c>
      <c r="X13" s="5"/>
      <c r="Y13" s="5"/>
      <c r="Z13" s="5"/>
    </row>
    <row r="14" spans="1:26" ht="18" thickBot="1">
      <c r="A14" s="5"/>
      <c r="B14" s="58" t="s">
        <v>28</v>
      </c>
      <c r="C14" s="153" t="s">
        <v>71</v>
      </c>
      <c r="D14" s="90">
        <f>LOOKUP(Sobota_I_kolo_sekt_A!S13,Sobota_I_kolo_sekt_A!S13)</f>
        <v>5.5</v>
      </c>
      <c r="E14" s="72">
        <f>LOOKUP(Sobota_I_kolo_sekt_A!Q13,Sobota_I_kolo_sekt_A!Q13)</f>
        <v>0</v>
      </c>
      <c r="F14" s="74">
        <f>LOOKUP(Sobota_I_kolo_sekt_A!P13,Sobota_I_kolo_sekt_A!P13)</f>
        <v>0</v>
      </c>
      <c r="G14" s="90">
        <f>Sobota_I_kolo_sekt_B!S13</f>
        <v>5.5</v>
      </c>
      <c r="H14" s="72">
        <f>Sobota_I_kolo_sekt_B!Q13</f>
        <v>0</v>
      </c>
      <c r="I14" s="74">
        <f>Sobota_I_kolo_sekt_B!P13</f>
        <v>0</v>
      </c>
      <c r="J14" s="90">
        <f>Sobota_I_kolo_sekt_C!S13</f>
        <v>5.5</v>
      </c>
      <c r="K14" s="72">
        <f>Sobota_I_kolo_sekt_C!Q13</f>
        <v>0</v>
      </c>
      <c r="L14" s="74">
        <f>Sobota_I_kolo_sekt_C!P13</f>
        <v>0</v>
      </c>
      <c r="M14" s="90">
        <f>Sobota_I_kolo_sekt_D!S13</f>
        <v>5.5</v>
      </c>
      <c r="N14" s="72">
        <f>Sobota_I_kolo_sekt_D!Q13</f>
        <v>0</v>
      </c>
      <c r="O14" s="74">
        <f>Sobota_I_kolo_sekt_D!P13</f>
        <v>0</v>
      </c>
      <c r="P14" s="174">
        <f t="shared" si="0"/>
        <v>22</v>
      </c>
      <c r="Q14" s="53">
        <f t="shared" si="1"/>
        <v>0</v>
      </c>
      <c r="R14" s="56">
        <f t="shared" si="2"/>
        <v>0</v>
      </c>
      <c r="S14" s="75">
        <v>4</v>
      </c>
      <c r="T14" s="5">
        <v>18</v>
      </c>
      <c r="U14" s="5"/>
      <c r="V14" s="5">
        <v>19</v>
      </c>
      <c r="W14" s="5">
        <v>28</v>
      </c>
      <c r="X14" s="5"/>
      <c r="Y14" s="5"/>
      <c r="Z14" s="5"/>
    </row>
    <row r="15" spans="1:26" ht="17.25" hidden="1">
      <c r="A15" s="5"/>
      <c r="B15" s="58" t="s">
        <v>29</v>
      </c>
      <c r="C15" s="151"/>
      <c r="D15" s="170">
        <f>LOOKUP(Sobota_I_kolo_sekt_A!S14,Sobota_I_kolo_sekt_A!S14)</f>
        <v>11.5</v>
      </c>
      <c r="E15" s="140">
        <f>LOOKUP(Sobota_I_kolo_sekt_A!Q14,Sobota_I_kolo_sekt_A!Q14)</f>
        <v>-4</v>
      </c>
      <c r="F15" s="141">
        <f>LOOKUP(Sobota_I_kolo_sekt_A!P14,Sobota_I_kolo_sekt_A!P14)</f>
        <v>-4</v>
      </c>
      <c r="G15" s="169">
        <f>Sobota_I_kolo_sekt_B!S14</f>
        <v>11.5</v>
      </c>
      <c r="H15" s="140">
        <f>Sobota_I_kolo_sekt_B!Q14</f>
        <v>-4</v>
      </c>
      <c r="I15" s="141">
        <f>Sobota_I_kolo_sekt_B!P14</f>
        <v>-4</v>
      </c>
      <c r="J15" s="169">
        <f>Sobota_I_kolo_sekt_C!S14</f>
        <v>11.5</v>
      </c>
      <c r="K15" s="140">
        <f>Sobota_I_kolo_sekt_C!Q14</f>
        <v>-4</v>
      </c>
      <c r="L15" s="143">
        <f>Sobota_I_kolo_sekt_C!P14</f>
        <v>-4</v>
      </c>
      <c r="M15" s="170">
        <f>Sobota_I_kolo_sekt_D!S14</f>
        <v>11.5</v>
      </c>
      <c r="N15" s="140">
        <f>Sobota_I_kolo_sekt_D!Q14</f>
        <v>-4</v>
      </c>
      <c r="O15" s="141">
        <f>Sobota_I_kolo_sekt_D!P14</f>
        <v>-4</v>
      </c>
      <c r="P15" s="171">
        <f t="shared" si="0"/>
        <v>46</v>
      </c>
      <c r="Q15" s="167">
        <f t="shared" si="1"/>
        <v>-16</v>
      </c>
      <c r="R15" s="168">
        <f t="shared" si="2"/>
        <v>-16</v>
      </c>
      <c r="S15" s="155"/>
      <c r="T15" s="5">
        <v>39</v>
      </c>
      <c r="U15" s="5"/>
      <c r="V15" s="5">
        <v>18</v>
      </c>
      <c r="W15" s="5">
        <v>19</v>
      </c>
      <c r="X15" s="5"/>
      <c r="Y15" s="5"/>
      <c r="Z15" s="5"/>
    </row>
    <row r="16" spans="1:26" ht="18" hidden="1" thickBot="1">
      <c r="A16" s="5"/>
      <c r="B16" s="59" t="s">
        <v>30</v>
      </c>
      <c r="C16" s="100"/>
      <c r="D16" s="90">
        <f>LOOKUP(Sobota_I_kolo_sekt_A!S15,Sobota_I_kolo_sekt_A!S15)</f>
        <v>11.5</v>
      </c>
      <c r="E16" s="72">
        <f>LOOKUP(Sobota_I_kolo_sekt_A!Q15,Sobota_I_kolo_sekt_A!Q15)</f>
        <v>-4</v>
      </c>
      <c r="F16" s="74">
        <f>LOOKUP(Sobota_I_kolo_sekt_A!P15,Sobota_I_kolo_sekt_A!P15)</f>
        <v>-4</v>
      </c>
      <c r="G16" s="91">
        <f>Sobota_I_kolo_sekt_B!S15</f>
        <v>11.5</v>
      </c>
      <c r="H16" s="61">
        <f>Sobota_I_kolo_sekt_B!Q15</f>
        <v>-4</v>
      </c>
      <c r="I16" s="64">
        <f>Sobota_I_kolo_sekt_B!P15</f>
        <v>-4</v>
      </c>
      <c r="J16" s="91">
        <f>Sobota_I_kolo_sekt_C!S15</f>
        <v>11.5</v>
      </c>
      <c r="K16" s="61">
        <f>Sobota_I_kolo_sekt_C!Q15</f>
        <v>-4</v>
      </c>
      <c r="L16" s="62">
        <f>Sobota_I_kolo_sekt_C!P15</f>
        <v>-4</v>
      </c>
      <c r="M16" s="88">
        <f>Sobota_I_kolo_sekt_D!S15</f>
        <v>11.5</v>
      </c>
      <c r="N16" s="61">
        <f>Sobota_I_kolo_sekt_D!Q15</f>
        <v>-4</v>
      </c>
      <c r="O16" s="64">
        <f>Sobota_I_kolo_sekt_D!P15</f>
        <v>-4</v>
      </c>
      <c r="P16" s="87">
        <f>SUM(D16,G16,J16,M16)</f>
        <v>46</v>
      </c>
      <c r="Q16" s="53">
        <f t="shared" si="1"/>
        <v>-16</v>
      </c>
      <c r="R16" s="56">
        <f t="shared" si="2"/>
        <v>-16</v>
      </c>
      <c r="S16" s="75"/>
      <c r="T16" s="5">
        <v>12</v>
      </c>
      <c r="U16" s="5"/>
      <c r="V16" s="5">
        <v>28</v>
      </c>
      <c r="W16" s="5">
        <v>17</v>
      </c>
      <c r="X16" s="5"/>
      <c r="Y16" s="5"/>
      <c r="Z16" s="5"/>
    </row>
    <row r="17" spans="1:26" ht="12.75" hidden="1">
      <c r="A17" s="5"/>
      <c r="B17" s="76"/>
      <c r="C17" s="77"/>
      <c r="D17" s="78">
        <f>SUM(D5:D16)</f>
        <v>78</v>
      </c>
      <c r="E17" s="78">
        <f aca="true" t="shared" si="3" ref="E17:P17">SUM(E5:E16)</f>
        <v>-8</v>
      </c>
      <c r="F17" s="78">
        <f t="shared" si="3"/>
        <v>-8</v>
      </c>
      <c r="G17" s="78">
        <f t="shared" si="3"/>
        <v>78</v>
      </c>
      <c r="H17" s="78">
        <f t="shared" si="3"/>
        <v>-8</v>
      </c>
      <c r="I17" s="78">
        <f t="shared" si="3"/>
        <v>-8</v>
      </c>
      <c r="J17" s="78">
        <f t="shared" si="3"/>
        <v>78</v>
      </c>
      <c r="K17" s="78">
        <f t="shared" si="3"/>
        <v>-8</v>
      </c>
      <c r="L17" s="78">
        <f t="shared" si="3"/>
        <v>-8</v>
      </c>
      <c r="M17" s="78">
        <f t="shared" si="3"/>
        <v>78</v>
      </c>
      <c r="N17" s="78">
        <f t="shared" si="3"/>
        <v>-8</v>
      </c>
      <c r="O17" s="78">
        <f t="shared" si="3"/>
        <v>-8</v>
      </c>
      <c r="P17" s="78">
        <f t="shared" si="3"/>
        <v>312</v>
      </c>
      <c r="Q17" s="77"/>
      <c r="R17" s="77"/>
      <c r="S17" s="77"/>
      <c r="T17" s="5"/>
      <c r="U17" s="5"/>
      <c r="V17" s="5"/>
      <c r="W17" s="5"/>
      <c r="X17" s="5"/>
      <c r="Y17" s="5"/>
      <c r="Z17" s="5"/>
    </row>
    <row r="18" spans="1:26" ht="12.75">
      <c r="A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C19" s="5"/>
      <c r="D19" s="5"/>
      <c r="E19" s="5"/>
      <c r="F19" s="5"/>
      <c r="G19" s="5"/>
      <c r="H19" s="5"/>
      <c r="I19" s="5" t="s">
        <v>75</v>
      </c>
      <c r="J19" s="5"/>
      <c r="K19" s="5"/>
      <c r="L19" s="5"/>
      <c r="M19" s="5"/>
      <c r="N19" s="5"/>
      <c r="O19" s="5" t="s">
        <v>76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>
      <c r="C20" t="s">
        <v>74</v>
      </c>
    </row>
  </sheetData>
  <sheetProtection selectLockedCells="1" selectUnlockedCells="1"/>
  <mergeCells count="11">
    <mergeCell ref="B3:B4"/>
    <mergeCell ref="P3:P4"/>
    <mergeCell ref="Q3:Q4"/>
    <mergeCell ref="R3:R4"/>
    <mergeCell ref="S3:S4"/>
    <mergeCell ref="B2:S2"/>
    <mergeCell ref="D3:F3"/>
    <mergeCell ref="G3:I3"/>
    <mergeCell ref="J3:L3"/>
    <mergeCell ref="M3:O3"/>
    <mergeCell ref="C3:C4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2" sqref="B2:T2"/>
    </sheetView>
  </sheetViews>
  <sheetFormatPr defaultColWidth="9.140625" defaultRowHeight="12.75"/>
  <cols>
    <col min="1" max="1" width="3.00390625" style="0" hidden="1" customWidth="1"/>
    <col min="2" max="2" width="4.57421875" style="0" customWidth="1"/>
    <col min="3" max="3" width="5.140625" style="0" customWidth="1"/>
    <col min="4" max="4" width="19.28125" style="0" customWidth="1"/>
    <col min="5" max="5" width="16.28125" style="0" customWidth="1"/>
    <col min="6" max="6" width="8.421875" style="0" hidden="1" customWidth="1"/>
    <col min="7" max="7" width="7.140625" style="0" customWidth="1"/>
    <col min="8" max="8" width="6.7109375" style="0" customWidth="1"/>
    <col min="9" max="9" width="10.28125" style="0" hidden="1" customWidth="1"/>
    <col min="11" max="11" width="7.28125" style="0" customWidth="1"/>
    <col min="12" max="12" width="6.00390625" style="0" customWidth="1"/>
    <col min="13" max="13" width="0" style="0" hidden="1" customWidth="1"/>
    <col min="14" max="14" width="8.57421875" style="0" customWidth="1"/>
    <col min="15" max="15" width="10.57421875" style="0" customWidth="1"/>
    <col min="16" max="16" width="7.57421875" style="0" customWidth="1"/>
    <col min="17" max="17" width="7.42187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61" t="s">
        <v>67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3"/>
    </row>
    <row r="3" spans="2:20" ht="39.75" thickBot="1">
      <c r="B3" s="264" t="s">
        <v>0</v>
      </c>
      <c r="C3" s="264"/>
      <c r="D3" s="211" t="s">
        <v>1</v>
      </c>
      <c r="E3" s="211" t="s">
        <v>2</v>
      </c>
      <c r="F3" s="8" t="s">
        <v>3</v>
      </c>
      <c r="G3" s="212" t="s">
        <v>39</v>
      </c>
      <c r="H3" s="213" t="s">
        <v>40</v>
      </c>
      <c r="I3" s="214"/>
      <c r="J3" s="215" t="s">
        <v>4</v>
      </c>
      <c r="K3" s="212" t="s">
        <v>41</v>
      </c>
      <c r="L3" s="213" t="s">
        <v>42</v>
      </c>
      <c r="M3" s="214"/>
      <c r="N3" s="214" t="s">
        <v>5</v>
      </c>
      <c r="O3" s="216" t="s">
        <v>6</v>
      </c>
      <c r="P3" s="213" t="s">
        <v>43</v>
      </c>
      <c r="Q3" s="217" t="s">
        <v>44</v>
      </c>
      <c r="R3" s="9"/>
      <c r="S3" s="218" t="s">
        <v>7</v>
      </c>
      <c r="T3" s="215" t="s">
        <v>8</v>
      </c>
    </row>
    <row r="4" spans="2:20" ht="18">
      <c r="B4" s="10"/>
      <c r="C4" s="11"/>
      <c r="D4" s="11"/>
      <c r="E4" s="98" t="s">
        <v>58</v>
      </c>
      <c r="F4" s="15"/>
      <c r="G4" s="19"/>
      <c r="H4" s="19"/>
      <c r="I4" s="40">
        <f>COUNTIF(G$4:G$15,"&lt;"&amp;G4)*ROWS(G$4:G$15)+COUNTIF(H$4:H$15,"&lt;"&amp;H4)</f>
        <v>0</v>
      </c>
      <c r="J4" s="43">
        <f>IF(COUNTIF(I$4:I$15,I4)&gt;1,RANK(I4,I$4:I$15,0)+(COUNT(I$4:I$15)+1-RANK(I4,I$4:I$15,0)-RANK(I4,I$4:I$15,1))/2,RANK(I4,I$4:I$15,0)+(COUNT(I$4:I$15)+1-RANK(I4,I$4:I$15,0)-RANK(I4,I$4:I$15,1)))</f>
        <v>6.5</v>
      </c>
      <c r="K4" s="19"/>
      <c r="L4" s="19"/>
      <c r="M4" s="40">
        <f>COUNTIF(K$4:K$15,"&lt;"&amp;K4)*ROWS(K$4:K$15)+COUNTIF(L$4:L$15,"&lt;"&amp;L4)</f>
        <v>0</v>
      </c>
      <c r="N4" s="43">
        <f>IF(COUNTIF(M$4:M$15,M4)&gt;1,RANK(M4,M$4:M$15,0)+(COUNT(M$4:M$15)+1-RANK(M4,M$4:M$15,0)-RANK(M4,M$4:M$15,1))/2,RANK(M4,M$4:M$15,0)+(COUNT(M$4:M$15)+1-RANK(M4,M$4:M$15,0)-RANK(M4,M$4:M$15,1)))</f>
        <v>6.5</v>
      </c>
      <c r="O4" s="37">
        <f>SUM(J4,N4)</f>
        <v>13</v>
      </c>
      <c r="P4" s="34">
        <f aca="true" t="shared" si="0" ref="P4:P15">SUM(K4,G4)</f>
        <v>0</v>
      </c>
      <c r="Q4" s="20">
        <f aca="true" t="shared" si="1" ref="Q4:Q15">SUM(L4,H4)</f>
        <v>0</v>
      </c>
      <c r="R4" s="25">
        <f>(COUNTIF(O$4:O$15,"&gt;"&amp;O4)*ROWS(O$4:O$14)+COUNTIF(P$4:P$15,"&lt;"&amp;P4))*ROWS(O$4:O$15)+COUNTIF(Q$4:Q$15,"&lt;"&amp;Q4)</f>
        <v>26</v>
      </c>
      <c r="S4" s="31">
        <f>IF(COUNTIF(R$4:R$15,R4)&gt;1,RANK(R4,R$4:R$15,0)+(COUNT(R$4:R$15)+1-RANK(R4,R$4:R$15,0)-RANK(R4,R$4:R$15,1))/2,RANK(R4,R$4:R$15,0)+(COUNT(R$4:R$15)+1-RANK(R4,R$4:R$15,0)-RANK(R4,R$4:R$15,1)))</f>
        <v>5.5</v>
      </c>
      <c r="T4" s="28">
        <v>0</v>
      </c>
    </row>
    <row r="5" spans="2:20" ht="18">
      <c r="B5" s="12"/>
      <c r="C5" s="1"/>
      <c r="D5" s="1"/>
      <c r="E5" s="99" t="s">
        <v>54</v>
      </c>
      <c r="F5" s="16"/>
      <c r="G5" s="21"/>
      <c r="H5" s="21"/>
      <c r="I5" s="41">
        <f aca="true" t="shared" si="2" ref="I5:I15">COUNTIF(G$4:G$15,"&lt;"&amp;G5)*ROWS(G$4:G$15)+COUNTIF(H$4:H$15,"&lt;"&amp;H5)</f>
        <v>0</v>
      </c>
      <c r="J5" s="4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21"/>
      <c r="L5" s="21"/>
      <c r="M5" s="41">
        <f aca="true" t="shared" si="4" ref="M5:M15">COUNTIF(K$4:K$15,"&lt;"&amp;K5)*ROWS(K$4:K$15)+COUNTIF(L$4:L$15,"&lt;"&amp;L5)</f>
        <v>0</v>
      </c>
      <c r="N5" s="4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38">
        <f aca="true" t="shared" si="6" ref="O5:O15">SUM(J5,N5)</f>
        <v>13</v>
      </c>
      <c r="P5" s="35">
        <f t="shared" si="0"/>
        <v>0</v>
      </c>
      <c r="Q5" s="18">
        <f t="shared" si="1"/>
        <v>0</v>
      </c>
      <c r="R5" s="26">
        <f aca="true" t="shared" si="7" ref="R5:R15">(COUNTIF(O$4:O$15,"&gt;"&amp;O5)*ROWS(O$4:O$14)+COUNTIF(P$4:P$15,"&lt;"&amp;P5))*ROWS(O$4:O$15)+COUNTIF(Q$4:Q$15,"&lt;"&amp;Q5)</f>
        <v>26</v>
      </c>
      <c r="S5" s="32">
        <f aca="true" t="shared" si="8" ref="S5:S15">IF(COUNTIF(R$4:R$15,R5)&gt;1,RANK(R5,R$4:R$15,0)+(COUNT(R$4:R$15)+1-RANK(R5,R$4:R$15,0)-RANK(R5,R$4:R$15,1))/2,RANK(R5,R$4:R$15,0)+(COUNT(R$4:R$15)+1-RANK(R5,R$4:R$15,0)-RANK(R5,R$4:R$15,1)))</f>
        <v>5.5</v>
      </c>
      <c r="T5" s="29">
        <v>0</v>
      </c>
    </row>
    <row r="6" spans="2:20" ht="18">
      <c r="B6" s="12"/>
      <c r="C6" s="1"/>
      <c r="D6" s="1"/>
      <c r="E6" s="99" t="s">
        <v>59</v>
      </c>
      <c r="F6" s="16"/>
      <c r="G6" s="21"/>
      <c r="H6" s="21"/>
      <c r="I6" s="41">
        <f t="shared" si="2"/>
        <v>0</v>
      </c>
      <c r="J6" s="44">
        <f t="shared" si="3"/>
        <v>6.5</v>
      </c>
      <c r="K6" s="21"/>
      <c r="L6" s="21"/>
      <c r="M6" s="41">
        <f t="shared" si="4"/>
        <v>0</v>
      </c>
      <c r="N6" s="44">
        <f t="shared" si="5"/>
        <v>6.5</v>
      </c>
      <c r="O6" s="38">
        <f t="shared" si="6"/>
        <v>13</v>
      </c>
      <c r="P6" s="35">
        <f t="shared" si="0"/>
        <v>0</v>
      </c>
      <c r="Q6" s="18">
        <f t="shared" si="1"/>
        <v>0</v>
      </c>
      <c r="R6" s="26">
        <f t="shared" si="7"/>
        <v>26</v>
      </c>
      <c r="S6" s="32">
        <f t="shared" si="8"/>
        <v>5.5</v>
      </c>
      <c r="T6" s="29">
        <v>0</v>
      </c>
    </row>
    <row r="7" spans="2:20" ht="18">
      <c r="B7" s="12"/>
      <c r="C7" s="1"/>
      <c r="D7" s="1"/>
      <c r="E7" s="99" t="s">
        <v>55</v>
      </c>
      <c r="F7" s="16"/>
      <c r="G7" s="21"/>
      <c r="H7" s="21"/>
      <c r="I7" s="41">
        <f t="shared" si="2"/>
        <v>0</v>
      </c>
      <c r="J7" s="44">
        <f t="shared" si="3"/>
        <v>6.5</v>
      </c>
      <c r="K7" s="21"/>
      <c r="L7" s="21"/>
      <c r="M7" s="41">
        <f t="shared" si="4"/>
        <v>0</v>
      </c>
      <c r="N7" s="44">
        <f t="shared" si="5"/>
        <v>6.5</v>
      </c>
      <c r="O7" s="38">
        <f t="shared" si="6"/>
        <v>13</v>
      </c>
      <c r="P7" s="35">
        <f t="shared" si="0"/>
        <v>0</v>
      </c>
      <c r="Q7" s="18">
        <f t="shared" si="1"/>
        <v>0</v>
      </c>
      <c r="R7" s="26">
        <f t="shared" si="7"/>
        <v>26</v>
      </c>
      <c r="S7" s="32">
        <f t="shared" si="8"/>
        <v>5.5</v>
      </c>
      <c r="T7" s="29">
        <v>0</v>
      </c>
    </row>
    <row r="8" spans="2:20" ht="18">
      <c r="B8" s="12"/>
      <c r="C8" s="1"/>
      <c r="D8" s="1"/>
      <c r="E8" s="99" t="s">
        <v>56</v>
      </c>
      <c r="F8" s="16"/>
      <c r="G8" s="21"/>
      <c r="H8" s="21"/>
      <c r="I8" s="41">
        <f t="shared" si="2"/>
        <v>0</v>
      </c>
      <c r="J8" s="44">
        <f t="shared" si="3"/>
        <v>6.5</v>
      </c>
      <c r="K8" s="21"/>
      <c r="L8" s="21"/>
      <c r="M8" s="41">
        <f t="shared" si="4"/>
        <v>0</v>
      </c>
      <c r="N8" s="44">
        <f t="shared" si="5"/>
        <v>6.5</v>
      </c>
      <c r="O8" s="38">
        <f t="shared" si="6"/>
        <v>13</v>
      </c>
      <c r="P8" s="35">
        <f t="shared" si="0"/>
        <v>0</v>
      </c>
      <c r="Q8" s="18">
        <f t="shared" si="1"/>
        <v>0</v>
      </c>
      <c r="R8" s="26">
        <f t="shared" si="7"/>
        <v>26</v>
      </c>
      <c r="S8" s="32">
        <f t="shared" si="8"/>
        <v>5.5</v>
      </c>
      <c r="T8" s="29">
        <v>0</v>
      </c>
    </row>
    <row r="9" spans="2:20" ht="18">
      <c r="B9" s="12"/>
      <c r="C9" s="1"/>
      <c r="D9" s="2"/>
      <c r="E9" s="99" t="s">
        <v>57</v>
      </c>
      <c r="F9" s="16"/>
      <c r="G9" s="21"/>
      <c r="H9" s="21"/>
      <c r="I9" s="41">
        <f t="shared" si="2"/>
        <v>0</v>
      </c>
      <c r="J9" s="44">
        <f t="shared" si="3"/>
        <v>6.5</v>
      </c>
      <c r="K9" s="21"/>
      <c r="L9" s="21"/>
      <c r="M9" s="41">
        <f t="shared" si="4"/>
        <v>0</v>
      </c>
      <c r="N9" s="44">
        <f t="shared" si="5"/>
        <v>6.5</v>
      </c>
      <c r="O9" s="38">
        <f t="shared" si="6"/>
        <v>13</v>
      </c>
      <c r="P9" s="35">
        <f t="shared" si="0"/>
        <v>0</v>
      </c>
      <c r="Q9" s="18">
        <f t="shared" si="1"/>
        <v>0</v>
      </c>
      <c r="R9" s="26">
        <f t="shared" si="7"/>
        <v>26</v>
      </c>
      <c r="S9" s="32">
        <f t="shared" si="8"/>
        <v>5.5</v>
      </c>
      <c r="T9" s="29">
        <v>0</v>
      </c>
    </row>
    <row r="10" spans="2:20" ht="18">
      <c r="B10" s="12"/>
      <c r="C10" s="1"/>
      <c r="D10" s="1"/>
      <c r="E10" s="99" t="s">
        <v>60</v>
      </c>
      <c r="F10" s="16"/>
      <c r="G10" s="21"/>
      <c r="H10" s="21"/>
      <c r="I10" s="41">
        <f t="shared" si="2"/>
        <v>0</v>
      </c>
      <c r="J10" s="44">
        <f t="shared" si="3"/>
        <v>6.5</v>
      </c>
      <c r="K10" s="21"/>
      <c r="L10" s="21"/>
      <c r="M10" s="41">
        <f t="shared" si="4"/>
        <v>0</v>
      </c>
      <c r="N10" s="44">
        <f t="shared" si="5"/>
        <v>6.5</v>
      </c>
      <c r="O10" s="38">
        <f t="shared" si="6"/>
        <v>13</v>
      </c>
      <c r="P10" s="35">
        <f t="shared" si="0"/>
        <v>0</v>
      </c>
      <c r="Q10" s="18">
        <f t="shared" si="1"/>
        <v>0</v>
      </c>
      <c r="R10" s="26">
        <f t="shared" si="7"/>
        <v>26</v>
      </c>
      <c r="S10" s="32">
        <f t="shared" si="8"/>
        <v>5.5</v>
      </c>
      <c r="T10" s="29">
        <v>0</v>
      </c>
    </row>
    <row r="11" spans="2:20" ht="18">
      <c r="B11" s="12"/>
      <c r="C11" s="1"/>
      <c r="D11" s="1"/>
      <c r="E11" s="99" t="s">
        <v>61</v>
      </c>
      <c r="F11" s="16"/>
      <c r="G11" s="21"/>
      <c r="H11" s="21"/>
      <c r="I11" s="41">
        <f t="shared" si="2"/>
        <v>0</v>
      </c>
      <c r="J11" s="44">
        <f t="shared" si="3"/>
        <v>6.5</v>
      </c>
      <c r="K11" s="21"/>
      <c r="L11" s="21"/>
      <c r="M11" s="41">
        <f t="shared" si="4"/>
        <v>0</v>
      </c>
      <c r="N11" s="44">
        <f t="shared" si="5"/>
        <v>6.5</v>
      </c>
      <c r="O11" s="38">
        <f t="shared" si="6"/>
        <v>13</v>
      </c>
      <c r="P11" s="35">
        <f t="shared" si="0"/>
        <v>0</v>
      </c>
      <c r="Q11" s="18">
        <f t="shared" si="1"/>
        <v>0</v>
      </c>
      <c r="R11" s="26">
        <f t="shared" si="7"/>
        <v>26</v>
      </c>
      <c r="S11" s="32">
        <f t="shared" si="8"/>
        <v>5.5</v>
      </c>
      <c r="T11" s="29">
        <v>0</v>
      </c>
    </row>
    <row r="12" spans="2:20" ht="18">
      <c r="B12" s="12"/>
      <c r="C12" s="1"/>
      <c r="D12" s="1"/>
      <c r="E12" s="99" t="s">
        <v>62</v>
      </c>
      <c r="F12" s="16"/>
      <c r="G12" s="21"/>
      <c r="H12" s="21"/>
      <c r="I12" s="41">
        <f t="shared" si="2"/>
        <v>0</v>
      </c>
      <c r="J12" s="44">
        <f t="shared" si="3"/>
        <v>6.5</v>
      </c>
      <c r="K12" s="21"/>
      <c r="L12" s="21"/>
      <c r="M12" s="41">
        <f t="shared" si="4"/>
        <v>0</v>
      </c>
      <c r="N12" s="44">
        <f t="shared" si="5"/>
        <v>6.5</v>
      </c>
      <c r="O12" s="38">
        <f t="shared" si="6"/>
        <v>13</v>
      </c>
      <c r="P12" s="35">
        <f t="shared" si="0"/>
        <v>0</v>
      </c>
      <c r="Q12" s="18">
        <f t="shared" si="1"/>
        <v>0</v>
      </c>
      <c r="R12" s="26">
        <f t="shared" si="7"/>
        <v>26</v>
      </c>
      <c r="S12" s="32">
        <f t="shared" si="8"/>
        <v>5.5</v>
      </c>
      <c r="T12" s="29">
        <v>0</v>
      </c>
    </row>
    <row r="13" spans="2:20" ht="18">
      <c r="B13" s="12"/>
      <c r="C13" s="1"/>
      <c r="D13" s="1"/>
      <c r="E13" s="99" t="s">
        <v>71</v>
      </c>
      <c r="F13" s="16"/>
      <c r="G13" s="21"/>
      <c r="H13" s="21"/>
      <c r="I13" s="41">
        <f t="shared" si="2"/>
        <v>0</v>
      </c>
      <c r="J13" s="44">
        <f t="shared" si="3"/>
        <v>6.5</v>
      </c>
      <c r="K13" s="21"/>
      <c r="L13" s="21"/>
      <c r="M13" s="41">
        <f t="shared" si="4"/>
        <v>0</v>
      </c>
      <c r="N13" s="44">
        <f t="shared" si="5"/>
        <v>6.5</v>
      </c>
      <c r="O13" s="38">
        <f t="shared" si="6"/>
        <v>13</v>
      </c>
      <c r="P13" s="35">
        <f t="shared" si="0"/>
        <v>0</v>
      </c>
      <c r="Q13" s="18">
        <f t="shared" si="1"/>
        <v>0</v>
      </c>
      <c r="R13" s="26">
        <f t="shared" si="7"/>
        <v>26</v>
      </c>
      <c r="S13" s="32">
        <f t="shared" si="8"/>
        <v>5.5</v>
      </c>
      <c r="T13" s="29">
        <v>0</v>
      </c>
    </row>
    <row r="14" spans="2:20" ht="18" hidden="1">
      <c r="B14" s="12"/>
      <c r="C14" s="1"/>
      <c r="D14" s="3"/>
      <c r="E14" s="99"/>
      <c r="F14" s="16"/>
      <c r="G14" s="21">
        <v>-2</v>
      </c>
      <c r="H14" s="21">
        <v>-2</v>
      </c>
      <c r="I14" s="41">
        <f t="shared" si="2"/>
        <v>0</v>
      </c>
      <c r="J14" s="44">
        <f t="shared" si="3"/>
        <v>6.5</v>
      </c>
      <c r="K14" s="21">
        <v>-2</v>
      </c>
      <c r="L14" s="21">
        <v>-2</v>
      </c>
      <c r="M14" s="41">
        <f t="shared" si="4"/>
        <v>0</v>
      </c>
      <c r="N14" s="44">
        <f t="shared" si="5"/>
        <v>6.5</v>
      </c>
      <c r="O14" s="38">
        <f t="shared" si="6"/>
        <v>13</v>
      </c>
      <c r="P14" s="35">
        <f t="shared" si="0"/>
        <v>-4</v>
      </c>
      <c r="Q14" s="18">
        <f t="shared" si="1"/>
        <v>-4</v>
      </c>
      <c r="R14" s="26">
        <f t="shared" si="7"/>
        <v>0</v>
      </c>
      <c r="S14" s="32">
        <f t="shared" si="8"/>
        <v>11.5</v>
      </c>
      <c r="T14" s="29">
        <v>0</v>
      </c>
    </row>
    <row r="15" spans="2:20" ht="18" hidden="1" thickBot="1">
      <c r="B15" s="13"/>
      <c r="C15" s="14"/>
      <c r="D15" s="14"/>
      <c r="E15" s="100"/>
      <c r="F15" s="17"/>
      <c r="G15" s="22">
        <v>-2</v>
      </c>
      <c r="H15" s="22">
        <v>-2</v>
      </c>
      <c r="I15" s="42">
        <f t="shared" si="2"/>
        <v>0</v>
      </c>
      <c r="J15" s="45">
        <f t="shared" si="3"/>
        <v>6.5</v>
      </c>
      <c r="K15" s="22">
        <v>-2</v>
      </c>
      <c r="L15" s="22">
        <v>-2</v>
      </c>
      <c r="M15" s="42">
        <f t="shared" si="4"/>
        <v>0</v>
      </c>
      <c r="N15" s="45">
        <f t="shared" si="5"/>
        <v>6.5</v>
      </c>
      <c r="O15" s="39">
        <f t="shared" si="6"/>
        <v>13</v>
      </c>
      <c r="P15" s="36">
        <f t="shared" si="0"/>
        <v>-4</v>
      </c>
      <c r="Q15" s="24">
        <f t="shared" si="1"/>
        <v>-4</v>
      </c>
      <c r="R15" s="27">
        <f t="shared" si="7"/>
        <v>0</v>
      </c>
      <c r="S15" s="33">
        <f t="shared" si="8"/>
        <v>11.5</v>
      </c>
      <c r="T15" s="30">
        <v>0</v>
      </c>
    </row>
    <row r="16" spans="2:20" ht="12.75">
      <c r="B16" s="79"/>
      <c r="C16" s="79"/>
      <c r="D16" s="79"/>
      <c r="E16" s="79"/>
      <c r="F16" s="79"/>
      <c r="G16" s="79"/>
      <c r="H16" s="79"/>
      <c r="I16" s="79"/>
      <c r="J16" s="79">
        <f>SUM(J4:J15)</f>
        <v>78</v>
      </c>
      <c r="K16" s="79"/>
      <c r="L16" s="79"/>
      <c r="M16" s="79"/>
      <c r="N16" s="79">
        <f>SUM(N4:N15)</f>
        <v>78</v>
      </c>
      <c r="O16" s="79">
        <f>SUM(O4:O15)</f>
        <v>156</v>
      </c>
      <c r="P16" s="79"/>
      <c r="Q16" s="79"/>
      <c r="R16" s="79"/>
      <c r="S16" s="79"/>
      <c r="T16" s="7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S28" sqref="S28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6.28125" style="0" customWidth="1"/>
    <col min="6" max="6" width="8.421875" style="0" hidden="1" customWidth="1"/>
    <col min="7" max="7" width="6.57421875" style="0" customWidth="1"/>
    <col min="8" max="8" width="6.140625" style="0" customWidth="1"/>
    <col min="9" max="9" width="10.28125" style="0" hidden="1" customWidth="1"/>
    <col min="11" max="11" width="6.421875" style="0" customWidth="1"/>
    <col min="12" max="12" width="6.00390625" style="0" customWidth="1"/>
    <col min="13" max="13" width="0" style="0" hidden="1" customWidth="1"/>
    <col min="14" max="14" width="8.421875" style="0" customWidth="1"/>
    <col min="15" max="15" width="10.57421875" style="0" customWidth="1"/>
    <col min="16" max="16" width="8.00390625" style="0" customWidth="1"/>
    <col min="17" max="17" width="7.0039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.75" thickBot="1">
      <c r="B2" s="261" t="s">
        <v>68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3"/>
    </row>
    <row r="3" spans="2:20" ht="153.75" thickBot="1">
      <c r="B3" s="264" t="s">
        <v>0</v>
      </c>
      <c r="C3" s="264"/>
      <c r="D3" s="211" t="s">
        <v>1</v>
      </c>
      <c r="E3" s="211" t="s">
        <v>2</v>
      </c>
      <c r="F3" s="8" t="s">
        <v>3</v>
      </c>
      <c r="G3" s="212" t="s">
        <v>39</v>
      </c>
      <c r="H3" s="213" t="s">
        <v>40</v>
      </c>
      <c r="I3" s="214"/>
      <c r="J3" s="215" t="s">
        <v>4</v>
      </c>
      <c r="K3" s="212" t="s">
        <v>41</v>
      </c>
      <c r="L3" s="213" t="s">
        <v>42</v>
      </c>
      <c r="M3" s="214"/>
      <c r="N3" s="214" t="s">
        <v>5</v>
      </c>
      <c r="O3" s="216" t="s">
        <v>6</v>
      </c>
      <c r="P3" s="213" t="s">
        <v>43</v>
      </c>
      <c r="Q3" s="217" t="s">
        <v>44</v>
      </c>
      <c r="R3" s="9"/>
      <c r="S3" s="218" t="s">
        <v>7</v>
      </c>
      <c r="T3" s="215" t="s">
        <v>8</v>
      </c>
    </row>
    <row r="4" spans="2:20" ht="18.75">
      <c r="B4" s="10"/>
      <c r="C4" s="11"/>
      <c r="D4" s="11"/>
      <c r="E4" s="98" t="s">
        <v>58</v>
      </c>
      <c r="F4" s="15"/>
      <c r="G4" s="19"/>
      <c r="H4" s="19"/>
      <c r="I4" s="40">
        <f>COUNTIF(G$4:G$15,"&lt;"&amp;G4)*ROWS(G$4:G$15)+COUNTIF(H$4:H$15,"&lt;"&amp;H4)</f>
        <v>0</v>
      </c>
      <c r="J4" s="43">
        <f>IF(COUNTIF(I$4:I$15,I4)&gt;1,RANK(I4,I$4:I$15,0)+(COUNT(I$4:I$15)+1-RANK(I4,I$4:I$15,0)-RANK(I4,I$4:I$15,1))/2,RANK(I4,I$4:I$15,0)+(COUNT(I$4:I$15)+1-RANK(I4,I$4:I$15,0)-RANK(I4,I$4:I$15,1)))</f>
        <v>6.5</v>
      </c>
      <c r="K4" s="19"/>
      <c r="L4" s="19"/>
      <c r="M4" s="40">
        <f>COUNTIF(K$4:K$15,"&lt;"&amp;K4)*ROWS(K$4:K$15)+COUNTIF(L$4:L$15,"&lt;"&amp;L4)</f>
        <v>0</v>
      </c>
      <c r="N4" s="43">
        <f>IF(COUNTIF(M$4:M$15,M4)&gt;1,RANK(M4,M$4:M$15,0)+(COUNT(M$4:M$15)+1-RANK(M4,M$4:M$15,0)-RANK(M4,M$4:M$15,1))/2,RANK(M4,M$4:M$15,0)+(COUNT(M$4:M$15)+1-RANK(M4,M$4:M$15,0)-RANK(M4,M$4:M$15,1)))</f>
        <v>6.5</v>
      </c>
      <c r="O4" s="37">
        <f>SUM(J4,N4)</f>
        <v>13</v>
      </c>
      <c r="P4" s="34">
        <f aca="true" t="shared" si="0" ref="P4:P15">SUM(K4,G4)</f>
        <v>0</v>
      </c>
      <c r="Q4" s="20">
        <f aca="true" t="shared" si="1" ref="Q4:Q15">SUM(L4,H4)</f>
        <v>0</v>
      </c>
      <c r="R4" s="25">
        <f>(COUNTIF(O$4:O$15,"&gt;"&amp;O4)*ROWS(O$4:O$14)+COUNTIF(P$4:P$15,"&lt;"&amp;P4))*ROWS(O$4:O$15)+COUNTIF(Q$4:Q$15,"&lt;"&amp;Q4)</f>
        <v>26</v>
      </c>
      <c r="S4" s="31">
        <f>IF(COUNTIF(R$4:R$15,R4)&gt;1,RANK(R4,R$4:R$15,0)+(COUNT(R$4:R$15)+1-RANK(R4,R$4:R$15,0)-RANK(R4,R$4:R$15,1))/2,RANK(R4,R$4:R$15,0)+(COUNT(R$4:R$15)+1-RANK(R4,R$4:R$15,0)-RANK(R4,R$4:R$15,1)))</f>
        <v>5.5</v>
      </c>
      <c r="T4" s="28">
        <v>0</v>
      </c>
    </row>
    <row r="5" spans="2:20" ht="18.75">
      <c r="B5" s="12"/>
      <c r="C5" s="1"/>
      <c r="D5" s="1"/>
      <c r="E5" s="99" t="s">
        <v>54</v>
      </c>
      <c r="F5" s="16"/>
      <c r="G5" s="21"/>
      <c r="H5" s="21"/>
      <c r="I5" s="41">
        <f aca="true" t="shared" si="2" ref="I5:I15">COUNTIF(G$4:G$15,"&lt;"&amp;G5)*ROWS(G$4:G$15)+COUNTIF(H$4:H$15,"&lt;"&amp;H5)</f>
        <v>0</v>
      </c>
      <c r="J5" s="4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21"/>
      <c r="L5" s="21"/>
      <c r="M5" s="41">
        <f aca="true" t="shared" si="4" ref="M5:M15">COUNTIF(K$4:K$15,"&lt;"&amp;K5)*ROWS(K$4:K$15)+COUNTIF(L$4:L$15,"&lt;"&amp;L5)</f>
        <v>0</v>
      </c>
      <c r="N5" s="4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38">
        <f aca="true" t="shared" si="6" ref="O5:O15">SUM(J5,N5)</f>
        <v>13</v>
      </c>
      <c r="P5" s="35">
        <f t="shared" si="0"/>
        <v>0</v>
      </c>
      <c r="Q5" s="18">
        <f t="shared" si="1"/>
        <v>0</v>
      </c>
      <c r="R5" s="26">
        <f aca="true" t="shared" si="7" ref="R5:R15">(COUNTIF(O$4:O$15,"&gt;"&amp;O5)*ROWS(O$4:O$14)+COUNTIF(P$4:P$15,"&lt;"&amp;P5))*ROWS(O$4:O$15)+COUNTIF(Q$4:Q$15,"&lt;"&amp;Q5)</f>
        <v>26</v>
      </c>
      <c r="S5" s="32">
        <f aca="true" t="shared" si="8" ref="S5:S15">IF(COUNTIF(R$4:R$15,R5)&gt;1,RANK(R5,R$4:R$15,0)+(COUNT(R$4:R$15)+1-RANK(R5,R$4:R$15,0)-RANK(R5,R$4:R$15,1))/2,RANK(R5,R$4:R$15,0)+(COUNT(R$4:R$15)+1-RANK(R5,R$4:R$15,0)-RANK(R5,R$4:R$15,1)))</f>
        <v>5.5</v>
      </c>
      <c r="T5" s="29">
        <v>0</v>
      </c>
    </row>
    <row r="6" spans="2:20" ht="18.75">
      <c r="B6" s="12"/>
      <c r="C6" s="1"/>
      <c r="D6" s="1"/>
      <c r="E6" s="99" t="s">
        <v>59</v>
      </c>
      <c r="F6" s="16"/>
      <c r="G6" s="21"/>
      <c r="H6" s="21"/>
      <c r="I6" s="41">
        <f t="shared" si="2"/>
        <v>0</v>
      </c>
      <c r="J6" s="44">
        <f t="shared" si="3"/>
        <v>6.5</v>
      </c>
      <c r="K6" s="21"/>
      <c r="L6" s="21"/>
      <c r="M6" s="41">
        <f t="shared" si="4"/>
        <v>0</v>
      </c>
      <c r="N6" s="44">
        <f t="shared" si="5"/>
        <v>6.5</v>
      </c>
      <c r="O6" s="38">
        <f t="shared" si="6"/>
        <v>13</v>
      </c>
      <c r="P6" s="35">
        <f t="shared" si="0"/>
        <v>0</v>
      </c>
      <c r="Q6" s="18">
        <f t="shared" si="1"/>
        <v>0</v>
      </c>
      <c r="R6" s="26">
        <f t="shared" si="7"/>
        <v>26</v>
      </c>
      <c r="S6" s="32">
        <f t="shared" si="8"/>
        <v>5.5</v>
      </c>
      <c r="T6" s="29">
        <v>0</v>
      </c>
    </row>
    <row r="7" spans="2:20" ht="18.75">
      <c r="B7" s="12"/>
      <c r="C7" s="1"/>
      <c r="D7" s="1"/>
      <c r="E7" s="99" t="s">
        <v>55</v>
      </c>
      <c r="F7" s="16"/>
      <c r="G7" s="21"/>
      <c r="H7" s="21"/>
      <c r="I7" s="41">
        <f t="shared" si="2"/>
        <v>0</v>
      </c>
      <c r="J7" s="44">
        <f t="shared" si="3"/>
        <v>6.5</v>
      </c>
      <c r="K7" s="21"/>
      <c r="L7" s="21"/>
      <c r="M7" s="41">
        <f t="shared" si="4"/>
        <v>0</v>
      </c>
      <c r="N7" s="44">
        <f t="shared" si="5"/>
        <v>6.5</v>
      </c>
      <c r="O7" s="38">
        <f t="shared" si="6"/>
        <v>13</v>
      </c>
      <c r="P7" s="35">
        <f t="shared" si="0"/>
        <v>0</v>
      </c>
      <c r="Q7" s="18">
        <f t="shared" si="1"/>
        <v>0</v>
      </c>
      <c r="R7" s="26">
        <f t="shared" si="7"/>
        <v>26</v>
      </c>
      <c r="S7" s="32">
        <f t="shared" si="8"/>
        <v>5.5</v>
      </c>
      <c r="T7" s="29">
        <v>0</v>
      </c>
    </row>
    <row r="8" spans="2:20" ht="18.75">
      <c r="B8" s="12"/>
      <c r="C8" s="1"/>
      <c r="D8" s="1"/>
      <c r="E8" s="99" t="s">
        <v>56</v>
      </c>
      <c r="F8" s="16"/>
      <c r="G8" s="21"/>
      <c r="H8" s="21"/>
      <c r="I8" s="41">
        <f t="shared" si="2"/>
        <v>0</v>
      </c>
      <c r="J8" s="44">
        <f t="shared" si="3"/>
        <v>6.5</v>
      </c>
      <c r="K8" s="21"/>
      <c r="L8" s="21"/>
      <c r="M8" s="41">
        <f t="shared" si="4"/>
        <v>0</v>
      </c>
      <c r="N8" s="44">
        <f t="shared" si="5"/>
        <v>6.5</v>
      </c>
      <c r="O8" s="38">
        <f t="shared" si="6"/>
        <v>13</v>
      </c>
      <c r="P8" s="35">
        <f t="shared" si="0"/>
        <v>0</v>
      </c>
      <c r="Q8" s="18">
        <f t="shared" si="1"/>
        <v>0</v>
      </c>
      <c r="R8" s="26">
        <f t="shared" si="7"/>
        <v>26</v>
      </c>
      <c r="S8" s="32">
        <f t="shared" si="8"/>
        <v>5.5</v>
      </c>
      <c r="T8" s="29">
        <v>0</v>
      </c>
    </row>
    <row r="9" spans="2:20" ht="18.75">
      <c r="B9" s="12"/>
      <c r="C9" s="1"/>
      <c r="D9" s="2"/>
      <c r="E9" s="99" t="s">
        <v>57</v>
      </c>
      <c r="F9" s="16"/>
      <c r="G9" s="21"/>
      <c r="H9" s="21"/>
      <c r="I9" s="41">
        <f t="shared" si="2"/>
        <v>0</v>
      </c>
      <c r="J9" s="44">
        <f t="shared" si="3"/>
        <v>6.5</v>
      </c>
      <c r="K9" s="21"/>
      <c r="L9" s="21"/>
      <c r="M9" s="41">
        <f t="shared" si="4"/>
        <v>0</v>
      </c>
      <c r="N9" s="44">
        <f t="shared" si="5"/>
        <v>6.5</v>
      </c>
      <c r="O9" s="38">
        <f t="shared" si="6"/>
        <v>13</v>
      </c>
      <c r="P9" s="35">
        <f t="shared" si="0"/>
        <v>0</v>
      </c>
      <c r="Q9" s="18">
        <f t="shared" si="1"/>
        <v>0</v>
      </c>
      <c r="R9" s="26">
        <f t="shared" si="7"/>
        <v>26</v>
      </c>
      <c r="S9" s="32">
        <f t="shared" si="8"/>
        <v>5.5</v>
      </c>
      <c r="T9" s="29">
        <v>0</v>
      </c>
    </row>
    <row r="10" spans="2:20" ht="18.75">
      <c r="B10" s="12"/>
      <c r="C10" s="1"/>
      <c r="D10" s="1"/>
      <c r="E10" s="99" t="s">
        <v>60</v>
      </c>
      <c r="F10" s="16"/>
      <c r="G10" s="21"/>
      <c r="H10" s="21"/>
      <c r="I10" s="41">
        <f t="shared" si="2"/>
        <v>0</v>
      </c>
      <c r="J10" s="44">
        <f t="shared" si="3"/>
        <v>6.5</v>
      </c>
      <c r="K10" s="21"/>
      <c r="L10" s="21"/>
      <c r="M10" s="41">
        <f t="shared" si="4"/>
        <v>0</v>
      </c>
      <c r="N10" s="44">
        <f t="shared" si="5"/>
        <v>6.5</v>
      </c>
      <c r="O10" s="38">
        <f t="shared" si="6"/>
        <v>13</v>
      </c>
      <c r="P10" s="35">
        <f t="shared" si="0"/>
        <v>0</v>
      </c>
      <c r="Q10" s="18">
        <f t="shared" si="1"/>
        <v>0</v>
      </c>
      <c r="R10" s="26">
        <f t="shared" si="7"/>
        <v>26</v>
      </c>
      <c r="S10" s="32">
        <f t="shared" si="8"/>
        <v>5.5</v>
      </c>
      <c r="T10" s="29">
        <v>0</v>
      </c>
    </row>
    <row r="11" spans="2:20" ht="18.75">
      <c r="B11" s="12"/>
      <c r="C11" s="1"/>
      <c r="D11" s="1"/>
      <c r="E11" s="99" t="s">
        <v>61</v>
      </c>
      <c r="F11" s="16"/>
      <c r="G11" s="21"/>
      <c r="H11" s="21"/>
      <c r="I11" s="41">
        <f t="shared" si="2"/>
        <v>0</v>
      </c>
      <c r="J11" s="44">
        <f t="shared" si="3"/>
        <v>6.5</v>
      </c>
      <c r="K11" s="21"/>
      <c r="L11" s="21"/>
      <c r="M11" s="41">
        <f t="shared" si="4"/>
        <v>0</v>
      </c>
      <c r="N11" s="44">
        <f t="shared" si="5"/>
        <v>6.5</v>
      </c>
      <c r="O11" s="38">
        <f t="shared" si="6"/>
        <v>13</v>
      </c>
      <c r="P11" s="35">
        <f t="shared" si="0"/>
        <v>0</v>
      </c>
      <c r="Q11" s="18">
        <f t="shared" si="1"/>
        <v>0</v>
      </c>
      <c r="R11" s="26">
        <f t="shared" si="7"/>
        <v>26</v>
      </c>
      <c r="S11" s="32">
        <f t="shared" si="8"/>
        <v>5.5</v>
      </c>
      <c r="T11" s="29">
        <v>0</v>
      </c>
    </row>
    <row r="12" spans="2:20" ht="18.75">
      <c r="B12" s="12"/>
      <c r="C12" s="1"/>
      <c r="D12" s="1"/>
      <c r="E12" s="99" t="s">
        <v>62</v>
      </c>
      <c r="F12" s="16"/>
      <c r="G12" s="21"/>
      <c r="H12" s="21"/>
      <c r="I12" s="41">
        <f t="shared" si="2"/>
        <v>0</v>
      </c>
      <c r="J12" s="44">
        <f t="shared" si="3"/>
        <v>6.5</v>
      </c>
      <c r="K12" s="21"/>
      <c r="L12" s="21"/>
      <c r="M12" s="41">
        <f t="shared" si="4"/>
        <v>0</v>
      </c>
      <c r="N12" s="44">
        <f t="shared" si="5"/>
        <v>6.5</v>
      </c>
      <c r="O12" s="38">
        <f t="shared" si="6"/>
        <v>13</v>
      </c>
      <c r="P12" s="35">
        <f t="shared" si="0"/>
        <v>0</v>
      </c>
      <c r="Q12" s="18">
        <f t="shared" si="1"/>
        <v>0</v>
      </c>
      <c r="R12" s="26">
        <f t="shared" si="7"/>
        <v>26</v>
      </c>
      <c r="S12" s="32">
        <f t="shared" si="8"/>
        <v>5.5</v>
      </c>
      <c r="T12" s="29">
        <v>0</v>
      </c>
    </row>
    <row r="13" spans="2:20" ht="18.75">
      <c r="B13" s="12"/>
      <c r="C13" s="1"/>
      <c r="D13" s="1"/>
      <c r="E13" s="99" t="s">
        <v>71</v>
      </c>
      <c r="F13" s="16"/>
      <c r="G13" s="21"/>
      <c r="H13" s="21"/>
      <c r="I13" s="41">
        <f t="shared" si="2"/>
        <v>0</v>
      </c>
      <c r="J13" s="44">
        <f t="shared" si="3"/>
        <v>6.5</v>
      </c>
      <c r="K13" s="21"/>
      <c r="L13" s="21"/>
      <c r="M13" s="41">
        <f t="shared" si="4"/>
        <v>0</v>
      </c>
      <c r="N13" s="44">
        <f t="shared" si="5"/>
        <v>6.5</v>
      </c>
      <c r="O13" s="38">
        <f t="shared" si="6"/>
        <v>13</v>
      </c>
      <c r="P13" s="35">
        <f t="shared" si="0"/>
        <v>0</v>
      </c>
      <c r="Q13" s="18">
        <f t="shared" si="1"/>
        <v>0</v>
      </c>
      <c r="R13" s="26">
        <f t="shared" si="7"/>
        <v>26</v>
      </c>
      <c r="S13" s="32">
        <f t="shared" si="8"/>
        <v>5.5</v>
      </c>
      <c r="T13" s="29">
        <v>0</v>
      </c>
    </row>
    <row r="14" spans="2:20" ht="18" hidden="1">
      <c r="B14" s="12"/>
      <c r="C14" s="1"/>
      <c r="D14" s="3"/>
      <c r="E14" s="99"/>
      <c r="F14" s="16"/>
      <c r="G14" s="21">
        <v>-2</v>
      </c>
      <c r="H14" s="21">
        <v>-2</v>
      </c>
      <c r="I14" s="41">
        <f t="shared" si="2"/>
        <v>0</v>
      </c>
      <c r="J14" s="44">
        <f t="shared" si="3"/>
        <v>6.5</v>
      </c>
      <c r="K14" s="21">
        <v>-2</v>
      </c>
      <c r="L14" s="21">
        <v>-2</v>
      </c>
      <c r="M14" s="41">
        <f t="shared" si="4"/>
        <v>0</v>
      </c>
      <c r="N14" s="44">
        <f t="shared" si="5"/>
        <v>6.5</v>
      </c>
      <c r="O14" s="38">
        <f t="shared" si="6"/>
        <v>13</v>
      </c>
      <c r="P14" s="35">
        <f t="shared" si="0"/>
        <v>-4</v>
      </c>
      <c r="Q14" s="18">
        <f t="shared" si="1"/>
        <v>-4</v>
      </c>
      <c r="R14" s="26">
        <f t="shared" si="7"/>
        <v>0</v>
      </c>
      <c r="S14" s="32">
        <f t="shared" si="8"/>
        <v>11.5</v>
      </c>
      <c r="T14" s="29">
        <v>0</v>
      </c>
    </row>
    <row r="15" spans="2:20" ht="18" hidden="1" thickBot="1">
      <c r="B15" s="13"/>
      <c r="C15" s="14"/>
      <c r="D15" s="14"/>
      <c r="E15" s="100"/>
      <c r="F15" s="17"/>
      <c r="G15" s="22">
        <v>-2</v>
      </c>
      <c r="H15" s="22">
        <v>-2</v>
      </c>
      <c r="I15" s="42">
        <f t="shared" si="2"/>
        <v>0</v>
      </c>
      <c r="J15" s="45">
        <f t="shared" si="3"/>
        <v>6.5</v>
      </c>
      <c r="K15" s="22">
        <v>-2</v>
      </c>
      <c r="L15" s="22">
        <v>-2</v>
      </c>
      <c r="M15" s="42">
        <f t="shared" si="4"/>
        <v>0</v>
      </c>
      <c r="N15" s="45">
        <f t="shared" si="5"/>
        <v>6.5</v>
      </c>
      <c r="O15" s="39">
        <f t="shared" si="6"/>
        <v>13</v>
      </c>
      <c r="P15" s="36">
        <f t="shared" si="0"/>
        <v>-4</v>
      </c>
      <c r="Q15" s="24">
        <f t="shared" si="1"/>
        <v>-4</v>
      </c>
      <c r="R15" s="27">
        <f t="shared" si="7"/>
        <v>0</v>
      </c>
      <c r="S15" s="33">
        <f t="shared" si="8"/>
        <v>11.5</v>
      </c>
      <c r="T15" s="30">
        <v>0</v>
      </c>
    </row>
    <row r="16" spans="2:20" ht="12.75">
      <c r="B16" s="79"/>
      <c r="C16" s="79"/>
      <c r="D16" s="79"/>
      <c r="E16" s="79"/>
      <c r="F16" s="79"/>
      <c r="G16" s="79"/>
      <c r="H16" s="79"/>
      <c r="I16" s="79"/>
      <c r="J16" s="79">
        <f>SUM(J4:J15)</f>
        <v>78</v>
      </c>
      <c r="K16" s="79"/>
      <c r="L16" s="79"/>
      <c r="M16" s="79"/>
      <c r="N16" s="79">
        <f>SUM(N4:N15)</f>
        <v>78</v>
      </c>
      <c r="O16" s="79">
        <f>SUM(O4:O15)</f>
        <v>156</v>
      </c>
      <c r="P16" s="79"/>
      <c r="Q16" s="79"/>
      <c r="R16" s="79"/>
      <c r="S16" s="79"/>
      <c r="T16" s="7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3" sqref="B3:C3"/>
    </sheetView>
  </sheetViews>
  <sheetFormatPr defaultColWidth="9.140625" defaultRowHeight="12.75"/>
  <cols>
    <col min="1" max="1" width="2.7109375" style="0" hidden="1" customWidth="1"/>
    <col min="2" max="3" width="5.57421875" style="0" bestFit="1" customWidth="1"/>
    <col min="4" max="4" width="19.28125" style="0" customWidth="1"/>
    <col min="5" max="5" width="17.421875" style="0" customWidth="1"/>
    <col min="6" max="6" width="7.28125" style="0" hidden="1" customWidth="1"/>
    <col min="7" max="7" width="6.00390625" style="0" customWidth="1"/>
    <col min="8" max="8" width="5.57421875" style="0" customWidth="1"/>
    <col min="9" max="9" width="10.28125" style="0" hidden="1" customWidth="1"/>
    <col min="11" max="11" width="6.421875" style="0" customWidth="1"/>
    <col min="12" max="12" width="6.14062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61" t="s">
        <v>69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3"/>
    </row>
    <row r="3" spans="2:20" ht="39.75" thickBot="1">
      <c r="B3" s="264" t="s">
        <v>0</v>
      </c>
      <c r="C3" s="264"/>
      <c r="D3" s="211" t="s">
        <v>1</v>
      </c>
      <c r="E3" s="211" t="s">
        <v>2</v>
      </c>
      <c r="F3" s="8" t="s">
        <v>3</v>
      </c>
      <c r="G3" s="212" t="s">
        <v>39</v>
      </c>
      <c r="H3" s="213" t="s">
        <v>40</v>
      </c>
      <c r="I3" s="214"/>
      <c r="J3" s="215" t="s">
        <v>4</v>
      </c>
      <c r="K3" s="212" t="s">
        <v>41</v>
      </c>
      <c r="L3" s="213" t="s">
        <v>42</v>
      </c>
      <c r="M3" s="214"/>
      <c r="N3" s="214" t="s">
        <v>5</v>
      </c>
      <c r="O3" s="216" t="s">
        <v>6</v>
      </c>
      <c r="P3" s="213" t="s">
        <v>43</v>
      </c>
      <c r="Q3" s="217" t="s">
        <v>44</v>
      </c>
      <c r="R3" s="9"/>
      <c r="S3" s="218" t="s">
        <v>7</v>
      </c>
      <c r="T3" s="215" t="s">
        <v>8</v>
      </c>
    </row>
    <row r="4" spans="2:20" ht="18">
      <c r="B4" s="10"/>
      <c r="C4" s="11"/>
      <c r="D4" s="11"/>
      <c r="E4" s="98" t="s">
        <v>58</v>
      </c>
      <c r="F4" s="15"/>
      <c r="G4" s="19"/>
      <c r="H4" s="19"/>
      <c r="I4" s="40">
        <f>COUNTIF(G$4:G$15,"&lt;"&amp;G4)*ROWS(G$4:G$15)+COUNTIF(H$4:H$15,"&lt;"&amp;H4)</f>
        <v>0</v>
      </c>
      <c r="J4" s="43">
        <f>IF(COUNTIF(I$4:I$15,I4)&gt;1,RANK(I4,I$4:I$15,0)+(COUNT(I$4:I$15)+1-RANK(I4,I$4:I$15,0)-RANK(I4,I$4:I$15,1))/2,RANK(I4,I$4:I$15,0)+(COUNT(I$4:I$15)+1-RANK(I4,I$4:I$15,0)-RANK(I4,I$4:I$15,1)))</f>
        <v>6.5</v>
      </c>
      <c r="K4" s="19"/>
      <c r="L4" s="19"/>
      <c r="M4" s="40">
        <f>COUNTIF(K$4:K$15,"&lt;"&amp;K4)*ROWS(K$4:K$15)+COUNTIF(L$4:L$15,"&lt;"&amp;L4)</f>
        <v>0</v>
      </c>
      <c r="N4" s="43">
        <f>IF(COUNTIF(M$4:M$15,M4)&gt;1,RANK(M4,M$4:M$15,0)+(COUNT(M$4:M$15)+1-RANK(M4,M$4:M$15,0)-RANK(M4,M$4:M$15,1))/2,RANK(M4,M$4:M$15,0)+(COUNT(M$4:M$15)+1-RANK(M4,M$4:M$15,0)-RANK(M4,M$4:M$15,1)))</f>
        <v>6.5</v>
      </c>
      <c r="O4" s="37">
        <f>SUM(J4,N4)</f>
        <v>13</v>
      </c>
      <c r="P4" s="34">
        <f aca="true" t="shared" si="0" ref="P4:P15">SUM(K4,G4)</f>
        <v>0</v>
      </c>
      <c r="Q4" s="20">
        <f aca="true" t="shared" si="1" ref="Q4:Q15">SUM(L4,H4)</f>
        <v>0</v>
      </c>
      <c r="R4" s="25">
        <f>(COUNTIF(O$4:O$15,"&gt;"&amp;O4)*ROWS(O$4:O$14)+COUNTIF(P$4:P$15,"&lt;"&amp;P4))*ROWS(O$4:O$15)+COUNTIF(Q$4:Q$15,"&lt;"&amp;Q4)</f>
        <v>26</v>
      </c>
      <c r="S4" s="31">
        <f>IF(COUNTIF(R$4:R$15,R4)&gt;1,RANK(R4,R$4:R$15,0)+(COUNT(R$4:R$15)+1-RANK(R4,R$4:R$15,0)-RANK(R4,R$4:R$15,1))/2,RANK(R4,R$4:R$15,0)+(COUNT(R$4:R$15)+1-RANK(R4,R$4:R$15,0)-RANK(R4,R$4:R$15,1)))</f>
        <v>5.5</v>
      </c>
      <c r="T4" s="28">
        <v>0</v>
      </c>
    </row>
    <row r="5" spans="2:20" ht="18">
      <c r="B5" s="12"/>
      <c r="C5" s="1"/>
      <c r="D5" s="1"/>
      <c r="E5" s="99" t="s">
        <v>54</v>
      </c>
      <c r="F5" s="16"/>
      <c r="G5" s="21"/>
      <c r="H5" s="21"/>
      <c r="I5" s="41">
        <f aca="true" t="shared" si="2" ref="I5:I15">COUNTIF(G$4:G$15,"&lt;"&amp;G5)*ROWS(G$4:G$15)+COUNTIF(H$4:H$15,"&lt;"&amp;H5)</f>
        <v>0</v>
      </c>
      <c r="J5" s="4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21"/>
      <c r="L5" s="21"/>
      <c r="M5" s="41">
        <f aca="true" t="shared" si="4" ref="M5:M15">COUNTIF(K$4:K$15,"&lt;"&amp;K5)*ROWS(K$4:K$15)+COUNTIF(L$4:L$15,"&lt;"&amp;L5)</f>
        <v>0</v>
      </c>
      <c r="N5" s="4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38">
        <f aca="true" t="shared" si="6" ref="O5:O15">SUM(J5,N5)</f>
        <v>13</v>
      </c>
      <c r="P5" s="35">
        <f t="shared" si="0"/>
        <v>0</v>
      </c>
      <c r="Q5" s="18">
        <f t="shared" si="1"/>
        <v>0</v>
      </c>
      <c r="R5" s="26">
        <f aca="true" t="shared" si="7" ref="R5:R15">(COUNTIF(O$4:O$15,"&gt;"&amp;O5)*ROWS(O$4:O$14)+COUNTIF(P$4:P$15,"&lt;"&amp;P5))*ROWS(O$4:O$15)+COUNTIF(Q$4:Q$15,"&lt;"&amp;Q5)</f>
        <v>26</v>
      </c>
      <c r="S5" s="32">
        <f aca="true" t="shared" si="8" ref="S5:S15">IF(COUNTIF(R$4:R$15,R5)&gt;1,RANK(R5,R$4:R$15,0)+(COUNT(R$4:R$15)+1-RANK(R5,R$4:R$15,0)-RANK(R5,R$4:R$15,1))/2,RANK(R5,R$4:R$15,0)+(COUNT(R$4:R$15)+1-RANK(R5,R$4:R$15,0)-RANK(R5,R$4:R$15,1)))</f>
        <v>5.5</v>
      </c>
      <c r="T5" s="29">
        <v>0</v>
      </c>
    </row>
    <row r="6" spans="2:20" ht="21.75" customHeight="1">
      <c r="B6" s="12"/>
      <c r="C6" s="1"/>
      <c r="D6" s="1"/>
      <c r="E6" s="99" t="s">
        <v>59</v>
      </c>
      <c r="F6" s="16"/>
      <c r="G6" s="21"/>
      <c r="H6" s="21"/>
      <c r="I6" s="41">
        <f t="shared" si="2"/>
        <v>0</v>
      </c>
      <c r="J6" s="44">
        <f t="shared" si="3"/>
        <v>6.5</v>
      </c>
      <c r="K6" s="21"/>
      <c r="L6" s="21"/>
      <c r="M6" s="41">
        <f t="shared" si="4"/>
        <v>0</v>
      </c>
      <c r="N6" s="44">
        <f t="shared" si="5"/>
        <v>6.5</v>
      </c>
      <c r="O6" s="38">
        <f t="shared" si="6"/>
        <v>13</v>
      </c>
      <c r="P6" s="35">
        <f t="shared" si="0"/>
        <v>0</v>
      </c>
      <c r="Q6" s="18">
        <f t="shared" si="1"/>
        <v>0</v>
      </c>
      <c r="R6" s="26">
        <f t="shared" si="7"/>
        <v>26</v>
      </c>
      <c r="S6" s="32">
        <f t="shared" si="8"/>
        <v>5.5</v>
      </c>
      <c r="T6" s="29">
        <v>0</v>
      </c>
    </row>
    <row r="7" spans="2:20" ht="18.75" customHeight="1">
      <c r="B7" s="12"/>
      <c r="C7" s="1"/>
      <c r="D7" s="1"/>
      <c r="E7" s="99" t="s">
        <v>55</v>
      </c>
      <c r="F7" s="16"/>
      <c r="G7" s="21"/>
      <c r="H7" s="21"/>
      <c r="I7" s="41">
        <f t="shared" si="2"/>
        <v>0</v>
      </c>
      <c r="J7" s="44">
        <f t="shared" si="3"/>
        <v>6.5</v>
      </c>
      <c r="K7" s="21"/>
      <c r="L7" s="21"/>
      <c r="M7" s="41">
        <f t="shared" si="4"/>
        <v>0</v>
      </c>
      <c r="N7" s="44">
        <f t="shared" si="5"/>
        <v>6.5</v>
      </c>
      <c r="O7" s="38">
        <f t="shared" si="6"/>
        <v>13</v>
      </c>
      <c r="P7" s="35">
        <f t="shared" si="0"/>
        <v>0</v>
      </c>
      <c r="Q7" s="18">
        <f t="shared" si="1"/>
        <v>0</v>
      </c>
      <c r="R7" s="26">
        <f t="shared" si="7"/>
        <v>26</v>
      </c>
      <c r="S7" s="32">
        <f t="shared" si="8"/>
        <v>5.5</v>
      </c>
      <c r="T7" s="29">
        <v>0</v>
      </c>
    </row>
    <row r="8" spans="2:20" ht="18">
      <c r="B8" s="12"/>
      <c r="C8" s="1"/>
      <c r="D8" s="1"/>
      <c r="E8" s="99" t="s">
        <v>56</v>
      </c>
      <c r="F8" s="16"/>
      <c r="G8" s="21"/>
      <c r="H8" s="21"/>
      <c r="I8" s="41">
        <f t="shared" si="2"/>
        <v>0</v>
      </c>
      <c r="J8" s="44">
        <f t="shared" si="3"/>
        <v>6.5</v>
      </c>
      <c r="K8" s="21"/>
      <c r="L8" s="21"/>
      <c r="M8" s="41">
        <f t="shared" si="4"/>
        <v>0</v>
      </c>
      <c r="N8" s="44">
        <f t="shared" si="5"/>
        <v>6.5</v>
      </c>
      <c r="O8" s="38">
        <f t="shared" si="6"/>
        <v>13</v>
      </c>
      <c r="P8" s="35">
        <f t="shared" si="0"/>
        <v>0</v>
      </c>
      <c r="Q8" s="18">
        <f t="shared" si="1"/>
        <v>0</v>
      </c>
      <c r="R8" s="26">
        <f t="shared" si="7"/>
        <v>26</v>
      </c>
      <c r="S8" s="32">
        <f t="shared" si="8"/>
        <v>5.5</v>
      </c>
      <c r="T8" s="29">
        <v>0</v>
      </c>
    </row>
    <row r="9" spans="2:20" ht="18">
      <c r="B9" s="12"/>
      <c r="C9" s="1"/>
      <c r="D9" s="2"/>
      <c r="E9" s="99" t="s">
        <v>57</v>
      </c>
      <c r="F9" s="16"/>
      <c r="G9" s="21"/>
      <c r="H9" s="21"/>
      <c r="I9" s="41">
        <f t="shared" si="2"/>
        <v>0</v>
      </c>
      <c r="J9" s="44">
        <f t="shared" si="3"/>
        <v>6.5</v>
      </c>
      <c r="K9" s="21"/>
      <c r="L9" s="21"/>
      <c r="M9" s="41">
        <f t="shared" si="4"/>
        <v>0</v>
      </c>
      <c r="N9" s="44">
        <f t="shared" si="5"/>
        <v>6.5</v>
      </c>
      <c r="O9" s="38">
        <f t="shared" si="6"/>
        <v>13</v>
      </c>
      <c r="P9" s="35">
        <f t="shared" si="0"/>
        <v>0</v>
      </c>
      <c r="Q9" s="18">
        <f t="shared" si="1"/>
        <v>0</v>
      </c>
      <c r="R9" s="26">
        <f t="shared" si="7"/>
        <v>26</v>
      </c>
      <c r="S9" s="32">
        <f t="shared" si="8"/>
        <v>5.5</v>
      </c>
      <c r="T9" s="29">
        <v>0</v>
      </c>
    </row>
    <row r="10" spans="2:20" ht="18">
      <c r="B10" s="12"/>
      <c r="C10" s="1"/>
      <c r="D10" s="1"/>
      <c r="E10" s="99" t="s">
        <v>60</v>
      </c>
      <c r="F10" s="16"/>
      <c r="G10" s="21"/>
      <c r="H10" s="21"/>
      <c r="I10" s="41">
        <f t="shared" si="2"/>
        <v>0</v>
      </c>
      <c r="J10" s="44">
        <f t="shared" si="3"/>
        <v>6.5</v>
      </c>
      <c r="K10" s="21"/>
      <c r="L10" s="21"/>
      <c r="M10" s="41">
        <f t="shared" si="4"/>
        <v>0</v>
      </c>
      <c r="N10" s="44">
        <f t="shared" si="5"/>
        <v>6.5</v>
      </c>
      <c r="O10" s="38">
        <f t="shared" si="6"/>
        <v>13</v>
      </c>
      <c r="P10" s="35">
        <f t="shared" si="0"/>
        <v>0</v>
      </c>
      <c r="Q10" s="18">
        <f t="shared" si="1"/>
        <v>0</v>
      </c>
      <c r="R10" s="26">
        <f t="shared" si="7"/>
        <v>26</v>
      </c>
      <c r="S10" s="32">
        <f t="shared" si="8"/>
        <v>5.5</v>
      </c>
      <c r="T10" s="29">
        <v>0</v>
      </c>
    </row>
    <row r="11" spans="2:20" ht="18">
      <c r="B11" s="12"/>
      <c r="C11" s="1"/>
      <c r="D11" s="1"/>
      <c r="E11" s="99" t="s">
        <v>61</v>
      </c>
      <c r="F11" s="16"/>
      <c r="G11" s="21"/>
      <c r="H11" s="21"/>
      <c r="I11" s="41">
        <f t="shared" si="2"/>
        <v>0</v>
      </c>
      <c r="J11" s="44">
        <f t="shared" si="3"/>
        <v>6.5</v>
      </c>
      <c r="K11" s="21"/>
      <c r="L11" s="21"/>
      <c r="M11" s="41">
        <f t="shared" si="4"/>
        <v>0</v>
      </c>
      <c r="N11" s="44">
        <f t="shared" si="5"/>
        <v>6.5</v>
      </c>
      <c r="O11" s="38">
        <f t="shared" si="6"/>
        <v>13</v>
      </c>
      <c r="P11" s="35">
        <f t="shared" si="0"/>
        <v>0</v>
      </c>
      <c r="Q11" s="18">
        <f t="shared" si="1"/>
        <v>0</v>
      </c>
      <c r="R11" s="26">
        <f t="shared" si="7"/>
        <v>26</v>
      </c>
      <c r="S11" s="32">
        <f t="shared" si="8"/>
        <v>5.5</v>
      </c>
      <c r="T11" s="29">
        <v>0</v>
      </c>
    </row>
    <row r="12" spans="2:20" ht="18">
      <c r="B12" s="12"/>
      <c r="C12" s="1"/>
      <c r="D12" s="1"/>
      <c r="E12" s="99" t="s">
        <v>62</v>
      </c>
      <c r="F12" s="16"/>
      <c r="G12" s="21"/>
      <c r="H12" s="21"/>
      <c r="I12" s="41">
        <f t="shared" si="2"/>
        <v>0</v>
      </c>
      <c r="J12" s="44">
        <f t="shared" si="3"/>
        <v>6.5</v>
      </c>
      <c r="K12" s="21"/>
      <c r="L12" s="21"/>
      <c r="M12" s="41">
        <f t="shared" si="4"/>
        <v>0</v>
      </c>
      <c r="N12" s="44">
        <f t="shared" si="5"/>
        <v>6.5</v>
      </c>
      <c r="O12" s="38">
        <f t="shared" si="6"/>
        <v>13</v>
      </c>
      <c r="P12" s="35">
        <f t="shared" si="0"/>
        <v>0</v>
      </c>
      <c r="Q12" s="18">
        <f t="shared" si="1"/>
        <v>0</v>
      </c>
      <c r="R12" s="26">
        <f t="shared" si="7"/>
        <v>26</v>
      </c>
      <c r="S12" s="32">
        <f t="shared" si="8"/>
        <v>5.5</v>
      </c>
      <c r="T12" s="29">
        <v>0</v>
      </c>
    </row>
    <row r="13" spans="2:20" ht="18">
      <c r="B13" s="12"/>
      <c r="C13" s="1"/>
      <c r="D13" s="1"/>
      <c r="E13" s="99" t="s">
        <v>71</v>
      </c>
      <c r="F13" s="16"/>
      <c r="G13" s="21"/>
      <c r="H13" s="21"/>
      <c r="I13" s="41">
        <f t="shared" si="2"/>
        <v>0</v>
      </c>
      <c r="J13" s="44">
        <f t="shared" si="3"/>
        <v>6.5</v>
      </c>
      <c r="K13" s="21"/>
      <c r="L13" s="21"/>
      <c r="M13" s="41">
        <f t="shared" si="4"/>
        <v>0</v>
      </c>
      <c r="N13" s="44">
        <f t="shared" si="5"/>
        <v>6.5</v>
      </c>
      <c r="O13" s="38">
        <f t="shared" si="6"/>
        <v>13</v>
      </c>
      <c r="P13" s="35">
        <f t="shared" si="0"/>
        <v>0</v>
      </c>
      <c r="Q13" s="18">
        <f t="shared" si="1"/>
        <v>0</v>
      </c>
      <c r="R13" s="26">
        <f t="shared" si="7"/>
        <v>26</v>
      </c>
      <c r="S13" s="32">
        <f t="shared" si="8"/>
        <v>5.5</v>
      </c>
      <c r="T13" s="29">
        <v>0</v>
      </c>
    </row>
    <row r="14" spans="2:20" ht="18" hidden="1">
      <c r="B14" s="12"/>
      <c r="C14" s="1"/>
      <c r="D14" s="3"/>
      <c r="E14" s="99"/>
      <c r="F14" s="16"/>
      <c r="G14" s="21">
        <v>-2</v>
      </c>
      <c r="H14" s="21">
        <v>-2</v>
      </c>
      <c r="I14" s="41">
        <f t="shared" si="2"/>
        <v>0</v>
      </c>
      <c r="J14" s="44">
        <f t="shared" si="3"/>
        <v>6.5</v>
      </c>
      <c r="K14" s="21">
        <v>-2</v>
      </c>
      <c r="L14" s="21">
        <v>-2</v>
      </c>
      <c r="M14" s="41">
        <f t="shared" si="4"/>
        <v>0</v>
      </c>
      <c r="N14" s="44">
        <f t="shared" si="5"/>
        <v>6.5</v>
      </c>
      <c r="O14" s="38">
        <f t="shared" si="6"/>
        <v>13</v>
      </c>
      <c r="P14" s="35">
        <f t="shared" si="0"/>
        <v>-4</v>
      </c>
      <c r="Q14" s="18">
        <f t="shared" si="1"/>
        <v>-4</v>
      </c>
      <c r="R14" s="26">
        <f t="shared" si="7"/>
        <v>0</v>
      </c>
      <c r="S14" s="32">
        <f t="shared" si="8"/>
        <v>11.5</v>
      </c>
      <c r="T14" s="29">
        <v>0</v>
      </c>
    </row>
    <row r="15" spans="2:20" ht="18" hidden="1" thickBot="1">
      <c r="B15" s="13"/>
      <c r="C15" s="14"/>
      <c r="D15" s="14"/>
      <c r="E15" s="100"/>
      <c r="F15" s="17"/>
      <c r="G15" s="22">
        <v>-2</v>
      </c>
      <c r="H15" s="22">
        <v>-2</v>
      </c>
      <c r="I15" s="42">
        <f t="shared" si="2"/>
        <v>0</v>
      </c>
      <c r="J15" s="45">
        <f t="shared" si="3"/>
        <v>6.5</v>
      </c>
      <c r="K15" s="22">
        <v>-2</v>
      </c>
      <c r="L15" s="22">
        <v>-2</v>
      </c>
      <c r="M15" s="42">
        <f t="shared" si="4"/>
        <v>0</v>
      </c>
      <c r="N15" s="45">
        <f t="shared" si="5"/>
        <v>6.5</v>
      </c>
      <c r="O15" s="39">
        <f t="shared" si="6"/>
        <v>13</v>
      </c>
      <c r="P15" s="36">
        <f t="shared" si="0"/>
        <v>-4</v>
      </c>
      <c r="Q15" s="24">
        <f t="shared" si="1"/>
        <v>-4</v>
      </c>
      <c r="R15" s="27">
        <f t="shared" si="7"/>
        <v>0</v>
      </c>
      <c r="S15" s="33">
        <f t="shared" si="8"/>
        <v>11.5</v>
      </c>
      <c r="T15" s="30">
        <v>0</v>
      </c>
    </row>
    <row r="16" spans="2:20" ht="12.75">
      <c r="B16" s="79"/>
      <c r="C16" s="79"/>
      <c r="D16" s="79"/>
      <c r="E16" s="79"/>
      <c r="F16" s="79"/>
      <c r="G16" s="79"/>
      <c r="H16" s="79"/>
      <c r="I16" s="79"/>
      <c r="J16" s="79">
        <f>SUM(J4:J15)</f>
        <v>78</v>
      </c>
      <c r="K16" s="79"/>
      <c r="L16" s="79"/>
      <c r="M16" s="79"/>
      <c r="N16" s="79">
        <f>SUM(N4:N15)</f>
        <v>78</v>
      </c>
      <c r="O16" s="79">
        <f>SUM(O4:O15)</f>
        <v>156</v>
      </c>
      <c r="P16" s="79"/>
      <c r="Q16" s="79"/>
      <c r="R16" s="79"/>
      <c r="S16" s="79"/>
      <c r="T16" s="7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T16"/>
  <sheetViews>
    <sheetView zoomScalePageLayoutView="0" workbookViewId="0" topLeftCell="B1">
      <selection activeCell="B2" sqref="B2:T2"/>
    </sheetView>
  </sheetViews>
  <sheetFormatPr defaultColWidth="9.140625" defaultRowHeight="12.75"/>
  <cols>
    <col min="1" max="1" width="3.28125" style="0" hidden="1" customWidth="1"/>
    <col min="2" max="3" width="5.57421875" style="0" bestFit="1" customWidth="1"/>
    <col min="4" max="4" width="19.28125" style="0" customWidth="1"/>
    <col min="5" max="5" width="16.421875" style="0" customWidth="1"/>
    <col min="6" max="6" width="7.421875" style="0" hidden="1" customWidth="1"/>
    <col min="7" max="8" width="6.7109375" style="0" customWidth="1"/>
    <col min="9" max="9" width="10.28125" style="0" hidden="1" customWidth="1"/>
    <col min="11" max="11" width="6.8515625" style="0" customWidth="1"/>
    <col min="12" max="12" width="6.421875" style="0" customWidth="1"/>
    <col min="13" max="13" width="0" style="0" hidden="1" customWidth="1"/>
    <col min="14" max="14" width="8.8515625" style="0" customWidth="1"/>
    <col min="15" max="15" width="10.57421875" style="0" customWidth="1"/>
    <col min="16" max="16" width="7.421875" style="0" customWidth="1"/>
    <col min="17" max="17" width="7.140625" style="0" customWidth="1"/>
    <col min="18" max="18" width="0" style="0" hidden="1" customWidth="1"/>
    <col min="20" max="20" width="0" style="0" hidden="1" customWidth="1"/>
  </cols>
  <sheetData>
    <row r="1" ht="13.5" thickBot="1"/>
    <row r="2" spans="2:20" ht="18" thickBot="1">
      <c r="B2" s="261" t="s">
        <v>70</v>
      </c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3"/>
    </row>
    <row r="3" spans="2:20" ht="39.75" thickBot="1">
      <c r="B3" s="264" t="s">
        <v>0</v>
      </c>
      <c r="C3" s="264"/>
      <c r="D3" s="211" t="s">
        <v>1</v>
      </c>
      <c r="E3" s="211" t="s">
        <v>2</v>
      </c>
      <c r="F3" s="8" t="s">
        <v>3</v>
      </c>
      <c r="G3" s="212" t="s">
        <v>39</v>
      </c>
      <c r="H3" s="213" t="s">
        <v>40</v>
      </c>
      <c r="I3" s="214"/>
      <c r="J3" s="215" t="s">
        <v>4</v>
      </c>
      <c r="K3" s="212" t="s">
        <v>41</v>
      </c>
      <c r="L3" s="213" t="s">
        <v>42</v>
      </c>
      <c r="M3" s="214"/>
      <c r="N3" s="214" t="s">
        <v>5</v>
      </c>
      <c r="O3" s="216" t="s">
        <v>6</v>
      </c>
      <c r="P3" s="213" t="s">
        <v>43</v>
      </c>
      <c r="Q3" s="217" t="s">
        <v>44</v>
      </c>
      <c r="R3" s="9"/>
      <c r="S3" s="218" t="s">
        <v>7</v>
      </c>
      <c r="T3" s="215" t="s">
        <v>8</v>
      </c>
    </row>
    <row r="4" spans="2:20" ht="18">
      <c r="B4" s="10"/>
      <c r="C4" s="11"/>
      <c r="D4" s="11"/>
      <c r="E4" s="98" t="s">
        <v>58</v>
      </c>
      <c r="F4" s="15"/>
      <c r="G4" s="19"/>
      <c r="H4" s="19"/>
      <c r="I4" s="40">
        <f>COUNTIF(G$4:G$15,"&lt;"&amp;G4)*ROWS(G$4:G$15)+COUNTIF(H$4:H$15,"&lt;"&amp;H4)</f>
        <v>0</v>
      </c>
      <c r="J4" s="43">
        <f>IF(COUNTIF(I$4:I$15,I4)&gt;1,RANK(I4,I$4:I$15,0)+(COUNT(I$4:I$15)+1-RANK(I4,I$4:I$15,0)-RANK(I4,I$4:I$15,1))/2,RANK(I4,I$4:I$15,0)+(COUNT(I$4:I$15)+1-RANK(I4,I$4:I$15,0)-RANK(I4,I$4:I$15,1)))</f>
        <v>6.5</v>
      </c>
      <c r="K4" s="19"/>
      <c r="L4" s="19"/>
      <c r="M4" s="40">
        <f>COUNTIF(K$4:K$15,"&lt;"&amp;K4)*ROWS(K$4:K$15)+COUNTIF(L$4:L$15,"&lt;"&amp;L4)</f>
        <v>0</v>
      </c>
      <c r="N4" s="43">
        <f>IF(COUNTIF(M$4:M$15,M4)&gt;1,RANK(M4,M$4:M$15,0)+(COUNT(M$4:M$15)+1-RANK(M4,M$4:M$15,0)-RANK(M4,M$4:M$15,1))/2,RANK(M4,M$4:M$15,0)+(COUNT(M$4:M$15)+1-RANK(M4,M$4:M$15,0)-RANK(M4,M$4:M$15,1)))</f>
        <v>6.5</v>
      </c>
      <c r="O4" s="37">
        <f>SUM(J4,N4)</f>
        <v>13</v>
      </c>
      <c r="P4" s="34">
        <f aca="true" t="shared" si="0" ref="P4:P15">SUM(K4,G4)</f>
        <v>0</v>
      </c>
      <c r="Q4" s="20">
        <f aca="true" t="shared" si="1" ref="Q4:Q15">SUM(L4,H4)</f>
        <v>0</v>
      </c>
      <c r="R4" s="25">
        <f>(COUNTIF(O$4:O$15,"&gt;"&amp;O4)*ROWS(O$4:O$14)+COUNTIF(P$4:P$15,"&lt;"&amp;P4))*ROWS(O$4:O$15)+COUNTIF(Q$4:Q$15,"&lt;"&amp;Q4)</f>
        <v>26</v>
      </c>
      <c r="S4" s="31">
        <f>IF(COUNTIF(R$4:R$15,R4)&gt;1,RANK(R4,R$4:R$15,0)+(COUNT(R$4:R$15)+1-RANK(R4,R$4:R$15,0)-RANK(R4,R$4:R$15,1))/2,RANK(R4,R$4:R$15,0)+(COUNT(R$4:R$15)+1-RANK(R4,R$4:R$15,0)-RANK(R4,R$4:R$15,1)))</f>
        <v>5.5</v>
      </c>
      <c r="T4" s="28">
        <v>0</v>
      </c>
    </row>
    <row r="5" spans="2:20" ht="18">
      <c r="B5" s="12"/>
      <c r="C5" s="1"/>
      <c r="D5" s="1"/>
      <c r="E5" s="99" t="s">
        <v>54</v>
      </c>
      <c r="F5" s="16"/>
      <c r="G5" s="21"/>
      <c r="H5" s="21"/>
      <c r="I5" s="41">
        <f aca="true" t="shared" si="2" ref="I5:I15">COUNTIF(G$4:G$15,"&lt;"&amp;G5)*ROWS(G$4:G$15)+COUNTIF(H$4:H$15,"&lt;"&amp;H5)</f>
        <v>0</v>
      </c>
      <c r="J5" s="44">
        <f aca="true" t="shared" si="3" ref="J5:J15">IF(COUNTIF(I$4:I$15,I5)&gt;1,RANK(I5,I$4:I$15,0)+(COUNT(I$4:I$15)+1-RANK(I5,I$4:I$15,0)-RANK(I5,I$4:I$15,1))/2,RANK(I5,I$4:I$15,0)+(COUNT(I$4:I$15)+1-RANK(I5,I$4:I$15,0)-RANK(I5,I$4:I$15,1)))</f>
        <v>6.5</v>
      </c>
      <c r="K5" s="21"/>
      <c r="L5" s="21"/>
      <c r="M5" s="41">
        <f aca="true" t="shared" si="4" ref="M5:M15">COUNTIF(K$4:K$15,"&lt;"&amp;K5)*ROWS(K$4:K$15)+COUNTIF(L$4:L$15,"&lt;"&amp;L5)</f>
        <v>0</v>
      </c>
      <c r="N5" s="44">
        <f aca="true" t="shared" si="5" ref="N5:N15">IF(COUNTIF(M$4:M$15,M5)&gt;1,RANK(M5,M$4:M$15,0)+(COUNT(M$4:M$15)+1-RANK(M5,M$4:M$15,0)-RANK(M5,M$4:M$15,1))/2,RANK(M5,M$4:M$15,0)+(COUNT(M$4:M$15)+1-RANK(M5,M$4:M$15,0)-RANK(M5,M$4:M$15,1)))</f>
        <v>6.5</v>
      </c>
      <c r="O5" s="38">
        <f aca="true" t="shared" si="6" ref="O5:O15">SUM(J5,N5)</f>
        <v>13</v>
      </c>
      <c r="P5" s="35">
        <f t="shared" si="0"/>
        <v>0</v>
      </c>
      <c r="Q5" s="18">
        <f t="shared" si="1"/>
        <v>0</v>
      </c>
      <c r="R5" s="26">
        <f aca="true" t="shared" si="7" ref="R5:R15">(COUNTIF(O$4:O$15,"&gt;"&amp;O5)*ROWS(O$4:O$14)+COUNTIF(P$4:P$15,"&lt;"&amp;P5))*ROWS(O$4:O$15)+COUNTIF(Q$4:Q$15,"&lt;"&amp;Q5)</f>
        <v>26</v>
      </c>
      <c r="S5" s="32">
        <f aca="true" t="shared" si="8" ref="S5:S15">IF(COUNTIF(R$4:R$15,R5)&gt;1,RANK(R5,R$4:R$15,0)+(COUNT(R$4:R$15)+1-RANK(R5,R$4:R$15,0)-RANK(R5,R$4:R$15,1))/2,RANK(R5,R$4:R$15,0)+(COUNT(R$4:R$15)+1-RANK(R5,R$4:R$15,0)-RANK(R5,R$4:R$15,1)))</f>
        <v>5.5</v>
      </c>
      <c r="T5" s="29">
        <v>0</v>
      </c>
    </row>
    <row r="6" spans="2:20" ht="18">
      <c r="B6" s="12"/>
      <c r="C6" s="1"/>
      <c r="D6" s="1"/>
      <c r="E6" s="99" t="s">
        <v>59</v>
      </c>
      <c r="F6" s="16"/>
      <c r="G6" s="21"/>
      <c r="H6" s="21"/>
      <c r="I6" s="41">
        <f t="shared" si="2"/>
        <v>0</v>
      </c>
      <c r="J6" s="44">
        <f t="shared" si="3"/>
        <v>6.5</v>
      </c>
      <c r="K6" s="21"/>
      <c r="L6" s="21"/>
      <c r="M6" s="41">
        <f t="shared" si="4"/>
        <v>0</v>
      </c>
      <c r="N6" s="44">
        <f t="shared" si="5"/>
        <v>6.5</v>
      </c>
      <c r="O6" s="38">
        <f t="shared" si="6"/>
        <v>13</v>
      </c>
      <c r="P6" s="35">
        <f t="shared" si="0"/>
        <v>0</v>
      </c>
      <c r="Q6" s="18">
        <f t="shared" si="1"/>
        <v>0</v>
      </c>
      <c r="R6" s="26">
        <f t="shared" si="7"/>
        <v>26</v>
      </c>
      <c r="S6" s="32">
        <f t="shared" si="8"/>
        <v>5.5</v>
      </c>
      <c r="T6" s="29">
        <v>0</v>
      </c>
    </row>
    <row r="7" spans="2:20" ht="18">
      <c r="B7" s="12"/>
      <c r="C7" s="1"/>
      <c r="D7" s="1"/>
      <c r="E7" s="99" t="s">
        <v>55</v>
      </c>
      <c r="F7" s="16"/>
      <c r="G7" s="21"/>
      <c r="H7" s="21"/>
      <c r="I7" s="41">
        <f t="shared" si="2"/>
        <v>0</v>
      </c>
      <c r="J7" s="44">
        <f t="shared" si="3"/>
        <v>6.5</v>
      </c>
      <c r="K7" s="21"/>
      <c r="L7" s="21"/>
      <c r="M7" s="41">
        <f t="shared" si="4"/>
        <v>0</v>
      </c>
      <c r="N7" s="44">
        <f t="shared" si="5"/>
        <v>6.5</v>
      </c>
      <c r="O7" s="38">
        <f t="shared" si="6"/>
        <v>13</v>
      </c>
      <c r="P7" s="35">
        <f t="shared" si="0"/>
        <v>0</v>
      </c>
      <c r="Q7" s="18">
        <f t="shared" si="1"/>
        <v>0</v>
      </c>
      <c r="R7" s="26">
        <f t="shared" si="7"/>
        <v>26</v>
      </c>
      <c r="S7" s="32">
        <f t="shared" si="8"/>
        <v>5.5</v>
      </c>
      <c r="T7" s="29">
        <v>0</v>
      </c>
    </row>
    <row r="8" spans="2:20" ht="18">
      <c r="B8" s="12"/>
      <c r="C8" s="1"/>
      <c r="D8" s="1"/>
      <c r="E8" s="99" t="s">
        <v>56</v>
      </c>
      <c r="F8" s="16"/>
      <c r="G8" s="21"/>
      <c r="H8" s="21"/>
      <c r="I8" s="41">
        <f t="shared" si="2"/>
        <v>0</v>
      </c>
      <c r="J8" s="44">
        <f t="shared" si="3"/>
        <v>6.5</v>
      </c>
      <c r="K8" s="21"/>
      <c r="L8" s="21"/>
      <c r="M8" s="41">
        <f t="shared" si="4"/>
        <v>0</v>
      </c>
      <c r="N8" s="44">
        <f t="shared" si="5"/>
        <v>6.5</v>
      </c>
      <c r="O8" s="38">
        <f t="shared" si="6"/>
        <v>13</v>
      </c>
      <c r="P8" s="35">
        <f t="shared" si="0"/>
        <v>0</v>
      </c>
      <c r="Q8" s="18">
        <f t="shared" si="1"/>
        <v>0</v>
      </c>
      <c r="R8" s="26">
        <f t="shared" si="7"/>
        <v>26</v>
      </c>
      <c r="S8" s="32">
        <f t="shared" si="8"/>
        <v>5.5</v>
      </c>
      <c r="T8" s="29">
        <v>0</v>
      </c>
    </row>
    <row r="9" spans="2:20" ht="18">
      <c r="B9" s="12"/>
      <c r="C9" s="1"/>
      <c r="D9" s="2"/>
      <c r="E9" s="99" t="s">
        <v>57</v>
      </c>
      <c r="F9" s="16"/>
      <c r="G9" s="21"/>
      <c r="H9" s="21"/>
      <c r="I9" s="41">
        <f t="shared" si="2"/>
        <v>0</v>
      </c>
      <c r="J9" s="44">
        <f t="shared" si="3"/>
        <v>6.5</v>
      </c>
      <c r="K9" s="21"/>
      <c r="L9" s="21"/>
      <c r="M9" s="41">
        <f t="shared" si="4"/>
        <v>0</v>
      </c>
      <c r="N9" s="44">
        <f t="shared" si="5"/>
        <v>6.5</v>
      </c>
      <c r="O9" s="38">
        <f t="shared" si="6"/>
        <v>13</v>
      </c>
      <c r="P9" s="35">
        <f t="shared" si="0"/>
        <v>0</v>
      </c>
      <c r="Q9" s="18">
        <f t="shared" si="1"/>
        <v>0</v>
      </c>
      <c r="R9" s="26">
        <f t="shared" si="7"/>
        <v>26</v>
      </c>
      <c r="S9" s="32">
        <f t="shared" si="8"/>
        <v>5.5</v>
      </c>
      <c r="T9" s="29">
        <v>0</v>
      </c>
    </row>
    <row r="10" spans="2:20" ht="18">
      <c r="B10" s="12"/>
      <c r="C10" s="1"/>
      <c r="D10" s="1"/>
      <c r="E10" s="99" t="s">
        <v>60</v>
      </c>
      <c r="F10" s="16"/>
      <c r="G10" s="21"/>
      <c r="H10" s="21"/>
      <c r="I10" s="41">
        <f t="shared" si="2"/>
        <v>0</v>
      </c>
      <c r="J10" s="44">
        <f t="shared" si="3"/>
        <v>6.5</v>
      </c>
      <c r="K10" s="21"/>
      <c r="L10" s="21"/>
      <c r="M10" s="41">
        <f t="shared" si="4"/>
        <v>0</v>
      </c>
      <c r="N10" s="44">
        <f t="shared" si="5"/>
        <v>6.5</v>
      </c>
      <c r="O10" s="38">
        <f t="shared" si="6"/>
        <v>13</v>
      </c>
      <c r="P10" s="35">
        <f t="shared" si="0"/>
        <v>0</v>
      </c>
      <c r="Q10" s="18">
        <f t="shared" si="1"/>
        <v>0</v>
      </c>
      <c r="R10" s="26">
        <f t="shared" si="7"/>
        <v>26</v>
      </c>
      <c r="S10" s="32">
        <f t="shared" si="8"/>
        <v>5.5</v>
      </c>
      <c r="T10" s="29">
        <v>0</v>
      </c>
    </row>
    <row r="11" spans="2:20" ht="18">
      <c r="B11" s="12"/>
      <c r="C11" s="1"/>
      <c r="D11" s="1"/>
      <c r="E11" s="99" t="s">
        <v>61</v>
      </c>
      <c r="F11" s="16"/>
      <c r="G11" s="21"/>
      <c r="H11" s="21"/>
      <c r="I11" s="41">
        <f t="shared" si="2"/>
        <v>0</v>
      </c>
      <c r="J11" s="44">
        <f t="shared" si="3"/>
        <v>6.5</v>
      </c>
      <c r="K11" s="21"/>
      <c r="L11" s="21"/>
      <c r="M11" s="41">
        <f t="shared" si="4"/>
        <v>0</v>
      </c>
      <c r="N11" s="44">
        <f t="shared" si="5"/>
        <v>6.5</v>
      </c>
      <c r="O11" s="38">
        <f t="shared" si="6"/>
        <v>13</v>
      </c>
      <c r="P11" s="35">
        <f t="shared" si="0"/>
        <v>0</v>
      </c>
      <c r="Q11" s="18">
        <f t="shared" si="1"/>
        <v>0</v>
      </c>
      <c r="R11" s="26">
        <f t="shared" si="7"/>
        <v>26</v>
      </c>
      <c r="S11" s="32">
        <f t="shared" si="8"/>
        <v>5.5</v>
      </c>
      <c r="T11" s="29">
        <v>0</v>
      </c>
    </row>
    <row r="12" spans="2:20" ht="18">
      <c r="B12" s="12"/>
      <c r="C12" s="1"/>
      <c r="D12" s="1"/>
      <c r="E12" s="99" t="s">
        <v>62</v>
      </c>
      <c r="F12" s="16"/>
      <c r="G12" s="21"/>
      <c r="H12" s="21"/>
      <c r="I12" s="41">
        <f t="shared" si="2"/>
        <v>0</v>
      </c>
      <c r="J12" s="44">
        <f t="shared" si="3"/>
        <v>6.5</v>
      </c>
      <c r="K12" s="21"/>
      <c r="L12" s="21"/>
      <c r="M12" s="41">
        <f t="shared" si="4"/>
        <v>0</v>
      </c>
      <c r="N12" s="44">
        <f t="shared" si="5"/>
        <v>6.5</v>
      </c>
      <c r="O12" s="38">
        <f t="shared" si="6"/>
        <v>13</v>
      </c>
      <c r="P12" s="35">
        <f t="shared" si="0"/>
        <v>0</v>
      </c>
      <c r="Q12" s="18">
        <f t="shared" si="1"/>
        <v>0</v>
      </c>
      <c r="R12" s="26">
        <f t="shared" si="7"/>
        <v>26</v>
      </c>
      <c r="S12" s="32">
        <f t="shared" si="8"/>
        <v>5.5</v>
      </c>
      <c r="T12" s="29">
        <v>0</v>
      </c>
    </row>
    <row r="13" spans="2:20" ht="18">
      <c r="B13" s="12"/>
      <c r="C13" s="1"/>
      <c r="D13" s="1"/>
      <c r="E13" s="99" t="s">
        <v>71</v>
      </c>
      <c r="F13" s="16"/>
      <c r="G13" s="21"/>
      <c r="H13" s="21"/>
      <c r="I13" s="41">
        <f t="shared" si="2"/>
        <v>0</v>
      </c>
      <c r="J13" s="44">
        <f t="shared" si="3"/>
        <v>6.5</v>
      </c>
      <c r="K13" s="21"/>
      <c r="L13" s="21"/>
      <c r="M13" s="41">
        <f t="shared" si="4"/>
        <v>0</v>
      </c>
      <c r="N13" s="44">
        <f t="shared" si="5"/>
        <v>6.5</v>
      </c>
      <c r="O13" s="38">
        <f t="shared" si="6"/>
        <v>13</v>
      </c>
      <c r="P13" s="35">
        <f t="shared" si="0"/>
        <v>0</v>
      </c>
      <c r="Q13" s="18">
        <f t="shared" si="1"/>
        <v>0</v>
      </c>
      <c r="R13" s="26">
        <f t="shared" si="7"/>
        <v>26</v>
      </c>
      <c r="S13" s="32">
        <f t="shared" si="8"/>
        <v>5.5</v>
      </c>
      <c r="T13" s="29">
        <v>0</v>
      </c>
    </row>
    <row r="14" spans="2:20" ht="18" hidden="1">
      <c r="B14" s="12"/>
      <c r="C14" s="1"/>
      <c r="D14" s="3"/>
      <c r="E14" s="99"/>
      <c r="F14" s="16"/>
      <c r="G14" s="21">
        <v>-2</v>
      </c>
      <c r="H14" s="21">
        <v>-2</v>
      </c>
      <c r="I14" s="41">
        <f t="shared" si="2"/>
        <v>0</v>
      </c>
      <c r="J14" s="44">
        <f t="shared" si="3"/>
        <v>6.5</v>
      </c>
      <c r="K14" s="21">
        <v>-2</v>
      </c>
      <c r="L14" s="21">
        <v>-2</v>
      </c>
      <c r="M14" s="41">
        <f t="shared" si="4"/>
        <v>0</v>
      </c>
      <c r="N14" s="44">
        <f t="shared" si="5"/>
        <v>6.5</v>
      </c>
      <c r="O14" s="38">
        <f t="shared" si="6"/>
        <v>13</v>
      </c>
      <c r="P14" s="35">
        <f t="shared" si="0"/>
        <v>-4</v>
      </c>
      <c r="Q14" s="18">
        <f t="shared" si="1"/>
        <v>-4</v>
      </c>
      <c r="R14" s="26">
        <f t="shared" si="7"/>
        <v>0</v>
      </c>
      <c r="S14" s="32">
        <f t="shared" si="8"/>
        <v>11.5</v>
      </c>
      <c r="T14" s="29">
        <v>0</v>
      </c>
    </row>
    <row r="15" spans="2:20" ht="18" hidden="1" thickBot="1">
      <c r="B15" s="13"/>
      <c r="C15" s="14"/>
      <c r="D15" s="14"/>
      <c r="E15" s="100"/>
      <c r="F15" s="17"/>
      <c r="G15" s="22">
        <v>-2</v>
      </c>
      <c r="H15" s="22">
        <v>-2</v>
      </c>
      <c r="I15" s="42">
        <f t="shared" si="2"/>
        <v>0</v>
      </c>
      <c r="J15" s="45">
        <f t="shared" si="3"/>
        <v>6.5</v>
      </c>
      <c r="K15" s="22">
        <v>-2</v>
      </c>
      <c r="L15" s="22">
        <v>-2</v>
      </c>
      <c r="M15" s="42">
        <f t="shared" si="4"/>
        <v>0</v>
      </c>
      <c r="N15" s="45">
        <f t="shared" si="5"/>
        <v>6.5</v>
      </c>
      <c r="O15" s="39">
        <f t="shared" si="6"/>
        <v>13</v>
      </c>
      <c r="P15" s="36">
        <f t="shared" si="0"/>
        <v>-4</v>
      </c>
      <c r="Q15" s="24">
        <f t="shared" si="1"/>
        <v>-4</v>
      </c>
      <c r="R15" s="27">
        <f t="shared" si="7"/>
        <v>0</v>
      </c>
      <c r="S15" s="33">
        <f t="shared" si="8"/>
        <v>11.5</v>
      </c>
      <c r="T15" s="30">
        <v>0</v>
      </c>
    </row>
    <row r="16" spans="2:20" ht="12.75">
      <c r="B16" s="79"/>
      <c r="C16" s="79"/>
      <c r="D16" s="79"/>
      <c r="E16" s="79"/>
      <c r="F16" s="79"/>
      <c r="G16" s="79"/>
      <c r="H16" s="79"/>
      <c r="I16" s="79"/>
      <c r="J16" s="79">
        <f>SUM(J4:J15)</f>
        <v>78</v>
      </c>
      <c r="K16" s="79"/>
      <c r="L16" s="79"/>
      <c r="M16" s="79"/>
      <c r="N16" s="79">
        <f>SUM(N4:N15)</f>
        <v>78</v>
      </c>
      <c r="O16" s="79">
        <f>SUM(O4:O15)</f>
        <v>156</v>
      </c>
      <c r="P16" s="79"/>
      <c r="Q16" s="79"/>
      <c r="R16" s="79"/>
      <c r="S16" s="79"/>
      <c r="T16" s="79">
        <f>SUM(T4:T15)</f>
        <v>0</v>
      </c>
    </row>
  </sheetData>
  <sheetProtection/>
  <mergeCells count="2">
    <mergeCell ref="B2:T2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Varchula Marek</dc:creator>
  <cp:keywords/>
  <dc:description/>
  <cp:lastModifiedBy>Palino Kubiš</cp:lastModifiedBy>
  <cp:lastPrinted>2023-06-18T14:49:45Z</cp:lastPrinted>
  <dcterms:created xsi:type="dcterms:W3CDTF">2013-01-10T11:46:53Z</dcterms:created>
  <dcterms:modified xsi:type="dcterms:W3CDTF">2023-09-24T13:53:06Z</dcterms:modified>
  <cp:category/>
  <cp:version/>
  <cp:contentType/>
  <cp:contentStatus/>
</cp:coreProperties>
</file>