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comments7.xml><?xml version="1.0" encoding="utf-8"?>
<comments xmlns="http://schemas.openxmlformats.org/spreadsheetml/2006/main">
  <authors>
    <author>lenovo</author>
  </authors>
  <commentList>
    <comment ref="B12" authorId="0">
      <text>
        <r>
          <rPr>
            <b/>
            <sz val="9"/>
            <rFont val="Segoe UI"/>
            <family val="0"/>
          </rPr>
          <t>lenovo:</t>
        </r>
        <r>
          <rPr>
            <sz val="9"/>
            <rFont val="Segoe UI"/>
            <family val="0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<sst xmlns="http://schemas.openxmlformats.org/spreadsheetml/2006/main" count="485" uniqueCount="131">
  <si>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</si>
  <si>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</si>
  <si>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</si>
  <si>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</si>
  <si>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</si>
  <si>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</si>
  <si>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</si>
  <si>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</si>
  <si>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</si>
  <si>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</si>
  <si>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</si>
  <si>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</si>
  <si>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</si>
  <si>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</si>
  <si>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</si>
  <si>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</si>
  <si>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</si>
  <si>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</si>
  <si>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</si>
  <si>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</si>
  <si>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</si>
  <si>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</si>
  <si>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</si>
  <si>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</si>
  <si>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</si>
  <si>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</si>
  <si>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</si>
  <si>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</si>
  <si>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</si>
  <si>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</si>
  <si>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</si>
  <si>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</si>
  <si>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</si>
  <si>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</si>
  <si>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</si>
  <si>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</si>
  <si>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</si>
  <si>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</si>
  <si>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</si>
  <si>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</si>
  <si>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</si>
  <si>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</si>
  <si>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</si>
  <si>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</si>
  <si>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</si>
  <si>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</si>
  <si>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</si>
  <si>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</si>
  <si>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</si>
  <si>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</si>
  <si>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Súčet umiestn</t>
  </si>
  <si>
    <t xml:space="preserve">5+6.preteky </t>
  </si>
  <si>
    <r>
      <rPr>
        <b/>
        <sz val="10"/>
        <rFont val="Arial"/>
        <family val="2"/>
      </rPr>
      <t>1+2.preteky</t>
    </r>
    <r>
      <rPr>
        <b/>
        <sz val="12"/>
        <rFont val="Arial"/>
        <family val="2"/>
      </rPr>
      <t xml:space="preserve"> </t>
    </r>
  </si>
  <si>
    <t xml:space="preserve">3+4. preteky  </t>
  </si>
  <si>
    <t>Humenné A</t>
  </si>
  <si>
    <t>Levice</t>
  </si>
  <si>
    <t>Partizánske</t>
  </si>
  <si>
    <t>Trenčín A</t>
  </si>
  <si>
    <t>Dubnica n/V.</t>
  </si>
  <si>
    <t>Kys.N.Mesto</t>
  </si>
  <si>
    <t>Trenčín B</t>
  </si>
  <si>
    <t>Trnava</t>
  </si>
  <si>
    <t>Vranov n/T.</t>
  </si>
  <si>
    <t xml:space="preserve">LRU Prívlač 1.liga sektor A  SOBOTA                                                                                                                                                                                  </t>
  </si>
  <si>
    <t xml:space="preserve">LRU prívlač 1.liga sektor B       SOBOTA                                                                                                                                                                            </t>
  </si>
  <si>
    <t xml:space="preserve">LRU prívlač 1. liga sektor C          SOBOTA                                                                                                                                                                      </t>
  </si>
  <si>
    <t xml:space="preserve">LRU prívlač 1. liga sektor D         SOBOTA                                                                                                                                                                       </t>
  </si>
  <si>
    <t xml:space="preserve">LRU prívlač 1 .liga sektor A  NEDEĽA                                                                                                                                                                                </t>
  </si>
  <si>
    <t xml:space="preserve">LRU prívlač 1.liga sektor B  NEDEĽA                                                                                                                                                                                </t>
  </si>
  <si>
    <t xml:space="preserve">LRU prívlač 1. liga sektor C NEDEĽA                                                                                                                                                                                </t>
  </si>
  <si>
    <t xml:space="preserve">LRU prívlač 1. liga  sektor D   NEDEĽA                                                                                                                                                                                </t>
  </si>
  <si>
    <t>Nižná 26.6.2022</t>
  </si>
  <si>
    <t>Hl. rozhodca: Hupková</t>
  </si>
  <si>
    <t>Sámela Jaroslav</t>
  </si>
  <si>
    <t>Klimovský Peter</t>
  </si>
  <si>
    <t>Franc Pavol</t>
  </si>
  <si>
    <t>Rojtáš Marek</t>
  </si>
  <si>
    <t>Predná Soňa</t>
  </si>
  <si>
    <t>Svetlík Lukáš</t>
  </si>
  <si>
    <t>Ardan Aleš</t>
  </si>
  <si>
    <t>Greňo Peter</t>
  </si>
  <si>
    <t>Václavík Juraj</t>
  </si>
  <si>
    <t>Klesniak Peter</t>
  </si>
  <si>
    <t>Kšiňan Jakub</t>
  </si>
  <si>
    <t>Ďuďák Branislav</t>
  </si>
  <si>
    <t>Nič Michal</t>
  </si>
  <si>
    <t>Hatala Richard</t>
  </si>
  <si>
    <t>Smatana Juraj</t>
  </si>
  <si>
    <t>Borčík Ján</t>
  </si>
  <si>
    <t>Hollý Lukáš</t>
  </si>
  <si>
    <t>Augustín Peter</t>
  </si>
  <si>
    <t>Lukačovič Milan</t>
  </si>
  <si>
    <t>Hrk Daniel</t>
  </si>
  <si>
    <t>Lencsés Patrik</t>
  </si>
  <si>
    <t>Jenčo Tomáš</t>
  </si>
  <si>
    <t>Želiezovce</t>
  </si>
  <si>
    <t>LRU - Prívlač 1. liga  CELKOM 2023</t>
  </si>
  <si>
    <t>1. Liga prívlač   SO+NE Studený potok 2023</t>
  </si>
  <si>
    <t>Nižná 18.6.2023</t>
  </si>
  <si>
    <t>Garant:  Sámela</t>
  </si>
  <si>
    <t>Riaditeľ: Migra</t>
  </si>
  <si>
    <t>Nižná 17.6.2023</t>
  </si>
  <si>
    <t>Hl. rozhodca:</t>
  </si>
  <si>
    <t>Garant:</t>
  </si>
  <si>
    <t>Riaditeľ:</t>
  </si>
  <si>
    <t>Těšický Vlastimil</t>
  </si>
  <si>
    <t>Bača Peter</t>
  </si>
  <si>
    <t>Hostinský Tomáš</t>
  </si>
  <si>
    <t>Cibulka Milan</t>
  </si>
  <si>
    <t>Timoranský Attila</t>
  </si>
  <si>
    <t>Mihalda Filip</t>
  </si>
  <si>
    <t>Forgáč Matej</t>
  </si>
  <si>
    <t>Brek Juraj</t>
  </si>
  <si>
    <t>Hollý Rastislav</t>
  </si>
  <si>
    <t>Predný Patrik</t>
  </si>
  <si>
    <t>Popovič Milan</t>
  </si>
  <si>
    <t>Mihok Marián</t>
  </si>
  <si>
    <t>Nagy Tibor</t>
  </si>
  <si>
    <t>Otávka Martin</t>
  </si>
  <si>
    <t>Hirjak Peter</t>
  </si>
  <si>
    <t>Fuňak Ján</t>
  </si>
  <si>
    <t>Sýkorčin Martin</t>
  </si>
  <si>
    <t>Líška Patrik</t>
  </si>
  <si>
    <t>LRU prívlač   1 . liga SOBOTA Studený potok</t>
  </si>
  <si>
    <t>Polc Ľudovít</t>
  </si>
  <si>
    <t>Janočko Pavol</t>
  </si>
  <si>
    <t>Augustín Matej</t>
  </si>
  <si>
    <t>LRU prívlač 1. liga NEDEĽA   Studený potok</t>
  </si>
  <si>
    <t>Hl.rozhodca                                                           Garant                       Riaditeľ</t>
  </si>
  <si>
    <t>732 ks rýb</t>
  </si>
  <si>
    <t>732 ks rýb+N5:N14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</si>
</sst>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\P\r\a\vd\a;&quot;Pravda&quot;;&quot;Nepravda&quot;"/>
    <numFmt numFmtId="176" formatCode="[$€-2]\ #\ ##,000_);[Red]\([$¥€-2]\ #\ ##,0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9"/>
      <name val="Segoe UI"/>
      <family val="0"/>
    </font>
    <font>
      <b/>
      <sz val="9"/>
      <name val="Segoe U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4" fontId="29" fillId="7" borderId="41" xfId="0" applyNumberFormat="1" applyFont="1" applyFill="1" applyBorder="1" applyAlignment="1">
      <alignment horizontal="center" vertical="center" wrapText="1"/>
    </xf>
    <xf numFmtId="174" fontId="29" fillId="7" borderId="42" xfId="0" applyNumberFormat="1" applyFont="1" applyFill="1" applyBorder="1" applyAlignment="1">
      <alignment horizontal="center" vertical="center" wrapText="1"/>
    </xf>
    <xf numFmtId="174" fontId="29" fillId="7" borderId="43" xfId="0" applyNumberFormat="1" applyFont="1" applyFill="1" applyBorder="1" applyAlignment="1">
      <alignment horizontal="center" vertical="center" wrapText="1"/>
    </xf>
    <xf numFmtId="0" fontId="28" fillId="10" borderId="44" xfId="0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25" borderId="47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25" borderId="33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19" fillId="25" borderId="44" xfId="0" applyFont="1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19" fillId="26" borderId="60" xfId="0" applyFont="1" applyFill="1" applyBorder="1" applyAlignment="1">
      <alignment horizontal="center" vertical="center" wrapText="1"/>
    </xf>
    <xf numFmtId="0" fontId="21" fillId="26" borderId="33" xfId="0" applyFont="1" applyFill="1" applyBorder="1" applyAlignment="1">
      <alignment horizontal="center" vertical="center"/>
    </xf>
    <xf numFmtId="0" fontId="21" fillId="26" borderId="35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47" xfId="0" applyFont="1" applyFill="1" applyBorder="1" applyAlignment="1">
      <alignment horizontal="center" vertical="center"/>
    </xf>
    <xf numFmtId="0" fontId="30" fillId="27" borderId="51" xfId="0" applyFont="1" applyFill="1" applyBorder="1" applyAlignment="1">
      <alignment horizontal="center" vertical="center" wrapText="1"/>
    </xf>
    <xf numFmtId="0" fontId="21" fillId="28" borderId="36" xfId="0" applyFont="1" applyFill="1" applyBorder="1" applyAlignment="1">
      <alignment horizontal="center" vertical="center"/>
    </xf>
    <xf numFmtId="0" fontId="21" fillId="29" borderId="47" xfId="0" applyFont="1" applyFill="1" applyBorder="1" applyAlignment="1">
      <alignment horizontal="center" vertical="center"/>
    </xf>
    <xf numFmtId="0" fontId="21" fillId="29" borderId="33" xfId="0" applyFont="1" applyFill="1" applyBorder="1" applyAlignment="1">
      <alignment horizontal="center" vertical="center"/>
    </xf>
    <xf numFmtId="0" fontId="21" fillId="29" borderId="35" xfId="0" applyFont="1" applyFill="1" applyBorder="1" applyAlignment="1">
      <alignment horizontal="center" vertical="center"/>
    </xf>
    <xf numFmtId="0" fontId="19" fillId="29" borderId="6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174" fontId="29" fillId="0" borderId="41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174" fontId="29" fillId="0" borderId="42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19" fillId="4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4" borderId="64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4" borderId="67" xfId="0" applyFont="1" applyFill="1" applyBorder="1" applyAlignment="1">
      <alignment horizontal="center" vertical="center" wrapText="1"/>
    </xf>
    <xf numFmtId="0" fontId="19" fillId="4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8" fillId="10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9" fillId="4" borderId="72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19" fillId="4" borderId="76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0" fillId="4" borderId="6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25" borderId="81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25" borderId="35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19" fillId="25" borderId="84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25" borderId="78" xfId="0" applyFont="1" applyFill="1" applyBorder="1" applyAlignment="1">
      <alignment horizontal="center" vertical="center"/>
    </xf>
    <xf numFmtId="0" fontId="18" fillId="0" borderId="86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1" fillId="29" borderId="81" xfId="0" applyFont="1" applyFill="1" applyBorder="1" applyAlignment="1">
      <alignment horizontal="center" vertical="center"/>
    </xf>
    <xf numFmtId="0" fontId="21" fillId="29" borderId="78" xfId="0" applyFont="1" applyFill="1" applyBorder="1" applyAlignment="1">
      <alignment horizontal="center" vertical="center"/>
    </xf>
    <xf numFmtId="0" fontId="19" fillId="4" borderId="77" xfId="0" applyFont="1" applyFill="1" applyBorder="1" applyAlignment="1">
      <alignment horizontal="center" vertical="center" wrapText="1"/>
    </xf>
    <xf numFmtId="0" fontId="19" fillId="29" borderId="83" xfId="0" applyFont="1" applyFill="1" applyBorder="1" applyAlignment="1">
      <alignment horizontal="center" vertical="center" wrapText="1"/>
    </xf>
    <xf numFmtId="0" fontId="21" fillId="29" borderId="36" xfId="0" applyFont="1" applyFill="1" applyBorder="1" applyAlignment="1">
      <alignment horizontal="center" vertical="center"/>
    </xf>
    <xf numFmtId="0" fontId="19" fillId="29" borderId="44" xfId="0" applyFont="1" applyFill="1" applyBorder="1" applyAlignment="1">
      <alignment horizontal="center" vertical="center" wrapText="1"/>
    </xf>
    <xf numFmtId="0" fontId="19" fillId="29" borderId="45" xfId="0" applyFont="1" applyFill="1" applyBorder="1" applyAlignment="1">
      <alignment horizontal="center" vertical="center" wrapText="1"/>
    </xf>
    <xf numFmtId="0" fontId="19" fillId="29" borderId="46" xfId="0" applyFont="1" applyFill="1" applyBorder="1" applyAlignment="1">
      <alignment horizontal="center" vertical="center" wrapText="1"/>
    </xf>
    <xf numFmtId="0" fontId="21" fillId="24" borderId="85" xfId="0" applyFont="1" applyFill="1" applyBorder="1" applyAlignment="1">
      <alignment horizontal="center" vertical="center" wrapText="1"/>
    </xf>
    <xf numFmtId="0" fontId="21" fillId="24" borderId="84" xfId="0" applyFont="1" applyFill="1" applyBorder="1" applyAlignment="1">
      <alignment horizontal="center" vertical="center" wrapText="1"/>
    </xf>
    <xf numFmtId="0" fontId="21" fillId="26" borderId="81" xfId="0" applyFont="1" applyFill="1" applyBorder="1" applyAlignment="1">
      <alignment horizontal="center" vertical="center"/>
    </xf>
    <xf numFmtId="0" fontId="21" fillId="26" borderId="78" xfId="0" applyFont="1" applyFill="1" applyBorder="1" applyAlignment="1">
      <alignment horizontal="center" vertical="center"/>
    </xf>
    <xf numFmtId="0" fontId="19" fillId="26" borderId="83" xfId="0" applyFont="1" applyFill="1" applyBorder="1" applyAlignment="1">
      <alignment horizontal="center" vertical="center" wrapText="1"/>
    </xf>
    <xf numFmtId="0" fontId="19" fillId="26" borderId="44" xfId="0" applyFont="1" applyFill="1" applyBorder="1" applyAlignment="1">
      <alignment horizontal="center" vertical="center" wrapText="1"/>
    </xf>
    <xf numFmtId="0" fontId="19" fillId="26" borderId="45" xfId="0" applyFont="1" applyFill="1" applyBorder="1" applyAlignment="1">
      <alignment horizontal="center" vertical="center" wrapText="1"/>
    </xf>
    <xf numFmtId="0" fontId="19" fillId="26" borderId="46" xfId="0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6" fillId="4" borderId="84" xfId="0" applyFont="1" applyFill="1" applyBorder="1" applyAlignment="1">
      <alignment horizontal="center" vertical="center" wrapText="1"/>
    </xf>
    <xf numFmtId="0" fontId="27" fillId="10" borderId="84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28" fillId="10" borderId="84" xfId="0" applyFont="1" applyFill="1" applyBorder="1" applyAlignment="1">
      <alignment horizontal="center" vertical="center" wrapText="1"/>
    </xf>
    <xf numFmtId="174" fontId="29" fillId="7" borderId="86" xfId="0" applyNumberFormat="1" applyFont="1" applyFill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 vertical="center" wrapText="1"/>
    </xf>
    <xf numFmtId="0" fontId="25" fillId="0" borderId="91" xfId="0" applyFont="1" applyFill="1" applyBorder="1" applyAlignment="1">
      <alignment horizontal="center" vertical="center" wrapText="1"/>
    </xf>
    <xf numFmtId="0" fontId="25" fillId="0" borderId="92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174" fontId="29" fillId="0" borderId="43" xfId="0" applyNumberFormat="1" applyFont="1" applyFill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6.421875" style="0" customWidth="1"/>
    <col min="6" max="6" width="7.421875" style="0" hidden="1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229" t="s">
        <v>63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1"/>
    </row>
    <row r="3" spans="2:20" ht="39.75" thickBot="1">
      <c r="B3" s="232" t="s">
        <v>0</v>
      </c>
      <c r="C3" s="149"/>
      <c r="D3" s="111" t="s">
        <v>1</v>
      </c>
      <c r="E3" s="111" t="s">
        <v>2</v>
      </c>
      <c r="F3" s="112" t="s">
        <v>3</v>
      </c>
      <c r="G3" s="113" t="s">
        <v>39</v>
      </c>
      <c r="H3" s="114" t="s">
        <v>40</v>
      </c>
      <c r="I3" s="115"/>
      <c r="J3" s="116" t="s">
        <v>4</v>
      </c>
      <c r="K3" s="113" t="s">
        <v>41</v>
      </c>
      <c r="L3" s="114" t="s">
        <v>42</v>
      </c>
      <c r="M3" s="115"/>
      <c r="N3" s="115" t="s">
        <v>5</v>
      </c>
      <c r="O3" s="117" t="s">
        <v>50</v>
      </c>
      <c r="P3" s="118" t="s">
        <v>43</v>
      </c>
      <c r="Q3" s="119" t="s">
        <v>44</v>
      </c>
      <c r="R3" s="120"/>
      <c r="S3" s="121" t="s">
        <v>7</v>
      </c>
      <c r="T3" s="233" t="s">
        <v>8</v>
      </c>
    </row>
    <row r="4" spans="2:20" ht="18">
      <c r="B4" s="122">
        <v>8</v>
      </c>
      <c r="C4" s="123"/>
      <c r="D4" s="124" t="s">
        <v>105</v>
      </c>
      <c r="E4" s="107" t="s">
        <v>58</v>
      </c>
      <c r="F4" s="125"/>
      <c r="G4" s="126">
        <v>0</v>
      </c>
      <c r="H4" s="126">
        <v>0</v>
      </c>
      <c r="I4" s="127">
        <f>COUNTIF(G$4:G$15,"&lt;"&amp;G4)*ROWS(G$4:G$15)+COUNTIF(H$4:H$15,"&lt;"&amp;H4)</f>
        <v>26</v>
      </c>
      <c r="J4" s="128">
        <f>IF(COUNTIF(I$4:I$15,I4)&gt;1,RANK(I4,I$4:I$15,0)+(COUNT(I$4:I$15)+1-RANK(I4,I$4:I$15,0)-RANK(I4,I$4:I$15,1))/2,RANK(I4,I$4:I$15,0)+(COUNT(I$4:I$15)+1-RANK(I4,I$4:I$15,0)-RANK(I4,I$4:I$15,1)))</f>
        <v>10</v>
      </c>
      <c r="K4" s="129">
        <v>3</v>
      </c>
      <c r="L4" s="129">
        <v>3</v>
      </c>
      <c r="M4" s="127">
        <f>COUNTIF(K$4:K$15,"&lt;"&amp;K4)*ROWS(K$4:K$15)+COUNTIF(L$4:L$15,"&lt;"&amp;L4)</f>
        <v>52</v>
      </c>
      <c r="N4" s="128">
        <f>IF(COUNTIF(M$4:M$15,M4)&gt;1,RANK(M4,M$4:M$15,0)+(COUNT(M$4:M$15)+1-RANK(M4,M$4:M$15,0)-RANK(M4,M$4:M$15,1))/2,RANK(M4,M$4:M$15,0)+(COUNT(M$4:M$15)+1-RANK(M4,M$4:M$15,0)-RANK(M4,M$4:M$15,1)))</f>
        <v>7</v>
      </c>
      <c r="O4" s="130">
        <f>SUM(J4,N4)</f>
        <v>17</v>
      </c>
      <c r="P4" s="131">
        <f aca="true" t="shared" si="0" ref="P4:P15">SUM(K4,G4)</f>
        <v>3</v>
      </c>
      <c r="Q4" s="132">
        <f aca="true" t="shared" si="1" ref="Q4:Q15">SUM(L4,H4)</f>
        <v>3</v>
      </c>
      <c r="R4" s="133">
        <f>(COUNTIF(O$4:O$15,"&gt;"&amp;O4)*ROWS(O$4:O$14)+COUNTIF(P$4:P$15,"&lt;"&amp;P4))*ROWS(O$4:O$15)+COUNTIF(Q$4:Q$15,"&lt;"&amp;Q4)</f>
        <v>290</v>
      </c>
      <c r="S4" s="134">
        <f>IF(COUNTIF(R$4:R$15,R4)&gt;1,RANK(R4,R$4:R$15,0)+(COUNT(R$4:R$15)+1-RANK(R4,R$4:R$15,0)-RANK(R4,R$4:R$15,1))/2,RANK(R4,R$4:R$15,0)+(COUNT(R$4:R$15)+1-RANK(R4,R$4:R$15,0)-RANK(R4,R$4:R$15,1)))</f>
        <v>10</v>
      </c>
      <c r="T4" s="135">
        <v>0</v>
      </c>
    </row>
    <row r="5" spans="2:20" ht="18">
      <c r="B5" s="136">
        <v>1</v>
      </c>
      <c r="C5" s="2"/>
      <c r="D5" s="89" t="s">
        <v>106</v>
      </c>
      <c r="E5" s="108" t="s">
        <v>54</v>
      </c>
      <c r="F5" s="137"/>
      <c r="G5" s="138">
        <v>13</v>
      </c>
      <c r="H5" s="138">
        <v>13</v>
      </c>
      <c r="I5" s="139">
        <f aca="true" t="shared" si="2" ref="I5:I15">COUNTIF(G$4:G$15,"&lt;"&amp;G5)*ROWS(G$4:G$15)+COUNTIF(H$4:H$15,"&lt;"&amp;H5)</f>
        <v>143</v>
      </c>
      <c r="J5" s="140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141">
        <v>2</v>
      </c>
      <c r="L5" s="141">
        <v>2</v>
      </c>
      <c r="M5" s="139">
        <f aca="true" t="shared" si="4" ref="M5:M15">COUNTIF(K$4:K$15,"&lt;"&amp;K5)*ROWS(K$4:K$15)+COUNTIF(L$4:L$15,"&lt;"&amp;L5)</f>
        <v>26</v>
      </c>
      <c r="N5" s="140">
        <f aca="true" t="shared" si="5" ref="N5:N15">IF(COUNTIF(M$4:M$15,M5)&gt;1,RANK(M5,M$4:M$15,0)+(COUNT(M$4:M$15)+1-RANK(M5,M$4:M$15,0)-RANK(M5,M$4:M$15,1))/2,RANK(M5,M$4:M$15,0)+(COUNT(M$4:M$15)+1-RANK(M5,M$4:M$15,0)-RANK(M5,M$4:M$15,1)))</f>
        <v>9.5</v>
      </c>
      <c r="O5" s="142">
        <f aca="true" t="shared" si="6" ref="O5:O15">SUM(J5,N5)</f>
        <v>10.5</v>
      </c>
      <c r="P5" s="143">
        <f t="shared" si="0"/>
        <v>15</v>
      </c>
      <c r="Q5" s="144">
        <f t="shared" si="1"/>
        <v>15</v>
      </c>
      <c r="R5" s="145">
        <f aca="true" t="shared" si="7" ref="R5:R15">(COUNTIF(O$4:O$15,"&gt;"&amp;O5)*ROWS(O$4:O$14)+COUNTIF(P$4:P$15,"&lt;"&amp;P5))*ROWS(O$4:O$15)+COUNTIF(Q$4:Q$15,"&lt;"&amp;Q5)</f>
        <v>790</v>
      </c>
      <c r="S5" s="146">
        <f aca="true" t="shared" si="8" ref="S5:S15">IF(COUNTIF(R$4:R$15,R5)&gt;1,RANK(R5,R$4:R$15,0)+(COUNT(R$4:R$15)+1-RANK(R5,R$4:R$15,0)-RANK(R5,R$4:R$15,1))/2,RANK(R5,R$4:R$15,0)+(COUNT(R$4:R$15)+1-RANK(R5,R$4:R$15,0)-RANK(R5,R$4:R$15,1)))</f>
        <v>6</v>
      </c>
      <c r="T5" s="147">
        <v>0</v>
      </c>
    </row>
    <row r="6" spans="2:20" ht="18">
      <c r="B6" s="136">
        <v>2</v>
      </c>
      <c r="C6" s="2"/>
      <c r="D6" s="89" t="s">
        <v>81</v>
      </c>
      <c r="E6" s="108" t="s">
        <v>59</v>
      </c>
      <c r="F6" s="137"/>
      <c r="G6" s="138">
        <v>8</v>
      </c>
      <c r="H6" s="138">
        <v>8</v>
      </c>
      <c r="I6" s="139">
        <f t="shared" si="2"/>
        <v>104</v>
      </c>
      <c r="J6" s="140">
        <f t="shared" si="3"/>
        <v>4</v>
      </c>
      <c r="K6" s="141">
        <v>4</v>
      </c>
      <c r="L6" s="141">
        <v>4</v>
      </c>
      <c r="M6" s="139">
        <f t="shared" si="4"/>
        <v>91</v>
      </c>
      <c r="N6" s="140">
        <f t="shared" si="5"/>
        <v>5</v>
      </c>
      <c r="O6" s="142">
        <f t="shared" si="6"/>
        <v>9</v>
      </c>
      <c r="P6" s="143">
        <f t="shared" si="0"/>
        <v>12</v>
      </c>
      <c r="Q6" s="144">
        <f t="shared" si="1"/>
        <v>12</v>
      </c>
      <c r="R6" s="145">
        <f t="shared" si="7"/>
        <v>1253</v>
      </c>
      <c r="S6" s="146">
        <f t="shared" si="8"/>
        <v>2.5</v>
      </c>
      <c r="T6" s="147">
        <v>0</v>
      </c>
    </row>
    <row r="7" spans="2:20" ht="18">
      <c r="B7" s="136">
        <v>10</v>
      </c>
      <c r="C7" s="2"/>
      <c r="D7" s="89" t="s">
        <v>107</v>
      </c>
      <c r="E7" s="108" t="s">
        <v>55</v>
      </c>
      <c r="F7" s="137"/>
      <c r="G7" s="138">
        <v>11</v>
      </c>
      <c r="H7" s="138">
        <v>11</v>
      </c>
      <c r="I7" s="139">
        <f t="shared" si="2"/>
        <v>130</v>
      </c>
      <c r="J7" s="140">
        <f t="shared" si="3"/>
        <v>2</v>
      </c>
      <c r="K7" s="141">
        <v>2</v>
      </c>
      <c r="L7" s="141">
        <v>2</v>
      </c>
      <c r="M7" s="139">
        <f t="shared" si="4"/>
        <v>26</v>
      </c>
      <c r="N7" s="140">
        <f t="shared" si="5"/>
        <v>9.5</v>
      </c>
      <c r="O7" s="142">
        <f t="shared" si="6"/>
        <v>11.5</v>
      </c>
      <c r="P7" s="143">
        <f t="shared" si="0"/>
        <v>13</v>
      </c>
      <c r="Q7" s="144">
        <f t="shared" si="1"/>
        <v>13</v>
      </c>
      <c r="R7" s="145">
        <f t="shared" si="7"/>
        <v>632</v>
      </c>
      <c r="S7" s="146">
        <f t="shared" si="8"/>
        <v>8</v>
      </c>
      <c r="T7" s="147">
        <v>0</v>
      </c>
    </row>
    <row r="8" spans="2:20" ht="18">
      <c r="B8" s="136">
        <v>7</v>
      </c>
      <c r="C8" s="2"/>
      <c r="D8" s="89" t="s">
        <v>108</v>
      </c>
      <c r="E8" s="108" t="s">
        <v>56</v>
      </c>
      <c r="F8" s="137"/>
      <c r="G8" s="138">
        <v>9</v>
      </c>
      <c r="H8" s="138">
        <v>9</v>
      </c>
      <c r="I8" s="139">
        <f t="shared" si="2"/>
        <v>117</v>
      </c>
      <c r="J8" s="140">
        <f t="shared" si="3"/>
        <v>3</v>
      </c>
      <c r="K8" s="141">
        <v>3</v>
      </c>
      <c r="L8" s="141">
        <v>3</v>
      </c>
      <c r="M8" s="139">
        <f t="shared" si="4"/>
        <v>52</v>
      </c>
      <c r="N8" s="140">
        <f t="shared" si="5"/>
        <v>7</v>
      </c>
      <c r="O8" s="142">
        <f t="shared" si="6"/>
        <v>10</v>
      </c>
      <c r="P8" s="143">
        <f t="shared" si="0"/>
        <v>12</v>
      </c>
      <c r="Q8" s="144">
        <f t="shared" si="1"/>
        <v>12</v>
      </c>
      <c r="R8" s="145">
        <f t="shared" si="7"/>
        <v>989</v>
      </c>
      <c r="S8" s="146">
        <f t="shared" si="8"/>
        <v>5</v>
      </c>
      <c r="T8" s="147">
        <v>0</v>
      </c>
    </row>
    <row r="9" spans="2:20" ht="18">
      <c r="B9" s="136">
        <v>3</v>
      </c>
      <c r="C9" s="2"/>
      <c r="D9" s="89" t="s">
        <v>73</v>
      </c>
      <c r="E9" s="108" t="s">
        <v>57</v>
      </c>
      <c r="F9" s="137"/>
      <c r="G9" s="138">
        <v>6</v>
      </c>
      <c r="H9" s="138">
        <v>6</v>
      </c>
      <c r="I9" s="139">
        <f t="shared" si="2"/>
        <v>91</v>
      </c>
      <c r="J9" s="140">
        <f t="shared" si="3"/>
        <v>5</v>
      </c>
      <c r="K9" s="141">
        <v>6</v>
      </c>
      <c r="L9" s="141">
        <v>6</v>
      </c>
      <c r="M9" s="139">
        <f t="shared" si="4"/>
        <v>104</v>
      </c>
      <c r="N9" s="140">
        <f t="shared" si="5"/>
        <v>4</v>
      </c>
      <c r="O9" s="142">
        <f t="shared" si="6"/>
        <v>9</v>
      </c>
      <c r="P9" s="143">
        <f t="shared" si="0"/>
        <v>12</v>
      </c>
      <c r="Q9" s="144">
        <f t="shared" si="1"/>
        <v>12</v>
      </c>
      <c r="R9" s="145">
        <f t="shared" si="7"/>
        <v>1253</v>
      </c>
      <c r="S9" s="146">
        <f t="shared" si="8"/>
        <v>2.5</v>
      </c>
      <c r="T9" s="147">
        <v>0</v>
      </c>
    </row>
    <row r="10" spans="2:20" ht="18">
      <c r="B10" s="136">
        <v>4</v>
      </c>
      <c r="C10" s="2"/>
      <c r="D10" s="89" t="s">
        <v>78</v>
      </c>
      <c r="E10" s="108" t="s">
        <v>60</v>
      </c>
      <c r="F10" s="137"/>
      <c r="G10" s="138">
        <v>5</v>
      </c>
      <c r="H10" s="138">
        <v>5</v>
      </c>
      <c r="I10" s="139">
        <f t="shared" si="2"/>
        <v>78</v>
      </c>
      <c r="J10" s="140">
        <f t="shared" si="3"/>
        <v>6</v>
      </c>
      <c r="K10" s="141">
        <v>8</v>
      </c>
      <c r="L10" s="141">
        <v>8</v>
      </c>
      <c r="M10" s="139">
        <f t="shared" si="4"/>
        <v>130</v>
      </c>
      <c r="N10" s="140">
        <f t="shared" si="5"/>
        <v>2</v>
      </c>
      <c r="O10" s="142">
        <f t="shared" si="6"/>
        <v>8</v>
      </c>
      <c r="P10" s="143">
        <f t="shared" si="0"/>
        <v>13</v>
      </c>
      <c r="Q10" s="144">
        <f t="shared" si="1"/>
        <v>13</v>
      </c>
      <c r="R10" s="145">
        <f t="shared" si="7"/>
        <v>1556</v>
      </c>
      <c r="S10" s="146">
        <f t="shared" si="8"/>
        <v>1</v>
      </c>
      <c r="T10" s="147">
        <v>0</v>
      </c>
    </row>
    <row r="11" spans="2:20" ht="18">
      <c r="B11" s="136">
        <v>9</v>
      </c>
      <c r="C11" s="2"/>
      <c r="D11" s="89" t="s">
        <v>85</v>
      </c>
      <c r="E11" s="108" t="s">
        <v>61</v>
      </c>
      <c r="F11" s="137"/>
      <c r="G11" s="138">
        <v>3</v>
      </c>
      <c r="H11" s="138">
        <v>3</v>
      </c>
      <c r="I11" s="139">
        <f t="shared" si="2"/>
        <v>52</v>
      </c>
      <c r="J11" s="140">
        <f t="shared" si="3"/>
        <v>7.5</v>
      </c>
      <c r="K11" s="141">
        <v>3</v>
      </c>
      <c r="L11" s="141">
        <v>3</v>
      </c>
      <c r="M11" s="139">
        <f t="shared" si="4"/>
        <v>52</v>
      </c>
      <c r="N11" s="140">
        <f t="shared" si="5"/>
        <v>7</v>
      </c>
      <c r="O11" s="142">
        <f t="shared" si="6"/>
        <v>14.5</v>
      </c>
      <c r="P11" s="143">
        <f t="shared" si="0"/>
        <v>6</v>
      </c>
      <c r="Q11" s="144">
        <f t="shared" si="1"/>
        <v>6</v>
      </c>
      <c r="R11" s="145">
        <f t="shared" si="7"/>
        <v>435</v>
      </c>
      <c r="S11" s="146">
        <f t="shared" si="8"/>
        <v>9</v>
      </c>
      <c r="T11" s="147">
        <v>0</v>
      </c>
    </row>
    <row r="12" spans="2:20" ht="18">
      <c r="B12" s="136">
        <v>5</v>
      </c>
      <c r="C12" s="2"/>
      <c r="D12" s="89" t="s">
        <v>94</v>
      </c>
      <c r="E12" s="108" t="s">
        <v>62</v>
      </c>
      <c r="F12" s="137"/>
      <c r="G12" s="138">
        <v>1</v>
      </c>
      <c r="H12" s="138">
        <v>1</v>
      </c>
      <c r="I12" s="139">
        <f t="shared" si="2"/>
        <v>39</v>
      </c>
      <c r="J12" s="140">
        <f t="shared" si="3"/>
        <v>9</v>
      </c>
      <c r="K12" s="141">
        <v>15</v>
      </c>
      <c r="L12" s="141">
        <v>15</v>
      </c>
      <c r="M12" s="139">
        <f t="shared" si="4"/>
        <v>143</v>
      </c>
      <c r="N12" s="140">
        <f t="shared" si="5"/>
        <v>1</v>
      </c>
      <c r="O12" s="142">
        <f t="shared" si="6"/>
        <v>10</v>
      </c>
      <c r="P12" s="143">
        <f t="shared" si="0"/>
        <v>16</v>
      </c>
      <c r="Q12" s="144">
        <f t="shared" si="1"/>
        <v>16</v>
      </c>
      <c r="R12" s="145">
        <f t="shared" si="7"/>
        <v>1067</v>
      </c>
      <c r="S12" s="146">
        <f t="shared" si="8"/>
        <v>4</v>
      </c>
      <c r="T12" s="147">
        <v>0</v>
      </c>
    </row>
    <row r="13" spans="2:20" ht="18" thickBot="1">
      <c r="B13" s="234">
        <v>6</v>
      </c>
      <c r="C13" s="235"/>
      <c r="D13" s="236" t="s">
        <v>109</v>
      </c>
      <c r="E13" s="109" t="s">
        <v>95</v>
      </c>
      <c r="F13" s="237"/>
      <c r="G13" s="190">
        <v>3</v>
      </c>
      <c r="H13" s="190">
        <v>3</v>
      </c>
      <c r="I13" s="238">
        <f t="shared" si="2"/>
        <v>52</v>
      </c>
      <c r="J13" s="239">
        <f t="shared" si="3"/>
        <v>7.5</v>
      </c>
      <c r="K13" s="249">
        <v>7</v>
      </c>
      <c r="L13" s="249">
        <v>7</v>
      </c>
      <c r="M13" s="238">
        <f t="shared" si="4"/>
        <v>117</v>
      </c>
      <c r="N13" s="239">
        <f t="shared" si="5"/>
        <v>3</v>
      </c>
      <c r="O13" s="240">
        <f t="shared" si="6"/>
        <v>10.5</v>
      </c>
      <c r="P13" s="241">
        <f t="shared" si="0"/>
        <v>10</v>
      </c>
      <c r="Q13" s="242">
        <f t="shared" si="1"/>
        <v>10</v>
      </c>
      <c r="R13" s="243">
        <f t="shared" si="7"/>
        <v>712</v>
      </c>
      <c r="S13" s="244">
        <f t="shared" si="8"/>
        <v>7</v>
      </c>
      <c r="T13" s="245">
        <v>0</v>
      </c>
    </row>
    <row r="14" spans="2:20" ht="18" hidden="1">
      <c r="B14" s="217"/>
      <c r="C14" s="218"/>
      <c r="D14" s="7"/>
      <c r="E14" s="192"/>
      <c r="F14" s="219"/>
      <c r="G14" s="220">
        <v>-2</v>
      </c>
      <c r="H14" s="247">
        <v>-2</v>
      </c>
      <c r="I14" s="221">
        <f t="shared" si="2"/>
        <v>0</v>
      </c>
      <c r="J14" s="222">
        <f t="shared" si="3"/>
        <v>11.5</v>
      </c>
      <c r="K14" s="248">
        <v>-2</v>
      </c>
      <c r="L14" s="247">
        <v>-2</v>
      </c>
      <c r="M14" s="221">
        <f t="shared" si="4"/>
        <v>0</v>
      </c>
      <c r="N14" s="222">
        <f t="shared" si="5"/>
        <v>11.5</v>
      </c>
      <c r="O14" s="223">
        <f t="shared" si="6"/>
        <v>23</v>
      </c>
      <c r="P14" s="224">
        <f t="shared" si="0"/>
        <v>-4</v>
      </c>
      <c r="Q14" s="225">
        <f t="shared" si="1"/>
        <v>-4</v>
      </c>
      <c r="R14" s="226">
        <f t="shared" si="7"/>
        <v>0</v>
      </c>
      <c r="S14" s="227">
        <f t="shared" si="8"/>
        <v>11.5</v>
      </c>
      <c r="T14" s="228">
        <v>0</v>
      </c>
    </row>
    <row r="15" spans="2:20" ht="18" hidden="1" thickBot="1">
      <c r="B15" s="19"/>
      <c r="C15" s="20"/>
      <c r="D15" s="90"/>
      <c r="E15" s="109"/>
      <c r="F15" s="23"/>
      <c r="G15" s="31">
        <v>-2</v>
      </c>
      <c r="H15" s="32">
        <v>-2</v>
      </c>
      <c r="I15" s="51">
        <f t="shared" si="2"/>
        <v>0</v>
      </c>
      <c r="J15" s="54">
        <f t="shared" si="3"/>
        <v>11.5</v>
      </c>
      <c r="K15" s="55">
        <v>-2</v>
      </c>
      <c r="L15" s="32">
        <v>-2</v>
      </c>
      <c r="M15" s="51">
        <f t="shared" si="4"/>
        <v>0</v>
      </c>
      <c r="N15" s="54">
        <f t="shared" si="5"/>
        <v>11.5</v>
      </c>
      <c r="O15" s="48">
        <f t="shared" si="6"/>
        <v>23</v>
      </c>
      <c r="P15" s="45">
        <f t="shared" si="0"/>
        <v>-4</v>
      </c>
      <c r="Q15" s="33">
        <f t="shared" si="1"/>
        <v>-4</v>
      </c>
      <c r="R15" s="36">
        <f t="shared" si="7"/>
        <v>0</v>
      </c>
      <c r="S15" s="42">
        <f t="shared" si="8"/>
        <v>11.5</v>
      </c>
      <c r="T15" s="39">
        <v>0</v>
      </c>
    </row>
    <row r="16" spans="2:20" ht="12.75">
      <c r="B16" s="85"/>
      <c r="C16" s="85"/>
      <c r="D16" s="85"/>
      <c r="E16" s="85"/>
      <c r="F16" s="85"/>
      <c r="G16" s="85"/>
      <c r="H16" s="85"/>
      <c r="I16" s="85"/>
      <c r="J16" s="85">
        <f>SUM(J4:J15)</f>
        <v>78</v>
      </c>
      <c r="K16" s="85"/>
      <c r="L16" s="85"/>
      <c r="M16" s="85"/>
      <c r="N16" s="85">
        <f>SUM(N4:N15)</f>
        <v>78</v>
      </c>
      <c r="O16" s="85">
        <f>SUM(O4:O15)</f>
        <v>156</v>
      </c>
      <c r="P16" s="85"/>
      <c r="Q16" s="85"/>
      <c r="R16" s="85"/>
      <c r="S16" s="85"/>
      <c r="T16" s="85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C5" sqref="C5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140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61" t="s">
        <v>127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</row>
    <row r="3" spans="1:26" ht="16.5" customHeight="1" thickBot="1">
      <c r="A3" s="5"/>
      <c r="B3" s="153" t="s">
        <v>9</v>
      </c>
      <c r="C3" s="151" t="s">
        <v>2</v>
      </c>
      <c r="D3" s="166" t="s">
        <v>10</v>
      </c>
      <c r="E3" s="164"/>
      <c r="F3" s="170"/>
      <c r="G3" s="166" t="s">
        <v>11</v>
      </c>
      <c r="H3" s="164"/>
      <c r="I3" s="170"/>
      <c r="J3" s="166" t="s">
        <v>12</v>
      </c>
      <c r="K3" s="164"/>
      <c r="L3" s="170"/>
      <c r="M3" s="166" t="s">
        <v>13</v>
      </c>
      <c r="N3" s="164"/>
      <c r="O3" s="170"/>
      <c r="P3" s="155" t="s">
        <v>49</v>
      </c>
      <c r="Q3" s="156" t="s">
        <v>45</v>
      </c>
      <c r="R3" s="158" t="s">
        <v>14</v>
      </c>
      <c r="S3" s="151" t="s">
        <v>48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1" thickBot="1">
      <c r="A4" s="5"/>
      <c r="B4" s="154"/>
      <c r="C4" s="152"/>
      <c r="D4" s="57" t="s">
        <v>15</v>
      </c>
      <c r="E4" s="56" t="s">
        <v>31</v>
      </c>
      <c r="F4" s="56" t="s">
        <v>32</v>
      </c>
      <c r="G4" s="59" t="s">
        <v>15</v>
      </c>
      <c r="H4" s="56" t="s">
        <v>31</v>
      </c>
      <c r="I4" s="58" t="s">
        <v>32</v>
      </c>
      <c r="J4" s="57" t="s">
        <v>15</v>
      </c>
      <c r="K4" s="56" t="s">
        <v>31</v>
      </c>
      <c r="L4" s="56" t="s">
        <v>32</v>
      </c>
      <c r="M4" s="59" t="s">
        <v>15</v>
      </c>
      <c r="N4" s="56" t="s">
        <v>31</v>
      </c>
      <c r="O4" s="56" t="s">
        <v>32</v>
      </c>
      <c r="P4" s="203"/>
      <c r="Q4" s="171"/>
      <c r="R4" s="172"/>
      <c r="S4" s="173"/>
      <c r="T4" s="4"/>
      <c r="U4" s="5"/>
      <c r="V4" s="4"/>
      <c r="W4" s="4"/>
      <c r="X4" s="5"/>
      <c r="Y4" s="5"/>
      <c r="Z4" s="5"/>
    </row>
    <row r="5" spans="1:26" ht="18" thickBot="1">
      <c r="A5" s="5"/>
      <c r="B5" s="66" t="s">
        <v>19</v>
      </c>
      <c r="C5" s="193" t="s">
        <v>58</v>
      </c>
      <c r="D5" s="104">
        <f>LOOKUP(Nedela_I_kolo_sekt_A!S4,Nedela_I_kolo_sekt_A!S4)</f>
        <v>3</v>
      </c>
      <c r="E5" s="70">
        <f>LOOKUP(Nedela_I_kolo_sekt_A!Q4,Nedela_I_kolo_sekt_A!Q4)</f>
        <v>7</v>
      </c>
      <c r="F5" s="73">
        <f>LOOKUP(Nedela_I_kolo_sekt_A!P4,Nedela_I_kolo_sekt_A!P4)</f>
        <v>7</v>
      </c>
      <c r="G5" s="104">
        <f>Nedela_I_kolo_sekt_B!S4</f>
        <v>2</v>
      </c>
      <c r="H5" s="70">
        <f>Nedela_I_kolo_sekt_B!Q4</f>
        <v>13</v>
      </c>
      <c r="I5" s="73">
        <f>Nedela_I_kolo_sekt_B!P4</f>
        <v>13</v>
      </c>
      <c r="J5" s="104">
        <f>Nedela_I_kolo_sekt_C!S4</f>
        <v>4</v>
      </c>
      <c r="K5" s="70">
        <f>Nedela_I_kolo_sekt_C!Q4</f>
        <v>6</v>
      </c>
      <c r="L5" s="73">
        <f>Nedela_I_kolo_sekt_C!P4</f>
        <v>6</v>
      </c>
      <c r="M5" s="104">
        <f>Nedela_I_kolo_sekt_D!S4</f>
        <v>9.5</v>
      </c>
      <c r="N5" s="70">
        <f>Nedela_I_kolo_sekt_D!Q4</f>
        <v>4</v>
      </c>
      <c r="O5" s="73">
        <f>Nedela_I_kolo_sekt_D!P4</f>
        <v>4</v>
      </c>
      <c r="P5" s="206">
        <f>SUM(D5,G5,J5,M5)</f>
        <v>18.5</v>
      </c>
      <c r="Q5" s="60">
        <f>SUM(E5,H5,K5,N5)</f>
        <v>30</v>
      </c>
      <c r="R5" s="63">
        <f>SUM(F5,I5,L5,O5)</f>
        <v>30</v>
      </c>
      <c r="S5" s="197"/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67" t="s">
        <v>20</v>
      </c>
      <c r="C6" s="95" t="s">
        <v>54</v>
      </c>
      <c r="D6" s="105">
        <f>LOOKUP(Nedela_I_kolo_sekt_A!S5,Nedela_I_kolo_sekt_A!S5)</f>
        <v>9</v>
      </c>
      <c r="E6" s="76">
        <f>LOOKUP(Nedela_I_kolo_sekt_A!Q5,Nedela_I_kolo_sekt_A!Q5)</f>
        <v>1</v>
      </c>
      <c r="F6" s="78">
        <f>LOOKUP(Nedela_I_kolo_sekt_A!P5,Nedela_I_kolo_sekt_A!P5)</f>
        <v>1</v>
      </c>
      <c r="G6" s="105">
        <f>Nedela_I_kolo_sekt_B!S5</f>
        <v>6</v>
      </c>
      <c r="H6" s="76">
        <f>Nedela_I_kolo_sekt_B!Q5</f>
        <v>7</v>
      </c>
      <c r="I6" s="78">
        <f>Nedela_I_kolo_sekt_B!P5</f>
        <v>7</v>
      </c>
      <c r="J6" s="105">
        <f>Nedela_I_kolo_sekt_C!S5</f>
        <v>3</v>
      </c>
      <c r="K6" s="76">
        <f>Nedela_I_kolo_sekt_C!Q5</f>
        <v>6</v>
      </c>
      <c r="L6" s="78">
        <f>Nedela_I_kolo_sekt_C!P5</f>
        <v>6</v>
      </c>
      <c r="M6" s="105">
        <f>Nedela_I_kolo_sekt_D!S5</f>
        <v>7</v>
      </c>
      <c r="N6" s="76">
        <f>Nedela_I_kolo_sekt_D!Q5</f>
        <v>7</v>
      </c>
      <c r="O6" s="78">
        <f>Nedela_I_kolo_sekt_D!P5</f>
        <v>7</v>
      </c>
      <c r="P6" s="207">
        <f aca="true" t="shared" si="0" ref="P6:P16">SUM(D6,G6,J6,M6)</f>
        <v>25</v>
      </c>
      <c r="Q6" s="61">
        <f aca="true" t="shared" si="1" ref="Q6:R16">SUM(E6,H6,K6,N6)</f>
        <v>21</v>
      </c>
      <c r="R6" s="64">
        <f t="shared" si="1"/>
        <v>21</v>
      </c>
      <c r="S6" s="198"/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67" t="s">
        <v>21</v>
      </c>
      <c r="C7" s="95" t="s">
        <v>59</v>
      </c>
      <c r="D7" s="105">
        <f>LOOKUP(Nedela_I_kolo_sekt_A!S6,Nedela_I_kolo_sekt_A!S6)</f>
        <v>4</v>
      </c>
      <c r="E7" s="76">
        <f>LOOKUP(Nedela_I_kolo_sekt_A!Q6,Nedela_I_kolo_sekt_A!Q6)</f>
        <v>4</v>
      </c>
      <c r="F7" s="78">
        <f>LOOKUP(Nedela_I_kolo_sekt_A!P6,Nedela_I_kolo_sekt_A!P6)</f>
        <v>4</v>
      </c>
      <c r="G7" s="105">
        <f>Nedela_I_kolo_sekt_B!S6</f>
        <v>10</v>
      </c>
      <c r="H7" s="76">
        <f>Nedela_I_kolo_sekt_B!Q6</f>
        <v>4</v>
      </c>
      <c r="I7" s="78">
        <f>Nedela_I_kolo_sekt_B!P6</f>
        <v>4</v>
      </c>
      <c r="J7" s="105">
        <f>Nedela_I_kolo_sekt_C!S6</f>
        <v>10</v>
      </c>
      <c r="K7" s="76">
        <f>Nedela_I_kolo_sekt_C!Q6</f>
        <v>2</v>
      </c>
      <c r="L7" s="78">
        <f>Nedela_I_kolo_sekt_C!P6</f>
        <v>2</v>
      </c>
      <c r="M7" s="105">
        <f>Nedela_I_kolo_sekt_D!S6</f>
        <v>2</v>
      </c>
      <c r="N7" s="76">
        <f>Nedela_I_kolo_sekt_D!Q6</f>
        <v>10</v>
      </c>
      <c r="O7" s="78">
        <f>Nedela_I_kolo_sekt_D!P6</f>
        <v>10</v>
      </c>
      <c r="P7" s="207">
        <f t="shared" si="0"/>
        <v>26</v>
      </c>
      <c r="Q7" s="61">
        <f t="shared" si="1"/>
        <v>20</v>
      </c>
      <c r="R7" s="64">
        <f t="shared" si="1"/>
        <v>20</v>
      </c>
      <c r="S7" s="198"/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67" t="s">
        <v>22</v>
      </c>
      <c r="C8" s="95" t="s">
        <v>55</v>
      </c>
      <c r="D8" s="105">
        <f>LOOKUP(Nedela_I_kolo_sekt_A!S7,Nedela_I_kolo_sekt_A!S7)</f>
        <v>2</v>
      </c>
      <c r="E8" s="76">
        <f>LOOKUP(Nedela_I_kolo_sekt_A!Q7,Nedela_I_kolo_sekt_A!Q7)</f>
        <v>7</v>
      </c>
      <c r="F8" s="78">
        <f>LOOKUP(Nedela_I_kolo_sekt_A!P7,Nedela_I_kolo_sekt_A!P7)</f>
        <v>7</v>
      </c>
      <c r="G8" s="105">
        <f>Nedela_I_kolo_sekt_B!S7</f>
        <v>1</v>
      </c>
      <c r="H8" s="76">
        <f>Nedela_I_kolo_sekt_B!Q7</f>
        <v>29</v>
      </c>
      <c r="I8" s="78">
        <f>Nedela_I_kolo_sekt_B!P7</f>
        <v>29</v>
      </c>
      <c r="J8" s="105">
        <f>Nedela_I_kolo_sekt_C!S7</f>
        <v>1.5</v>
      </c>
      <c r="K8" s="76">
        <f>Nedela_I_kolo_sekt_C!Q7</f>
        <v>7</v>
      </c>
      <c r="L8" s="78">
        <f>Nedela_I_kolo_sekt_C!P7</f>
        <v>7</v>
      </c>
      <c r="M8" s="105">
        <f>Nedela_I_kolo_sekt_D!S7</f>
        <v>1</v>
      </c>
      <c r="N8" s="76">
        <f>Nedela_I_kolo_sekt_D!Q7</f>
        <v>13</v>
      </c>
      <c r="O8" s="78">
        <f>Nedela_I_kolo_sekt_D!P7</f>
        <v>13</v>
      </c>
      <c r="P8" s="207">
        <f t="shared" si="0"/>
        <v>5.5</v>
      </c>
      <c r="Q8" s="61">
        <f t="shared" si="1"/>
        <v>56</v>
      </c>
      <c r="R8" s="64">
        <f t="shared" si="1"/>
        <v>56</v>
      </c>
      <c r="S8" s="198"/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67" t="s">
        <v>23</v>
      </c>
      <c r="C9" s="95" t="s">
        <v>56</v>
      </c>
      <c r="D9" s="105">
        <f>LOOKUP(Nedela_I_kolo_sekt_A!S8,Nedela_I_kolo_sekt_A!S8)</f>
        <v>6</v>
      </c>
      <c r="E9" s="76">
        <f>LOOKUP(Nedela_I_kolo_sekt_A!Q8,Nedela_I_kolo_sekt_A!Q8)</f>
        <v>5</v>
      </c>
      <c r="F9" s="78">
        <f>LOOKUP(Nedela_I_kolo_sekt_A!P8,Nedela_I_kolo_sekt_A!P8)</f>
        <v>5</v>
      </c>
      <c r="G9" s="105">
        <f>Nedela_I_kolo_sekt_B!S8</f>
        <v>7</v>
      </c>
      <c r="H9" s="76">
        <f>Nedela_I_kolo_sekt_B!Q8</f>
        <v>6</v>
      </c>
      <c r="I9" s="78">
        <f>Nedela_I_kolo_sekt_B!P8</f>
        <v>6</v>
      </c>
      <c r="J9" s="105">
        <f>Nedela_I_kolo_sekt_C!S8</f>
        <v>8.5</v>
      </c>
      <c r="K9" s="76">
        <f>Nedela_I_kolo_sekt_C!Q8</f>
        <v>2</v>
      </c>
      <c r="L9" s="78">
        <f>Nedela_I_kolo_sekt_C!P8</f>
        <v>2</v>
      </c>
      <c r="M9" s="105">
        <f>Nedela_I_kolo_sekt_D!S8</f>
        <v>3</v>
      </c>
      <c r="N9" s="76">
        <f>Nedela_I_kolo_sekt_D!Q8</f>
        <v>11</v>
      </c>
      <c r="O9" s="78">
        <f>Nedela_I_kolo_sekt_D!P8</f>
        <v>11</v>
      </c>
      <c r="P9" s="207">
        <f t="shared" si="0"/>
        <v>24.5</v>
      </c>
      <c r="Q9" s="61">
        <f t="shared" si="1"/>
        <v>24</v>
      </c>
      <c r="R9" s="64">
        <f t="shared" si="1"/>
        <v>24</v>
      </c>
      <c r="S9" s="198"/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67" t="s">
        <v>24</v>
      </c>
      <c r="C10" s="95" t="s">
        <v>57</v>
      </c>
      <c r="D10" s="105">
        <f>LOOKUP(Nedela_I_kolo_sekt_A!S9,Nedela_I_kolo_sekt_A!S9)</f>
        <v>5</v>
      </c>
      <c r="E10" s="76">
        <f>LOOKUP(Nedela_I_kolo_sekt_A!Q9,Nedela_I_kolo_sekt_A!Q9)</f>
        <v>4</v>
      </c>
      <c r="F10" s="78">
        <f>LOOKUP(Nedela_I_kolo_sekt_A!P9,Nedela_I_kolo_sekt_A!P9)</f>
        <v>4</v>
      </c>
      <c r="G10" s="105">
        <f>Nedela_I_kolo_sekt_B!S9</f>
        <v>5</v>
      </c>
      <c r="H10" s="76">
        <f>Nedela_I_kolo_sekt_B!Q9</f>
        <v>8</v>
      </c>
      <c r="I10" s="78">
        <f>Nedela_I_kolo_sekt_B!P9</f>
        <v>8</v>
      </c>
      <c r="J10" s="105">
        <f>Nedela_I_kolo_sekt_C!S9</f>
        <v>1.5</v>
      </c>
      <c r="K10" s="76">
        <f>Nedela_I_kolo_sekt_C!Q9</f>
        <v>7</v>
      </c>
      <c r="L10" s="78">
        <f>Nedela_I_kolo_sekt_C!P9</f>
        <v>7</v>
      </c>
      <c r="M10" s="105">
        <f>Nedela_I_kolo_sekt_D!S9</f>
        <v>5.5</v>
      </c>
      <c r="N10" s="76">
        <f>Nedela_I_kolo_sekt_D!Q9</f>
        <v>7</v>
      </c>
      <c r="O10" s="78">
        <f>Nedela_I_kolo_sekt_D!P9</f>
        <v>7</v>
      </c>
      <c r="P10" s="207">
        <f t="shared" si="0"/>
        <v>17</v>
      </c>
      <c r="Q10" s="61">
        <f t="shared" si="1"/>
        <v>26</v>
      </c>
      <c r="R10" s="64">
        <f t="shared" si="1"/>
        <v>26</v>
      </c>
      <c r="S10" s="198"/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7.25">
      <c r="A11" s="5"/>
      <c r="B11" s="67" t="s">
        <v>25</v>
      </c>
      <c r="C11" s="95" t="s">
        <v>60</v>
      </c>
      <c r="D11" s="105">
        <f>LOOKUP(Nedela_I_kolo_sekt_A!S10,Nedela_I_kolo_sekt_A!S10)</f>
        <v>1</v>
      </c>
      <c r="E11" s="76">
        <f>LOOKUP(Nedela_I_kolo_sekt_A!Q10,Nedela_I_kolo_sekt_A!Q10)</f>
        <v>8</v>
      </c>
      <c r="F11" s="78">
        <f>LOOKUP(Nedela_I_kolo_sekt_A!P10,Nedela_I_kolo_sekt_A!P10)</f>
        <v>8</v>
      </c>
      <c r="G11" s="105">
        <f>Nedela_I_kolo_sekt_B!S10</f>
        <v>4</v>
      </c>
      <c r="H11" s="76">
        <f>Nedela_I_kolo_sekt_B!Q10</f>
        <v>9</v>
      </c>
      <c r="I11" s="78">
        <f>Nedela_I_kolo_sekt_B!P10</f>
        <v>9</v>
      </c>
      <c r="J11" s="105">
        <f>Nedela_I_kolo_sekt_C!S10</f>
        <v>8.5</v>
      </c>
      <c r="K11" s="76">
        <f>Nedela_I_kolo_sekt_C!Q10</f>
        <v>2</v>
      </c>
      <c r="L11" s="78">
        <f>Nedela_I_kolo_sekt_C!P10</f>
        <v>2</v>
      </c>
      <c r="M11" s="105">
        <f>Nedela_I_kolo_sekt_D!S10</f>
        <v>9.5</v>
      </c>
      <c r="N11" s="76">
        <f>Nedela_I_kolo_sekt_D!Q10</f>
        <v>4</v>
      </c>
      <c r="O11" s="78">
        <f>Nedela_I_kolo_sekt_D!P10</f>
        <v>4</v>
      </c>
      <c r="P11" s="207">
        <f t="shared" si="0"/>
        <v>23</v>
      </c>
      <c r="Q11" s="61">
        <f t="shared" si="1"/>
        <v>23</v>
      </c>
      <c r="R11" s="64">
        <f t="shared" si="1"/>
        <v>23</v>
      </c>
      <c r="S11" s="198"/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>
      <c r="A12" s="5"/>
      <c r="B12" s="67" t="s">
        <v>26</v>
      </c>
      <c r="C12" s="95" t="s">
        <v>61</v>
      </c>
      <c r="D12" s="105">
        <f>LOOKUP(Nedela_I_kolo_sekt_A!S11,Nedela_I_kolo_sekt_A!S11)</f>
        <v>7.5</v>
      </c>
      <c r="E12" s="76">
        <f>LOOKUP(Nedela_I_kolo_sekt_A!Q11,Nedela_I_kolo_sekt_A!Q11)</f>
        <v>2</v>
      </c>
      <c r="F12" s="78">
        <f>LOOKUP(Nedela_I_kolo_sekt_A!P11,Nedela_I_kolo_sekt_A!P11)</f>
        <v>2</v>
      </c>
      <c r="G12" s="105">
        <f>Nedela_I_kolo_sekt_B!S11</f>
        <v>8</v>
      </c>
      <c r="H12" s="76">
        <f>Nedela_I_kolo_sekt_B!Q11</f>
        <v>6</v>
      </c>
      <c r="I12" s="78">
        <f>Nedela_I_kolo_sekt_B!P11</f>
        <v>6</v>
      </c>
      <c r="J12" s="105">
        <f>Nedela_I_kolo_sekt_C!S11</f>
        <v>6</v>
      </c>
      <c r="K12" s="76">
        <f>Nedela_I_kolo_sekt_C!Q11</f>
        <v>3</v>
      </c>
      <c r="L12" s="78">
        <f>Nedela_I_kolo_sekt_C!P11</f>
        <v>3</v>
      </c>
      <c r="M12" s="105">
        <f>Nedela_I_kolo_sekt_D!S11</f>
        <v>4</v>
      </c>
      <c r="N12" s="76">
        <f>Nedela_I_kolo_sekt_D!Q11</f>
        <v>7</v>
      </c>
      <c r="O12" s="78">
        <f>Nedela_I_kolo_sekt_D!P11</f>
        <v>7</v>
      </c>
      <c r="P12" s="207">
        <f t="shared" si="0"/>
        <v>25.5</v>
      </c>
      <c r="Q12" s="61">
        <f t="shared" si="1"/>
        <v>18</v>
      </c>
      <c r="R12" s="64">
        <f t="shared" si="1"/>
        <v>18</v>
      </c>
      <c r="S12" s="198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>
      <c r="A13" s="5"/>
      <c r="B13" s="67" t="s">
        <v>27</v>
      </c>
      <c r="C13" s="95" t="s">
        <v>62</v>
      </c>
      <c r="D13" s="105">
        <f>LOOKUP(Nedela_I_kolo_sekt_A!S12,Nedela_I_kolo_sekt_A!S12)</f>
        <v>10</v>
      </c>
      <c r="E13" s="76">
        <f>LOOKUP(Nedela_I_kolo_sekt_A!Q12,Nedela_I_kolo_sekt_A!Q12)</f>
        <v>1</v>
      </c>
      <c r="F13" s="78">
        <f>LOOKUP(Nedela_I_kolo_sekt_A!P12,Nedela_I_kolo_sekt_A!P12)</f>
        <v>1</v>
      </c>
      <c r="G13" s="105">
        <f>Nedela_I_kolo_sekt_B!S12</f>
        <v>3</v>
      </c>
      <c r="H13" s="76">
        <f>Nedela_I_kolo_sekt_B!Q12</f>
        <v>9</v>
      </c>
      <c r="I13" s="78">
        <f>Nedela_I_kolo_sekt_B!P12</f>
        <v>9</v>
      </c>
      <c r="J13" s="105">
        <f>Nedela_I_kolo_sekt_C!S12</f>
        <v>7</v>
      </c>
      <c r="K13" s="76">
        <f>Nedela_I_kolo_sekt_C!Q12</f>
        <v>2</v>
      </c>
      <c r="L13" s="78">
        <f>Nedela_I_kolo_sekt_C!P12</f>
        <v>2</v>
      </c>
      <c r="M13" s="105">
        <f>Nedela_I_kolo_sekt_D!S12</f>
        <v>5.5</v>
      </c>
      <c r="N13" s="76">
        <f>Nedela_I_kolo_sekt_D!Q12</f>
        <v>7</v>
      </c>
      <c r="O13" s="78">
        <f>Nedela_I_kolo_sekt_D!P12</f>
        <v>7</v>
      </c>
      <c r="P13" s="207">
        <f t="shared" si="0"/>
        <v>25.5</v>
      </c>
      <c r="Q13" s="61">
        <f t="shared" si="1"/>
        <v>19</v>
      </c>
      <c r="R13" s="64">
        <f t="shared" si="1"/>
        <v>19</v>
      </c>
      <c r="S13" s="198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 thickBot="1">
      <c r="A14" s="5"/>
      <c r="B14" s="67" t="s">
        <v>28</v>
      </c>
      <c r="C14" s="194" t="s">
        <v>95</v>
      </c>
      <c r="D14" s="205">
        <f>LOOKUP(Nedela_I_kolo_sekt_A!S13,Nedela_I_kolo_sekt_A!S13)</f>
        <v>7.5</v>
      </c>
      <c r="E14" s="81">
        <f>LOOKUP(Nedela_I_kolo_sekt_A!Q13,Nedela_I_kolo_sekt_A!Q13)</f>
        <v>2</v>
      </c>
      <c r="F14" s="83">
        <f>LOOKUP(Nedela_I_kolo_sekt_A!P13,Nedela_I_kolo_sekt_A!P13)</f>
        <v>2</v>
      </c>
      <c r="G14" s="205">
        <f>Nedela_I_kolo_sekt_B!S13</f>
        <v>9</v>
      </c>
      <c r="H14" s="81">
        <f>Nedela_I_kolo_sekt_B!Q13</f>
        <v>5</v>
      </c>
      <c r="I14" s="83">
        <f>Nedela_I_kolo_sekt_B!P13</f>
        <v>5</v>
      </c>
      <c r="J14" s="205">
        <f>Nedela_I_kolo_sekt_C!S13</f>
        <v>5</v>
      </c>
      <c r="K14" s="81">
        <f>Nedela_I_kolo_sekt_C!Q13</f>
        <v>3</v>
      </c>
      <c r="L14" s="83">
        <f>Nedela_I_kolo_sekt_C!P13</f>
        <v>3</v>
      </c>
      <c r="M14" s="205">
        <f>Nedela_I_kolo_sekt_D!S13</f>
        <v>8</v>
      </c>
      <c r="N14" s="81">
        <f>Nedela_I_kolo_sekt_D!Q13</f>
        <v>6</v>
      </c>
      <c r="O14" s="83">
        <f>Nedela_I_kolo_sekt_D!P13</f>
        <v>6</v>
      </c>
      <c r="P14" s="208">
        <f t="shared" si="0"/>
        <v>29.5</v>
      </c>
      <c r="Q14" s="62">
        <f t="shared" si="1"/>
        <v>16</v>
      </c>
      <c r="R14" s="65">
        <f t="shared" si="1"/>
        <v>16</v>
      </c>
      <c r="S14" s="199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67" t="s">
        <v>29</v>
      </c>
      <c r="C15" s="192"/>
      <c r="D15" s="202">
        <f>LOOKUP(Nedela_I_kolo_sekt_A!S14,Nedela_I_kolo_sekt_A!S14)</f>
        <v>11.5</v>
      </c>
      <c r="E15" s="177">
        <f>LOOKUP(Nedela_I_kolo_sekt_A!Q14,Nedela_I_kolo_sekt_A!Q14)</f>
        <v>-4</v>
      </c>
      <c r="F15" s="178">
        <f>LOOKUP(Nedela_I_kolo_sekt_A!P14,Nedela_I_kolo_sekt_A!P14)</f>
        <v>-4</v>
      </c>
      <c r="G15" s="201">
        <f>Nedela_I_kolo_sekt_B!S14</f>
        <v>11.5</v>
      </c>
      <c r="H15" s="177">
        <f>Nedela_I_kolo_sekt_B!Q14</f>
        <v>-4</v>
      </c>
      <c r="I15" s="178">
        <f>Nedela_I_kolo_sekt_B!P14</f>
        <v>-4</v>
      </c>
      <c r="J15" s="201">
        <f>Nedela_I_kolo_sekt_C!S14</f>
        <v>11.5</v>
      </c>
      <c r="K15" s="177">
        <f>Nedela_I_kolo_sekt_C!Q14</f>
        <v>-4</v>
      </c>
      <c r="L15" s="182">
        <f>Nedela_I_kolo_sekt_C!P14</f>
        <v>-4</v>
      </c>
      <c r="M15" s="202">
        <f>Nedela_I_kolo_sekt_D!S14</f>
        <v>11.5</v>
      </c>
      <c r="N15" s="177">
        <f>Nedela_I_kolo_sekt_D!Q14</f>
        <v>-4</v>
      </c>
      <c r="O15" s="178">
        <f>Nedela_I_kolo_sekt_D!P14</f>
        <v>-4</v>
      </c>
      <c r="P15" s="204">
        <f t="shared" si="0"/>
        <v>46</v>
      </c>
      <c r="Q15" s="209">
        <f t="shared" si="1"/>
        <v>-16</v>
      </c>
      <c r="R15" s="210">
        <f t="shared" si="1"/>
        <v>-16</v>
      </c>
      <c r="S15" s="196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68" t="s">
        <v>30</v>
      </c>
      <c r="C16" s="109"/>
      <c r="D16" s="102">
        <f>LOOKUP(Nedela_I_kolo_sekt_A!S15,Nedela_I_kolo_sekt_A!S15)</f>
        <v>11.5</v>
      </c>
      <c r="E16" s="81">
        <f>LOOKUP(Nedela_I_kolo_sekt_A!Q15,Nedela_I_kolo_sekt_A!Q15)</f>
        <v>-4</v>
      </c>
      <c r="F16" s="83">
        <f>LOOKUP(Nedela_I_kolo_sekt_A!P15,Nedela_I_kolo_sekt_A!P15)</f>
        <v>-4</v>
      </c>
      <c r="G16" s="103">
        <f>Nedela_I_kolo_sekt_B!S15</f>
        <v>11.5</v>
      </c>
      <c r="H16" s="70">
        <f>Nedela_I_kolo_sekt_B!Q15</f>
        <v>-4</v>
      </c>
      <c r="I16" s="73">
        <f>Nedela_I_kolo_sekt_B!P15</f>
        <v>-4</v>
      </c>
      <c r="J16" s="103">
        <f>Nedela_I_kolo_sekt_C!S15</f>
        <v>11.5</v>
      </c>
      <c r="K16" s="70">
        <f>Nedela_I_kolo_sekt_C!Q15</f>
        <v>-4</v>
      </c>
      <c r="L16" s="71">
        <f>Nedela_I_kolo_sekt_C!P15</f>
        <v>-4</v>
      </c>
      <c r="M16" s="104">
        <f>Nedela_I_kolo_sekt_D!S15</f>
        <v>11.5</v>
      </c>
      <c r="N16" s="70">
        <f>Nedela_I_kolo_sekt_D!Q15</f>
        <v>-4</v>
      </c>
      <c r="O16" s="73">
        <f>Nedela_I_kolo_sekt_D!P15</f>
        <v>-4</v>
      </c>
      <c r="P16" s="106">
        <f t="shared" si="0"/>
        <v>46</v>
      </c>
      <c r="Q16" s="62">
        <f t="shared" si="1"/>
        <v>-16</v>
      </c>
      <c r="R16" s="65">
        <f t="shared" si="1"/>
        <v>-16</v>
      </c>
      <c r="S16" s="84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85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6"/>
      <c r="R17" s="86"/>
      <c r="S17" s="86"/>
      <c r="T17" s="5"/>
      <c r="U17" s="5"/>
      <c r="V17" s="5"/>
      <c r="W17" s="5"/>
      <c r="X17" s="5"/>
      <c r="Y17" s="5"/>
      <c r="Z17" s="5"/>
    </row>
    <row r="18" spans="1:26" ht="12.75">
      <c r="A18" s="5"/>
      <c r="C18" s="5" t="s">
        <v>71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253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  <mergeCell ref="R3:R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22.710937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61" t="s">
        <v>97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23" ht="16.5" customHeight="1" thickBot="1">
      <c r="A3" s="5"/>
      <c r="B3" s="153" t="s">
        <v>37</v>
      </c>
      <c r="C3" s="151" t="s">
        <v>2</v>
      </c>
      <c r="D3" s="164" t="s">
        <v>33</v>
      </c>
      <c r="E3" s="165"/>
      <c r="F3" s="165"/>
      <c r="G3" s="166" t="s">
        <v>34</v>
      </c>
      <c r="H3" s="165"/>
      <c r="I3" s="167"/>
      <c r="J3" s="164" t="s">
        <v>35</v>
      </c>
      <c r="K3" s="165"/>
      <c r="L3" s="165"/>
      <c r="M3" s="155" t="s">
        <v>36</v>
      </c>
      <c r="N3" s="156" t="s">
        <v>14</v>
      </c>
      <c r="O3" s="158" t="s">
        <v>38</v>
      </c>
      <c r="P3" s="151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154"/>
      <c r="C4" s="152"/>
      <c r="D4" s="57" t="s">
        <v>15</v>
      </c>
      <c r="E4" s="56" t="s">
        <v>31</v>
      </c>
      <c r="F4" s="56" t="s">
        <v>32</v>
      </c>
      <c r="G4" s="59" t="s">
        <v>15</v>
      </c>
      <c r="H4" s="56" t="s">
        <v>31</v>
      </c>
      <c r="I4" s="58" t="s">
        <v>32</v>
      </c>
      <c r="J4" s="57" t="s">
        <v>15</v>
      </c>
      <c r="K4" s="56" t="s">
        <v>31</v>
      </c>
      <c r="L4" s="56" t="s">
        <v>32</v>
      </c>
      <c r="M4" s="174"/>
      <c r="N4" s="157"/>
      <c r="O4" s="159"/>
      <c r="P4" s="152"/>
      <c r="Q4" s="4"/>
      <c r="R4" s="5"/>
      <c r="S4" s="4"/>
      <c r="T4" s="4"/>
      <c r="U4" s="5"/>
      <c r="V4" s="5"/>
      <c r="W4" s="5"/>
    </row>
    <row r="5" spans="1:23" ht="18" thickBot="1">
      <c r="A5" s="5"/>
      <c r="B5" s="66" t="s">
        <v>19</v>
      </c>
      <c r="C5" s="193" t="s">
        <v>58</v>
      </c>
      <c r="D5" s="72">
        <f>Celkovo_sobota_I_kola!P5</f>
        <v>25</v>
      </c>
      <c r="E5" s="70">
        <f>Celkovo_sobota_I_kola!Q5</f>
        <v>61</v>
      </c>
      <c r="F5" s="73">
        <f>Celkovo_sobota_I_kola!R5</f>
        <v>61</v>
      </c>
      <c r="G5" s="72">
        <f>Celkovo_nedela_I_kola!P5</f>
        <v>18.5</v>
      </c>
      <c r="H5" s="70">
        <f>Celkovo_nedela_I_kola!Q5</f>
        <v>30</v>
      </c>
      <c r="I5" s="73">
        <f>Celkovo_nedela_I_kola!R5</f>
        <v>30</v>
      </c>
      <c r="J5" s="69"/>
      <c r="K5" s="70"/>
      <c r="L5" s="71"/>
      <c r="M5" s="91">
        <f aca="true" t="shared" si="0" ref="M5:M16">SUM(D5,G5,J5,)</f>
        <v>43.5</v>
      </c>
      <c r="N5" s="126">
        <f>F5+I5</f>
        <v>91</v>
      </c>
      <c r="O5" s="189">
        <f>E5+H5</f>
        <v>91</v>
      </c>
      <c r="P5" s="197">
        <v>4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67" t="s">
        <v>20</v>
      </c>
      <c r="C6" s="95" t="s">
        <v>54</v>
      </c>
      <c r="D6" s="183">
        <f>Celkovo_sobota_I_kola!P6</f>
        <v>23</v>
      </c>
      <c r="E6" s="76">
        <f>Celkovo_sobota_I_kola!Q6</f>
        <v>43</v>
      </c>
      <c r="F6" s="78">
        <f>Celkovo_sobota_I_kola!R6</f>
        <v>43</v>
      </c>
      <c r="G6" s="183">
        <f>Celkovo_nedela_I_kola!P6</f>
        <v>25</v>
      </c>
      <c r="H6" s="76">
        <f>Celkovo_nedela_I_kola!Q6</f>
        <v>21</v>
      </c>
      <c r="I6" s="78">
        <f>Celkovo_nedela_I_kola!R6</f>
        <v>21</v>
      </c>
      <c r="J6" s="75"/>
      <c r="K6" s="76"/>
      <c r="L6" s="77"/>
      <c r="M6" s="92">
        <f t="shared" si="0"/>
        <v>48</v>
      </c>
      <c r="N6" s="138">
        <f aca="true" t="shared" si="1" ref="N6:N16">F6+I6</f>
        <v>64</v>
      </c>
      <c r="O6" s="185">
        <f aca="true" t="shared" si="2" ref="O6:O16">E6+H6</f>
        <v>64</v>
      </c>
      <c r="P6" s="198">
        <v>7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67" t="s">
        <v>21</v>
      </c>
      <c r="C7" s="95" t="s">
        <v>59</v>
      </c>
      <c r="D7" s="183">
        <f>Celkovo_sobota_I_kola!P7</f>
        <v>16.5</v>
      </c>
      <c r="E7" s="76">
        <f>Celkovo_sobota_I_kola!Q7</f>
        <v>48</v>
      </c>
      <c r="F7" s="78">
        <f>Celkovo_sobota_I_kola!R7</f>
        <v>48</v>
      </c>
      <c r="G7" s="183">
        <f>Celkovo_nedela_I_kola!P7</f>
        <v>26</v>
      </c>
      <c r="H7" s="76">
        <f>Celkovo_nedela_I_kola!Q7</f>
        <v>20</v>
      </c>
      <c r="I7" s="78">
        <f>Celkovo_nedela_I_kola!R7</f>
        <v>20</v>
      </c>
      <c r="J7" s="75"/>
      <c r="K7" s="76"/>
      <c r="L7" s="77"/>
      <c r="M7" s="92">
        <f t="shared" si="0"/>
        <v>42.5</v>
      </c>
      <c r="N7" s="138">
        <f t="shared" si="1"/>
        <v>68</v>
      </c>
      <c r="O7" s="185">
        <f t="shared" si="2"/>
        <v>68</v>
      </c>
      <c r="P7" s="198">
        <v>3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67" t="s">
        <v>22</v>
      </c>
      <c r="C8" s="95" t="s">
        <v>55</v>
      </c>
      <c r="D8" s="183">
        <f>Celkovo_sobota_I_kola!P8</f>
        <v>13</v>
      </c>
      <c r="E8" s="76">
        <f>Celkovo_sobota_I_kola!Q8</f>
        <v>69</v>
      </c>
      <c r="F8" s="78">
        <f>Celkovo_sobota_I_kola!R8</f>
        <v>69</v>
      </c>
      <c r="G8" s="183">
        <f>Celkovo_nedela_I_kola!P8</f>
        <v>5.5</v>
      </c>
      <c r="H8" s="76">
        <f>Celkovo_nedela_I_kola!Q8</f>
        <v>56</v>
      </c>
      <c r="I8" s="78">
        <f>Celkovo_nedela_I_kola!R8</f>
        <v>56</v>
      </c>
      <c r="J8" s="75"/>
      <c r="K8" s="76"/>
      <c r="L8" s="77"/>
      <c r="M8" s="92">
        <f t="shared" si="0"/>
        <v>18.5</v>
      </c>
      <c r="N8" s="138">
        <f t="shared" si="1"/>
        <v>125</v>
      </c>
      <c r="O8" s="185">
        <f t="shared" si="2"/>
        <v>125</v>
      </c>
      <c r="P8" s="198">
        <v>1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4" ht="17.25">
      <c r="A9" s="5"/>
      <c r="B9" s="67" t="s">
        <v>23</v>
      </c>
      <c r="C9" s="95" t="s">
        <v>56</v>
      </c>
      <c r="D9" s="183">
        <f>Celkovo_sobota_I_kola!P9</f>
        <v>21</v>
      </c>
      <c r="E9" s="76">
        <f>Celkovo_sobota_I_kola!Q9</f>
        <v>49</v>
      </c>
      <c r="F9" s="78">
        <f>Celkovo_sobota_I_kola!R9</f>
        <v>49</v>
      </c>
      <c r="G9" s="183">
        <f>Celkovo_nedela_I_kola!P9</f>
        <v>24.5</v>
      </c>
      <c r="H9" s="76">
        <f>Celkovo_nedela_I_kola!Q9</f>
        <v>24</v>
      </c>
      <c r="I9" s="78">
        <f>Celkovo_nedela_I_kola!R9</f>
        <v>24</v>
      </c>
      <c r="J9" s="75"/>
      <c r="K9" s="76"/>
      <c r="L9" s="77"/>
      <c r="M9" s="92">
        <f t="shared" si="0"/>
        <v>45.5</v>
      </c>
      <c r="N9" s="138">
        <f t="shared" si="1"/>
        <v>73</v>
      </c>
      <c r="O9" s="185">
        <f t="shared" si="2"/>
        <v>73</v>
      </c>
      <c r="P9" s="198">
        <v>5</v>
      </c>
      <c r="Q9" s="5">
        <v>24</v>
      </c>
      <c r="R9" s="5"/>
      <c r="S9" s="5">
        <v>12</v>
      </c>
      <c r="T9" s="5">
        <v>14</v>
      </c>
      <c r="U9" s="5"/>
      <c r="V9" s="5"/>
      <c r="W9" s="5"/>
      <c r="X9" t="s">
        <v>130</v>
      </c>
    </row>
    <row r="10" spans="1:23" ht="17.25">
      <c r="A10" s="5"/>
      <c r="B10" s="67" t="s">
        <v>24</v>
      </c>
      <c r="C10" s="95" t="s">
        <v>57</v>
      </c>
      <c r="D10" s="183">
        <f>Celkovo_sobota_I_kola!P10</f>
        <v>16.5</v>
      </c>
      <c r="E10" s="76">
        <f>Celkovo_sobota_I_kola!Q10</f>
        <v>53</v>
      </c>
      <c r="F10" s="78">
        <f>Celkovo_sobota_I_kola!R10</f>
        <v>53</v>
      </c>
      <c r="G10" s="183">
        <f>Celkovo_nedela_I_kola!P10</f>
        <v>17</v>
      </c>
      <c r="H10" s="76">
        <f>Celkovo_nedela_I_kola!Q10</f>
        <v>26</v>
      </c>
      <c r="I10" s="78">
        <f>Celkovo_nedela_I_kola!R10</f>
        <v>26</v>
      </c>
      <c r="J10" s="75"/>
      <c r="K10" s="76"/>
      <c r="L10" s="77"/>
      <c r="M10" s="92">
        <f t="shared" si="0"/>
        <v>33.5</v>
      </c>
      <c r="N10" s="138">
        <f t="shared" si="1"/>
        <v>79</v>
      </c>
      <c r="O10" s="185">
        <f t="shared" si="2"/>
        <v>79</v>
      </c>
      <c r="P10" s="198">
        <v>2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7.25">
      <c r="A11" s="5"/>
      <c r="B11" s="67" t="s">
        <v>25</v>
      </c>
      <c r="C11" s="95" t="s">
        <v>60</v>
      </c>
      <c r="D11" s="183">
        <f>Celkovo_sobota_I_kola!P11</f>
        <v>24</v>
      </c>
      <c r="E11" s="76">
        <f>Celkovo_sobota_I_kola!Q11</f>
        <v>39</v>
      </c>
      <c r="F11" s="78">
        <f>Celkovo_sobota_I_kola!R11</f>
        <v>39</v>
      </c>
      <c r="G11" s="183">
        <f>Celkovo_nedela_I_kola!P11</f>
        <v>23</v>
      </c>
      <c r="H11" s="76">
        <f>Celkovo_nedela_I_kola!Q11</f>
        <v>23</v>
      </c>
      <c r="I11" s="78">
        <f>Celkovo_nedela_I_kola!R11</f>
        <v>23</v>
      </c>
      <c r="J11" s="75"/>
      <c r="K11" s="76"/>
      <c r="L11" s="77"/>
      <c r="M11" s="92">
        <f t="shared" si="0"/>
        <v>47</v>
      </c>
      <c r="N11" s="138">
        <f t="shared" si="1"/>
        <v>62</v>
      </c>
      <c r="O11" s="185">
        <f t="shared" si="2"/>
        <v>62</v>
      </c>
      <c r="P11" s="198">
        <v>6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>
      <c r="A12" s="5"/>
      <c r="B12" s="67" t="s">
        <v>26</v>
      </c>
      <c r="C12" s="95" t="s">
        <v>61</v>
      </c>
      <c r="D12" s="183">
        <f>Celkovo_sobota_I_kola!P12</f>
        <v>32</v>
      </c>
      <c r="E12" s="76">
        <f>Celkovo_sobota_I_kola!Q12</f>
        <v>26</v>
      </c>
      <c r="F12" s="78">
        <f>Celkovo_sobota_I_kola!R12</f>
        <v>26</v>
      </c>
      <c r="G12" s="183">
        <f>Celkovo_nedela_I_kola!P12</f>
        <v>25.5</v>
      </c>
      <c r="H12" s="76">
        <f>Celkovo_nedela_I_kola!Q12</f>
        <v>18</v>
      </c>
      <c r="I12" s="78">
        <f>Celkovo_nedela_I_kola!R12</f>
        <v>18</v>
      </c>
      <c r="J12" s="75"/>
      <c r="K12" s="76"/>
      <c r="L12" s="77"/>
      <c r="M12" s="92">
        <f t="shared" si="0"/>
        <v>57.5</v>
      </c>
      <c r="N12" s="138">
        <f t="shared" si="1"/>
        <v>44</v>
      </c>
      <c r="O12" s="185">
        <f t="shared" si="2"/>
        <v>44</v>
      </c>
      <c r="P12" s="198">
        <v>10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>
      <c r="A13" s="5"/>
      <c r="B13" s="67" t="s">
        <v>27</v>
      </c>
      <c r="C13" s="95" t="s">
        <v>62</v>
      </c>
      <c r="D13" s="183">
        <f>Celkovo_sobota_I_kola!P13</f>
        <v>29</v>
      </c>
      <c r="E13" s="76">
        <f>Celkovo_sobota_I_kola!Q13</f>
        <v>33</v>
      </c>
      <c r="F13" s="78">
        <f>Celkovo_sobota_I_kola!R13</f>
        <v>33</v>
      </c>
      <c r="G13" s="183">
        <f>Celkovo_nedela_I_kola!P13</f>
        <v>25.5</v>
      </c>
      <c r="H13" s="76">
        <f>Celkovo_nedela_I_kola!Q13</f>
        <v>19</v>
      </c>
      <c r="I13" s="78">
        <f>Celkovo_nedela_I_kola!R13</f>
        <v>19</v>
      </c>
      <c r="J13" s="75"/>
      <c r="K13" s="76"/>
      <c r="L13" s="77"/>
      <c r="M13" s="92">
        <f t="shared" si="0"/>
        <v>54.5</v>
      </c>
      <c r="N13" s="138">
        <f t="shared" si="1"/>
        <v>52</v>
      </c>
      <c r="O13" s="185">
        <f t="shared" si="2"/>
        <v>52</v>
      </c>
      <c r="P13" s="198">
        <v>9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" thickBot="1">
      <c r="A14" s="5"/>
      <c r="B14" s="68" t="s">
        <v>28</v>
      </c>
      <c r="C14" s="194" t="s">
        <v>95</v>
      </c>
      <c r="D14" s="184">
        <f>Celkovo_sobota_I_kola!P14</f>
        <v>20</v>
      </c>
      <c r="E14" s="81">
        <f>Celkovo_sobota_I_kola!Q14</f>
        <v>58</v>
      </c>
      <c r="F14" s="83">
        <f>Celkovo_sobota_I_kola!R14</f>
        <v>58</v>
      </c>
      <c r="G14" s="184">
        <f>Celkovo_nedela_I_kola!P14</f>
        <v>29.5</v>
      </c>
      <c r="H14" s="81">
        <f>Celkovo_nedela_I_kola!Q14</f>
        <v>16</v>
      </c>
      <c r="I14" s="83">
        <f>Celkovo_nedela_I_kola!R14</f>
        <v>16</v>
      </c>
      <c r="J14" s="75"/>
      <c r="K14" s="76"/>
      <c r="L14" s="77"/>
      <c r="M14" s="93">
        <f t="shared" si="0"/>
        <v>49.5</v>
      </c>
      <c r="N14" s="190">
        <f t="shared" si="1"/>
        <v>74</v>
      </c>
      <c r="O14" s="191">
        <f t="shared" si="2"/>
        <v>74</v>
      </c>
      <c r="P14" s="199">
        <v>8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200" t="s">
        <v>29</v>
      </c>
      <c r="C15" s="192"/>
      <c r="D15" s="195">
        <f>Celkovo_sobota_I_kola!P15</f>
        <v>46</v>
      </c>
      <c r="E15" s="177">
        <f>Celkovo_sobota_I_kola!Q15</f>
        <v>-16</v>
      </c>
      <c r="F15" s="178">
        <f>Celkovo_sobota_I_kola!R15</f>
        <v>-16</v>
      </c>
      <c r="G15" s="181">
        <f>Celkovo_nedela_I_kola!P15</f>
        <v>46</v>
      </c>
      <c r="H15" s="177">
        <f>Celkovo_nedela_I_kola!Q15</f>
        <v>-16</v>
      </c>
      <c r="I15" s="178">
        <f>Celkovo_nedela_I_kola!R15</f>
        <v>-16</v>
      </c>
      <c r="J15" s="75"/>
      <c r="K15" s="76"/>
      <c r="L15" s="77"/>
      <c r="M15" s="187">
        <f t="shared" si="0"/>
        <v>92</v>
      </c>
      <c r="N15" s="186">
        <f t="shared" si="1"/>
        <v>-32</v>
      </c>
      <c r="O15" s="188">
        <f t="shared" si="2"/>
        <v>-32</v>
      </c>
      <c r="P15" s="196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68" t="s">
        <v>30</v>
      </c>
      <c r="C16" s="109"/>
      <c r="D16" s="72">
        <f>Celkovo_sobota_I_kola!P16</f>
        <v>46</v>
      </c>
      <c r="E16" s="70">
        <f>Celkovo_sobota_I_kola!Q16</f>
        <v>-16</v>
      </c>
      <c r="F16" s="73">
        <f>Celkovo_sobota_I_kola!R16</f>
        <v>-16</v>
      </c>
      <c r="G16" s="69">
        <f>Celkovo_nedela_I_kola!P16</f>
        <v>46</v>
      </c>
      <c r="H16" s="70">
        <f>Celkovo_nedela_I_kola!Q16</f>
        <v>-16</v>
      </c>
      <c r="I16" s="73">
        <f>Celkovo_nedela_I_kola!R16</f>
        <v>-16</v>
      </c>
      <c r="J16" s="80"/>
      <c r="K16" s="81"/>
      <c r="L16" s="82"/>
      <c r="M16" s="93">
        <f t="shared" si="0"/>
        <v>92</v>
      </c>
      <c r="N16" s="94">
        <f t="shared" si="1"/>
        <v>-32</v>
      </c>
      <c r="O16" s="95">
        <f t="shared" si="2"/>
        <v>-32</v>
      </c>
      <c r="P16" s="74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85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6"/>
      <c r="O17" s="86"/>
      <c r="P17" s="86"/>
      <c r="Q17" s="5"/>
      <c r="R17" s="5"/>
      <c r="S17" s="5"/>
      <c r="T17" s="5"/>
      <c r="U17" s="5"/>
      <c r="V17" s="5"/>
      <c r="W17" s="5"/>
    </row>
    <row r="18" spans="1:23" ht="12.75">
      <c r="A18" s="5"/>
      <c r="B18" t="s">
        <v>98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 t="s">
        <v>129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12.75">
      <c r="B20" t="s">
        <v>128</v>
      </c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C1">
      <selection activeCell="B2" sqref="B2:P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1.57421875" style="0" customWidth="1"/>
    <col min="4" max="4" width="6.28125" style="0" customWidth="1"/>
    <col min="5" max="5" width="8.00390625" style="0" customWidth="1"/>
    <col min="6" max="6" width="9.140625" style="0" customWidth="1"/>
    <col min="7" max="7" width="8.57421875" style="0" customWidth="1"/>
    <col min="8" max="8" width="7.140625" style="0" customWidth="1"/>
    <col min="9" max="9" width="9.140625" style="0" customWidth="1"/>
    <col min="10" max="10" width="6.710937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61" t="s">
        <v>96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23" ht="16.5" customHeight="1" thickBot="1">
      <c r="A3" s="5"/>
      <c r="B3" s="153" t="s">
        <v>9</v>
      </c>
      <c r="C3" s="151" t="s">
        <v>2</v>
      </c>
      <c r="D3" s="164" t="s">
        <v>52</v>
      </c>
      <c r="E3" s="165"/>
      <c r="F3" s="165"/>
      <c r="G3" s="166" t="s">
        <v>53</v>
      </c>
      <c r="H3" s="165"/>
      <c r="I3" s="167"/>
      <c r="J3" s="164" t="s">
        <v>51</v>
      </c>
      <c r="K3" s="165"/>
      <c r="L3" s="165"/>
      <c r="M3" s="175" t="s">
        <v>36</v>
      </c>
      <c r="N3" s="156" t="s">
        <v>14</v>
      </c>
      <c r="O3" s="158" t="s">
        <v>38</v>
      </c>
      <c r="P3" s="151" t="s">
        <v>47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1" thickBot="1">
      <c r="A4" s="5"/>
      <c r="B4" s="154"/>
      <c r="C4" s="152"/>
      <c r="D4" s="57" t="s">
        <v>15</v>
      </c>
      <c r="E4" s="56" t="s">
        <v>31</v>
      </c>
      <c r="F4" s="56" t="s">
        <v>32</v>
      </c>
      <c r="G4" s="59" t="s">
        <v>15</v>
      </c>
      <c r="H4" s="56" t="s">
        <v>31</v>
      </c>
      <c r="I4" s="58" t="s">
        <v>32</v>
      </c>
      <c r="J4" s="57" t="s">
        <v>15</v>
      </c>
      <c r="K4" s="56" t="s">
        <v>31</v>
      </c>
      <c r="L4" s="56" t="s">
        <v>32</v>
      </c>
      <c r="M4" s="174"/>
      <c r="N4" s="157"/>
      <c r="O4" s="159"/>
      <c r="P4" s="160"/>
      <c r="Q4" s="4"/>
      <c r="R4" s="5"/>
      <c r="S4" s="4"/>
      <c r="T4" s="4"/>
      <c r="U4" s="5"/>
      <c r="V4" s="5"/>
      <c r="W4" s="5"/>
    </row>
    <row r="5" spans="1:23" ht="18" thickBot="1">
      <c r="A5" s="5"/>
      <c r="B5" s="66" t="s">
        <v>19</v>
      </c>
      <c r="C5" s="193" t="s">
        <v>58</v>
      </c>
      <c r="D5" s="110">
        <f>'SO+NE spolu '!M5</f>
        <v>43.5</v>
      </c>
      <c r="E5" s="70">
        <f>'SO+NE spolu '!O5</f>
        <v>91</v>
      </c>
      <c r="F5" s="71">
        <f>'SO+NE spolu '!N5</f>
        <v>91</v>
      </c>
      <c r="G5" s="110"/>
      <c r="H5" s="70"/>
      <c r="I5" s="71"/>
      <c r="J5" s="72"/>
      <c r="K5" s="70"/>
      <c r="L5" s="73"/>
      <c r="M5" s="91">
        <f>SUM(D5,G5,J5,)</f>
        <v>43.5</v>
      </c>
      <c r="N5" s="126">
        <f>F5+I5+L5</f>
        <v>91</v>
      </c>
      <c r="O5" s="189">
        <f>E5+H5+K5</f>
        <v>91</v>
      </c>
      <c r="P5" s="74"/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67" t="s">
        <v>20</v>
      </c>
      <c r="C6" s="95" t="s">
        <v>54</v>
      </c>
      <c r="D6" s="179">
        <f>'SO+NE spolu '!M6</f>
        <v>48</v>
      </c>
      <c r="E6" s="76">
        <f>'SO+NE spolu '!O6</f>
        <v>64</v>
      </c>
      <c r="F6" s="77">
        <f>'SO+NE spolu '!N6</f>
        <v>64</v>
      </c>
      <c r="G6" s="179"/>
      <c r="H6" s="76"/>
      <c r="I6" s="77"/>
      <c r="J6" s="183"/>
      <c r="K6" s="76"/>
      <c r="L6" s="78"/>
      <c r="M6" s="92">
        <f aca="true" t="shared" si="0" ref="M6:M16">SUM(D6,G6,J6,)</f>
        <v>48</v>
      </c>
      <c r="N6" s="138">
        <f aca="true" t="shared" si="1" ref="N6:N16">F6+I6+L6</f>
        <v>64</v>
      </c>
      <c r="O6" s="185">
        <f aca="true" t="shared" si="2" ref="O6:O16">E6+H6+K6</f>
        <v>64</v>
      </c>
      <c r="P6" s="79"/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67" t="s">
        <v>21</v>
      </c>
      <c r="C7" s="95" t="s">
        <v>59</v>
      </c>
      <c r="D7" s="179">
        <f>'SO+NE spolu '!M7</f>
        <v>42.5</v>
      </c>
      <c r="E7" s="76">
        <f>'SO+NE spolu '!O7</f>
        <v>68</v>
      </c>
      <c r="F7" s="77">
        <f>'SO+NE spolu '!N7</f>
        <v>68</v>
      </c>
      <c r="G7" s="179"/>
      <c r="H7" s="76"/>
      <c r="I7" s="77"/>
      <c r="J7" s="183"/>
      <c r="K7" s="76"/>
      <c r="L7" s="78"/>
      <c r="M7" s="92">
        <f t="shared" si="0"/>
        <v>42.5</v>
      </c>
      <c r="N7" s="138">
        <f t="shared" si="1"/>
        <v>68</v>
      </c>
      <c r="O7" s="185">
        <f t="shared" si="2"/>
        <v>68</v>
      </c>
      <c r="P7" s="79"/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67" t="s">
        <v>22</v>
      </c>
      <c r="C8" s="95" t="s">
        <v>55</v>
      </c>
      <c r="D8" s="179">
        <f>'SO+NE spolu '!M8</f>
        <v>18.5</v>
      </c>
      <c r="E8" s="76">
        <f>'SO+NE spolu '!O8</f>
        <v>125</v>
      </c>
      <c r="F8" s="77">
        <f>'SO+NE spolu '!N8</f>
        <v>125</v>
      </c>
      <c r="G8" s="179"/>
      <c r="H8" s="76"/>
      <c r="I8" s="77"/>
      <c r="J8" s="183"/>
      <c r="K8" s="76"/>
      <c r="L8" s="78"/>
      <c r="M8" s="92">
        <f t="shared" si="0"/>
        <v>18.5</v>
      </c>
      <c r="N8" s="138">
        <f t="shared" si="1"/>
        <v>125</v>
      </c>
      <c r="O8" s="185">
        <f t="shared" si="2"/>
        <v>125</v>
      </c>
      <c r="P8" s="79"/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67" t="s">
        <v>23</v>
      </c>
      <c r="C9" s="95" t="s">
        <v>56</v>
      </c>
      <c r="D9" s="179">
        <f>'SO+NE spolu '!M9</f>
        <v>45.5</v>
      </c>
      <c r="E9" s="76">
        <f>'SO+NE spolu '!O9</f>
        <v>73</v>
      </c>
      <c r="F9" s="77">
        <f>'SO+NE spolu '!N9</f>
        <v>73</v>
      </c>
      <c r="G9" s="179"/>
      <c r="H9" s="76"/>
      <c r="I9" s="77"/>
      <c r="J9" s="183"/>
      <c r="K9" s="76"/>
      <c r="L9" s="78"/>
      <c r="M9" s="92">
        <f t="shared" si="0"/>
        <v>45.5</v>
      </c>
      <c r="N9" s="138">
        <f t="shared" si="1"/>
        <v>73</v>
      </c>
      <c r="O9" s="185">
        <f t="shared" si="2"/>
        <v>73</v>
      </c>
      <c r="P9" s="79"/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67" t="s">
        <v>24</v>
      </c>
      <c r="C10" s="95" t="s">
        <v>57</v>
      </c>
      <c r="D10" s="179">
        <f>'SO+NE spolu '!M10</f>
        <v>33.5</v>
      </c>
      <c r="E10" s="76">
        <f>'SO+NE spolu '!O10</f>
        <v>79</v>
      </c>
      <c r="F10" s="77">
        <f>'SO+NE spolu '!N10</f>
        <v>79</v>
      </c>
      <c r="G10" s="179"/>
      <c r="H10" s="76"/>
      <c r="I10" s="77"/>
      <c r="J10" s="183"/>
      <c r="K10" s="76"/>
      <c r="L10" s="78"/>
      <c r="M10" s="92">
        <f t="shared" si="0"/>
        <v>33.5</v>
      </c>
      <c r="N10" s="138">
        <f t="shared" si="1"/>
        <v>79</v>
      </c>
      <c r="O10" s="185">
        <f t="shared" si="2"/>
        <v>79</v>
      </c>
      <c r="P10" s="79"/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7.25">
      <c r="A11" s="5"/>
      <c r="B11" s="67" t="s">
        <v>25</v>
      </c>
      <c r="C11" s="95" t="s">
        <v>60</v>
      </c>
      <c r="D11" s="179">
        <f>'SO+NE spolu '!M11</f>
        <v>47</v>
      </c>
      <c r="E11" s="76">
        <f>'SO+NE spolu '!O11</f>
        <v>62</v>
      </c>
      <c r="F11" s="77">
        <f>'SO+NE spolu '!N11</f>
        <v>62</v>
      </c>
      <c r="G11" s="179"/>
      <c r="H11" s="76"/>
      <c r="I11" s="77"/>
      <c r="J11" s="183"/>
      <c r="K11" s="76"/>
      <c r="L11" s="78"/>
      <c r="M11" s="92">
        <f t="shared" si="0"/>
        <v>47</v>
      </c>
      <c r="N11" s="138">
        <f t="shared" si="1"/>
        <v>62</v>
      </c>
      <c r="O11" s="185">
        <f t="shared" si="2"/>
        <v>62</v>
      </c>
      <c r="P11" s="79"/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>
      <c r="A12" s="5"/>
      <c r="B12" s="67" t="s">
        <v>26</v>
      </c>
      <c r="C12" s="95" t="s">
        <v>61</v>
      </c>
      <c r="D12" s="179">
        <f>'SO+NE spolu '!M12</f>
        <v>57.5</v>
      </c>
      <c r="E12" s="76">
        <f>'SO+NE spolu '!O12</f>
        <v>44</v>
      </c>
      <c r="F12" s="77">
        <f>'SO+NE spolu '!N12</f>
        <v>44</v>
      </c>
      <c r="G12" s="179"/>
      <c r="H12" s="76"/>
      <c r="I12" s="77"/>
      <c r="J12" s="183"/>
      <c r="K12" s="76"/>
      <c r="L12" s="78"/>
      <c r="M12" s="92">
        <f t="shared" si="0"/>
        <v>57.5</v>
      </c>
      <c r="N12" s="138">
        <f t="shared" si="1"/>
        <v>44</v>
      </c>
      <c r="O12" s="185">
        <f t="shared" si="2"/>
        <v>44</v>
      </c>
      <c r="P12" s="79"/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>
      <c r="A13" s="5"/>
      <c r="B13" s="67" t="s">
        <v>27</v>
      </c>
      <c r="C13" s="95" t="s">
        <v>62</v>
      </c>
      <c r="D13" s="179">
        <f>'SO+NE spolu '!M13</f>
        <v>54.5</v>
      </c>
      <c r="E13" s="76">
        <f>'SO+NE spolu '!O13</f>
        <v>52</v>
      </c>
      <c r="F13" s="77">
        <f>'SO+NE spolu '!N13</f>
        <v>52</v>
      </c>
      <c r="G13" s="179"/>
      <c r="H13" s="76"/>
      <c r="I13" s="77"/>
      <c r="J13" s="183"/>
      <c r="K13" s="76"/>
      <c r="L13" s="78"/>
      <c r="M13" s="92">
        <f t="shared" si="0"/>
        <v>54.5</v>
      </c>
      <c r="N13" s="138">
        <f t="shared" si="1"/>
        <v>52</v>
      </c>
      <c r="O13" s="185">
        <f t="shared" si="2"/>
        <v>52</v>
      </c>
      <c r="P13" s="79"/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" thickBot="1">
      <c r="A14" s="5"/>
      <c r="B14" s="67" t="s">
        <v>28</v>
      </c>
      <c r="C14" s="194" t="s">
        <v>95</v>
      </c>
      <c r="D14" s="180">
        <f>'SO+NE spolu '!M14</f>
        <v>49.5</v>
      </c>
      <c r="E14" s="81">
        <f>'SO+NE spolu '!O14</f>
        <v>74</v>
      </c>
      <c r="F14" s="82">
        <f>'SO+NE spolu '!N14</f>
        <v>74</v>
      </c>
      <c r="G14" s="180"/>
      <c r="H14" s="81"/>
      <c r="I14" s="82"/>
      <c r="J14" s="184"/>
      <c r="K14" s="81"/>
      <c r="L14" s="83"/>
      <c r="M14" s="93">
        <f t="shared" si="0"/>
        <v>49.5</v>
      </c>
      <c r="N14" s="190">
        <f t="shared" si="1"/>
        <v>74</v>
      </c>
      <c r="O14" s="191">
        <f t="shared" si="2"/>
        <v>74</v>
      </c>
      <c r="P14" s="79"/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67" t="s">
        <v>29</v>
      </c>
      <c r="C15" s="192"/>
      <c r="D15" s="176">
        <f>'SO+NE spolu '!M15</f>
        <v>92</v>
      </c>
      <c r="E15" s="177">
        <f>'SO+NE spolu '!O15</f>
        <v>-32</v>
      </c>
      <c r="F15" s="178">
        <f>'SO+NE spolu '!N15</f>
        <v>-32</v>
      </c>
      <c r="G15" s="176">
        <f>'SO+NE spolu '!M15</f>
        <v>92</v>
      </c>
      <c r="H15" s="177">
        <f>'SO+NE spolu '!O15</f>
        <v>-32</v>
      </c>
      <c r="I15" s="178">
        <f>'SO+NE spolu '!N15</f>
        <v>-32</v>
      </c>
      <c r="J15" s="181"/>
      <c r="K15" s="177"/>
      <c r="L15" s="182"/>
      <c r="M15" s="187">
        <f t="shared" si="0"/>
        <v>184</v>
      </c>
      <c r="N15" s="186">
        <f t="shared" si="1"/>
        <v>-64</v>
      </c>
      <c r="O15" s="188">
        <f t="shared" si="2"/>
        <v>-64</v>
      </c>
      <c r="P15" s="79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68" t="s">
        <v>30</v>
      </c>
      <c r="C16" s="109"/>
      <c r="D16" s="110">
        <f>'SO+NE spolu '!M16</f>
        <v>92</v>
      </c>
      <c r="E16" s="70">
        <f>'SO+NE spolu '!O16</f>
        <v>-32</v>
      </c>
      <c r="F16" s="73">
        <f>'SO+NE spolu '!N16</f>
        <v>-32</v>
      </c>
      <c r="G16" s="110">
        <f>'SO+NE spolu '!M16</f>
        <v>92</v>
      </c>
      <c r="H16" s="70">
        <f>'SO+NE spolu '!O16</f>
        <v>-32</v>
      </c>
      <c r="I16" s="73">
        <f>'SO+NE spolu '!N16</f>
        <v>-32</v>
      </c>
      <c r="J16" s="69"/>
      <c r="K16" s="70"/>
      <c r="L16" s="71"/>
      <c r="M16" s="93">
        <f t="shared" si="0"/>
        <v>184</v>
      </c>
      <c r="N16" s="94">
        <f t="shared" si="1"/>
        <v>-64</v>
      </c>
      <c r="O16" s="95">
        <f t="shared" si="2"/>
        <v>-64</v>
      </c>
      <c r="P16" s="84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85"/>
      <c r="C17" s="86"/>
      <c r="D17" s="87">
        <f>SUM(D5:D16)</f>
        <v>624</v>
      </c>
      <c r="E17" s="87">
        <f>SUM(E5:E16)</f>
        <v>668</v>
      </c>
      <c r="F17" s="87">
        <f>SUM(F5:F16)</f>
        <v>668</v>
      </c>
      <c r="G17" s="87"/>
      <c r="H17" s="87"/>
      <c r="I17" s="87"/>
      <c r="J17" s="87">
        <f aca="true" t="shared" si="3" ref="J17:O17">SUM(J5:J16)</f>
        <v>0</v>
      </c>
      <c r="K17" s="87">
        <f t="shared" si="3"/>
        <v>0</v>
      </c>
      <c r="L17" s="87">
        <f t="shared" si="3"/>
        <v>0</v>
      </c>
      <c r="M17" s="87">
        <f t="shared" si="3"/>
        <v>808</v>
      </c>
      <c r="N17" s="86">
        <f t="shared" si="3"/>
        <v>604</v>
      </c>
      <c r="O17" s="86">
        <f t="shared" si="3"/>
        <v>604</v>
      </c>
      <c r="P17" s="86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 t="s">
        <v>98</v>
      </c>
      <c r="D19" s="5"/>
      <c r="E19" s="5" t="s">
        <v>72</v>
      </c>
      <c r="F19" s="5"/>
      <c r="G19" s="5"/>
      <c r="H19" s="5"/>
      <c r="I19" s="5" t="s">
        <v>99</v>
      </c>
      <c r="J19" s="5"/>
      <c r="K19" s="5"/>
      <c r="L19" s="5"/>
      <c r="M19" s="5" t="s">
        <v>100</v>
      </c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7.421875" style="0" customWidth="1"/>
    <col min="6" max="6" width="9.00390625" style="0" hidden="1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229" t="s">
        <v>64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1"/>
    </row>
    <row r="3" spans="2:20" ht="39" customHeight="1" thickBot="1">
      <c r="B3" s="246" t="s">
        <v>0</v>
      </c>
      <c r="C3" s="150"/>
      <c r="D3" s="111" t="s">
        <v>1</v>
      </c>
      <c r="E3" s="111" t="s">
        <v>2</v>
      </c>
      <c r="F3" s="112" t="s">
        <v>3</v>
      </c>
      <c r="G3" s="113" t="s">
        <v>39</v>
      </c>
      <c r="H3" s="114" t="s">
        <v>40</v>
      </c>
      <c r="I3" s="115"/>
      <c r="J3" s="116" t="s">
        <v>4</v>
      </c>
      <c r="K3" s="113" t="s">
        <v>41</v>
      </c>
      <c r="L3" s="114" t="s">
        <v>42</v>
      </c>
      <c r="M3" s="115"/>
      <c r="N3" s="115" t="s">
        <v>5</v>
      </c>
      <c r="O3" s="117" t="s">
        <v>50</v>
      </c>
      <c r="P3" s="118" t="s">
        <v>43</v>
      </c>
      <c r="Q3" s="119" t="s">
        <v>44</v>
      </c>
      <c r="R3" s="120"/>
      <c r="S3" s="121" t="s">
        <v>7</v>
      </c>
      <c r="T3" s="233" t="s">
        <v>8</v>
      </c>
    </row>
    <row r="4" spans="2:20" ht="18">
      <c r="B4" s="122">
        <v>3</v>
      </c>
      <c r="C4" s="123"/>
      <c r="D4" s="124" t="s">
        <v>74</v>
      </c>
      <c r="E4" s="107" t="s">
        <v>58</v>
      </c>
      <c r="F4" s="125"/>
      <c r="G4" s="126">
        <v>12</v>
      </c>
      <c r="H4" s="126">
        <v>12</v>
      </c>
      <c r="I4" s="127">
        <f>COUNTIF(G$4:G$15,"&lt;"&amp;G4)*ROWS(G$4:G$15)+COUNTIF(H$4:H$15,"&lt;"&amp;H4)</f>
        <v>78</v>
      </c>
      <c r="J4" s="128">
        <f>IF(COUNTIF(I$4:I$15,I4)&gt;1,RANK(I4,I$4:I$15,0)+(COUNT(I$4:I$15)+1-RANK(I4,I$4:I$15,0)-RANK(I4,I$4:I$15,1))/2,RANK(I4,I$4:I$15,0)+(COUNT(I$4:I$15)+1-RANK(I4,I$4:I$15,0)-RANK(I4,I$4:I$15,1)))</f>
        <v>5.5</v>
      </c>
      <c r="K4" s="126">
        <v>6</v>
      </c>
      <c r="L4" s="126">
        <v>6</v>
      </c>
      <c r="M4" s="127">
        <f>COUNTIF(K$4:K$15,"&lt;"&amp;K4)*ROWS(K$4:K$15)+COUNTIF(L$4:L$15,"&lt;"&amp;L4)</f>
        <v>117</v>
      </c>
      <c r="N4" s="128">
        <f>IF(COUNTIF(M$4:M$15,M4)&gt;1,RANK(M4,M$4:M$15,0)+(COUNT(M$4:M$15)+1-RANK(M4,M$4:M$15,0)-RANK(M4,M$4:M$15,1))/2,RANK(M4,M$4:M$15,0)+(COUNT(M$4:M$15)+1-RANK(M4,M$4:M$15,0)-RANK(M4,M$4:M$15,1)))</f>
        <v>3</v>
      </c>
      <c r="O4" s="130">
        <f>SUM(J4,N4)</f>
        <v>8.5</v>
      </c>
      <c r="P4" s="131">
        <f aca="true" t="shared" si="0" ref="P4:P15">SUM(K4,G4)</f>
        <v>18</v>
      </c>
      <c r="Q4" s="132">
        <f aca="true" t="shared" si="1" ref="Q4:Q15">SUM(L4,H4)</f>
        <v>18</v>
      </c>
      <c r="R4" s="133">
        <f>(COUNTIF(O$4:O$15,"&gt;"&amp;O4)*ROWS(O$4:O$14)+COUNTIF(P$4:P$15,"&lt;"&amp;P4))*ROWS(O$4:O$15)+COUNTIF(Q$4:Q$15,"&lt;"&amp;Q4)</f>
        <v>1147</v>
      </c>
      <c r="S4" s="134">
        <f>IF(COUNTIF(R$4:R$15,R4)&gt;1,RANK(R4,R$4:R$15,0)+(COUNT(R$4:R$15)+1-RANK(R4,R$4:R$15,0)-RANK(R4,R$4:R$15,1))/2,RANK(R4,R$4:R$15,0)+(COUNT(R$4:R$15)+1-RANK(R4,R$4:R$15,0)-RANK(R4,R$4:R$15,1)))</f>
        <v>4</v>
      </c>
      <c r="T4" s="135">
        <v>0</v>
      </c>
    </row>
    <row r="5" spans="2:20" ht="18">
      <c r="B5" s="136">
        <v>9</v>
      </c>
      <c r="C5" s="2"/>
      <c r="D5" s="89" t="s">
        <v>88</v>
      </c>
      <c r="E5" s="108" t="s">
        <v>54</v>
      </c>
      <c r="F5" s="137"/>
      <c r="G5" s="138">
        <v>4</v>
      </c>
      <c r="H5" s="138">
        <v>4</v>
      </c>
      <c r="I5" s="139">
        <f aca="true" t="shared" si="2" ref="I5:I15">COUNTIF(G$4:G$15,"&lt;"&amp;G5)*ROWS(G$4:G$15)+COUNTIF(H$4:H$15,"&lt;"&amp;H5)</f>
        <v>26</v>
      </c>
      <c r="J5" s="140">
        <f aca="true" t="shared" si="3" ref="J5:J15">IF(COUNTIF(I$4:I$15,I5)&gt;1,RANK(I5,I$4:I$15,0)+(COUNT(I$4:I$15)+1-RANK(I5,I$4:I$15,0)-RANK(I5,I$4:I$15,1))/2,RANK(I5,I$4:I$15,0)+(COUNT(I$4:I$15)+1-RANK(I5,I$4:I$15,0)-RANK(I5,I$4:I$15,1)))</f>
        <v>10</v>
      </c>
      <c r="K5" s="138">
        <v>4</v>
      </c>
      <c r="L5" s="138">
        <v>4</v>
      </c>
      <c r="M5" s="139">
        <f aca="true" t="shared" si="4" ref="M5:M15">COUNTIF(K$4:K$15,"&lt;"&amp;K5)*ROWS(K$4:K$15)+COUNTIF(L$4:L$15,"&lt;"&amp;L5)</f>
        <v>65</v>
      </c>
      <c r="N5" s="140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142">
        <f aca="true" t="shared" si="6" ref="O5:O15">SUM(J5,N5)</f>
        <v>16.5</v>
      </c>
      <c r="P5" s="143">
        <f t="shared" si="0"/>
        <v>8</v>
      </c>
      <c r="Q5" s="144">
        <f t="shared" si="1"/>
        <v>8</v>
      </c>
      <c r="R5" s="145">
        <f aca="true" t="shared" si="7" ref="R5:R15">(COUNTIF(O$4:O$15,"&gt;"&amp;O5)*ROWS(O$4:O$14)+COUNTIF(P$4:P$15,"&lt;"&amp;P5))*ROWS(O$4:O$15)+COUNTIF(Q$4:Q$15,"&lt;"&amp;Q5)</f>
        <v>422</v>
      </c>
      <c r="S5" s="146">
        <f aca="true" t="shared" si="8" ref="S5:S15">IF(COUNTIF(R$4:R$15,R5)&gt;1,RANK(R5,R$4:R$15,0)+(COUNT(R$4:R$15)+1-RANK(R5,R$4:R$15,0)-RANK(R5,R$4:R$15,1))/2,RANK(R5,R$4:R$15,0)+(COUNT(R$4:R$15)+1-RANK(R5,R$4:R$15,0)-RANK(R5,R$4:R$15,1)))</f>
        <v>9</v>
      </c>
      <c r="T5" s="147">
        <v>0</v>
      </c>
    </row>
    <row r="6" spans="2:20" ht="18">
      <c r="B6" s="136">
        <v>6</v>
      </c>
      <c r="C6" s="2"/>
      <c r="D6" s="89" t="s">
        <v>89</v>
      </c>
      <c r="E6" s="108" t="s">
        <v>59</v>
      </c>
      <c r="F6" s="137"/>
      <c r="G6" s="138">
        <v>13</v>
      </c>
      <c r="H6" s="138">
        <v>13</v>
      </c>
      <c r="I6" s="139">
        <f t="shared" si="2"/>
        <v>104</v>
      </c>
      <c r="J6" s="140">
        <f t="shared" si="3"/>
        <v>3.5</v>
      </c>
      <c r="K6" s="138">
        <v>5</v>
      </c>
      <c r="L6" s="138">
        <v>5</v>
      </c>
      <c r="M6" s="139">
        <f t="shared" si="4"/>
        <v>91</v>
      </c>
      <c r="N6" s="140">
        <f t="shared" si="5"/>
        <v>4.5</v>
      </c>
      <c r="O6" s="142">
        <f t="shared" si="6"/>
        <v>8</v>
      </c>
      <c r="P6" s="143">
        <f t="shared" si="0"/>
        <v>18</v>
      </c>
      <c r="Q6" s="144">
        <f t="shared" si="1"/>
        <v>18</v>
      </c>
      <c r="R6" s="145">
        <f t="shared" si="7"/>
        <v>1279</v>
      </c>
      <c r="S6" s="146">
        <f t="shared" si="8"/>
        <v>3</v>
      </c>
      <c r="T6" s="147">
        <v>0</v>
      </c>
    </row>
    <row r="7" spans="2:20" ht="18">
      <c r="B7" s="136">
        <v>4</v>
      </c>
      <c r="C7" s="2"/>
      <c r="D7" s="89" t="s">
        <v>76</v>
      </c>
      <c r="E7" s="108" t="s">
        <v>55</v>
      </c>
      <c r="F7" s="137"/>
      <c r="G7" s="138">
        <v>12</v>
      </c>
      <c r="H7" s="138">
        <v>12</v>
      </c>
      <c r="I7" s="139">
        <f t="shared" si="2"/>
        <v>78</v>
      </c>
      <c r="J7" s="140">
        <f t="shared" si="3"/>
        <v>5.5</v>
      </c>
      <c r="K7" s="138">
        <v>13</v>
      </c>
      <c r="L7" s="138">
        <v>13</v>
      </c>
      <c r="M7" s="139">
        <f t="shared" si="4"/>
        <v>143</v>
      </c>
      <c r="N7" s="140">
        <f t="shared" si="5"/>
        <v>1</v>
      </c>
      <c r="O7" s="142">
        <f t="shared" si="6"/>
        <v>6.5</v>
      </c>
      <c r="P7" s="143">
        <f t="shared" si="0"/>
        <v>25</v>
      </c>
      <c r="Q7" s="144">
        <f t="shared" si="1"/>
        <v>25</v>
      </c>
      <c r="R7" s="145">
        <f t="shared" si="7"/>
        <v>1450</v>
      </c>
      <c r="S7" s="146">
        <f t="shared" si="8"/>
        <v>2</v>
      </c>
      <c r="T7" s="147">
        <v>0</v>
      </c>
    </row>
    <row r="8" spans="2:20" ht="18">
      <c r="B8" s="136">
        <v>8</v>
      </c>
      <c r="C8" s="2"/>
      <c r="D8" s="89" t="s">
        <v>91</v>
      </c>
      <c r="E8" s="108" t="s">
        <v>56</v>
      </c>
      <c r="F8" s="137"/>
      <c r="G8" s="138">
        <v>10</v>
      </c>
      <c r="H8" s="138">
        <v>10</v>
      </c>
      <c r="I8" s="139">
        <f t="shared" si="2"/>
        <v>65</v>
      </c>
      <c r="J8" s="140">
        <f t="shared" si="3"/>
        <v>7</v>
      </c>
      <c r="K8" s="138">
        <v>1</v>
      </c>
      <c r="L8" s="138">
        <v>1</v>
      </c>
      <c r="M8" s="139">
        <f t="shared" si="4"/>
        <v>26</v>
      </c>
      <c r="N8" s="140">
        <f t="shared" si="5"/>
        <v>10</v>
      </c>
      <c r="O8" s="142">
        <f t="shared" si="6"/>
        <v>17</v>
      </c>
      <c r="P8" s="143">
        <f t="shared" si="0"/>
        <v>11</v>
      </c>
      <c r="Q8" s="144">
        <f t="shared" si="1"/>
        <v>11</v>
      </c>
      <c r="R8" s="145">
        <f t="shared" si="7"/>
        <v>303</v>
      </c>
      <c r="S8" s="146">
        <f t="shared" si="8"/>
        <v>10</v>
      </c>
      <c r="T8" s="147">
        <v>0</v>
      </c>
    </row>
    <row r="9" spans="2:20" ht="18">
      <c r="B9" s="136">
        <v>5</v>
      </c>
      <c r="C9" s="2"/>
      <c r="D9" s="89" t="s">
        <v>110</v>
      </c>
      <c r="E9" s="108" t="s">
        <v>57</v>
      </c>
      <c r="F9" s="137"/>
      <c r="G9" s="138">
        <v>18</v>
      </c>
      <c r="H9" s="138">
        <v>18</v>
      </c>
      <c r="I9" s="139">
        <f t="shared" si="2"/>
        <v>130</v>
      </c>
      <c r="J9" s="140">
        <f t="shared" si="3"/>
        <v>2</v>
      </c>
      <c r="K9" s="138">
        <v>2</v>
      </c>
      <c r="L9" s="138">
        <v>2</v>
      </c>
      <c r="M9" s="139">
        <f t="shared" si="4"/>
        <v>39</v>
      </c>
      <c r="N9" s="140">
        <f t="shared" si="5"/>
        <v>9</v>
      </c>
      <c r="O9" s="142">
        <f t="shared" si="6"/>
        <v>11</v>
      </c>
      <c r="P9" s="143">
        <f t="shared" si="0"/>
        <v>20</v>
      </c>
      <c r="Q9" s="144">
        <f t="shared" si="1"/>
        <v>20</v>
      </c>
      <c r="R9" s="145">
        <f t="shared" si="7"/>
        <v>909</v>
      </c>
      <c r="S9" s="146">
        <f t="shared" si="8"/>
        <v>5</v>
      </c>
      <c r="T9" s="147">
        <v>0</v>
      </c>
    </row>
    <row r="10" spans="2:20" ht="18">
      <c r="B10" s="136">
        <v>1</v>
      </c>
      <c r="C10" s="2"/>
      <c r="D10" s="89" t="s">
        <v>111</v>
      </c>
      <c r="E10" s="108" t="s">
        <v>60</v>
      </c>
      <c r="F10" s="137"/>
      <c r="G10" s="138">
        <v>13</v>
      </c>
      <c r="H10" s="138">
        <v>13</v>
      </c>
      <c r="I10" s="139">
        <f t="shared" si="2"/>
        <v>104</v>
      </c>
      <c r="J10" s="140">
        <f t="shared" si="3"/>
        <v>3.5</v>
      </c>
      <c r="K10" s="138">
        <v>3</v>
      </c>
      <c r="L10" s="138">
        <v>3</v>
      </c>
      <c r="M10" s="139">
        <f t="shared" si="4"/>
        <v>52</v>
      </c>
      <c r="N10" s="140">
        <f t="shared" si="5"/>
        <v>8</v>
      </c>
      <c r="O10" s="142">
        <f t="shared" si="6"/>
        <v>11.5</v>
      </c>
      <c r="P10" s="143">
        <f t="shared" si="0"/>
        <v>16</v>
      </c>
      <c r="Q10" s="144">
        <f t="shared" si="1"/>
        <v>16</v>
      </c>
      <c r="R10" s="145">
        <f t="shared" si="7"/>
        <v>738</v>
      </c>
      <c r="S10" s="146">
        <f t="shared" si="8"/>
        <v>7</v>
      </c>
      <c r="T10" s="147">
        <v>0</v>
      </c>
    </row>
    <row r="11" spans="2:20" ht="18">
      <c r="B11" s="136">
        <v>2</v>
      </c>
      <c r="C11" s="2"/>
      <c r="D11" s="89" t="s">
        <v>93</v>
      </c>
      <c r="E11" s="108" t="s">
        <v>61</v>
      </c>
      <c r="F11" s="137"/>
      <c r="G11" s="138">
        <v>7</v>
      </c>
      <c r="H11" s="138">
        <v>7</v>
      </c>
      <c r="I11" s="139">
        <f t="shared" si="2"/>
        <v>52</v>
      </c>
      <c r="J11" s="140">
        <f t="shared" si="3"/>
        <v>8</v>
      </c>
      <c r="K11" s="138">
        <v>4</v>
      </c>
      <c r="L11" s="138">
        <v>4</v>
      </c>
      <c r="M11" s="139">
        <f t="shared" si="4"/>
        <v>65</v>
      </c>
      <c r="N11" s="140">
        <f t="shared" si="5"/>
        <v>6.5</v>
      </c>
      <c r="O11" s="142">
        <f t="shared" si="6"/>
        <v>14.5</v>
      </c>
      <c r="P11" s="143">
        <f t="shared" si="0"/>
        <v>11</v>
      </c>
      <c r="Q11" s="144">
        <f t="shared" si="1"/>
        <v>11</v>
      </c>
      <c r="R11" s="145">
        <f t="shared" si="7"/>
        <v>567</v>
      </c>
      <c r="S11" s="146">
        <f t="shared" si="8"/>
        <v>8</v>
      </c>
      <c r="T11" s="147">
        <v>0</v>
      </c>
    </row>
    <row r="12" spans="2:20" ht="18">
      <c r="B12" s="136">
        <v>10</v>
      </c>
      <c r="C12" s="2"/>
      <c r="D12" s="89" t="s">
        <v>86</v>
      </c>
      <c r="E12" s="108" t="s">
        <v>62</v>
      </c>
      <c r="F12" s="137"/>
      <c r="G12" s="138">
        <v>6</v>
      </c>
      <c r="H12" s="138">
        <v>6</v>
      </c>
      <c r="I12" s="139">
        <f t="shared" si="2"/>
        <v>39</v>
      </c>
      <c r="J12" s="140">
        <f t="shared" si="3"/>
        <v>9</v>
      </c>
      <c r="K12" s="138">
        <v>7</v>
      </c>
      <c r="L12" s="138">
        <v>7</v>
      </c>
      <c r="M12" s="139">
        <f t="shared" si="4"/>
        <v>130</v>
      </c>
      <c r="N12" s="140">
        <f t="shared" si="5"/>
        <v>2</v>
      </c>
      <c r="O12" s="142">
        <f t="shared" si="6"/>
        <v>11</v>
      </c>
      <c r="P12" s="143">
        <f t="shared" si="0"/>
        <v>13</v>
      </c>
      <c r="Q12" s="144">
        <f t="shared" si="1"/>
        <v>13</v>
      </c>
      <c r="R12" s="145">
        <f t="shared" si="7"/>
        <v>857</v>
      </c>
      <c r="S12" s="146">
        <f t="shared" si="8"/>
        <v>6</v>
      </c>
      <c r="T12" s="147">
        <v>0</v>
      </c>
    </row>
    <row r="13" spans="2:20" ht="18" thickBot="1">
      <c r="B13" s="234">
        <v>7</v>
      </c>
      <c r="C13" s="235"/>
      <c r="D13" s="236" t="s">
        <v>121</v>
      </c>
      <c r="E13" s="109" t="s">
        <v>95</v>
      </c>
      <c r="F13" s="237"/>
      <c r="G13" s="190">
        <v>29</v>
      </c>
      <c r="H13" s="190">
        <v>29</v>
      </c>
      <c r="I13" s="238">
        <f t="shared" si="2"/>
        <v>143</v>
      </c>
      <c r="J13" s="239">
        <f t="shared" si="3"/>
        <v>1</v>
      </c>
      <c r="K13" s="190">
        <v>5</v>
      </c>
      <c r="L13" s="190">
        <v>5</v>
      </c>
      <c r="M13" s="238">
        <f t="shared" si="4"/>
        <v>91</v>
      </c>
      <c r="N13" s="239">
        <f t="shared" si="5"/>
        <v>4.5</v>
      </c>
      <c r="O13" s="240">
        <f t="shared" si="6"/>
        <v>5.5</v>
      </c>
      <c r="P13" s="241">
        <f t="shared" si="0"/>
        <v>34</v>
      </c>
      <c r="Q13" s="242">
        <f t="shared" si="1"/>
        <v>34</v>
      </c>
      <c r="R13" s="243">
        <f t="shared" si="7"/>
        <v>1595</v>
      </c>
      <c r="S13" s="244">
        <f t="shared" si="8"/>
        <v>1</v>
      </c>
      <c r="T13" s="245">
        <v>0</v>
      </c>
    </row>
    <row r="14" spans="2:20" ht="18" hidden="1">
      <c r="B14" s="217"/>
      <c r="C14" s="218"/>
      <c r="D14" s="7"/>
      <c r="E14" s="192"/>
      <c r="F14" s="219"/>
      <c r="G14" s="220">
        <v>-2</v>
      </c>
      <c r="H14" s="220">
        <v>-2</v>
      </c>
      <c r="I14" s="221">
        <f t="shared" si="2"/>
        <v>0</v>
      </c>
      <c r="J14" s="222">
        <f t="shared" si="3"/>
        <v>11.5</v>
      </c>
      <c r="K14" s="220">
        <v>-2</v>
      </c>
      <c r="L14" s="220">
        <v>-2</v>
      </c>
      <c r="M14" s="221">
        <f t="shared" si="4"/>
        <v>0</v>
      </c>
      <c r="N14" s="222">
        <f t="shared" si="5"/>
        <v>11.5</v>
      </c>
      <c r="O14" s="223">
        <f t="shared" si="6"/>
        <v>23</v>
      </c>
      <c r="P14" s="224">
        <f t="shared" si="0"/>
        <v>-4</v>
      </c>
      <c r="Q14" s="225">
        <f t="shared" si="1"/>
        <v>-4</v>
      </c>
      <c r="R14" s="226">
        <f t="shared" si="7"/>
        <v>0</v>
      </c>
      <c r="S14" s="227">
        <f t="shared" si="8"/>
        <v>11.5</v>
      </c>
      <c r="T14" s="228">
        <v>0</v>
      </c>
    </row>
    <row r="15" spans="2:20" ht="18" hidden="1" thickBot="1">
      <c r="B15" s="19"/>
      <c r="C15" s="20"/>
      <c r="D15" s="90"/>
      <c r="E15" s="109"/>
      <c r="F15" s="23"/>
      <c r="G15" s="31">
        <v>-2</v>
      </c>
      <c r="H15" s="31">
        <v>-2</v>
      </c>
      <c r="I15" s="51">
        <f t="shared" si="2"/>
        <v>0</v>
      </c>
      <c r="J15" s="54">
        <f t="shared" si="3"/>
        <v>11.5</v>
      </c>
      <c r="K15" s="31">
        <v>-2</v>
      </c>
      <c r="L15" s="31">
        <v>-2</v>
      </c>
      <c r="M15" s="51">
        <f t="shared" si="4"/>
        <v>0</v>
      </c>
      <c r="N15" s="54">
        <f t="shared" si="5"/>
        <v>11.5</v>
      </c>
      <c r="O15" s="48">
        <f t="shared" si="6"/>
        <v>23</v>
      </c>
      <c r="P15" s="45">
        <f t="shared" si="0"/>
        <v>-4</v>
      </c>
      <c r="Q15" s="33">
        <f t="shared" si="1"/>
        <v>-4</v>
      </c>
      <c r="R15" s="36">
        <f t="shared" si="7"/>
        <v>0</v>
      </c>
      <c r="S15" s="42">
        <f t="shared" si="8"/>
        <v>11.5</v>
      </c>
      <c r="T15" s="39">
        <v>0</v>
      </c>
    </row>
    <row r="16" spans="2:20" ht="12.75">
      <c r="B16" s="88"/>
      <c r="C16" s="88"/>
      <c r="D16" s="88"/>
      <c r="E16" s="88"/>
      <c r="F16" s="88"/>
      <c r="G16" s="88"/>
      <c r="H16" s="88"/>
      <c r="I16" s="88"/>
      <c r="J16" s="88">
        <f>SUM(J4:J15)</f>
        <v>78</v>
      </c>
      <c r="K16" s="88"/>
      <c r="L16" s="88"/>
      <c r="M16" s="88"/>
      <c r="N16" s="88">
        <f>SUM(N4:N15)</f>
        <v>78</v>
      </c>
      <c r="O16" s="88">
        <f>SUM(O4:O15)</f>
        <v>156</v>
      </c>
      <c r="P16" s="88"/>
      <c r="Q16" s="88"/>
      <c r="R16" s="88"/>
      <c r="S16" s="88"/>
      <c r="T16" s="88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20.28125" style="0" customWidth="1"/>
    <col min="5" max="5" width="17.57421875" style="0" customWidth="1"/>
    <col min="6" max="6" width="8.140625" style="0" hidden="1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148" t="s">
        <v>65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39.75" thickBot="1">
      <c r="B3" s="149" t="s">
        <v>0</v>
      </c>
      <c r="C3" s="149"/>
      <c r="D3" s="111" t="s">
        <v>1</v>
      </c>
      <c r="E3" s="111" t="s">
        <v>2</v>
      </c>
      <c r="F3" s="112" t="s">
        <v>3</v>
      </c>
      <c r="G3" s="113" t="s">
        <v>39</v>
      </c>
      <c r="H3" s="114" t="s">
        <v>40</v>
      </c>
      <c r="I3" s="115"/>
      <c r="J3" s="116" t="s">
        <v>4</v>
      </c>
      <c r="K3" s="113" t="s">
        <v>41</v>
      </c>
      <c r="L3" s="114" t="s">
        <v>42</v>
      </c>
      <c r="M3" s="115"/>
      <c r="N3" s="115" t="s">
        <v>5</v>
      </c>
      <c r="O3" s="117" t="s">
        <v>6</v>
      </c>
      <c r="P3" s="118" t="s">
        <v>43</v>
      </c>
      <c r="Q3" s="119" t="s">
        <v>44</v>
      </c>
      <c r="R3" s="120"/>
      <c r="S3" s="121" t="s">
        <v>7</v>
      </c>
      <c r="T3" s="116" t="s">
        <v>8</v>
      </c>
    </row>
    <row r="4" spans="2:20" ht="18">
      <c r="B4" s="122">
        <v>10</v>
      </c>
      <c r="C4" s="123"/>
      <c r="D4" s="124" t="s">
        <v>80</v>
      </c>
      <c r="E4" s="107" t="s">
        <v>58</v>
      </c>
      <c r="F4" s="125"/>
      <c r="G4" s="126">
        <v>4</v>
      </c>
      <c r="H4" s="126">
        <v>4</v>
      </c>
      <c r="I4" s="127">
        <f>COUNTIF(G$4:G$15,"&lt;"&amp;G4)*ROWS(G$4:G$15)+COUNTIF(H$4:H$15,"&lt;"&amp;H4)</f>
        <v>91</v>
      </c>
      <c r="J4" s="128">
        <f>IF(COUNTIF(I$4:I$15,I4)&gt;1,RANK(I4,I$4:I$15,0)+(COUNT(I$4:I$15)+1-RANK(I4,I$4:I$15,0)-RANK(I4,I$4:I$15,1))/2,RANK(I4,I$4:I$15,0)+(COUNT(I$4:I$15)+1-RANK(I4,I$4:I$15,0)-RANK(I4,I$4:I$15,1)))</f>
        <v>4</v>
      </c>
      <c r="K4" s="126">
        <v>1</v>
      </c>
      <c r="L4" s="126">
        <v>1</v>
      </c>
      <c r="M4" s="127">
        <f>COUNTIF(K$4:K$15,"&lt;"&amp;K4)*ROWS(K$4:K$15)+COUNTIF(L$4:L$15,"&lt;"&amp;L4)</f>
        <v>39</v>
      </c>
      <c r="N4" s="128">
        <f>IF(COUNTIF(M$4:M$15,M4)&gt;1,RANK(M4,M$4:M$15,0)+(COUNT(M$4:M$15)+1-RANK(M4,M$4:M$15,0)-RANK(M4,M$4:M$15,1))/2,RANK(M4,M$4:M$15,0)+(COUNT(M$4:M$15)+1-RANK(M4,M$4:M$15,0)-RANK(M4,M$4:M$15,1)))</f>
        <v>9</v>
      </c>
      <c r="O4" s="130">
        <f>SUM(J4,N4)</f>
        <v>13</v>
      </c>
      <c r="P4" s="131">
        <f aca="true" t="shared" si="0" ref="P4:P15">SUM(K4,G4)</f>
        <v>5</v>
      </c>
      <c r="Q4" s="132">
        <f aca="true" t="shared" si="1" ref="Q4:Q15">SUM(L4,H4)</f>
        <v>5</v>
      </c>
      <c r="R4" s="133">
        <f>(COUNTIF(O$4:O$15,"&gt;"&amp;O4)*ROWS(O$4:O$14)+COUNTIF(P$4:P$15,"&lt;"&amp;P4))*ROWS(O$4:O$15)+COUNTIF(Q$4:Q$15,"&lt;"&amp;Q4)</f>
        <v>725</v>
      </c>
      <c r="S4" s="134">
        <f>IF(COUNTIF(R$4:R$15,R4)&gt;1,RANK(R4,R$4:R$15,0)+(COUNT(R$4:R$15)+1-RANK(R4,R$4:R$15,0)-RANK(R4,R$4:R$15,1))/2,RANK(R4,R$4:R$15,0)+(COUNT(R$4:R$15)+1-RANK(R4,R$4:R$15,0)-RANK(R4,R$4:R$15,1)))</f>
        <v>7</v>
      </c>
      <c r="T4" s="135">
        <v>0</v>
      </c>
    </row>
    <row r="5" spans="2:20" ht="18">
      <c r="B5" s="136">
        <v>5</v>
      </c>
      <c r="C5" s="2"/>
      <c r="D5" s="89" t="s">
        <v>112</v>
      </c>
      <c r="E5" s="108" t="s">
        <v>54</v>
      </c>
      <c r="F5" s="137"/>
      <c r="G5" s="138">
        <v>4</v>
      </c>
      <c r="H5" s="138">
        <v>4</v>
      </c>
      <c r="I5" s="139">
        <f aca="true" t="shared" si="2" ref="I5:I15">COUNTIF(G$4:G$15,"&lt;"&amp;G5)*ROWS(G$4:G$15)+COUNTIF(H$4:H$15,"&lt;"&amp;H5)</f>
        <v>91</v>
      </c>
      <c r="J5" s="140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138">
        <v>4</v>
      </c>
      <c r="L5" s="138">
        <v>4</v>
      </c>
      <c r="M5" s="139">
        <f aca="true" t="shared" si="4" ref="M5:M15">COUNTIF(K$4:K$15,"&lt;"&amp;K5)*ROWS(K$4:K$15)+COUNTIF(L$4:L$15,"&lt;"&amp;L5)</f>
        <v>130</v>
      </c>
      <c r="N5" s="140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142">
        <f aca="true" t="shared" si="6" ref="O5:O15">SUM(J5,N5)</f>
        <v>6</v>
      </c>
      <c r="P5" s="143">
        <f t="shared" si="0"/>
        <v>8</v>
      </c>
      <c r="Q5" s="144">
        <f t="shared" si="1"/>
        <v>8</v>
      </c>
      <c r="R5" s="145">
        <f aca="true" t="shared" si="7" ref="R5:R15">(COUNTIF(O$4:O$15,"&gt;"&amp;O5)*ROWS(O$4:O$14)+COUNTIF(P$4:P$15,"&lt;"&amp;P5))*ROWS(O$4:O$15)+COUNTIF(Q$4:Q$15,"&lt;"&amp;Q5)</f>
        <v>1437</v>
      </c>
      <c r="S5" s="146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147">
        <v>0</v>
      </c>
    </row>
    <row r="6" spans="2:20" ht="18">
      <c r="B6" s="136">
        <v>7</v>
      </c>
      <c r="C6" s="2"/>
      <c r="D6" s="89" t="s">
        <v>113</v>
      </c>
      <c r="E6" s="108" t="s">
        <v>59</v>
      </c>
      <c r="F6" s="137"/>
      <c r="G6" s="138">
        <v>4</v>
      </c>
      <c r="H6" s="138">
        <v>4</v>
      </c>
      <c r="I6" s="139">
        <f t="shared" si="2"/>
        <v>91</v>
      </c>
      <c r="J6" s="140">
        <f t="shared" si="3"/>
        <v>4</v>
      </c>
      <c r="K6" s="138">
        <v>3</v>
      </c>
      <c r="L6" s="138">
        <v>3</v>
      </c>
      <c r="M6" s="139">
        <f t="shared" si="4"/>
        <v>78</v>
      </c>
      <c r="N6" s="140">
        <f t="shared" si="5"/>
        <v>4.5</v>
      </c>
      <c r="O6" s="142">
        <f t="shared" si="6"/>
        <v>8.5</v>
      </c>
      <c r="P6" s="143">
        <f t="shared" si="0"/>
        <v>7</v>
      </c>
      <c r="Q6" s="144">
        <f t="shared" si="1"/>
        <v>7</v>
      </c>
      <c r="R6" s="145">
        <f t="shared" si="7"/>
        <v>1160</v>
      </c>
      <c r="S6" s="146">
        <f t="shared" si="8"/>
        <v>4</v>
      </c>
      <c r="T6" s="147">
        <v>0</v>
      </c>
    </row>
    <row r="7" spans="2:20" ht="18">
      <c r="B7" s="136">
        <v>9</v>
      </c>
      <c r="C7" s="2"/>
      <c r="D7" s="89" t="s">
        <v>82</v>
      </c>
      <c r="E7" s="108" t="s">
        <v>55</v>
      </c>
      <c r="F7" s="137"/>
      <c r="G7" s="138">
        <v>7</v>
      </c>
      <c r="H7" s="138">
        <v>7</v>
      </c>
      <c r="I7" s="139">
        <f t="shared" si="2"/>
        <v>143</v>
      </c>
      <c r="J7" s="140">
        <f t="shared" si="3"/>
        <v>1</v>
      </c>
      <c r="K7" s="138">
        <v>5</v>
      </c>
      <c r="L7" s="138">
        <v>5</v>
      </c>
      <c r="M7" s="139">
        <f t="shared" si="4"/>
        <v>143</v>
      </c>
      <c r="N7" s="140">
        <f t="shared" si="5"/>
        <v>1</v>
      </c>
      <c r="O7" s="142">
        <f t="shared" si="6"/>
        <v>2</v>
      </c>
      <c r="P7" s="143">
        <f t="shared" si="0"/>
        <v>12</v>
      </c>
      <c r="Q7" s="144">
        <f t="shared" si="1"/>
        <v>12</v>
      </c>
      <c r="R7" s="145">
        <f t="shared" si="7"/>
        <v>1595</v>
      </c>
      <c r="S7" s="146">
        <f t="shared" si="8"/>
        <v>1</v>
      </c>
      <c r="T7" s="147">
        <v>0</v>
      </c>
    </row>
    <row r="8" spans="2:20" ht="18">
      <c r="B8" s="136">
        <v>1</v>
      </c>
      <c r="C8" s="2"/>
      <c r="D8" s="89" t="s">
        <v>114</v>
      </c>
      <c r="E8" s="108" t="s">
        <v>56</v>
      </c>
      <c r="F8" s="137"/>
      <c r="G8" s="138">
        <v>3</v>
      </c>
      <c r="H8" s="138">
        <v>3</v>
      </c>
      <c r="I8" s="139">
        <f t="shared" si="2"/>
        <v>78</v>
      </c>
      <c r="J8" s="140">
        <f t="shared" si="3"/>
        <v>6</v>
      </c>
      <c r="K8" s="138">
        <v>3</v>
      </c>
      <c r="L8" s="138">
        <v>3</v>
      </c>
      <c r="M8" s="139">
        <f t="shared" si="4"/>
        <v>78</v>
      </c>
      <c r="N8" s="140">
        <f t="shared" si="5"/>
        <v>4.5</v>
      </c>
      <c r="O8" s="142">
        <f t="shared" si="6"/>
        <v>10.5</v>
      </c>
      <c r="P8" s="143">
        <f t="shared" si="0"/>
        <v>6</v>
      </c>
      <c r="Q8" s="144">
        <f t="shared" si="1"/>
        <v>6</v>
      </c>
      <c r="R8" s="145">
        <f t="shared" si="7"/>
        <v>1015</v>
      </c>
      <c r="S8" s="146">
        <f t="shared" si="8"/>
        <v>5</v>
      </c>
      <c r="T8" s="147">
        <v>0</v>
      </c>
    </row>
    <row r="9" spans="2:20" ht="18">
      <c r="B9" s="136">
        <v>8</v>
      </c>
      <c r="C9" s="2"/>
      <c r="D9" s="89" t="s">
        <v>83</v>
      </c>
      <c r="E9" s="108" t="s">
        <v>57</v>
      </c>
      <c r="F9" s="137"/>
      <c r="G9" s="138">
        <v>2</v>
      </c>
      <c r="H9" s="138">
        <v>2</v>
      </c>
      <c r="I9" s="139">
        <f t="shared" si="2"/>
        <v>52</v>
      </c>
      <c r="J9" s="140">
        <f t="shared" si="3"/>
        <v>7.5</v>
      </c>
      <c r="K9" s="138">
        <v>3</v>
      </c>
      <c r="L9" s="138">
        <v>3</v>
      </c>
      <c r="M9" s="139">
        <f t="shared" si="4"/>
        <v>78</v>
      </c>
      <c r="N9" s="140">
        <f t="shared" si="5"/>
        <v>4.5</v>
      </c>
      <c r="O9" s="142">
        <f t="shared" si="6"/>
        <v>12</v>
      </c>
      <c r="P9" s="143">
        <f t="shared" si="0"/>
        <v>5</v>
      </c>
      <c r="Q9" s="144">
        <f t="shared" si="1"/>
        <v>5</v>
      </c>
      <c r="R9" s="145">
        <f t="shared" si="7"/>
        <v>857</v>
      </c>
      <c r="S9" s="146">
        <f t="shared" si="8"/>
        <v>6</v>
      </c>
      <c r="T9" s="147">
        <v>0</v>
      </c>
    </row>
    <row r="10" spans="2:20" ht="18">
      <c r="B10" s="136">
        <v>3</v>
      </c>
      <c r="C10" s="2"/>
      <c r="D10" s="89" t="s">
        <v>84</v>
      </c>
      <c r="E10" s="108" t="s">
        <v>60</v>
      </c>
      <c r="F10" s="137"/>
      <c r="G10" s="138">
        <v>2</v>
      </c>
      <c r="H10" s="138">
        <v>2</v>
      </c>
      <c r="I10" s="139">
        <f t="shared" si="2"/>
        <v>52</v>
      </c>
      <c r="J10" s="140">
        <f t="shared" si="3"/>
        <v>7.5</v>
      </c>
      <c r="K10" s="138">
        <v>2</v>
      </c>
      <c r="L10" s="138">
        <v>2</v>
      </c>
      <c r="M10" s="139">
        <f t="shared" si="4"/>
        <v>52</v>
      </c>
      <c r="N10" s="140">
        <f t="shared" si="5"/>
        <v>7.5</v>
      </c>
      <c r="O10" s="142">
        <f t="shared" si="6"/>
        <v>15</v>
      </c>
      <c r="P10" s="143">
        <f t="shared" si="0"/>
        <v>4</v>
      </c>
      <c r="Q10" s="144">
        <f t="shared" si="1"/>
        <v>4</v>
      </c>
      <c r="R10" s="145">
        <f t="shared" si="7"/>
        <v>580</v>
      </c>
      <c r="S10" s="146">
        <f t="shared" si="8"/>
        <v>8</v>
      </c>
      <c r="T10" s="147">
        <v>0</v>
      </c>
    </row>
    <row r="11" spans="2:20" ht="18">
      <c r="B11" s="136">
        <v>4</v>
      </c>
      <c r="C11" s="2"/>
      <c r="D11" s="89" t="s">
        <v>115</v>
      </c>
      <c r="E11" s="108" t="s">
        <v>61</v>
      </c>
      <c r="F11" s="137"/>
      <c r="G11" s="138">
        <v>1</v>
      </c>
      <c r="H11" s="138">
        <v>1</v>
      </c>
      <c r="I11" s="139">
        <f t="shared" si="2"/>
        <v>39</v>
      </c>
      <c r="J11" s="140">
        <f t="shared" si="3"/>
        <v>9</v>
      </c>
      <c r="K11" s="138">
        <v>0</v>
      </c>
      <c r="L11" s="138">
        <v>0</v>
      </c>
      <c r="M11" s="139">
        <f t="shared" si="4"/>
        <v>26</v>
      </c>
      <c r="N11" s="140">
        <f t="shared" si="5"/>
        <v>10</v>
      </c>
      <c r="O11" s="142">
        <f t="shared" si="6"/>
        <v>19</v>
      </c>
      <c r="P11" s="143">
        <f t="shared" si="0"/>
        <v>1</v>
      </c>
      <c r="Q11" s="144">
        <f t="shared" si="1"/>
        <v>1</v>
      </c>
      <c r="R11" s="145">
        <f t="shared" si="7"/>
        <v>290</v>
      </c>
      <c r="S11" s="146">
        <f t="shared" si="8"/>
        <v>10</v>
      </c>
      <c r="T11" s="147">
        <v>0</v>
      </c>
    </row>
    <row r="12" spans="2:20" ht="18">
      <c r="B12" s="136">
        <v>6</v>
      </c>
      <c r="C12" s="2"/>
      <c r="D12" s="89" t="s">
        <v>116</v>
      </c>
      <c r="E12" s="108" t="s">
        <v>62</v>
      </c>
      <c r="F12" s="137"/>
      <c r="G12" s="138">
        <v>0</v>
      </c>
      <c r="H12" s="138">
        <v>0</v>
      </c>
      <c r="I12" s="139">
        <f t="shared" si="2"/>
        <v>26</v>
      </c>
      <c r="J12" s="140">
        <f t="shared" si="3"/>
        <v>10</v>
      </c>
      <c r="K12" s="138">
        <v>2</v>
      </c>
      <c r="L12" s="138">
        <v>2</v>
      </c>
      <c r="M12" s="139">
        <f t="shared" si="4"/>
        <v>52</v>
      </c>
      <c r="N12" s="140">
        <f t="shared" si="5"/>
        <v>7.5</v>
      </c>
      <c r="O12" s="142">
        <f t="shared" si="6"/>
        <v>17.5</v>
      </c>
      <c r="P12" s="143">
        <f t="shared" si="0"/>
        <v>2</v>
      </c>
      <c r="Q12" s="144">
        <f t="shared" si="1"/>
        <v>2</v>
      </c>
      <c r="R12" s="145">
        <f t="shared" si="7"/>
        <v>435</v>
      </c>
      <c r="S12" s="146">
        <f t="shared" si="8"/>
        <v>9</v>
      </c>
      <c r="T12" s="147">
        <v>0</v>
      </c>
    </row>
    <row r="13" spans="2:20" ht="18" thickBot="1">
      <c r="B13" s="234">
        <v>2</v>
      </c>
      <c r="C13" s="235"/>
      <c r="D13" s="236" t="s">
        <v>117</v>
      </c>
      <c r="E13" s="109" t="s">
        <v>95</v>
      </c>
      <c r="F13" s="237"/>
      <c r="G13" s="190">
        <v>5</v>
      </c>
      <c r="H13" s="190">
        <v>5</v>
      </c>
      <c r="I13" s="238">
        <f t="shared" si="2"/>
        <v>130</v>
      </c>
      <c r="J13" s="239">
        <f t="shared" si="3"/>
        <v>2</v>
      </c>
      <c r="K13" s="190">
        <v>3</v>
      </c>
      <c r="L13" s="190">
        <v>3</v>
      </c>
      <c r="M13" s="238">
        <f t="shared" si="4"/>
        <v>78</v>
      </c>
      <c r="N13" s="239">
        <f t="shared" si="5"/>
        <v>4.5</v>
      </c>
      <c r="O13" s="240">
        <f t="shared" si="6"/>
        <v>6.5</v>
      </c>
      <c r="P13" s="241">
        <f t="shared" si="0"/>
        <v>8</v>
      </c>
      <c r="Q13" s="242">
        <f t="shared" si="1"/>
        <v>8</v>
      </c>
      <c r="R13" s="243">
        <f t="shared" si="7"/>
        <v>1305</v>
      </c>
      <c r="S13" s="244">
        <f t="shared" si="8"/>
        <v>3</v>
      </c>
      <c r="T13" s="147">
        <v>0</v>
      </c>
    </row>
    <row r="14" spans="2:20" ht="18" hidden="1">
      <c r="B14" s="217"/>
      <c r="C14" s="218"/>
      <c r="D14" s="7"/>
      <c r="E14" s="192"/>
      <c r="F14" s="219"/>
      <c r="G14" s="220">
        <v>-2</v>
      </c>
      <c r="H14" s="220">
        <v>-2</v>
      </c>
      <c r="I14" s="221">
        <f t="shared" si="2"/>
        <v>0</v>
      </c>
      <c r="J14" s="222">
        <f t="shared" si="3"/>
        <v>11.5</v>
      </c>
      <c r="K14" s="220">
        <v>-2</v>
      </c>
      <c r="L14" s="220">
        <v>-2</v>
      </c>
      <c r="M14" s="221">
        <f t="shared" si="4"/>
        <v>0</v>
      </c>
      <c r="N14" s="222">
        <f t="shared" si="5"/>
        <v>11.5</v>
      </c>
      <c r="O14" s="223">
        <f t="shared" si="6"/>
        <v>23</v>
      </c>
      <c r="P14" s="224">
        <f t="shared" si="0"/>
        <v>-4</v>
      </c>
      <c r="Q14" s="225">
        <f t="shared" si="1"/>
        <v>-4</v>
      </c>
      <c r="R14" s="226">
        <f t="shared" si="7"/>
        <v>0</v>
      </c>
      <c r="S14" s="227">
        <f t="shared" si="8"/>
        <v>11.5</v>
      </c>
      <c r="T14" s="38">
        <v>0</v>
      </c>
    </row>
    <row r="15" spans="2:20" ht="18" hidden="1" thickBot="1">
      <c r="B15" s="19"/>
      <c r="C15" s="20"/>
      <c r="D15" s="90"/>
      <c r="E15" s="109"/>
      <c r="F15" s="23"/>
      <c r="G15" s="31">
        <v>-2</v>
      </c>
      <c r="H15" s="31">
        <v>-2</v>
      </c>
      <c r="I15" s="51">
        <f t="shared" si="2"/>
        <v>0</v>
      </c>
      <c r="J15" s="54">
        <f t="shared" si="3"/>
        <v>11.5</v>
      </c>
      <c r="K15" s="31">
        <v>-2</v>
      </c>
      <c r="L15" s="31">
        <v>-2</v>
      </c>
      <c r="M15" s="51">
        <f t="shared" si="4"/>
        <v>0</v>
      </c>
      <c r="N15" s="54">
        <f t="shared" si="5"/>
        <v>11.5</v>
      </c>
      <c r="O15" s="48">
        <f t="shared" si="6"/>
        <v>23</v>
      </c>
      <c r="P15" s="45">
        <f t="shared" si="0"/>
        <v>-4</v>
      </c>
      <c r="Q15" s="33">
        <f t="shared" si="1"/>
        <v>-4</v>
      </c>
      <c r="R15" s="36">
        <f t="shared" si="7"/>
        <v>0</v>
      </c>
      <c r="S15" s="42">
        <f t="shared" si="8"/>
        <v>11.5</v>
      </c>
      <c r="T15" s="39">
        <v>0</v>
      </c>
    </row>
    <row r="16" spans="2:20" ht="12.75">
      <c r="B16" s="88"/>
      <c r="C16" s="88"/>
      <c r="D16" s="88"/>
      <c r="E16" s="88"/>
      <c r="F16" s="88"/>
      <c r="G16" s="88"/>
      <c r="H16" s="88"/>
      <c r="I16" s="88"/>
      <c r="J16" s="88">
        <f>SUM(J4:J15)</f>
        <v>78</v>
      </c>
      <c r="K16" s="88"/>
      <c r="L16" s="88"/>
      <c r="M16" s="88"/>
      <c r="N16" s="88">
        <f>SUM(N4:N15)</f>
        <v>78</v>
      </c>
      <c r="O16" s="88">
        <f>SUM(O4:O15)</f>
        <v>156</v>
      </c>
      <c r="P16" s="88"/>
      <c r="Q16" s="88"/>
      <c r="R16" s="88"/>
      <c r="S16" s="88"/>
      <c r="T16" s="88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2" sqref="B2:T2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7.8515625" style="0" customWidth="1"/>
    <col min="6" max="6" width="6.8515625" style="0" hidden="1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229" t="s">
        <v>66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1"/>
    </row>
    <row r="3" spans="2:20" ht="39.75" thickBot="1">
      <c r="B3" s="232" t="s">
        <v>0</v>
      </c>
      <c r="C3" s="149"/>
      <c r="D3" s="111" t="s">
        <v>1</v>
      </c>
      <c r="E3" s="111" t="s">
        <v>2</v>
      </c>
      <c r="F3" s="112" t="s">
        <v>3</v>
      </c>
      <c r="G3" s="113" t="s">
        <v>39</v>
      </c>
      <c r="H3" s="114" t="s">
        <v>40</v>
      </c>
      <c r="I3" s="115"/>
      <c r="J3" s="116" t="s">
        <v>4</v>
      </c>
      <c r="K3" s="113" t="s">
        <v>41</v>
      </c>
      <c r="L3" s="114" t="s">
        <v>42</v>
      </c>
      <c r="M3" s="115"/>
      <c r="N3" s="115" t="s">
        <v>5</v>
      </c>
      <c r="O3" s="117" t="s">
        <v>6</v>
      </c>
      <c r="P3" s="118" t="s">
        <v>43</v>
      </c>
      <c r="Q3" s="119" t="s">
        <v>44</v>
      </c>
      <c r="R3" s="120"/>
      <c r="S3" s="121" t="s">
        <v>7</v>
      </c>
      <c r="T3" s="233" t="s">
        <v>8</v>
      </c>
    </row>
    <row r="4" spans="2:20" ht="18">
      <c r="B4" s="122">
        <v>2</v>
      </c>
      <c r="C4" s="123">
        <v>7</v>
      </c>
      <c r="D4" s="124" t="s">
        <v>87</v>
      </c>
      <c r="E4" s="107" t="s">
        <v>58</v>
      </c>
      <c r="F4" s="125"/>
      <c r="G4" s="126">
        <v>33</v>
      </c>
      <c r="H4" s="126">
        <v>33</v>
      </c>
      <c r="I4" s="127">
        <f>COUNTIF(G$4:G$15,"&lt;"&amp;G4)*ROWS(G$4:G$15)+COUNTIF(H$4:H$15,"&lt;"&amp;H4)</f>
        <v>143</v>
      </c>
      <c r="J4" s="128">
        <f>IF(COUNTIF(I$4:I$15,I4)&gt;1,RANK(I4,I$4:I$15,0)+(COUNT(I$4:I$15)+1-RANK(I4,I$4:I$15,0)-RANK(I4,I$4:I$15,1))/2,RANK(I4,I$4:I$15,0)+(COUNT(I$4:I$15)+1-RANK(I4,I$4:I$15,0)-RANK(I4,I$4:I$15,1)))</f>
        <v>1</v>
      </c>
      <c r="K4" s="126">
        <v>2</v>
      </c>
      <c r="L4" s="126">
        <v>2</v>
      </c>
      <c r="M4" s="127">
        <f>COUNTIF(K$4:K$15,"&lt;"&amp;K4)*ROWS(K$4:K$15)+COUNTIF(L$4:L$15,"&lt;"&amp;L4)</f>
        <v>39</v>
      </c>
      <c r="N4" s="128">
        <f>IF(COUNTIF(M$4:M$15,M4)&gt;1,RANK(M4,M$4:M$15,0)+(COUNT(M$4:M$15)+1-RANK(M4,M$4:M$15,0)-RANK(M4,M$4:M$15,1))/2,RANK(M4,M$4:M$15,0)+(COUNT(M$4:M$15)+1-RANK(M4,M$4:M$15,0)-RANK(M4,M$4:M$15,1)))</f>
        <v>7</v>
      </c>
      <c r="O4" s="130">
        <f>SUM(J4,N4)</f>
        <v>8</v>
      </c>
      <c r="P4" s="131">
        <f aca="true" t="shared" si="0" ref="P4:P15">SUM(K4,G4)</f>
        <v>35</v>
      </c>
      <c r="Q4" s="132">
        <f aca="true" t="shared" si="1" ref="Q4:Q15">SUM(L4,H4)</f>
        <v>35</v>
      </c>
      <c r="R4" s="133">
        <f>(COUNTIF(O$4:O$15,"&gt;"&amp;O4)*ROWS(O$4:O$14)+COUNTIF(P$4:P$15,"&lt;"&amp;P4))*ROWS(O$4:O$15)+COUNTIF(Q$4:Q$15,"&lt;"&amp;Q4)</f>
        <v>1199</v>
      </c>
      <c r="S4" s="134">
        <f>IF(COUNTIF(R$4:R$15,R4)&gt;1,RANK(R4,R$4:R$15,0)+(COUNT(R$4:R$15)+1-RANK(R4,R$4:R$15,0)-RANK(R4,R$4:R$15,1))/2,RANK(R4,R$4:R$15,0)+(COUNT(R$4:R$15)+1-RANK(R4,R$4:R$15,0)-RANK(R4,R$4:R$15,1)))</f>
        <v>4</v>
      </c>
      <c r="T4" s="135">
        <v>0</v>
      </c>
    </row>
    <row r="5" spans="2:20" ht="18">
      <c r="B5" s="136">
        <v>6</v>
      </c>
      <c r="C5" s="2"/>
      <c r="D5" s="89" t="s">
        <v>118</v>
      </c>
      <c r="E5" s="108" t="s">
        <v>54</v>
      </c>
      <c r="F5" s="137"/>
      <c r="G5" s="138">
        <v>10</v>
      </c>
      <c r="H5" s="138">
        <v>10</v>
      </c>
      <c r="I5" s="139">
        <f aca="true" t="shared" si="2" ref="I5:I15">COUNTIF(G$4:G$15,"&lt;"&amp;G5)*ROWS(G$4:G$15)+COUNTIF(H$4:H$15,"&lt;"&amp;H5)</f>
        <v>91</v>
      </c>
      <c r="J5" s="140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138">
        <v>2</v>
      </c>
      <c r="L5" s="138">
        <v>2</v>
      </c>
      <c r="M5" s="139">
        <f aca="true" t="shared" si="4" ref="M5:M15">COUNTIF(K$4:K$15,"&lt;"&amp;K5)*ROWS(K$4:K$15)+COUNTIF(L$4:L$15,"&lt;"&amp;L5)</f>
        <v>39</v>
      </c>
      <c r="N5" s="140">
        <f aca="true" t="shared" si="5" ref="N5:N15">IF(COUNTIF(M$4:M$15,M5)&gt;1,RANK(M5,M$4:M$15,0)+(COUNT(M$4:M$15)+1-RANK(M5,M$4:M$15,0)-RANK(M5,M$4:M$15,1))/2,RANK(M5,M$4:M$15,0)+(COUNT(M$4:M$15)+1-RANK(M5,M$4:M$15,0)-RANK(M5,M$4:M$15,1)))</f>
        <v>7</v>
      </c>
      <c r="O5" s="142">
        <f aca="true" t="shared" si="6" ref="O5:O15">SUM(J5,N5)</f>
        <v>12</v>
      </c>
      <c r="P5" s="143">
        <f t="shared" si="0"/>
        <v>12</v>
      </c>
      <c r="Q5" s="144">
        <f t="shared" si="1"/>
        <v>12</v>
      </c>
      <c r="R5" s="145">
        <f aca="true" t="shared" si="7" ref="R5:R15">(COUNTIF(O$4:O$15,"&gt;"&amp;O5)*ROWS(O$4:O$14)+COUNTIF(P$4:P$15,"&lt;"&amp;P5))*ROWS(O$4:O$15)+COUNTIF(Q$4:Q$15,"&lt;"&amp;Q5)</f>
        <v>883</v>
      </c>
      <c r="S5" s="146">
        <f aca="true" t="shared" si="8" ref="S5:S15">IF(COUNTIF(R$4:R$15,R5)&gt;1,RANK(R5,R$4:R$15,0)+(COUNT(R$4:R$15)+1-RANK(R5,R$4:R$15,0)-RANK(R5,R$4:R$15,1))/2,RANK(R5,R$4:R$15,0)+(COUNT(R$4:R$15)+1-RANK(R5,R$4:R$15,0)-RANK(R5,R$4:R$15,1)))</f>
        <v>6</v>
      </c>
      <c r="T5" s="147">
        <v>0</v>
      </c>
    </row>
    <row r="6" spans="2:20" ht="18">
      <c r="B6" s="136">
        <v>3</v>
      </c>
      <c r="C6" s="2"/>
      <c r="D6" s="89" t="s">
        <v>75</v>
      </c>
      <c r="E6" s="108" t="s">
        <v>59</v>
      </c>
      <c r="F6" s="137"/>
      <c r="G6" s="138">
        <v>9</v>
      </c>
      <c r="H6" s="138">
        <v>9</v>
      </c>
      <c r="I6" s="139">
        <f t="shared" si="2"/>
        <v>78</v>
      </c>
      <c r="J6" s="140">
        <f t="shared" si="3"/>
        <v>6</v>
      </c>
      <c r="K6" s="138">
        <v>2</v>
      </c>
      <c r="L6" s="138">
        <v>2</v>
      </c>
      <c r="M6" s="139">
        <f t="shared" si="4"/>
        <v>39</v>
      </c>
      <c r="N6" s="140">
        <f t="shared" si="5"/>
        <v>7</v>
      </c>
      <c r="O6" s="142">
        <f t="shared" si="6"/>
        <v>13</v>
      </c>
      <c r="P6" s="143">
        <f t="shared" si="0"/>
        <v>11</v>
      </c>
      <c r="Q6" s="144">
        <f t="shared" si="1"/>
        <v>11</v>
      </c>
      <c r="R6" s="145">
        <f t="shared" si="7"/>
        <v>738</v>
      </c>
      <c r="S6" s="146">
        <f t="shared" si="8"/>
        <v>7</v>
      </c>
      <c r="T6" s="147">
        <v>0</v>
      </c>
    </row>
    <row r="7" spans="2:20" ht="18">
      <c r="B7" s="136">
        <v>9</v>
      </c>
      <c r="C7" s="2"/>
      <c r="D7" s="89" t="s">
        <v>90</v>
      </c>
      <c r="E7" s="108" t="s">
        <v>55</v>
      </c>
      <c r="F7" s="137"/>
      <c r="G7" s="138">
        <v>15</v>
      </c>
      <c r="H7" s="138">
        <v>15</v>
      </c>
      <c r="I7" s="139">
        <f t="shared" si="2"/>
        <v>117</v>
      </c>
      <c r="J7" s="140">
        <f t="shared" si="3"/>
        <v>3</v>
      </c>
      <c r="K7" s="138">
        <v>4</v>
      </c>
      <c r="L7" s="138">
        <v>4</v>
      </c>
      <c r="M7" s="139">
        <f t="shared" si="4"/>
        <v>104</v>
      </c>
      <c r="N7" s="140">
        <f t="shared" si="5"/>
        <v>3</v>
      </c>
      <c r="O7" s="142">
        <f t="shared" si="6"/>
        <v>6</v>
      </c>
      <c r="P7" s="143">
        <f t="shared" si="0"/>
        <v>19</v>
      </c>
      <c r="Q7" s="144">
        <f t="shared" si="1"/>
        <v>19</v>
      </c>
      <c r="R7" s="145">
        <f t="shared" si="7"/>
        <v>1437</v>
      </c>
      <c r="S7" s="146">
        <f t="shared" si="8"/>
        <v>2</v>
      </c>
      <c r="T7" s="147">
        <v>0</v>
      </c>
    </row>
    <row r="8" spans="2:20" ht="18">
      <c r="B8" s="136">
        <v>5</v>
      </c>
      <c r="C8" s="2"/>
      <c r="D8" s="89" t="s">
        <v>77</v>
      </c>
      <c r="E8" s="108" t="s">
        <v>56</v>
      </c>
      <c r="F8" s="137"/>
      <c r="G8" s="138">
        <v>16</v>
      </c>
      <c r="H8" s="138">
        <v>16</v>
      </c>
      <c r="I8" s="139">
        <f t="shared" si="2"/>
        <v>130</v>
      </c>
      <c r="J8" s="140">
        <f t="shared" si="3"/>
        <v>2</v>
      </c>
      <c r="K8" s="138">
        <v>4</v>
      </c>
      <c r="L8" s="138">
        <v>4</v>
      </c>
      <c r="M8" s="139">
        <f t="shared" si="4"/>
        <v>104</v>
      </c>
      <c r="N8" s="140">
        <f t="shared" si="5"/>
        <v>3</v>
      </c>
      <c r="O8" s="142">
        <f t="shared" si="6"/>
        <v>5</v>
      </c>
      <c r="P8" s="143">
        <f t="shared" si="0"/>
        <v>20</v>
      </c>
      <c r="Q8" s="144">
        <f t="shared" si="1"/>
        <v>20</v>
      </c>
      <c r="R8" s="145">
        <f t="shared" si="7"/>
        <v>1582</v>
      </c>
      <c r="S8" s="146">
        <f t="shared" si="8"/>
        <v>1</v>
      </c>
      <c r="T8" s="147">
        <v>0</v>
      </c>
    </row>
    <row r="9" spans="2:20" ht="18">
      <c r="B9" s="136">
        <v>7</v>
      </c>
      <c r="C9" s="2"/>
      <c r="D9" s="89" t="s">
        <v>92</v>
      </c>
      <c r="E9" s="108" t="s">
        <v>57</v>
      </c>
      <c r="F9" s="137"/>
      <c r="G9" s="138">
        <v>12</v>
      </c>
      <c r="H9" s="138">
        <v>12</v>
      </c>
      <c r="I9" s="139">
        <f t="shared" si="2"/>
        <v>104</v>
      </c>
      <c r="J9" s="140">
        <f t="shared" si="3"/>
        <v>4</v>
      </c>
      <c r="K9" s="138">
        <v>4</v>
      </c>
      <c r="L9" s="138">
        <v>4</v>
      </c>
      <c r="M9" s="139">
        <f t="shared" si="4"/>
        <v>104</v>
      </c>
      <c r="N9" s="140">
        <f t="shared" si="5"/>
        <v>3</v>
      </c>
      <c r="O9" s="142">
        <f t="shared" si="6"/>
        <v>7</v>
      </c>
      <c r="P9" s="143">
        <f t="shared" si="0"/>
        <v>16</v>
      </c>
      <c r="Q9" s="144">
        <f t="shared" si="1"/>
        <v>16</v>
      </c>
      <c r="R9" s="145">
        <f t="shared" si="7"/>
        <v>1292</v>
      </c>
      <c r="S9" s="146">
        <f t="shared" si="8"/>
        <v>3</v>
      </c>
      <c r="T9" s="147">
        <v>0</v>
      </c>
    </row>
    <row r="10" spans="2:20" ht="18">
      <c r="B10" s="136">
        <v>1</v>
      </c>
      <c r="C10" s="2"/>
      <c r="D10" s="89" t="s">
        <v>119</v>
      </c>
      <c r="E10" s="108" t="s">
        <v>60</v>
      </c>
      <c r="F10" s="137"/>
      <c r="G10" s="138">
        <v>4</v>
      </c>
      <c r="H10" s="138">
        <v>4</v>
      </c>
      <c r="I10" s="139">
        <f t="shared" si="2"/>
        <v>52</v>
      </c>
      <c r="J10" s="140">
        <f t="shared" si="3"/>
        <v>8</v>
      </c>
      <c r="K10" s="138">
        <v>2</v>
      </c>
      <c r="L10" s="138">
        <v>2</v>
      </c>
      <c r="M10" s="139">
        <f t="shared" si="4"/>
        <v>39</v>
      </c>
      <c r="N10" s="140">
        <f t="shared" si="5"/>
        <v>7</v>
      </c>
      <c r="O10" s="142">
        <f t="shared" si="6"/>
        <v>15</v>
      </c>
      <c r="P10" s="143">
        <f t="shared" si="0"/>
        <v>6</v>
      </c>
      <c r="Q10" s="144">
        <f t="shared" si="1"/>
        <v>6</v>
      </c>
      <c r="R10" s="145">
        <f t="shared" si="7"/>
        <v>567</v>
      </c>
      <c r="S10" s="146">
        <f t="shared" si="8"/>
        <v>8</v>
      </c>
      <c r="T10" s="147">
        <v>0</v>
      </c>
    </row>
    <row r="11" spans="2:20" ht="18">
      <c r="B11" s="136">
        <v>10</v>
      </c>
      <c r="C11" s="2"/>
      <c r="D11" s="89" t="s">
        <v>79</v>
      </c>
      <c r="E11" s="108" t="s">
        <v>61</v>
      </c>
      <c r="F11" s="137"/>
      <c r="G11" s="138">
        <v>3</v>
      </c>
      <c r="H11" s="138">
        <v>3</v>
      </c>
      <c r="I11" s="139">
        <f t="shared" si="2"/>
        <v>39</v>
      </c>
      <c r="J11" s="140">
        <f t="shared" si="3"/>
        <v>9</v>
      </c>
      <c r="K11" s="138">
        <v>5</v>
      </c>
      <c r="L11" s="138">
        <v>5</v>
      </c>
      <c r="M11" s="139">
        <f t="shared" si="4"/>
        <v>143</v>
      </c>
      <c r="N11" s="140">
        <f t="shared" si="5"/>
        <v>1</v>
      </c>
      <c r="O11" s="142">
        <f t="shared" si="6"/>
        <v>10</v>
      </c>
      <c r="P11" s="143">
        <f t="shared" si="0"/>
        <v>8</v>
      </c>
      <c r="Q11" s="144">
        <f t="shared" si="1"/>
        <v>8</v>
      </c>
      <c r="R11" s="145">
        <f t="shared" si="7"/>
        <v>989</v>
      </c>
      <c r="S11" s="146">
        <f t="shared" si="8"/>
        <v>5</v>
      </c>
      <c r="T11" s="147">
        <v>0</v>
      </c>
    </row>
    <row r="12" spans="2:20" ht="18">
      <c r="B12" s="136">
        <v>8</v>
      </c>
      <c r="C12" s="2"/>
      <c r="D12" s="89" t="s">
        <v>120</v>
      </c>
      <c r="E12" s="108" t="s">
        <v>62</v>
      </c>
      <c r="F12" s="137"/>
      <c r="G12" s="138">
        <v>0</v>
      </c>
      <c r="H12" s="138">
        <v>0</v>
      </c>
      <c r="I12" s="139">
        <f t="shared" si="2"/>
        <v>26</v>
      </c>
      <c r="J12" s="140">
        <f t="shared" si="3"/>
        <v>10</v>
      </c>
      <c r="K12" s="138">
        <v>2</v>
      </c>
      <c r="L12" s="138">
        <v>2</v>
      </c>
      <c r="M12" s="139">
        <f t="shared" si="4"/>
        <v>39</v>
      </c>
      <c r="N12" s="140">
        <f t="shared" si="5"/>
        <v>7</v>
      </c>
      <c r="O12" s="142">
        <f t="shared" si="6"/>
        <v>17</v>
      </c>
      <c r="P12" s="143">
        <f t="shared" si="0"/>
        <v>2</v>
      </c>
      <c r="Q12" s="144">
        <f t="shared" si="1"/>
        <v>2</v>
      </c>
      <c r="R12" s="145">
        <f t="shared" si="7"/>
        <v>290</v>
      </c>
      <c r="S12" s="146">
        <f t="shared" si="8"/>
        <v>10</v>
      </c>
      <c r="T12" s="147">
        <v>0</v>
      </c>
    </row>
    <row r="13" spans="2:20" ht="18" thickBot="1">
      <c r="B13" s="234">
        <v>4</v>
      </c>
      <c r="C13" s="235"/>
      <c r="D13" s="236" t="s">
        <v>122</v>
      </c>
      <c r="E13" s="109" t="s">
        <v>95</v>
      </c>
      <c r="F13" s="237"/>
      <c r="G13" s="190">
        <v>5</v>
      </c>
      <c r="H13" s="190">
        <v>5</v>
      </c>
      <c r="I13" s="238">
        <f t="shared" si="2"/>
        <v>65</v>
      </c>
      <c r="J13" s="239">
        <f t="shared" si="3"/>
        <v>7</v>
      </c>
      <c r="K13" s="190">
        <v>1</v>
      </c>
      <c r="L13" s="190">
        <v>1</v>
      </c>
      <c r="M13" s="238">
        <f t="shared" si="4"/>
        <v>26</v>
      </c>
      <c r="N13" s="239">
        <f t="shared" si="5"/>
        <v>10</v>
      </c>
      <c r="O13" s="240">
        <f t="shared" si="6"/>
        <v>17</v>
      </c>
      <c r="P13" s="241">
        <f t="shared" si="0"/>
        <v>6</v>
      </c>
      <c r="Q13" s="242">
        <f t="shared" si="1"/>
        <v>6</v>
      </c>
      <c r="R13" s="243">
        <f t="shared" si="7"/>
        <v>303</v>
      </c>
      <c r="S13" s="244">
        <f t="shared" si="8"/>
        <v>9</v>
      </c>
      <c r="T13" s="245">
        <v>0</v>
      </c>
    </row>
    <row r="14" spans="2:20" ht="18" hidden="1">
      <c r="B14" s="217"/>
      <c r="C14" s="218"/>
      <c r="D14" s="7"/>
      <c r="E14" s="192"/>
      <c r="F14" s="219"/>
      <c r="G14" s="220">
        <v>-2</v>
      </c>
      <c r="H14" s="220">
        <v>-2</v>
      </c>
      <c r="I14" s="221">
        <f t="shared" si="2"/>
        <v>0</v>
      </c>
      <c r="J14" s="222">
        <f t="shared" si="3"/>
        <v>11.5</v>
      </c>
      <c r="K14" s="220">
        <v>-2</v>
      </c>
      <c r="L14" s="220">
        <v>-2</v>
      </c>
      <c r="M14" s="221">
        <f t="shared" si="4"/>
        <v>0</v>
      </c>
      <c r="N14" s="222">
        <f t="shared" si="5"/>
        <v>11.5</v>
      </c>
      <c r="O14" s="223">
        <f t="shared" si="6"/>
        <v>23</v>
      </c>
      <c r="P14" s="224">
        <f t="shared" si="0"/>
        <v>-4</v>
      </c>
      <c r="Q14" s="225">
        <f t="shared" si="1"/>
        <v>-4</v>
      </c>
      <c r="R14" s="226">
        <f t="shared" si="7"/>
        <v>0</v>
      </c>
      <c r="S14" s="227">
        <f t="shared" si="8"/>
        <v>11.5</v>
      </c>
      <c r="T14" s="228">
        <v>0</v>
      </c>
    </row>
    <row r="15" spans="2:20" ht="18" hidden="1" thickBot="1">
      <c r="B15" s="19"/>
      <c r="C15" s="20"/>
      <c r="D15" s="90"/>
      <c r="E15" s="109"/>
      <c r="F15" s="23"/>
      <c r="G15" s="31">
        <v>-2</v>
      </c>
      <c r="H15" s="31">
        <v>-2</v>
      </c>
      <c r="I15" s="51">
        <f t="shared" si="2"/>
        <v>0</v>
      </c>
      <c r="J15" s="54">
        <f t="shared" si="3"/>
        <v>11.5</v>
      </c>
      <c r="K15" s="31">
        <v>-2</v>
      </c>
      <c r="L15" s="31">
        <v>-2</v>
      </c>
      <c r="M15" s="51">
        <f t="shared" si="4"/>
        <v>0</v>
      </c>
      <c r="N15" s="54">
        <f t="shared" si="5"/>
        <v>11.5</v>
      </c>
      <c r="O15" s="48">
        <f t="shared" si="6"/>
        <v>23</v>
      </c>
      <c r="P15" s="45">
        <f t="shared" si="0"/>
        <v>-4</v>
      </c>
      <c r="Q15" s="33">
        <f t="shared" si="1"/>
        <v>-4</v>
      </c>
      <c r="R15" s="36">
        <f t="shared" si="7"/>
        <v>0</v>
      </c>
      <c r="S15" s="42">
        <f t="shared" si="8"/>
        <v>11.5</v>
      </c>
      <c r="T15" s="39">
        <v>0</v>
      </c>
    </row>
    <row r="16" spans="2:20" ht="12.75">
      <c r="B16" s="88"/>
      <c r="C16" s="88"/>
      <c r="D16" s="88"/>
      <c r="E16" s="88"/>
      <c r="F16" s="88"/>
      <c r="G16" s="88"/>
      <c r="H16" s="88"/>
      <c r="I16" s="88"/>
      <c r="J16" s="88">
        <f>SUM(J4:J15)</f>
        <v>78</v>
      </c>
      <c r="K16" s="88"/>
      <c r="L16" s="88"/>
      <c r="M16" s="88"/>
      <c r="N16" s="88">
        <f>SUM(N4:N15)</f>
        <v>78</v>
      </c>
      <c r="O16" s="88">
        <f>SUM(O4:O15)</f>
        <v>156</v>
      </c>
      <c r="P16" s="88"/>
      <c r="Q16" s="88"/>
      <c r="R16" s="88"/>
      <c r="S16" s="88"/>
      <c r="T16" s="88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C1">
      <selection activeCell="C5" sqref="C5:C14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61" t="s">
        <v>123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</row>
    <row r="3" spans="1:26" ht="16.5" customHeight="1" thickBot="1">
      <c r="A3" s="5"/>
      <c r="B3" s="153" t="s">
        <v>9</v>
      </c>
      <c r="C3" s="151" t="s">
        <v>2</v>
      </c>
      <c r="D3" s="164" t="s">
        <v>10</v>
      </c>
      <c r="E3" s="165"/>
      <c r="F3" s="165"/>
      <c r="G3" s="166" t="s">
        <v>11</v>
      </c>
      <c r="H3" s="165"/>
      <c r="I3" s="167"/>
      <c r="J3" s="164" t="s">
        <v>12</v>
      </c>
      <c r="K3" s="165"/>
      <c r="L3" s="165"/>
      <c r="M3" s="166" t="s">
        <v>13</v>
      </c>
      <c r="N3" s="165"/>
      <c r="O3" s="165"/>
      <c r="P3" s="155" t="s">
        <v>46</v>
      </c>
      <c r="Q3" s="156" t="s">
        <v>45</v>
      </c>
      <c r="R3" s="158" t="s">
        <v>14</v>
      </c>
      <c r="S3" s="151" t="s">
        <v>47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1" thickBot="1">
      <c r="A4" s="5"/>
      <c r="B4" s="154"/>
      <c r="C4" s="152"/>
      <c r="D4" s="57" t="s">
        <v>15</v>
      </c>
      <c r="E4" s="56" t="s">
        <v>31</v>
      </c>
      <c r="F4" s="56" t="s">
        <v>32</v>
      </c>
      <c r="G4" s="59" t="s">
        <v>15</v>
      </c>
      <c r="H4" s="56" t="s">
        <v>31</v>
      </c>
      <c r="I4" s="58" t="s">
        <v>32</v>
      </c>
      <c r="J4" s="57" t="s">
        <v>15</v>
      </c>
      <c r="K4" s="56" t="s">
        <v>31</v>
      </c>
      <c r="L4" s="56" t="s">
        <v>32</v>
      </c>
      <c r="M4" s="101" t="s">
        <v>15</v>
      </c>
      <c r="N4" s="56" t="s">
        <v>31</v>
      </c>
      <c r="O4" s="56" t="s">
        <v>32</v>
      </c>
      <c r="P4" s="174"/>
      <c r="Q4" s="157"/>
      <c r="R4" s="159"/>
      <c r="S4" s="160"/>
      <c r="T4" s="4"/>
      <c r="U4" s="5"/>
      <c r="V4" s="4"/>
      <c r="W4" s="4"/>
      <c r="X4" s="5"/>
      <c r="Y4" s="5"/>
      <c r="Z4" s="5"/>
    </row>
    <row r="5" spans="1:26" ht="18" thickBot="1">
      <c r="A5" s="5"/>
      <c r="B5" s="66" t="s">
        <v>19</v>
      </c>
      <c r="C5" s="193" t="s">
        <v>58</v>
      </c>
      <c r="D5" s="97">
        <f>LOOKUP(Sobota_I_kolo_sekt_A!S4,Sobota_I_kolo_sekt_A!S4)</f>
        <v>10</v>
      </c>
      <c r="E5" s="70">
        <f>LOOKUP(Sobota_I_kolo_sekt_A!Q4,Sobota_I_kolo_sekt_A!Q4)</f>
        <v>3</v>
      </c>
      <c r="F5" s="73">
        <f>LOOKUP(Sobota_I_kolo_sekt_A!P4,Sobota_I_kolo_sekt_A!P4)</f>
        <v>3</v>
      </c>
      <c r="G5" s="97">
        <f>Sobota_I_kolo_sekt_B!S4</f>
        <v>4</v>
      </c>
      <c r="H5" s="70">
        <f>Sobota_I_kolo_sekt_B!Q4</f>
        <v>18</v>
      </c>
      <c r="I5" s="73">
        <f>Sobota_I_kolo_sekt_B!P4</f>
        <v>18</v>
      </c>
      <c r="J5" s="97">
        <f>Sobota_I_kolo_sekt_C!S4</f>
        <v>7</v>
      </c>
      <c r="K5" s="70">
        <f>Sobota_I_kolo_sekt_C!Q4</f>
        <v>5</v>
      </c>
      <c r="L5" s="73">
        <f>Sobota_I_kolo_sekt_C!P4</f>
        <v>5</v>
      </c>
      <c r="M5" s="97">
        <f>Sobota_I_kolo_sekt_D!S4</f>
        <v>4</v>
      </c>
      <c r="N5" s="70">
        <f>Sobota_I_kolo_sekt_D!Q4</f>
        <v>35</v>
      </c>
      <c r="O5" s="73">
        <f>Sobota_I_kolo_sekt_D!P4</f>
        <v>35</v>
      </c>
      <c r="P5" s="214">
        <f>SUM(D5,G5,J5,M5)</f>
        <v>25</v>
      </c>
      <c r="Q5" s="60">
        <f>SUM(E5,H5,K5,N5)</f>
        <v>61</v>
      </c>
      <c r="R5" s="63">
        <f>SUM(F5,I5,L5,O5)</f>
        <v>61</v>
      </c>
      <c r="S5" s="74">
        <v>8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67" t="s">
        <v>20</v>
      </c>
      <c r="C6" s="95" t="s">
        <v>54</v>
      </c>
      <c r="D6" s="98">
        <f>LOOKUP(Sobota_I_kolo_sekt_A!S5,Sobota_I_kolo_sekt_A!S5)</f>
        <v>6</v>
      </c>
      <c r="E6" s="76">
        <f>LOOKUP(Sobota_I_kolo_sekt_A!Q5,Sobota_I_kolo_sekt_A!Q5)</f>
        <v>15</v>
      </c>
      <c r="F6" s="78">
        <f>LOOKUP(Sobota_I_kolo_sekt_A!P5,Sobota_I_kolo_sekt_A!P5)</f>
        <v>15</v>
      </c>
      <c r="G6" s="98">
        <f>Sobota_I_kolo_sekt_B!S5</f>
        <v>9</v>
      </c>
      <c r="H6" s="76">
        <f>Sobota_I_kolo_sekt_B!Q5</f>
        <v>8</v>
      </c>
      <c r="I6" s="78">
        <f>Sobota_I_kolo_sekt_B!P5</f>
        <v>8</v>
      </c>
      <c r="J6" s="98">
        <f>Sobota_I_kolo_sekt_C!S5</f>
        <v>2</v>
      </c>
      <c r="K6" s="76">
        <f>Sobota_I_kolo_sekt_C!Q5</f>
        <v>8</v>
      </c>
      <c r="L6" s="78">
        <f>Sobota_I_kolo_sekt_C!P5</f>
        <v>8</v>
      </c>
      <c r="M6" s="98">
        <f>Sobota_I_kolo_sekt_D!S5</f>
        <v>6</v>
      </c>
      <c r="N6" s="76">
        <f>Sobota_I_kolo_sekt_D!Q5</f>
        <v>12</v>
      </c>
      <c r="O6" s="78">
        <f>Sobota_I_kolo_sekt_D!P5</f>
        <v>12</v>
      </c>
      <c r="P6" s="215">
        <f aca="true" t="shared" si="0" ref="P6:P15">SUM(D6,G6,J6,M6)</f>
        <v>23</v>
      </c>
      <c r="Q6" s="61">
        <f aca="true" t="shared" si="1" ref="Q6:Q16">SUM(E6,H6,K6,N6)</f>
        <v>43</v>
      </c>
      <c r="R6" s="64">
        <f aca="true" t="shared" si="2" ref="R6:R16">SUM(F6,I6,L6,O6)</f>
        <v>43</v>
      </c>
      <c r="S6" s="79">
        <v>6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67" t="s">
        <v>21</v>
      </c>
      <c r="C7" s="95" t="s">
        <v>59</v>
      </c>
      <c r="D7" s="98">
        <f>LOOKUP(Sobota_I_kolo_sekt_A!S6,Sobota_I_kolo_sekt_A!S6)</f>
        <v>2.5</v>
      </c>
      <c r="E7" s="76">
        <f>LOOKUP(Sobota_I_kolo_sekt_A!Q6,Sobota_I_kolo_sekt_A!Q6)</f>
        <v>12</v>
      </c>
      <c r="F7" s="78">
        <f>LOOKUP(Sobota_I_kolo_sekt_A!P6,Sobota_I_kolo_sekt_A!P6)</f>
        <v>12</v>
      </c>
      <c r="G7" s="98">
        <f>Sobota_I_kolo_sekt_B!S6</f>
        <v>3</v>
      </c>
      <c r="H7" s="76">
        <f>Sobota_I_kolo_sekt_B!Q6</f>
        <v>18</v>
      </c>
      <c r="I7" s="78">
        <f>Sobota_I_kolo_sekt_B!P6</f>
        <v>18</v>
      </c>
      <c r="J7" s="98">
        <f>Sobota_I_kolo_sekt_C!S6</f>
        <v>4</v>
      </c>
      <c r="K7" s="76">
        <f>Sobota_I_kolo_sekt_C!Q6</f>
        <v>7</v>
      </c>
      <c r="L7" s="78">
        <f>Sobota_I_kolo_sekt_C!P6</f>
        <v>7</v>
      </c>
      <c r="M7" s="98">
        <f>Sobota_I_kolo_sekt_D!S6</f>
        <v>7</v>
      </c>
      <c r="N7" s="76">
        <f>Sobota_I_kolo_sekt_D!Q6</f>
        <v>11</v>
      </c>
      <c r="O7" s="78">
        <f>Sobota_I_kolo_sekt_D!P6</f>
        <v>11</v>
      </c>
      <c r="P7" s="215">
        <f t="shared" si="0"/>
        <v>16.5</v>
      </c>
      <c r="Q7" s="61">
        <f t="shared" si="1"/>
        <v>48</v>
      </c>
      <c r="R7" s="64">
        <f t="shared" si="2"/>
        <v>48</v>
      </c>
      <c r="S7" s="79">
        <v>3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67" t="s">
        <v>22</v>
      </c>
      <c r="C8" s="95" t="s">
        <v>55</v>
      </c>
      <c r="D8" s="98">
        <f>LOOKUP(Sobota_I_kolo_sekt_A!S7,Sobota_I_kolo_sekt_A!S7)</f>
        <v>8</v>
      </c>
      <c r="E8" s="76">
        <f>LOOKUP(Sobota_I_kolo_sekt_A!Q7,Sobota_I_kolo_sekt_A!Q7)</f>
        <v>13</v>
      </c>
      <c r="F8" s="78">
        <f>LOOKUP(Sobota_I_kolo_sekt_A!P7,Sobota_I_kolo_sekt_A!P7)</f>
        <v>13</v>
      </c>
      <c r="G8" s="98">
        <f>Sobota_I_kolo_sekt_B!S7</f>
        <v>2</v>
      </c>
      <c r="H8" s="76">
        <f>Sobota_I_kolo_sekt_B!Q7</f>
        <v>25</v>
      </c>
      <c r="I8" s="78">
        <f>Sobota_I_kolo_sekt_B!P7</f>
        <v>25</v>
      </c>
      <c r="J8" s="98">
        <f>Sobota_I_kolo_sekt_C!S7</f>
        <v>1</v>
      </c>
      <c r="K8" s="76">
        <f>Sobota_I_kolo_sekt_C!Q7</f>
        <v>12</v>
      </c>
      <c r="L8" s="78">
        <f>Sobota_I_kolo_sekt_C!P7</f>
        <v>12</v>
      </c>
      <c r="M8" s="98">
        <f>Sobota_I_kolo_sekt_D!S7</f>
        <v>2</v>
      </c>
      <c r="N8" s="76">
        <f>Sobota_I_kolo_sekt_D!Q7</f>
        <v>19</v>
      </c>
      <c r="O8" s="78">
        <f>Sobota_I_kolo_sekt_D!P7</f>
        <v>19</v>
      </c>
      <c r="P8" s="215">
        <f t="shared" si="0"/>
        <v>13</v>
      </c>
      <c r="Q8" s="61">
        <f t="shared" si="1"/>
        <v>69</v>
      </c>
      <c r="R8" s="64">
        <f t="shared" si="2"/>
        <v>69</v>
      </c>
      <c r="S8" s="79">
        <v>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67" t="s">
        <v>23</v>
      </c>
      <c r="C9" s="95" t="s">
        <v>56</v>
      </c>
      <c r="D9" s="98">
        <f>LOOKUP(Sobota_I_kolo_sekt_A!S8,Sobota_I_kolo_sekt_A!S8)</f>
        <v>5</v>
      </c>
      <c r="E9" s="76">
        <f>LOOKUP(Sobota_I_kolo_sekt_A!Q8,Sobota_I_kolo_sekt_A!Q8)</f>
        <v>12</v>
      </c>
      <c r="F9" s="78">
        <f>LOOKUP(Sobota_I_kolo_sekt_A!P8,Sobota_I_kolo_sekt_A!P8)</f>
        <v>12</v>
      </c>
      <c r="G9" s="98">
        <f>Sobota_I_kolo_sekt_B!S8</f>
        <v>10</v>
      </c>
      <c r="H9" s="76">
        <f>Sobota_I_kolo_sekt_B!Q8</f>
        <v>11</v>
      </c>
      <c r="I9" s="78">
        <f>Sobota_I_kolo_sekt_B!P8</f>
        <v>11</v>
      </c>
      <c r="J9" s="98">
        <f>Sobota_I_kolo_sekt_C!S8</f>
        <v>5</v>
      </c>
      <c r="K9" s="76">
        <f>Sobota_I_kolo_sekt_C!Q8</f>
        <v>6</v>
      </c>
      <c r="L9" s="78">
        <f>Sobota_I_kolo_sekt_C!P8</f>
        <v>6</v>
      </c>
      <c r="M9" s="98">
        <f>Sobota_I_kolo_sekt_D!S8</f>
        <v>1</v>
      </c>
      <c r="N9" s="76">
        <f>Sobota_I_kolo_sekt_D!Q8</f>
        <v>20</v>
      </c>
      <c r="O9" s="78">
        <f>Sobota_I_kolo_sekt_D!P8</f>
        <v>20</v>
      </c>
      <c r="P9" s="215">
        <f t="shared" si="0"/>
        <v>21</v>
      </c>
      <c r="Q9" s="61">
        <f t="shared" si="1"/>
        <v>49</v>
      </c>
      <c r="R9" s="64">
        <f t="shared" si="2"/>
        <v>49</v>
      </c>
      <c r="S9" s="79">
        <v>5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67" t="s">
        <v>24</v>
      </c>
      <c r="C10" s="95" t="s">
        <v>57</v>
      </c>
      <c r="D10" s="98">
        <f>LOOKUP(Sobota_I_kolo_sekt_A!S9,Sobota_I_kolo_sekt_A!S9)</f>
        <v>2.5</v>
      </c>
      <c r="E10" s="76">
        <f>LOOKUP(Sobota_I_kolo_sekt_A!Q9,Sobota_I_kolo_sekt_A!Q9)</f>
        <v>12</v>
      </c>
      <c r="F10" s="78">
        <f>LOOKUP(Sobota_I_kolo_sekt_A!P9,Sobota_I_kolo_sekt_A!P9)</f>
        <v>12</v>
      </c>
      <c r="G10" s="98">
        <f>Sobota_I_kolo_sekt_B!S9</f>
        <v>5</v>
      </c>
      <c r="H10" s="76">
        <f>Sobota_I_kolo_sekt_B!Q9</f>
        <v>20</v>
      </c>
      <c r="I10" s="78">
        <f>Sobota_I_kolo_sekt_B!P9</f>
        <v>20</v>
      </c>
      <c r="J10" s="98">
        <f>Sobota_I_kolo_sekt_C!S9</f>
        <v>6</v>
      </c>
      <c r="K10" s="76">
        <f>Sobota_I_kolo_sekt_C!Q9</f>
        <v>5</v>
      </c>
      <c r="L10" s="78">
        <f>Sobota_I_kolo_sekt_C!P9</f>
        <v>5</v>
      </c>
      <c r="M10" s="98">
        <f>Sobota_I_kolo_sekt_D!S9</f>
        <v>3</v>
      </c>
      <c r="N10" s="76">
        <f>Sobota_I_kolo_sekt_D!Q9</f>
        <v>16</v>
      </c>
      <c r="O10" s="78">
        <f>Sobota_I_kolo_sekt_D!P9</f>
        <v>16</v>
      </c>
      <c r="P10" s="215">
        <f t="shared" si="0"/>
        <v>16.5</v>
      </c>
      <c r="Q10" s="61">
        <f t="shared" si="1"/>
        <v>53</v>
      </c>
      <c r="R10" s="64">
        <f t="shared" si="2"/>
        <v>53</v>
      </c>
      <c r="S10" s="79">
        <v>2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7.25">
      <c r="A11" s="5"/>
      <c r="B11" s="67" t="s">
        <v>25</v>
      </c>
      <c r="C11" s="95" t="s">
        <v>60</v>
      </c>
      <c r="D11" s="98">
        <f>LOOKUP(Sobota_I_kolo_sekt_A!S10,Sobota_I_kolo_sekt_A!S10)</f>
        <v>1</v>
      </c>
      <c r="E11" s="76">
        <f>LOOKUP(Sobota_I_kolo_sekt_A!Q10,Sobota_I_kolo_sekt_A!Q10)</f>
        <v>13</v>
      </c>
      <c r="F11" s="78">
        <f>LOOKUP(Sobota_I_kolo_sekt_A!P10,Sobota_I_kolo_sekt_A!P10)</f>
        <v>13</v>
      </c>
      <c r="G11" s="98">
        <f>Sobota_I_kolo_sekt_B!S10</f>
        <v>7</v>
      </c>
      <c r="H11" s="76">
        <f>Sobota_I_kolo_sekt_B!Q10</f>
        <v>16</v>
      </c>
      <c r="I11" s="78">
        <f>Sobota_I_kolo_sekt_B!P10</f>
        <v>16</v>
      </c>
      <c r="J11" s="98">
        <f>Sobota_I_kolo_sekt_C!S10</f>
        <v>8</v>
      </c>
      <c r="K11" s="76">
        <f>Sobota_I_kolo_sekt_C!Q10</f>
        <v>4</v>
      </c>
      <c r="L11" s="78">
        <f>Sobota_I_kolo_sekt_C!P10</f>
        <v>4</v>
      </c>
      <c r="M11" s="98">
        <f>Sobota_I_kolo_sekt_D!S10</f>
        <v>8</v>
      </c>
      <c r="N11" s="76">
        <f>Sobota_I_kolo_sekt_D!Q10</f>
        <v>6</v>
      </c>
      <c r="O11" s="78">
        <f>Sobota_I_kolo_sekt_D!P10</f>
        <v>6</v>
      </c>
      <c r="P11" s="215">
        <f t="shared" si="0"/>
        <v>24</v>
      </c>
      <c r="Q11" s="61">
        <f t="shared" si="1"/>
        <v>39</v>
      </c>
      <c r="R11" s="64">
        <f t="shared" si="2"/>
        <v>39</v>
      </c>
      <c r="S11" s="79">
        <v>7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>
      <c r="A12" s="5"/>
      <c r="B12" s="67" t="s">
        <v>26</v>
      </c>
      <c r="C12" s="95" t="s">
        <v>61</v>
      </c>
      <c r="D12" s="98">
        <f>LOOKUP(Sobota_I_kolo_sekt_A!S11,Sobota_I_kolo_sekt_A!S11)</f>
        <v>9</v>
      </c>
      <c r="E12" s="76">
        <f>LOOKUP(Sobota_I_kolo_sekt_A!Q11,Sobota_I_kolo_sekt_A!Q11)</f>
        <v>6</v>
      </c>
      <c r="F12" s="78">
        <f>LOOKUP(Sobota_I_kolo_sekt_A!P11,Sobota_I_kolo_sekt_A!P11)</f>
        <v>6</v>
      </c>
      <c r="G12" s="98">
        <f>Sobota_I_kolo_sekt_B!S11</f>
        <v>8</v>
      </c>
      <c r="H12" s="76">
        <f>Sobota_I_kolo_sekt_B!Q11</f>
        <v>11</v>
      </c>
      <c r="I12" s="78">
        <f>Sobota_I_kolo_sekt_B!P11</f>
        <v>11</v>
      </c>
      <c r="J12" s="98">
        <f>Sobota_I_kolo_sekt_C!S11</f>
        <v>10</v>
      </c>
      <c r="K12" s="76">
        <f>Sobota_I_kolo_sekt_C!Q11</f>
        <v>1</v>
      </c>
      <c r="L12" s="78">
        <f>Sobota_I_kolo_sekt_C!P11</f>
        <v>1</v>
      </c>
      <c r="M12" s="98">
        <f>Sobota_I_kolo_sekt_D!S11</f>
        <v>5</v>
      </c>
      <c r="N12" s="76">
        <f>Sobota_I_kolo_sekt_D!Q11</f>
        <v>8</v>
      </c>
      <c r="O12" s="78">
        <f>Sobota_I_kolo_sekt_D!P11</f>
        <v>8</v>
      </c>
      <c r="P12" s="215">
        <f t="shared" si="0"/>
        <v>32</v>
      </c>
      <c r="Q12" s="61">
        <f t="shared" si="1"/>
        <v>26</v>
      </c>
      <c r="R12" s="64">
        <f t="shared" si="2"/>
        <v>26</v>
      </c>
      <c r="S12" s="79">
        <v>10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>
      <c r="A13" s="5"/>
      <c r="B13" s="67" t="s">
        <v>27</v>
      </c>
      <c r="C13" s="95" t="s">
        <v>62</v>
      </c>
      <c r="D13" s="98">
        <f>LOOKUP(Sobota_I_kolo_sekt_A!S12,Sobota_I_kolo_sekt_A!S12)</f>
        <v>4</v>
      </c>
      <c r="E13" s="76">
        <f>LOOKUP(Sobota_I_kolo_sekt_A!Q12,Sobota_I_kolo_sekt_A!Q12)</f>
        <v>16</v>
      </c>
      <c r="F13" s="78">
        <f>LOOKUP(Sobota_I_kolo_sekt_A!P12,Sobota_I_kolo_sekt_A!P12)</f>
        <v>16</v>
      </c>
      <c r="G13" s="98">
        <f>Sobota_I_kolo_sekt_B!S12</f>
        <v>6</v>
      </c>
      <c r="H13" s="76">
        <f>Sobota_I_kolo_sekt_B!Q12</f>
        <v>13</v>
      </c>
      <c r="I13" s="78">
        <f>Sobota_I_kolo_sekt_B!P12</f>
        <v>13</v>
      </c>
      <c r="J13" s="98">
        <f>Sobota_I_kolo_sekt_C!S12</f>
        <v>9</v>
      </c>
      <c r="K13" s="76">
        <f>Sobota_I_kolo_sekt_C!Q12</f>
        <v>2</v>
      </c>
      <c r="L13" s="78">
        <f>Sobota_I_kolo_sekt_C!P12</f>
        <v>2</v>
      </c>
      <c r="M13" s="98">
        <f>Sobota_I_kolo_sekt_D!S12</f>
        <v>10</v>
      </c>
      <c r="N13" s="76">
        <f>Sobota_I_kolo_sekt_D!Q12</f>
        <v>2</v>
      </c>
      <c r="O13" s="78">
        <f>Sobota_I_kolo_sekt_D!P12</f>
        <v>2</v>
      </c>
      <c r="P13" s="215">
        <f t="shared" si="0"/>
        <v>29</v>
      </c>
      <c r="Q13" s="61">
        <f t="shared" si="1"/>
        <v>33</v>
      </c>
      <c r="R13" s="64">
        <f t="shared" si="2"/>
        <v>33</v>
      </c>
      <c r="S13" s="79">
        <v>9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 thickBot="1">
      <c r="A14" s="5"/>
      <c r="B14" s="67" t="s">
        <v>28</v>
      </c>
      <c r="C14" s="194" t="s">
        <v>95</v>
      </c>
      <c r="D14" s="99">
        <f>LOOKUP(Sobota_I_kolo_sekt_A!S13,Sobota_I_kolo_sekt_A!S13)</f>
        <v>7</v>
      </c>
      <c r="E14" s="81">
        <f>LOOKUP(Sobota_I_kolo_sekt_A!Q13,Sobota_I_kolo_sekt_A!Q13)</f>
        <v>10</v>
      </c>
      <c r="F14" s="83">
        <f>LOOKUP(Sobota_I_kolo_sekt_A!P13,Sobota_I_kolo_sekt_A!P13)</f>
        <v>10</v>
      </c>
      <c r="G14" s="99">
        <f>Sobota_I_kolo_sekt_B!S13</f>
        <v>1</v>
      </c>
      <c r="H14" s="81">
        <f>Sobota_I_kolo_sekt_B!Q13</f>
        <v>34</v>
      </c>
      <c r="I14" s="83">
        <f>Sobota_I_kolo_sekt_B!P13</f>
        <v>34</v>
      </c>
      <c r="J14" s="99">
        <f>Sobota_I_kolo_sekt_C!S13</f>
        <v>3</v>
      </c>
      <c r="K14" s="81">
        <f>Sobota_I_kolo_sekt_C!Q13</f>
        <v>8</v>
      </c>
      <c r="L14" s="83">
        <f>Sobota_I_kolo_sekt_C!P13</f>
        <v>8</v>
      </c>
      <c r="M14" s="99">
        <f>Sobota_I_kolo_sekt_D!S13</f>
        <v>9</v>
      </c>
      <c r="N14" s="81">
        <f>Sobota_I_kolo_sekt_D!Q13</f>
        <v>6</v>
      </c>
      <c r="O14" s="83">
        <f>Sobota_I_kolo_sekt_D!P13</f>
        <v>6</v>
      </c>
      <c r="P14" s="216">
        <f t="shared" si="0"/>
        <v>20</v>
      </c>
      <c r="Q14" s="62">
        <f t="shared" si="1"/>
        <v>58</v>
      </c>
      <c r="R14" s="65">
        <f t="shared" si="2"/>
        <v>58</v>
      </c>
      <c r="S14" s="84">
        <v>4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67" t="s">
        <v>29</v>
      </c>
      <c r="C15" s="192"/>
      <c r="D15" s="212">
        <f>LOOKUP(Sobota_I_kolo_sekt_A!S14,Sobota_I_kolo_sekt_A!S14)</f>
        <v>11.5</v>
      </c>
      <c r="E15" s="177">
        <f>LOOKUP(Sobota_I_kolo_sekt_A!Q14,Sobota_I_kolo_sekt_A!Q14)</f>
        <v>-4</v>
      </c>
      <c r="F15" s="178">
        <f>LOOKUP(Sobota_I_kolo_sekt_A!P14,Sobota_I_kolo_sekt_A!P14)</f>
        <v>-4</v>
      </c>
      <c r="G15" s="211">
        <f>Sobota_I_kolo_sekt_B!S14</f>
        <v>11.5</v>
      </c>
      <c r="H15" s="177">
        <f>Sobota_I_kolo_sekt_B!Q14</f>
        <v>-4</v>
      </c>
      <c r="I15" s="178">
        <f>Sobota_I_kolo_sekt_B!P14</f>
        <v>-4</v>
      </c>
      <c r="J15" s="211">
        <f>Sobota_I_kolo_sekt_C!S14</f>
        <v>11.5</v>
      </c>
      <c r="K15" s="177">
        <f>Sobota_I_kolo_sekt_C!Q14</f>
        <v>-4</v>
      </c>
      <c r="L15" s="182">
        <f>Sobota_I_kolo_sekt_C!P14</f>
        <v>-4</v>
      </c>
      <c r="M15" s="212">
        <f>Sobota_I_kolo_sekt_D!S14</f>
        <v>11.5</v>
      </c>
      <c r="N15" s="177">
        <f>Sobota_I_kolo_sekt_D!Q14</f>
        <v>-4</v>
      </c>
      <c r="O15" s="178">
        <f>Sobota_I_kolo_sekt_D!P14</f>
        <v>-4</v>
      </c>
      <c r="P15" s="213">
        <f t="shared" si="0"/>
        <v>46</v>
      </c>
      <c r="Q15" s="209">
        <f t="shared" si="1"/>
        <v>-16</v>
      </c>
      <c r="R15" s="210">
        <f t="shared" si="2"/>
        <v>-16</v>
      </c>
      <c r="S15" s="196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68" t="s">
        <v>30</v>
      </c>
      <c r="C16" s="109"/>
      <c r="D16" s="99">
        <f>LOOKUP(Sobota_I_kolo_sekt_A!S15,Sobota_I_kolo_sekt_A!S15)</f>
        <v>11.5</v>
      </c>
      <c r="E16" s="81">
        <f>LOOKUP(Sobota_I_kolo_sekt_A!Q15,Sobota_I_kolo_sekt_A!Q15)</f>
        <v>-4</v>
      </c>
      <c r="F16" s="83">
        <f>LOOKUP(Sobota_I_kolo_sekt_A!P15,Sobota_I_kolo_sekt_A!P15)</f>
        <v>-4</v>
      </c>
      <c r="G16" s="100">
        <f>Sobota_I_kolo_sekt_B!S15</f>
        <v>11.5</v>
      </c>
      <c r="H16" s="70">
        <f>Sobota_I_kolo_sekt_B!Q15</f>
        <v>-4</v>
      </c>
      <c r="I16" s="73">
        <f>Sobota_I_kolo_sekt_B!P15</f>
        <v>-4</v>
      </c>
      <c r="J16" s="100">
        <f>Sobota_I_kolo_sekt_C!S15</f>
        <v>11.5</v>
      </c>
      <c r="K16" s="70">
        <f>Sobota_I_kolo_sekt_C!Q15</f>
        <v>-4</v>
      </c>
      <c r="L16" s="71">
        <f>Sobota_I_kolo_sekt_C!P15</f>
        <v>-4</v>
      </c>
      <c r="M16" s="97">
        <f>Sobota_I_kolo_sekt_D!S15</f>
        <v>11.5</v>
      </c>
      <c r="N16" s="70">
        <f>Sobota_I_kolo_sekt_D!Q15</f>
        <v>-4</v>
      </c>
      <c r="O16" s="73">
        <f>Sobota_I_kolo_sekt_D!P15</f>
        <v>-4</v>
      </c>
      <c r="P16" s="96">
        <f>SUM(D16,G16,J16,M16)</f>
        <v>46</v>
      </c>
      <c r="Q16" s="62">
        <f t="shared" si="1"/>
        <v>-16</v>
      </c>
      <c r="R16" s="65">
        <f t="shared" si="2"/>
        <v>-16</v>
      </c>
      <c r="S16" s="84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 hidden="1">
      <c r="A17" s="5"/>
      <c r="B17" s="85"/>
      <c r="C17" s="86"/>
      <c r="D17" s="87">
        <f>SUM(D5:D16)</f>
        <v>78</v>
      </c>
      <c r="E17" s="87">
        <f aca="true" t="shared" si="3" ref="E17:P17">SUM(E5:E16)</f>
        <v>104</v>
      </c>
      <c r="F17" s="87">
        <f t="shared" si="3"/>
        <v>104</v>
      </c>
      <c r="G17" s="87">
        <f t="shared" si="3"/>
        <v>78</v>
      </c>
      <c r="H17" s="87">
        <f t="shared" si="3"/>
        <v>166</v>
      </c>
      <c r="I17" s="87">
        <f t="shared" si="3"/>
        <v>166</v>
      </c>
      <c r="J17" s="87">
        <f t="shared" si="3"/>
        <v>78</v>
      </c>
      <c r="K17" s="87">
        <f t="shared" si="3"/>
        <v>50</v>
      </c>
      <c r="L17" s="87">
        <f t="shared" si="3"/>
        <v>50</v>
      </c>
      <c r="M17" s="87">
        <f t="shared" si="3"/>
        <v>78</v>
      </c>
      <c r="N17" s="87">
        <f t="shared" si="3"/>
        <v>127</v>
      </c>
      <c r="O17" s="87">
        <f t="shared" si="3"/>
        <v>127</v>
      </c>
      <c r="P17" s="87">
        <f t="shared" si="3"/>
        <v>312</v>
      </c>
      <c r="Q17" s="86"/>
      <c r="R17" s="86"/>
      <c r="S17" s="86"/>
      <c r="T17" s="5"/>
      <c r="U17" s="5"/>
      <c r="V17" s="5"/>
      <c r="W17" s="5"/>
      <c r="X17" s="5"/>
      <c r="Y17" s="5"/>
      <c r="Z17" s="5"/>
    </row>
    <row r="18" spans="1:26" ht="12.75">
      <c r="A18" s="5"/>
      <c r="C18" s="5" t="s">
        <v>101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 t="s">
        <v>103</v>
      </c>
      <c r="J19" s="5"/>
      <c r="K19" s="5"/>
      <c r="L19" s="5"/>
      <c r="M19" s="5"/>
      <c r="N19" s="5"/>
      <c r="O19" s="5" t="s">
        <v>104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>
      <c r="C20" t="s">
        <v>102</v>
      </c>
    </row>
  </sheetData>
  <sheetProtection selectLockedCells="1" selectUnlockedCells="1"/>
  <mergeCells count="11">
    <mergeCell ref="B2:S2"/>
    <mergeCell ref="D3:F3"/>
    <mergeCell ref="G3:I3"/>
    <mergeCell ref="J3:L3"/>
    <mergeCell ref="M3:O3"/>
    <mergeCell ref="C3:C4"/>
    <mergeCell ref="B3:B4"/>
    <mergeCell ref="P3:P4"/>
    <mergeCell ref="Q3:Q4"/>
    <mergeCell ref="R3:R4"/>
    <mergeCell ref="S3:S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V19" sqref="V19"/>
    </sheetView>
  </sheetViews>
  <sheetFormatPr defaultColWidth="9.140625" defaultRowHeight="12.75"/>
  <cols>
    <col min="1" max="1" width="3.00390625" style="0" hidden="1" customWidth="1"/>
    <col min="2" max="2" width="4.57421875" style="0" customWidth="1"/>
    <col min="3" max="3" width="5.140625" style="0" customWidth="1"/>
    <col min="4" max="4" width="19.28125" style="0" customWidth="1"/>
    <col min="5" max="5" width="16.28125" style="0" customWidth="1"/>
    <col min="6" max="6" width="8.421875" style="0" hidden="1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168" t="s">
        <v>67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2:20" ht="39.75" thickBot="1">
      <c r="B3" s="169" t="s">
        <v>0</v>
      </c>
      <c r="C3" s="16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4" t="s">
        <v>6</v>
      </c>
      <c r="P3" s="25" t="s">
        <v>43</v>
      </c>
      <c r="Q3" s="26" t="s">
        <v>44</v>
      </c>
      <c r="R3" s="14"/>
      <c r="S3" s="15" t="s">
        <v>7</v>
      </c>
      <c r="T3" s="13" t="s">
        <v>8</v>
      </c>
    </row>
    <row r="4" spans="2:20" ht="18">
      <c r="B4" s="16">
        <v>10</v>
      </c>
      <c r="C4" s="17"/>
      <c r="D4" s="17" t="s">
        <v>87</v>
      </c>
      <c r="E4" s="107" t="s">
        <v>58</v>
      </c>
      <c r="F4" s="21"/>
      <c r="G4" s="28">
        <v>5</v>
      </c>
      <c r="H4" s="28">
        <v>5</v>
      </c>
      <c r="I4" s="49">
        <f>COUNTIF(G$4:G$15,"&lt;"&amp;G4)*ROWS(G$4:G$15)+COUNTIF(H$4:H$15,"&lt;"&amp;H4)</f>
        <v>130</v>
      </c>
      <c r="J4" s="52">
        <f>IF(COUNTIF(I$4:I$15,I4)&gt;1,RANK(I4,I$4:I$15,0)+(COUNT(I$4:I$15)+1-RANK(I4,I$4:I$15,0)-RANK(I4,I$4:I$15,1))/2,RANK(I4,I$4:I$15,0)+(COUNT(I$4:I$15)+1-RANK(I4,I$4:I$15,0)-RANK(I4,I$4:I$15,1)))</f>
        <v>1.5</v>
      </c>
      <c r="K4" s="28">
        <v>2</v>
      </c>
      <c r="L4" s="28">
        <v>2</v>
      </c>
      <c r="M4" s="49">
        <f>COUNTIF(K$4:K$15,"&lt;"&amp;K4)*ROWS(K$4:K$15)+COUNTIF(L$4:L$15,"&lt;"&amp;L4)</f>
        <v>52</v>
      </c>
      <c r="N4" s="52">
        <f>IF(COUNTIF(M$4:M$15,M4)&gt;1,RANK(M4,M$4:M$15,0)+(COUNT(M$4:M$15)+1-RANK(M4,M$4:M$15,0)-RANK(M4,M$4:M$15,1))/2,RANK(M4,M$4:M$15,0)+(COUNT(M$4:M$15)+1-RANK(M4,M$4:M$15,0)-RANK(M4,M$4:M$15,1)))</f>
        <v>6.5</v>
      </c>
      <c r="O4" s="46">
        <f>SUM(J4,N4)</f>
        <v>8</v>
      </c>
      <c r="P4" s="43">
        <f aca="true" t="shared" si="0" ref="P4:P15">SUM(K4,G4)</f>
        <v>7</v>
      </c>
      <c r="Q4" s="29">
        <f aca="true" t="shared" si="1" ref="Q4:Q15">SUM(L4,H4)</f>
        <v>7</v>
      </c>
      <c r="R4" s="34">
        <f>(COUNTIF(O$4:O$15,"&gt;"&amp;O4)*ROWS(O$4:O$14)+COUNTIF(P$4:P$15,"&lt;"&amp;P4))*ROWS(O$4:O$15)+COUNTIF(Q$4:Q$15,"&lt;"&amp;Q4)</f>
        <v>1305</v>
      </c>
      <c r="S4" s="40">
        <f>IF(COUNTIF(R$4:R$15,R4)&gt;1,RANK(R4,R$4:R$15,0)+(COUNT(R$4:R$15)+1-RANK(R4,R$4:R$15,0)-RANK(R4,R$4:R$15,1))/2,RANK(R4,R$4:R$15,0)+(COUNT(R$4:R$15)+1-RANK(R4,R$4:R$15,0)-RANK(R4,R$4:R$15,1)))</f>
        <v>3</v>
      </c>
      <c r="T4" s="37">
        <v>0</v>
      </c>
    </row>
    <row r="5" spans="2:20" ht="18">
      <c r="B5" s="18">
        <v>3</v>
      </c>
      <c r="C5" s="1"/>
      <c r="D5" s="1" t="s">
        <v>118</v>
      </c>
      <c r="E5" s="108" t="s">
        <v>54</v>
      </c>
      <c r="F5" s="22"/>
      <c r="G5" s="30">
        <v>1</v>
      </c>
      <c r="H5" s="30">
        <v>1</v>
      </c>
      <c r="I5" s="50">
        <f aca="true" t="shared" si="2" ref="I5:I15">COUNTIF(G$4:G$15,"&lt;"&amp;G5)*ROWS(G$4:G$15)+COUNTIF(H$4:H$15,"&lt;"&amp;H5)</f>
        <v>78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5.5</v>
      </c>
      <c r="K5" s="30">
        <v>0</v>
      </c>
      <c r="L5" s="30">
        <v>0</v>
      </c>
      <c r="M5" s="50">
        <f aca="true" t="shared" si="4" ref="M5:M15">COUNTIF(K$4:K$15,"&lt;"&amp;K5)*ROWS(K$4:K$15)+COUNTIF(L$4:L$15,"&lt;"&amp;L5)</f>
        <v>26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10</v>
      </c>
      <c r="O5" s="47">
        <f aca="true" t="shared" si="6" ref="O5:O15">SUM(J5,N5)</f>
        <v>15.5</v>
      </c>
      <c r="P5" s="44">
        <f t="shared" si="0"/>
        <v>1</v>
      </c>
      <c r="Q5" s="27">
        <f t="shared" si="1"/>
        <v>1</v>
      </c>
      <c r="R5" s="35">
        <f aca="true" t="shared" si="7" ref="R5:R15">(COUNTIF(O$4:O$15,"&gt;"&amp;O5)*ROWS(O$4:O$14)+COUNTIF(P$4:P$15,"&lt;"&amp;P5))*ROWS(O$4:O$15)+COUNTIF(Q$4:Q$15,"&lt;"&amp;Q5)</f>
        <v>422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9</v>
      </c>
      <c r="T5" s="38">
        <v>0</v>
      </c>
    </row>
    <row r="6" spans="2:20" ht="18">
      <c r="B6" s="18">
        <v>4</v>
      </c>
      <c r="C6" s="1"/>
      <c r="D6" s="1" t="s">
        <v>113</v>
      </c>
      <c r="E6" s="108" t="s">
        <v>59</v>
      </c>
      <c r="F6" s="22"/>
      <c r="G6" s="30">
        <v>1</v>
      </c>
      <c r="H6" s="30">
        <v>1</v>
      </c>
      <c r="I6" s="50">
        <f t="shared" si="2"/>
        <v>78</v>
      </c>
      <c r="J6" s="53">
        <f t="shared" si="3"/>
        <v>5.5</v>
      </c>
      <c r="K6" s="30">
        <v>3</v>
      </c>
      <c r="L6" s="30">
        <v>3</v>
      </c>
      <c r="M6" s="50">
        <f t="shared" si="4"/>
        <v>104</v>
      </c>
      <c r="N6" s="53">
        <f t="shared" si="5"/>
        <v>3</v>
      </c>
      <c r="O6" s="47">
        <f t="shared" si="6"/>
        <v>8.5</v>
      </c>
      <c r="P6" s="44">
        <f t="shared" si="0"/>
        <v>4</v>
      </c>
      <c r="Q6" s="27">
        <f t="shared" si="1"/>
        <v>4</v>
      </c>
      <c r="R6" s="35">
        <f t="shared" si="7"/>
        <v>1134</v>
      </c>
      <c r="S6" s="41">
        <f t="shared" si="8"/>
        <v>4</v>
      </c>
      <c r="T6" s="38">
        <v>0</v>
      </c>
    </row>
    <row r="7" spans="2:20" ht="18">
      <c r="B7" s="18">
        <v>2</v>
      </c>
      <c r="C7" s="1"/>
      <c r="D7" s="1" t="s">
        <v>82</v>
      </c>
      <c r="E7" s="108" t="s">
        <v>55</v>
      </c>
      <c r="F7" s="22"/>
      <c r="G7" s="30">
        <v>4</v>
      </c>
      <c r="H7" s="30">
        <v>4</v>
      </c>
      <c r="I7" s="50">
        <f t="shared" si="2"/>
        <v>117</v>
      </c>
      <c r="J7" s="53">
        <f t="shared" si="3"/>
        <v>3</v>
      </c>
      <c r="K7" s="30">
        <v>3</v>
      </c>
      <c r="L7" s="30">
        <v>3</v>
      </c>
      <c r="M7" s="50">
        <f t="shared" si="4"/>
        <v>104</v>
      </c>
      <c r="N7" s="53">
        <f t="shared" si="5"/>
        <v>3</v>
      </c>
      <c r="O7" s="47">
        <f t="shared" si="6"/>
        <v>6</v>
      </c>
      <c r="P7" s="44">
        <f t="shared" si="0"/>
        <v>7</v>
      </c>
      <c r="Q7" s="27">
        <f t="shared" si="1"/>
        <v>7</v>
      </c>
      <c r="R7" s="35">
        <f t="shared" si="7"/>
        <v>1437</v>
      </c>
      <c r="S7" s="41">
        <f t="shared" si="8"/>
        <v>2</v>
      </c>
      <c r="T7" s="38">
        <v>0</v>
      </c>
    </row>
    <row r="8" spans="2:20" ht="18">
      <c r="B8" s="18">
        <v>9</v>
      </c>
      <c r="C8" s="1"/>
      <c r="D8" s="1" t="s">
        <v>77</v>
      </c>
      <c r="E8" s="108" t="s">
        <v>56</v>
      </c>
      <c r="F8" s="22"/>
      <c r="G8" s="30">
        <v>3</v>
      </c>
      <c r="H8" s="30">
        <v>3</v>
      </c>
      <c r="I8" s="50">
        <f t="shared" si="2"/>
        <v>104</v>
      </c>
      <c r="J8" s="53">
        <f t="shared" si="3"/>
        <v>4</v>
      </c>
      <c r="K8" s="30">
        <v>2</v>
      </c>
      <c r="L8" s="30">
        <v>2</v>
      </c>
      <c r="M8" s="50">
        <f t="shared" si="4"/>
        <v>52</v>
      </c>
      <c r="N8" s="53">
        <f t="shared" si="5"/>
        <v>6.5</v>
      </c>
      <c r="O8" s="47">
        <f t="shared" si="6"/>
        <v>10.5</v>
      </c>
      <c r="P8" s="44">
        <f t="shared" si="0"/>
        <v>5</v>
      </c>
      <c r="Q8" s="27">
        <f t="shared" si="1"/>
        <v>5</v>
      </c>
      <c r="R8" s="35">
        <f t="shared" si="7"/>
        <v>896</v>
      </c>
      <c r="S8" s="41">
        <f t="shared" si="8"/>
        <v>6</v>
      </c>
      <c r="T8" s="38">
        <v>0</v>
      </c>
    </row>
    <row r="9" spans="2:20" ht="18">
      <c r="B9" s="18">
        <v>5</v>
      </c>
      <c r="C9" s="1"/>
      <c r="D9" s="2" t="s">
        <v>83</v>
      </c>
      <c r="E9" s="108" t="s">
        <v>57</v>
      </c>
      <c r="F9" s="22"/>
      <c r="G9" s="30">
        <v>0</v>
      </c>
      <c r="H9" s="30">
        <v>0</v>
      </c>
      <c r="I9" s="50">
        <f t="shared" si="2"/>
        <v>26</v>
      </c>
      <c r="J9" s="53">
        <f t="shared" si="3"/>
        <v>8.5</v>
      </c>
      <c r="K9" s="30">
        <v>4</v>
      </c>
      <c r="L9" s="30">
        <v>4</v>
      </c>
      <c r="M9" s="50">
        <f t="shared" si="4"/>
        <v>143</v>
      </c>
      <c r="N9" s="53">
        <f t="shared" si="5"/>
        <v>1</v>
      </c>
      <c r="O9" s="47">
        <f t="shared" si="6"/>
        <v>9.5</v>
      </c>
      <c r="P9" s="44">
        <f t="shared" si="0"/>
        <v>4</v>
      </c>
      <c r="Q9" s="27">
        <f t="shared" si="1"/>
        <v>4</v>
      </c>
      <c r="R9" s="35">
        <f t="shared" si="7"/>
        <v>1002</v>
      </c>
      <c r="S9" s="41">
        <f t="shared" si="8"/>
        <v>5</v>
      </c>
      <c r="T9" s="38">
        <v>0</v>
      </c>
    </row>
    <row r="10" spans="2:20" ht="18">
      <c r="B10" s="18">
        <v>6</v>
      </c>
      <c r="C10" s="1"/>
      <c r="D10" s="1" t="s">
        <v>119</v>
      </c>
      <c r="E10" s="108" t="s">
        <v>60</v>
      </c>
      <c r="F10" s="22"/>
      <c r="G10" s="30">
        <v>5</v>
      </c>
      <c r="H10" s="30">
        <v>5</v>
      </c>
      <c r="I10" s="50">
        <f t="shared" si="2"/>
        <v>130</v>
      </c>
      <c r="J10" s="53">
        <f t="shared" si="3"/>
        <v>1.5</v>
      </c>
      <c r="K10" s="30">
        <v>3</v>
      </c>
      <c r="L10" s="30">
        <v>3</v>
      </c>
      <c r="M10" s="50">
        <f t="shared" si="4"/>
        <v>104</v>
      </c>
      <c r="N10" s="53">
        <f t="shared" si="5"/>
        <v>3</v>
      </c>
      <c r="O10" s="47">
        <f t="shared" si="6"/>
        <v>4.5</v>
      </c>
      <c r="P10" s="44">
        <f t="shared" si="0"/>
        <v>8</v>
      </c>
      <c r="Q10" s="27">
        <f t="shared" si="1"/>
        <v>8</v>
      </c>
      <c r="R10" s="35">
        <f t="shared" si="7"/>
        <v>1595</v>
      </c>
      <c r="S10" s="41">
        <f t="shared" si="8"/>
        <v>1</v>
      </c>
      <c r="T10" s="38">
        <v>0</v>
      </c>
    </row>
    <row r="11" spans="2:20" ht="18">
      <c r="B11" s="18">
        <v>1</v>
      </c>
      <c r="C11" s="1"/>
      <c r="D11" s="1" t="s">
        <v>124</v>
      </c>
      <c r="E11" s="108" t="s">
        <v>61</v>
      </c>
      <c r="F11" s="22"/>
      <c r="G11" s="30">
        <v>0</v>
      </c>
      <c r="H11" s="30">
        <v>0</v>
      </c>
      <c r="I11" s="50">
        <f t="shared" si="2"/>
        <v>26</v>
      </c>
      <c r="J11" s="53">
        <f t="shared" si="3"/>
        <v>8.5</v>
      </c>
      <c r="K11" s="30">
        <v>2</v>
      </c>
      <c r="L11" s="30">
        <v>2</v>
      </c>
      <c r="M11" s="50">
        <f t="shared" si="4"/>
        <v>52</v>
      </c>
      <c r="N11" s="53">
        <f t="shared" si="5"/>
        <v>6.5</v>
      </c>
      <c r="O11" s="47">
        <f t="shared" si="6"/>
        <v>15</v>
      </c>
      <c r="P11" s="44">
        <f t="shared" si="0"/>
        <v>2</v>
      </c>
      <c r="Q11" s="27">
        <f t="shared" si="1"/>
        <v>2</v>
      </c>
      <c r="R11" s="35">
        <f t="shared" si="7"/>
        <v>580</v>
      </c>
      <c r="S11" s="41">
        <f t="shared" si="8"/>
        <v>7.5</v>
      </c>
      <c r="T11" s="38">
        <v>0</v>
      </c>
    </row>
    <row r="12" spans="2:20" ht="18">
      <c r="B12" s="18">
        <v>7</v>
      </c>
      <c r="C12" s="1"/>
      <c r="D12" s="1" t="s">
        <v>125</v>
      </c>
      <c r="E12" s="108" t="s">
        <v>62</v>
      </c>
      <c r="F12" s="22"/>
      <c r="G12" s="30">
        <v>0</v>
      </c>
      <c r="H12" s="30">
        <v>0</v>
      </c>
      <c r="I12" s="50">
        <f t="shared" si="2"/>
        <v>26</v>
      </c>
      <c r="J12" s="53">
        <f t="shared" si="3"/>
        <v>8.5</v>
      </c>
      <c r="K12" s="30">
        <v>1</v>
      </c>
      <c r="L12" s="30">
        <v>1</v>
      </c>
      <c r="M12" s="50">
        <f t="shared" si="4"/>
        <v>39</v>
      </c>
      <c r="N12" s="53">
        <f t="shared" si="5"/>
        <v>9</v>
      </c>
      <c r="O12" s="47">
        <f t="shared" si="6"/>
        <v>17.5</v>
      </c>
      <c r="P12" s="44">
        <f t="shared" si="0"/>
        <v>1</v>
      </c>
      <c r="Q12" s="27">
        <f t="shared" si="1"/>
        <v>1</v>
      </c>
      <c r="R12" s="35">
        <f t="shared" si="7"/>
        <v>290</v>
      </c>
      <c r="S12" s="41">
        <f t="shared" si="8"/>
        <v>10</v>
      </c>
      <c r="T12" s="38">
        <v>0</v>
      </c>
    </row>
    <row r="13" spans="2:20" ht="18">
      <c r="B13" s="18">
        <v>8</v>
      </c>
      <c r="C13" s="1"/>
      <c r="D13" s="1" t="s">
        <v>122</v>
      </c>
      <c r="E13" s="108" t="s">
        <v>95</v>
      </c>
      <c r="F13" s="22"/>
      <c r="G13" s="30">
        <v>0</v>
      </c>
      <c r="H13" s="30">
        <v>0</v>
      </c>
      <c r="I13" s="50">
        <f t="shared" si="2"/>
        <v>26</v>
      </c>
      <c r="J13" s="53">
        <f t="shared" si="3"/>
        <v>8.5</v>
      </c>
      <c r="K13" s="30">
        <v>2</v>
      </c>
      <c r="L13" s="30">
        <v>2</v>
      </c>
      <c r="M13" s="50">
        <f t="shared" si="4"/>
        <v>52</v>
      </c>
      <c r="N13" s="53">
        <f t="shared" si="5"/>
        <v>6.5</v>
      </c>
      <c r="O13" s="47">
        <f t="shared" si="6"/>
        <v>15</v>
      </c>
      <c r="P13" s="44">
        <f t="shared" si="0"/>
        <v>2</v>
      </c>
      <c r="Q13" s="27">
        <f t="shared" si="1"/>
        <v>2</v>
      </c>
      <c r="R13" s="35">
        <f t="shared" si="7"/>
        <v>580</v>
      </c>
      <c r="S13" s="41">
        <f t="shared" si="8"/>
        <v>7.5</v>
      </c>
      <c r="T13" s="38">
        <v>0</v>
      </c>
    </row>
    <row r="14" spans="2:20" ht="18" hidden="1">
      <c r="B14" s="18"/>
      <c r="C14" s="1"/>
      <c r="D14" s="3"/>
      <c r="E14" s="108"/>
      <c r="F14" s="22"/>
      <c r="G14" s="30">
        <v>-2</v>
      </c>
      <c r="H14" s="30">
        <v>-2</v>
      </c>
      <c r="I14" s="50">
        <f t="shared" si="2"/>
        <v>0</v>
      </c>
      <c r="J14" s="53">
        <f t="shared" si="3"/>
        <v>11.5</v>
      </c>
      <c r="K14" s="30">
        <v>-2</v>
      </c>
      <c r="L14" s="30">
        <v>-2</v>
      </c>
      <c r="M14" s="50">
        <f t="shared" si="4"/>
        <v>0</v>
      </c>
      <c r="N14" s="53">
        <f t="shared" si="5"/>
        <v>11.5</v>
      </c>
      <c r="O14" s="47">
        <f t="shared" si="6"/>
        <v>23</v>
      </c>
      <c r="P14" s="44">
        <f t="shared" si="0"/>
        <v>-4</v>
      </c>
      <c r="Q14" s="27">
        <f t="shared" si="1"/>
        <v>-4</v>
      </c>
      <c r="R14" s="35">
        <f t="shared" si="7"/>
        <v>0</v>
      </c>
      <c r="S14" s="41">
        <f t="shared" si="8"/>
        <v>11.5</v>
      </c>
      <c r="T14" s="38">
        <v>0</v>
      </c>
    </row>
    <row r="15" spans="2:20" ht="18" hidden="1" thickBot="1">
      <c r="B15" s="19"/>
      <c r="C15" s="20"/>
      <c r="D15" s="20"/>
      <c r="E15" s="109"/>
      <c r="F15" s="23"/>
      <c r="G15" s="31">
        <v>-2</v>
      </c>
      <c r="H15" s="31">
        <v>-2</v>
      </c>
      <c r="I15" s="51">
        <f t="shared" si="2"/>
        <v>0</v>
      </c>
      <c r="J15" s="54">
        <f t="shared" si="3"/>
        <v>11.5</v>
      </c>
      <c r="K15" s="31">
        <v>-2</v>
      </c>
      <c r="L15" s="31">
        <v>-2</v>
      </c>
      <c r="M15" s="51">
        <f t="shared" si="4"/>
        <v>0</v>
      </c>
      <c r="N15" s="54">
        <f t="shared" si="5"/>
        <v>11.5</v>
      </c>
      <c r="O15" s="48">
        <f t="shared" si="6"/>
        <v>23</v>
      </c>
      <c r="P15" s="45">
        <f t="shared" si="0"/>
        <v>-4</v>
      </c>
      <c r="Q15" s="33">
        <f t="shared" si="1"/>
        <v>-4</v>
      </c>
      <c r="R15" s="36">
        <f t="shared" si="7"/>
        <v>0</v>
      </c>
      <c r="S15" s="42">
        <f t="shared" si="8"/>
        <v>11.5</v>
      </c>
      <c r="T15" s="39">
        <v>0</v>
      </c>
    </row>
    <row r="16" spans="2:20" ht="12.75">
      <c r="B16" s="88"/>
      <c r="C16" s="88"/>
      <c r="D16" s="88"/>
      <c r="E16" s="88"/>
      <c r="F16" s="88"/>
      <c r="G16" s="88"/>
      <c r="H16" s="88"/>
      <c r="I16" s="88"/>
      <c r="J16" s="88">
        <f>SUM(J4:J15)</f>
        <v>78</v>
      </c>
      <c r="K16" s="88"/>
      <c r="L16" s="88"/>
      <c r="M16" s="88"/>
      <c r="N16" s="88">
        <f>SUM(N4:N15)</f>
        <v>78</v>
      </c>
      <c r="O16" s="88">
        <f>SUM(O4:O15)</f>
        <v>156</v>
      </c>
      <c r="P16" s="88"/>
      <c r="Q16" s="88"/>
      <c r="R16" s="88"/>
      <c r="S16" s="88"/>
      <c r="T16" s="88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W3" sqref="W3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6.28125" style="0" customWidth="1"/>
    <col min="6" max="6" width="8.421875" style="0" hidden="1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.75" thickBot="1">
      <c r="B2" s="168" t="s">
        <v>68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2:20" ht="153.75" thickBot="1">
      <c r="B3" s="169" t="s">
        <v>0</v>
      </c>
      <c r="C3" s="16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4" t="s">
        <v>6</v>
      </c>
      <c r="P3" s="25" t="s">
        <v>43</v>
      </c>
      <c r="Q3" s="26" t="s">
        <v>44</v>
      </c>
      <c r="R3" s="14"/>
      <c r="S3" s="15" t="s">
        <v>7</v>
      </c>
      <c r="T3" s="13" t="s">
        <v>8</v>
      </c>
    </row>
    <row r="4" spans="2:20" ht="18.75">
      <c r="B4" s="16">
        <v>5</v>
      </c>
      <c r="C4" s="17"/>
      <c r="D4" s="17" t="s">
        <v>80</v>
      </c>
      <c r="E4" s="107" t="s">
        <v>58</v>
      </c>
      <c r="F4" s="21"/>
      <c r="G4" s="28">
        <v>9</v>
      </c>
      <c r="H4" s="28">
        <v>9</v>
      </c>
      <c r="I4" s="49">
        <f>COUNTIF(G$4:G$15,"&lt;"&amp;G4)*ROWS(G$4:G$15)+COUNTIF(H$4:H$15,"&lt;"&amp;H4)</f>
        <v>130</v>
      </c>
      <c r="J4" s="52">
        <f>IF(COUNTIF(I$4:I$15,I4)&gt;1,RANK(I4,I$4:I$15,0)+(COUNT(I$4:I$15)+1-RANK(I4,I$4:I$15,0)-RANK(I4,I$4:I$15,1))/2,RANK(I4,I$4:I$15,0)+(COUNT(I$4:I$15)+1-RANK(I4,I$4:I$15,0)-RANK(I4,I$4:I$15,1)))</f>
        <v>2</v>
      </c>
      <c r="K4" s="28">
        <v>4</v>
      </c>
      <c r="L4" s="28">
        <v>4</v>
      </c>
      <c r="M4" s="49">
        <f>COUNTIF(K$4:K$15,"&lt;"&amp;K4)*ROWS(K$4:K$15)+COUNTIF(L$4:L$15,"&lt;"&amp;L4)</f>
        <v>104</v>
      </c>
      <c r="N4" s="52">
        <f>IF(COUNTIF(M$4:M$15,M4)&gt;1,RANK(M4,M$4:M$15,0)+(COUNT(M$4:M$15)+1-RANK(M4,M$4:M$15,0)-RANK(M4,M$4:M$15,1))/2,RANK(M4,M$4:M$15,0)+(COUNT(M$4:M$15)+1-RANK(M4,M$4:M$15,0)-RANK(M4,M$4:M$15,1)))</f>
        <v>3.5</v>
      </c>
      <c r="O4" s="46">
        <f>SUM(J4,N4)</f>
        <v>5.5</v>
      </c>
      <c r="P4" s="43">
        <f aca="true" t="shared" si="0" ref="P4:P15">SUM(K4,G4)</f>
        <v>13</v>
      </c>
      <c r="Q4" s="29">
        <f aca="true" t="shared" si="1" ref="Q4:Q15">SUM(L4,H4)</f>
        <v>13</v>
      </c>
      <c r="R4" s="34">
        <f>(COUNTIF(O$4:O$15,"&gt;"&amp;O4)*ROWS(O$4:O$14)+COUNTIF(P$4:P$15,"&lt;"&amp;P4))*ROWS(O$4:O$15)+COUNTIF(Q$4:Q$15,"&lt;"&amp;Q4)</f>
        <v>1450</v>
      </c>
      <c r="S4" s="40">
        <f>IF(COUNTIF(R$4:R$15,R4)&gt;1,RANK(R4,R$4:R$15,0)+(COUNT(R$4:R$15)+1-RANK(R4,R$4:R$15,0)-RANK(R4,R$4:R$15,1))/2,RANK(R4,R$4:R$15,0)+(COUNT(R$4:R$15)+1-RANK(R4,R$4:R$15,0)-RANK(R4,R$4:R$15,1)))</f>
        <v>2</v>
      </c>
      <c r="T4" s="37">
        <v>0</v>
      </c>
    </row>
    <row r="5" spans="2:20" ht="18.75">
      <c r="B5" s="18">
        <v>1</v>
      </c>
      <c r="C5" s="1"/>
      <c r="D5" s="1" t="s">
        <v>112</v>
      </c>
      <c r="E5" s="108" t="s">
        <v>54</v>
      </c>
      <c r="F5" s="22"/>
      <c r="G5" s="30">
        <v>4</v>
      </c>
      <c r="H5" s="30">
        <v>4</v>
      </c>
      <c r="I5" s="50">
        <f aca="true" t="shared" si="2" ref="I5:I15">COUNTIF(G$4:G$15,"&lt;"&amp;G5)*ROWS(G$4:G$15)+COUNTIF(H$4:H$15,"&lt;"&amp;H5)</f>
        <v>65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30">
        <v>3</v>
      </c>
      <c r="L5" s="30">
        <v>3</v>
      </c>
      <c r="M5" s="50">
        <f aca="true" t="shared" si="4" ref="M5:M15">COUNTIF(K$4:K$15,"&lt;"&amp;K5)*ROWS(K$4:K$15)+COUNTIF(L$4:L$15,"&lt;"&amp;L5)</f>
        <v>78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5.5</v>
      </c>
      <c r="O5" s="47">
        <f aca="true" t="shared" si="6" ref="O5:O15">SUM(J5,N5)</f>
        <v>12</v>
      </c>
      <c r="P5" s="44">
        <f t="shared" si="0"/>
        <v>7</v>
      </c>
      <c r="Q5" s="27">
        <f t="shared" si="1"/>
        <v>7</v>
      </c>
      <c r="R5" s="35">
        <f aca="true" t="shared" si="7" ref="R5:R15">(COUNTIF(O$4:O$15,"&gt;"&amp;O5)*ROWS(O$4:O$14)+COUNTIF(P$4:P$15,"&lt;"&amp;P5))*ROWS(O$4:O$15)+COUNTIF(Q$4:Q$15,"&lt;"&amp;Q5)</f>
        <v>870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6</v>
      </c>
      <c r="T5" s="38">
        <v>0</v>
      </c>
    </row>
    <row r="6" spans="2:20" ht="18.75">
      <c r="B6" s="18">
        <v>8</v>
      </c>
      <c r="C6" s="1"/>
      <c r="D6" s="1" t="s">
        <v>75</v>
      </c>
      <c r="E6" s="108" t="s">
        <v>59</v>
      </c>
      <c r="F6" s="22"/>
      <c r="G6" s="30">
        <v>3</v>
      </c>
      <c r="H6" s="30">
        <v>3</v>
      </c>
      <c r="I6" s="50">
        <f t="shared" si="2"/>
        <v>26</v>
      </c>
      <c r="J6" s="53">
        <f t="shared" si="3"/>
        <v>9</v>
      </c>
      <c r="K6" s="30">
        <v>1</v>
      </c>
      <c r="L6" s="30">
        <v>1</v>
      </c>
      <c r="M6" s="50">
        <f t="shared" si="4"/>
        <v>26</v>
      </c>
      <c r="N6" s="53">
        <f t="shared" si="5"/>
        <v>9</v>
      </c>
      <c r="O6" s="47">
        <f t="shared" si="6"/>
        <v>18</v>
      </c>
      <c r="P6" s="44">
        <f t="shared" si="0"/>
        <v>4</v>
      </c>
      <c r="Q6" s="27">
        <f t="shared" si="1"/>
        <v>4</v>
      </c>
      <c r="R6" s="35">
        <f t="shared" si="7"/>
        <v>290</v>
      </c>
      <c r="S6" s="41">
        <f t="shared" si="8"/>
        <v>10</v>
      </c>
      <c r="T6" s="38">
        <v>0</v>
      </c>
    </row>
    <row r="7" spans="2:20" ht="18.75">
      <c r="B7" s="18">
        <v>6</v>
      </c>
      <c r="C7" s="1"/>
      <c r="D7" s="1" t="s">
        <v>90</v>
      </c>
      <c r="E7" s="108" t="s">
        <v>55</v>
      </c>
      <c r="F7" s="22"/>
      <c r="G7" s="30">
        <v>17</v>
      </c>
      <c r="H7" s="30">
        <v>17</v>
      </c>
      <c r="I7" s="50">
        <f t="shared" si="2"/>
        <v>143</v>
      </c>
      <c r="J7" s="53">
        <f t="shared" si="3"/>
        <v>1</v>
      </c>
      <c r="K7" s="30">
        <v>12</v>
      </c>
      <c r="L7" s="30">
        <v>12</v>
      </c>
      <c r="M7" s="50">
        <f t="shared" si="4"/>
        <v>143</v>
      </c>
      <c r="N7" s="53">
        <f t="shared" si="5"/>
        <v>1</v>
      </c>
      <c r="O7" s="47">
        <f t="shared" si="6"/>
        <v>2</v>
      </c>
      <c r="P7" s="44">
        <f t="shared" si="0"/>
        <v>29</v>
      </c>
      <c r="Q7" s="27">
        <f t="shared" si="1"/>
        <v>29</v>
      </c>
      <c r="R7" s="35">
        <f t="shared" si="7"/>
        <v>1595</v>
      </c>
      <c r="S7" s="41">
        <f t="shared" si="8"/>
        <v>1</v>
      </c>
      <c r="T7" s="38">
        <v>0</v>
      </c>
    </row>
    <row r="8" spans="2:20" ht="18.75">
      <c r="B8" s="18">
        <v>10</v>
      </c>
      <c r="C8" s="1"/>
      <c r="D8" s="1" t="s">
        <v>114</v>
      </c>
      <c r="E8" s="108" t="s">
        <v>56</v>
      </c>
      <c r="F8" s="22"/>
      <c r="G8" s="30">
        <v>5</v>
      </c>
      <c r="H8" s="30">
        <v>5</v>
      </c>
      <c r="I8" s="50">
        <f t="shared" si="2"/>
        <v>91</v>
      </c>
      <c r="J8" s="53">
        <f t="shared" si="3"/>
        <v>4.5</v>
      </c>
      <c r="K8" s="30">
        <v>1</v>
      </c>
      <c r="L8" s="30">
        <v>1</v>
      </c>
      <c r="M8" s="50">
        <f t="shared" si="4"/>
        <v>26</v>
      </c>
      <c r="N8" s="53">
        <f t="shared" si="5"/>
        <v>9</v>
      </c>
      <c r="O8" s="47">
        <f t="shared" si="6"/>
        <v>13.5</v>
      </c>
      <c r="P8" s="44">
        <f t="shared" si="0"/>
        <v>6</v>
      </c>
      <c r="Q8" s="27">
        <f t="shared" si="1"/>
        <v>6</v>
      </c>
      <c r="R8" s="35">
        <f t="shared" si="7"/>
        <v>712</v>
      </c>
      <c r="S8" s="41">
        <f t="shared" si="8"/>
        <v>7</v>
      </c>
      <c r="T8" s="38">
        <v>0</v>
      </c>
    </row>
    <row r="9" spans="2:20" ht="18.75">
      <c r="B9" s="18">
        <v>7</v>
      </c>
      <c r="C9" s="1"/>
      <c r="D9" s="2" t="s">
        <v>92</v>
      </c>
      <c r="E9" s="108" t="s">
        <v>57</v>
      </c>
      <c r="F9" s="22"/>
      <c r="G9" s="30">
        <v>7</v>
      </c>
      <c r="H9" s="30">
        <v>7</v>
      </c>
      <c r="I9" s="50">
        <f t="shared" si="2"/>
        <v>117</v>
      </c>
      <c r="J9" s="53">
        <f t="shared" si="3"/>
        <v>3</v>
      </c>
      <c r="K9" s="30">
        <v>1</v>
      </c>
      <c r="L9" s="30">
        <v>1</v>
      </c>
      <c r="M9" s="50">
        <f t="shared" si="4"/>
        <v>26</v>
      </c>
      <c r="N9" s="53">
        <f t="shared" si="5"/>
        <v>9</v>
      </c>
      <c r="O9" s="47">
        <f t="shared" si="6"/>
        <v>12</v>
      </c>
      <c r="P9" s="44">
        <f t="shared" si="0"/>
        <v>8</v>
      </c>
      <c r="Q9" s="27">
        <f t="shared" si="1"/>
        <v>8</v>
      </c>
      <c r="R9" s="35">
        <f t="shared" si="7"/>
        <v>883</v>
      </c>
      <c r="S9" s="41">
        <f t="shared" si="8"/>
        <v>5</v>
      </c>
      <c r="T9" s="38">
        <v>0</v>
      </c>
    </row>
    <row r="10" spans="2:20" ht="30">
      <c r="B10" s="18">
        <v>3</v>
      </c>
      <c r="C10" s="1"/>
      <c r="D10" s="1" t="s">
        <v>84</v>
      </c>
      <c r="E10" s="108" t="s">
        <v>60</v>
      </c>
      <c r="F10" s="22"/>
      <c r="G10" s="30">
        <v>4</v>
      </c>
      <c r="H10" s="30">
        <v>4</v>
      </c>
      <c r="I10" s="50">
        <f t="shared" si="2"/>
        <v>65</v>
      </c>
      <c r="J10" s="53">
        <f t="shared" si="3"/>
        <v>6.5</v>
      </c>
      <c r="K10" s="30">
        <v>5</v>
      </c>
      <c r="L10" s="30">
        <v>5</v>
      </c>
      <c r="M10" s="50">
        <f t="shared" si="4"/>
        <v>130</v>
      </c>
      <c r="N10" s="53">
        <f t="shared" si="5"/>
        <v>2</v>
      </c>
      <c r="O10" s="47">
        <f t="shared" si="6"/>
        <v>8.5</v>
      </c>
      <c r="P10" s="44">
        <f t="shared" si="0"/>
        <v>9</v>
      </c>
      <c r="Q10" s="27">
        <f t="shared" si="1"/>
        <v>9</v>
      </c>
      <c r="R10" s="35">
        <f t="shared" si="7"/>
        <v>1160</v>
      </c>
      <c r="S10" s="41">
        <f t="shared" si="8"/>
        <v>4</v>
      </c>
      <c r="T10" s="38">
        <v>0</v>
      </c>
    </row>
    <row r="11" spans="2:20" ht="18.75">
      <c r="B11" s="18">
        <v>4</v>
      </c>
      <c r="C11" s="1"/>
      <c r="D11" s="1" t="s">
        <v>79</v>
      </c>
      <c r="E11" s="108" t="s">
        <v>61</v>
      </c>
      <c r="F11" s="22"/>
      <c r="G11" s="30">
        <v>3</v>
      </c>
      <c r="H11" s="30">
        <v>3</v>
      </c>
      <c r="I11" s="50">
        <f t="shared" si="2"/>
        <v>26</v>
      </c>
      <c r="J11" s="53">
        <f t="shared" si="3"/>
        <v>9</v>
      </c>
      <c r="K11" s="30">
        <v>3</v>
      </c>
      <c r="L11" s="30">
        <v>3</v>
      </c>
      <c r="M11" s="50">
        <f t="shared" si="4"/>
        <v>78</v>
      </c>
      <c r="N11" s="53">
        <f t="shared" si="5"/>
        <v>5.5</v>
      </c>
      <c r="O11" s="47">
        <f t="shared" si="6"/>
        <v>14.5</v>
      </c>
      <c r="P11" s="44">
        <f t="shared" si="0"/>
        <v>6</v>
      </c>
      <c r="Q11" s="27">
        <f t="shared" si="1"/>
        <v>6</v>
      </c>
      <c r="R11" s="35">
        <f t="shared" si="7"/>
        <v>580</v>
      </c>
      <c r="S11" s="41">
        <f t="shared" si="8"/>
        <v>8</v>
      </c>
      <c r="T11" s="38">
        <v>0</v>
      </c>
    </row>
    <row r="12" spans="2:20" ht="18.75">
      <c r="B12" s="18">
        <v>2</v>
      </c>
      <c r="C12" s="1"/>
      <c r="D12" s="1" t="s">
        <v>116</v>
      </c>
      <c r="E12" s="108" t="s">
        <v>62</v>
      </c>
      <c r="F12" s="22"/>
      <c r="G12" s="30">
        <v>5</v>
      </c>
      <c r="H12" s="30">
        <v>5</v>
      </c>
      <c r="I12" s="50">
        <f t="shared" si="2"/>
        <v>91</v>
      </c>
      <c r="J12" s="53">
        <f t="shared" si="3"/>
        <v>4.5</v>
      </c>
      <c r="K12" s="30">
        <v>4</v>
      </c>
      <c r="L12" s="30">
        <v>4</v>
      </c>
      <c r="M12" s="50">
        <f t="shared" si="4"/>
        <v>104</v>
      </c>
      <c r="N12" s="53">
        <f t="shared" si="5"/>
        <v>3.5</v>
      </c>
      <c r="O12" s="47">
        <f t="shared" si="6"/>
        <v>8</v>
      </c>
      <c r="P12" s="44">
        <f t="shared" si="0"/>
        <v>9</v>
      </c>
      <c r="Q12" s="27">
        <f t="shared" si="1"/>
        <v>9</v>
      </c>
      <c r="R12" s="35">
        <f t="shared" si="7"/>
        <v>1292</v>
      </c>
      <c r="S12" s="41">
        <f t="shared" si="8"/>
        <v>3</v>
      </c>
      <c r="T12" s="38">
        <v>0</v>
      </c>
    </row>
    <row r="13" spans="2:20" ht="18.75">
      <c r="B13" s="18">
        <v>9</v>
      </c>
      <c r="C13" s="1"/>
      <c r="D13" s="1" t="s">
        <v>117</v>
      </c>
      <c r="E13" s="108" t="s">
        <v>95</v>
      </c>
      <c r="F13" s="22"/>
      <c r="G13" s="30">
        <v>3</v>
      </c>
      <c r="H13" s="30">
        <v>3</v>
      </c>
      <c r="I13" s="50">
        <f t="shared" si="2"/>
        <v>26</v>
      </c>
      <c r="J13" s="53">
        <f t="shared" si="3"/>
        <v>9</v>
      </c>
      <c r="K13" s="30">
        <v>2</v>
      </c>
      <c r="L13" s="30">
        <v>2</v>
      </c>
      <c r="M13" s="50">
        <f t="shared" si="4"/>
        <v>65</v>
      </c>
      <c r="N13" s="53">
        <f t="shared" si="5"/>
        <v>7</v>
      </c>
      <c r="O13" s="47">
        <f t="shared" si="6"/>
        <v>16</v>
      </c>
      <c r="P13" s="44">
        <f t="shared" si="0"/>
        <v>5</v>
      </c>
      <c r="Q13" s="27">
        <f t="shared" si="1"/>
        <v>5</v>
      </c>
      <c r="R13" s="35">
        <f t="shared" si="7"/>
        <v>435</v>
      </c>
      <c r="S13" s="41">
        <f t="shared" si="8"/>
        <v>9</v>
      </c>
      <c r="T13" s="38">
        <v>0</v>
      </c>
    </row>
    <row r="14" spans="2:20" ht="18" hidden="1">
      <c r="B14" s="18"/>
      <c r="C14" s="1"/>
      <c r="D14" s="3"/>
      <c r="E14" s="108"/>
      <c r="F14" s="22"/>
      <c r="G14" s="30">
        <v>-2</v>
      </c>
      <c r="H14" s="30">
        <v>-2</v>
      </c>
      <c r="I14" s="50">
        <f t="shared" si="2"/>
        <v>0</v>
      </c>
      <c r="J14" s="53">
        <f t="shared" si="3"/>
        <v>11.5</v>
      </c>
      <c r="K14" s="30">
        <v>-2</v>
      </c>
      <c r="L14" s="30">
        <v>-2</v>
      </c>
      <c r="M14" s="50">
        <f t="shared" si="4"/>
        <v>0</v>
      </c>
      <c r="N14" s="53">
        <f t="shared" si="5"/>
        <v>11.5</v>
      </c>
      <c r="O14" s="47">
        <f t="shared" si="6"/>
        <v>23</v>
      </c>
      <c r="P14" s="44">
        <f t="shared" si="0"/>
        <v>-4</v>
      </c>
      <c r="Q14" s="27">
        <f t="shared" si="1"/>
        <v>-4</v>
      </c>
      <c r="R14" s="35">
        <f t="shared" si="7"/>
        <v>0</v>
      </c>
      <c r="S14" s="41">
        <f t="shared" si="8"/>
        <v>11.5</v>
      </c>
      <c r="T14" s="38">
        <v>0</v>
      </c>
    </row>
    <row r="15" spans="2:20" ht="18" hidden="1" thickBot="1">
      <c r="B15" s="19"/>
      <c r="C15" s="20"/>
      <c r="D15" s="20"/>
      <c r="E15" s="109"/>
      <c r="F15" s="23"/>
      <c r="G15" s="31">
        <v>-2</v>
      </c>
      <c r="H15" s="31">
        <v>-2</v>
      </c>
      <c r="I15" s="51">
        <f t="shared" si="2"/>
        <v>0</v>
      </c>
      <c r="J15" s="54">
        <f t="shared" si="3"/>
        <v>11.5</v>
      </c>
      <c r="K15" s="31">
        <v>-2</v>
      </c>
      <c r="L15" s="31">
        <v>-2</v>
      </c>
      <c r="M15" s="51">
        <f t="shared" si="4"/>
        <v>0</v>
      </c>
      <c r="N15" s="54">
        <f t="shared" si="5"/>
        <v>11.5</v>
      </c>
      <c r="O15" s="48">
        <f t="shared" si="6"/>
        <v>23</v>
      </c>
      <c r="P15" s="45">
        <f t="shared" si="0"/>
        <v>-4</v>
      </c>
      <c r="Q15" s="33">
        <f t="shared" si="1"/>
        <v>-4</v>
      </c>
      <c r="R15" s="36">
        <f t="shared" si="7"/>
        <v>0</v>
      </c>
      <c r="S15" s="42">
        <f t="shared" si="8"/>
        <v>11.5</v>
      </c>
      <c r="T15" s="39">
        <v>0</v>
      </c>
    </row>
    <row r="16" spans="2:20" ht="12.75">
      <c r="B16" s="88"/>
      <c r="C16" s="88"/>
      <c r="D16" s="88"/>
      <c r="E16" s="88"/>
      <c r="F16" s="88"/>
      <c r="G16" s="88"/>
      <c r="H16" s="88"/>
      <c r="I16" s="88"/>
      <c r="J16" s="88">
        <f>SUM(J4:J15)</f>
        <v>78</v>
      </c>
      <c r="K16" s="88"/>
      <c r="L16" s="88"/>
      <c r="M16" s="88"/>
      <c r="N16" s="88">
        <f>SUM(N4:N15)</f>
        <v>78</v>
      </c>
      <c r="O16" s="88">
        <f>SUM(O4:O15)</f>
        <v>156</v>
      </c>
      <c r="P16" s="88"/>
      <c r="Q16" s="88"/>
      <c r="R16" s="88"/>
      <c r="S16" s="88"/>
      <c r="T16" s="88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U4" sqref="U4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7.421875" style="0" customWidth="1"/>
    <col min="6" max="6" width="7.28125" style="0" hidden="1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168" t="s">
        <v>69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2:20" ht="39.75" thickBot="1">
      <c r="B3" s="169" t="s">
        <v>0</v>
      </c>
      <c r="C3" s="16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4" t="s">
        <v>6</v>
      </c>
      <c r="P3" s="25" t="s">
        <v>43</v>
      </c>
      <c r="Q3" s="26" t="s">
        <v>44</v>
      </c>
      <c r="R3" s="14"/>
      <c r="S3" s="15" t="s">
        <v>7</v>
      </c>
      <c r="T3" s="13" t="s">
        <v>8</v>
      </c>
    </row>
    <row r="4" spans="2:20" ht="18">
      <c r="B4" s="16">
        <v>2</v>
      </c>
      <c r="C4" s="17"/>
      <c r="D4" s="17" t="s">
        <v>74</v>
      </c>
      <c r="E4" s="107" t="s">
        <v>58</v>
      </c>
      <c r="F4" s="21"/>
      <c r="G4" s="28">
        <v>1</v>
      </c>
      <c r="H4" s="28">
        <v>1</v>
      </c>
      <c r="I4" s="49">
        <f>COUNTIF(G$4:G$15,"&lt;"&amp;G4)*ROWS(G$4:G$15)+COUNTIF(H$4:H$15,"&lt;"&amp;H4)</f>
        <v>52</v>
      </c>
      <c r="J4" s="52">
        <f>IF(COUNTIF(I$4:I$15,I4)&gt;1,RANK(I4,I$4:I$15,0)+(COUNT(I$4:I$15)+1-RANK(I4,I$4:I$15,0)-RANK(I4,I$4:I$15,1))/2,RANK(I4,I$4:I$15,0)+(COUNT(I$4:I$15)+1-RANK(I4,I$4:I$15,0)-RANK(I4,I$4:I$15,1)))</f>
        <v>6.5</v>
      </c>
      <c r="K4" s="28">
        <v>5</v>
      </c>
      <c r="L4" s="28">
        <v>5</v>
      </c>
      <c r="M4" s="49">
        <f>COUNTIF(K$4:K$15,"&lt;"&amp;K4)*ROWS(K$4:K$15)+COUNTIF(L$4:L$15,"&lt;"&amp;L4)</f>
        <v>143</v>
      </c>
      <c r="N4" s="52">
        <f>IF(COUNTIF(M$4:M$15,M4)&gt;1,RANK(M4,M$4:M$15,0)+(COUNT(M$4:M$15)+1-RANK(M4,M$4:M$15,0)-RANK(M4,M$4:M$15,1))/2,RANK(M4,M$4:M$15,0)+(COUNT(M$4:M$15)+1-RANK(M4,M$4:M$15,0)-RANK(M4,M$4:M$15,1)))</f>
        <v>1</v>
      </c>
      <c r="O4" s="46">
        <f>SUM(J4,N4)</f>
        <v>7.5</v>
      </c>
      <c r="P4" s="43">
        <f aca="true" t="shared" si="0" ref="P4:P15">SUM(K4,G4)</f>
        <v>6</v>
      </c>
      <c r="Q4" s="29">
        <f aca="true" t="shared" si="1" ref="Q4:Q15">SUM(L4,H4)</f>
        <v>6</v>
      </c>
      <c r="R4" s="34">
        <f>(COUNTIF(O$4:O$15,"&gt;"&amp;O4)*ROWS(O$4:O$14)+COUNTIF(P$4:P$15,"&lt;"&amp;P4))*ROWS(O$4:O$15)+COUNTIF(Q$4:Q$15,"&lt;"&amp;Q4)</f>
        <v>1160</v>
      </c>
      <c r="S4" s="40">
        <f>IF(COUNTIF(R$4:R$15,R4)&gt;1,RANK(R4,R$4:R$15,0)+(COUNT(R$4:R$15)+1-RANK(R4,R$4:R$15,0)-RANK(R4,R$4:R$15,1))/2,RANK(R4,R$4:R$15,0)+(COUNT(R$4:R$15)+1-RANK(R4,R$4:R$15,0)-RANK(R4,R$4:R$15,1)))</f>
        <v>4</v>
      </c>
      <c r="T4" s="37">
        <v>0</v>
      </c>
    </row>
    <row r="5" spans="2:20" ht="18">
      <c r="B5" s="18">
        <v>7</v>
      </c>
      <c r="C5" s="1"/>
      <c r="D5" s="1" t="s">
        <v>106</v>
      </c>
      <c r="E5" s="108" t="s">
        <v>54</v>
      </c>
      <c r="F5" s="22"/>
      <c r="G5" s="30">
        <v>2</v>
      </c>
      <c r="H5" s="30">
        <v>2</v>
      </c>
      <c r="I5" s="50">
        <f aca="true" t="shared" si="2" ref="I5:I15">COUNTIF(G$4:G$15,"&lt;"&amp;G5)*ROWS(G$4:G$15)+COUNTIF(H$4:H$15,"&lt;"&amp;H5)</f>
        <v>104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3.5</v>
      </c>
      <c r="K5" s="30">
        <v>4</v>
      </c>
      <c r="L5" s="30">
        <v>4</v>
      </c>
      <c r="M5" s="50">
        <f aca="true" t="shared" si="4" ref="M5:M15">COUNTIF(K$4:K$15,"&lt;"&amp;K5)*ROWS(K$4:K$15)+COUNTIF(L$4:L$15,"&lt;"&amp;L5)</f>
        <v>130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47">
        <f aca="true" t="shared" si="6" ref="O5:O15">SUM(J5,N5)</f>
        <v>5.5</v>
      </c>
      <c r="P5" s="44">
        <f t="shared" si="0"/>
        <v>6</v>
      </c>
      <c r="Q5" s="27">
        <f t="shared" si="1"/>
        <v>6</v>
      </c>
      <c r="R5" s="35">
        <f aca="true" t="shared" si="7" ref="R5:R15">(COUNTIF(O$4:O$15,"&gt;"&amp;O5)*ROWS(O$4:O$14)+COUNTIF(P$4:P$15,"&lt;"&amp;P5))*ROWS(O$4:O$15)+COUNTIF(Q$4:Q$15,"&lt;"&amp;Q5)</f>
        <v>1292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38">
        <v>0</v>
      </c>
    </row>
    <row r="6" spans="2:20" ht="24.75" customHeight="1">
      <c r="B6" s="18">
        <v>9</v>
      </c>
      <c r="C6" s="1"/>
      <c r="D6" s="1" t="s">
        <v>89</v>
      </c>
      <c r="E6" s="108" t="s">
        <v>59</v>
      </c>
      <c r="F6" s="22"/>
      <c r="G6" s="30">
        <v>0</v>
      </c>
      <c r="H6" s="30">
        <v>0</v>
      </c>
      <c r="I6" s="50">
        <f t="shared" si="2"/>
        <v>26</v>
      </c>
      <c r="J6" s="53">
        <f t="shared" si="3"/>
        <v>9.5</v>
      </c>
      <c r="K6" s="30">
        <v>2</v>
      </c>
      <c r="L6" s="30">
        <v>2</v>
      </c>
      <c r="M6" s="50">
        <f t="shared" si="4"/>
        <v>65</v>
      </c>
      <c r="N6" s="53">
        <f t="shared" si="5"/>
        <v>6.5</v>
      </c>
      <c r="O6" s="47">
        <f t="shared" si="6"/>
        <v>16</v>
      </c>
      <c r="P6" s="44">
        <f t="shared" si="0"/>
        <v>2</v>
      </c>
      <c r="Q6" s="27">
        <f t="shared" si="1"/>
        <v>2</v>
      </c>
      <c r="R6" s="35">
        <f t="shared" si="7"/>
        <v>290</v>
      </c>
      <c r="S6" s="41">
        <f t="shared" si="8"/>
        <v>10</v>
      </c>
      <c r="T6" s="38">
        <v>0</v>
      </c>
    </row>
    <row r="7" spans="2:20" ht="23.25" customHeight="1">
      <c r="B7" s="18">
        <v>1</v>
      </c>
      <c r="C7" s="1"/>
      <c r="D7" s="1" t="s">
        <v>76</v>
      </c>
      <c r="E7" s="108" t="s">
        <v>55</v>
      </c>
      <c r="F7" s="22"/>
      <c r="G7" s="30">
        <v>4</v>
      </c>
      <c r="H7" s="30">
        <v>4</v>
      </c>
      <c r="I7" s="50">
        <f t="shared" si="2"/>
        <v>130</v>
      </c>
      <c r="J7" s="53">
        <f t="shared" si="3"/>
        <v>1.5</v>
      </c>
      <c r="K7" s="30">
        <v>3</v>
      </c>
      <c r="L7" s="30">
        <v>3</v>
      </c>
      <c r="M7" s="50">
        <f t="shared" si="4"/>
        <v>91</v>
      </c>
      <c r="N7" s="53">
        <f t="shared" si="5"/>
        <v>4</v>
      </c>
      <c r="O7" s="47">
        <f t="shared" si="6"/>
        <v>5.5</v>
      </c>
      <c r="P7" s="44">
        <f t="shared" si="0"/>
        <v>7</v>
      </c>
      <c r="Q7" s="27">
        <f t="shared" si="1"/>
        <v>7</v>
      </c>
      <c r="R7" s="35">
        <f t="shared" si="7"/>
        <v>1318</v>
      </c>
      <c r="S7" s="41">
        <f t="shared" si="8"/>
        <v>1.5</v>
      </c>
      <c r="T7" s="38">
        <v>0</v>
      </c>
    </row>
    <row r="8" spans="2:20" ht="18">
      <c r="B8" s="18">
        <v>3</v>
      </c>
      <c r="C8" s="1"/>
      <c r="D8" s="1" t="s">
        <v>126</v>
      </c>
      <c r="E8" s="108" t="s">
        <v>56</v>
      </c>
      <c r="F8" s="22"/>
      <c r="G8" s="30">
        <v>1</v>
      </c>
      <c r="H8" s="30">
        <v>1</v>
      </c>
      <c r="I8" s="50">
        <f t="shared" si="2"/>
        <v>52</v>
      </c>
      <c r="J8" s="53">
        <f t="shared" si="3"/>
        <v>6.5</v>
      </c>
      <c r="K8" s="30">
        <v>1</v>
      </c>
      <c r="L8" s="30">
        <v>1</v>
      </c>
      <c r="M8" s="50">
        <f t="shared" si="4"/>
        <v>39</v>
      </c>
      <c r="N8" s="53">
        <f t="shared" si="5"/>
        <v>8.5</v>
      </c>
      <c r="O8" s="47">
        <f t="shared" si="6"/>
        <v>15</v>
      </c>
      <c r="P8" s="44">
        <f t="shared" si="0"/>
        <v>2</v>
      </c>
      <c r="Q8" s="27">
        <f t="shared" si="1"/>
        <v>2</v>
      </c>
      <c r="R8" s="35">
        <f t="shared" si="7"/>
        <v>422</v>
      </c>
      <c r="S8" s="41">
        <f t="shared" si="8"/>
        <v>8.5</v>
      </c>
      <c r="T8" s="38">
        <v>0</v>
      </c>
    </row>
    <row r="9" spans="2:20" ht="18">
      <c r="B9" s="18">
        <v>10</v>
      </c>
      <c r="C9" s="1"/>
      <c r="D9" s="2" t="s">
        <v>73</v>
      </c>
      <c r="E9" s="108" t="s">
        <v>57</v>
      </c>
      <c r="F9" s="22"/>
      <c r="G9" s="30">
        <v>4</v>
      </c>
      <c r="H9" s="30">
        <v>4</v>
      </c>
      <c r="I9" s="50">
        <f t="shared" si="2"/>
        <v>130</v>
      </c>
      <c r="J9" s="53">
        <f t="shared" si="3"/>
        <v>1.5</v>
      </c>
      <c r="K9" s="30">
        <v>3</v>
      </c>
      <c r="L9" s="30">
        <v>3</v>
      </c>
      <c r="M9" s="50">
        <f t="shared" si="4"/>
        <v>91</v>
      </c>
      <c r="N9" s="53">
        <f t="shared" si="5"/>
        <v>4</v>
      </c>
      <c r="O9" s="47">
        <f t="shared" si="6"/>
        <v>5.5</v>
      </c>
      <c r="P9" s="44">
        <f t="shared" si="0"/>
        <v>7</v>
      </c>
      <c r="Q9" s="27">
        <f t="shared" si="1"/>
        <v>7</v>
      </c>
      <c r="R9" s="35">
        <f t="shared" si="7"/>
        <v>1318</v>
      </c>
      <c r="S9" s="41">
        <f t="shared" si="8"/>
        <v>1.5</v>
      </c>
      <c r="T9" s="38">
        <v>0</v>
      </c>
    </row>
    <row r="10" spans="2:20" ht="18">
      <c r="B10" s="18">
        <v>5</v>
      </c>
      <c r="C10" s="1"/>
      <c r="D10" s="1" t="s">
        <v>111</v>
      </c>
      <c r="E10" s="108" t="s">
        <v>60</v>
      </c>
      <c r="F10" s="22"/>
      <c r="G10" s="30">
        <v>1</v>
      </c>
      <c r="H10" s="30">
        <v>1</v>
      </c>
      <c r="I10" s="50">
        <f t="shared" si="2"/>
        <v>52</v>
      </c>
      <c r="J10" s="53">
        <f t="shared" si="3"/>
        <v>6.5</v>
      </c>
      <c r="K10" s="30">
        <v>1</v>
      </c>
      <c r="L10" s="30">
        <v>1</v>
      </c>
      <c r="M10" s="50">
        <f t="shared" si="4"/>
        <v>39</v>
      </c>
      <c r="N10" s="53">
        <f t="shared" si="5"/>
        <v>8.5</v>
      </c>
      <c r="O10" s="47">
        <f t="shared" si="6"/>
        <v>15</v>
      </c>
      <c r="P10" s="44">
        <f t="shared" si="0"/>
        <v>2</v>
      </c>
      <c r="Q10" s="27">
        <f t="shared" si="1"/>
        <v>2</v>
      </c>
      <c r="R10" s="35">
        <f t="shared" si="7"/>
        <v>422</v>
      </c>
      <c r="S10" s="41">
        <f t="shared" si="8"/>
        <v>8.5</v>
      </c>
      <c r="T10" s="38">
        <v>0</v>
      </c>
    </row>
    <row r="11" spans="2:20" ht="18">
      <c r="B11" s="18">
        <v>6</v>
      </c>
      <c r="C11" s="1"/>
      <c r="D11" s="1" t="s">
        <v>85</v>
      </c>
      <c r="E11" s="108" t="s">
        <v>61</v>
      </c>
      <c r="F11" s="22"/>
      <c r="G11" s="30">
        <v>0</v>
      </c>
      <c r="H11" s="30">
        <v>0</v>
      </c>
      <c r="I11" s="50">
        <f t="shared" si="2"/>
        <v>26</v>
      </c>
      <c r="J11" s="53">
        <f t="shared" si="3"/>
        <v>9.5</v>
      </c>
      <c r="K11" s="30">
        <v>3</v>
      </c>
      <c r="L11" s="30">
        <v>3</v>
      </c>
      <c r="M11" s="50">
        <f t="shared" si="4"/>
        <v>91</v>
      </c>
      <c r="N11" s="53">
        <f t="shared" si="5"/>
        <v>4</v>
      </c>
      <c r="O11" s="47">
        <f t="shared" si="6"/>
        <v>13.5</v>
      </c>
      <c r="P11" s="44">
        <f t="shared" si="0"/>
        <v>3</v>
      </c>
      <c r="Q11" s="27">
        <f t="shared" si="1"/>
        <v>3</v>
      </c>
      <c r="R11" s="35">
        <f t="shared" si="7"/>
        <v>738</v>
      </c>
      <c r="S11" s="41">
        <f t="shared" si="8"/>
        <v>6</v>
      </c>
      <c r="T11" s="38">
        <v>0</v>
      </c>
    </row>
    <row r="12" spans="2:20" ht="18">
      <c r="B12" s="18">
        <v>8</v>
      </c>
      <c r="C12" s="1"/>
      <c r="D12" s="1" t="s">
        <v>94</v>
      </c>
      <c r="E12" s="108" t="s">
        <v>62</v>
      </c>
      <c r="F12" s="22"/>
      <c r="G12" s="30">
        <v>2</v>
      </c>
      <c r="H12" s="30">
        <v>2</v>
      </c>
      <c r="I12" s="50">
        <f t="shared" si="2"/>
        <v>104</v>
      </c>
      <c r="J12" s="53">
        <f t="shared" si="3"/>
        <v>3.5</v>
      </c>
      <c r="K12" s="30">
        <v>0</v>
      </c>
      <c r="L12" s="30">
        <v>0</v>
      </c>
      <c r="M12" s="50">
        <f t="shared" si="4"/>
        <v>26</v>
      </c>
      <c r="N12" s="53">
        <f t="shared" si="5"/>
        <v>10</v>
      </c>
      <c r="O12" s="47">
        <f t="shared" si="6"/>
        <v>13.5</v>
      </c>
      <c r="P12" s="44">
        <f t="shared" si="0"/>
        <v>2</v>
      </c>
      <c r="Q12" s="27">
        <f t="shared" si="1"/>
        <v>2</v>
      </c>
      <c r="R12" s="35">
        <f t="shared" si="7"/>
        <v>686</v>
      </c>
      <c r="S12" s="41">
        <f t="shared" si="8"/>
        <v>7</v>
      </c>
      <c r="T12" s="38">
        <v>0</v>
      </c>
    </row>
    <row r="13" spans="2:20" ht="18">
      <c r="B13" s="18">
        <v>4</v>
      </c>
      <c r="C13" s="1"/>
      <c r="D13" s="1" t="s">
        <v>109</v>
      </c>
      <c r="E13" s="108" t="s">
        <v>95</v>
      </c>
      <c r="F13" s="22"/>
      <c r="G13" s="30">
        <v>1</v>
      </c>
      <c r="H13" s="30">
        <v>1</v>
      </c>
      <c r="I13" s="50">
        <f t="shared" si="2"/>
        <v>52</v>
      </c>
      <c r="J13" s="53">
        <f t="shared" si="3"/>
        <v>6.5</v>
      </c>
      <c r="K13" s="30">
        <v>2</v>
      </c>
      <c r="L13" s="30">
        <v>2</v>
      </c>
      <c r="M13" s="50">
        <f t="shared" si="4"/>
        <v>65</v>
      </c>
      <c r="N13" s="53">
        <f t="shared" si="5"/>
        <v>6.5</v>
      </c>
      <c r="O13" s="47">
        <f t="shared" si="6"/>
        <v>13</v>
      </c>
      <c r="P13" s="44">
        <f t="shared" si="0"/>
        <v>3</v>
      </c>
      <c r="Q13" s="27">
        <f t="shared" si="1"/>
        <v>3</v>
      </c>
      <c r="R13" s="35">
        <f t="shared" si="7"/>
        <v>1002</v>
      </c>
      <c r="S13" s="41">
        <f t="shared" si="8"/>
        <v>5</v>
      </c>
      <c r="T13" s="38">
        <v>0</v>
      </c>
    </row>
    <row r="14" spans="2:20" ht="18" hidden="1">
      <c r="B14" s="18"/>
      <c r="C14" s="1"/>
      <c r="D14" s="3"/>
      <c r="E14" s="108"/>
      <c r="F14" s="22"/>
      <c r="G14" s="30">
        <v>-2</v>
      </c>
      <c r="H14" s="30">
        <v>-2</v>
      </c>
      <c r="I14" s="50">
        <f t="shared" si="2"/>
        <v>0</v>
      </c>
      <c r="J14" s="53">
        <f t="shared" si="3"/>
        <v>11.5</v>
      </c>
      <c r="K14" s="30">
        <v>-2</v>
      </c>
      <c r="L14" s="30">
        <v>-2</v>
      </c>
      <c r="M14" s="50">
        <f t="shared" si="4"/>
        <v>0</v>
      </c>
      <c r="N14" s="53">
        <f t="shared" si="5"/>
        <v>11.5</v>
      </c>
      <c r="O14" s="47">
        <f t="shared" si="6"/>
        <v>23</v>
      </c>
      <c r="P14" s="44">
        <f t="shared" si="0"/>
        <v>-4</v>
      </c>
      <c r="Q14" s="27">
        <f t="shared" si="1"/>
        <v>-4</v>
      </c>
      <c r="R14" s="35">
        <f t="shared" si="7"/>
        <v>0</v>
      </c>
      <c r="S14" s="41">
        <f t="shared" si="8"/>
        <v>11.5</v>
      </c>
      <c r="T14" s="38">
        <v>0</v>
      </c>
    </row>
    <row r="15" spans="2:20" ht="18" hidden="1" thickBot="1">
      <c r="B15" s="19"/>
      <c r="C15" s="20"/>
      <c r="D15" s="20"/>
      <c r="E15" s="109"/>
      <c r="F15" s="23"/>
      <c r="G15" s="31">
        <v>-2</v>
      </c>
      <c r="H15" s="31">
        <v>-2</v>
      </c>
      <c r="I15" s="51">
        <f t="shared" si="2"/>
        <v>0</v>
      </c>
      <c r="J15" s="54">
        <f t="shared" si="3"/>
        <v>11.5</v>
      </c>
      <c r="K15" s="31">
        <v>-2</v>
      </c>
      <c r="L15" s="31">
        <v>-2</v>
      </c>
      <c r="M15" s="51">
        <f t="shared" si="4"/>
        <v>0</v>
      </c>
      <c r="N15" s="54">
        <f t="shared" si="5"/>
        <v>11.5</v>
      </c>
      <c r="O15" s="48">
        <f t="shared" si="6"/>
        <v>23</v>
      </c>
      <c r="P15" s="45">
        <f t="shared" si="0"/>
        <v>-4</v>
      </c>
      <c r="Q15" s="33">
        <f t="shared" si="1"/>
        <v>-4</v>
      </c>
      <c r="R15" s="36">
        <f t="shared" si="7"/>
        <v>0</v>
      </c>
      <c r="S15" s="42">
        <f t="shared" si="8"/>
        <v>11.5</v>
      </c>
      <c r="T15" s="39">
        <v>0</v>
      </c>
    </row>
    <row r="16" spans="2:20" ht="12.75">
      <c r="B16" s="88"/>
      <c r="C16" s="88"/>
      <c r="D16" s="88"/>
      <c r="E16" s="88"/>
      <c r="F16" s="88"/>
      <c r="G16" s="88"/>
      <c r="H16" s="88"/>
      <c r="I16" s="88"/>
      <c r="J16" s="88">
        <f>SUM(J4:J15)</f>
        <v>78</v>
      </c>
      <c r="K16" s="88"/>
      <c r="L16" s="88"/>
      <c r="M16" s="88"/>
      <c r="N16" s="88">
        <f>SUM(N4:N15)</f>
        <v>78</v>
      </c>
      <c r="O16" s="88">
        <f>SUM(O4:O15)</f>
        <v>156</v>
      </c>
      <c r="P16" s="88"/>
      <c r="Q16" s="88"/>
      <c r="R16" s="88"/>
      <c r="S16" s="88"/>
      <c r="T16" s="88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2" sqref="B2:T2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6.421875" style="0" customWidth="1"/>
    <col min="6" max="6" width="7.421875" style="0" hidden="1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168" t="s">
        <v>70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2:20" ht="39.75" thickBot="1">
      <c r="B3" s="169" t="s">
        <v>0</v>
      </c>
      <c r="C3" s="16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4" t="s">
        <v>6</v>
      </c>
      <c r="P3" s="25" t="s">
        <v>43</v>
      </c>
      <c r="Q3" s="26" t="s">
        <v>44</v>
      </c>
      <c r="R3" s="14"/>
      <c r="S3" s="15" t="s">
        <v>7</v>
      </c>
      <c r="T3" s="13" t="s">
        <v>8</v>
      </c>
    </row>
    <row r="4" spans="2:20" ht="18">
      <c r="B4" s="16">
        <v>4</v>
      </c>
      <c r="C4" s="17"/>
      <c r="D4" s="17" t="s">
        <v>105</v>
      </c>
      <c r="E4" s="107" t="s">
        <v>58</v>
      </c>
      <c r="F4" s="21"/>
      <c r="G4" s="28">
        <v>3</v>
      </c>
      <c r="H4" s="28">
        <v>3</v>
      </c>
      <c r="I4" s="49">
        <f>COUNTIF(G$4:G$15,"&lt;"&amp;G4)*ROWS(G$4:G$15)+COUNTIF(H$4:H$15,"&lt;"&amp;H4)</f>
        <v>39</v>
      </c>
      <c r="J4" s="52">
        <f>IF(COUNTIF(I$4:I$15,I4)&gt;1,RANK(I4,I$4:I$15,0)+(COUNT(I$4:I$15)+1-RANK(I4,I$4:I$15,0)-RANK(I4,I$4:I$15,1))/2,RANK(I4,I$4:I$15,0)+(COUNT(I$4:I$15)+1-RANK(I4,I$4:I$15,0)-RANK(I4,I$4:I$15,1)))</f>
        <v>7.5</v>
      </c>
      <c r="K4" s="28">
        <v>1</v>
      </c>
      <c r="L4" s="28">
        <v>1</v>
      </c>
      <c r="M4" s="49">
        <f>COUNTIF(K$4:K$15,"&lt;"&amp;K4)*ROWS(K$4:K$15)+COUNTIF(L$4:L$15,"&lt;"&amp;L4)</f>
        <v>26</v>
      </c>
      <c r="N4" s="52">
        <f>IF(COUNTIF(M$4:M$15,M4)&gt;1,RANK(M4,M$4:M$15,0)+(COUNT(M$4:M$15)+1-RANK(M4,M$4:M$15,0)-RANK(M4,M$4:M$15,1))/2,RANK(M4,M$4:M$15,0)+(COUNT(M$4:M$15)+1-RANK(M4,M$4:M$15,0)-RANK(M4,M$4:M$15,1)))</f>
        <v>9.5</v>
      </c>
      <c r="O4" s="46">
        <f>SUM(J4,N4)</f>
        <v>17</v>
      </c>
      <c r="P4" s="43">
        <f aca="true" t="shared" si="0" ref="P4:P15">SUM(K4,G4)</f>
        <v>4</v>
      </c>
      <c r="Q4" s="29">
        <f aca="true" t="shared" si="1" ref="Q4:Q15">SUM(L4,H4)</f>
        <v>4</v>
      </c>
      <c r="R4" s="34">
        <f>(COUNTIF(O$4:O$15,"&gt;"&amp;O4)*ROWS(O$4:O$14)+COUNTIF(P$4:P$15,"&lt;"&amp;P4))*ROWS(O$4:O$15)+COUNTIF(Q$4:Q$15,"&lt;"&amp;Q4)</f>
        <v>290</v>
      </c>
      <c r="S4" s="40">
        <f>IF(COUNTIF(R$4:R$15,R4)&gt;1,RANK(R4,R$4:R$15,0)+(COUNT(R$4:R$15)+1-RANK(R4,R$4:R$15,0)-RANK(R4,R$4:R$15,1))/2,RANK(R4,R$4:R$15,0)+(COUNT(R$4:R$15)+1-RANK(R4,R$4:R$15,0)-RANK(R4,R$4:R$15,1)))</f>
        <v>9.5</v>
      </c>
      <c r="T4" s="37">
        <v>0</v>
      </c>
    </row>
    <row r="5" spans="2:20" ht="18">
      <c r="B5" s="18">
        <v>8</v>
      </c>
      <c r="C5" s="1"/>
      <c r="D5" s="1" t="s">
        <v>88</v>
      </c>
      <c r="E5" s="108" t="s">
        <v>54</v>
      </c>
      <c r="F5" s="22"/>
      <c r="G5" s="30">
        <v>3</v>
      </c>
      <c r="H5" s="30">
        <v>3</v>
      </c>
      <c r="I5" s="50">
        <f aca="true" t="shared" si="2" ref="I5:I15">COUNTIF(G$4:G$15,"&lt;"&amp;G5)*ROWS(G$4:G$15)+COUNTIF(H$4:H$15,"&lt;"&amp;H5)</f>
        <v>39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7.5</v>
      </c>
      <c r="K5" s="30">
        <v>4</v>
      </c>
      <c r="L5" s="30">
        <v>4</v>
      </c>
      <c r="M5" s="50">
        <f aca="true" t="shared" si="4" ref="M5:M15">COUNTIF(K$4:K$15,"&lt;"&amp;K5)*ROWS(K$4:K$15)+COUNTIF(L$4:L$15,"&lt;"&amp;L5)</f>
        <v>104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3.5</v>
      </c>
      <c r="O5" s="47">
        <f aca="true" t="shared" si="6" ref="O5:O15">SUM(J5,N5)</f>
        <v>11</v>
      </c>
      <c r="P5" s="44">
        <f t="shared" si="0"/>
        <v>7</v>
      </c>
      <c r="Q5" s="27">
        <f t="shared" si="1"/>
        <v>7</v>
      </c>
      <c r="R5" s="35">
        <f aca="true" t="shared" si="7" ref="R5:R15">(COUNTIF(O$4:O$15,"&gt;"&amp;O5)*ROWS(O$4:O$14)+COUNTIF(P$4:P$15,"&lt;"&amp;P5))*ROWS(O$4:O$15)+COUNTIF(Q$4:Q$15,"&lt;"&amp;Q5)</f>
        <v>725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7</v>
      </c>
      <c r="T5" s="38">
        <v>0</v>
      </c>
    </row>
    <row r="6" spans="2:20" ht="18">
      <c r="B6" s="18">
        <v>5</v>
      </c>
      <c r="C6" s="1"/>
      <c r="D6" s="1" t="s">
        <v>81</v>
      </c>
      <c r="E6" s="108" t="s">
        <v>59</v>
      </c>
      <c r="F6" s="22"/>
      <c r="G6" s="30">
        <v>8</v>
      </c>
      <c r="H6" s="30">
        <v>8</v>
      </c>
      <c r="I6" s="50">
        <f t="shared" si="2"/>
        <v>143</v>
      </c>
      <c r="J6" s="53">
        <f t="shared" si="3"/>
        <v>1</v>
      </c>
      <c r="K6" s="30">
        <v>2</v>
      </c>
      <c r="L6" s="30">
        <v>2</v>
      </c>
      <c r="M6" s="50">
        <f t="shared" si="4"/>
        <v>52</v>
      </c>
      <c r="N6" s="53">
        <f t="shared" si="5"/>
        <v>7</v>
      </c>
      <c r="O6" s="47">
        <f t="shared" si="6"/>
        <v>8</v>
      </c>
      <c r="P6" s="44">
        <f t="shared" si="0"/>
        <v>10</v>
      </c>
      <c r="Q6" s="27">
        <f t="shared" si="1"/>
        <v>10</v>
      </c>
      <c r="R6" s="35">
        <f t="shared" si="7"/>
        <v>1437</v>
      </c>
      <c r="S6" s="41">
        <f t="shared" si="8"/>
        <v>2</v>
      </c>
      <c r="T6" s="38">
        <v>0</v>
      </c>
    </row>
    <row r="7" spans="2:20" ht="18">
      <c r="B7" s="18">
        <v>1</v>
      </c>
      <c r="C7" s="1"/>
      <c r="D7" s="1" t="s">
        <v>107</v>
      </c>
      <c r="E7" s="108" t="s">
        <v>55</v>
      </c>
      <c r="F7" s="22"/>
      <c r="G7" s="30">
        <v>6</v>
      </c>
      <c r="H7" s="30">
        <v>6</v>
      </c>
      <c r="I7" s="50">
        <f t="shared" si="2"/>
        <v>130</v>
      </c>
      <c r="J7" s="53">
        <f t="shared" si="3"/>
        <v>2</v>
      </c>
      <c r="K7" s="30">
        <v>7</v>
      </c>
      <c r="L7" s="30">
        <v>7</v>
      </c>
      <c r="M7" s="50">
        <f t="shared" si="4"/>
        <v>130</v>
      </c>
      <c r="N7" s="53">
        <f t="shared" si="5"/>
        <v>2</v>
      </c>
      <c r="O7" s="47">
        <f t="shared" si="6"/>
        <v>4</v>
      </c>
      <c r="P7" s="44">
        <f t="shared" si="0"/>
        <v>13</v>
      </c>
      <c r="Q7" s="27">
        <f t="shared" si="1"/>
        <v>13</v>
      </c>
      <c r="R7" s="35">
        <f t="shared" si="7"/>
        <v>1595</v>
      </c>
      <c r="S7" s="41">
        <f t="shared" si="8"/>
        <v>1</v>
      </c>
      <c r="T7" s="38">
        <v>0</v>
      </c>
    </row>
    <row r="8" spans="2:20" ht="18">
      <c r="B8" s="18">
        <v>7</v>
      </c>
      <c r="C8" s="1"/>
      <c r="D8" s="1" t="s">
        <v>91</v>
      </c>
      <c r="E8" s="108" t="s">
        <v>56</v>
      </c>
      <c r="F8" s="22"/>
      <c r="G8" s="30">
        <v>3</v>
      </c>
      <c r="H8" s="30">
        <v>3</v>
      </c>
      <c r="I8" s="50">
        <f t="shared" si="2"/>
        <v>39</v>
      </c>
      <c r="J8" s="53">
        <f t="shared" si="3"/>
        <v>7.5</v>
      </c>
      <c r="K8" s="30">
        <v>8</v>
      </c>
      <c r="L8" s="30">
        <v>8</v>
      </c>
      <c r="M8" s="50">
        <f t="shared" si="4"/>
        <v>143</v>
      </c>
      <c r="N8" s="53">
        <f t="shared" si="5"/>
        <v>1</v>
      </c>
      <c r="O8" s="47">
        <f t="shared" si="6"/>
        <v>8.5</v>
      </c>
      <c r="P8" s="44">
        <f t="shared" si="0"/>
        <v>11</v>
      </c>
      <c r="Q8" s="27">
        <f t="shared" si="1"/>
        <v>11</v>
      </c>
      <c r="R8" s="35">
        <f t="shared" si="7"/>
        <v>1318</v>
      </c>
      <c r="S8" s="41">
        <f t="shared" si="8"/>
        <v>3</v>
      </c>
      <c r="T8" s="38">
        <v>0</v>
      </c>
    </row>
    <row r="9" spans="2:20" ht="18">
      <c r="B9" s="18">
        <v>9</v>
      </c>
      <c r="C9" s="1"/>
      <c r="D9" s="2" t="s">
        <v>110</v>
      </c>
      <c r="E9" s="108" t="s">
        <v>57</v>
      </c>
      <c r="F9" s="22"/>
      <c r="G9" s="30">
        <v>5</v>
      </c>
      <c r="H9" s="30">
        <v>5</v>
      </c>
      <c r="I9" s="50">
        <f t="shared" si="2"/>
        <v>104</v>
      </c>
      <c r="J9" s="53">
        <f t="shared" si="3"/>
        <v>3.5</v>
      </c>
      <c r="K9" s="30">
        <v>2</v>
      </c>
      <c r="L9" s="30">
        <v>2</v>
      </c>
      <c r="M9" s="50">
        <f t="shared" si="4"/>
        <v>52</v>
      </c>
      <c r="N9" s="53">
        <f t="shared" si="5"/>
        <v>7</v>
      </c>
      <c r="O9" s="47">
        <f t="shared" si="6"/>
        <v>10.5</v>
      </c>
      <c r="P9" s="44">
        <f t="shared" si="0"/>
        <v>7</v>
      </c>
      <c r="Q9" s="27">
        <f t="shared" si="1"/>
        <v>7</v>
      </c>
      <c r="R9" s="35">
        <f t="shared" si="7"/>
        <v>857</v>
      </c>
      <c r="S9" s="41">
        <f t="shared" si="8"/>
        <v>5.5</v>
      </c>
      <c r="T9" s="38">
        <v>0</v>
      </c>
    </row>
    <row r="10" spans="2:20" ht="18">
      <c r="B10" s="18">
        <v>3</v>
      </c>
      <c r="C10" s="1"/>
      <c r="D10" s="1" t="s">
        <v>78</v>
      </c>
      <c r="E10" s="108" t="s">
        <v>60</v>
      </c>
      <c r="F10" s="22"/>
      <c r="G10" s="30">
        <v>3</v>
      </c>
      <c r="H10" s="30">
        <v>3</v>
      </c>
      <c r="I10" s="50">
        <f t="shared" si="2"/>
        <v>39</v>
      </c>
      <c r="J10" s="53">
        <f t="shared" si="3"/>
        <v>7.5</v>
      </c>
      <c r="K10" s="30">
        <v>1</v>
      </c>
      <c r="L10" s="30">
        <v>1</v>
      </c>
      <c r="M10" s="50">
        <f t="shared" si="4"/>
        <v>26</v>
      </c>
      <c r="N10" s="53">
        <f t="shared" si="5"/>
        <v>9.5</v>
      </c>
      <c r="O10" s="47">
        <f t="shared" si="6"/>
        <v>17</v>
      </c>
      <c r="P10" s="44">
        <f t="shared" si="0"/>
        <v>4</v>
      </c>
      <c r="Q10" s="27">
        <f t="shared" si="1"/>
        <v>4</v>
      </c>
      <c r="R10" s="35">
        <f t="shared" si="7"/>
        <v>290</v>
      </c>
      <c r="S10" s="41">
        <f t="shared" si="8"/>
        <v>9.5</v>
      </c>
      <c r="T10" s="38">
        <v>0</v>
      </c>
    </row>
    <row r="11" spans="2:20" ht="18">
      <c r="B11" s="18">
        <v>2</v>
      </c>
      <c r="C11" s="1"/>
      <c r="D11" s="1" t="s">
        <v>93</v>
      </c>
      <c r="E11" s="108" t="s">
        <v>61</v>
      </c>
      <c r="F11" s="22"/>
      <c r="G11" s="30">
        <v>4</v>
      </c>
      <c r="H11" s="30">
        <v>4</v>
      </c>
      <c r="I11" s="50">
        <f t="shared" si="2"/>
        <v>91</v>
      </c>
      <c r="J11" s="53">
        <f t="shared" si="3"/>
        <v>5</v>
      </c>
      <c r="K11" s="30">
        <v>3</v>
      </c>
      <c r="L11" s="30">
        <v>3</v>
      </c>
      <c r="M11" s="50">
        <f t="shared" si="4"/>
        <v>91</v>
      </c>
      <c r="N11" s="53">
        <f t="shared" si="5"/>
        <v>5</v>
      </c>
      <c r="O11" s="47">
        <f t="shared" si="6"/>
        <v>10</v>
      </c>
      <c r="P11" s="44">
        <f t="shared" si="0"/>
        <v>7</v>
      </c>
      <c r="Q11" s="27">
        <f t="shared" si="1"/>
        <v>7</v>
      </c>
      <c r="R11" s="35">
        <f t="shared" si="7"/>
        <v>1121</v>
      </c>
      <c r="S11" s="41">
        <f t="shared" si="8"/>
        <v>4</v>
      </c>
      <c r="T11" s="38">
        <v>0</v>
      </c>
    </row>
    <row r="12" spans="2:20" ht="18">
      <c r="B12" s="18">
        <v>10</v>
      </c>
      <c r="C12" s="1"/>
      <c r="D12" s="1" t="s">
        <v>86</v>
      </c>
      <c r="E12" s="108" t="s">
        <v>62</v>
      </c>
      <c r="F12" s="22"/>
      <c r="G12" s="30">
        <v>5</v>
      </c>
      <c r="H12" s="30">
        <v>5</v>
      </c>
      <c r="I12" s="50">
        <f t="shared" si="2"/>
        <v>104</v>
      </c>
      <c r="J12" s="53">
        <f t="shared" si="3"/>
        <v>3.5</v>
      </c>
      <c r="K12" s="30">
        <v>2</v>
      </c>
      <c r="L12" s="30">
        <v>2</v>
      </c>
      <c r="M12" s="50">
        <f t="shared" si="4"/>
        <v>52</v>
      </c>
      <c r="N12" s="53">
        <f t="shared" si="5"/>
        <v>7</v>
      </c>
      <c r="O12" s="47">
        <f t="shared" si="6"/>
        <v>10.5</v>
      </c>
      <c r="P12" s="44">
        <f t="shared" si="0"/>
        <v>7</v>
      </c>
      <c r="Q12" s="27">
        <f t="shared" si="1"/>
        <v>7</v>
      </c>
      <c r="R12" s="35">
        <f t="shared" si="7"/>
        <v>857</v>
      </c>
      <c r="S12" s="41">
        <f t="shared" si="8"/>
        <v>5.5</v>
      </c>
      <c r="T12" s="38">
        <v>0</v>
      </c>
    </row>
    <row r="13" spans="2:20" ht="18">
      <c r="B13" s="18">
        <v>6</v>
      </c>
      <c r="C13" s="1"/>
      <c r="D13" s="1" t="s">
        <v>121</v>
      </c>
      <c r="E13" s="108" t="s">
        <v>95</v>
      </c>
      <c r="F13" s="22"/>
      <c r="G13" s="30">
        <v>2</v>
      </c>
      <c r="H13" s="30">
        <v>2</v>
      </c>
      <c r="I13" s="50">
        <f t="shared" si="2"/>
        <v>26</v>
      </c>
      <c r="J13" s="53">
        <f t="shared" si="3"/>
        <v>10</v>
      </c>
      <c r="K13" s="30">
        <v>4</v>
      </c>
      <c r="L13" s="30">
        <v>4</v>
      </c>
      <c r="M13" s="50">
        <f t="shared" si="4"/>
        <v>104</v>
      </c>
      <c r="N13" s="53">
        <f t="shared" si="5"/>
        <v>3.5</v>
      </c>
      <c r="O13" s="47">
        <f t="shared" si="6"/>
        <v>13.5</v>
      </c>
      <c r="P13" s="44">
        <f t="shared" si="0"/>
        <v>6</v>
      </c>
      <c r="Q13" s="27">
        <f t="shared" si="1"/>
        <v>6</v>
      </c>
      <c r="R13" s="35">
        <f t="shared" si="7"/>
        <v>580</v>
      </c>
      <c r="S13" s="41">
        <f t="shared" si="8"/>
        <v>8</v>
      </c>
      <c r="T13" s="38">
        <v>0</v>
      </c>
    </row>
    <row r="14" spans="2:20" ht="18" hidden="1">
      <c r="B14" s="18"/>
      <c r="C14" s="1"/>
      <c r="D14" s="3"/>
      <c r="E14" s="108"/>
      <c r="F14" s="22"/>
      <c r="G14" s="30">
        <v>-2</v>
      </c>
      <c r="H14" s="30">
        <v>-2</v>
      </c>
      <c r="I14" s="50">
        <f t="shared" si="2"/>
        <v>0</v>
      </c>
      <c r="J14" s="53">
        <f t="shared" si="3"/>
        <v>11.5</v>
      </c>
      <c r="K14" s="30">
        <v>-2</v>
      </c>
      <c r="L14" s="30">
        <v>-2</v>
      </c>
      <c r="M14" s="50">
        <f t="shared" si="4"/>
        <v>0</v>
      </c>
      <c r="N14" s="53">
        <f t="shared" si="5"/>
        <v>11.5</v>
      </c>
      <c r="O14" s="47">
        <f t="shared" si="6"/>
        <v>23</v>
      </c>
      <c r="P14" s="44">
        <f t="shared" si="0"/>
        <v>-4</v>
      </c>
      <c r="Q14" s="27">
        <f t="shared" si="1"/>
        <v>-4</v>
      </c>
      <c r="R14" s="35">
        <f t="shared" si="7"/>
        <v>0</v>
      </c>
      <c r="S14" s="41">
        <f t="shared" si="8"/>
        <v>11.5</v>
      </c>
      <c r="T14" s="38">
        <v>0</v>
      </c>
    </row>
    <row r="15" spans="2:20" ht="18" hidden="1" thickBot="1">
      <c r="B15" s="19"/>
      <c r="C15" s="20"/>
      <c r="D15" s="20"/>
      <c r="E15" s="109"/>
      <c r="F15" s="23"/>
      <c r="G15" s="31">
        <v>-2</v>
      </c>
      <c r="H15" s="31">
        <v>-2</v>
      </c>
      <c r="I15" s="51">
        <f t="shared" si="2"/>
        <v>0</v>
      </c>
      <c r="J15" s="54">
        <f t="shared" si="3"/>
        <v>11.5</v>
      </c>
      <c r="K15" s="31">
        <v>-2</v>
      </c>
      <c r="L15" s="31">
        <v>-2</v>
      </c>
      <c r="M15" s="51">
        <f t="shared" si="4"/>
        <v>0</v>
      </c>
      <c r="N15" s="54">
        <f t="shared" si="5"/>
        <v>11.5</v>
      </c>
      <c r="O15" s="48">
        <f t="shared" si="6"/>
        <v>23</v>
      </c>
      <c r="P15" s="45">
        <f t="shared" si="0"/>
        <v>-4</v>
      </c>
      <c r="Q15" s="33">
        <f t="shared" si="1"/>
        <v>-4</v>
      </c>
      <c r="R15" s="36">
        <f t="shared" si="7"/>
        <v>0</v>
      </c>
      <c r="S15" s="42">
        <f t="shared" si="8"/>
        <v>11.5</v>
      </c>
      <c r="T15" s="39">
        <v>0</v>
      </c>
    </row>
    <row r="16" spans="2:20" ht="12.75">
      <c r="B16" s="88"/>
      <c r="C16" s="88"/>
      <c r="D16" s="88"/>
      <c r="E16" s="88"/>
      <c r="F16" s="88"/>
      <c r="G16" s="88"/>
      <c r="H16" s="88"/>
      <c r="I16" s="88"/>
      <c r="J16" s="88">
        <f>SUM(J4:J15)</f>
        <v>78</v>
      </c>
      <c r="K16" s="88"/>
      <c r="L16" s="88"/>
      <c r="M16" s="88"/>
      <c r="N16" s="88">
        <f>SUM(N4:N15)</f>
        <v>78</v>
      </c>
      <c r="O16" s="88">
        <f>SUM(O4:O15)</f>
        <v>156</v>
      </c>
      <c r="P16" s="88"/>
      <c r="Q16" s="88"/>
      <c r="R16" s="88"/>
      <c r="S16" s="88"/>
      <c r="T16" s="88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User</cp:lastModifiedBy>
  <cp:lastPrinted>2023-06-18T14:49:45Z</cp:lastPrinted>
  <dcterms:created xsi:type="dcterms:W3CDTF">2013-01-10T11:46:53Z</dcterms:created>
  <dcterms:modified xsi:type="dcterms:W3CDTF">2023-06-19T11:43:13Z</dcterms:modified>
  <cp:category/>
  <cp:version/>
  <cp:contentType/>
  <cp:contentStatus/>
</cp:coreProperties>
</file>