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8130" tabRatio="736" firstSheet="6" activeTab="11"/>
  </bookViews>
  <sheets>
    <sheet name="Sobota_I_kolo_sekt_A" sheetId="1" r:id="rId1"/>
    <sheet name="Sobota_I_kolo_sekt_B" sheetId="2" r:id="rId2"/>
    <sheet name="Sobota_I_kolo_sekt_C" sheetId="3" r:id="rId3"/>
    <sheet name="Sobota_I_kolo_sekt_D" sheetId="4" r:id="rId4"/>
    <sheet name="Celkovo_sobota_I_kola" sheetId="5" r:id="rId5"/>
    <sheet name="Nedela_I_kolo_sekt_A" sheetId="6" r:id="rId6"/>
    <sheet name="Nedela_I_kolo_sekt_B" sheetId="7" r:id="rId7"/>
    <sheet name="Nedela_I_kolo_sekt_C" sheetId="8" r:id="rId8"/>
    <sheet name="Nedela_I_kolo_sekt_D" sheetId="9" r:id="rId9"/>
    <sheet name="Celkovo_nedela_I_kola" sheetId="10" r:id="rId10"/>
    <sheet name="SO+NE spolu " sheetId="11" r:id="rId11"/>
    <sheet name="Celkovo_Preteky" sheetId="12" r:id="rId12"/>
  </sheets>
  <definedNames>
    <definedName name="Excel_BuiltIn__FilterDatabase_1">#REF!</definedName>
    <definedName name="ZV" localSheetId="5">'Nedela_I_kolo_sekt_A'!$E$4</definedName>
    <definedName name="ZV" localSheetId="0">'Sobota_I_kolo_sekt_A'!$E$4</definedName>
  </definedNames>
  <calcPr fullCalcOnLoad="1"/>
</workbook>
</file>

<file path=xl/sharedStrings.xml><?xml version="1.0" encoding="utf-8"?>
<sst xmlns="http://schemas.openxmlformats.org/spreadsheetml/2006/main" count="395" uniqueCount="105">
  <si>
    <t>Čísla stanovísk</t>
  </si>
  <si>
    <t>Meno, priezvisko pretekára</t>
  </si>
  <si>
    <t>MsO SRZ</t>
  </si>
  <si>
    <t>Rozhoduje</t>
  </si>
  <si>
    <t>Umiestnenie 1.č.</t>
  </si>
  <si>
    <t>Umiestnenie 2.č.</t>
  </si>
  <si>
    <t>Súčet umiestnení</t>
  </si>
  <si>
    <t>Umiestnenie CELKOM</t>
  </si>
  <si>
    <t>Body do ATP</t>
  </si>
  <si>
    <t>p.č.</t>
  </si>
  <si>
    <t>Sektor A</t>
  </si>
  <si>
    <t>Sektor B</t>
  </si>
  <si>
    <t>Sektor C</t>
  </si>
  <si>
    <t>Sektor D</t>
  </si>
  <si>
    <t>Body spolu</t>
  </si>
  <si>
    <t>Umiestnenie</t>
  </si>
  <si>
    <t>A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</si>
  <si>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</si>
  <si>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</si>
  <si>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</si>
  <si>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</si>
  <si>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</si>
  <si>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</si>
  <si>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</si>
  <si>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</si>
  <si>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</si>
  <si>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</si>
  <si>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</si>
  <si>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</si>
  <si>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</si>
  <si>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</si>
  <si>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počet rýb</t>
  </si>
  <si>
    <t>počet bodov</t>
  </si>
  <si>
    <t>Sobota</t>
  </si>
  <si>
    <t>Nedeľa</t>
  </si>
  <si>
    <t>Spolu SO+NE</t>
  </si>
  <si>
    <t xml:space="preserve">súčet umiestnení </t>
  </si>
  <si>
    <t>P.č.</t>
  </si>
  <si>
    <t>Ryby spolu</t>
  </si>
  <si>
    <t>body 1.č.</t>
  </si>
  <si>
    <t>ryby 1.č.</t>
  </si>
  <si>
    <t>body 2.č.</t>
  </si>
  <si>
    <t>ryby 2.č.</t>
  </si>
  <si>
    <t>Celkom body</t>
  </si>
  <si>
    <t>Celkom ryby</t>
  </si>
  <si>
    <t>ryby spolu</t>
  </si>
  <si>
    <t>súčet um. ABCD</t>
  </si>
  <si>
    <t>por.</t>
  </si>
  <si>
    <t>por</t>
  </si>
  <si>
    <t>súč.um.ABCD</t>
  </si>
  <si>
    <t>Súčet umiestn</t>
  </si>
  <si>
    <t>Bratislava</t>
  </si>
  <si>
    <t xml:space="preserve">2. liga sektor C NEDEĽA                                                                                                                                                                                </t>
  </si>
  <si>
    <t xml:space="preserve">2.liga sektor B       SOBOTA                                                                                                                                                                            </t>
  </si>
  <si>
    <t xml:space="preserve">2. liga sektor C          SOBOTA                                                                                                                                                                      </t>
  </si>
  <si>
    <t xml:space="preserve">2.liga sektor D         SOBOTA                                                                                                                                                                       </t>
  </si>
  <si>
    <t xml:space="preserve">2 .liga sektor A  NEDEĽA                                                                                                                                                                                </t>
  </si>
  <si>
    <t xml:space="preserve">2.liga sektor B  NEDEĽA                                                                                                                                                                                </t>
  </si>
  <si>
    <t>B.Bystrica A</t>
  </si>
  <si>
    <t>B.Bystrica B</t>
  </si>
  <si>
    <t>Humenné</t>
  </si>
  <si>
    <t>Púchov</t>
  </si>
  <si>
    <t>Ružomberok</t>
  </si>
  <si>
    <t>Želiezovce</t>
  </si>
  <si>
    <t xml:space="preserve">2.liga sektor A  SOBOTA        Púchov                                                                                                                                                                          </t>
  </si>
  <si>
    <t xml:space="preserve">5.-6. kolo Púchov </t>
  </si>
  <si>
    <t>1.-2. kolo  Želiezovce</t>
  </si>
  <si>
    <t>3.-4. kolo  B.Bystrica</t>
  </si>
  <si>
    <t>V Púchove 25.09.2022</t>
  </si>
  <si>
    <t xml:space="preserve">V Púchove 25.09.2022         Hl. rozhodca: Hupková         Garant: Kadlec       Riaditeľ: </t>
  </si>
  <si>
    <t>Vpúchove 24.09.2022    Hl.rozhodca:  Hupková     Garant:  Kadlec     Riaditeľ:</t>
  </si>
  <si>
    <t xml:space="preserve">LRU Prívlač  2  . liga SOBOTA </t>
  </si>
  <si>
    <t xml:space="preserve">2. liga  sektor D   NEDEĽA                                                                                                                                                                                </t>
  </si>
  <si>
    <t xml:space="preserve">LRU Prívlač 2. liga NEDEĽA CELKOM  </t>
  </si>
  <si>
    <t>V Púchove 25.09.2022      Hl. rozhodca:  Hupková      Garant:  Kadlec      Riaditeľ:</t>
  </si>
  <si>
    <t>LRU Prívlač  2. Liga  Celkovo SO+NE  Púchov  5+6 kolo</t>
  </si>
  <si>
    <t xml:space="preserve">LRU Prívlač  2. liga 2022  </t>
  </si>
  <si>
    <t xml:space="preserve">Hl. rozhodca:  Hupková     Garant:  Kadlec           Riaditeľ: </t>
  </si>
  <si>
    <t>Mikáč Miroslav</t>
  </si>
  <si>
    <t>Timoranský Attila</t>
  </si>
  <si>
    <t>Dolhy Dušan</t>
  </si>
  <si>
    <t>Kováč Viktor</t>
  </si>
  <si>
    <t>Vaňová Jana</t>
  </si>
  <si>
    <t>Luhový Miroslav</t>
  </si>
  <si>
    <t>Hromňáková Ver.</t>
  </si>
  <si>
    <t>Líška Patrik</t>
  </si>
  <si>
    <t xml:space="preserve">Líška Ľubomír </t>
  </si>
  <si>
    <t>Zošiak Michal</t>
  </si>
  <si>
    <t>Boldižár Matej</t>
  </si>
  <si>
    <t>LíškaPeter</t>
  </si>
  <si>
    <t>Kotoč Juraj</t>
  </si>
  <si>
    <t>Medveď Marián</t>
  </si>
  <si>
    <t>Trnovec Jozef</t>
  </si>
  <si>
    <t>Sorokáč Matej</t>
  </si>
  <si>
    <t>Nagy Tibor</t>
  </si>
  <si>
    <t>Chaľ Vladimír</t>
  </si>
  <si>
    <t>Marček Milan</t>
  </si>
  <si>
    <t>Kadlec Pavol</t>
  </si>
  <si>
    <t>Vitásek Samuel</t>
  </si>
  <si>
    <t>Hegedus Štefan</t>
  </si>
  <si>
    <t>Líška Juraj</t>
  </si>
  <si>
    <t>Líška Peter</t>
  </si>
  <si>
    <t>Hromňákova Ver.</t>
  </si>
  <si>
    <t>Líška Ľubomír</t>
  </si>
  <si>
    <t>0.1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</si>
</sst>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i/>
      <u val="single"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0" fillId="18" borderId="5" applyNumberFormat="0" applyAlignment="0" applyProtection="0"/>
    <xf numFmtId="0" fontId="12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7" borderId="8" applyNumberFormat="0" applyAlignment="0" applyProtection="0"/>
    <xf numFmtId="0" fontId="4" fillId="19" borderId="8" applyNumberFormat="0" applyAlignment="0" applyProtection="0"/>
    <xf numFmtId="0" fontId="14" fillId="19" borderId="9" applyNumberFormat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0" fillId="6" borderId="30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0" fillId="6" borderId="32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172" fontId="29" fillId="7" borderId="41" xfId="0" applyNumberFormat="1" applyFont="1" applyFill="1" applyBorder="1" applyAlignment="1">
      <alignment horizontal="center" vertical="center" wrapText="1"/>
    </xf>
    <xf numFmtId="172" fontId="29" fillId="7" borderId="42" xfId="0" applyNumberFormat="1" applyFont="1" applyFill="1" applyBorder="1" applyAlignment="1">
      <alignment horizontal="center" vertical="center" wrapText="1"/>
    </xf>
    <xf numFmtId="172" fontId="29" fillId="7" borderId="43" xfId="0" applyNumberFormat="1" applyFont="1" applyFill="1" applyBorder="1" applyAlignment="1">
      <alignment horizontal="center" vertical="center" wrapText="1"/>
    </xf>
    <xf numFmtId="0" fontId="28" fillId="10" borderId="44" xfId="0" applyFont="1" applyFill="1" applyBorder="1" applyAlignment="1">
      <alignment horizontal="center" vertical="center" wrapText="1"/>
    </xf>
    <xf numFmtId="0" fontId="28" fillId="10" borderId="45" xfId="0" applyFont="1" applyFill="1" applyBorder="1" applyAlignment="1">
      <alignment horizontal="center" vertical="center" wrapText="1"/>
    </xf>
    <xf numFmtId="0" fontId="28" fillId="10" borderId="46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27" fillId="10" borderId="44" xfId="0" applyFont="1" applyFill="1" applyBorder="1" applyAlignment="1">
      <alignment horizontal="center" vertical="center" wrapText="1"/>
    </xf>
    <xf numFmtId="0" fontId="27" fillId="10" borderId="45" xfId="0" applyFont="1" applyFill="1" applyBorder="1" applyAlignment="1">
      <alignment horizontal="center" vertical="center" wrapText="1"/>
    </xf>
    <xf numFmtId="0" fontId="27" fillId="10" borderId="46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6" fillId="4" borderId="44" xfId="0" applyFont="1" applyFill="1" applyBorder="1" applyAlignment="1">
      <alignment horizontal="center" vertical="center" wrapText="1"/>
    </xf>
    <xf numFmtId="0" fontId="26" fillId="4" borderId="45" xfId="0" applyFont="1" applyFill="1" applyBorder="1" applyAlignment="1">
      <alignment horizontal="center" vertical="center" wrapText="1"/>
    </xf>
    <xf numFmtId="0" fontId="26" fillId="4" borderId="46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50" xfId="0" applyFont="1" applyFill="1" applyBorder="1" applyAlignment="1">
      <alignment horizontal="center" vertical="center" wrapText="1"/>
    </xf>
    <xf numFmtId="0" fontId="30" fillId="4" borderId="51" xfId="0" applyFont="1" applyFill="1" applyBorder="1" applyAlignment="1">
      <alignment horizontal="center" vertical="center" wrapText="1"/>
    </xf>
    <xf numFmtId="0" fontId="21" fillId="24" borderId="52" xfId="0" applyFont="1" applyFill="1" applyBorder="1" applyAlignment="1">
      <alignment horizontal="center" vertical="center" wrapText="1"/>
    </xf>
    <xf numFmtId="0" fontId="21" fillId="24" borderId="53" xfId="0" applyFont="1" applyFill="1" applyBorder="1" applyAlignment="1">
      <alignment horizontal="center" vertical="center" wrapText="1"/>
    </xf>
    <xf numFmtId="0" fontId="21" fillId="24" borderId="54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1" fillId="24" borderId="46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1" fillId="25" borderId="47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25" borderId="34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/>
    </xf>
    <xf numFmtId="0" fontId="21" fillId="25" borderId="48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18" fillId="0" borderId="42" xfId="0" applyNumberFormat="1" applyFont="1" applyFill="1" applyBorder="1" applyAlignment="1">
      <alignment horizontal="center" vertical="center"/>
    </xf>
    <xf numFmtId="0" fontId="21" fillId="25" borderId="49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18" fillId="0" borderId="4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58" xfId="0" applyFont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33" xfId="0" applyNumberFormat="1" applyFont="1" applyBorder="1" applyAlignment="1">
      <alignment horizontal="center" vertical="center" wrapText="1"/>
    </xf>
    <xf numFmtId="0" fontId="19" fillId="25" borderId="44" xfId="0" applyFont="1" applyFill="1" applyBorder="1" applyAlignment="1">
      <alignment horizontal="center" vertical="center" wrapText="1"/>
    </xf>
    <xf numFmtId="0" fontId="19" fillId="25" borderId="45" xfId="0" applyFont="1" applyFill="1" applyBorder="1" applyAlignment="1">
      <alignment horizontal="center" vertical="center" wrapText="1"/>
    </xf>
    <xf numFmtId="0" fontId="19" fillId="25" borderId="46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19" fillId="26" borderId="60" xfId="0" applyFont="1" applyFill="1" applyBorder="1" applyAlignment="1">
      <alignment horizontal="center" vertical="center" wrapText="1"/>
    </xf>
    <xf numFmtId="0" fontId="21" fillId="26" borderId="34" xfId="0" applyFont="1" applyFill="1" applyBorder="1" applyAlignment="1">
      <alignment horizontal="center" vertical="center"/>
    </xf>
    <xf numFmtId="0" fontId="21" fillId="26" borderId="36" xfId="0" applyFont="1" applyFill="1" applyBorder="1" applyAlignment="1">
      <alignment horizontal="center" vertical="center"/>
    </xf>
    <xf numFmtId="0" fontId="21" fillId="26" borderId="61" xfId="0" applyFont="1" applyFill="1" applyBorder="1" applyAlignment="1">
      <alignment horizontal="center" vertical="center"/>
    </xf>
    <xf numFmtId="0" fontId="21" fillId="26" borderId="47" xfId="0" applyFont="1" applyFill="1" applyBorder="1" applyAlignment="1">
      <alignment horizontal="center" vertical="center"/>
    </xf>
    <xf numFmtId="0" fontId="30" fillId="27" borderId="51" xfId="0" applyFont="1" applyFill="1" applyBorder="1" applyAlignment="1">
      <alignment horizontal="center" vertical="center" wrapText="1"/>
    </xf>
    <xf numFmtId="0" fontId="21" fillId="28" borderId="61" xfId="0" applyFont="1" applyFill="1" applyBorder="1" applyAlignment="1">
      <alignment horizontal="center" vertical="center"/>
    </xf>
    <xf numFmtId="0" fontId="21" fillId="29" borderId="47" xfId="0" applyFont="1" applyFill="1" applyBorder="1" applyAlignment="1">
      <alignment horizontal="center" vertical="center"/>
    </xf>
    <xf numFmtId="0" fontId="21" fillId="29" borderId="34" xfId="0" applyFont="1" applyFill="1" applyBorder="1" applyAlignment="1">
      <alignment horizontal="center" vertical="center"/>
    </xf>
    <xf numFmtId="0" fontId="21" fillId="29" borderId="36" xfId="0" applyFont="1" applyFill="1" applyBorder="1" applyAlignment="1">
      <alignment horizontal="center" vertical="center"/>
    </xf>
    <xf numFmtId="0" fontId="19" fillId="29" borderId="60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5" fillId="7" borderId="20" xfId="0" applyFont="1" applyFill="1" applyBorder="1" applyAlignment="1">
      <alignment horizontal="center" vertical="center" wrapText="1"/>
    </xf>
    <xf numFmtId="0" fontId="21" fillId="6" borderId="62" xfId="0" applyFont="1" applyFill="1" applyBorder="1" applyAlignment="1">
      <alignment horizontal="center" vertical="center" wrapText="1"/>
    </xf>
    <xf numFmtId="0" fontId="21" fillId="6" borderId="63" xfId="0" applyFont="1" applyFill="1" applyBorder="1" applyAlignment="1">
      <alignment horizontal="center" vertical="center" wrapText="1"/>
    </xf>
    <xf numFmtId="0" fontId="21" fillId="6" borderId="64" xfId="0" applyFont="1" applyFill="1" applyBorder="1" applyAlignment="1">
      <alignment horizontal="center" vertical="center" wrapText="1"/>
    </xf>
    <xf numFmtId="0" fontId="18" fillId="10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9" fillId="4" borderId="66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9" fillId="4" borderId="65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9" fillId="4" borderId="68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0" fillId="4" borderId="68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19" fillId="4" borderId="73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19" fillId="4" borderId="75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9" fillId="4" borderId="70" xfId="0" applyFont="1" applyFill="1" applyBorder="1" applyAlignment="1">
      <alignment horizontal="center" vertical="center" wrapText="1"/>
    </xf>
    <xf numFmtId="0" fontId="19" fillId="4" borderId="67" xfId="0" applyFont="1" applyFill="1" applyBorder="1" applyAlignment="1">
      <alignment horizontal="center" vertical="center" wrapText="1"/>
    </xf>
    <xf numFmtId="0" fontId="19" fillId="4" borderId="72" xfId="0" applyFont="1" applyFill="1" applyBorder="1" applyAlignment="1">
      <alignment horizontal="center" vertical="center" wrapText="1"/>
    </xf>
    <xf numFmtId="0" fontId="19" fillId="4" borderId="77" xfId="0" applyFont="1" applyFill="1" applyBorder="1" applyAlignment="1">
      <alignment horizontal="center" vertical="center" wrapText="1"/>
    </xf>
    <xf numFmtId="0" fontId="19" fillId="4" borderId="78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0" fillId="4" borderId="71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0.2890625" style="0" customWidth="1"/>
    <col min="2" max="3" width="5.57421875" style="0" bestFit="1" customWidth="1"/>
    <col min="4" max="4" width="19.28125" style="0" customWidth="1"/>
    <col min="5" max="5" width="14.7109375" style="0" customWidth="1"/>
    <col min="6" max="6" width="7.421875" style="0" hidden="1" customWidth="1"/>
    <col min="7" max="8" width="7.140625" style="0" customWidth="1"/>
    <col min="9" max="9" width="10.28125" style="0" hidden="1" customWidth="1"/>
    <col min="10" max="10" width="8.57421875" style="0" customWidth="1"/>
    <col min="11" max="11" width="6.7109375" style="0" customWidth="1"/>
    <col min="12" max="12" width="7.7109375" style="0" customWidth="1"/>
    <col min="13" max="13" width="0" style="0" hidden="1" customWidth="1"/>
    <col min="14" max="14" width="8.57421875" style="0" customWidth="1"/>
    <col min="15" max="15" width="8.421875" style="0" customWidth="1"/>
    <col min="16" max="16" width="7.57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17" t="s">
        <v>64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2:20" ht="39" thickBot="1">
      <c r="B3" s="118" t="s">
        <v>0</v>
      </c>
      <c r="C3" s="118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50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.75">
      <c r="B4" s="16">
        <v>6</v>
      </c>
      <c r="C4" s="17"/>
      <c r="D4" s="18" t="s">
        <v>82</v>
      </c>
      <c r="E4" s="111" t="s">
        <v>58</v>
      </c>
      <c r="F4" s="22"/>
      <c r="G4" s="30">
        <v>16.5</v>
      </c>
      <c r="H4" s="31">
        <v>9</v>
      </c>
      <c r="I4" s="50">
        <f>COUNTIF(G$4:G$15,"&lt;"&amp;G4)*ROWS(G$4:G$15)+COUNTIF(H$4:H$15,"&lt;"&amp;H4)</f>
        <v>143</v>
      </c>
      <c r="J4" s="53">
        <f>IF(COUNTIF(I$4:I$15,I4)&gt;1,RANK(I4,I$4:I$15,0)+(COUNT(I$4:I$15)+1-RANK(I4,I$4:I$15,0)-RANK(I4,I$4:I$15,1))/2,RANK(I4,I$4:I$15,0)+(COUNT(I$4:I$15)+1-RANK(I4,I$4:I$15,0)-RANK(I4,I$4:I$15,1)))</f>
        <v>1</v>
      </c>
      <c r="K4" s="56">
        <v>3</v>
      </c>
      <c r="L4" s="31">
        <v>2</v>
      </c>
      <c r="M4" s="50">
        <f>COUNTIF(K$4:K$15,"&lt;"&amp;K4)*ROWS(K$4:K$15)+COUNTIF(L$4:L$15,"&lt;"&amp;L4)</f>
        <v>91</v>
      </c>
      <c r="N4" s="53">
        <f>IF(COUNTIF(M$4:M$15,M4)&gt;1,RANK(M4,M$4:M$15,0)+(COUNT(M$4:M$15)+1-RANK(M4,M$4:M$15,0)-RANK(M4,M$4:M$15,1))/2,RANK(M4,M$4:M$15,0)+(COUNT(M$4:M$15)+1-RANK(M4,M$4:M$15,0)-RANK(M4,M$4:M$15,1)))</f>
        <v>5</v>
      </c>
      <c r="O4" s="47">
        <f>SUM(J4,N4)</f>
        <v>6</v>
      </c>
      <c r="P4" s="44">
        <f aca="true" t="shared" si="0" ref="P4:P15">SUM(K4,G4)</f>
        <v>19.5</v>
      </c>
      <c r="Q4" s="32">
        <f aca="true" t="shared" si="1" ref="Q4:Q15">SUM(L4,H4)</f>
        <v>11</v>
      </c>
      <c r="R4" s="35">
        <f>(COUNTIF(O$4:O$15,"&gt;"&amp;O4)*ROWS(O$4:O$14)+COUNTIF(P$4:P$15,"&lt;"&amp;P4))*ROWS(O$4:O$15)+COUNTIF(Q$4:Q$15,"&lt;"&amp;Q4)</f>
        <v>1198</v>
      </c>
      <c r="S4" s="41">
        <f>IF(COUNTIF(R$4:R$15,R4)&gt;1,RANK(R4,R$4:R$15,0)+(COUNT(R$4:R$15)+1-RANK(R4,R$4:R$15,0)-RANK(R4,R$4:R$15,1))/2,RANK(R4,R$4:R$15,0)+(COUNT(R$4:R$15)+1-RANK(R4,R$4:R$15,0)-RANK(R4,R$4:R$15,1)))</f>
        <v>2</v>
      </c>
      <c r="T4" s="38">
        <v>0</v>
      </c>
    </row>
    <row r="5" spans="2:20" ht="18.75">
      <c r="B5" s="19">
        <v>5</v>
      </c>
      <c r="C5" s="1"/>
      <c r="D5" s="91" t="s">
        <v>81</v>
      </c>
      <c r="E5" s="112" t="s">
        <v>59</v>
      </c>
      <c r="F5" s="23"/>
      <c r="G5" s="33">
        <v>5.7</v>
      </c>
      <c r="H5" s="28">
        <v>3</v>
      </c>
      <c r="I5" s="51">
        <f aca="true" t="shared" si="2" ref="I5:I15">COUNTIF(G$4:G$15,"&lt;"&amp;G5)*ROWS(G$4:G$15)+COUNTIF(H$4:H$15,"&lt;"&amp;H5)</f>
        <v>115</v>
      </c>
      <c r="J5" s="54">
        <f aca="true" t="shared" si="3" ref="J5:J15">IF(COUNTIF(I$4:I$15,I5)&gt;1,RANK(I5,I$4:I$15,0)+(COUNT(I$4:I$15)+1-RANK(I5,I$4:I$15,0)-RANK(I5,I$4:I$15,1))/2,RANK(I5,I$4:I$15,0)+(COUNT(I$4:I$15)+1-RANK(I5,I$4:I$15,0)-RANK(I5,I$4:I$15,1)))</f>
        <v>3</v>
      </c>
      <c r="K5" s="57">
        <v>10.6</v>
      </c>
      <c r="L5" s="28">
        <v>7</v>
      </c>
      <c r="M5" s="51">
        <f aca="true" t="shared" si="4" ref="M5:M15">COUNTIF(K$4:K$15,"&lt;"&amp;K5)*ROWS(K$4:K$15)+COUNTIF(L$4:L$15,"&lt;"&amp;L5)</f>
        <v>130</v>
      </c>
      <c r="N5" s="54">
        <f aca="true" t="shared" si="5" ref="N5:N15">IF(COUNTIF(M$4:M$15,M5)&gt;1,RANK(M5,M$4:M$15,0)+(COUNT(M$4:M$15)+1-RANK(M5,M$4:M$15,0)-RANK(M5,M$4:M$15,1))/2,RANK(M5,M$4:M$15,0)+(COUNT(M$4:M$15)+1-RANK(M5,M$4:M$15,0)-RANK(M5,M$4:M$15,1)))</f>
        <v>2</v>
      </c>
      <c r="O5" s="48">
        <f aca="true" t="shared" si="6" ref="O5:O15">SUM(J5,N5)</f>
        <v>5</v>
      </c>
      <c r="P5" s="45">
        <f t="shared" si="0"/>
        <v>16.3</v>
      </c>
      <c r="Q5" s="29">
        <f t="shared" si="1"/>
        <v>10</v>
      </c>
      <c r="R5" s="36">
        <f aca="true" t="shared" si="7" ref="R5:R15">(COUNTIF(O$4:O$15,"&gt;"&amp;O5)*ROWS(O$4:O$14)+COUNTIF(P$4:P$15,"&lt;"&amp;P5))*ROWS(O$4:O$15)+COUNTIF(Q$4:Q$15,"&lt;"&amp;Q5)</f>
        <v>1568</v>
      </c>
      <c r="S5" s="42">
        <f aca="true" t="shared" si="8" ref="S5:S15">IF(COUNTIF(R$4:R$15,R5)&gt;1,RANK(R5,R$4:R$15,0)+(COUNT(R$4:R$15)+1-RANK(R5,R$4:R$15,0)-RANK(R5,R$4:R$15,1))/2,RANK(R5,R$4:R$15,0)+(COUNT(R$4:R$15)+1-RANK(R5,R$4:R$15,0)-RANK(R5,R$4:R$15,1)))</f>
        <v>1</v>
      </c>
      <c r="T5" s="39">
        <v>0</v>
      </c>
    </row>
    <row r="6" spans="2:20" ht="18.75">
      <c r="B6" s="19">
        <v>3</v>
      </c>
      <c r="C6" s="1"/>
      <c r="D6" s="91" t="s">
        <v>80</v>
      </c>
      <c r="E6" s="112" t="s">
        <v>60</v>
      </c>
      <c r="F6" s="23"/>
      <c r="G6" s="33">
        <v>0</v>
      </c>
      <c r="H6" s="28">
        <v>0</v>
      </c>
      <c r="I6" s="51">
        <f t="shared" si="2"/>
        <v>78</v>
      </c>
      <c r="J6" s="54">
        <f t="shared" si="3"/>
        <v>6</v>
      </c>
      <c r="K6" s="57">
        <v>0</v>
      </c>
      <c r="L6" s="28">
        <v>0</v>
      </c>
      <c r="M6" s="51">
        <f t="shared" si="4"/>
        <v>78</v>
      </c>
      <c r="N6" s="54">
        <f t="shared" si="5"/>
        <v>6</v>
      </c>
      <c r="O6" s="48">
        <f t="shared" si="6"/>
        <v>12</v>
      </c>
      <c r="P6" s="45">
        <f t="shared" si="0"/>
        <v>0</v>
      </c>
      <c r="Q6" s="29">
        <f t="shared" si="1"/>
        <v>0</v>
      </c>
      <c r="R6" s="36">
        <f t="shared" si="7"/>
        <v>870</v>
      </c>
      <c r="S6" s="42">
        <f t="shared" si="8"/>
        <v>6</v>
      </c>
      <c r="T6" s="39">
        <v>0</v>
      </c>
    </row>
    <row r="7" spans="2:20" ht="18.75">
      <c r="B7" s="19">
        <v>1</v>
      </c>
      <c r="C7" s="1"/>
      <c r="D7" s="91" t="s">
        <v>78</v>
      </c>
      <c r="E7" s="112" t="s">
        <v>61</v>
      </c>
      <c r="F7" s="23"/>
      <c r="G7" s="33">
        <v>4.5</v>
      </c>
      <c r="H7" s="28">
        <v>3</v>
      </c>
      <c r="I7" s="51">
        <f t="shared" si="2"/>
        <v>91</v>
      </c>
      <c r="J7" s="54">
        <f t="shared" si="3"/>
        <v>5</v>
      </c>
      <c r="K7" s="57">
        <v>14.6</v>
      </c>
      <c r="L7" s="28">
        <v>10</v>
      </c>
      <c r="M7" s="51">
        <f t="shared" si="4"/>
        <v>143</v>
      </c>
      <c r="N7" s="54">
        <f t="shared" si="5"/>
        <v>1</v>
      </c>
      <c r="O7" s="48">
        <f t="shared" si="6"/>
        <v>6</v>
      </c>
      <c r="P7" s="45">
        <f t="shared" si="0"/>
        <v>19.1</v>
      </c>
      <c r="Q7" s="29">
        <f t="shared" si="1"/>
        <v>13</v>
      </c>
      <c r="R7" s="36">
        <f t="shared" si="7"/>
        <v>1187</v>
      </c>
      <c r="S7" s="42">
        <f t="shared" si="8"/>
        <v>3</v>
      </c>
      <c r="T7" s="39">
        <v>0</v>
      </c>
    </row>
    <row r="8" spans="2:20" ht="18.75">
      <c r="B8" s="19">
        <v>4</v>
      </c>
      <c r="C8" s="1"/>
      <c r="D8" s="91" t="s">
        <v>89</v>
      </c>
      <c r="E8" s="112" t="s">
        <v>62</v>
      </c>
      <c r="F8" s="23"/>
      <c r="G8" s="33">
        <v>6.5</v>
      </c>
      <c r="H8" s="28">
        <v>4</v>
      </c>
      <c r="I8" s="51">
        <f t="shared" si="2"/>
        <v>129</v>
      </c>
      <c r="J8" s="54">
        <f t="shared" si="3"/>
        <v>2</v>
      </c>
      <c r="K8" s="57">
        <v>5.5</v>
      </c>
      <c r="L8" s="28">
        <v>4</v>
      </c>
      <c r="M8" s="51">
        <f t="shared" si="4"/>
        <v>104</v>
      </c>
      <c r="N8" s="54">
        <f t="shared" si="5"/>
        <v>4</v>
      </c>
      <c r="O8" s="48">
        <f t="shared" si="6"/>
        <v>6</v>
      </c>
      <c r="P8" s="45">
        <f t="shared" si="0"/>
        <v>12</v>
      </c>
      <c r="Q8" s="29">
        <f t="shared" si="1"/>
        <v>8</v>
      </c>
      <c r="R8" s="36">
        <f t="shared" si="7"/>
        <v>1147</v>
      </c>
      <c r="S8" s="42">
        <f t="shared" si="8"/>
        <v>4</v>
      </c>
      <c r="T8" s="39">
        <v>0</v>
      </c>
    </row>
    <row r="9" spans="2:20" ht="18.75">
      <c r="B9" s="19">
        <v>2</v>
      </c>
      <c r="C9" s="1"/>
      <c r="D9" s="92" t="s">
        <v>79</v>
      </c>
      <c r="E9" s="112" t="s">
        <v>63</v>
      </c>
      <c r="F9" s="23"/>
      <c r="G9" s="33">
        <v>5.1</v>
      </c>
      <c r="H9" s="28">
        <v>5</v>
      </c>
      <c r="I9" s="51">
        <f t="shared" si="2"/>
        <v>106</v>
      </c>
      <c r="J9" s="54">
        <f t="shared" si="3"/>
        <v>4</v>
      </c>
      <c r="K9" s="57">
        <v>8.5</v>
      </c>
      <c r="L9" s="28">
        <v>5</v>
      </c>
      <c r="M9" s="51">
        <f t="shared" si="4"/>
        <v>117</v>
      </c>
      <c r="N9" s="54">
        <f t="shared" si="5"/>
        <v>3</v>
      </c>
      <c r="O9" s="48">
        <f t="shared" si="6"/>
        <v>7</v>
      </c>
      <c r="P9" s="45">
        <f t="shared" si="0"/>
        <v>13.6</v>
      </c>
      <c r="Q9" s="29">
        <f t="shared" si="1"/>
        <v>10</v>
      </c>
      <c r="R9" s="36">
        <f t="shared" si="7"/>
        <v>1028</v>
      </c>
      <c r="S9" s="42">
        <f t="shared" si="8"/>
        <v>5</v>
      </c>
      <c r="T9" s="39">
        <v>0</v>
      </c>
    </row>
    <row r="10" spans="2:20" ht="18.75" hidden="1">
      <c r="B10" s="19"/>
      <c r="C10" s="1"/>
      <c r="D10" s="91"/>
      <c r="E10" s="112"/>
      <c r="F10" s="23"/>
      <c r="G10" s="33">
        <v>-2</v>
      </c>
      <c r="H10" s="28">
        <v>-2</v>
      </c>
      <c r="I10" s="51">
        <f t="shared" si="2"/>
        <v>0</v>
      </c>
      <c r="J10" s="54">
        <f t="shared" si="3"/>
        <v>9.5</v>
      </c>
      <c r="K10" s="57">
        <v>-2</v>
      </c>
      <c r="L10" s="28">
        <v>-2</v>
      </c>
      <c r="M10" s="51">
        <f t="shared" si="4"/>
        <v>0</v>
      </c>
      <c r="N10" s="54">
        <f t="shared" si="5"/>
        <v>9.5</v>
      </c>
      <c r="O10" s="48">
        <f t="shared" si="6"/>
        <v>19</v>
      </c>
      <c r="P10" s="45">
        <f t="shared" si="0"/>
        <v>-4</v>
      </c>
      <c r="Q10" s="29">
        <f t="shared" si="1"/>
        <v>-4</v>
      </c>
      <c r="R10" s="36">
        <f t="shared" si="7"/>
        <v>0</v>
      </c>
      <c r="S10" s="42">
        <f t="shared" si="8"/>
        <v>9.5</v>
      </c>
      <c r="T10" s="39">
        <v>0</v>
      </c>
    </row>
    <row r="11" spans="2:20" ht="18.75" hidden="1">
      <c r="B11" s="19"/>
      <c r="C11" s="1"/>
      <c r="D11" s="91"/>
      <c r="E11" s="112"/>
      <c r="F11" s="23"/>
      <c r="G11" s="33">
        <v>-2</v>
      </c>
      <c r="H11" s="28">
        <v>-2</v>
      </c>
      <c r="I11" s="51">
        <f t="shared" si="2"/>
        <v>0</v>
      </c>
      <c r="J11" s="54">
        <f t="shared" si="3"/>
        <v>9.5</v>
      </c>
      <c r="K11" s="33">
        <v>-2</v>
      </c>
      <c r="L11" s="28">
        <v>-2</v>
      </c>
      <c r="M11" s="51">
        <f t="shared" si="4"/>
        <v>0</v>
      </c>
      <c r="N11" s="54">
        <f t="shared" si="5"/>
        <v>9.5</v>
      </c>
      <c r="O11" s="48">
        <f t="shared" si="6"/>
        <v>19</v>
      </c>
      <c r="P11" s="45">
        <f t="shared" si="0"/>
        <v>-4</v>
      </c>
      <c r="Q11" s="29">
        <f t="shared" si="1"/>
        <v>-4</v>
      </c>
      <c r="R11" s="36">
        <f t="shared" si="7"/>
        <v>0</v>
      </c>
      <c r="S11" s="42">
        <f t="shared" si="8"/>
        <v>9.5</v>
      </c>
      <c r="T11" s="39">
        <v>0</v>
      </c>
    </row>
    <row r="12" spans="2:20" ht="18.75" hidden="1">
      <c r="B12" s="19"/>
      <c r="C12" s="1"/>
      <c r="D12" s="91"/>
      <c r="E12" s="112"/>
      <c r="F12" s="23"/>
      <c r="G12" s="33">
        <v>-2</v>
      </c>
      <c r="H12" s="28">
        <v>-2</v>
      </c>
      <c r="I12" s="51">
        <f t="shared" si="2"/>
        <v>0</v>
      </c>
      <c r="J12" s="54">
        <f t="shared" si="3"/>
        <v>9.5</v>
      </c>
      <c r="K12" s="33">
        <v>-2</v>
      </c>
      <c r="L12" s="28">
        <v>-2</v>
      </c>
      <c r="M12" s="51">
        <f t="shared" si="4"/>
        <v>0</v>
      </c>
      <c r="N12" s="54">
        <f t="shared" si="5"/>
        <v>9.5</v>
      </c>
      <c r="O12" s="48">
        <f t="shared" si="6"/>
        <v>19</v>
      </c>
      <c r="P12" s="45">
        <f t="shared" si="0"/>
        <v>-4</v>
      </c>
      <c r="Q12" s="29">
        <f t="shared" si="1"/>
        <v>-4</v>
      </c>
      <c r="R12" s="36">
        <f t="shared" si="7"/>
        <v>0</v>
      </c>
      <c r="S12" s="42">
        <f t="shared" si="8"/>
        <v>9.5</v>
      </c>
      <c r="T12" s="39">
        <v>0</v>
      </c>
    </row>
    <row r="13" spans="2:20" ht="18.75" hidden="1">
      <c r="B13" s="19"/>
      <c r="C13" s="1"/>
      <c r="D13" s="91"/>
      <c r="E13" s="112"/>
      <c r="F13" s="23"/>
      <c r="G13" s="33">
        <v>-2</v>
      </c>
      <c r="H13" s="28">
        <v>-2</v>
      </c>
      <c r="I13" s="51">
        <f t="shared" si="2"/>
        <v>0</v>
      </c>
      <c r="J13" s="54">
        <f t="shared" si="3"/>
        <v>9.5</v>
      </c>
      <c r="K13" s="33">
        <v>-2</v>
      </c>
      <c r="L13" s="28">
        <v>-2</v>
      </c>
      <c r="M13" s="51">
        <f t="shared" si="4"/>
        <v>0</v>
      </c>
      <c r="N13" s="54">
        <f t="shared" si="5"/>
        <v>9.5</v>
      </c>
      <c r="O13" s="48">
        <f t="shared" si="6"/>
        <v>19</v>
      </c>
      <c r="P13" s="45">
        <f t="shared" si="0"/>
        <v>-4</v>
      </c>
      <c r="Q13" s="29">
        <f t="shared" si="1"/>
        <v>-4</v>
      </c>
      <c r="R13" s="36">
        <f t="shared" si="7"/>
        <v>0</v>
      </c>
      <c r="S13" s="42">
        <f t="shared" si="8"/>
        <v>9.5</v>
      </c>
      <c r="T13" s="39">
        <v>0</v>
      </c>
    </row>
    <row r="14" spans="2:20" ht="18.75" hidden="1">
      <c r="B14" s="19"/>
      <c r="C14" s="1"/>
      <c r="D14" s="7"/>
      <c r="E14" s="112"/>
      <c r="F14" s="23"/>
      <c r="G14" s="33">
        <v>-2</v>
      </c>
      <c r="H14" s="28">
        <v>-2</v>
      </c>
      <c r="I14" s="51">
        <f t="shared" si="2"/>
        <v>0</v>
      </c>
      <c r="J14" s="54">
        <f t="shared" si="3"/>
        <v>9.5</v>
      </c>
      <c r="K14" s="33">
        <v>-2</v>
      </c>
      <c r="L14" s="28">
        <v>-2</v>
      </c>
      <c r="M14" s="51">
        <f t="shared" si="4"/>
        <v>0</v>
      </c>
      <c r="N14" s="54">
        <f t="shared" si="5"/>
        <v>9.5</v>
      </c>
      <c r="O14" s="48">
        <f t="shared" si="6"/>
        <v>19</v>
      </c>
      <c r="P14" s="45">
        <f t="shared" si="0"/>
        <v>-4</v>
      </c>
      <c r="Q14" s="29">
        <f t="shared" si="1"/>
        <v>-4</v>
      </c>
      <c r="R14" s="36">
        <f t="shared" si="7"/>
        <v>0</v>
      </c>
      <c r="S14" s="42">
        <f t="shared" si="8"/>
        <v>9.5</v>
      </c>
      <c r="T14" s="39">
        <v>0</v>
      </c>
    </row>
    <row r="15" spans="2:20" ht="19.5" hidden="1" thickBot="1">
      <c r="B15" s="20"/>
      <c r="C15" s="21"/>
      <c r="D15" s="93"/>
      <c r="E15" s="113"/>
      <c r="F15" s="24"/>
      <c r="G15" s="33">
        <v>-2</v>
      </c>
      <c r="H15" s="28">
        <v>-2</v>
      </c>
      <c r="I15" s="52">
        <f t="shared" si="2"/>
        <v>0</v>
      </c>
      <c r="J15" s="55">
        <f t="shared" si="3"/>
        <v>9.5</v>
      </c>
      <c r="K15" s="33">
        <v>-2</v>
      </c>
      <c r="L15" s="28">
        <v>-2</v>
      </c>
      <c r="M15" s="52">
        <f t="shared" si="4"/>
        <v>0</v>
      </c>
      <c r="N15" s="55">
        <f t="shared" si="5"/>
        <v>9.5</v>
      </c>
      <c r="O15" s="49">
        <f t="shared" si="6"/>
        <v>19</v>
      </c>
      <c r="P15" s="46">
        <f t="shared" si="0"/>
        <v>-4</v>
      </c>
      <c r="Q15" s="34">
        <f t="shared" si="1"/>
        <v>-4</v>
      </c>
      <c r="R15" s="37">
        <f t="shared" si="7"/>
        <v>0</v>
      </c>
      <c r="S15" s="43">
        <f t="shared" si="8"/>
        <v>9.5</v>
      </c>
      <c r="T15" s="40">
        <v>0</v>
      </c>
    </row>
    <row r="16" spans="2:20" ht="12.75" hidden="1">
      <c r="B16" s="87"/>
      <c r="C16" s="87"/>
      <c r="D16" s="87"/>
      <c r="E16" s="87"/>
      <c r="F16" s="87"/>
      <c r="G16" s="87"/>
      <c r="H16" s="87"/>
      <c r="I16" s="87"/>
      <c r="J16" s="87">
        <f>SUM(J4:J15)</f>
        <v>78</v>
      </c>
      <c r="K16" s="87"/>
      <c r="L16" s="87"/>
      <c r="M16" s="87"/>
      <c r="N16" s="87">
        <f>SUM(N4:N15)</f>
        <v>78</v>
      </c>
      <c r="O16" s="87">
        <f>SUM(O4:O15)</f>
        <v>156</v>
      </c>
      <c r="P16" s="87"/>
      <c r="Q16" s="87"/>
      <c r="R16" s="87"/>
      <c r="S16" s="87"/>
      <c r="T16" s="87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C1">
      <selection activeCell="R9" sqref="R9:R10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16.8515625" style="0" customWidth="1"/>
    <col min="4" max="4" width="7.00390625" style="0" customWidth="1"/>
    <col min="5" max="5" width="8.00390625" style="0" customWidth="1"/>
    <col min="6" max="6" width="6.421875" style="0" customWidth="1"/>
    <col min="7" max="7" width="7.00390625" style="0" customWidth="1"/>
    <col min="8" max="8" width="7.421875" style="0" customWidth="1"/>
    <col min="9" max="9" width="6.421875" style="0" customWidth="1"/>
    <col min="10" max="11" width="7.140625" style="0" customWidth="1"/>
    <col min="12" max="12" width="6.140625" style="0" customWidth="1"/>
    <col min="13" max="13" width="6.7109375" style="0" customWidth="1"/>
    <col min="14" max="14" width="7.140625" style="0" customWidth="1"/>
    <col min="15" max="15" width="7.57421875" style="0" customWidth="1"/>
    <col min="16" max="16" width="9.7109375" style="0" customWidth="1"/>
    <col min="17" max="17" width="7.57421875" style="0" customWidth="1"/>
    <col min="18" max="18" width="7.7109375" style="0" customWidth="1"/>
    <col min="19" max="19" width="5.710937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121" t="s">
        <v>73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3"/>
    </row>
    <row r="3" spans="1:26" ht="16.5" customHeight="1" thickBot="1">
      <c r="A3" s="5"/>
      <c r="B3" s="130" t="s">
        <v>9</v>
      </c>
      <c r="C3" s="128" t="s">
        <v>2</v>
      </c>
      <c r="D3" s="126" t="s">
        <v>10</v>
      </c>
      <c r="E3" s="124"/>
      <c r="F3" s="140"/>
      <c r="G3" s="126" t="s">
        <v>11</v>
      </c>
      <c r="H3" s="124"/>
      <c r="I3" s="140"/>
      <c r="J3" s="126" t="s">
        <v>12</v>
      </c>
      <c r="K3" s="124"/>
      <c r="L3" s="140"/>
      <c r="M3" s="126" t="s">
        <v>13</v>
      </c>
      <c r="N3" s="124"/>
      <c r="O3" s="140"/>
      <c r="P3" s="132" t="s">
        <v>49</v>
      </c>
      <c r="Q3" s="134" t="s">
        <v>45</v>
      </c>
      <c r="R3" s="136" t="s">
        <v>14</v>
      </c>
      <c r="S3" s="128" t="s">
        <v>48</v>
      </c>
      <c r="T3" s="4" t="s">
        <v>16</v>
      </c>
      <c r="U3" s="5"/>
      <c r="V3" s="4" t="s">
        <v>17</v>
      </c>
      <c r="W3" s="4" t="s">
        <v>18</v>
      </c>
      <c r="X3" s="5"/>
      <c r="Y3" s="5"/>
      <c r="Z3" s="5"/>
    </row>
    <row r="4" spans="1:26" ht="23.25" thickBot="1">
      <c r="A4" s="5"/>
      <c r="B4" s="131"/>
      <c r="C4" s="129"/>
      <c r="D4" s="59" t="s">
        <v>15</v>
      </c>
      <c r="E4" s="58" t="s">
        <v>31</v>
      </c>
      <c r="F4" s="58" t="s">
        <v>32</v>
      </c>
      <c r="G4" s="61" t="s">
        <v>15</v>
      </c>
      <c r="H4" s="58" t="s">
        <v>31</v>
      </c>
      <c r="I4" s="60" t="s">
        <v>32</v>
      </c>
      <c r="J4" s="59" t="s">
        <v>15</v>
      </c>
      <c r="K4" s="58" t="s">
        <v>31</v>
      </c>
      <c r="L4" s="58" t="s">
        <v>32</v>
      </c>
      <c r="M4" s="61" t="s">
        <v>15</v>
      </c>
      <c r="N4" s="58" t="s">
        <v>31</v>
      </c>
      <c r="O4" s="58" t="s">
        <v>32</v>
      </c>
      <c r="P4" s="141"/>
      <c r="Q4" s="142"/>
      <c r="R4" s="143"/>
      <c r="S4" s="139"/>
      <c r="T4" s="4"/>
      <c r="U4" s="5"/>
      <c r="V4" s="4"/>
      <c r="W4" s="4"/>
      <c r="X4" s="5"/>
      <c r="Y4" s="5"/>
      <c r="Z4" s="5"/>
    </row>
    <row r="5" spans="1:26" ht="18.75" thickBot="1">
      <c r="A5" s="5"/>
      <c r="B5" s="68" t="s">
        <v>19</v>
      </c>
      <c r="C5" s="111" t="s">
        <v>58</v>
      </c>
      <c r="D5" s="108">
        <f>LOOKUP(Nedela_I_kolo_sekt_A!S4,Nedela_I_kolo_sekt_A!S4)</f>
        <v>5</v>
      </c>
      <c r="E5" s="72">
        <f>LOOKUP(Nedela_I_kolo_sekt_A!Q4,Nedela_I_kolo_sekt_A!Q4)</f>
        <v>5</v>
      </c>
      <c r="F5" s="75">
        <f>LOOKUP(Nedela_I_kolo_sekt_A!P4,Nedela_I_kolo_sekt_A!P4)</f>
        <v>5.7</v>
      </c>
      <c r="G5" s="107">
        <f>Nedela_I_kolo_sekt_B!S4</f>
        <v>2</v>
      </c>
      <c r="H5" s="72">
        <f>Nedela_I_kolo_sekt_B!Q4</f>
        <v>23</v>
      </c>
      <c r="I5" s="75">
        <f>Nedela_I_kolo_sekt_B!P4</f>
        <v>30.9</v>
      </c>
      <c r="J5" s="107">
        <f>Nedela_I_kolo_sekt_C!S4</f>
        <v>1</v>
      </c>
      <c r="K5" s="72">
        <f>Nedela_I_kolo_sekt_C!Q4</f>
        <v>11</v>
      </c>
      <c r="L5" s="73">
        <f>Nedela_I_kolo_sekt_C!P4</f>
        <v>21</v>
      </c>
      <c r="M5" s="108">
        <f>Nedela_I_kolo_sekt_D!S4</f>
        <v>2</v>
      </c>
      <c r="N5" s="72">
        <f>Nedela_I_kolo_sekt_D!Q4</f>
        <v>10</v>
      </c>
      <c r="O5" s="75">
        <f>Nedela_I_kolo_sekt_D!P4</f>
        <v>18.6</v>
      </c>
      <c r="P5" s="110">
        <f>SUM(D5,G5,J5,M5)</f>
        <v>10</v>
      </c>
      <c r="Q5" s="62">
        <f>SUM(E5,H5,K5,N5)</f>
        <v>49</v>
      </c>
      <c r="R5" s="65">
        <f>SUM(F5,I5,L5,O5)</f>
        <v>76.2</v>
      </c>
      <c r="S5" s="76">
        <v>1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8.75" thickBot="1">
      <c r="A6" s="5"/>
      <c r="B6" s="69" t="s">
        <v>20</v>
      </c>
      <c r="C6" s="112" t="s">
        <v>59</v>
      </c>
      <c r="D6" s="109">
        <f>LOOKUP(Nedela_I_kolo_sekt_A!S5,Nedela_I_kolo_sekt_A!S5)</f>
        <v>6</v>
      </c>
      <c r="E6" s="78">
        <f>LOOKUP(Nedela_I_kolo_sekt_A!Q5,Nedela_I_kolo_sekt_A!Q5)</f>
        <v>3</v>
      </c>
      <c r="F6" s="80">
        <f>LOOKUP(Nedela_I_kolo_sekt_A!P5,Nedela_I_kolo_sekt_A!P5)</f>
        <v>4.5</v>
      </c>
      <c r="G6" s="107">
        <f>Nedela_I_kolo_sekt_B!S5</f>
        <v>1</v>
      </c>
      <c r="H6" s="72">
        <f>Nedela_I_kolo_sekt_B!Q5</f>
        <v>34</v>
      </c>
      <c r="I6" s="75">
        <f>Nedela_I_kolo_sekt_B!P5</f>
        <v>38.5</v>
      </c>
      <c r="J6" s="107">
        <f>Nedela_I_kolo_sekt_C!S5</f>
        <v>2</v>
      </c>
      <c r="K6" s="72">
        <f>Nedela_I_kolo_sekt_C!Q5</f>
        <v>7</v>
      </c>
      <c r="L6" s="73">
        <f>Nedela_I_kolo_sekt_C!P5</f>
        <v>11.5</v>
      </c>
      <c r="M6" s="108">
        <f>Nedela_I_kolo_sekt_D!S5</f>
        <v>3</v>
      </c>
      <c r="N6" s="72">
        <f>Nedela_I_kolo_sekt_D!Q5</f>
        <v>10</v>
      </c>
      <c r="O6" s="75">
        <f>Nedela_I_kolo_sekt_D!P5</f>
        <v>9</v>
      </c>
      <c r="P6" s="110">
        <f aca="true" t="shared" si="0" ref="P6:P16">SUM(D6,G6,J6,M6)</f>
        <v>12</v>
      </c>
      <c r="Q6" s="63">
        <f aca="true" t="shared" si="1" ref="Q6:R16">SUM(E6,H6,K6,N6)</f>
        <v>54</v>
      </c>
      <c r="R6" s="66">
        <f t="shared" si="1"/>
        <v>63.5</v>
      </c>
      <c r="S6" s="81">
        <v>2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8.75" thickBot="1">
      <c r="A7" s="5"/>
      <c r="B7" s="69" t="s">
        <v>21</v>
      </c>
      <c r="C7" s="112" t="s">
        <v>60</v>
      </c>
      <c r="D7" s="109">
        <f>LOOKUP(Nedela_I_kolo_sekt_A!S6,Nedela_I_kolo_sekt_A!S6)</f>
        <v>3</v>
      </c>
      <c r="E7" s="78">
        <f>LOOKUP(Nedela_I_kolo_sekt_A!Q6,Nedela_I_kolo_sekt_A!Q6)</f>
        <v>11</v>
      </c>
      <c r="F7" s="80">
        <f>LOOKUP(Nedela_I_kolo_sekt_A!P6,Nedela_I_kolo_sekt_A!P6)</f>
        <v>13.2</v>
      </c>
      <c r="G7" s="107">
        <f>Nedela_I_kolo_sekt_B!S6</f>
        <v>5</v>
      </c>
      <c r="H7" s="72">
        <f>Nedela_I_kolo_sekt_B!Q6</f>
        <v>7</v>
      </c>
      <c r="I7" s="75">
        <f>Nedela_I_kolo_sekt_B!P6</f>
        <v>6.4</v>
      </c>
      <c r="J7" s="107">
        <f>Nedela_I_kolo_sekt_C!S6</f>
        <v>6</v>
      </c>
      <c r="K7" s="72">
        <f>Nedela_I_kolo_sekt_C!Q6</f>
        <v>0</v>
      </c>
      <c r="L7" s="73">
        <f>Nedela_I_kolo_sekt_C!P6</f>
        <v>0</v>
      </c>
      <c r="M7" s="108">
        <f>Nedela_I_kolo_sekt_D!S6</f>
        <v>6</v>
      </c>
      <c r="N7" s="72">
        <f>Nedela_I_kolo_sekt_D!Q6</f>
        <v>3</v>
      </c>
      <c r="O7" s="75">
        <f>Nedela_I_kolo_sekt_D!P6</f>
        <v>1.1</v>
      </c>
      <c r="P7" s="110">
        <f t="shared" si="0"/>
        <v>20</v>
      </c>
      <c r="Q7" s="63">
        <f t="shared" si="1"/>
        <v>21</v>
      </c>
      <c r="R7" s="66">
        <f t="shared" si="1"/>
        <v>20.700000000000003</v>
      </c>
      <c r="S7" s="81">
        <v>6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8.75" thickBot="1">
      <c r="A8" s="5"/>
      <c r="B8" s="69" t="s">
        <v>22</v>
      </c>
      <c r="C8" s="112" t="s">
        <v>61</v>
      </c>
      <c r="D8" s="109">
        <f>LOOKUP(Nedela_I_kolo_sekt_A!S7,Nedela_I_kolo_sekt_A!S7)</f>
        <v>4</v>
      </c>
      <c r="E8" s="78">
        <f>LOOKUP(Nedela_I_kolo_sekt_A!Q7,Nedela_I_kolo_sekt_A!Q7)</f>
        <v>6</v>
      </c>
      <c r="F8" s="80">
        <f>LOOKUP(Nedela_I_kolo_sekt_A!P7,Nedela_I_kolo_sekt_A!P7)</f>
        <v>6.1</v>
      </c>
      <c r="G8" s="107">
        <f>Nedela_I_kolo_sekt_B!S7</f>
        <v>3</v>
      </c>
      <c r="H8" s="72">
        <f>Nedela_I_kolo_sekt_B!Q7</f>
        <v>9</v>
      </c>
      <c r="I8" s="75">
        <f>Nedela_I_kolo_sekt_B!P7</f>
        <v>14</v>
      </c>
      <c r="J8" s="107">
        <f>Nedela_I_kolo_sekt_C!S7</f>
        <v>5</v>
      </c>
      <c r="K8" s="72">
        <f>Nedela_I_kolo_sekt_C!Q7</f>
        <v>1</v>
      </c>
      <c r="L8" s="73">
        <f>Nedela_I_kolo_sekt_C!P7</f>
        <v>2</v>
      </c>
      <c r="M8" s="108">
        <f>Nedela_I_kolo_sekt_D!S7</f>
        <v>4</v>
      </c>
      <c r="N8" s="72">
        <f>Nedela_I_kolo_sekt_D!Q7</f>
        <v>8</v>
      </c>
      <c r="O8" s="75">
        <f>Nedela_I_kolo_sekt_D!P7</f>
        <v>6.7</v>
      </c>
      <c r="P8" s="110">
        <f t="shared" si="0"/>
        <v>16</v>
      </c>
      <c r="Q8" s="63">
        <f t="shared" si="1"/>
        <v>24</v>
      </c>
      <c r="R8" s="66">
        <f t="shared" si="1"/>
        <v>28.8</v>
      </c>
      <c r="S8" s="81">
        <v>5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8.75" thickBot="1">
      <c r="A9" s="5"/>
      <c r="B9" s="69" t="s">
        <v>23</v>
      </c>
      <c r="C9" s="112" t="s">
        <v>62</v>
      </c>
      <c r="D9" s="109">
        <f>LOOKUP(Nedela_I_kolo_sekt_A!S8,Nedela_I_kolo_sekt_A!S8)</f>
        <v>1</v>
      </c>
      <c r="E9" s="78">
        <f>LOOKUP(Nedela_I_kolo_sekt_A!Q8,Nedela_I_kolo_sekt_A!Q8)</f>
        <v>8</v>
      </c>
      <c r="F9" s="80">
        <f>LOOKUP(Nedela_I_kolo_sekt_A!P8,Nedela_I_kolo_sekt_A!P8)</f>
        <v>15.5</v>
      </c>
      <c r="G9" s="107">
        <f>Nedela_I_kolo_sekt_B!S8</f>
        <v>7</v>
      </c>
      <c r="H9" s="72">
        <f>Nedela_I_kolo_sekt_B!Q8</f>
        <v>0</v>
      </c>
      <c r="I9" s="75">
        <f>Nedela_I_kolo_sekt_B!P8</f>
        <v>0</v>
      </c>
      <c r="J9" s="107">
        <f>Nedela_I_kolo_sekt_C!S8</f>
        <v>3</v>
      </c>
      <c r="K9" s="72">
        <f>Nedela_I_kolo_sekt_C!Q8</f>
        <v>5</v>
      </c>
      <c r="L9" s="73">
        <f>Nedela_I_kolo_sekt_C!P8</f>
        <v>9</v>
      </c>
      <c r="M9" s="108">
        <f>Nedela_I_kolo_sekt_D!S8</f>
        <v>1</v>
      </c>
      <c r="N9" s="72">
        <f>Nedela_I_kolo_sekt_D!Q8</f>
        <v>10</v>
      </c>
      <c r="O9" s="75">
        <f>Nedela_I_kolo_sekt_D!P8</f>
        <v>16.2</v>
      </c>
      <c r="P9" s="110">
        <f t="shared" si="0"/>
        <v>12</v>
      </c>
      <c r="Q9" s="63">
        <f t="shared" si="1"/>
        <v>23</v>
      </c>
      <c r="R9" s="66">
        <f t="shared" si="1"/>
        <v>40.7</v>
      </c>
      <c r="S9" s="81">
        <v>3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8">
      <c r="A10" s="5"/>
      <c r="B10" s="69" t="s">
        <v>24</v>
      </c>
      <c r="C10" s="112" t="s">
        <v>63</v>
      </c>
      <c r="D10" s="109">
        <f>LOOKUP(Nedela_I_kolo_sekt_A!S9,Nedela_I_kolo_sekt_A!S9)</f>
        <v>2</v>
      </c>
      <c r="E10" s="78">
        <f>LOOKUP(Nedela_I_kolo_sekt_A!Q9,Nedela_I_kolo_sekt_A!Q9)</f>
        <v>12</v>
      </c>
      <c r="F10" s="80">
        <f>LOOKUP(Nedela_I_kolo_sekt_A!P9,Nedela_I_kolo_sekt_A!P9)</f>
        <v>13.399999999999999</v>
      </c>
      <c r="G10" s="107">
        <f>Nedela_I_kolo_sekt_B!S9</f>
        <v>4</v>
      </c>
      <c r="H10" s="72">
        <f>Nedela_I_kolo_sekt_B!Q9</f>
        <v>14</v>
      </c>
      <c r="I10" s="75">
        <f>Nedela_I_kolo_sekt_B!P9</f>
        <v>13.1</v>
      </c>
      <c r="J10" s="107">
        <f>Nedela_I_kolo_sekt_C!S9</f>
        <v>4</v>
      </c>
      <c r="K10" s="72">
        <f>Nedela_I_kolo_sekt_C!Q9</f>
        <v>6</v>
      </c>
      <c r="L10" s="73">
        <f>Nedela_I_kolo_sekt_C!P9</f>
        <v>4.8</v>
      </c>
      <c r="M10" s="108">
        <f>Nedela_I_kolo_sekt_D!S9</f>
        <v>5</v>
      </c>
      <c r="N10" s="72">
        <f>Nedela_I_kolo_sekt_D!Q9</f>
        <v>3</v>
      </c>
      <c r="O10" s="75">
        <f>Nedela_I_kolo_sekt_D!P9</f>
        <v>4</v>
      </c>
      <c r="P10" s="110">
        <f t="shared" si="0"/>
        <v>15</v>
      </c>
      <c r="Q10" s="63">
        <f t="shared" si="1"/>
        <v>35</v>
      </c>
      <c r="R10" s="66">
        <f t="shared" si="1"/>
        <v>35.3</v>
      </c>
      <c r="S10" s="81">
        <v>4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8.75" hidden="1" thickBot="1">
      <c r="A11" s="5"/>
      <c r="B11" s="69" t="s">
        <v>25</v>
      </c>
      <c r="C11" s="112"/>
      <c r="D11" s="109">
        <f>LOOKUP(Nedela_I_kolo_sekt_A!S10,Nedela_I_kolo_sekt_A!S10)</f>
        <v>9.5</v>
      </c>
      <c r="E11" s="78">
        <f>LOOKUP(Nedela_I_kolo_sekt_A!Q10,Nedela_I_kolo_sekt_A!Q10)</f>
        <v>-4</v>
      </c>
      <c r="F11" s="80">
        <f>LOOKUP(Nedela_I_kolo_sekt_A!P10,Nedela_I_kolo_sekt_A!P10)</f>
        <v>-4</v>
      </c>
      <c r="G11" s="107">
        <f>Nedela_I_kolo_sekt_B!S10</f>
        <v>9.5</v>
      </c>
      <c r="H11" s="72">
        <f>Nedela_I_kolo_sekt_B!Q10</f>
        <v>-4</v>
      </c>
      <c r="I11" s="75">
        <f>Nedela_I_kolo_sekt_B!P10</f>
        <v>-4</v>
      </c>
      <c r="J11" s="107">
        <f>Nedela_I_kolo_sekt_C!S10</f>
        <v>9.5</v>
      </c>
      <c r="K11" s="72">
        <f>Nedela_I_kolo_sekt_C!Q10</f>
        <v>-4</v>
      </c>
      <c r="L11" s="73">
        <f>Nedela_I_kolo_sekt_C!P10</f>
        <v>-4</v>
      </c>
      <c r="M11" s="108">
        <f>Nedela_I_kolo_sekt_D!S10</f>
        <v>9.5</v>
      </c>
      <c r="N11" s="72">
        <f>Nedela_I_kolo_sekt_D!Q10</f>
        <v>-4</v>
      </c>
      <c r="O11" s="75">
        <f>Nedela_I_kolo_sekt_D!P10</f>
        <v>-4</v>
      </c>
      <c r="P11" s="110">
        <f t="shared" si="0"/>
        <v>38</v>
      </c>
      <c r="Q11" s="63">
        <f t="shared" si="1"/>
        <v>-16</v>
      </c>
      <c r="R11" s="66">
        <f t="shared" si="1"/>
        <v>-16</v>
      </c>
      <c r="S11" s="81">
        <v>1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8.75" hidden="1" thickBot="1">
      <c r="A12" s="5"/>
      <c r="B12" s="69" t="s">
        <v>26</v>
      </c>
      <c r="C12" s="112"/>
      <c r="D12" s="109">
        <f>LOOKUP(Nedela_I_kolo_sekt_A!S11,Nedela_I_kolo_sekt_A!S11)</f>
        <v>9.5</v>
      </c>
      <c r="E12" s="78">
        <f>LOOKUP(Nedela_I_kolo_sekt_A!Q11,Nedela_I_kolo_sekt_A!Q11)</f>
        <v>-4</v>
      </c>
      <c r="F12" s="80">
        <f>LOOKUP(Nedela_I_kolo_sekt_A!P11,Nedela_I_kolo_sekt_A!P11)</f>
        <v>-4</v>
      </c>
      <c r="G12" s="107">
        <f>Nedela_I_kolo_sekt_B!S11</f>
        <v>9.5</v>
      </c>
      <c r="H12" s="72">
        <f>Nedela_I_kolo_sekt_B!Q11</f>
        <v>-4</v>
      </c>
      <c r="I12" s="75">
        <f>Nedela_I_kolo_sekt_B!P11</f>
        <v>-4</v>
      </c>
      <c r="J12" s="107">
        <f>Nedela_I_kolo_sekt_C!S11</f>
        <v>9.5</v>
      </c>
      <c r="K12" s="72">
        <f>Nedela_I_kolo_sekt_C!Q11</f>
        <v>-4</v>
      </c>
      <c r="L12" s="73">
        <f>Nedela_I_kolo_sekt_C!P11</f>
        <v>-4</v>
      </c>
      <c r="M12" s="108">
        <f>Nedela_I_kolo_sekt_D!S11</f>
        <v>9.5</v>
      </c>
      <c r="N12" s="72">
        <f>Nedela_I_kolo_sekt_D!Q11</f>
        <v>-4</v>
      </c>
      <c r="O12" s="75">
        <f>Nedela_I_kolo_sekt_D!P11</f>
        <v>-4</v>
      </c>
      <c r="P12" s="110">
        <f t="shared" si="0"/>
        <v>38</v>
      </c>
      <c r="Q12" s="63">
        <f t="shared" si="1"/>
        <v>-16</v>
      </c>
      <c r="R12" s="66">
        <f t="shared" si="1"/>
        <v>-16</v>
      </c>
      <c r="S12" s="81">
        <v>1</v>
      </c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8.75" hidden="1" thickBot="1">
      <c r="A13" s="5"/>
      <c r="B13" s="69" t="s">
        <v>27</v>
      </c>
      <c r="C13" s="112"/>
      <c r="D13" s="109">
        <f>LOOKUP(Nedela_I_kolo_sekt_A!S12,Nedela_I_kolo_sekt_A!S12)</f>
        <v>9.5</v>
      </c>
      <c r="E13" s="78">
        <f>LOOKUP(Nedela_I_kolo_sekt_A!Q12,Nedela_I_kolo_sekt_A!Q12)</f>
        <v>-4</v>
      </c>
      <c r="F13" s="80">
        <f>LOOKUP(Nedela_I_kolo_sekt_A!P12,Nedela_I_kolo_sekt_A!P12)</f>
        <v>-4</v>
      </c>
      <c r="G13" s="107">
        <f>Nedela_I_kolo_sekt_B!S12</f>
        <v>9.5</v>
      </c>
      <c r="H13" s="72">
        <f>Nedela_I_kolo_sekt_B!Q12</f>
        <v>-4</v>
      </c>
      <c r="I13" s="75">
        <f>Nedela_I_kolo_sekt_B!P12</f>
        <v>-4</v>
      </c>
      <c r="J13" s="107">
        <f>Nedela_I_kolo_sekt_C!S12</f>
        <v>9.5</v>
      </c>
      <c r="K13" s="72">
        <f>Nedela_I_kolo_sekt_C!Q12</f>
        <v>-4</v>
      </c>
      <c r="L13" s="73">
        <f>Nedela_I_kolo_sekt_C!P12</f>
        <v>-4</v>
      </c>
      <c r="M13" s="108">
        <f>Nedela_I_kolo_sekt_D!S12</f>
        <v>9.5</v>
      </c>
      <c r="N13" s="72">
        <f>Nedela_I_kolo_sekt_D!Q12</f>
        <v>-4</v>
      </c>
      <c r="O13" s="75">
        <f>Nedela_I_kolo_sekt_D!P12</f>
        <v>-4</v>
      </c>
      <c r="P13" s="110">
        <f t="shared" si="0"/>
        <v>38</v>
      </c>
      <c r="Q13" s="63">
        <f t="shared" si="1"/>
        <v>-16</v>
      </c>
      <c r="R13" s="66">
        <f t="shared" si="1"/>
        <v>-16</v>
      </c>
      <c r="S13" s="81">
        <v>1</v>
      </c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8.75" hidden="1" thickBot="1">
      <c r="A14" s="5"/>
      <c r="B14" s="69" t="s">
        <v>28</v>
      </c>
      <c r="C14" s="112"/>
      <c r="D14" s="109">
        <f>LOOKUP(Nedela_I_kolo_sekt_A!S13,Nedela_I_kolo_sekt_A!S13)</f>
        <v>9.5</v>
      </c>
      <c r="E14" s="78">
        <f>LOOKUP(Nedela_I_kolo_sekt_A!Q13,Nedela_I_kolo_sekt_A!Q13)</f>
        <v>-4</v>
      </c>
      <c r="F14" s="80">
        <f>LOOKUP(Nedela_I_kolo_sekt_A!P13,Nedela_I_kolo_sekt_A!P13)</f>
        <v>-4</v>
      </c>
      <c r="G14" s="107">
        <f>Nedela_I_kolo_sekt_B!S13</f>
        <v>9.5</v>
      </c>
      <c r="H14" s="72">
        <f>Nedela_I_kolo_sekt_B!Q13</f>
        <v>-4</v>
      </c>
      <c r="I14" s="75">
        <f>Nedela_I_kolo_sekt_B!P13</f>
        <v>-4</v>
      </c>
      <c r="J14" s="107">
        <f>Nedela_I_kolo_sekt_C!S13</f>
        <v>9.5</v>
      </c>
      <c r="K14" s="72">
        <f>Nedela_I_kolo_sekt_C!Q13</f>
        <v>-4</v>
      </c>
      <c r="L14" s="73">
        <f>Nedela_I_kolo_sekt_C!P13</f>
        <v>-4</v>
      </c>
      <c r="M14" s="108">
        <f>Nedela_I_kolo_sekt_D!S13</f>
        <v>9.5</v>
      </c>
      <c r="N14" s="72">
        <f>Nedela_I_kolo_sekt_D!Q13</f>
        <v>-4</v>
      </c>
      <c r="O14" s="75">
        <f>Nedela_I_kolo_sekt_D!P13</f>
        <v>-4</v>
      </c>
      <c r="P14" s="110">
        <f t="shared" si="0"/>
        <v>38</v>
      </c>
      <c r="Q14" s="63">
        <f t="shared" si="1"/>
        <v>-16</v>
      </c>
      <c r="R14" s="66">
        <f t="shared" si="1"/>
        <v>-16</v>
      </c>
      <c r="S14" s="81">
        <v>1</v>
      </c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8.75" hidden="1" thickBot="1">
      <c r="A15" s="5"/>
      <c r="B15" s="69" t="s">
        <v>29</v>
      </c>
      <c r="C15" s="112"/>
      <c r="D15" s="109">
        <f>LOOKUP(Nedela_I_kolo_sekt_A!S14,Nedela_I_kolo_sekt_A!S14)</f>
        <v>9.5</v>
      </c>
      <c r="E15" s="78">
        <f>LOOKUP(Nedela_I_kolo_sekt_A!Q14,Nedela_I_kolo_sekt_A!Q14)</f>
        <v>-4</v>
      </c>
      <c r="F15" s="80">
        <f>LOOKUP(Nedela_I_kolo_sekt_A!P14,Nedela_I_kolo_sekt_A!P14)</f>
        <v>-4</v>
      </c>
      <c r="G15" s="107">
        <f>Nedela_I_kolo_sekt_B!S14</f>
        <v>9.5</v>
      </c>
      <c r="H15" s="72">
        <f>Nedela_I_kolo_sekt_B!Q14</f>
        <v>-4</v>
      </c>
      <c r="I15" s="75">
        <f>Nedela_I_kolo_sekt_B!P14</f>
        <v>-4</v>
      </c>
      <c r="J15" s="107">
        <f>Nedela_I_kolo_sekt_C!S14</f>
        <v>9.5</v>
      </c>
      <c r="K15" s="72">
        <f>Nedela_I_kolo_sekt_C!Q14</f>
        <v>-4</v>
      </c>
      <c r="L15" s="73">
        <f>Nedela_I_kolo_sekt_C!P14</f>
        <v>-4</v>
      </c>
      <c r="M15" s="108">
        <f>Nedela_I_kolo_sekt_D!S14</f>
        <v>9.5</v>
      </c>
      <c r="N15" s="72">
        <f>Nedela_I_kolo_sekt_D!Q14</f>
        <v>-4</v>
      </c>
      <c r="O15" s="75">
        <f>Nedela_I_kolo_sekt_D!P14</f>
        <v>-4</v>
      </c>
      <c r="P15" s="110">
        <f t="shared" si="0"/>
        <v>38</v>
      </c>
      <c r="Q15" s="63">
        <f t="shared" si="1"/>
        <v>-16</v>
      </c>
      <c r="R15" s="66">
        <f t="shared" si="1"/>
        <v>-16</v>
      </c>
      <c r="S15" s="81">
        <v>1</v>
      </c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.75" hidden="1" thickBot="1">
      <c r="A16" s="5"/>
      <c r="B16" s="70" t="s">
        <v>30</v>
      </c>
      <c r="C16" s="113"/>
      <c r="D16" s="106">
        <f>LOOKUP(Nedela_I_kolo_sekt_A!S15,Nedela_I_kolo_sekt_A!S15)</f>
        <v>9.5</v>
      </c>
      <c r="E16" s="83">
        <f>LOOKUP(Nedela_I_kolo_sekt_A!Q15,Nedela_I_kolo_sekt_A!Q15)</f>
        <v>-4</v>
      </c>
      <c r="F16" s="85">
        <f>LOOKUP(Nedela_I_kolo_sekt_A!P15,Nedela_I_kolo_sekt_A!P15)</f>
        <v>-4</v>
      </c>
      <c r="G16" s="107">
        <f>Nedela_I_kolo_sekt_B!S15</f>
        <v>9.5</v>
      </c>
      <c r="H16" s="72">
        <f>Nedela_I_kolo_sekt_B!Q15</f>
        <v>-4</v>
      </c>
      <c r="I16" s="75">
        <f>Nedela_I_kolo_sekt_B!P15</f>
        <v>-4</v>
      </c>
      <c r="J16" s="107">
        <f>Nedela_I_kolo_sekt_C!S15</f>
        <v>9.5</v>
      </c>
      <c r="K16" s="72">
        <f>Nedela_I_kolo_sekt_C!Q15</f>
        <v>-4</v>
      </c>
      <c r="L16" s="73">
        <f>Nedela_I_kolo_sekt_C!P15</f>
        <v>-4</v>
      </c>
      <c r="M16" s="108">
        <f>Nedela_I_kolo_sekt_D!S15</f>
        <v>9.5</v>
      </c>
      <c r="N16" s="72">
        <f>Nedela_I_kolo_sekt_D!Q15</f>
        <v>-4</v>
      </c>
      <c r="O16" s="75">
        <f>Nedela_I_kolo_sekt_D!P15</f>
        <v>-4</v>
      </c>
      <c r="P16" s="110">
        <f t="shared" si="0"/>
        <v>38</v>
      </c>
      <c r="Q16" s="64">
        <f t="shared" si="1"/>
        <v>-16</v>
      </c>
      <c r="R16" s="67">
        <f t="shared" si="1"/>
        <v>-16</v>
      </c>
      <c r="S16" s="86">
        <v>1</v>
      </c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 hidden="1">
      <c r="A17" s="5"/>
      <c r="B17" s="87"/>
      <c r="C17" s="88"/>
      <c r="D17" s="89">
        <f>SUM(D5:D16)</f>
        <v>78</v>
      </c>
      <c r="E17" s="89">
        <f aca="true" t="shared" si="2" ref="E17:P17">SUM(E5:E16)</f>
        <v>21</v>
      </c>
      <c r="F17" s="89">
        <f t="shared" si="2"/>
        <v>34.4</v>
      </c>
      <c r="G17" s="89">
        <f t="shared" si="2"/>
        <v>79</v>
      </c>
      <c r="H17" s="89">
        <f t="shared" si="2"/>
        <v>63</v>
      </c>
      <c r="I17" s="89">
        <f t="shared" si="2"/>
        <v>78.9</v>
      </c>
      <c r="J17" s="89">
        <f t="shared" si="2"/>
        <v>78</v>
      </c>
      <c r="K17" s="89">
        <f t="shared" si="2"/>
        <v>6</v>
      </c>
      <c r="L17" s="89">
        <f t="shared" si="2"/>
        <v>24.299999999999997</v>
      </c>
      <c r="M17" s="89">
        <f t="shared" si="2"/>
        <v>78</v>
      </c>
      <c r="N17" s="89">
        <f t="shared" si="2"/>
        <v>20</v>
      </c>
      <c r="O17" s="89">
        <f t="shared" si="2"/>
        <v>31.60000000000001</v>
      </c>
      <c r="P17" s="89">
        <f t="shared" si="2"/>
        <v>313</v>
      </c>
      <c r="Q17" s="88"/>
      <c r="R17" s="88"/>
      <c r="S17" s="88"/>
      <c r="T17" s="5"/>
      <c r="U17" s="5"/>
      <c r="V17" s="5"/>
      <c r="W17" s="5"/>
      <c r="X17" s="5"/>
      <c r="Y17" s="5"/>
      <c r="Z17" s="5"/>
    </row>
    <row r="18" spans="1:26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 t="s">
        <v>74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R3:R4"/>
    <mergeCell ref="S3:S4"/>
    <mergeCell ref="B2:S2"/>
    <mergeCell ref="B3:B4"/>
    <mergeCell ref="C3:C4"/>
    <mergeCell ref="D3:F3"/>
    <mergeCell ref="G3:I3"/>
    <mergeCell ref="J3:L3"/>
    <mergeCell ref="M3:O3"/>
    <mergeCell ref="P3:P4"/>
    <mergeCell ref="Q3:Q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V10" sqref="V10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19.8515625" style="0" customWidth="1"/>
    <col min="4" max="5" width="8.7109375" style="0" customWidth="1"/>
    <col min="6" max="6" width="8.28125" style="0" bestFit="1" customWidth="1"/>
    <col min="7" max="7" width="9.00390625" style="0" customWidth="1"/>
    <col min="8" max="8" width="8.7109375" style="0" customWidth="1"/>
    <col min="9" max="9" width="10.421875" style="0" customWidth="1"/>
    <col min="10" max="10" width="0.2890625" style="0" customWidth="1"/>
    <col min="11" max="12" width="12.28125" style="0" hidden="1" customWidth="1"/>
    <col min="13" max="13" width="13.140625" style="0" customWidth="1"/>
    <col min="14" max="14" width="10.140625" style="0" customWidth="1"/>
    <col min="15" max="15" width="11.421875" style="0" customWidth="1"/>
    <col min="16" max="16" width="9.851562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121" t="s">
        <v>75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</row>
    <row r="3" spans="1:23" ht="16.5" customHeight="1" thickBot="1">
      <c r="A3" s="5"/>
      <c r="B3" s="130" t="s">
        <v>37</v>
      </c>
      <c r="C3" s="128" t="s">
        <v>2</v>
      </c>
      <c r="D3" s="124" t="s">
        <v>33</v>
      </c>
      <c r="E3" s="125"/>
      <c r="F3" s="125"/>
      <c r="G3" s="126" t="s">
        <v>34</v>
      </c>
      <c r="H3" s="125"/>
      <c r="I3" s="127"/>
      <c r="J3" s="124" t="s">
        <v>35</v>
      </c>
      <c r="K3" s="125"/>
      <c r="L3" s="125"/>
      <c r="M3" s="132" t="s">
        <v>36</v>
      </c>
      <c r="N3" s="134" t="s">
        <v>14</v>
      </c>
      <c r="O3" s="136" t="s">
        <v>38</v>
      </c>
      <c r="P3" s="128" t="s">
        <v>15</v>
      </c>
      <c r="Q3" s="4" t="s">
        <v>16</v>
      </c>
      <c r="R3" s="5"/>
      <c r="S3" s="4" t="s">
        <v>17</v>
      </c>
      <c r="T3" s="4" t="s">
        <v>18</v>
      </c>
      <c r="U3" s="5"/>
      <c r="V3" s="5"/>
      <c r="W3" s="5"/>
    </row>
    <row r="4" spans="1:23" ht="47.25" customHeight="1" thickBot="1">
      <c r="A4" s="5"/>
      <c r="B4" s="131"/>
      <c r="C4" s="129"/>
      <c r="D4" s="59" t="s">
        <v>15</v>
      </c>
      <c r="E4" s="58" t="s">
        <v>31</v>
      </c>
      <c r="F4" s="58" t="s">
        <v>32</v>
      </c>
      <c r="G4" s="61" t="s">
        <v>15</v>
      </c>
      <c r="H4" s="58" t="s">
        <v>31</v>
      </c>
      <c r="I4" s="60" t="s">
        <v>32</v>
      </c>
      <c r="J4" s="59" t="s">
        <v>15</v>
      </c>
      <c r="K4" s="58" t="s">
        <v>31</v>
      </c>
      <c r="L4" s="58" t="s">
        <v>32</v>
      </c>
      <c r="M4" s="144"/>
      <c r="N4" s="135"/>
      <c r="O4" s="137"/>
      <c r="P4" s="138"/>
      <c r="Q4" s="4"/>
      <c r="R4" s="5"/>
      <c r="S4" s="4"/>
      <c r="T4" s="4"/>
      <c r="U4" s="5"/>
      <c r="V4" s="5"/>
      <c r="W4" s="5"/>
    </row>
    <row r="5" spans="1:23" ht="18.75" thickBot="1">
      <c r="A5" s="5"/>
      <c r="B5" s="68" t="s">
        <v>19</v>
      </c>
      <c r="C5" s="111" t="s">
        <v>58</v>
      </c>
      <c r="D5" s="74">
        <f>Celkovo_sobota_I_kola!P5</f>
        <v>8</v>
      </c>
      <c r="E5" s="72">
        <f>Celkovo_sobota_I_kola!Q5</f>
        <v>39</v>
      </c>
      <c r="F5" s="75">
        <f>Celkovo_sobota_I_kola!R5</f>
        <v>70.2</v>
      </c>
      <c r="G5" s="71">
        <f>Celkovo_nedela_I_kola!P5</f>
        <v>10</v>
      </c>
      <c r="H5" s="72">
        <f>Celkovo_nedela_I_kola!Q5</f>
        <v>49</v>
      </c>
      <c r="I5" s="75">
        <f>Celkovo_nedela_I_kola!R5</f>
        <v>76.2</v>
      </c>
      <c r="J5" s="71"/>
      <c r="K5" s="72"/>
      <c r="L5" s="73"/>
      <c r="M5" s="95">
        <f aca="true" t="shared" si="0" ref="M5:M16">SUM(D5,G5,J5,)</f>
        <v>18</v>
      </c>
      <c r="N5" s="98">
        <f>F5+I5</f>
        <v>146.4</v>
      </c>
      <c r="O5" s="99">
        <f>E5+H5</f>
        <v>88</v>
      </c>
      <c r="P5" s="76">
        <v>1</v>
      </c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8.75" thickBot="1">
      <c r="A6" s="5"/>
      <c r="B6" s="69" t="s">
        <v>20</v>
      </c>
      <c r="C6" s="112" t="s">
        <v>59</v>
      </c>
      <c r="D6" s="74">
        <f>Celkovo_sobota_I_kola!P6</f>
        <v>14</v>
      </c>
      <c r="E6" s="72">
        <f>Celkovo_sobota_I_kola!Q6</f>
        <v>32</v>
      </c>
      <c r="F6" s="75">
        <f>Celkovo_sobota_I_kola!R6</f>
        <v>38</v>
      </c>
      <c r="G6" s="71">
        <f>Celkovo_nedela_I_kola!P6</f>
        <v>12</v>
      </c>
      <c r="H6" s="72">
        <f>Celkovo_nedela_I_kola!Q6</f>
        <v>54</v>
      </c>
      <c r="I6" s="75">
        <f>Celkovo_nedela_I_kola!R6</f>
        <v>63.5</v>
      </c>
      <c r="J6" s="77"/>
      <c r="K6" s="78"/>
      <c r="L6" s="79"/>
      <c r="M6" s="96">
        <f t="shared" si="0"/>
        <v>26</v>
      </c>
      <c r="N6" s="98">
        <f aca="true" t="shared" si="1" ref="N6:N16">F6+I6</f>
        <v>101.5</v>
      </c>
      <c r="O6" s="99">
        <f aca="true" t="shared" si="2" ref="O6:O16">E6+H6</f>
        <v>86</v>
      </c>
      <c r="P6" s="76">
        <v>3</v>
      </c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8.75" thickBot="1">
      <c r="A7" s="5"/>
      <c r="B7" s="69" t="s">
        <v>21</v>
      </c>
      <c r="C7" s="112" t="s">
        <v>60</v>
      </c>
      <c r="D7" s="74">
        <f>Celkovo_sobota_I_kola!P7</f>
        <v>20</v>
      </c>
      <c r="E7" s="72">
        <f>Celkovo_sobota_I_kola!Q7</f>
        <v>26</v>
      </c>
      <c r="F7" s="75">
        <f>Celkovo_sobota_I_kola!R7</f>
        <v>18.599999999999998</v>
      </c>
      <c r="G7" s="71">
        <f>Celkovo_nedela_I_kola!P7</f>
        <v>20</v>
      </c>
      <c r="H7" s="72">
        <f>Celkovo_nedela_I_kola!Q7</f>
        <v>21</v>
      </c>
      <c r="I7" s="75">
        <f>Celkovo_nedela_I_kola!R7</f>
        <v>20.700000000000003</v>
      </c>
      <c r="J7" s="77"/>
      <c r="K7" s="78"/>
      <c r="L7" s="79"/>
      <c r="M7" s="96">
        <f t="shared" si="0"/>
        <v>40</v>
      </c>
      <c r="N7" s="98">
        <f t="shared" si="1"/>
        <v>39.3</v>
      </c>
      <c r="O7" s="99">
        <f t="shared" si="2"/>
        <v>47</v>
      </c>
      <c r="P7" s="76">
        <v>6</v>
      </c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8.75" thickBot="1">
      <c r="A8" s="5"/>
      <c r="B8" s="69" t="s">
        <v>22</v>
      </c>
      <c r="C8" s="112" t="s">
        <v>61</v>
      </c>
      <c r="D8" s="74">
        <f>Celkovo_sobota_I_kola!P8</f>
        <v>12</v>
      </c>
      <c r="E8" s="72">
        <f>Celkovo_sobota_I_kola!Q8</f>
        <v>33</v>
      </c>
      <c r="F8" s="75">
        <f>Celkovo_sobota_I_kola!R8</f>
        <v>53.7</v>
      </c>
      <c r="G8" s="71">
        <f>Celkovo_nedela_I_kola!P8</f>
        <v>16</v>
      </c>
      <c r="H8" s="72">
        <f>Celkovo_nedela_I_kola!Q8</f>
        <v>24</v>
      </c>
      <c r="I8" s="75">
        <f>Celkovo_nedela_I_kola!R8</f>
        <v>28.8</v>
      </c>
      <c r="J8" s="77"/>
      <c r="K8" s="78"/>
      <c r="L8" s="79"/>
      <c r="M8" s="96">
        <f t="shared" si="0"/>
        <v>28</v>
      </c>
      <c r="N8" s="98">
        <f t="shared" si="1"/>
        <v>82.5</v>
      </c>
      <c r="O8" s="99">
        <f t="shared" si="2"/>
        <v>57</v>
      </c>
      <c r="P8" s="76">
        <v>4</v>
      </c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8.75" thickBot="1">
      <c r="A9" s="5"/>
      <c r="B9" s="69" t="s">
        <v>23</v>
      </c>
      <c r="C9" s="112" t="s">
        <v>62</v>
      </c>
      <c r="D9" s="74">
        <f>Celkovo_sobota_I_kola!P9</f>
        <v>22</v>
      </c>
      <c r="E9" s="72">
        <f>Celkovo_sobota_I_kola!Q9</f>
        <v>17</v>
      </c>
      <c r="F9" s="75">
        <f>Celkovo_sobota_I_kola!R9</f>
        <v>25</v>
      </c>
      <c r="G9" s="71">
        <f>Celkovo_nedela_I_kola!P9</f>
        <v>12</v>
      </c>
      <c r="H9" s="72">
        <f>Celkovo_nedela_I_kola!Q9</f>
        <v>23</v>
      </c>
      <c r="I9" s="75">
        <f>Celkovo_nedela_I_kola!R9</f>
        <v>40.7</v>
      </c>
      <c r="J9" s="77"/>
      <c r="K9" s="78"/>
      <c r="L9" s="79"/>
      <c r="M9" s="96">
        <f t="shared" si="0"/>
        <v>34</v>
      </c>
      <c r="N9" s="98">
        <f t="shared" si="1"/>
        <v>65.7</v>
      </c>
      <c r="O9" s="99">
        <f t="shared" si="2"/>
        <v>40</v>
      </c>
      <c r="P9" s="76">
        <v>5</v>
      </c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8">
      <c r="A10" s="5"/>
      <c r="B10" s="69" t="s">
        <v>24</v>
      </c>
      <c r="C10" s="112" t="s">
        <v>63</v>
      </c>
      <c r="D10" s="74">
        <f>Celkovo_sobota_I_kola!P10</f>
        <v>10</v>
      </c>
      <c r="E10" s="72">
        <f>Celkovo_sobota_I_kola!Q10</f>
        <v>48</v>
      </c>
      <c r="F10" s="75">
        <f>Celkovo_sobota_I_kola!R10</f>
        <v>61.00000000000001</v>
      </c>
      <c r="G10" s="71">
        <f>Celkovo_nedela_I_kola!P10</f>
        <v>15</v>
      </c>
      <c r="H10" s="72">
        <f>Celkovo_nedela_I_kola!Q10</f>
        <v>35</v>
      </c>
      <c r="I10" s="75">
        <f>Celkovo_nedela_I_kola!R10</f>
        <v>35.3</v>
      </c>
      <c r="J10" s="77"/>
      <c r="K10" s="78"/>
      <c r="L10" s="79"/>
      <c r="M10" s="96">
        <f t="shared" si="0"/>
        <v>25</v>
      </c>
      <c r="N10" s="98">
        <f t="shared" si="1"/>
        <v>96.30000000000001</v>
      </c>
      <c r="O10" s="99">
        <f t="shared" si="2"/>
        <v>83</v>
      </c>
      <c r="P10" s="76">
        <v>2</v>
      </c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8.75" hidden="1" thickBot="1">
      <c r="A11" s="5"/>
      <c r="B11" s="69" t="s">
        <v>25</v>
      </c>
      <c r="C11" s="112"/>
      <c r="D11" s="74">
        <f>Celkovo_sobota_I_kola!P11</f>
        <v>38</v>
      </c>
      <c r="E11" s="72">
        <f>Celkovo_sobota_I_kola!Q11</f>
        <v>-16</v>
      </c>
      <c r="F11" s="75">
        <f>Celkovo_sobota_I_kola!R11</f>
        <v>-16</v>
      </c>
      <c r="G11" s="71">
        <f>Celkovo_nedela_I_kola!P11</f>
        <v>38</v>
      </c>
      <c r="H11" s="72">
        <f>Celkovo_nedela_I_kola!Q11</f>
        <v>-16</v>
      </c>
      <c r="I11" s="75">
        <f>Celkovo_nedela_I_kola!R11</f>
        <v>-16</v>
      </c>
      <c r="J11" s="77"/>
      <c r="K11" s="78"/>
      <c r="L11" s="79"/>
      <c r="M11" s="96">
        <f t="shared" si="0"/>
        <v>76</v>
      </c>
      <c r="N11" s="98">
        <f t="shared" si="1"/>
        <v>-32</v>
      </c>
      <c r="O11" s="99">
        <f t="shared" si="2"/>
        <v>-32</v>
      </c>
      <c r="P11" s="76">
        <v>1</v>
      </c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8.75" hidden="1" thickBot="1">
      <c r="A12" s="5"/>
      <c r="B12" s="69" t="s">
        <v>26</v>
      </c>
      <c r="C12" s="112"/>
      <c r="D12" s="74">
        <f>Celkovo_sobota_I_kola!P12</f>
        <v>38</v>
      </c>
      <c r="E12" s="72">
        <f>Celkovo_sobota_I_kola!Q12</f>
        <v>-16</v>
      </c>
      <c r="F12" s="75">
        <f>Celkovo_sobota_I_kola!R12</f>
        <v>-16</v>
      </c>
      <c r="G12" s="71">
        <f>Celkovo_nedela_I_kola!P12</f>
        <v>38</v>
      </c>
      <c r="H12" s="72">
        <f>Celkovo_nedela_I_kola!Q12</f>
        <v>-16</v>
      </c>
      <c r="I12" s="75">
        <f>Celkovo_nedela_I_kola!R12</f>
        <v>-16</v>
      </c>
      <c r="J12" s="77"/>
      <c r="K12" s="78"/>
      <c r="L12" s="79"/>
      <c r="M12" s="96">
        <f t="shared" si="0"/>
        <v>76</v>
      </c>
      <c r="N12" s="98">
        <f t="shared" si="1"/>
        <v>-32</v>
      </c>
      <c r="O12" s="99">
        <f t="shared" si="2"/>
        <v>-32</v>
      </c>
      <c r="P12" s="76">
        <v>1</v>
      </c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8.75" hidden="1" thickBot="1">
      <c r="A13" s="5"/>
      <c r="B13" s="69" t="s">
        <v>27</v>
      </c>
      <c r="C13" s="112"/>
      <c r="D13" s="74">
        <f>Celkovo_sobota_I_kola!P13</f>
        <v>38</v>
      </c>
      <c r="E13" s="72">
        <f>Celkovo_sobota_I_kola!Q13</f>
        <v>-16</v>
      </c>
      <c r="F13" s="75">
        <f>Celkovo_sobota_I_kola!R13</f>
        <v>-16</v>
      </c>
      <c r="G13" s="71">
        <f>Celkovo_nedela_I_kola!P13</f>
        <v>38</v>
      </c>
      <c r="H13" s="72">
        <f>Celkovo_nedela_I_kola!Q13</f>
        <v>-16</v>
      </c>
      <c r="I13" s="75">
        <f>Celkovo_nedela_I_kola!R13</f>
        <v>-16</v>
      </c>
      <c r="J13" s="77"/>
      <c r="K13" s="78"/>
      <c r="L13" s="79"/>
      <c r="M13" s="96">
        <f t="shared" si="0"/>
        <v>76</v>
      </c>
      <c r="N13" s="98">
        <f t="shared" si="1"/>
        <v>-32</v>
      </c>
      <c r="O13" s="99">
        <f t="shared" si="2"/>
        <v>-32</v>
      </c>
      <c r="P13" s="76">
        <v>1</v>
      </c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8.75" hidden="1" thickBot="1">
      <c r="A14" s="5"/>
      <c r="B14" s="69" t="s">
        <v>28</v>
      </c>
      <c r="C14" s="112"/>
      <c r="D14" s="74">
        <f>Celkovo_sobota_I_kola!P14</f>
        <v>38</v>
      </c>
      <c r="E14" s="72">
        <f>Celkovo_sobota_I_kola!Q14</f>
        <v>-16</v>
      </c>
      <c r="F14" s="75">
        <f>Celkovo_sobota_I_kola!R14</f>
        <v>-16</v>
      </c>
      <c r="G14" s="71">
        <f>Celkovo_nedela_I_kola!P14</f>
        <v>38</v>
      </c>
      <c r="H14" s="72">
        <f>Celkovo_nedela_I_kola!Q14</f>
        <v>-16</v>
      </c>
      <c r="I14" s="75">
        <f>Celkovo_nedela_I_kola!R14</f>
        <v>-16</v>
      </c>
      <c r="J14" s="77"/>
      <c r="K14" s="78"/>
      <c r="L14" s="79"/>
      <c r="M14" s="96">
        <f t="shared" si="0"/>
        <v>76</v>
      </c>
      <c r="N14" s="98">
        <f t="shared" si="1"/>
        <v>-32</v>
      </c>
      <c r="O14" s="99">
        <f t="shared" si="2"/>
        <v>-32</v>
      </c>
      <c r="P14" s="76">
        <v>1</v>
      </c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8.75" hidden="1" thickBot="1">
      <c r="A15" s="5"/>
      <c r="B15" s="69" t="s">
        <v>29</v>
      </c>
      <c r="C15" s="112"/>
      <c r="D15" s="74">
        <f>Celkovo_sobota_I_kola!P15</f>
        <v>38</v>
      </c>
      <c r="E15" s="72">
        <f>Celkovo_sobota_I_kola!Q15</f>
        <v>-16</v>
      </c>
      <c r="F15" s="75">
        <f>Celkovo_sobota_I_kola!R15</f>
        <v>-16</v>
      </c>
      <c r="G15" s="71">
        <f>Celkovo_nedela_I_kola!P15</f>
        <v>38</v>
      </c>
      <c r="H15" s="72">
        <f>Celkovo_nedela_I_kola!Q15</f>
        <v>-16</v>
      </c>
      <c r="I15" s="75">
        <f>Celkovo_nedela_I_kola!R15</f>
        <v>-16</v>
      </c>
      <c r="J15" s="77"/>
      <c r="K15" s="78"/>
      <c r="L15" s="79"/>
      <c r="M15" s="96">
        <f t="shared" si="0"/>
        <v>76</v>
      </c>
      <c r="N15" s="98">
        <f t="shared" si="1"/>
        <v>-32</v>
      </c>
      <c r="O15" s="99">
        <f t="shared" si="2"/>
        <v>-32</v>
      </c>
      <c r="P15" s="76">
        <v>1</v>
      </c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.75" hidden="1" thickBot="1">
      <c r="A16" s="5"/>
      <c r="B16" s="70" t="s">
        <v>30</v>
      </c>
      <c r="C16" s="113"/>
      <c r="D16" s="74">
        <f>Celkovo_sobota_I_kola!P16</f>
        <v>38</v>
      </c>
      <c r="E16" s="72">
        <f>Celkovo_sobota_I_kola!Q16</f>
        <v>-16</v>
      </c>
      <c r="F16" s="75">
        <f>Celkovo_sobota_I_kola!R16</f>
        <v>-16</v>
      </c>
      <c r="G16" s="71">
        <f>Celkovo_nedela_I_kola!P16</f>
        <v>38</v>
      </c>
      <c r="H16" s="72">
        <f>Celkovo_nedela_I_kola!Q16</f>
        <v>-16</v>
      </c>
      <c r="I16" s="75">
        <f>Celkovo_nedela_I_kola!R16</f>
        <v>-16</v>
      </c>
      <c r="J16" s="82"/>
      <c r="K16" s="83"/>
      <c r="L16" s="84"/>
      <c r="M16" s="97">
        <f t="shared" si="0"/>
        <v>76</v>
      </c>
      <c r="N16" s="98">
        <f t="shared" si="1"/>
        <v>-32</v>
      </c>
      <c r="O16" s="99">
        <f t="shared" si="2"/>
        <v>-32</v>
      </c>
      <c r="P16" s="76">
        <v>1</v>
      </c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 hidden="1">
      <c r="A17" s="5"/>
      <c r="B17" s="87"/>
      <c r="C17" s="88"/>
      <c r="D17" s="89">
        <f aca="true" t="shared" si="3" ref="D17:M17">SUM(D5:D16)</f>
        <v>314</v>
      </c>
      <c r="E17" s="89">
        <f t="shared" si="3"/>
        <v>99</v>
      </c>
      <c r="F17" s="89">
        <f t="shared" si="3"/>
        <v>170.5</v>
      </c>
      <c r="G17" s="89">
        <f t="shared" si="3"/>
        <v>313</v>
      </c>
      <c r="H17" s="89">
        <f t="shared" si="3"/>
        <v>110</v>
      </c>
      <c r="I17" s="89">
        <f t="shared" si="3"/>
        <v>169.2</v>
      </c>
      <c r="J17" s="89">
        <f t="shared" si="3"/>
        <v>0</v>
      </c>
      <c r="K17" s="89">
        <f t="shared" si="3"/>
        <v>0</v>
      </c>
      <c r="L17" s="89">
        <f t="shared" si="3"/>
        <v>0</v>
      </c>
      <c r="M17" s="89">
        <f t="shared" si="3"/>
        <v>627</v>
      </c>
      <c r="N17" s="88"/>
      <c r="O17" s="88"/>
      <c r="P17" s="88"/>
      <c r="Q17" s="5"/>
      <c r="R17" s="5"/>
      <c r="S17" s="5"/>
      <c r="T17" s="5"/>
      <c r="U17" s="5"/>
      <c r="V17" s="5"/>
      <c r="W17" s="5"/>
    </row>
    <row r="18" spans="1:23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B19" t="s">
        <v>69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C1">
      <selection activeCell="N20" sqref="N20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19.8515625" style="0" customWidth="1"/>
    <col min="4" max="4" width="8.7109375" style="0" customWidth="1"/>
    <col min="5" max="5" width="8.00390625" style="0" customWidth="1"/>
    <col min="6" max="6" width="9.28125" style="0" customWidth="1"/>
    <col min="7" max="7" width="8.57421875" style="0" customWidth="1"/>
    <col min="8" max="8" width="7.140625" style="0" customWidth="1"/>
    <col min="9" max="9" width="8.28125" style="0" customWidth="1"/>
    <col min="10" max="10" width="8.8515625" style="0" customWidth="1"/>
    <col min="11" max="11" width="6.28125" style="0" customWidth="1"/>
    <col min="12" max="12" width="7.7109375" style="0" customWidth="1"/>
    <col min="13" max="13" width="9.8515625" style="0" customWidth="1"/>
    <col min="14" max="14" width="10.7109375" style="0" customWidth="1"/>
    <col min="15" max="15" width="9.421875" style="0" customWidth="1"/>
    <col min="16" max="16" width="6.5742187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121" t="s">
        <v>76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</row>
    <row r="3" spans="1:23" ht="16.5" customHeight="1" thickBot="1">
      <c r="A3" s="5"/>
      <c r="B3" s="130" t="s">
        <v>9</v>
      </c>
      <c r="C3" s="128" t="s">
        <v>2</v>
      </c>
      <c r="D3" s="124" t="s">
        <v>66</v>
      </c>
      <c r="E3" s="125"/>
      <c r="F3" s="125"/>
      <c r="G3" s="126" t="s">
        <v>67</v>
      </c>
      <c r="H3" s="125"/>
      <c r="I3" s="127"/>
      <c r="J3" s="124" t="s">
        <v>65</v>
      </c>
      <c r="K3" s="125"/>
      <c r="L3" s="125"/>
      <c r="M3" s="145" t="s">
        <v>36</v>
      </c>
      <c r="N3" s="134" t="s">
        <v>14</v>
      </c>
      <c r="O3" s="136" t="s">
        <v>38</v>
      </c>
      <c r="P3" s="128" t="s">
        <v>47</v>
      </c>
      <c r="Q3" s="4" t="s">
        <v>16</v>
      </c>
      <c r="R3" s="5"/>
      <c r="S3" s="4" t="s">
        <v>17</v>
      </c>
      <c r="T3" s="4" t="s">
        <v>18</v>
      </c>
      <c r="U3" s="5"/>
      <c r="V3" s="5"/>
      <c r="W3" s="5"/>
    </row>
    <row r="4" spans="1:23" ht="23.25" thickBot="1">
      <c r="A4" s="5"/>
      <c r="B4" s="131"/>
      <c r="C4" s="129"/>
      <c r="D4" s="59" t="s">
        <v>15</v>
      </c>
      <c r="E4" s="58" t="s">
        <v>31</v>
      </c>
      <c r="F4" s="58" t="s">
        <v>32</v>
      </c>
      <c r="G4" s="61" t="s">
        <v>15</v>
      </c>
      <c r="H4" s="58" t="s">
        <v>31</v>
      </c>
      <c r="I4" s="60" t="s">
        <v>32</v>
      </c>
      <c r="J4" s="59" t="s">
        <v>15</v>
      </c>
      <c r="K4" s="58" t="s">
        <v>31</v>
      </c>
      <c r="L4" s="58" t="s">
        <v>32</v>
      </c>
      <c r="M4" s="144"/>
      <c r="N4" s="135"/>
      <c r="O4" s="137"/>
      <c r="P4" s="138"/>
      <c r="Q4" s="4"/>
      <c r="R4" s="5"/>
      <c r="S4" s="4"/>
      <c r="T4" s="4"/>
      <c r="U4" s="5"/>
      <c r="V4" s="5"/>
      <c r="W4" s="5"/>
    </row>
    <row r="5" spans="1:23" ht="18.75" thickBot="1">
      <c r="A5" s="5"/>
      <c r="B5" s="68" t="s">
        <v>19</v>
      </c>
      <c r="C5" s="111" t="s">
        <v>58</v>
      </c>
      <c r="D5" s="114">
        <v>30</v>
      </c>
      <c r="E5" s="72">
        <v>207</v>
      </c>
      <c r="F5" s="75">
        <v>185.5</v>
      </c>
      <c r="G5" s="114">
        <v>29</v>
      </c>
      <c r="H5" s="72">
        <v>123</v>
      </c>
      <c r="I5" s="75">
        <v>123</v>
      </c>
      <c r="J5" s="71">
        <f>'SO+NE spolu '!M5</f>
        <v>18</v>
      </c>
      <c r="K5" s="72">
        <f>'SO+NE spolu '!O5</f>
        <v>88</v>
      </c>
      <c r="L5" s="73">
        <f>'SO+NE spolu '!N5</f>
        <v>146.4</v>
      </c>
      <c r="M5" s="95">
        <f>SUM(D5,G5,J5,)</f>
        <v>77</v>
      </c>
      <c r="N5" s="98">
        <f>F5+I5+L5</f>
        <v>454.9</v>
      </c>
      <c r="O5" s="99">
        <f>E5+H5+K5</f>
        <v>418</v>
      </c>
      <c r="P5" s="76">
        <v>3</v>
      </c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8.75" thickBot="1">
      <c r="A6" s="5"/>
      <c r="B6" s="69" t="s">
        <v>20</v>
      </c>
      <c r="C6" s="112" t="s">
        <v>59</v>
      </c>
      <c r="D6" s="115">
        <v>25</v>
      </c>
      <c r="E6" s="78">
        <v>301</v>
      </c>
      <c r="F6" s="80">
        <v>218</v>
      </c>
      <c r="G6" s="114">
        <v>24</v>
      </c>
      <c r="H6" s="72">
        <v>135</v>
      </c>
      <c r="I6" s="75">
        <v>135</v>
      </c>
      <c r="J6" s="71">
        <f>'SO+NE spolu '!M6</f>
        <v>26</v>
      </c>
      <c r="K6" s="72">
        <f>'SO+NE spolu '!O6</f>
        <v>86</v>
      </c>
      <c r="L6" s="73">
        <f>'SO+NE spolu '!N6</f>
        <v>101.5</v>
      </c>
      <c r="M6" s="96">
        <f aca="true" t="shared" si="0" ref="M6:M16">SUM(D6,G6,J6,)</f>
        <v>75</v>
      </c>
      <c r="N6" s="98">
        <f aca="true" t="shared" si="1" ref="N6:N16">F6+I6+L6</f>
        <v>454.5</v>
      </c>
      <c r="O6" s="99">
        <f aca="true" t="shared" si="2" ref="O6:O16">E6+H6+K6</f>
        <v>522</v>
      </c>
      <c r="P6" s="81">
        <v>2</v>
      </c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8.75" thickBot="1">
      <c r="A7" s="5"/>
      <c r="B7" s="69" t="s">
        <v>21</v>
      </c>
      <c r="C7" s="112" t="s">
        <v>60</v>
      </c>
      <c r="D7" s="115">
        <v>34</v>
      </c>
      <c r="E7" s="78">
        <v>219</v>
      </c>
      <c r="F7" s="80">
        <v>124.6</v>
      </c>
      <c r="G7" s="114">
        <v>28</v>
      </c>
      <c r="H7" s="72">
        <v>132</v>
      </c>
      <c r="I7" s="75">
        <v>132</v>
      </c>
      <c r="J7" s="71">
        <f>'SO+NE spolu '!M7</f>
        <v>40</v>
      </c>
      <c r="K7" s="72">
        <f>'SO+NE spolu '!O7</f>
        <v>47</v>
      </c>
      <c r="L7" s="73">
        <f>'SO+NE spolu '!N7</f>
        <v>39.3</v>
      </c>
      <c r="M7" s="96">
        <f t="shared" si="0"/>
        <v>102</v>
      </c>
      <c r="N7" s="98">
        <f t="shared" si="1"/>
        <v>295.90000000000003</v>
      </c>
      <c r="O7" s="99">
        <f t="shared" si="2"/>
        <v>398</v>
      </c>
      <c r="P7" s="81">
        <v>5</v>
      </c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8.75" thickBot="1">
      <c r="A8" s="5"/>
      <c r="B8" s="69" t="s">
        <v>22</v>
      </c>
      <c r="C8" s="112" t="s">
        <v>61</v>
      </c>
      <c r="D8" s="115">
        <v>34</v>
      </c>
      <c r="E8" s="78">
        <v>236</v>
      </c>
      <c r="F8" s="80">
        <v>137.3</v>
      </c>
      <c r="G8" s="114">
        <v>16</v>
      </c>
      <c r="H8" s="72">
        <v>180</v>
      </c>
      <c r="I8" s="75">
        <v>180</v>
      </c>
      <c r="J8" s="71">
        <f>'SO+NE spolu '!M8</f>
        <v>28</v>
      </c>
      <c r="K8" s="72">
        <f>'SO+NE spolu '!O8</f>
        <v>57</v>
      </c>
      <c r="L8" s="73">
        <f>'SO+NE spolu '!N8</f>
        <v>82.5</v>
      </c>
      <c r="M8" s="96">
        <f t="shared" si="0"/>
        <v>78</v>
      </c>
      <c r="N8" s="98">
        <f t="shared" si="1"/>
        <v>399.8</v>
      </c>
      <c r="O8" s="99">
        <f t="shared" si="2"/>
        <v>473</v>
      </c>
      <c r="P8" s="81">
        <v>4</v>
      </c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8.75" thickBot="1">
      <c r="A9" s="5"/>
      <c r="B9" s="69" t="s">
        <v>23</v>
      </c>
      <c r="C9" s="112" t="s">
        <v>62</v>
      </c>
      <c r="D9" s="115">
        <v>30</v>
      </c>
      <c r="E9" s="78">
        <v>191</v>
      </c>
      <c r="F9" s="80">
        <v>161.8</v>
      </c>
      <c r="G9" s="114">
        <v>56</v>
      </c>
      <c r="H9" s="72">
        <v>0</v>
      </c>
      <c r="I9" s="75">
        <v>0</v>
      </c>
      <c r="J9" s="71">
        <f>'SO+NE spolu '!M9</f>
        <v>34</v>
      </c>
      <c r="K9" s="72">
        <f>'SO+NE spolu '!O9</f>
        <v>40</v>
      </c>
      <c r="L9" s="73">
        <f>'SO+NE spolu '!N9</f>
        <v>65.7</v>
      </c>
      <c r="M9" s="96">
        <f t="shared" si="0"/>
        <v>120</v>
      </c>
      <c r="N9" s="98">
        <f t="shared" si="1"/>
        <v>227.5</v>
      </c>
      <c r="O9" s="99">
        <f t="shared" si="2"/>
        <v>231</v>
      </c>
      <c r="P9" s="81">
        <v>6</v>
      </c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8">
      <c r="A10" s="5"/>
      <c r="B10" s="69" t="s">
        <v>24</v>
      </c>
      <c r="C10" s="112" t="s">
        <v>63</v>
      </c>
      <c r="D10" s="115">
        <v>20</v>
      </c>
      <c r="E10" s="78">
        <v>517</v>
      </c>
      <c r="F10" s="80">
        <v>234.8</v>
      </c>
      <c r="G10" s="114">
        <v>27</v>
      </c>
      <c r="H10" s="72">
        <v>145</v>
      </c>
      <c r="I10" s="75">
        <v>145</v>
      </c>
      <c r="J10" s="71">
        <f>'SO+NE spolu '!M10</f>
        <v>25</v>
      </c>
      <c r="K10" s="72">
        <f>'SO+NE spolu '!O10</f>
        <v>83</v>
      </c>
      <c r="L10" s="73">
        <f>'SO+NE spolu '!N10</f>
        <v>96.30000000000001</v>
      </c>
      <c r="M10" s="96">
        <f t="shared" si="0"/>
        <v>72</v>
      </c>
      <c r="N10" s="98">
        <f t="shared" si="1"/>
        <v>476.1</v>
      </c>
      <c r="O10" s="99">
        <f t="shared" si="2"/>
        <v>745</v>
      </c>
      <c r="P10" s="81">
        <v>1</v>
      </c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8.75" hidden="1" thickBot="1">
      <c r="A11" s="5"/>
      <c r="B11" s="69" t="s">
        <v>25</v>
      </c>
      <c r="C11" s="112"/>
      <c r="D11" s="115"/>
      <c r="E11" s="78"/>
      <c r="F11" s="80"/>
      <c r="G11" s="114"/>
      <c r="H11" s="72"/>
      <c r="I11" s="75"/>
      <c r="J11" s="71"/>
      <c r="K11" s="72"/>
      <c r="L11" s="73"/>
      <c r="M11" s="96">
        <f t="shared" si="0"/>
        <v>0</v>
      </c>
      <c r="N11" s="98">
        <f t="shared" si="1"/>
        <v>0</v>
      </c>
      <c r="O11" s="99">
        <f t="shared" si="2"/>
        <v>0</v>
      </c>
      <c r="P11" s="81"/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8.75" hidden="1" thickBot="1">
      <c r="A12" s="5"/>
      <c r="B12" s="69" t="s">
        <v>26</v>
      </c>
      <c r="C12" s="112"/>
      <c r="D12" s="115"/>
      <c r="E12" s="78"/>
      <c r="F12" s="80"/>
      <c r="G12" s="114"/>
      <c r="H12" s="72"/>
      <c r="I12" s="75"/>
      <c r="J12" s="71"/>
      <c r="K12" s="72"/>
      <c r="L12" s="73"/>
      <c r="M12" s="96">
        <f t="shared" si="0"/>
        <v>0</v>
      </c>
      <c r="N12" s="98">
        <f t="shared" si="1"/>
        <v>0</v>
      </c>
      <c r="O12" s="99">
        <f t="shared" si="2"/>
        <v>0</v>
      </c>
      <c r="P12" s="81"/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8.75" hidden="1" thickBot="1">
      <c r="A13" s="5"/>
      <c r="B13" s="69" t="s">
        <v>27</v>
      </c>
      <c r="C13" s="112"/>
      <c r="D13" s="115"/>
      <c r="E13" s="78"/>
      <c r="F13" s="80"/>
      <c r="G13" s="114"/>
      <c r="H13" s="72"/>
      <c r="I13" s="75"/>
      <c r="J13" s="71"/>
      <c r="K13" s="72"/>
      <c r="L13" s="73"/>
      <c r="M13" s="96">
        <f t="shared" si="0"/>
        <v>0</v>
      </c>
      <c r="N13" s="98">
        <f t="shared" si="1"/>
        <v>0</v>
      </c>
      <c r="O13" s="99">
        <f t="shared" si="2"/>
        <v>0</v>
      </c>
      <c r="P13" s="81"/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8.75" hidden="1" thickBot="1">
      <c r="A14" s="5"/>
      <c r="B14" s="69" t="s">
        <v>28</v>
      </c>
      <c r="C14" s="112"/>
      <c r="D14" s="115"/>
      <c r="E14" s="78"/>
      <c r="F14" s="80"/>
      <c r="G14" s="114"/>
      <c r="H14" s="72"/>
      <c r="I14" s="75"/>
      <c r="J14" s="71"/>
      <c r="K14" s="72"/>
      <c r="L14" s="73"/>
      <c r="M14" s="96">
        <f t="shared" si="0"/>
        <v>0</v>
      </c>
      <c r="N14" s="98">
        <f t="shared" si="1"/>
        <v>0</v>
      </c>
      <c r="O14" s="99">
        <f t="shared" si="2"/>
        <v>0</v>
      </c>
      <c r="P14" s="81"/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8.75" hidden="1" thickBot="1">
      <c r="A15" s="5"/>
      <c r="B15" s="69" t="s">
        <v>29</v>
      </c>
      <c r="C15" s="112"/>
      <c r="D15" s="115"/>
      <c r="E15" s="78"/>
      <c r="F15" s="80"/>
      <c r="G15" s="114"/>
      <c r="H15" s="72"/>
      <c r="I15" s="75"/>
      <c r="J15" s="71"/>
      <c r="K15" s="72"/>
      <c r="L15" s="73"/>
      <c r="M15" s="96">
        <f t="shared" si="0"/>
        <v>0</v>
      </c>
      <c r="N15" s="98">
        <f t="shared" si="1"/>
        <v>0</v>
      </c>
      <c r="O15" s="99">
        <f t="shared" si="2"/>
        <v>0</v>
      </c>
      <c r="P15" s="81"/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.75" hidden="1" thickBot="1">
      <c r="A16" s="5"/>
      <c r="B16" s="70" t="s">
        <v>30</v>
      </c>
      <c r="C16" s="113"/>
      <c r="D16" s="116"/>
      <c r="E16" s="83"/>
      <c r="F16" s="85"/>
      <c r="G16" s="114"/>
      <c r="H16" s="72"/>
      <c r="I16" s="75"/>
      <c r="J16" s="71"/>
      <c r="K16" s="72"/>
      <c r="L16" s="73"/>
      <c r="M16" s="97">
        <f t="shared" si="0"/>
        <v>0</v>
      </c>
      <c r="N16" s="98">
        <f t="shared" si="1"/>
        <v>0</v>
      </c>
      <c r="O16" s="99">
        <f t="shared" si="2"/>
        <v>0</v>
      </c>
      <c r="P16" s="86"/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>
      <c r="A17" s="5"/>
      <c r="B17" s="87"/>
      <c r="C17" s="8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8"/>
      <c r="O17" s="88"/>
      <c r="P17" s="88"/>
      <c r="Q17" s="5"/>
      <c r="R17" s="5"/>
      <c r="S17" s="5"/>
      <c r="T17" s="5"/>
      <c r="U17" s="5"/>
      <c r="V17" s="5"/>
      <c r="W17" s="5"/>
    </row>
    <row r="18" spans="1:23" ht="12.75">
      <c r="A18" s="5"/>
      <c r="C18" s="5" t="s">
        <v>68</v>
      </c>
      <c r="D18" s="5"/>
      <c r="E18" s="5" t="s">
        <v>77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S23" sqref="S23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4.57421875" style="0" customWidth="1"/>
    <col min="6" max="6" width="9.00390625" style="0" hidden="1" customWidth="1"/>
    <col min="7" max="7" width="6.8515625" style="0" customWidth="1"/>
    <col min="8" max="8" width="6.421875" style="0" customWidth="1"/>
    <col min="9" max="9" width="10.28125" style="0" hidden="1" customWidth="1"/>
    <col min="11" max="11" width="6.7109375" style="0" customWidth="1"/>
    <col min="12" max="12" width="6.57421875" style="0" customWidth="1"/>
    <col min="13" max="13" width="0" style="0" hidden="1" customWidth="1"/>
    <col min="14" max="14" width="8.8515625" style="0" customWidth="1"/>
    <col min="15" max="15" width="9.140625" style="0" customWidth="1"/>
    <col min="16" max="16" width="7.0039062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17" t="s">
        <v>53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2:20" ht="39" customHeight="1" thickBot="1">
      <c r="B3" s="119" t="s">
        <v>0</v>
      </c>
      <c r="C3" s="120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50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.75">
      <c r="B4" s="16">
        <v>5</v>
      </c>
      <c r="C4" s="17"/>
      <c r="D4" s="18" t="s">
        <v>87</v>
      </c>
      <c r="E4" s="111" t="s">
        <v>58</v>
      </c>
      <c r="F4" s="22"/>
      <c r="G4" s="30">
        <v>18</v>
      </c>
      <c r="H4" s="31">
        <v>8</v>
      </c>
      <c r="I4" s="50">
        <f>COUNTIF(G$4:G$15,"&lt;"&amp;G4)*ROWS(G$4:G$15)+COUNTIF(H$4:H$15,"&lt;"&amp;H4)</f>
        <v>130</v>
      </c>
      <c r="J4" s="53">
        <f>IF(COUNTIF(I$4:I$15,I4)&gt;1,RANK(I4,I$4:I$15,0)+(COUNT(I$4:I$15)+1-RANK(I4,I$4:I$15,0)-RANK(I4,I$4:I$15,1))/2,RANK(I4,I$4:I$15,0)+(COUNT(I$4:I$15)+1-RANK(I4,I$4:I$15,0)-RANK(I4,I$4:I$15,1)))</f>
        <v>2</v>
      </c>
      <c r="K4" s="30">
        <v>8</v>
      </c>
      <c r="L4" s="31">
        <v>5</v>
      </c>
      <c r="M4" s="50">
        <f>COUNTIF(K$4:K$15,"&lt;"&amp;K4)*ROWS(K$4:K$15)+COUNTIF(L$4:L$15,"&lt;"&amp;L4)</f>
        <v>116</v>
      </c>
      <c r="N4" s="53">
        <f>IF(COUNTIF(M$4:M$15,M4)&gt;1,RANK(M4,M$4:M$15,0)+(COUNT(M$4:M$15)+1-RANK(M4,M$4:M$15,0)-RANK(M4,M$4:M$15,1))/2,RANK(M4,M$4:M$15,0)+(COUNT(M$4:M$15)+1-RANK(M4,M$4:M$15,0)-RANK(M4,M$4:M$15,1)))</f>
        <v>3</v>
      </c>
      <c r="O4" s="47">
        <f>SUM(J4,N4)</f>
        <v>5</v>
      </c>
      <c r="P4" s="44">
        <f aca="true" t="shared" si="0" ref="P4:P15">SUM(K4,G4)</f>
        <v>26</v>
      </c>
      <c r="Q4" s="32">
        <f aca="true" t="shared" si="1" ref="Q4:Q15">SUM(L4,H4)</f>
        <v>13</v>
      </c>
      <c r="R4" s="35">
        <f>(COUNTIF(O$4:O$15,"&gt;"&amp;O4)*ROWS(O$4:O$14)+COUNTIF(P$4:P$15,"&lt;"&amp;P4))*ROWS(O$4:O$15)+COUNTIF(Q$4:Q$15,"&lt;"&amp;Q4)</f>
        <v>1594</v>
      </c>
      <c r="S4" s="41">
        <f>IF(COUNTIF(R$4:R$15,R4)&gt;1,RANK(R4,R$4:R$15,0)+(COUNT(R$4:R$15)+1-RANK(R4,R$4:R$15,0)-RANK(R4,R$4:R$15,1))/2,RANK(R4,R$4:R$15,0)+(COUNT(R$4:R$15)+1-RANK(R4,R$4:R$15,0)-RANK(R4,R$4:R$15,1)))</f>
        <v>1</v>
      </c>
      <c r="T4" s="38">
        <v>0</v>
      </c>
    </row>
    <row r="5" spans="2:20" ht="18.75">
      <c r="B5" s="19">
        <v>6</v>
      </c>
      <c r="C5" s="1"/>
      <c r="D5" s="91" t="s">
        <v>88</v>
      </c>
      <c r="E5" s="112" t="s">
        <v>59</v>
      </c>
      <c r="F5" s="23"/>
      <c r="G5" s="33">
        <v>3</v>
      </c>
      <c r="H5" s="28">
        <v>2</v>
      </c>
      <c r="I5" s="51">
        <f aca="true" t="shared" si="2" ref="I5:I15">COUNTIF(G$4:G$15,"&lt;"&amp;G5)*ROWS(G$4:G$15)+COUNTIF(H$4:H$15,"&lt;"&amp;H5)</f>
        <v>78</v>
      </c>
      <c r="J5" s="54">
        <f aca="true" t="shared" si="3" ref="J5:J15">IF(COUNTIF(I$4:I$15,I5)&gt;1,RANK(I5,I$4:I$15,0)+(COUNT(I$4:I$15)+1-RANK(I5,I$4:I$15,0)-RANK(I5,I$4:I$15,1))/2,RANK(I5,I$4:I$15,0)+(COUNT(I$4:I$15)+1-RANK(I5,I$4:I$15,0)-RANK(I5,I$4:I$15,1)))</f>
        <v>6</v>
      </c>
      <c r="K5" s="33">
        <v>9.5</v>
      </c>
      <c r="L5" s="28">
        <v>5</v>
      </c>
      <c r="M5" s="51">
        <f aca="true" t="shared" si="4" ref="M5:M15">COUNTIF(K$4:K$15,"&lt;"&amp;K5)*ROWS(K$4:K$15)+COUNTIF(L$4:L$15,"&lt;"&amp;L5)</f>
        <v>140</v>
      </c>
      <c r="N5" s="54">
        <f aca="true" t="shared" si="5" ref="N5:N15">IF(COUNTIF(M$4:M$15,M5)&gt;1,RANK(M5,M$4:M$15,0)+(COUNT(M$4:M$15)+1-RANK(M5,M$4:M$15,0)-RANK(M5,M$4:M$15,1))/2,RANK(M5,M$4:M$15,0)+(COUNT(M$4:M$15)+1-RANK(M5,M$4:M$15,0)-RANK(M5,M$4:M$15,1)))</f>
        <v>1</v>
      </c>
      <c r="O5" s="48">
        <f aca="true" t="shared" si="6" ref="O5:O15">SUM(J5,N5)</f>
        <v>7</v>
      </c>
      <c r="P5" s="45">
        <f t="shared" si="0"/>
        <v>12.5</v>
      </c>
      <c r="Q5" s="29">
        <f t="shared" si="1"/>
        <v>7</v>
      </c>
      <c r="R5" s="36">
        <f aca="true" t="shared" si="7" ref="R5:R15">(COUNTIF(O$4:O$15,"&gt;"&amp;O5)*ROWS(O$4:O$14)+COUNTIF(P$4:P$15,"&lt;"&amp;P5))*ROWS(O$4:O$15)+COUNTIF(Q$4:Q$15,"&lt;"&amp;Q5)</f>
        <v>1015</v>
      </c>
      <c r="S5" s="42">
        <f aca="true" t="shared" si="8" ref="S5:S15">IF(COUNTIF(R$4:R$15,R5)&gt;1,RANK(R5,R$4:R$15,0)+(COUNT(R$4:R$15)+1-RANK(R5,R$4:R$15,0)-RANK(R5,R$4:R$15,1))/2,RANK(R5,R$4:R$15,0)+(COUNT(R$4:R$15)+1-RANK(R5,R$4:R$15,0)-RANK(R5,R$4:R$15,1)))</f>
        <v>5</v>
      </c>
      <c r="T5" s="39">
        <v>0</v>
      </c>
    </row>
    <row r="6" spans="2:20" ht="18.75">
      <c r="B6" s="19">
        <v>2</v>
      </c>
      <c r="C6" s="1"/>
      <c r="D6" s="91" t="s">
        <v>84</v>
      </c>
      <c r="E6" s="112" t="s">
        <v>60</v>
      </c>
      <c r="F6" s="23"/>
      <c r="G6" s="33">
        <v>7</v>
      </c>
      <c r="H6" s="28">
        <v>4</v>
      </c>
      <c r="I6" s="51">
        <f t="shared" si="2"/>
        <v>104</v>
      </c>
      <c r="J6" s="54">
        <f t="shared" si="3"/>
        <v>4</v>
      </c>
      <c r="K6" s="33">
        <v>2.1</v>
      </c>
      <c r="L6" s="28">
        <v>2</v>
      </c>
      <c r="M6" s="51">
        <f t="shared" si="4"/>
        <v>78</v>
      </c>
      <c r="N6" s="54">
        <f t="shared" si="5"/>
        <v>6</v>
      </c>
      <c r="O6" s="48">
        <f t="shared" si="6"/>
        <v>10</v>
      </c>
      <c r="P6" s="45">
        <f t="shared" si="0"/>
        <v>9.1</v>
      </c>
      <c r="Q6" s="29">
        <f t="shared" si="1"/>
        <v>6</v>
      </c>
      <c r="R6" s="36">
        <f t="shared" si="7"/>
        <v>870</v>
      </c>
      <c r="S6" s="42">
        <f t="shared" si="8"/>
        <v>6</v>
      </c>
      <c r="T6" s="39">
        <v>0</v>
      </c>
    </row>
    <row r="7" spans="2:20" ht="18.75">
      <c r="B7" s="19">
        <v>1</v>
      </c>
      <c r="C7" s="1"/>
      <c r="D7" s="91" t="s">
        <v>83</v>
      </c>
      <c r="E7" s="112" t="s">
        <v>61</v>
      </c>
      <c r="F7" s="23"/>
      <c r="G7" s="33">
        <v>8</v>
      </c>
      <c r="H7" s="28">
        <v>5</v>
      </c>
      <c r="I7" s="51">
        <f t="shared" si="2"/>
        <v>117</v>
      </c>
      <c r="J7" s="54">
        <f t="shared" si="3"/>
        <v>3</v>
      </c>
      <c r="K7" s="33">
        <v>7.6</v>
      </c>
      <c r="L7" s="28">
        <v>5</v>
      </c>
      <c r="M7" s="51">
        <f t="shared" si="4"/>
        <v>104</v>
      </c>
      <c r="N7" s="54">
        <f t="shared" si="5"/>
        <v>4</v>
      </c>
      <c r="O7" s="48">
        <f t="shared" si="6"/>
        <v>7</v>
      </c>
      <c r="P7" s="45">
        <f t="shared" si="0"/>
        <v>15.6</v>
      </c>
      <c r="Q7" s="29">
        <f t="shared" si="1"/>
        <v>10</v>
      </c>
      <c r="R7" s="36">
        <f t="shared" si="7"/>
        <v>1041</v>
      </c>
      <c r="S7" s="42">
        <f t="shared" si="8"/>
        <v>3</v>
      </c>
      <c r="T7" s="39">
        <v>0</v>
      </c>
    </row>
    <row r="8" spans="2:20" ht="18.75">
      <c r="B8" s="19">
        <v>4</v>
      </c>
      <c r="C8" s="1"/>
      <c r="D8" s="91" t="s">
        <v>86</v>
      </c>
      <c r="E8" s="112" t="s">
        <v>62</v>
      </c>
      <c r="F8" s="23"/>
      <c r="G8" s="33">
        <v>4.5</v>
      </c>
      <c r="H8" s="28">
        <v>3</v>
      </c>
      <c r="I8" s="51">
        <f t="shared" si="2"/>
        <v>91</v>
      </c>
      <c r="J8" s="54">
        <f t="shared" si="3"/>
        <v>5</v>
      </c>
      <c r="K8" s="33">
        <v>8.5</v>
      </c>
      <c r="L8" s="28">
        <v>6</v>
      </c>
      <c r="M8" s="51">
        <f t="shared" si="4"/>
        <v>131</v>
      </c>
      <c r="N8" s="54">
        <f t="shared" si="5"/>
        <v>2</v>
      </c>
      <c r="O8" s="48">
        <f t="shared" si="6"/>
        <v>7</v>
      </c>
      <c r="P8" s="45">
        <f t="shared" si="0"/>
        <v>13</v>
      </c>
      <c r="Q8" s="29">
        <f t="shared" si="1"/>
        <v>9</v>
      </c>
      <c r="R8" s="36">
        <f t="shared" si="7"/>
        <v>1028</v>
      </c>
      <c r="S8" s="42">
        <f t="shared" si="8"/>
        <v>4</v>
      </c>
      <c r="T8" s="39">
        <v>0</v>
      </c>
    </row>
    <row r="9" spans="2:20" ht="18.75">
      <c r="B9" s="19">
        <v>3</v>
      </c>
      <c r="C9" s="1"/>
      <c r="D9" s="92" t="s">
        <v>85</v>
      </c>
      <c r="E9" s="112" t="s">
        <v>63</v>
      </c>
      <c r="F9" s="23"/>
      <c r="G9" s="33">
        <v>19.1</v>
      </c>
      <c r="H9" s="28">
        <v>12</v>
      </c>
      <c r="I9" s="51">
        <f t="shared" si="2"/>
        <v>143</v>
      </c>
      <c r="J9" s="54">
        <f t="shared" si="3"/>
        <v>1</v>
      </c>
      <c r="K9" s="33">
        <v>2.5</v>
      </c>
      <c r="L9" s="28">
        <v>2</v>
      </c>
      <c r="M9" s="51">
        <f t="shared" si="4"/>
        <v>90</v>
      </c>
      <c r="N9" s="54">
        <f t="shared" si="5"/>
        <v>5</v>
      </c>
      <c r="O9" s="48">
        <f t="shared" si="6"/>
        <v>6</v>
      </c>
      <c r="P9" s="45">
        <f t="shared" si="0"/>
        <v>21.6</v>
      </c>
      <c r="Q9" s="29">
        <f t="shared" si="1"/>
        <v>14</v>
      </c>
      <c r="R9" s="36">
        <f t="shared" si="7"/>
        <v>1451</v>
      </c>
      <c r="S9" s="42">
        <f t="shared" si="8"/>
        <v>2</v>
      </c>
      <c r="T9" s="39">
        <v>0</v>
      </c>
    </row>
    <row r="10" spans="2:20" ht="18.75" hidden="1">
      <c r="B10" s="19"/>
      <c r="C10" s="1"/>
      <c r="D10" s="91"/>
      <c r="E10" s="112"/>
      <c r="F10" s="23"/>
      <c r="G10" s="33">
        <v>-2</v>
      </c>
      <c r="H10" s="28">
        <v>-2</v>
      </c>
      <c r="I10" s="51">
        <f t="shared" si="2"/>
        <v>0</v>
      </c>
      <c r="J10" s="54">
        <f t="shared" si="3"/>
        <v>9.5</v>
      </c>
      <c r="K10" s="33">
        <v>-2</v>
      </c>
      <c r="L10" s="28">
        <v>-2</v>
      </c>
      <c r="M10" s="51">
        <f t="shared" si="4"/>
        <v>0</v>
      </c>
      <c r="N10" s="54">
        <f t="shared" si="5"/>
        <v>9.5</v>
      </c>
      <c r="O10" s="48">
        <f t="shared" si="6"/>
        <v>19</v>
      </c>
      <c r="P10" s="45">
        <f t="shared" si="0"/>
        <v>-4</v>
      </c>
      <c r="Q10" s="29">
        <f t="shared" si="1"/>
        <v>-4</v>
      </c>
      <c r="R10" s="36">
        <f t="shared" si="7"/>
        <v>0</v>
      </c>
      <c r="S10" s="42">
        <f t="shared" si="8"/>
        <v>9.5</v>
      </c>
      <c r="T10" s="39">
        <v>0</v>
      </c>
    </row>
    <row r="11" spans="2:20" ht="18.75" hidden="1">
      <c r="B11" s="19"/>
      <c r="C11" s="1"/>
      <c r="D11" s="91"/>
      <c r="E11" s="112"/>
      <c r="F11" s="23"/>
      <c r="G11" s="33">
        <v>-2</v>
      </c>
      <c r="H11" s="28">
        <v>-2</v>
      </c>
      <c r="I11" s="51">
        <f t="shared" si="2"/>
        <v>0</v>
      </c>
      <c r="J11" s="54">
        <f t="shared" si="3"/>
        <v>9.5</v>
      </c>
      <c r="K11" s="33">
        <v>-2</v>
      </c>
      <c r="L11" s="28">
        <v>-2</v>
      </c>
      <c r="M11" s="51">
        <f t="shared" si="4"/>
        <v>0</v>
      </c>
      <c r="N11" s="54">
        <f t="shared" si="5"/>
        <v>9.5</v>
      </c>
      <c r="O11" s="48">
        <f t="shared" si="6"/>
        <v>19</v>
      </c>
      <c r="P11" s="45">
        <f t="shared" si="0"/>
        <v>-4</v>
      </c>
      <c r="Q11" s="29">
        <f t="shared" si="1"/>
        <v>-4</v>
      </c>
      <c r="R11" s="36">
        <f t="shared" si="7"/>
        <v>0</v>
      </c>
      <c r="S11" s="42">
        <f t="shared" si="8"/>
        <v>9.5</v>
      </c>
      <c r="T11" s="39">
        <v>0</v>
      </c>
    </row>
    <row r="12" spans="2:20" ht="18.75" hidden="1">
      <c r="B12" s="19"/>
      <c r="C12" s="1"/>
      <c r="D12" s="91"/>
      <c r="E12" s="112"/>
      <c r="F12" s="23"/>
      <c r="G12" s="33">
        <v>-2</v>
      </c>
      <c r="H12" s="28">
        <v>-2</v>
      </c>
      <c r="I12" s="51">
        <f t="shared" si="2"/>
        <v>0</v>
      </c>
      <c r="J12" s="54">
        <f t="shared" si="3"/>
        <v>9.5</v>
      </c>
      <c r="K12" s="33">
        <v>-2</v>
      </c>
      <c r="L12" s="28">
        <v>-2</v>
      </c>
      <c r="M12" s="51">
        <f t="shared" si="4"/>
        <v>0</v>
      </c>
      <c r="N12" s="54">
        <f t="shared" si="5"/>
        <v>9.5</v>
      </c>
      <c r="O12" s="48">
        <f t="shared" si="6"/>
        <v>19</v>
      </c>
      <c r="P12" s="45">
        <f t="shared" si="0"/>
        <v>-4</v>
      </c>
      <c r="Q12" s="29">
        <f t="shared" si="1"/>
        <v>-4</v>
      </c>
      <c r="R12" s="36">
        <f t="shared" si="7"/>
        <v>0</v>
      </c>
      <c r="S12" s="42">
        <f t="shared" si="8"/>
        <v>9.5</v>
      </c>
      <c r="T12" s="39">
        <v>0</v>
      </c>
    </row>
    <row r="13" spans="2:20" ht="18.75" hidden="1">
      <c r="B13" s="19"/>
      <c r="C13" s="1"/>
      <c r="D13" s="91"/>
      <c r="E13" s="112"/>
      <c r="F13" s="23"/>
      <c r="G13" s="33">
        <v>-2</v>
      </c>
      <c r="H13" s="28">
        <v>-2</v>
      </c>
      <c r="I13" s="51">
        <f t="shared" si="2"/>
        <v>0</v>
      </c>
      <c r="J13" s="54">
        <f t="shared" si="3"/>
        <v>9.5</v>
      </c>
      <c r="K13" s="33">
        <v>-2</v>
      </c>
      <c r="L13" s="28">
        <v>-2</v>
      </c>
      <c r="M13" s="51">
        <f t="shared" si="4"/>
        <v>0</v>
      </c>
      <c r="N13" s="54">
        <f t="shared" si="5"/>
        <v>9.5</v>
      </c>
      <c r="O13" s="48">
        <f t="shared" si="6"/>
        <v>19</v>
      </c>
      <c r="P13" s="45">
        <f t="shared" si="0"/>
        <v>-4</v>
      </c>
      <c r="Q13" s="29">
        <f t="shared" si="1"/>
        <v>-4</v>
      </c>
      <c r="R13" s="36">
        <f t="shared" si="7"/>
        <v>0</v>
      </c>
      <c r="S13" s="42">
        <f t="shared" si="8"/>
        <v>9.5</v>
      </c>
      <c r="T13" s="39">
        <v>0</v>
      </c>
    </row>
    <row r="14" spans="2:20" ht="18.75" hidden="1">
      <c r="B14" s="19"/>
      <c r="C14" s="1"/>
      <c r="D14" s="7"/>
      <c r="E14" s="112"/>
      <c r="F14" s="23"/>
      <c r="G14" s="33">
        <v>-2</v>
      </c>
      <c r="H14" s="28">
        <v>-2</v>
      </c>
      <c r="I14" s="51">
        <f t="shared" si="2"/>
        <v>0</v>
      </c>
      <c r="J14" s="54">
        <f t="shared" si="3"/>
        <v>9.5</v>
      </c>
      <c r="K14" s="33">
        <v>-2</v>
      </c>
      <c r="L14" s="28">
        <v>-2</v>
      </c>
      <c r="M14" s="51">
        <f t="shared" si="4"/>
        <v>0</v>
      </c>
      <c r="N14" s="54">
        <f t="shared" si="5"/>
        <v>9.5</v>
      </c>
      <c r="O14" s="48">
        <f t="shared" si="6"/>
        <v>19</v>
      </c>
      <c r="P14" s="45">
        <f t="shared" si="0"/>
        <v>-4</v>
      </c>
      <c r="Q14" s="29">
        <f t="shared" si="1"/>
        <v>-4</v>
      </c>
      <c r="R14" s="36">
        <f t="shared" si="7"/>
        <v>0</v>
      </c>
      <c r="S14" s="42">
        <f t="shared" si="8"/>
        <v>9.5</v>
      </c>
      <c r="T14" s="39">
        <v>0</v>
      </c>
    </row>
    <row r="15" spans="2:20" ht="19.5" hidden="1" thickBot="1">
      <c r="B15" s="20"/>
      <c r="C15" s="21"/>
      <c r="D15" s="93"/>
      <c r="E15" s="113"/>
      <c r="F15" s="24"/>
      <c r="G15" s="33">
        <v>-2</v>
      </c>
      <c r="H15" s="28">
        <v>-2</v>
      </c>
      <c r="I15" s="52">
        <f t="shared" si="2"/>
        <v>0</v>
      </c>
      <c r="J15" s="55">
        <f t="shared" si="3"/>
        <v>9.5</v>
      </c>
      <c r="K15" s="33">
        <v>-2</v>
      </c>
      <c r="L15" s="28">
        <v>-2</v>
      </c>
      <c r="M15" s="52">
        <f t="shared" si="4"/>
        <v>0</v>
      </c>
      <c r="N15" s="55">
        <f t="shared" si="5"/>
        <v>9.5</v>
      </c>
      <c r="O15" s="49">
        <f t="shared" si="6"/>
        <v>19</v>
      </c>
      <c r="P15" s="46">
        <f t="shared" si="0"/>
        <v>-4</v>
      </c>
      <c r="Q15" s="34">
        <f t="shared" si="1"/>
        <v>-4</v>
      </c>
      <c r="R15" s="37">
        <f t="shared" si="7"/>
        <v>0</v>
      </c>
      <c r="S15" s="43">
        <f t="shared" si="8"/>
        <v>9.5</v>
      </c>
      <c r="T15" s="40">
        <v>0</v>
      </c>
    </row>
    <row r="16" spans="2:20" ht="12.75" hidden="1">
      <c r="B16" s="90"/>
      <c r="C16" s="90"/>
      <c r="D16" s="90"/>
      <c r="E16" s="90"/>
      <c r="F16" s="90"/>
      <c r="G16" s="90"/>
      <c r="H16" s="90"/>
      <c r="I16" s="90"/>
      <c r="J16" s="90">
        <f>SUM(J4:J15)</f>
        <v>78</v>
      </c>
      <c r="K16" s="90"/>
      <c r="L16" s="90"/>
      <c r="M16" s="90"/>
      <c r="N16" s="90">
        <f>SUM(N4:N15)</f>
        <v>78</v>
      </c>
      <c r="O16" s="90">
        <f>SUM(O4:O15)</f>
        <v>156</v>
      </c>
      <c r="P16" s="90"/>
      <c r="Q16" s="90"/>
      <c r="R16" s="90"/>
      <c r="S16" s="90"/>
      <c r="T16" s="90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P18" sqref="P18"/>
    </sheetView>
  </sheetViews>
  <sheetFormatPr defaultColWidth="9.140625" defaultRowHeight="12.75"/>
  <cols>
    <col min="1" max="1" width="2.7109375" style="0" hidden="1" customWidth="1"/>
    <col min="2" max="2" width="4.421875" style="0" customWidth="1"/>
    <col min="3" max="3" width="5.57421875" style="0" bestFit="1" customWidth="1"/>
    <col min="4" max="4" width="17.7109375" style="0" customWidth="1"/>
    <col min="5" max="5" width="14.8515625" style="0" customWidth="1"/>
    <col min="6" max="6" width="8.140625" style="0" hidden="1" customWidth="1"/>
    <col min="7" max="7" width="6.7109375" style="0" customWidth="1"/>
    <col min="8" max="8" width="6.57421875" style="0" customWidth="1"/>
    <col min="9" max="9" width="10.28125" style="0" hidden="1" customWidth="1"/>
    <col min="11" max="11" width="6.7109375" style="0" customWidth="1"/>
    <col min="12" max="12" width="5.8515625" style="0" customWidth="1"/>
    <col min="13" max="13" width="0" style="0" hidden="1" customWidth="1"/>
    <col min="14" max="14" width="9.00390625" style="0" customWidth="1"/>
    <col min="15" max="15" width="10.57421875" style="0" customWidth="1"/>
    <col min="16" max="16" width="8.421875" style="0" customWidth="1"/>
    <col min="17" max="17" width="7.421875" style="0" customWidth="1"/>
    <col min="18" max="18" width="0" style="0" hidden="1" customWidth="1"/>
  </cols>
  <sheetData>
    <row r="1" ht="13.5" thickBot="1"/>
    <row r="2" spans="2:20" ht="18.75" thickBot="1">
      <c r="B2" s="117" t="s">
        <v>54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2:20" ht="45.75" thickBot="1">
      <c r="B3" s="118" t="s">
        <v>0</v>
      </c>
      <c r="C3" s="118"/>
      <c r="D3" s="8" t="s">
        <v>1</v>
      </c>
      <c r="E3" s="111" t="s">
        <v>51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6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.75">
      <c r="B4" s="16">
        <v>2</v>
      </c>
      <c r="C4" s="17"/>
      <c r="D4" s="18" t="s">
        <v>90</v>
      </c>
      <c r="E4" s="111" t="s">
        <v>58</v>
      </c>
      <c r="F4" s="22"/>
      <c r="G4" s="30">
        <v>12.1</v>
      </c>
      <c r="H4" s="31">
        <v>8</v>
      </c>
      <c r="I4" s="50">
        <f>COUNTIF(G$4:G$15,"&lt;"&amp;G4)*ROWS(G$4:G$15)+COUNTIF(H$4:H$15,"&lt;"&amp;H4)</f>
        <v>143</v>
      </c>
      <c r="J4" s="53">
        <f>IF(COUNTIF(I$4:I$15,I4)&gt;1,RANK(I4,I$4:I$15,0)+(COUNT(I$4:I$15)+1-RANK(I4,I$4:I$15,0)-RANK(I4,I$4:I$15,1))/2,RANK(I4,I$4:I$15,0)+(COUNT(I$4:I$15)+1-RANK(I4,I$4:I$15,0)-RANK(I4,I$4:I$15,1)))</f>
        <v>1</v>
      </c>
      <c r="K4" s="30">
        <v>6.6</v>
      </c>
      <c r="L4" s="31">
        <v>5</v>
      </c>
      <c r="M4" s="50">
        <f>COUNTIF(K$4:K$15,"&lt;"&amp;K4)*ROWS(K$4:K$15)+COUNTIF(L$4:L$15,"&lt;"&amp;L4)</f>
        <v>142</v>
      </c>
      <c r="N4" s="53">
        <f>IF(COUNTIF(M$4:M$15,M4)&gt;1,RANK(M4,M$4:M$15,0)+(COUNT(M$4:M$15)+1-RANK(M4,M$4:M$15,0)-RANK(M4,M$4:M$15,1))/2,RANK(M4,M$4:M$15,0)+(COUNT(M$4:M$15)+1-RANK(M4,M$4:M$15,0)-RANK(M4,M$4:M$15,1)))</f>
        <v>1</v>
      </c>
      <c r="O4" s="47">
        <f>SUM(J4,N4)</f>
        <v>2</v>
      </c>
      <c r="P4" s="44">
        <f aca="true" t="shared" si="0" ref="P4:P15">SUM(K4,G4)</f>
        <v>18.7</v>
      </c>
      <c r="Q4" s="32">
        <f aca="true" t="shared" si="1" ref="Q4:Q15">SUM(L4,H4)</f>
        <v>13</v>
      </c>
      <c r="R4" s="35">
        <f>(COUNTIF(O$4:O$15,"&gt;"&amp;O4)*ROWS(O$4:O$14)+COUNTIF(P$4:P$15,"&lt;"&amp;P4))*ROWS(O$4:O$15)+COUNTIF(Q$4:Q$15,"&lt;"&amp;Q4)</f>
        <v>1594</v>
      </c>
      <c r="S4" s="41">
        <f>IF(COUNTIF(R$4:R$15,R4)&gt;1,RANK(R4,R$4:R$15,0)+(COUNT(R$4:R$15)+1-RANK(R4,R$4:R$15,0)-RANK(R4,R$4:R$15,1))/2,RANK(R4,R$4:R$15,0)+(COUNT(R$4:R$15)+1-RANK(R4,R$4:R$15,0)-RANK(R4,R$4:R$15,1)))</f>
        <v>1</v>
      </c>
      <c r="T4" s="38">
        <v>0</v>
      </c>
    </row>
    <row r="5" spans="2:20" ht="18.75">
      <c r="B5" s="19">
        <v>3</v>
      </c>
      <c r="C5" s="1"/>
      <c r="D5" s="91" t="s">
        <v>91</v>
      </c>
      <c r="E5" s="112" t="s">
        <v>59</v>
      </c>
      <c r="F5" s="23"/>
      <c r="G5" s="33">
        <v>0</v>
      </c>
      <c r="H5" s="28">
        <v>0</v>
      </c>
      <c r="I5" s="51">
        <f aca="true" t="shared" si="2" ref="I5:I15">COUNTIF(G$4:G$15,"&lt;"&amp;G5)*ROWS(G$4:G$15)+COUNTIF(H$4:H$15,"&lt;"&amp;H5)</f>
        <v>91</v>
      </c>
      <c r="J5" s="54">
        <f aca="true" t="shared" si="3" ref="J5:J15">IF(COUNTIF(I$4:I$15,I5)&gt;1,RANK(I5,I$4:I$15,0)+(COUNT(I$4:I$15)+1-RANK(I5,I$4:I$15,0)-RANK(I5,I$4:I$15,1))/2,RANK(I5,I$4:I$15,0)+(COUNT(I$4:I$15)+1-RANK(I5,I$4:I$15,0)-RANK(I5,I$4:I$15,1)))</f>
        <v>4.5</v>
      </c>
      <c r="K5" s="33">
        <v>0</v>
      </c>
      <c r="L5" s="28">
        <v>0</v>
      </c>
      <c r="M5" s="51">
        <f aca="true" t="shared" si="4" ref="M5:M15">COUNTIF(K$4:K$15,"&lt;"&amp;K5)*ROWS(K$4:K$15)+COUNTIF(L$4:L$15,"&lt;"&amp;L5)</f>
        <v>91</v>
      </c>
      <c r="N5" s="54">
        <f aca="true" t="shared" si="5" ref="N5:N15">IF(COUNTIF(M$4:M$15,M5)&gt;1,RANK(M5,M$4:M$15,0)+(COUNT(M$4:M$15)+1-RANK(M5,M$4:M$15,0)-RANK(M5,M$4:M$15,1))/2,RANK(M5,M$4:M$15,0)+(COUNT(M$4:M$15)+1-RANK(M5,M$4:M$15,0)-RANK(M5,M$4:M$15,1)))</f>
        <v>5</v>
      </c>
      <c r="O5" s="48">
        <f aca="true" t="shared" si="6" ref="O5:O15">SUM(J5,N5)</f>
        <v>9.5</v>
      </c>
      <c r="P5" s="45">
        <f t="shared" si="0"/>
        <v>0</v>
      </c>
      <c r="Q5" s="29">
        <f t="shared" si="1"/>
        <v>0</v>
      </c>
      <c r="R5" s="36">
        <f aca="true" t="shared" si="7" ref="R5:R15">(COUNTIF(O$4:O$15,"&gt;"&amp;O5)*ROWS(O$4:O$14)+COUNTIF(P$4:P$15,"&lt;"&amp;P5))*ROWS(O$4:O$15)+COUNTIF(Q$4:Q$15,"&lt;"&amp;Q5)</f>
        <v>1002</v>
      </c>
      <c r="S5" s="42">
        <f aca="true" t="shared" si="8" ref="S5:S15">IF(COUNTIF(R$4:R$15,R5)&gt;1,RANK(R5,R$4:R$15,0)+(COUNT(R$4:R$15)+1-RANK(R5,R$4:R$15,0)-RANK(R5,R$4:R$15,1))/2,RANK(R5,R$4:R$15,0)+(COUNT(R$4:R$15)+1-RANK(R5,R$4:R$15,0)-RANK(R5,R$4:R$15,1)))</f>
        <v>5</v>
      </c>
      <c r="T5" s="39">
        <v>0</v>
      </c>
    </row>
    <row r="6" spans="2:20" ht="18.75">
      <c r="B6" s="19">
        <v>5</v>
      </c>
      <c r="C6" s="1"/>
      <c r="D6" s="91" t="s">
        <v>93</v>
      </c>
      <c r="E6" s="112" t="s">
        <v>60</v>
      </c>
      <c r="F6" s="23"/>
      <c r="G6" s="33">
        <v>3.9</v>
      </c>
      <c r="H6" s="28">
        <v>7</v>
      </c>
      <c r="I6" s="51">
        <f t="shared" si="2"/>
        <v>130</v>
      </c>
      <c r="J6" s="54">
        <f t="shared" si="3"/>
        <v>2</v>
      </c>
      <c r="K6" s="33">
        <v>0.9</v>
      </c>
      <c r="L6" s="28">
        <v>9</v>
      </c>
      <c r="M6" s="51">
        <f t="shared" si="4"/>
        <v>107</v>
      </c>
      <c r="N6" s="54">
        <f t="shared" si="5"/>
        <v>4</v>
      </c>
      <c r="O6" s="48">
        <f t="shared" si="6"/>
        <v>6</v>
      </c>
      <c r="P6" s="45">
        <f t="shared" si="0"/>
        <v>4.8</v>
      </c>
      <c r="Q6" s="29">
        <f t="shared" si="1"/>
        <v>16</v>
      </c>
      <c r="R6" s="36">
        <f t="shared" si="7"/>
        <v>1307</v>
      </c>
      <c r="S6" s="42">
        <f t="shared" si="8"/>
        <v>3</v>
      </c>
      <c r="T6" s="39">
        <v>0</v>
      </c>
    </row>
    <row r="7" spans="2:20" ht="18.75">
      <c r="B7" s="19">
        <v>4</v>
      </c>
      <c r="C7" s="1"/>
      <c r="D7" s="91" t="s">
        <v>92</v>
      </c>
      <c r="E7" s="112" t="s">
        <v>61</v>
      </c>
      <c r="F7" s="23"/>
      <c r="G7" s="33">
        <v>0</v>
      </c>
      <c r="H7" s="28">
        <v>0</v>
      </c>
      <c r="I7" s="51">
        <f t="shared" si="2"/>
        <v>91</v>
      </c>
      <c r="J7" s="54">
        <f t="shared" si="3"/>
        <v>4.5</v>
      </c>
      <c r="K7" s="33">
        <v>1.5</v>
      </c>
      <c r="L7" s="28">
        <v>1</v>
      </c>
      <c r="M7" s="51">
        <f t="shared" si="4"/>
        <v>116</v>
      </c>
      <c r="N7" s="54">
        <f t="shared" si="5"/>
        <v>3</v>
      </c>
      <c r="O7" s="48">
        <f t="shared" si="6"/>
        <v>7.5</v>
      </c>
      <c r="P7" s="45">
        <f t="shared" si="0"/>
        <v>1.5</v>
      </c>
      <c r="Q7" s="29">
        <f t="shared" si="1"/>
        <v>1</v>
      </c>
      <c r="R7" s="36">
        <f t="shared" si="7"/>
        <v>1160</v>
      </c>
      <c r="S7" s="42">
        <f t="shared" si="8"/>
        <v>4</v>
      </c>
      <c r="T7" s="39">
        <v>0</v>
      </c>
    </row>
    <row r="8" spans="2:20" ht="18.75">
      <c r="B8" s="19">
        <v>1</v>
      </c>
      <c r="C8" s="1"/>
      <c r="D8" s="91"/>
      <c r="E8" s="112" t="s">
        <v>62</v>
      </c>
      <c r="F8" s="23"/>
      <c r="G8" s="33">
        <v>-1</v>
      </c>
      <c r="H8" s="28">
        <v>-1</v>
      </c>
      <c r="I8" s="51">
        <f t="shared" si="2"/>
        <v>78</v>
      </c>
      <c r="J8" s="54">
        <v>7</v>
      </c>
      <c r="K8" s="33">
        <v>-1</v>
      </c>
      <c r="L8" s="28">
        <v>-1</v>
      </c>
      <c r="M8" s="51">
        <f t="shared" si="4"/>
        <v>78</v>
      </c>
      <c r="N8" s="54">
        <v>7</v>
      </c>
      <c r="O8" s="48">
        <f t="shared" si="6"/>
        <v>14</v>
      </c>
      <c r="P8" s="45">
        <v>0</v>
      </c>
      <c r="Q8" s="29">
        <v>0</v>
      </c>
      <c r="R8" s="36">
        <f t="shared" si="7"/>
        <v>870</v>
      </c>
      <c r="S8" s="42">
        <v>7</v>
      </c>
      <c r="T8" s="39">
        <v>0</v>
      </c>
    </row>
    <row r="9" spans="2:20" ht="18.75">
      <c r="B9" s="19">
        <v>6</v>
      </c>
      <c r="C9" s="1"/>
      <c r="D9" s="92" t="s">
        <v>94</v>
      </c>
      <c r="E9" s="112" t="s">
        <v>63</v>
      </c>
      <c r="F9" s="23"/>
      <c r="G9" s="33">
        <v>3.2</v>
      </c>
      <c r="H9" s="28">
        <v>4</v>
      </c>
      <c r="I9" s="51">
        <f t="shared" si="2"/>
        <v>117</v>
      </c>
      <c r="J9" s="54">
        <f t="shared" si="3"/>
        <v>3</v>
      </c>
      <c r="K9" s="33">
        <v>2.5</v>
      </c>
      <c r="L9" s="28">
        <v>2</v>
      </c>
      <c r="M9" s="51">
        <f t="shared" si="4"/>
        <v>129</v>
      </c>
      <c r="N9" s="54">
        <f t="shared" si="5"/>
        <v>2</v>
      </c>
      <c r="O9" s="48">
        <f t="shared" si="6"/>
        <v>5</v>
      </c>
      <c r="P9" s="45">
        <f t="shared" si="0"/>
        <v>5.7</v>
      </c>
      <c r="Q9" s="29">
        <f t="shared" si="1"/>
        <v>6</v>
      </c>
      <c r="R9" s="36">
        <f t="shared" si="7"/>
        <v>1449</v>
      </c>
      <c r="S9" s="42">
        <f t="shared" si="8"/>
        <v>2</v>
      </c>
      <c r="T9" s="39">
        <v>0</v>
      </c>
    </row>
    <row r="10" spans="2:20" ht="18.75" hidden="1">
      <c r="B10" s="19"/>
      <c r="C10" s="1"/>
      <c r="D10" s="91"/>
      <c r="E10" s="112"/>
      <c r="F10" s="23"/>
      <c r="G10" s="33">
        <v>-2</v>
      </c>
      <c r="H10" s="28">
        <v>-2</v>
      </c>
      <c r="I10" s="51">
        <f t="shared" si="2"/>
        <v>0</v>
      </c>
      <c r="J10" s="54">
        <f t="shared" si="3"/>
        <v>9.5</v>
      </c>
      <c r="K10" s="33">
        <v>-2</v>
      </c>
      <c r="L10" s="28">
        <v>-2</v>
      </c>
      <c r="M10" s="51">
        <f t="shared" si="4"/>
        <v>0</v>
      </c>
      <c r="N10" s="54">
        <f t="shared" si="5"/>
        <v>9.5</v>
      </c>
      <c r="O10" s="48">
        <f t="shared" si="6"/>
        <v>19</v>
      </c>
      <c r="P10" s="45">
        <f t="shared" si="0"/>
        <v>-4</v>
      </c>
      <c r="Q10" s="29">
        <f t="shared" si="1"/>
        <v>-4</v>
      </c>
      <c r="R10" s="36">
        <f t="shared" si="7"/>
        <v>0</v>
      </c>
      <c r="S10" s="42">
        <f t="shared" si="8"/>
        <v>9.5</v>
      </c>
      <c r="T10" s="39">
        <v>0</v>
      </c>
    </row>
    <row r="11" spans="2:20" ht="18.75" hidden="1">
      <c r="B11" s="19"/>
      <c r="C11" s="1"/>
      <c r="D11" s="91"/>
      <c r="E11" s="112"/>
      <c r="F11" s="23"/>
      <c r="G11" s="33">
        <v>-2</v>
      </c>
      <c r="H11" s="28">
        <v>-2</v>
      </c>
      <c r="I11" s="51">
        <f t="shared" si="2"/>
        <v>0</v>
      </c>
      <c r="J11" s="54">
        <f t="shared" si="3"/>
        <v>9.5</v>
      </c>
      <c r="K11" s="33">
        <v>-2</v>
      </c>
      <c r="L11" s="28">
        <v>-2</v>
      </c>
      <c r="M11" s="51">
        <f t="shared" si="4"/>
        <v>0</v>
      </c>
      <c r="N11" s="54">
        <f t="shared" si="5"/>
        <v>9.5</v>
      </c>
      <c r="O11" s="48">
        <f t="shared" si="6"/>
        <v>19</v>
      </c>
      <c r="P11" s="45">
        <f t="shared" si="0"/>
        <v>-4</v>
      </c>
      <c r="Q11" s="29">
        <f t="shared" si="1"/>
        <v>-4</v>
      </c>
      <c r="R11" s="36">
        <f t="shared" si="7"/>
        <v>0</v>
      </c>
      <c r="S11" s="42">
        <f t="shared" si="8"/>
        <v>9.5</v>
      </c>
      <c r="T11" s="39">
        <v>0</v>
      </c>
    </row>
    <row r="12" spans="2:20" ht="18.75" hidden="1">
      <c r="B12" s="19"/>
      <c r="C12" s="1"/>
      <c r="D12" s="91"/>
      <c r="E12" s="112"/>
      <c r="F12" s="23"/>
      <c r="G12" s="33">
        <v>-2</v>
      </c>
      <c r="H12" s="28">
        <v>-2</v>
      </c>
      <c r="I12" s="51">
        <f t="shared" si="2"/>
        <v>0</v>
      </c>
      <c r="J12" s="54">
        <f t="shared" si="3"/>
        <v>9.5</v>
      </c>
      <c r="K12" s="33">
        <v>-2</v>
      </c>
      <c r="L12" s="28">
        <v>-2</v>
      </c>
      <c r="M12" s="51">
        <f t="shared" si="4"/>
        <v>0</v>
      </c>
      <c r="N12" s="54">
        <f t="shared" si="5"/>
        <v>9.5</v>
      </c>
      <c r="O12" s="48">
        <f t="shared" si="6"/>
        <v>19</v>
      </c>
      <c r="P12" s="45">
        <f t="shared" si="0"/>
        <v>-4</v>
      </c>
      <c r="Q12" s="29">
        <f t="shared" si="1"/>
        <v>-4</v>
      </c>
      <c r="R12" s="36">
        <f t="shared" si="7"/>
        <v>0</v>
      </c>
      <c r="S12" s="42">
        <f t="shared" si="8"/>
        <v>9.5</v>
      </c>
      <c r="T12" s="39">
        <v>0</v>
      </c>
    </row>
    <row r="13" spans="2:20" ht="18.75" hidden="1">
      <c r="B13" s="19"/>
      <c r="C13" s="1"/>
      <c r="D13" s="91"/>
      <c r="E13" s="112"/>
      <c r="F13" s="23"/>
      <c r="G13" s="33">
        <v>-2</v>
      </c>
      <c r="H13" s="28">
        <v>-2</v>
      </c>
      <c r="I13" s="51">
        <f t="shared" si="2"/>
        <v>0</v>
      </c>
      <c r="J13" s="54">
        <f t="shared" si="3"/>
        <v>9.5</v>
      </c>
      <c r="K13" s="33">
        <v>-2</v>
      </c>
      <c r="L13" s="28">
        <v>-2</v>
      </c>
      <c r="M13" s="51">
        <f t="shared" si="4"/>
        <v>0</v>
      </c>
      <c r="N13" s="54">
        <f t="shared" si="5"/>
        <v>9.5</v>
      </c>
      <c r="O13" s="48">
        <f t="shared" si="6"/>
        <v>19</v>
      </c>
      <c r="P13" s="45">
        <f t="shared" si="0"/>
        <v>-4</v>
      </c>
      <c r="Q13" s="29">
        <f t="shared" si="1"/>
        <v>-4</v>
      </c>
      <c r="R13" s="36">
        <f t="shared" si="7"/>
        <v>0</v>
      </c>
      <c r="S13" s="42">
        <f t="shared" si="8"/>
        <v>9.5</v>
      </c>
      <c r="T13" s="39">
        <v>0</v>
      </c>
    </row>
    <row r="14" spans="2:20" ht="18.75" hidden="1">
      <c r="B14" s="19"/>
      <c r="C14" s="1"/>
      <c r="D14" s="7"/>
      <c r="E14" s="112"/>
      <c r="F14" s="23"/>
      <c r="G14" s="33">
        <v>-2</v>
      </c>
      <c r="H14" s="28">
        <v>-2</v>
      </c>
      <c r="I14" s="51">
        <f t="shared" si="2"/>
        <v>0</v>
      </c>
      <c r="J14" s="54">
        <f t="shared" si="3"/>
        <v>9.5</v>
      </c>
      <c r="K14" s="33">
        <v>-2</v>
      </c>
      <c r="L14" s="28">
        <v>-2</v>
      </c>
      <c r="M14" s="51">
        <f t="shared" si="4"/>
        <v>0</v>
      </c>
      <c r="N14" s="54">
        <f t="shared" si="5"/>
        <v>9.5</v>
      </c>
      <c r="O14" s="48">
        <f t="shared" si="6"/>
        <v>19</v>
      </c>
      <c r="P14" s="45">
        <f t="shared" si="0"/>
        <v>-4</v>
      </c>
      <c r="Q14" s="29">
        <f t="shared" si="1"/>
        <v>-4</v>
      </c>
      <c r="R14" s="36">
        <f t="shared" si="7"/>
        <v>0</v>
      </c>
      <c r="S14" s="42">
        <f t="shared" si="8"/>
        <v>9.5</v>
      </c>
      <c r="T14" s="39">
        <v>0</v>
      </c>
    </row>
    <row r="15" spans="2:20" ht="19.5" hidden="1" thickBot="1">
      <c r="B15" s="20"/>
      <c r="C15" s="21"/>
      <c r="D15" s="93"/>
      <c r="E15" s="113"/>
      <c r="F15" s="24"/>
      <c r="G15" s="33">
        <v>-2</v>
      </c>
      <c r="H15" s="28">
        <v>-2</v>
      </c>
      <c r="I15" s="52">
        <f t="shared" si="2"/>
        <v>0</v>
      </c>
      <c r="J15" s="55">
        <f t="shared" si="3"/>
        <v>9.5</v>
      </c>
      <c r="K15" s="33">
        <v>-2</v>
      </c>
      <c r="L15" s="28">
        <v>-2</v>
      </c>
      <c r="M15" s="52">
        <f t="shared" si="4"/>
        <v>0</v>
      </c>
      <c r="N15" s="55">
        <f t="shared" si="5"/>
        <v>9.5</v>
      </c>
      <c r="O15" s="49">
        <f t="shared" si="6"/>
        <v>19</v>
      </c>
      <c r="P15" s="46">
        <f t="shared" si="0"/>
        <v>-4</v>
      </c>
      <c r="Q15" s="34">
        <f t="shared" si="1"/>
        <v>-4</v>
      </c>
      <c r="R15" s="37">
        <f t="shared" si="7"/>
        <v>0</v>
      </c>
      <c r="S15" s="43">
        <f t="shared" si="8"/>
        <v>9.5</v>
      </c>
      <c r="T15" s="40">
        <v>0</v>
      </c>
    </row>
    <row r="16" spans="2:20" ht="12.75" hidden="1">
      <c r="B16" s="90"/>
      <c r="C16" s="90"/>
      <c r="D16" s="90"/>
      <c r="E16" s="90"/>
      <c r="F16" s="90"/>
      <c r="G16" s="90"/>
      <c r="H16" s="90"/>
      <c r="I16" s="90"/>
      <c r="J16" s="90">
        <f>SUM(J4:J15)</f>
        <v>79</v>
      </c>
      <c r="K16" s="90"/>
      <c r="L16" s="90"/>
      <c r="M16" s="90"/>
      <c r="N16" s="90">
        <f>SUM(N4:N15)</f>
        <v>79</v>
      </c>
      <c r="O16" s="90">
        <f>SUM(O4:O15)</f>
        <v>158</v>
      </c>
      <c r="P16" s="90"/>
      <c r="Q16" s="90"/>
      <c r="R16" s="90"/>
      <c r="S16" s="90"/>
      <c r="T16" s="90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W7" sqref="W7"/>
    </sheetView>
  </sheetViews>
  <sheetFormatPr defaultColWidth="9.140625" defaultRowHeight="12.75"/>
  <cols>
    <col min="1" max="1" width="3.28125" style="0" hidden="1" customWidth="1"/>
    <col min="2" max="2" width="5.57421875" style="0" bestFit="1" customWidth="1"/>
    <col min="3" max="3" width="5.00390625" style="0" customWidth="1"/>
    <col min="4" max="4" width="19.28125" style="0" customWidth="1"/>
    <col min="5" max="5" width="14.8515625" style="0" customWidth="1"/>
    <col min="6" max="6" width="6.8515625" style="0" hidden="1" customWidth="1"/>
    <col min="7" max="7" width="6.7109375" style="0" customWidth="1"/>
    <col min="8" max="8" width="5.8515625" style="0" customWidth="1"/>
    <col min="9" max="9" width="10.28125" style="0" hidden="1" customWidth="1"/>
    <col min="11" max="11" width="6.421875" style="0" customWidth="1"/>
    <col min="12" max="12" width="6.28125" style="0" customWidth="1"/>
    <col min="13" max="13" width="0" style="0" hidden="1" customWidth="1"/>
    <col min="14" max="14" width="9.140625" style="0" customWidth="1"/>
    <col min="15" max="15" width="10.57421875" style="0" customWidth="1"/>
    <col min="16" max="16" width="7.8515625" style="0" customWidth="1"/>
    <col min="17" max="17" width="7.57421875" style="0" customWidth="1"/>
    <col min="18" max="18" width="0" style="0" hidden="1" customWidth="1"/>
  </cols>
  <sheetData>
    <row r="1" ht="13.5" thickBot="1"/>
    <row r="2" spans="2:20" ht="18.75" thickBot="1">
      <c r="B2" s="117" t="s">
        <v>55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2:20" ht="39" thickBot="1">
      <c r="B3" s="118" t="s">
        <v>0</v>
      </c>
      <c r="C3" s="118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6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.75">
      <c r="B4" s="16">
        <v>5</v>
      </c>
      <c r="C4" s="17"/>
      <c r="D4" s="18" t="s">
        <v>98</v>
      </c>
      <c r="E4" s="111" t="s">
        <v>58</v>
      </c>
      <c r="F4" s="22"/>
      <c r="G4" s="30">
        <v>1.5</v>
      </c>
      <c r="H4" s="31">
        <v>1</v>
      </c>
      <c r="I4" s="50">
        <f>COUNTIF(G$4:G$15,"&lt;"&amp;G4)*ROWS(G$4:G$15)+COUNTIF(H$4:H$15,"&lt;"&amp;H4)</f>
        <v>103</v>
      </c>
      <c r="J4" s="53">
        <f>IF(COUNTIF(I$4:I$15,I4)&gt;1,RANK(I4,I$4:I$15,0)+(COUNT(I$4:I$15)+1-RANK(I4,I$4:I$15,0)-RANK(I4,I$4:I$15,1))/2,RANK(I4,I$4:I$15,0)+(COUNT(I$4:I$15)+1-RANK(I4,I$4:I$15,0)-RANK(I4,I$4:I$15,1)))</f>
        <v>4</v>
      </c>
      <c r="K4" s="30">
        <v>4.5</v>
      </c>
      <c r="L4" s="31">
        <v>1</v>
      </c>
      <c r="M4" s="50">
        <f>COUNTIF(K$4:K$15,"&lt;"&amp;K4)*ROWS(K$4:K$15)+COUNTIF(L$4:L$15,"&lt;"&amp;L4)</f>
        <v>103</v>
      </c>
      <c r="N4" s="53">
        <f>IF(COUNTIF(M$4:M$15,M4)&gt;1,RANK(M4,M$4:M$15,0)+(COUNT(M$4:M$15)+1-RANK(M4,M$4:M$15,0)-RANK(M4,M$4:M$15,1))/2,RANK(M4,M$4:M$15,0)+(COUNT(M$4:M$15)+1-RANK(M4,M$4:M$15,0)-RANK(M4,M$4:M$15,1)))</f>
        <v>4</v>
      </c>
      <c r="O4" s="47">
        <f>SUM(J4,N4)</f>
        <v>8</v>
      </c>
      <c r="P4" s="44">
        <f aca="true" t="shared" si="0" ref="P4:P15">SUM(K4,G4)</f>
        <v>6</v>
      </c>
      <c r="Q4" s="32">
        <f aca="true" t="shared" si="1" ref="Q4:Q15">SUM(L4,H4)</f>
        <v>2</v>
      </c>
      <c r="R4" s="35">
        <f>(COUNTIF(O$4:O$15,"&gt;"&amp;O4)*ROWS(O$4:O$14)+COUNTIF(P$4:P$15,"&lt;"&amp;P4))*ROWS(O$4:O$15)+COUNTIF(Q$4:Q$15,"&lt;"&amp;Q4)</f>
        <v>1027</v>
      </c>
      <c r="S4" s="41">
        <f>IF(COUNTIF(R$4:R$15,R4)&gt;1,RANK(R4,R$4:R$15,0)+(COUNT(R$4:R$15)+1-RANK(R4,R$4:R$15,0)-RANK(R4,R$4:R$15,1))/2,RANK(R4,R$4:R$15,0)+(COUNT(R$4:R$15)+1-RANK(R4,R$4:R$15,0)-RANK(R4,R$4:R$15,1)))</f>
        <v>4</v>
      </c>
      <c r="T4" s="38">
        <v>0</v>
      </c>
    </row>
    <row r="5" spans="2:20" ht="18.75">
      <c r="B5" s="19">
        <v>3</v>
      </c>
      <c r="C5" s="1"/>
      <c r="D5" s="91" t="s">
        <v>96</v>
      </c>
      <c r="E5" s="112" t="s">
        <v>59</v>
      </c>
      <c r="F5" s="23"/>
      <c r="G5" s="33">
        <v>0.1</v>
      </c>
      <c r="H5" s="28">
        <v>1</v>
      </c>
      <c r="I5" s="51">
        <f aca="true" t="shared" si="2" ref="I5:I15">COUNTIF(G$4:G$15,"&lt;"&amp;G5)*ROWS(G$4:G$15)+COUNTIF(H$4:H$15,"&lt;"&amp;H5)</f>
        <v>91</v>
      </c>
      <c r="J5" s="54">
        <f aca="true" t="shared" si="3" ref="J5:J15">IF(COUNTIF(I$4:I$15,I5)&gt;1,RANK(I5,I$4:I$15,0)+(COUNT(I$4:I$15)+1-RANK(I5,I$4:I$15,0)-RANK(I5,I$4:I$15,1))/2,RANK(I5,I$4:I$15,0)+(COUNT(I$4:I$15)+1-RANK(I5,I$4:I$15,0)-RANK(I5,I$4:I$15,1)))</f>
        <v>5</v>
      </c>
      <c r="K5" s="33">
        <v>9.1</v>
      </c>
      <c r="L5" s="28">
        <v>14</v>
      </c>
      <c r="M5" s="51">
        <f aca="true" t="shared" si="4" ref="M5:M15">COUNTIF(K$4:K$15,"&lt;"&amp;K5)*ROWS(K$4:K$15)+COUNTIF(L$4:L$15,"&lt;"&amp;L5)</f>
        <v>131</v>
      </c>
      <c r="N5" s="54">
        <f aca="true" t="shared" si="5" ref="N5:N15">IF(COUNTIF(M$4:M$15,M5)&gt;1,RANK(M5,M$4:M$15,0)+(COUNT(M$4:M$15)+1-RANK(M5,M$4:M$15,0)-RANK(M5,M$4:M$15,1))/2,RANK(M5,M$4:M$15,0)+(COUNT(M$4:M$15)+1-RANK(M5,M$4:M$15,0)-RANK(M5,M$4:M$15,1)))</f>
        <v>2</v>
      </c>
      <c r="O5" s="48">
        <f aca="true" t="shared" si="6" ref="O5:O15">SUM(J5,N5)</f>
        <v>7</v>
      </c>
      <c r="P5" s="45">
        <f t="shared" si="0"/>
        <v>9.2</v>
      </c>
      <c r="Q5" s="29">
        <f t="shared" si="1"/>
        <v>15</v>
      </c>
      <c r="R5" s="36">
        <f aca="true" t="shared" si="7" ref="R5:R15">(COUNTIF(O$4:O$15,"&gt;"&amp;O5)*ROWS(O$4:O$14)+COUNTIF(P$4:P$15,"&lt;"&amp;P5))*ROWS(O$4:O$15)+COUNTIF(Q$4:Q$15,"&lt;"&amp;Q5)</f>
        <v>1306</v>
      </c>
      <c r="S5" s="42">
        <f aca="true" t="shared" si="8" ref="S5:S15">IF(COUNTIF(R$4:R$15,R5)&gt;1,RANK(R5,R$4:R$15,0)+(COUNT(R$4:R$15)+1-RANK(R5,R$4:R$15,0)-RANK(R5,R$4:R$15,1))/2,RANK(R5,R$4:R$15,0)+(COUNT(R$4:R$15)+1-RANK(R5,R$4:R$15,0)-RANK(R5,R$4:R$15,1)))</f>
        <v>3</v>
      </c>
      <c r="T5" s="39">
        <v>0</v>
      </c>
    </row>
    <row r="6" spans="2:20" ht="18.75">
      <c r="B6" s="19">
        <v>1</v>
      </c>
      <c r="C6" s="1"/>
      <c r="D6" s="91" t="s">
        <v>95</v>
      </c>
      <c r="E6" s="112" t="s">
        <v>60</v>
      </c>
      <c r="F6" s="23"/>
      <c r="G6" s="33">
        <v>2</v>
      </c>
      <c r="H6" s="28">
        <v>1</v>
      </c>
      <c r="I6" s="51">
        <f t="shared" si="2"/>
        <v>115</v>
      </c>
      <c r="J6" s="54">
        <f t="shared" si="3"/>
        <v>3</v>
      </c>
      <c r="K6" s="33">
        <v>2.7</v>
      </c>
      <c r="L6" s="28">
        <v>3</v>
      </c>
      <c r="M6" s="51">
        <f t="shared" si="4"/>
        <v>92</v>
      </c>
      <c r="N6" s="54">
        <f t="shared" si="5"/>
        <v>5</v>
      </c>
      <c r="O6" s="48">
        <f t="shared" si="6"/>
        <v>8</v>
      </c>
      <c r="P6" s="45">
        <f t="shared" si="0"/>
        <v>4.7</v>
      </c>
      <c r="Q6" s="29">
        <f t="shared" si="1"/>
        <v>4</v>
      </c>
      <c r="R6" s="36">
        <f t="shared" si="7"/>
        <v>1016</v>
      </c>
      <c r="S6" s="42">
        <f t="shared" si="8"/>
        <v>5</v>
      </c>
      <c r="T6" s="39">
        <v>0</v>
      </c>
    </row>
    <row r="7" spans="2:20" ht="18.75">
      <c r="B7" s="19">
        <v>4</v>
      </c>
      <c r="C7" s="1"/>
      <c r="D7" s="91" t="s">
        <v>97</v>
      </c>
      <c r="E7" s="112" t="s">
        <v>61</v>
      </c>
      <c r="F7" s="23"/>
      <c r="G7" s="33">
        <v>8.5</v>
      </c>
      <c r="H7" s="28">
        <v>3</v>
      </c>
      <c r="I7" s="51">
        <f t="shared" si="2"/>
        <v>142</v>
      </c>
      <c r="J7" s="54">
        <f t="shared" si="3"/>
        <v>1</v>
      </c>
      <c r="K7" s="33">
        <v>9</v>
      </c>
      <c r="L7" s="28">
        <v>6</v>
      </c>
      <c r="M7" s="51">
        <f t="shared" si="4"/>
        <v>117</v>
      </c>
      <c r="N7" s="54">
        <f t="shared" si="5"/>
        <v>3</v>
      </c>
      <c r="O7" s="48">
        <f t="shared" si="6"/>
        <v>4</v>
      </c>
      <c r="P7" s="45">
        <f t="shared" si="0"/>
        <v>17.5</v>
      </c>
      <c r="Q7" s="29">
        <f t="shared" si="1"/>
        <v>9</v>
      </c>
      <c r="R7" s="36">
        <f t="shared" si="7"/>
        <v>1449</v>
      </c>
      <c r="S7" s="42">
        <f t="shared" si="8"/>
        <v>2</v>
      </c>
      <c r="T7" s="39">
        <v>0</v>
      </c>
    </row>
    <row r="8" spans="2:20" ht="18.75">
      <c r="B8" s="19">
        <v>2</v>
      </c>
      <c r="C8" s="1"/>
      <c r="D8" s="91"/>
      <c r="E8" s="112" t="s">
        <v>62</v>
      </c>
      <c r="F8" s="23"/>
      <c r="G8" s="33">
        <v>-1</v>
      </c>
      <c r="H8" s="28">
        <v>-1</v>
      </c>
      <c r="I8" s="51">
        <f t="shared" si="2"/>
        <v>78</v>
      </c>
      <c r="J8" s="54">
        <v>7</v>
      </c>
      <c r="K8" s="33">
        <v>-1</v>
      </c>
      <c r="L8" s="28">
        <v>-1</v>
      </c>
      <c r="M8" s="51">
        <f t="shared" si="4"/>
        <v>78</v>
      </c>
      <c r="N8" s="54">
        <v>7</v>
      </c>
      <c r="O8" s="48">
        <f t="shared" si="6"/>
        <v>14</v>
      </c>
      <c r="P8" s="45">
        <v>0</v>
      </c>
      <c r="Q8" s="29">
        <v>0</v>
      </c>
      <c r="R8" s="36">
        <f t="shared" si="7"/>
        <v>870</v>
      </c>
      <c r="S8" s="42">
        <v>7</v>
      </c>
      <c r="T8" s="39">
        <v>0</v>
      </c>
    </row>
    <row r="9" spans="2:20" ht="18.75">
      <c r="B9" s="19">
        <v>6</v>
      </c>
      <c r="C9" s="1"/>
      <c r="D9" s="92" t="s">
        <v>99</v>
      </c>
      <c r="E9" s="112" t="s">
        <v>63</v>
      </c>
      <c r="F9" s="23"/>
      <c r="G9" s="33">
        <v>4.6</v>
      </c>
      <c r="H9" s="28">
        <v>10</v>
      </c>
      <c r="I9" s="51">
        <f t="shared" si="2"/>
        <v>131</v>
      </c>
      <c r="J9" s="54">
        <f t="shared" si="3"/>
        <v>2</v>
      </c>
      <c r="K9" s="33">
        <v>15.5</v>
      </c>
      <c r="L9" s="28">
        <v>8</v>
      </c>
      <c r="M9" s="51">
        <f t="shared" si="4"/>
        <v>142</v>
      </c>
      <c r="N9" s="54">
        <f t="shared" si="5"/>
        <v>1</v>
      </c>
      <c r="O9" s="48">
        <f t="shared" si="6"/>
        <v>3</v>
      </c>
      <c r="P9" s="45">
        <f t="shared" si="0"/>
        <v>20.1</v>
      </c>
      <c r="Q9" s="29">
        <f t="shared" si="1"/>
        <v>18</v>
      </c>
      <c r="R9" s="36">
        <f t="shared" si="7"/>
        <v>1595</v>
      </c>
      <c r="S9" s="42">
        <f t="shared" si="8"/>
        <v>1</v>
      </c>
      <c r="T9" s="39">
        <v>0</v>
      </c>
    </row>
    <row r="10" spans="2:20" ht="18.75" hidden="1">
      <c r="B10" s="19"/>
      <c r="C10" s="1"/>
      <c r="D10" s="91"/>
      <c r="E10" s="112"/>
      <c r="F10" s="23"/>
      <c r="G10" s="33">
        <v>-2</v>
      </c>
      <c r="H10" s="28">
        <v>-2</v>
      </c>
      <c r="I10" s="51">
        <f t="shared" si="2"/>
        <v>0</v>
      </c>
      <c r="J10" s="54">
        <f t="shared" si="3"/>
        <v>9.5</v>
      </c>
      <c r="K10" s="33">
        <v>-2</v>
      </c>
      <c r="L10" s="28">
        <v>-2</v>
      </c>
      <c r="M10" s="51">
        <f t="shared" si="4"/>
        <v>0</v>
      </c>
      <c r="N10" s="54">
        <f t="shared" si="5"/>
        <v>9.5</v>
      </c>
      <c r="O10" s="48">
        <f t="shared" si="6"/>
        <v>19</v>
      </c>
      <c r="P10" s="45">
        <f t="shared" si="0"/>
        <v>-4</v>
      </c>
      <c r="Q10" s="29">
        <f t="shared" si="1"/>
        <v>-4</v>
      </c>
      <c r="R10" s="36">
        <f t="shared" si="7"/>
        <v>0</v>
      </c>
      <c r="S10" s="42">
        <f t="shared" si="8"/>
        <v>9.5</v>
      </c>
      <c r="T10" s="39">
        <v>0</v>
      </c>
    </row>
    <row r="11" spans="2:20" ht="18.75" hidden="1">
      <c r="B11" s="19"/>
      <c r="C11" s="1"/>
      <c r="D11" s="91"/>
      <c r="E11" s="112"/>
      <c r="F11" s="23"/>
      <c r="G11" s="33">
        <v>-2</v>
      </c>
      <c r="H11" s="28">
        <v>-2</v>
      </c>
      <c r="I11" s="51">
        <f t="shared" si="2"/>
        <v>0</v>
      </c>
      <c r="J11" s="54">
        <f t="shared" si="3"/>
        <v>9.5</v>
      </c>
      <c r="K11" s="33">
        <v>-2</v>
      </c>
      <c r="L11" s="28">
        <v>-2</v>
      </c>
      <c r="M11" s="51">
        <f t="shared" si="4"/>
        <v>0</v>
      </c>
      <c r="N11" s="54">
        <f t="shared" si="5"/>
        <v>9.5</v>
      </c>
      <c r="O11" s="48">
        <f t="shared" si="6"/>
        <v>19</v>
      </c>
      <c r="P11" s="45">
        <f t="shared" si="0"/>
        <v>-4</v>
      </c>
      <c r="Q11" s="29">
        <f t="shared" si="1"/>
        <v>-4</v>
      </c>
      <c r="R11" s="36">
        <f t="shared" si="7"/>
        <v>0</v>
      </c>
      <c r="S11" s="42">
        <f t="shared" si="8"/>
        <v>9.5</v>
      </c>
      <c r="T11" s="39">
        <v>0</v>
      </c>
    </row>
    <row r="12" spans="2:20" ht="18.75" hidden="1">
      <c r="B12" s="19"/>
      <c r="C12" s="1"/>
      <c r="D12" s="91"/>
      <c r="E12" s="112"/>
      <c r="F12" s="23"/>
      <c r="G12" s="33">
        <v>-2</v>
      </c>
      <c r="H12" s="28">
        <v>-2</v>
      </c>
      <c r="I12" s="51">
        <f t="shared" si="2"/>
        <v>0</v>
      </c>
      <c r="J12" s="54">
        <f t="shared" si="3"/>
        <v>9.5</v>
      </c>
      <c r="K12" s="33">
        <v>-2</v>
      </c>
      <c r="L12" s="28">
        <v>-2</v>
      </c>
      <c r="M12" s="51">
        <f t="shared" si="4"/>
        <v>0</v>
      </c>
      <c r="N12" s="54">
        <f t="shared" si="5"/>
        <v>9.5</v>
      </c>
      <c r="O12" s="48">
        <f t="shared" si="6"/>
        <v>19</v>
      </c>
      <c r="P12" s="45">
        <f t="shared" si="0"/>
        <v>-4</v>
      </c>
      <c r="Q12" s="29">
        <f t="shared" si="1"/>
        <v>-4</v>
      </c>
      <c r="R12" s="36">
        <f t="shared" si="7"/>
        <v>0</v>
      </c>
      <c r="S12" s="42">
        <f t="shared" si="8"/>
        <v>9.5</v>
      </c>
      <c r="T12" s="39">
        <v>0</v>
      </c>
    </row>
    <row r="13" spans="2:20" ht="18.75" hidden="1">
      <c r="B13" s="19"/>
      <c r="C13" s="1"/>
      <c r="D13" s="91"/>
      <c r="E13" s="112"/>
      <c r="F13" s="23"/>
      <c r="G13" s="33">
        <v>-2</v>
      </c>
      <c r="H13" s="28">
        <v>-2</v>
      </c>
      <c r="I13" s="51">
        <f t="shared" si="2"/>
        <v>0</v>
      </c>
      <c r="J13" s="54">
        <f t="shared" si="3"/>
        <v>9.5</v>
      </c>
      <c r="K13" s="33">
        <v>-2</v>
      </c>
      <c r="L13" s="28">
        <v>-2</v>
      </c>
      <c r="M13" s="51">
        <f t="shared" si="4"/>
        <v>0</v>
      </c>
      <c r="N13" s="54">
        <f t="shared" si="5"/>
        <v>9.5</v>
      </c>
      <c r="O13" s="48">
        <f t="shared" si="6"/>
        <v>19</v>
      </c>
      <c r="P13" s="45">
        <f t="shared" si="0"/>
        <v>-4</v>
      </c>
      <c r="Q13" s="29">
        <f t="shared" si="1"/>
        <v>-4</v>
      </c>
      <c r="R13" s="36">
        <f t="shared" si="7"/>
        <v>0</v>
      </c>
      <c r="S13" s="42">
        <f t="shared" si="8"/>
        <v>9.5</v>
      </c>
      <c r="T13" s="39">
        <v>0</v>
      </c>
    </row>
    <row r="14" spans="2:20" ht="18.75" hidden="1">
      <c r="B14" s="19"/>
      <c r="C14" s="1"/>
      <c r="D14" s="7"/>
      <c r="E14" s="112"/>
      <c r="F14" s="23"/>
      <c r="G14" s="33">
        <v>-2</v>
      </c>
      <c r="H14" s="28">
        <v>-2</v>
      </c>
      <c r="I14" s="51">
        <f t="shared" si="2"/>
        <v>0</v>
      </c>
      <c r="J14" s="54">
        <f t="shared" si="3"/>
        <v>9.5</v>
      </c>
      <c r="K14" s="33">
        <v>-2</v>
      </c>
      <c r="L14" s="28">
        <v>-2</v>
      </c>
      <c r="M14" s="51">
        <f t="shared" si="4"/>
        <v>0</v>
      </c>
      <c r="N14" s="54">
        <f t="shared" si="5"/>
        <v>9.5</v>
      </c>
      <c r="O14" s="48">
        <f t="shared" si="6"/>
        <v>19</v>
      </c>
      <c r="P14" s="45">
        <f t="shared" si="0"/>
        <v>-4</v>
      </c>
      <c r="Q14" s="29">
        <f t="shared" si="1"/>
        <v>-4</v>
      </c>
      <c r="R14" s="36">
        <f t="shared" si="7"/>
        <v>0</v>
      </c>
      <c r="S14" s="42">
        <f t="shared" si="8"/>
        <v>9.5</v>
      </c>
      <c r="T14" s="39">
        <v>0</v>
      </c>
    </row>
    <row r="15" spans="2:20" ht="19.5" hidden="1" thickBot="1">
      <c r="B15" s="20"/>
      <c r="C15" s="21"/>
      <c r="D15" s="93"/>
      <c r="E15" s="113"/>
      <c r="F15" s="24"/>
      <c r="G15" s="33">
        <v>-2</v>
      </c>
      <c r="H15" s="28">
        <v>-2</v>
      </c>
      <c r="I15" s="52">
        <f t="shared" si="2"/>
        <v>0</v>
      </c>
      <c r="J15" s="55">
        <f t="shared" si="3"/>
        <v>9.5</v>
      </c>
      <c r="K15" s="33">
        <v>-2</v>
      </c>
      <c r="L15" s="28">
        <v>-2</v>
      </c>
      <c r="M15" s="52">
        <f t="shared" si="4"/>
        <v>0</v>
      </c>
      <c r="N15" s="55">
        <f t="shared" si="5"/>
        <v>9.5</v>
      </c>
      <c r="O15" s="49">
        <f t="shared" si="6"/>
        <v>19</v>
      </c>
      <c r="P15" s="46">
        <f t="shared" si="0"/>
        <v>-4</v>
      </c>
      <c r="Q15" s="34">
        <f t="shared" si="1"/>
        <v>-4</v>
      </c>
      <c r="R15" s="37">
        <f t="shared" si="7"/>
        <v>0</v>
      </c>
      <c r="S15" s="43">
        <f t="shared" si="8"/>
        <v>9.5</v>
      </c>
      <c r="T15" s="40">
        <v>0</v>
      </c>
    </row>
    <row r="16" spans="2:20" ht="12.75" hidden="1">
      <c r="B16" s="90"/>
      <c r="C16" s="90"/>
      <c r="D16" s="90"/>
      <c r="E16" s="90"/>
      <c r="F16" s="90"/>
      <c r="G16" s="90"/>
      <c r="H16" s="90"/>
      <c r="I16" s="90"/>
      <c r="J16" s="90">
        <f>SUM(J4:J15)</f>
        <v>79</v>
      </c>
      <c r="K16" s="90"/>
      <c r="L16" s="90"/>
      <c r="M16" s="90"/>
      <c r="N16" s="90">
        <f>SUM(N4:N15)</f>
        <v>79</v>
      </c>
      <c r="O16" s="90">
        <f>SUM(O4:O15)</f>
        <v>158</v>
      </c>
      <c r="P16" s="90"/>
      <c r="Q16" s="90"/>
      <c r="R16" s="90"/>
      <c r="S16" s="90"/>
      <c r="T16" s="90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C1">
      <selection activeCell="Q20" sqref="Q20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18.28125" style="0" customWidth="1"/>
    <col min="4" max="4" width="6.7109375" style="0" customWidth="1"/>
    <col min="5" max="5" width="6.28125" style="0" customWidth="1"/>
    <col min="6" max="6" width="6.57421875" style="0" customWidth="1"/>
    <col min="7" max="7" width="7.00390625" style="0" customWidth="1"/>
    <col min="8" max="8" width="6.8515625" style="0" customWidth="1"/>
    <col min="9" max="9" width="6.421875" style="0" customWidth="1"/>
    <col min="10" max="10" width="6.57421875" style="0" customWidth="1"/>
    <col min="11" max="11" width="6.7109375" style="0" customWidth="1"/>
    <col min="12" max="13" width="6.421875" style="0" customWidth="1"/>
    <col min="14" max="14" width="6.00390625" style="0" customWidth="1"/>
    <col min="15" max="15" width="6.57421875" style="0" customWidth="1"/>
    <col min="16" max="16" width="12.140625" style="0" customWidth="1"/>
    <col min="17" max="18" width="7.28125" style="0" customWidth="1"/>
    <col min="19" max="19" width="6.0039062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121" t="s">
        <v>71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3"/>
    </row>
    <row r="3" spans="1:26" ht="16.5" customHeight="1" thickBot="1">
      <c r="A3" s="5"/>
      <c r="B3" s="130" t="s">
        <v>9</v>
      </c>
      <c r="C3" s="128" t="s">
        <v>2</v>
      </c>
      <c r="D3" s="124" t="s">
        <v>10</v>
      </c>
      <c r="E3" s="125"/>
      <c r="F3" s="125"/>
      <c r="G3" s="126" t="s">
        <v>11</v>
      </c>
      <c r="H3" s="125"/>
      <c r="I3" s="127"/>
      <c r="J3" s="124" t="s">
        <v>12</v>
      </c>
      <c r="K3" s="125"/>
      <c r="L3" s="125"/>
      <c r="M3" s="126" t="s">
        <v>13</v>
      </c>
      <c r="N3" s="125"/>
      <c r="O3" s="125"/>
      <c r="P3" s="132" t="s">
        <v>46</v>
      </c>
      <c r="Q3" s="134" t="s">
        <v>45</v>
      </c>
      <c r="R3" s="136" t="s">
        <v>14</v>
      </c>
      <c r="S3" s="128" t="s">
        <v>47</v>
      </c>
      <c r="T3" s="4" t="s">
        <v>16</v>
      </c>
      <c r="U3" s="5"/>
      <c r="V3" s="4" t="s">
        <v>17</v>
      </c>
      <c r="W3" s="4" t="s">
        <v>18</v>
      </c>
      <c r="X3" s="5"/>
      <c r="Y3" s="5"/>
      <c r="Z3" s="5"/>
    </row>
    <row r="4" spans="1:26" ht="23.25" thickBot="1">
      <c r="A4" s="5"/>
      <c r="B4" s="131"/>
      <c r="C4" s="129"/>
      <c r="D4" s="59" t="s">
        <v>15</v>
      </c>
      <c r="E4" s="58" t="s">
        <v>31</v>
      </c>
      <c r="F4" s="58" t="s">
        <v>32</v>
      </c>
      <c r="G4" s="61" t="s">
        <v>15</v>
      </c>
      <c r="H4" s="58" t="s">
        <v>31</v>
      </c>
      <c r="I4" s="60" t="s">
        <v>32</v>
      </c>
      <c r="J4" s="59" t="s">
        <v>15</v>
      </c>
      <c r="K4" s="58" t="s">
        <v>31</v>
      </c>
      <c r="L4" s="58" t="s">
        <v>32</v>
      </c>
      <c r="M4" s="105" t="s">
        <v>15</v>
      </c>
      <c r="N4" s="58" t="s">
        <v>31</v>
      </c>
      <c r="O4" s="58" t="s">
        <v>32</v>
      </c>
      <c r="P4" s="133"/>
      <c r="Q4" s="135"/>
      <c r="R4" s="137"/>
      <c r="S4" s="138"/>
      <c r="T4" s="4"/>
      <c r="U4" s="5"/>
      <c r="V4" s="4"/>
      <c r="W4" s="4"/>
      <c r="X4" s="5"/>
      <c r="Y4" s="5"/>
      <c r="Z4" s="5"/>
    </row>
    <row r="5" spans="1:26" ht="18.75" thickBot="1">
      <c r="A5" s="5"/>
      <c r="B5" s="68" t="s">
        <v>19</v>
      </c>
      <c r="C5" s="111" t="s">
        <v>58</v>
      </c>
      <c r="D5" s="101">
        <f>LOOKUP(Sobota_I_kolo_sekt_A!S4,Sobota_I_kolo_sekt_A!S4)</f>
        <v>2</v>
      </c>
      <c r="E5" s="72">
        <f>LOOKUP(Sobota_I_kolo_sekt_A!Q4,Sobota_I_kolo_sekt_A!Q4)</f>
        <v>11</v>
      </c>
      <c r="F5" s="75">
        <f>LOOKUP(Sobota_I_kolo_sekt_A!P4,Sobota_I_kolo_sekt_A!P4)</f>
        <v>19.5</v>
      </c>
      <c r="G5" s="104">
        <f>Sobota_I_kolo_sekt_B!S4</f>
        <v>1</v>
      </c>
      <c r="H5" s="72">
        <f>Sobota_I_kolo_sekt_B!Q4</f>
        <v>13</v>
      </c>
      <c r="I5" s="75">
        <f>Sobota_I_kolo_sekt_B!P4</f>
        <v>26</v>
      </c>
      <c r="J5" s="104">
        <f>Sobota_I_kolo_sekt_C!S4</f>
        <v>1</v>
      </c>
      <c r="K5" s="72">
        <f>Sobota_I_kolo_sekt_C!Q4</f>
        <v>13</v>
      </c>
      <c r="L5" s="73">
        <f>Sobota_I_kolo_sekt_C!P4</f>
        <v>18.7</v>
      </c>
      <c r="M5" s="101">
        <f>Sobota_I_kolo_sekt_D!S4</f>
        <v>4</v>
      </c>
      <c r="N5" s="72">
        <f>Sobota_I_kolo_sekt_D!Q4</f>
        <v>2</v>
      </c>
      <c r="O5" s="75">
        <f>Sobota_I_kolo_sekt_D!P4</f>
        <v>6</v>
      </c>
      <c r="P5" s="100">
        <f>SUM(D5,G5,J5,M5)</f>
        <v>8</v>
      </c>
      <c r="Q5" s="62">
        <f>SUM(E5,H5,K5,N5)</f>
        <v>39</v>
      </c>
      <c r="R5" s="65">
        <f>SUM(F5,I5,L5,O5)</f>
        <v>70.2</v>
      </c>
      <c r="S5" s="76">
        <v>1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8.75" thickBot="1">
      <c r="A6" s="5"/>
      <c r="B6" s="69" t="s">
        <v>20</v>
      </c>
      <c r="C6" s="112" t="s">
        <v>59</v>
      </c>
      <c r="D6" s="102">
        <f>LOOKUP(Sobota_I_kolo_sekt_A!S5,Sobota_I_kolo_sekt_A!S5)</f>
        <v>1</v>
      </c>
      <c r="E6" s="78">
        <f>LOOKUP(Sobota_I_kolo_sekt_A!Q5,Sobota_I_kolo_sekt_A!Q5)</f>
        <v>10</v>
      </c>
      <c r="F6" s="80">
        <f>LOOKUP(Sobota_I_kolo_sekt_A!P5,Sobota_I_kolo_sekt_A!P5)</f>
        <v>16.3</v>
      </c>
      <c r="G6" s="104">
        <f>Sobota_I_kolo_sekt_B!S5</f>
        <v>5</v>
      </c>
      <c r="H6" s="72">
        <f>Sobota_I_kolo_sekt_B!Q5</f>
        <v>7</v>
      </c>
      <c r="I6" s="75">
        <f>Sobota_I_kolo_sekt_B!P5</f>
        <v>12.5</v>
      </c>
      <c r="J6" s="104">
        <f>Sobota_I_kolo_sekt_C!S5</f>
        <v>5</v>
      </c>
      <c r="K6" s="72">
        <f>Sobota_I_kolo_sekt_C!Q5</f>
        <v>0</v>
      </c>
      <c r="L6" s="73">
        <f>Sobota_I_kolo_sekt_C!P5</f>
        <v>0</v>
      </c>
      <c r="M6" s="101">
        <f>Sobota_I_kolo_sekt_D!S5</f>
        <v>3</v>
      </c>
      <c r="N6" s="72">
        <f>Sobota_I_kolo_sekt_D!Q5</f>
        <v>15</v>
      </c>
      <c r="O6" s="75">
        <f>Sobota_I_kolo_sekt_D!P5</f>
        <v>9.2</v>
      </c>
      <c r="P6" s="100">
        <f aca="true" t="shared" si="0" ref="P6:P15">SUM(D6,G6,J6,M6)</f>
        <v>14</v>
      </c>
      <c r="Q6" s="63">
        <f aca="true" t="shared" si="1" ref="Q6:Q16">SUM(E6,H6,K6,N6)</f>
        <v>32</v>
      </c>
      <c r="R6" s="66">
        <f aca="true" t="shared" si="2" ref="R6:R16">SUM(F6,I6,L6,O6)</f>
        <v>38</v>
      </c>
      <c r="S6" s="81">
        <v>4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8.75" thickBot="1">
      <c r="A7" s="5"/>
      <c r="B7" s="69" t="s">
        <v>21</v>
      </c>
      <c r="C7" s="112" t="s">
        <v>60</v>
      </c>
      <c r="D7" s="102">
        <f>LOOKUP(Sobota_I_kolo_sekt_A!S6,Sobota_I_kolo_sekt_A!S6)</f>
        <v>6</v>
      </c>
      <c r="E7" s="78">
        <f>LOOKUP(Sobota_I_kolo_sekt_A!Q6,Sobota_I_kolo_sekt_A!Q6)</f>
        <v>0</v>
      </c>
      <c r="F7" s="80">
        <f>LOOKUP(Sobota_I_kolo_sekt_A!P6,Sobota_I_kolo_sekt_A!P6)</f>
        <v>0</v>
      </c>
      <c r="G7" s="104">
        <f>Sobota_I_kolo_sekt_B!S6</f>
        <v>6</v>
      </c>
      <c r="H7" s="72">
        <f>Sobota_I_kolo_sekt_B!Q6</f>
        <v>6</v>
      </c>
      <c r="I7" s="75">
        <f>Sobota_I_kolo_sekt_B!P6</f>
        <v>9.1</v>
      </c>
      <c r="J7" s="104">
        <f>Sobota_I_kolo_sekt_C!S6</f>
        <v>3</v>
      </c>
      <c r="K7" s="72">
        <f>Sobota_I_kolo_sekt_C!Q6</f>
        <v>16</v>
      </c>
      <c r="L7" s="73">
        <f>Sobota_I_kolo_sekt_C!P6</f>
        <v>4.8</v>
      </c>
      <c r="M7" s="101">
        <f>Sobota_I_kolo_sekt_D!S6</f>
        <v>5</v>
      </c>
      <c r="N7" s="72">
        <f>Sobota_I_kolo_sekt_D!Q6</f>
        <v>4</v>
      </c>
      <c r="O7" s="75">
        <f>Sobota_I_kolo_sekt_D!P6</f>
        <v>4.7</v>
      </c>
      <c r="P7" s="100">
        <f t="shared" si="0"/>
        <v>20</v>
      </c>
      <c r="Q7" s="63">
        <f t="shared" si="1"/>
        <v>26</v>
      </c>
      <c r="R7" s="66">
        <f t="shared" si="2"/>
        <v>18.599999999999998</v>
      </c>
      <c r="S7" s="81">
        <v>5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8.75" thickBot="1">
      <c r="A8" s="5"/>
      <c r="B8" s="69" t="s">
        <v>22</v>
      </c>
      <c r="C8" s="112" t="s">
        <v>61</v>
      </c>
      <c r="D8" s="102">
        <f>LOOKUP(Sobota_I_kolo_sekt_A!S7,Sobota_I_kolo_sekt_A!S7)</f>
        <v>3</v>
      </c>
      <c r="E8" s="78">
        <f>LOOKUP(Sobota_I_kolo_sekt_A!Q7,Sobota_I_kolo_sekt_A!Q7)</f>
        <v>13</v>
      </c>
      <c r="F8" s="80">
        <f>LOOKUP(Sobota_I_kolo_sekt_A!P7,Sobota_I_kolo_sekt_A!P7)</f>
        <v>19.1</v>
      </c>
      <c r="G8" s="104">
        <f>Sobota_I_kolo_sekt_B!S7</f>
        <v>3</v>
      </c>
      <c r="H8" s="72">
        <f>Sobota_I_kolo_sekt_B!Q7</f>
        <v>10</v>
      </c>
      <c r="I8" s="75">
        <f>Sobota_I_kolo_sekt_B!P7</f>
        <v>15.6</v>
      </c>
      <c r="J8" s="104">
        <f>Sobota_I_kolo_sekt_C!S7</f>
        <v>4</v>
      </c>
      <c r="K8" s="72">
        <f>Sobota_I_kolo_sekt_C!Q7</f>
        <v>1</v>
      </c>
      <c r="L8" s="73">
        <f>Sobota_I_kolo_sekt_C!P7</f>
        <v>1.5</v>
      </c>
      <c r="M8" s="101">
        <f>Sobota_I_kolo_sekt_D!S7</f>
        <v>2</v>
      </c>
      <c r="N8" s="72">
        <f>Sobota_I_kolo_sekt_D!Q7</f>
        <v>9</v>
      </c>
      <c r="O8" s="75">
        <f>Sobota_I_kolo_sekt_D!P7</f>
        <v>17.5</v>
      </c>
      <c r="P8" s="100">
        <f t="shared" si="0"/>
        <v>12</v>
      </c>
      <c r="Q8" s="63">
        <f t="shared" si="1"/>
        <v>33</v>
      </c>
      <c r="R8" s="66">
        <f t="shared" si="2"/>
        <v>53.7</v>
      </c>
      <c r="S8" s="81">
        <v>3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8.75" thickBot="1">
      <c r="A9" s="5"/>
      <c r="B9" s="69" t="s">
        <v>23</v>
      </c>
      <c r="C9" s="112" t="s">
        <v>62</v>
      </c>
      <c r="D9" s="102">
        <f>LOOKUP(Sobota_I_kolo_sekt_A!S8,Sobota_I_kolo_sekt_A!S8)</f>
        <v>4</v>
      </c>
      <c r="E9" s="78">
        <f>LOOKUP(Sobota_I_kolo_sekt_A!Q8,Sobota_I_kolo_sekt_A!Q8)</f>
        <v>8</v>
      </c>
      <c r="F9" s="80">
        <f>LOOKUP(Sobota_I_kolo_sekt_A!P8,Sobota_I_kolo_sekt_A!P8)</f>
        <v>12</v>
      </c>
      <c r="G9" s="104">
        <f>Sobota_I_kolo_sekt_B!S8</f>
        <v>4</v>
      </c>
      <c r="H9" s="72">
        <f>Sobota_I_kolo_sekt_B!Q8</f>
        <v>9</v>
      </c>
      <c r="I9" s="75">
        <f>Sobota_I_kolo_sekt_B!P8</f>
        <v>13</v>
      </c>
      <c r="J9" s="104">
        <f>Sobota_I_kolo_sekt_C!S8</f>
        <v>7</v>
      </c>
      <c r="K9" s="72">
        <f>Sobota_I_kolo_sekt_C!Q8</f>
        <v>0</v>
      </c>
      <c r="L9" s="73">
        <f>Sobota_I_kolo_sekt_C!P8</f>
        <v>0</v>
      </c>
      <c r="M9" s="101">
        <f>Sobota_I_kolo_sekt_D!S8</f>
        <v>7</v>
      </c>
      <c r="N9" s="72">
        <f>Sobota_I_kolo_sekt_D!Q8</f>
        <v>0</v>
      </c>
      <c r="O9" s="75">
        <f>Sobota_I_kolo_sekt_D!P8</f>
        <v>0</v>
      </c>
      <c r="P9" s="100">
        <f t="shared" si="0"/>
        <v>22</v>
      </c>
      <c r="Q9" s="63">
        <f t="shared" si="1"/>
        <v>17</v>
      </c>
      <c r="R9" s="66">
        <f t="shared" si="2"/>
        <v>25</v>
      </c>
      <c r="S9" s="81">
        <v>6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8">
      <c r="A10" s="5"/>
      <c r="B10" s="69" t="s">
        <v>24</v>
      </c>
      <c r="C10" s="112" t="s">
        <v>63</v>
      </c>
      <c r="D10" s="102">
        <f>LOOKUP(Sobota_I_kolo_sekt_A!S9,Sobota_I_kolo_sekt_A!S9)</f>
        <v>5</v>
      </c>
      <c r="E10" s="78">
        <f>LOOKUP(Sobota_I_kolo_sekt_A!Q9,Sobota_I_kolo_sekt_A!Q9)</f>
        <v>10</v>
      </c>
      <c r="F10" s="80">
        <f>LOOKUP(Sobota_I_kolo_sekt_A!P9,Sobota_I_kolo_sekt_A!P9)</f>
        <v>13.6</v>
      </c>
      <c r="G10" s="104">
        <f>Sobota_I_kolo_sekt_B!S9</f>
        <v>2</v>
      </c>
      <c r="H10" s="72">
        <f>Sobota_I_kolo_sekt_B!Q9</f>
        <v>14</v>
      </c>
      <c r="I10" s="75">
        <f>Sobota_I_kolo_sekt_B!P9</f>
        <v>21.6</v>
      </c>
      <c r="J10" s="104">
        <f>Sobota_I_kolo_sekt_C!S9</f>
        <v>2</v>
      </c>
      <c r="K10" s="72">
        <f>Sobota_I_kolo_sekt_C!Q9</f>
        <v>6</v>
      </c>
      <c r="L10" s="73">
        <f>Sobota_I_kolo_sekt_C!P9</f>
        <v>5.7</v>
      </c>
      <c r="M10" s="101">
        <f>Sobota_I_kolo_sekt_D!S9</f>
        <v>1</v>
      </c>
      <c r="N10" s="72">
        <f>Sobota_I_kolo_sekt_D!Q9</f>
        <v>18</v>
      </c>
      <c r="O10" s="75">
        <f>Sobota_I_kolo_sekt_D!P9</f>
        <v>20.1</v>
      </c>
      <c r="P10" s="100">
        <f t="shared" si="0"/>
        <v>10</v>
      </c>
      <c r="Q10" s="63">
        <f t="shared" si="1"/>
        <v>48</v>
      </c>
      <c r="R10" s="66">
        <f t="shared" si="2"/>
        <v>61.00000000000001</v>
      </c>
      <c r="S10" s="81">
        <v>2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8.75" hidden="1" thickBot="1">
      <c r="A11" s="5"/>
      <c r="B11" s="69" t="s">
        <v>25</v>
      </c>
      <c r="C11" s="112"/>
      <c r="D11" s="102">
        <f>LOOKUP(Sobota_I_kolo_sekt_A!S10,Sobota_I_kolo_sekt_A!S10)</f>
        <v>9.5</v>
      </c>
      <c r="E11" s="78">
        <f>LOOKUP(Sobota_I_kolo_sekt_A!Q10,Sobota_I_kolo_sekt_A!Q10)</f>
        <v>-4</v>
      </c>
      <c r="F11" s="80">
        <f>LOOKUP(Sobota_I_kolo_sekt_A!P10,Sobota_I_kolo_sekt_A!P10)</f>
        <v>-4</v>
      </c>
      <c r="G11" s="104">
        <f>Sobota_I_kolo_sekt_B!S10</f>
        <v>9.5</v>
      </c>
      <c r="H11" s="72">
        <f>Sobota_I_kolo_sekt_B!Q10</f>
        <v>-4</v>
      </c>
      <c r="I11" s="75">
        <f>Sobota_I_kolo_sekt_B!P10</f>
        <v>-4</v>
      </c>
      <c r="J11" s="104">
        <f>Sobota_I_kolo_sekt_C!S10</f>
        <v>9.5</v>
      </c>
      <c r="K11" s="72">
        <f>Sobota_I_kolo_sekt_C!Q10</f>
        <v>-4</v>
      </c>
      <c r="L11" s="73">
        <f>Sobota_I_kolo_sekt_C!P10</f>
        <v>-4</v>
      </c>
      <c r="M11" s="101">
        <f>Sobota_I_kolo_sekt_D!S10</f>
        <v>9.5</v>
      </c>
      <c r="N11" s="72">
        <f>Sobota_I_kolo_sekt_D!Q10</f>
        <v>-4</v>
      </c>
      <c r="O11" s="75">
        <f>Sobota_I_kolo_sekt_D!P10</f>
        <v>-4</v>
      </c>
      <c r="P11" s="100">
        <f t="shared" si="0"/>
        <v>38</v>
      </c>
      <c r="Q11" s="63">
        <f t="shared" si="1"/>
        <v>-16</v>
      </c>
      <c r="R11" s="66">
        <f t="shared" si="2"/>
        <v>-16</v>
      </c>
      <c r="S11" s="81">
        <v>1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8.75" hidden="1" thickBot="1">
      <c r="A12" s="5"/>
      <c r="B12" s="69" t="s">
        <v>26</v>
      </c>
      <c r="C12" s="112"/>
      <c r="D12" s="102">
        <f>LOOKUP(Sobota_I_kolo_sekt_A!S11,Sobota_I_kolo_sekt_A!S11)</f>
        <v>9.5</v>
      </c>
      <c r="E12" s="78">
        <f>LOOKUP(Sobota_I_kolo_sekt_A!Q11,Sobota_I_kolo_sekt_A!Q11)</f>
        <v>-4</v>
      </c>
      <c r="F12" s="80">
        <f>LOOKUP(Sobota_I_kolo_sekt_A!P11,Sobota_I_kolo_sekt_A!P11)</f>
        <v>-4</v>
      </c>
      <c r="G12" s="104">
        <f>Sobota_I_kolo_sekt_B!S11</f>
        <v>9.5</v>
      </c>
      <c r="H12" s="72">
        <f>Sobota_I_kolo_sekt_B!Q11</f>
        <v>-4</v>
      </c>
      <c r="I12" s="75">
        <f>Sobota_I_kolo_sekt_B!P11</f>
        <v>-4</v>
      </c>
      <c r="J12" s="104">
        <f>Sobota_I_kolo_sekt_C!S11</f>
        <v>9.5</v>
      </c>
      <c r="K12" s="72">
        <f>Sobota_I_kolo_sekt_C!Q11</f>
        <v>-4</v>
      </c>
      <c r="L12" s="73">
        <f>Sobota_I_kolo_sekt_C!P11</f>
        <v>-4</v>
      </c>
      <c r="M12" s="101">
        <f>Sobota_I_kolo_sekt_D!S11</f>
        <v>9.5</v>
      </c>
      <c r="N12" s="72">
        <f>Sobota_I_kolo_sekt_D!Q11</f>
        <v>-4</v>
      </c>
      <c r="O12" s="75">
        <f>Sobota_I_kolo_sekt_D!P11</f>
        <v>-4</v>
      </c>
      <c r="P12" s="100">
        <f t="shared" si="0"/>
        <v>38</v>
      </c>
      <c r="Q12" s="63">
        <f t="shared" si="1"/>
        <v>-16</v>
      </c>
      <c r="R12" s="66">
        <f t="shared" si="2"/>
        <v>-16</v>
      </c>
      <c r="S12" s="81">
        <v>1</v>
      </c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8.75" hidden="1" thickBot="1">
      <c r="A13" s="5"/>
      <c r="B13" s="69" t="s">
        <v>27</v>
      </c>
      <c r="C13" s="112"/>
      <c r="D13" s="102">
        <f>LOOKUP(Sobota_I_kolo_sekt_A!S12,Sobota_I_kolo_sekt_A!S12)</f>
        <v>9.5</v>
      </c>
      <c r="E13" s="78">
        <f>LOOKUP(Sobota_I_kolo_sekt_A!Q12,Sobota_I_kolo_sekt_A!Q12)</f>
        <v>-4</v>
      </c>
      <c r="F13" s="80">
        <f>LOOKUP(Sobota_I_kolo_sekt_A!P12,Sobota_I_kolo_sekt_A!P12)</f>
        <v>-4</v>
      </c>
      <c r="G13" s="104">
        <f>Sobota_I_kolo_sekt_B!S12</f>
        <v>9.5</v>
      </c>
      <c r="H13" s="72">
        <f>Sobota_I_kolo_sekt_B!Q12</f>
        <v>-4</v>
      </c>
      <c r="I13" s="75">
        <f>Sobota_I_kolo_sekt_B!P12</f>
        <v>-4</v>
      </c>
      <c r="J13" s="104">
        <f>Sobota_I_kolo_sekt_C!S12</f>
        <v>9.5</v>
      </c>
      <c r="K13" s="72">
        <f>Sobota_I_kolo_sekt_C!Q12</f>
        <v>-4</v>
      </c>
      <c r="L13" s="73">
        <f>Sobota_I_kolo_sekt_C!P12</f>
        <v>-4</v>
      </c>
      <c r="M13" s="101">
        <f>Sobota_I_kolo_sekt_D!S12</f>
        <v>9.5</v>
      </c>
      <c r="N13" s="72">
        <f>Sobota_I_kolo_sekt_D!Q12</f>
        <v>-4</v>
      </c>
      <c r="O13" s="75">
        <f>Sobota_I_kolo_sekt_D!P12</f>
        <v>-4</v>
      </c>
      <c r="P13" s="100">
        <f t="shared" si="0"/>
        <v>38</v>
      </c>
      <c r="Q13" s="63">
        <f t="shared" si="1"/>
        <v>-16</v>
      </c>
      <c r="R13" s="66">
        <f t="shared" si="2"/>
        <v>-16</v>
      </c>
      <c r="S13" s="81">
        <v>1</v>
      </c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8.75" hidden="1" thickBot="1">
      <c r="A14" s="5"/>
      <c r="B14" s="69" t="s">
        <v>28</v>
      </c>
      <c r="C14" s="112"/>
      <c r="D14" s="102">
        <f>LOOKUP(Sobota_I_kolo_sekt_A!S13,Sobota_I_kolo_sekt_A!S13)</f>
        <v>9.5</v>
      </c>
      <c r="E14" s="78">
        <f>LOOKUP(Sobota_I_kolo_sekt_A!Q13,Sobota_I_kolo_sekt_A!Q13)</f>
        <v>-4</v>
      </c>
      <c r="F14" s="80">
        <f>LOOKUP(Sobota_I_kolo_sekt_A!P13,Sobota_I_kolo_sekt_A!P13)</f>
        <v>-4</v>
      </c>
      <c r="G14" s="104">
        <f>Sobota_I_kolo_sekt_B!S13</f>
        <v>9.5</v>
      </c>
      <c r="H14" s="72">
        <f>Sobota_I_kolo_sekt_B!Q13</f>
        <v>-4</v>
      </c>
      <c r="I14" s="75">
        <f>Sobota_I_kolo_sekt_B!P13</f>
        <v>-4</v>
      </c>
      <c r="J14" s="104">
        <f>Sobota_I_kolo_sekt_C!S13</f>
        <v>9.5</v>
      </c>
      <c r="K14" s="72">
        <f>Sobota_I_kolo_sekt_C!Q13</f>
        <v>-4</v>
      </c>
      <c r="L14" s="73">
        <f>Sobota_I_kolo_sekt_C!P13</f>
        <v>-4</v>
      </c>
      <c r="M14" s="101">
        <f>Sobota_I_kolo_sekt_D!S13</f>
        <v>9.5</v>
      </c>
      <c r="N14" s="72">
        <f>Sobota_I_kolo_sekt_D!Q13</f>
        <v>-4</v>
      </c>
      <c r="O14" s="75">
        <f>Sobota_I_kolo_sekt_D!P13</f>
        <v>-4</v>
      </c>
      <c r="P14" s="100">
        <f t="shared" si="0"/>
        <v>38</v>
      </c>
      <c r="Q14" s="63">
        <f t="shared" si="1"/>
        <v>-16</v>
      </c>
      <c r="R14" s="66">
        <f t="shared" si="2"/>
        <v>-16</v>
      </c>
      <c r="S14" s="81">
        <v>1</v>
      </c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8.75" hidden="1" thickBot="1">
      <c r="A15" s="5"/>
      <c r="B15" s="69" t="s">
        <v>29</v>
      </c>
      <c r="C15" s="112"/>
      <c r="D15" s="102">
        <f>LOOKUP(Sobota_I_kolo_sekt_A!S14,Sobota_I_kolo_sekt_A!S14)</f>
        <v>9.5</v>
      </c>
      <c r="E15" s="78">
        <f>LOOKUP(Sobota_I_kolo_sekt_A!Q14,Sobota_I_kolo_sekt_A!Q14)</f>
        <v>-4</v>
      </c>
      <c r="F15" s="80">
        <f>LOOKUP(Sobota_I_kolo_sekt_A!P14,Sobota_I_kolo_sekt_A!P14)</f>
        <v>-4</v>
      </c>
      <c r="G15" s="104">
        <f>Sobota_I_kolo_sekt_B!S14</f>
        <v>9.5</v>
      </c>
      <c r="H15" s="72">
        <f>Sobota_I_kolo_sekt_B!Q14</f>
        <v>-4</v>
      </c>
      <c r="I15" s="75">
        <f>Sobota_I_kolo_sekt_B!P14</f>
        <v>-4</v>
      </c>
      <c r="J15" s="104">
        <f>Sobota_I_kolo_sekt_C!S14</f>
        <v>9.5</v>
      </c>
      <c r="K15" s="72">
        <f>Sobota_I_kolo_sekt_C!Q14</f>
        <v>-4</v>
      </c>
      <c r="L15" s="73">
        <f>Sobota_I_kolo_sekt_C!P14</f>
        <v>-4</v>
      </c>
      <c r="M15" s="101">
        <f>Sobota_I_kolo_sekt_D!S14</f>
        <v>9.5</v>
      </c>
      <c r="N15" s="72">
        <f>Sobota_I_kolo_sekt_D!Q14</f>
        <v>-4</v>
      </c>
      <c r="O15" s="75">
        <f>Sobota_I_kolo_sekt_D!P14</f>
        <v>-4</v>
      </c>
      <c r="P15" s="100">
        <f t="shared" si="0"/>
        <v>38</v>
      </c>
      <c r="Q15" s="63">
        <f t="shared" si="1"/>
        <v>-16</v>
      </c>
      <c r="R15" s="66">
        <f t="shared" si="2"/>
        <v>-16</v>
      </c>
      <c r="S15" s="81">
        <v>1</v>
      </c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.75" hidden="1" thickBot="1">
      <c r="A16" s="5"/>
      <c r="B16" s="70" t="s">
        <v>30</v>
      </c>
      <c r="C16" s="113"/>
      <c r="D16" s="103">
        <f>LOOKUP(Sobota_I_kolo_sekt_A!S15,Sobota_I_kolo_sekt_A!S15)</f>
        <v>9.5</v>
      </c>
      <c r="E16" s="83">
        <f>LOOKUP(Sobota_I_kolo_sekt_A!Q15,Sobota_I_kolo_sekt_A!Q15)</f>
        <v>-4</v>
      </c>
      <c r="F16" s="85">
        <f>LOOKUP(Sobota_I_kolo_sekt_A!P15,Sobota_I_kolo_sekt_A!P15)</f>
        <v>-4</v>
      </c>
      <c r="G16" s="104">
        <f>Sobota_I_kolo_sekt_B!S15</f>
        <v>9.5</v>
      </c>
      <c r="H16" s="72">
        <f>Sobota_I_kolo_sekt_B!Q15</f>
        <v>-4</v>
      </c>
      <c r="I16" s="75">
        <f>Sobota_I_kolo_sekt_B!P15</f>
        <v>-4</v>
      </c>
      <c r="J16" s="104">
        <f>Sobota_I_kolo_sekt_C!S15</f>
        <v>9.5</v>
      </c>
      <c r="K16" s="72">
        <f>Sobota_I_kolo_sekt_C!Q15</f>
        <v>-4</v>
      </c>
      <c r="L16" s="73">
        <f>Sobota_I_kolo_sekt_C!P15</f>
        <v>-4</v>
      </c>
      <c r="M16" s="101">
        <f>Sobota_I_kolo_sekt_D!S15</f>
        <v>9.5</v>
      </c>
      <c r="N16" s="72">
        <f>Sobota_I_kolo_sekt_D!Q15</f>
        <v>-4</v>
      </c>
      <c r="O16" s="75">
        <f>Sobota_I_kolo_sekt_D!P15</f>
        <v>-4</v>
      </c>
      <c r="P16" s="100">
        <f>SUM(D16,G16,J16,M16)</f>
        <v>38</v>
      </c>
      <c r="Q16" s="64">
        <f t="shared" si="1"/>
        <v>-16</v>
      </c>
      <c r="R16" s="67">
        <f t="shared" si="2"/>
        <v>-16</v>
      </c>
      <c r="S16" s="86">
        <v>1</v>
      </c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 hidden="1">
      <c r="A17" s="5"/>
      <c r="B17" s="87"/>
      <c r="C17" s="88"/>
      <c r="D17" s="89">
        <f>SUM(D5:D16)</f>
        <v>78</v>
      </c>
      <c r="E17" s="89">
        <f aca="true" t="shared" si="3" ref="E17:P17">SUM(E5:E16)</f>
        <v>28</v>
      </c>
      <c r="F17" s="89">
        <f t="shared" si="3"/>
        <v>56.5</v>
      </c>
      <c r="G17" s="89">
        <f t="shared" si="3"/>
        <v>78</v>
      </c>
      <c r="H17" s="89">
        <f t="shared" si="3"/>
        <v>35</v>
      </c>
      <c r="I17" s="89">
        <f t="shared" si="3"/>
        <v>73.80000000000001</v>
      </c>
      <c r="J17" s="89">
        <f t="shared" si="3"/>
        <v>79</v>
      </c>
      <c r="K17" s="89">
        <f t="shared" si="3"/>
        <v>12</v>
      </c>
      <c r="L17" s="89">
        <f t="shared" si="3"/>
        <v>6.699999999999999</v>
      </c>
      <c r="M17" s="89">
        <f t="shared" si="3"/>
        <v>79</v>
      </c>
      <c r="N17" s="89">
        <f t="shared" si="3"/>
        <v>24</v>
      </c>
      <c r="O17" s="89">
        <f t="shared" si="3"/>
        <v>33.5</v>
      </c>
      <c r="P17" s="89">
        <f t="shared" si="3"/>
        <v>314</v>
      </c>
      <c r="Q17" s="88"/>
      <c r="R17" s="88"/>
      <c r="S17" s="88"/>
      <c r="T17" s="5"/>
      <c r="U17" s="5"/>
      <c r="V17" s="5"/>
      <c r="W17" s="5"/>
      <c r="X17" s="5"/>
      <c r="Y17" s="5"/>
      <c r="Z17" s="5"/>
    </row>
    <row r="18" spans="1:26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 t="s">
        <v>70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S3:S4"/>
    <mergeCell ref="B2:S2"/>
    <mergeCell ref="D3:F3"/>
    <mergeCell ref="G3:I3"/>
    <mergeCell ref="J3:L3"/>
    <mergeCell ref="M3:O3"/>
    <mergeCell ref="C3:C4"/>
    <mergeCell ref="B3:B4"/>
    <mergeCell ref="P3:P4"/>
    <mergeCell ref="Q3:Q4"/>
    <mergeCell ref="R3:R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K22" sqref="K22"/>
    </sheetView>
  </sheetViews>
  <sheetFormatPr defaultColWidth="9.140625" defaultRowHeight="12.75"/>
  <cols>
    <col min="1" max="1" width="3.00390625" style="0" hidden="1" customWidth="1"/>
    <col min="2" max="3" width="5.57421875" style="0" bestFit="1" customWidth="1"/>
    <col min="4" max="4" width="19.28125" style="0" customWidth="1"/>
    <col min="5" max="5" width="14.8515625" style="0" customWidth="1"/>
    <col min="6" max="6" width="8.421875" style="0" hidden="1" customWidth="1"/>
    <col min="7" max="7" width="7.140625" style="0" customWidth="1"/>
    <col min="8" max="8" width="6.7109375" style="0" customWidth="1"/>
    <col min="9" max="9" width="10.28125" style="0" hidden="1" customWidth="1"/>
    <col min="11" max="11" width="7.28125" style="0" customWidth="1"/>
    <col min="12" max="12" width="6.00390625" style="0" customWidth="1"/>
    <col min="13" max="13" width="0" style="0" hidden="1" customWidth="1"/>
    <col min="14" max="14" width="8.57421875" style="0" customWidth="1"/>
    <col min="15" max="15" width="10.57421875" style="0" customWidth="1"/>
    <col min="16" max="16" width="7.57421875" style="0" customWidth="1"/>
    <col min="17" max="17" width="7.421875" style="0" customWidth="1"/>
    <col min="18" max="18" width="0" style="0" hidden="1" customWidth="1"/>
  </cols>
  <sheetData>
    <row r="1" ht="13.5" thickBot="1"/>
    <row r="2" spans="2:20" ht="18.75" thickBot="1">
      <c r="B2" s="117" t="s">
        <v>56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2:20" ht="39" thickBot="1">
      <c r="B3" s="118" t="s">
        <v>0</v>
      </c>
      <c r="C3" s="118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6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.75">
      <c r="B4" s="16">
        <v>2</v>
      </c>
      <c r="C4" s="17"/>
      <c r="D4" s="17" t="s">
        <v>98</v>
      </c>
      <c r="E4" s="111" t="s">
        <v>58</v>
      </c>
      <c r="F4" s="22"/>
      <c r="G4" s="30">
        <v>2.2</v>
      </c>
      <c r="H4" s="31">
        <v>3</v>
      </c>
      <c r="I4" s="50">
        <f>COUNTIF(G$4:G$15,"&lt;"&amp;G4)*ROWS(G$4:G$15)+COUNTIF(H$4:H$15,"&lt;"&amp;H4)</f>
        <v>79</v>
      </c>
      <c r="J4" s="53">
        <f>IF(COUNTIF(I$4:I$15,I4)&gt;1,RANK(I4,I$4:I$15,0)+(COUNT(I$4:I$15)+1-RANK(I4,I$4:I$15,0)-RANK(I4,I$4:I$15,1))/2,RANK(I4,I$4:I$15,0)+(COUNT(I$4:I$15)+1-RANK(I4,I$4:I$15,0)-RANK(I4,I$4:I$15,1)))</f>
        <v>6</v>
      </c>
      <c r="K4" s="30">
        <v>3.5</v>
      </c>
      <c r="L4" s="31">
        <v>2</v>
      </c>
      <c r="M4" s="50">
        <f>COUNTIF(K$4:K$15,"&lt;"&amp;K4)*ROWS(K$4:K$15)+COUNTIF(L$4:L$15,"&lt;"&amp;L4)</f>
        <v>104</v>
      </c>
      <c r="N4" s="53">
        <f>IF(COUNTIF(M$4:M$15,M4)&gt;1,RANK(M4,M$4:M$15,0)+(COUNT(M$4:M$15)+1-RANK(M4,M$4:M$15,0)-RANK(M4,M$4:M$15,1))/2,RANK(M4,M$4:M$15,0)+(COUNT(M$4:M$15)+1-RANK(M4,M$4:M$15,0)-RANK(M4,M$4:M$15,1)))</f>
        <v>4</v>
      </c>
      <c r="O4" s="47">
        <f>SUM(J4,N4)</f>
        <v>10</v>
      </c>
      <c r="P4" s="44">
        <f aca="true" t="shared" si="0" ref="P4:P15">SUM(K4,G4)</f>
        <v>5.7</v>
      </c>
      <c r="Q4" s="32">
        <f aca="true" t="shared" si="1" ref="Q4:Q15">SUM(L4,H4)</f>
        <v>5</v>
      </c>
      <c r="R4" s="35">
        <f>(COUNTIF(O$4:O$15,"&gt;"&amp;O4)*ROWS(O$4:O$14)+COUNTIF(P$4:P$15,"&lt;"&amp;P4))*ROWS(O$4:O$15)+COUNTIF(Q$4:Q$15,"&lt;"&amp;Q4)</f>
        <v>1015</v>
      </c>
      <c r="S4" s="41">
        <f>IF(COUNTIF(R$4:R$15,R4)&gt;1,RANK(R4,R$4:R$15,0)+(COUNT(R$4:R$15)+1-RANK(R4,R$4:R$15,0)-RANK(R4,R$4:R$15,1))/2,RANK(R4,R$4:R$15,0)+(COUNT(R$4:R$15)+1-RANK(R4,R$4:R$15,0)-RANK(R4,R$4:R$15,1)))</f>
        <v>5</v>
      </c>
      <c r="T4" s="38">
        <v>0</v>
      </c>
    </row>
    <row r="5" spans="2:20" ht="18.75">
      <c r="B5" s="19">
        <v>1</v>
      </c>
      <c r="C5" s="1"/>
      <c r="D5" s="1" t="s">
        <v>91</v>
      </c>
      <c r="E5" s="112" t="s">
        <v>59</v>
      </c>
      <c r="F5" s="23"/>
      <c r="G5" s="33">
        <v>3</v>
      </c>
      <c r="H5" s="28">
        <v>2</v>
      </c>
      <c r="I5" s="51">
        <f aca="true" t="shared" si="2" ref="I5:I15">COUNTIF(G$4:G$15,"&lt;"&amp;G5)*ROWS(G$4:G$15)+COUNTIF(H$4:H$15,"&lt;"&amp;H5)</f>
        <v>90</v>
      </c>
      <c r="J5" s="54">
        <f aca="true" t="shared" si="3" ref="J5:J15">IF(COUNTIF(I$4:I$15,I5)&gt;1,RANK(I5,I$4:I$15,0)+(COUNT(I$4:I$15)+1-RANK(I5,I$4:I$15,0)-RANK(I5,I$4:I$15,1))/2,RANK(I5,I$4:I$15,0)+(COUNT(I$4:I$15)+1-RANK(I5,I$4:I$15,0)-RANK(I5,I$4:I$15,1)))</f>
        <v>5</v>
      </c>
      <c r="K5" s="33">
        <v>1.5</v>
      </c>
      <c r="L5" s="28">
        <v>1</v>
      </c>
      <c r="M5" s="51">
        <f aca="true" t="shared" si="4" ref="M5:M15">COUNTIF(K$4:K$15,"&lt;"&amp;K5)*ROWS(K$4:K$15)+COUNTIF(L$4:L$15,"&lt;"&amp;L5)</f>
        <v>78</v>
      </c>
      <c r="N5" s="54">
        <f aca="true" t="shared" si="5" ref="N5:N15">IF(COUNTIF(M$4:M$15,M5)&gt;1,RANK(M5,M$4:M$15,0)+(COUNT(M$4:M$15)+1-RANK(M5,M$4:M$15,0)-RANK(M5,M$4:M$15,1))/2,RANK(M5,M$4:M$15,0)+(COUNT(M$4:M$15)+1-RANK(M5,M$4:M$15,0)-RANK(M5,M$4:M$15,1)))</f>
        <v>6</v>
      </c>
      <c r="O5" s="48">
        <f aca="true" t="shared" si="6" ref="O5:O15">SUM(J5,N5)</f>
        <v>11</v>
      </c>
      <c r="P5" s="45">
        <f t="shared" si="0"/>
        <v>4.5</v>
      </c>
      <c r="Q5" s="29">
        <f t="shared" si="1"/>
        <v>3</v>
      </c>
      <c r="R5" s="36">
        <f aca="true" t="shared" si="7" ref="R5:R15">(COUNTIF(O$4:O$15,"&gt;"&amp;O5)*ROWS(O$4:O$14)+COUNTIF(P$4:P$15,"&lt;"&amp;P5))*ROWS(O$4:O$15)+COUNTIF(Q$4:Q$15,"&lt;"&amp;Q5)</f>
        <v>870</v>
      </c>
      <c r="S5" s="42">
        <f aca="true" t="shared" si="8" ref="S5:S15">IF(COUNTIF(R$4:R$15,R5)&gt;1,RANK(R5,R$4:R$15,0)+(COUNT(R$4:R$15)+1-RANK(R5,R$4:R$15,0)-RANK(R5,R$4:R$15,1))/2,RANK(R5,R$4:R$15,0)+(COUNT(R$4:R$15)+1-RANK(R5,R$4:R$15,0)-RANK(R5,R$4:R$15,1)))</f>
        <v>6</v>
      </c>
      <c r="T5" s="39">
        <v>0</v>
      </c>
    </row>
    <row r="6" spans="2:20" ht="18.75">
      <c r="B6" s="19">
        <v>5</v>
      </c>
      <c r="C6" s="1"/>
      <c r="D6" s="1" t="s">
        <v>93</v>
      </c>
      <c r="E6" s="112" t="s">
        <v>60</v>
      </c>
      <c r="F6" s="23"/>
      <c r="G6" s="33">
        <v>8.5</v>
      </c>
      <c r="H6" s="28">
        <v>6</v>
      </c>
      <c r="I6" s="51">
        <f t="shared" si="2"/>
        <v>130</v>
      </c>
      <c r="J6" s="54">
        <f t="shared" si="3"/>
        <v>2</v>
      </c>
      <c r="K6" s="33">
        <v>4.7</v>
      </c>
      <c r="L6" s="28">
        <v>5</v>
      </c>
      <c r="M6" s="51">
        <f t="shared" si="4"/>
        <v>130</v>
      </c>
      <c r="N6" s="54">
        <f t="shared" si="5"/>
        <v>2</v>
      </c>
      <c r="O6" s="48">
        <f t="shared" si="6"/>
        <v>4</v>
      </c>
      <c r="P6" s="45">
        <f t="shared" si="0"/>
        <v>13.2</v>
      </c>
      <c r="Q6" s="29">
        <f t="shared" si="1"/>
        <v>11</v>
      </c>
      <c r="R6" s="36">
        <f t="shared" si="7"/>
        <v>1306</v>
      </c>
      <c r="S6" s="42">
        <f t="shared" si="8"/>
        <v>3</v>
      </c>
      <c r="T6" s="39">
        <v>0</v>
      </c>
    </row>
    <row r="7" spans="2:20" ht="18.75">
      <c r="B7" s="19">
        <v>3</v>
      </c>
      <c r="C7" s="1"/>
      <c r="D7" s="1" t="s">
        <v>92</v>
      </c>
      <c r="E7" s="112" t="s">
        <v>61</v>
      </c>
      <c r="F7" s="23"/>
      <c r="G7" s="33">
        <v>4.1</v>
      </c>
      <c r="H7" s="28">
        <v>5</v>
      </c>
      <c r="I7" s="51">
        <f t="shared" si="2"/>
        <v>105</v>
      </c>
      <c r="J7" s="54">
        <f t="shared" si="3"/>
        <v>4</v>
      </c>
      <c r="K7" s="33">
        <v>2</v>
      </c>
      <c r="L7" s="28">
        <v>1</v>
      </c>
      <c r="M7" s="51">
        <f t="shared" si="4"/>
        <v>90</v>
      </c>
      <c r="N7" s="54">
        <f t="shared" si="5"/>
        <v>5</v>
      </c>
      <c r="O7" s="48">
        <f t="shared" si="6"/>
        <v>9</v>
      </c>
      <c r="P7" s="45">
        <f t="shared" si="0"/>
        <v>6.1</v>
      </c>
      <c r="Q7" s="29">
        <f t="shared" si="1"/>
        <v>6</v>
      </c>
      <c r="R7" s="36">
        <f t="shared" si="7"/>
        <v>1160</v>
      </c>
      <c r="S7" s="42">
        <f t="shared" si="8"/>
        <v>4</v>
      </c>
      <c r="T7" s="39">
        <v>0</v>
      </c>
    </row>
    <row r="8" spans="2:20" ht="18.75">
      <c r="B8" s="19">
        <v>6</v>
      </c>
      <c r="C8" s="1"/>
      <c r="D8" s="1" t="s">
        <v>100</v>
      </c>
      <c r="E8" s="112" t="s">
        <v>62</v>
      </c>
      <c r="F8" s="23"/>
      <c r="G8" s="33">
        <v>7</v>
      </c>
      <c r="H8" s="28">
        <v>4</v>
      </c>
      <c r="I8" s="51">
        <f t="shared" si="2"/>
        <v>116</v>
      </c>
      <c r="J8" s="54">
        <f t="shared" si="3"/>
        <v>3</v>
      </c>
      <c r="K8" s="33">
        <v>8.5</v>
      </c>
      <c r="L8" s="28">
        <v>4</v>
      </c>
      <c r="M8" s="51">
        <f t="shared" si="4"/>
        <v>141</v>
      </c>
      <c r="N8" s="54">
        <f t="shared" si="5"/>
        <v>1</v>
      </c>
      <c r="O8" s="48">
        <f t="shared" si="6"/>
        <v>4</v>
      </c>
      <c r="P8" s="45">
        <f t="shared" si="0"/>
        <v>15.5</v>
      </c>
      <c r="Q8" s="29">
        <f t="shared" si="1"/>
        <v>8</v>
      </c>
      <c r="R8" s="36">
        <f t="shared" si="7"/>
        <v>1329</v>
      </c>
      <c r="S8" s="42">
        <f t="shared" si="8"/>
        <v>1</v>
      </c>
      <c r="T8" s="39">
        <v>0</v>
      </c>
    </row>
    <row r="9" spans="2:20" ht="18.75">
      <c r="B9" s="19">
        <v>4</v>
      </c>
      <c r="C9" s="1"/>
      <c r="D9" s="2" t="s">
        <v>94</v>
      </c>
      <c r="E9" s="112" t="s">
        <v>63</v>
      </c>
      <c r="F9" s="23"/>
      <c r="G9" s="33">
        <v>9.1</v>
      </c>
      <c r="H9" s="94">
        <v>6</v>
      </c>
      <c r="I9" s="51">
        <f t="shared" si="2"/>
        <v>142</v>
      </c>
      <c r="J9" s="54">
        <f t="shared" si="3"/>
        <v>1</v>
      </c>
      <c r="K9" s="33">
        <v>4.3</v>
      </c>
      <c r="L9" s="28">
        <v>6</v>
      </c>
      <c r="M9" s="51">
        <f t="shared" si="4"/>
        <v>119</v>
      </c>
      <c r="N9" s="54">
        <f t="shared" si="5"/>
        <v>3</v>
      </c>
      <c r="O9" s="48">
        <f t="shared" si="6"/>
        <v>4</v>
      </c>
      <c r="P9" s="45">
        <f t="shared" si="0"/>
        <v>13.399999999999999</v>
      </c>
      <c r="Q9" s="29">
        <f t="shared" si="1"/>
        <v>12</v>
      </c>
      <c r="R9" s="36">
        <f t="shared" si="7"/>
        <v>1319</v>
      </c>
      <c r="S9" s="42">
        <f t="shared" si="8"/>
        <v>2</v>
      </c>
      <c r="T9" s="39">
        <v>0</v>
      </c>
    </row>
    <row r="10" spans="2:20" ht="18.75" hidden="1">
      <c r="B10" s="19"/>
      <c r="C10" s="1"/>
      <c r="D10" s="1"/>
      <c r="E10" s="112"/>
      <c r="F10" s="23"/>
      <c r="G10" s="33">
        <v>-2</v>
      </c>
      <c r="H10" s="28">
        <v>-2</v>
      </c>
      <c r="I10" s="51">
        <f t="shared" si="2"/>
        <v>0</v>
      </c>
      <c r="J10" s="54">
        <f t="shared" si="3"/>
        <v>9.5</v>
      </c>
      <c r="K10" s="33">
        <v>-2</v>
      </c>
      <c r="L10" s="28">
        <v>-2</v>
      </c>
      <c r="M10" s="51">
        <f t="shared" si="4"/>
        <v>0</v>
      </c>
      <c r="N10" s="54">
        <f t="shared" si="5"/>
        <v>9.5</v>
      </c>
      <c r="O10" s="48">
        <f t="shared" si="6"/>
        <v>19</v>
      </c>
      <c r="P10" s="45">
        <f t="shared" si="0"/>
        <v>-4</v>
      </c>
      <c r="Q10" s="29">
        <f t="shared" si="1"/>
        <v>-4</v>
      </c>
      <c r="R10" s="36">
        <f t="shared" si="7"/>
        <v>0</v>
      </c>
      <c r="S10" s="42">
        <f t="shared" si="8"/>
        <v>9.5</v>
      </c>
      <c r="T10" s="39">
        <v>0</v>
      </c>
    </row>
    <row r="11" spans="2:20" ht="18.75" hidden="1">
      <c r="B11" s="19"/>
      <c r="C11" s="1"/>
      <c r="D11" s="1"/>
      <c r="E11" s="112"/>
      <c r="F11" s="23"/>
      <c r="G11" s="33">
        <v>-2</v>
      </c>
      <c r="H11" s="28">
        <v>-2</v>
      </c>
      <c r="I11" s="51">
        <f t="shared" si="2"/>
        <v>0</v>
      </c>
      <c r="J11" s="54">
        <f t="shared" si="3"/>
        <v>9.5</v>
      </c>
      <c r="K11" s="33">
        <v>-2</v>
      </c>
      <c r="L11" s="28">
        <v>-2</v>
      </c>
      <c r="M11" s="51">
        <f t="shared" si="4"/>
        <v>0</v>
      </c>
      <c r="N11" s="54">
        <f t="shared" si="5"/>
        <v>9.5</v>
      </c>
      <c r="O11" s="48">
        <f t="shared" si="6"/>
        <v>19</v>
      </c>
      <c r="P11" s="45">
        <f t="shared" si="0"/>
        <v>-4</v>
      </c>
      <c r="Q11" s="29">
        <f t="shared" si="1"/>
        <v>-4</v>
      </c>
      <c r="R11" s="36">
        <f t="shared" si="7"/>
        <v>0</v>
      </c>
      <c r="S11" s="42">
        <f t="shared" si="8"/>
        <v>9.5</v>
      </c>
      <c r="T11" s="39">
        <v>0</v>
      </c>
    </row>
    <row r="12" spans="2:20" ht="18.75" hidden="1">
      <c r="B12" s="19"/>
      <c r="C12" s="1"/>
      <c r="D12" s="1"/>
      <c r="E12" s="112"/>
      <c r="F12" s="23"/>
      <c r="G12" s="33">
        <v>-2</v>
      </c>
      <c r="H12" s="28">
        <v>-2</v>
      </c>
      <c r="I12" s="51">
        <f t="shared" si="2"/>
        <v>0</v>
      </c>
      <c r="J12" s="54">
        <f t="shared" si="3"/>
        <v>9.5</v>
      </c>
      <c r="K12" s="33">
        <v>-2</v>
      </c>
      <c r="L12" s="28">
        <v>-2</v>
      </c>
      <c r="M12" s="51">
        <f t="shared" si="4"/>
        <v>0</v>
      </c>
      <c r="N12" s="54">
        <f t="shared" si="5"/>
        <v>9.5</v>
      </c>
      <c r="O12" s="48">
        <f t="shared" si="6"/>
        <v>19</v>
      </c>
      <c r="P12" s="45">
        <f t="shared" si="0"/>
        <v>-4</v>
      </c>
      <c r="Q12" s="29">
        <f t="shared" si="1"/>
        <v>-4</v>
      </c>
      <c r="R12" s="36">
        <f t="shared" si="7"/>
        <v>0</v>
      </c>
      <c r="S12" s="42">
        <f t="shared" si="8"/>
        <v>9.5</v>
      </c>
      <c r="T12" s="39">
        <v>0</v>
      </c>
    </row>
    <row r="13" spans="2:20" ht="18.75" hidden="1">
      <c r="B13" s="19"/>
      <c r="C13" s="1"/>
      <c r="D13" s="1"/>
      <c r="E13" s="112"/>
      <c r="F13" s="23"/>
      <c r="G13" s="33">
        <v>-2</v>
      </c>
      <c r="H13" s="28">
        <v>-2</v>
      </c>
      <c r="I13" s="51">
        <f t="shared" si="2"/>
        <v>0</v>
      </c>
      <c r="J13" s="54">
        <f t="shared" si="3"/>
        <v>9.5</v>
      </c>
      <c r="K13" s="33">
        <v>-2</v>
      </c>
      <c r="L13" s="28">
        <v>-2</v>
      </c>
      <c r="M13" s="51">
        <f t="shared" si="4"/>
        <v>0</v>
      </c>
      <c r="N13" s="54">
        <f t="shared" si="5"/>
        <v>9.5</v>
      </c>
      <c r="O13" s="48">
        <f t="shared" si="6"/>
        <v>19</v>
      </c>
      <c r="P13" s="45">
        <f t="shared" si="0"/>
        <v>-4</v>
      </c>
      <c r="Q13" s="29">
        <f t="shared" si="1"/>
        <v>-4</v>
      </c>
      <c r="R13" s="36">
        <f t="shared" si="7"/>
        <v>0</v>
      </c>
      <c r="S13" s="42">
        <f t="shared" si="8"/>
        <v>9.5</v>
      </c>
      <c r="T13" s="39">
        <v>0</v>
      </c>
    </row>
    <row r="14" spans="2:20" ht="18.75" hidden="1">
      <c r="B14" s="19"/>
      <c r="C14" s="1"/>
      <c r="D14" s="3"/>
      <c r="E14" s="112"/>
      <c r="F14" s="23"/>
      <c r="G14" s="33">
        <v>-2</v>
      </c>
      <c r="H14" s="28">
        <v>-2</v>
      </c>
      <c r="I14" s="51">
        <f t="shared" si="2"/>
        <v>0</v>
      </c>
      <c r="J14" s="54">
        <f t="shared" si="3"/>
        <v>9.5</v>
      </c>
      <c r="K14" s="33">
        <v>-2</v>
      </c>
      <c r="L14" s="28">
        <v>-2</v>
      </c>
      <c r="M14" s="51">
        <f t="shared" si="4"/>
        <v>0</v>
      </c>
      <c r="N14" s="54">
        <f t="shared" si="5"/>
        <v>9.5</v>
      </c>
      <c r="O14" s="48">
        <f t="shared" si="6"/>
        <v>19</v>
      </c>
      <c r="P14" s="45">
        <f t="shared" si="0"/>
        <v>-4</v>
      </c>
      <c r="Q14" s="29">
        <f t="shared" si="1"/>
        <v>-4</v>
      </c>
      <c r="R14" s="36">
        <f t="shared" si="7"/>
        <v>0</v>
      </c>
      <c r="S14" s="42">
        <f t="shared" si="8"/>
        <v>9.5</v>
      </c>
      <c r="T14" s="39">
        <v>0</v>
      </c>
    </row>
    <row r="15" spans="2:20" ht="19.5" hidden="1" thickBot="1">
      <c r="B15" s="20"/>
      <c r="C15" s="21"/>
      <c r="D15" s="21"/>
      <c r="E15" s="113"/>
      <c r="F15" s="24"/>
      <c r="G15" s="33">
        <v>-2</v>
      </c>
      <c r="H15" s="28">
        <v>-2</v>
      </c>
      <c r="I15" s="52">
        <f t="shared" si="2"/>
        <v>0</v>
      </c>
      <c r="J15" s="55">
        <f t="shared" si="3"/>
        <v>9.5</v>
      </c>
      <c r="K15" s="33">
        <v>-2</v>
      </c>
      <c r="L15" s="28">
        <v>-2</v>
      </c>
      <c r="M15" s="52">
        <f t="shared" si="4"/>
        <v>0</v>
      </c>
      <c r="N15" s="55">
        <f t="shared" si="5"/>
        <v>9.5</v>
      </c>
      <c r="O15" s="49">
        <f t="shared" si="6"/>
        <v>19</v>
      </c>
      <c r="P15" s="46">
        <f t="shared" si="0"/>
        <v>-4</v>
      </c>
      <c r="Q15" s="34">
        <f t="shared" si="1"/>
        <v>-4</v>
      </c>
      <c r="R15" s="37">
        <f t="shared" si="7"/>
        <v>0</v>
      </c>
      <c r="S15" s="43">
        <f t="shared" si="8"/>
        <v>9.5</v>
      </c>
      <c r="T15" s="40">
        <v>0</v>
      </c>
    </row>
    <row r="16" spans="2:20" ht="12.75" hidden="1">
      <c r="B16" s="90"/>
      <c r="C16" s="90"/>
      <c r="D16" s="90"/>
      <c r="E16" s="90"/>
      <c r="F16" s="90"/>
      <c r="G16" s="90"/>
      <c r="H16" s="90"/>
      <c r="I16" s="90"/>
      <c r="J16" s="90">
        <f>SUM(J4:J15)</f>
        <v>78</v>
      </c>
      <c r="K16" s="90"/>
      <c r="L16" s="90"/>
      <c r="M16" s="90"/>
      <c r="N16" s="90">
        <f>SUM(N4:N15)</f>
        <v>78</v>
      </c>
      <c r="O16" s="90">
        <f>SUM(O4:O15)</f>
        <v>156</v>
      </c>
      <c r="P16" s="90"/>
      <c r="Q16" s="90"/>
      <c r="R16" s="90"/>
      <c r="S16" s="90"/>
      <c r="T16" s="90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P21" sqref="P21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4.7109375" style="0" customWidth="1"/>
    <col min="6" max="6" width="8.421875" style="0" hidden="1" customWidth="1"/>
    <col min="7" max="7" width="6.57421875" style="0" customWidth="1"/>
    <col min="8" max="8" width="6.140625" style="0" customWidth="1"/>
    <col min="9" max="9" width="10.28125" style="0" hidden="1" customWidth="1"/>
    <col min="11" max="11" width="6.421875" style="0" customWidth="1"/>
    <col min="12" max="12" width="6.00390625" style="0" customWidth="1"/>
    <col min="13" max="13" width="0" style="0" hidden="1" customWidth="1"/>
    <col min="14" max="14" width="8.421875" style="0" customWidth="1"/>
    <col min="15" max="15" width="10.57421875" style="0" customWidth="1"/>
    <col min="16" max="16" width="8.00390625" style="0" customWidth="1"/>
    <col min="17" max="17" width="7.00390625" style="0" customWidth="1"/>
    <col min="18" max="18" width="0" style="0" hidden="1" customWidth="1"/>
  </cols>
  <sheetData>
    <row r="1" ht="13.5" thickBot="1"/>
    <row r="2" spans="2:20" ht="18.75" thickBot="1">
      <c r="B2" s="117" t="s">
        <v>57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2:20" ht="39" thickBot="1">
      <c r="B3" s="118" t="s">
        <v>0</v>
      </c>
      <c r="C3" s="118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6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.75">
      <c r="B4" s="16">
        <v>1</v>
      </c>
      <c r="C4" s="17"/>
      <c r="D4" s="17" t="s">
        <v>90</v>
      </c>
      <c r="E4" s="111" t="s">
        <v>58</v>
      </c>
      <c r="F4" s="22"/>
      <c r="G4" s="30">
        <v>23.2</v>
      </c>
      <c r="H4" s="31">
        <v>11</v>
      </c>
      <c r="I4" s="50">
        <f>COUNTIF(G$4:G$15,"&lt;"&amp;G4)*ROWS(G$4:G$15)+COUNTIF(H$4:H$15,"&lt;"&amp;H4)</f>
        <v>130</v>
      </c>
      <c r="J4" s="53">
        <f>IF(COUNTIF(I$4:I$15,I4)&gt;1,RANK(I4,I$4:I$15,0)+(COUNT(I$4:I$15)+1-RANK(I4,I$4:I$15,0)-RANK(I4,I$4:I$15,1))/2,RANK(I4,I$4:I$15,0)+(COUNT(I$4:I$15)+1-RANK(I4,I$4:I$15,0)-RANK(I4,I$4:I$15,1)))</f>
        <v>2</v>
      </c>
      <c r="K4" s="30">
        <v>7.7</v>
      </c>
      <c r="L4" s="31">
        <v>12</v>
      </c>
      <c r="M4" s="50">
        <f>COUNTIF(K$4:K$15,"&lt;"&amp;K4)*ROWS(K$4:K$15)+COUNTIF(L$4:L$15,"&lt;"&amp;L4)</f>
        <v>118</v>
      </c>
      <c r="N4" s="53">
        <f>IF(COUNTIF(M$4:M$15,M4)&gt;1,RANK(M4,M$4:M$15,0)+(COUNT(M$4:M$15)+1-RANK(M4,M$4:M$15,0)-RANK(M4,M$4:M$15,1))/2,RANK(M4,M$4:M$15,0)+(COUNT(M$4:M$15)+1-RANK(M4,M$4:M$15,0)-RANK(M4,M$4:M$15,1)))</f>
        <v>3</v>
      </c>
      <c r="O4" s="47">
        <f>SUM(J4,N4)</f>
        <v>5</v>
      </c>
      <c r="P4" s="44">
        <f aca="true" t="shared" si="0" ref="P4:P15">SUM(K4,G4)</f>
        <v>30.9</v>
      </c>
      <c r="Q4" s="32">
        <f aca="true" t="shared" si="1" ref="Q4:Q15">SUM(L4,H4)</f>
        <v>23</v>
      </c>
      <c r="R4" s="35">
        <f>(COUNTIF(O$4:O$15,"&gt;"&amp;O4)*ROWS(O$4:O$14)+COUNTIF(P$4:P$15,"&lt;"&amp;P4))*ROWS(O$4:O$15)+COUNTIF(Q$4:Q$15,"&lt;"&amp;Q4)</f>
        <v>1450</v>
      </c>
      <c r="S4" s="41">
        <f>IF(COUNTIF(R$4:R$15,R4)&gt;1,RANK(R4,R$4:R$15,0)+(COUNT(R$4:R$15)+1-RANK(R4,R$4:R$15,0)-RANK(R4,R$4:R$15,1))/2,RANK(R4,R$4:R$15,0)+(COUNT(R$4:R$15)+1-RANK(R4,R$4:R$15,0)-RANK(R4,R$4:R$15,1)))</f>
        <v>2</v>
      </c>
      <c r="T4" s="38">
        <v>0</v>
      </c>
    </row>
    <row r="5" spans="2:20" ht="18.75">
      <c r="B5" s="19">
        <v>2</v>
      </c>
      <c r="C5" s="1"/>
      <c r="D5" s="1" t="s">
        <v>96</v>
      </c>
      <c r="E5" s="112" t="s">
        <v>59</v>
      </c>
      <c r="F5" s="23"/>
      <c r="G5" s="33">
        <v>24.1</v>
      </c>
      <c r="H5" s="28">
        <v>21</v>
      </c>
      <c r="I5" s="51">
        <f aca="true" t="shared" si="2" ref="I5:I15">COUNTIF(G$4:G$15,"&lt;"&amp;G5)*ROWS(G$4:G$15)+COUNTIF(H$4:H$15,"&lt;"&amp;H5)</f>
        <v>143</v>
      </c>
      <c r="J5" s="54">
        <f aca="true" t="shared" si="3" ref="J5:J15">IF(COUNTIF(I$4:I$15,I5)&gt;1,RANK(I5,I$4:I$15,0)+(COUNT(I$4:I$15)+1-RANK(I5,I$4:I$15,0)-RANK(I5,I$4:I$15,1))/2,RANK(I5,I$4:I$15,0)+(COUNT(I$4:I$15)+1-RANK(I5,I$4:I$15,0)-RANK(I5,I$4:I$15,1)))</f>
        <v>1</v>
      </c>
      <c r="K5" s="33">
        <v>14.4</v>
      </c>
      <c r="L5" s="28">
        <v>13</v>
      </c>
      <c r="M5" s="51">
        <f aca="true" t="shared" si="4" ref="M5:M15">COUNTIF(K$4:K$15,"&lt;"&amp;K5)*ROWS(K$4:K$15)+COUNTIF(L$4:L$15,"&lt;"&amp;L5)</f>
        <v>143</v>
      </c>
      <c r="N5" s="54">
        <f aca="true" t="shared" si="5" ref="N5:N15">IF(COUNTIF(M$4:M$15,M5)&gt;1,RANK(M5,M$4:M$15,0)+(COUNT(M$4:M$15)+1-RANK(M5,M$4:M$15,0)-RANK(M5,M$4:M$15,1))/2,RANK(M5,M$4:M$15,0)+(COUNT(M$4:M$15)+1-RANK(M5,M$4:M$15,0)-RANK(M5,M$4:M$15,1)))</f>
        <v>1</v>
      </c>
      <c r="O5" s="48">
        <f aca="true" t="shared" si="6" ref="O5:O15">SUM(J5,N5)</f>
        <v>2</v>
      </c>
      <c r="P5" s="45">
        <f t="shared" si="0"/>
        <v>38.5</v>
      </c>
      <c r="Q5" s="29">
        <f t="shared" si="1"/>
        <v>34</v>
      </c>
      <c r="R5" s="36">
        <f aca="true" t="shared" si="7" ref="R5:R15">(COUNTIF(O$4:O$15,"&gt;"&amp;O5)*ROWS(O$4:O$14)+COUNTIF(P$4:P$15,"&lt;"&amp;P5))*ROWS(O$4:O$15)+COUNTIF(Q$4:Q$15,"&lt;"&amp;Q5)</f>
        <v>1595</v>
      </c>
      <c r="S5" s="42">
        <f aca="true" t="shared" si="8" ref="S5:S15">IF(COUNTIF(R$4:R$15,R5)&gt;1,RANK(R5,R$4:R$15,0)+(COUNT(R$4:R$15)+1-RANK(R5,R$4:R$15,0)-RANK(R5,R$4:R$15,1))/2,RANK(R5,R$4:R$15,0)+(COUNT(R$4:R$15)+1-RANK(R5,R$4:R$15,0)-RANK(R5,R$4:R$15,1)))</f>
        <v>1</v>
      </c>
      <c r="T5" s="39">
        <v>0</v>
      </c>
    </row>
    <row r="6" spans="2:20" ht="18.75">
      <c r="B6" s="19">
        <v>4</v>
      </c>
      <c r="C6" s="1"/>
      <c r="D6" s="1" t="s">
        <v>95</v>
      </c>
      <c r="E6" s="112" t="s">
        <v>60</v>
      </c>
      <c r="F6" s="23"/>
      <c r="G6" s="33">
        <v>4.8</v>
      </c>
      <c r="H6" s="28">
        <v>5</v>
      </c>
      <c r="I6" s="51">
        <f t="shared" si="2"/>
        <v>104</v>
      </c>
      <c r="J6" s="54">
        <f t="shared" si="3"/>
        <v>4</v>
      </c>
      <c r="K6" s="33">
        <v>1.6</v>
      </c>
      <c r="L6" s="28">
        <v>2</v>
      </c>
      <c r="M6" s="51">
        <f t="shared" si="4"/>
        <v>91</v>
      </c>
      <c r="N6" s="54">
        <f t="shared" si="5"/>
        <v>5</v>
      </c>
      <c r="O6" s="48">
        <f t="shared" si="6"/>
        <v>9</v>
      </c>
      <c r="P6" s="45">
        <f t="shared" si="0"/>
        <v>6.4</v>
      </c>
      <c r="Q6" s="29">
        <f t="shared" si="1"/>
        <v>7</v>
      </c>
      <c r="R6" s="36">
        <f t="shared" si="7"/>
        <v>1015</v>
      </c>
      <c r="S6" s="42">
        <f t="shared" si="8"/>
        <v>5</v>
      </c>
      <c r="T6" s="39">
        <v>0</v>
      </c>
    </row>
    <row r="7" spans="2:20" ht="18.75">
      <c r="B7" s="19">
        <v>3</v>
      </c>
      <c r="C7" s="1"/>
      <c r="D7" s="1" t="s">
        <v>97</v>
      </c>
      <c r="E7" s="112" t="s">
        <v>61</v>
      </c>
      <c r="F7" s="23"/>
      <c r="G7" s="33">
        <v>4</v>
      </c>
      <c r="H7" s="28">
        <v>3</v>
      </c>
      <c r="I7" s="51">
        <f t="shared" si="2"/>
        <v>91</v>
      </c>
      <c r="J7" s="54">
        <f t="shared" si="3"/>
        <v>5</v>
      </c>
      <c r="K7" s="33">
        <v>10</v>
      </c>
      <c r="L7" s="28">
        <v>6</v>
      </c>
      <c r="M7" s="51">
        <f t="shared" si="4"/>
        <v>128</v>
      </c>
      <c r="N7" s="54">
        <f t="shared" si="5"/>
        <v>2</v>
      </c>
      <c r="O7" s="48">
        <f t="shared" si="6"/>
        <v>7</v>
      </c>
      <c r="P7" s="45">
        <f t="shared" si="0"/>
        <v>14</v>
      </c>
      <c r="Q7" s="29">
        <f t="shared" si="1"/>
        <v>9</v>
      </c>
      <c r="R7" s="36">
        <f t="shared" si="7"/>
        <v>1172</v>
      </c>
      <c r="S7" s="42">
        <f t="shared" si="8"/>
        <v>3</v>
      </c>
      <c r="T7" s="39">
        <v>0</v>
      </c>
    </row>
    <row r="8" spans="2:20" ht="18.75">
      <c r="B8" s="19">
        <v>6</v>
      </c>
      <c r="C8" s="1"/>
      <c r="D8" s="1"/>
      <c r="E8" s="112" t="s">
        <v>62</v>
      </c>
      <c r="F8" s="23"/>
      <c r="G8" s="33">
        <v>-1</v>
      </c>
      <c r="H8" s="28">
        <v>-1</v>
      </c>
      <c r="I8" s="51">
        <f t="shared" si="2"/>
        <v>78</v>
      </c>
      <c r="J8" s="54">
        <v>7</v>
      </c>
      <c r="K8" s="33">
        <v>-1</v>
      </c>
      <c r="L8" s="28">
        <v>-1</v>
      </c>
      <c r="M8" s="51">
        <f t="shared" si="4"/>
        <v>78</v>
      </c>
      <c r="N8" s="54">
        <v>7</v>
      </c>
      <c r="O8" s="48">
        <f t="shared" si="6"/>
        <v>14</v>
      </c>
      <c r="P8" s="45">
        <v>0</v>
      </c>
      <c r="Q8" s="29">
        <v>0</v>
      </c>
      <c r="R8" s="36">
        <f t="shared" si="7"/>
        <v>870</v>
      </c>
      <c r="S8" s="42">
        <v>7</v>
      </c>
      <c r="T8" s="39">
        <v>0</v>
      </c>
    </row>
    <row r="9" spans="2:20" ht="18.75">
      <c r="B9" s="19">
        <v>5</v>
      </c>
      <c r="C9" s="1"/>
      <c r="D9" s="2" t="s">
        <v>99</v>
      </c>
      <c r="E9" s="112" t="s">
        <v>63</v>
      </c>
      <c r="F9" s="23"/>
      <c r="G9" s="33">
        <v>11.1</v>
      </c>
      <c r="H9" s="28">
        <v>8</v>
      </c>
      <c r="I9" s="51">
        <f t="shared" si="2"/>
        <v>117</v>
      </c>
      <c r="J9" s="54">
        <f t="shared" si="3"/>
        <v>3</v>
      </c>
      <c r="K9" s="33">
        <v>2</v>
      </c>
      <c r="L9" s="28">
        <v>6</v>
      </c>
      <c r="M9" s="51">
        <f t="shared" si="4"/>
        <v>104</v>
      </c>
      <c r="N9" s="54">
        <f t="shared" si="5"/>
        <v>4</v>
      </c>
      <c r="O9" s="48">
        <f t="shared" si="6"/>
        <v>7</v>
      </c>
      <c r="P9" s="45">
        <f t="shared" si="0"/>
        <v>13.1</v>
      </c>
      <c r="Q9" s="29">
        <f t="shared" si="1"/>
        <v>14</v>
      </c>
      <c r="R9" s="36">
        <f t="shared" si="7"/>
        <v>1161</v>
      </c>
      <c r="S9" s="42">
        <f t="shared" si="8"/>
        <v>4</v>
      </c>
      <c r="T9" s="39">
        <v>0</v>
      </c>
    </row>
    <row r="10" spans="2:20" ht="18.75" hidden="1">
      <c r="B10" s="19"/>
      <c r="C10" s="1"/>
      <c r="D10" s="1"/>
      <c r="E10" s="112"/>
      <c r="F10" s="23"/>
      <c r="G10" s="33">
        <v>-2</v>
      </c>
      <c r="H10" s="28">
        <v>-2</v>
      </c>
      <c r="I10" s="51">
        <f t="shared" si="2"/>
        <v>0</v>
      </c>
      <c r="J10" s="54">
        <f t="shared" si="3"/>
        <v>9.5</v>
      </c>
      <c r="K10" s="33">
        <v>-2</v>
      </c>
      <c r="L10" s="28">
        <v>-2</v>
      </c>
      <c r="M10" s="51">
        <f t="shared" si="4"/>
        <v>0</v>
      </c>
      <c r="N10" s="54">
        <f t="shared" si="5"/>
        <v>9.5</v>
      </c>
      <c r="O10" s="48">
        <f t="shared" si="6"/>
        <v>19</v>
      </c>
      <c r="P10" s="45">
        <f t="shared" si="0"/>
        <v>-4</v>
      </c>
      <c r="Q10" s="29">
        <f t="shared" si="1"/>
        <v>-4</v>
      </c>
      <c r="R10" s="36">
        <f t="shared" si="7"/>
        <v>0</v>
      </c>
      <c r="S10" s="42">
        <f t="shared" si="8"/>
        <v>9.5</v>
      </c>
      <c r="T10" s="39">
        <v>0</v>
      </c>
    </row>
    <row r="11" spans="2:20" ht="18.75" hidden="1">
      <c r="B11" s="19"/>
      <c r="C11" s="1"/>
      <c r="D11" s="1"/>
      <c r="E11" s="112"/>
      <c r="F11" s="23"/>
      <c r="G11" s="33">
        <v>-2</v>
      </c>
      <c r="H11" s="28">
        <v>-2</v>
      </c>
      <c r="I11" s="51">
        <f t="shared" si="2"/>
        <v>0</v>
      </c>
      <c r="J11" s="54">
        <f t="shared" si="3"/>
        <v>9.5</v>
      </c>
      <c r="K11" s="33">
        <v>-2</v>
      </c>
      <c r="L11" s="28">
        <v>-2</v>
      </c>
      <c r="M11" s="51">
        <f t="shared" si="4"/>
        <v>0</v>
      </c>
      <c r="N11" s="54">
        <f t="shared" si="5"/>
        <v>9.5</v>
      </c>
      <c r="O11" s="48">
        <f t="shared" si="6"/>
        <v>19</v>
      </c>
      <c r="P11" s="45">
        <f t="shared" si="0"/>
        <v>-4</v>
      </c>
      <c r="Q11" s="29">
        <f t="shared" si="1"/>
        <v>-4</v>
      </c>
      <c r="R11" s="36">
        <f t="shared" si="7"/>
        <v>0</v>
      </c>
      <c r="S11" s="42">
        <f t="shared" si="8"/>
        <v>9.5</v>
      </c>
      <c r="T11" s="39">
        <v>0</v>
      </c>
    </row>
    <row r="12" spans="2:20" ht="18.75" hidden="1">
      <c r="B12" s="19"/>
      <c r="C12" s="1"/>
      <c r="D12" s="1"/>
      <c r="E12" s="112"/>
      <c r="F12" s="23"/>
      <c r="G12" s="33">
        <v>-2</v>
      </c>
      <c r="H12" s="28">
        <v>-2</v>
      </c>
      <c r="I12" s="51">
        <f t="shared" si="2"/>
        <v>0</v>
      </c>
      <c r="J12" s="54">
        <f t="shared" si="3"/>
        <v>9.5</v>
      </c>
      <c r="K12" s="33">
        <v>-2</v>
      </c>
      <c r="L12" s="28">
        <v>-2</v>
      </c>
      <c r="M12" s="51">
        <f t="shared" si="4"/>
        <v>0</v>
      </c>
      <c r="N12" s="54">
        <f t="shared" si="5"/>
        <v>9.5</v>
      </c>
      <c r="O12" s="48">
        <f t="shared" si="6"/>
        <v>19</v>
      </c>
      <c r="P12" s="45">
        <f t="shared" si="0"/>
        <v>-4</v>
      </c>
      <c r="Q12" s="29">
        <f t="shared" si="1"/>
        <v>-4</v>
      </c>
      <c r="R12" s="36">
        <f t="shared" si="7"/>
        <v>0</v>
      </c>
      <c r="S12" s="42">
        <f t="shared" si="8"/>
        <v>9.5</v>
      </c>
      <c r="T12" s="39">
        <v>0</v>
      </c>
    </row>
    <row r="13" spans="2:20" ht="18.75" hidden="1">
      <c r="B13" s="19"/>
      <c r="C13" s="1"/>
      <c r="D13" s="1"/>
      <c r="E13" s="112"/>
      <c r="F13" s="23"/>
      <c r="G13" s="33">
        <v>-2</v>
      </c>
      <c r="H13" s="28">
        <v>-2</v>
      </c>
      <c r="I13" s="51">
        <f t="shared" si="2"/>
        <v>0</v>
      </c>
      <c r="J13" s="54">
        <f t="shared" si="3"/>
        <v>9.5</v>
      </c>
      <c r="K13" s="33">
        <v>-2</v>
      </c>
      <c r="L13" s="28">
        <v>-2</v>
      </c>
      <c r="M13" s="51">
        <f t="shared" si="4"/>
        <v>0</v>
      </c>
      <c r="N13" s="54">
        <f t="shared" si="5"/>
        <v>9.5</v>
      </c>
      <c r="O13" s="48">
        <f t="shared" si="6"/>
        <v>19</v>
      </c>
      <c r="P13" s="45">
        <f t="shared" si="0"/>
        <v>-4</v>
      </c>
      <c r="Q13" s="29">
        <f t="shared" si="1"/>
        <v>-4</v>
      </c>
      <c r="R13" s="36">
        <f t="shared" si="7"/>
        <v>0</v>
      </c>
      <c r="S13" s="42">
        <f t="shared" si="8"/>
        <v>9.5</v>
      </c>
      <c r="T13" s="39">
        <v>0</v>
      </c>
    </row>
    <row r="14" spans="2:20" ht="18.75" hidden="1">
      <c r="B14" s="19"/>
      <c r="C14" s="1"/>
      <c r="D14" s="3"/>
      <c r="E14" s="112"/>
      <c r="F14" s="23"/>
      <c r="G14" s="33">
        <v>-2</v>
      </c>
      <c r="H14" s="28">
        <v>-2</v>
      </c>
      <c r="I14" s="51">
        <f t="shared" si="2"/>
        <v>0</v>
      </c>
      <c r="J14" s="54">
        <f t="shared" si="3"/>
        <v>9.5</v>
      </c>
      <c r="K14" s="33">
        <v>-2</v>
      </c>
      <c r="L14" s="28">
        <v>-2</v>
      </c>
      <c r="M14" s="51">
        <f t="shared" si="4"/>
        <v>0</v>
      </c>
      <c r="N14" s="54">
        <f t="shared" si="5"/>
        <v>9.5</v>
      </c>
      <c r="O14" s="48">
        <f t="shared" si="6"/>
        <v>19</v>
      </c>
      <c r="P14" s="45">
        <f t="shared" si="0"/>
        <v>-4</v>
      </c>
      <c r="Q14" s="29">
        <f t="shared" si="1"/>
        <v>-4</v>
      </c>
      <c r="R14" s="36">
        <f t="shared" si="7"/>
        <v>0</v>
      </c>
      <c r="S14" s="42">
        <f t="shared" si="8"/>
        <v>9.5</v>
      </c>
      <c r="T14" s="39">
        <v>0</v>
      </c>
    </row>
    <row r="15" spans="2:20" ht="19.5" hidden="1" thickBot="1">
      <c r="B15" s="20"/>
      <c r="C15" s="21"/>
      <c r="D15" s="21"/>
      <c r="E15" s="113"/>
      <c r="F15" s="24"/>
      <c r="G15" s="33">
        <v>-2</v>
      </c>
      <c r="H15" s="28">
        <v>-2</v>
      </c>
      <c r="I15" s="52">
        <f t="shared" si="2"/>
        <v>0</v>
      </c>
      <c r="J15" s="55">
        <f t="shared" si="3"/>
        <v>9.5</v>
      </c>
      <c r="K15" s="33">
        <v>-2</v>
      </c>
      <c r="L15" s="28">
        <v>-2</v>
      </c>
      <c r="M15" s="52">
        <f t="shared" si="4"/>
        <v>0</v>
      </c>
      <c r="N15" s="55">
        <f t="shared" si="5"/>
        <v>9.5</v>
      </c>
      <c r="O15" s="49">
        <f t="shared" si="6"/>
        <v>19</v>
      </c>
      <c r="P15" s="46">
        <f t="shared" si="0"/>
        <v>-4</v>
      </c>
      <c r="Q15" s="34">
        <f t="shared" si="1"/>
        <v>-4</v>
      </c>
      <c r="R15" s="37">
        <f t="shared" si="7"/>
        <v>0</v>
      </c>
      <c r="S15" s="43">
        <f t="shared" si="8"/>
        <v>9.5</v>
      </c>
      <c r="T15" s="40">
        <v>0</v>
      </c>
    </row>
    <row r="16" spans="2:20" ht="12.75" hidden="1">
      <c r="B16" s="90"/>
      <c r="C16" s="90"/>
      <c r="D16" s="90"/>
      <c r="E16" s="90"/>
      <c r="F16" s="90"/>
      <c r="G16" s="90"/>
      <c r="H16" s="90"/>
      <c r="I16" s="90"/>
      <c r="J16" s="90">
        <f>SUM(J4:J15)</f>
        <v>79</v>
      </c>
      <c r="K16" s="90"/>
      <c r="L16" s="90"/>
      <c r="M16" s="90"/>
      <c r="N16" s="90">
        <f>SUM(N4:N15)</f>
        <v>79</v>
      </c>
      <c r="O16" s="90">
        <f>SUM(O4:O15)</f>
        <v>158</v>
      </c>
      <c r="P16" s="90"/>
      <c r="Q16" s="90"/>
      <c r="R16" s="90"/>
      <c r="S16" s="90"/>
      <c r="T16" s="90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K20" sqref="K20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4.00390625" style="0" customWidth="1"/>
    <col min="6" max="6" width="7.28125" style="0" hidden="1" customWidth="1"/>
    <col min="7" max="7" width="6.00390625" style="0" customWidth="1"/>
    <col min="8" max="8" width="5.57421875" style="0" customWidth="1"/>
    <col min="9" max="9" width="10.28125" style="0" hidden="1" customWidth="1"/>
    <col min="11" max="11" width="6.421875" style="0" customWidth="1"/>
    <col min="12" max="12" width="6.140625" style="0" customWidth="1"/>
    <col min="13" max="13" width="0" style="0" hidden="1" customWidth="1"/>
    <col min="14" max="14" width="8.8515625" style="0" customWidth="1"/>
    <col min="15" max="15" width="10.57421875" style="0" customWidth="1"/>
    <col min="16" max="16" width="7.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17" t="s">
        <v>52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2:20" ht="39" thickBot="1">
      <c r="B3" s="118" t="s">
        <v>0</v>
      </c>
      <c r="C3" s="118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6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.75">
      <c r="B4" s="16">
        <v>4</v>
      </c>
      <c r="C4" s="17"/>
      <c r="D4" s="17" t="s">
        <v>82</v>
      </c>
      <c r="E4" s="111" t="s">
        <v>58</v>
      </c>
      <c r="F4" s="22"/>
      <c r="G4" s="30">
        <v>15</v>
      </c>
      <c r="H4" s="31">
        <v>8</v>
      </c>
      <c r="I4" s="50">
        <f>COUNTIF(G$4:G$15,"&lt;"&amp;G4)*ROWS(G$4:G$15)+COUNTIF(H$4:H$15,"&lt;"&amp;H4)</f>
        <v>143</v>
      </c>
      <c r="J4" s="53">
        <f>IF(COUNTIF(I$4:I$15,I4)&gt;1,RANK(I4,I$4:I$15,0)+(COUNT(I$4:I$15)+1-RANK(I4,I$4:I$15,0)-RANK(I4,I$4:I$15,1))/2,RANK(I4,I$4:I$15,0)+(COUNT(I$4:I$15)+1-RANK(I4,I$4:I$15,0)-RANK(I4,I$4:I$15,1)))</f>
        <v>1</v>
      </c>
      <c r="K4" s="30">
        <v>6</v>
      </c>
      <c r="L4" s="31">
        <v>3</v>
      </c>
      <c r="M4" s="50">
        <f>COUNTIF(K$4:K$15,"&lt;"&amp;K4)*ROWS(K$4:K$15)+COUNTIF(L$4:L$15,"&lt;"&amp;L4)</f>
        <v>141</v>
      </c>
      <c r="N4" s="53">
        <f>IF(COUNTIF(M$4:M$15,M4)&gt;1,RANK(M4,M$4:M$15,0)+(COUNT(M$4:M$15)+1-RANK(M4,M$4:M$15,0)-RANK(M4,M$4:M$15,1))/2,RANK(M4,M$4:M$15,0)+(COUNT(M$4:M$15)+1-RANK(M4,M$4:M$15,0)-RANK(M4,M$4:M$15,1)))</f>
        <v>1</v>
      </c>
      <c r="O4" s="47">
        <f>SUM(J4,N4)</f>
        <v>2</v>
      </c>
      <c r="P4" s="44">
        <f aca="true" t="shared" si="0" ref="P4:P15">SUM(K4,G4)</f>
        <v>21</v>
      </c>
      <c r="Q4" s="32">
        <f aca="true" t="shared" si="1" ref="Q4:Q15">SUM(L4,H4)</f>
        <v>11</v>
      </c>
      <c r="R4" s="35">
        <f>(COUNTIF(O$4:O$15,"&gt;"&amp;O4)*ROWS(O$4:O$14)+COUNTIF(P$4:P$15,"&lt;"&amp;P4))*ROWS(O$4:O$15)+COUNTIF(Q$4:Q$15,"&lt;"&amp;Q4)</f>
        <v>1595</v>
      </c>
      <c r="S4" s="41">
        <f>IF(COUNTIF(R$4:R$15,R4)&gt;1,RANK(R4,R$4:R$15,0)+(COUNT(R$4:R$15)+1-RANK(R4,R$4:R$15,0)-RANK(R4,R$4:R$15,1))/2,RANK(R4,R$4:R$15,0)+(COUNT(R$4:R$15)+1-RANK(R4,R$4:R$15,0)-RANK(R4,R$4:R$15,1)))</f>
        <v>1</v>
      </c>
      <c r="T4" s="38">
        <v>0</v>
      </c>
    </row>
    <row r="5" spans="2:20" ht="18.75">
      <c r="B5" s="19">
        <v>5</v>
      </c>
      <c r="C5" s="1"/>
      <c r="D5" s="1" t="s">
        <v>81</v>
      </c>
      <c r="E5" s="112" t="s">
        <v>59</v>
      </c>
      <c r="F5" s="23"/>
      <c r="G5" s="33">
        <v>6</v>
      </c>
      <c r="H5" s="28">
        <v>4</v>
      </c>
      <c r="I5" s="51">
        <f aca="true" t="shared" si="2" ref="I5:I15">COUNTIF(G$4:G$15,"&lt;"&amp;G5)*ROWS(G$4:G$15)+COUNTIF(H$4:H$15,"&lt;"&amp;H5)</f>
        <v>117</v>
      </c>
      <c r="J5" s="54">
        <f aca="true" t="shared" si="3" ref="J5:J15">IF(COUNTIF(I$4:I$15,I5)&gt;1,RANK(I5,I$4:I$15,0)+(COUNT(I$4:I$15)+1-RANK(I5,I$4:I$15,0)-RANK(I5,I$4:I$15,1))/2,RANK(I5,I$4:I$15,0)+(COUNT(I$4:I$15)+1-RANK(I5,I$4:I$15,0)-RANK(I5,I$4:I$15,1)))</f>
        <v>3</v>
      </c>
      <c r="K5" s="33">
        <v>5.5</v>
      </c>
      <c r="L5" s="28">
        <v>3</v>
      </c>
      <c r="M5" s="51">
        <f aca="true" t="shared" si="4" ref="M5:M15">COUNTIF(K$4:K$15,"&lt;"&amp;K5)*ROWS(K$4:K$15)+COUNTIF(L$4:L$15,"&lt;"&amp;L5)</f>
        <v>129</v>
      </c>
      <c r="N5" s="54">
        <f aca="true" t="shared" si="5" ref="N5:N15">IF(COUNTIF(M$4:M$15,M5)&gt;1,RANK(M5,M$4:M$15,0)+(COUNT(M$4:M$15)+1-RANK(M5,M$4:M$15,0)-RANK(M5,M$4:M$15,1))/2,RANK(M5,M$4:M$15,0)+(COUNT(M$4:M$15)+1-RANK(M5,M$4:M$15,0)-RANK(M5,M$4:M$15,1)))</f>
        <v>2</v>
      </c>
      <c r="O5" s="48">
        <f aca="true" t="shared" si="6" ref="O5:O15">SUM(J5,N5)</f>
        <v>5</v>
      </c>
      <c r="P5" s="45">
        <f t="shared" si="0"/>
        <v>11.5</v>
      </c>
      <c r="Q5" s="29">
        <f t="shared" si="1"/>
        <v>7</v>
      </c>
      <c r="R5" s="36">
        <f aca="true" t="shared" si="7" ref="R5:R15">(COUNTIF(O$4:O$15,"&gt;"&amp;O5)*ROWS(O$4:O$14)+COUNTIF(P$4:P$15,"&lt;"&amp;P5))*ROWS(O$4:O$15)+COUNTIF(Q$4:Q$15,"&lt;"&amp;Q5)</f>
        <v>1450</v>
      </c>
      <c r="S5" s="42">
        <f aca="true" t="shared" si="8" ref="S5:S15">IF(COUNTIF(R$4:R$15,R5)&gt;1,RANK(R5,R$4:R$15,0)+(COUNT(R$4:R$15)+1-RANK(R5,R$4:R$15,0)-RANK(R5,R$4:R$15,1))/2,RANK(R5,R$4:R$15,0)+(COUNT(R$4:R$15)+1-RANK(R5,R$4:R$15,0)-RANK(R5,R$4:R$15,1)))</f>
        <v>2</v>
      </c>
      <c r="T5" s="39">
        <v>0</v>
      </c>
    </row>
    <row r="6" spans="2:20" ht="18.75">
      <c r="B6" s="19">
        <v>1</v>
      </c>
      <c r="C6" s="1"/>
      <c r="D6" s="1" t="s">
        <v>80</v>
      </c>
      <c r="E6" s="112" t="s">
        <v>60</v>
      </c>
      <c r="F6" s="23"/>
      <c r="G6" s="33">
        <v>0</v>
      </c>
      <c r="H6" s="28">
        <v>0</v>
      </c>
      <c r="I6" s="51">
        <f t="shared" si="2"/>
        <v>78</v>
      </c>
      <c r="J6" s="54">
        <f t="shared" si="3"/>
        <v>5.5</v>
      </c>
      <c r="K6" s="33">
        <v>0</v>
      </c>
      <c r="L6" s="28">
        <v>0</v>
      </c>
      <c r="M6" s="51">
        <f t="shared" si="4"/>
        <v>78</v>
      </c>
      <c r="N6" s="54">
        <f t="shared" si="5"/>
        <v>6</v>
      </c>
      <c r="O6" s="48">
        <f t="shared" si="6"/>
        <v>11.5</v>
      </c>
      <c r="P6" s="45">
        <f t="shared" si="0"/>
        <v>0</v>
      </c>
      <c r="Q6" s="29">
        <f t="shared" si="1"/>
        <v>0</v>
      </c>
      <c r="R6" s="36">
        <f t="shared" si="7"/>
        <v>870</v>
      </c>
      <c r="S6" s="42">
        <f t="shared" si="8"/>
        <v>6</v>
      </c>
      <c r="T6" s="39">
        <v>0</v>
      </c>
    </row>
    <row r="7" spans="2:20" ht="18.75">
      <c r="B7" s="19">
        <v>6</v>
      </c>
      <c r="C7" s="1"/>
      <c r="D7" s="1" t="s">
        <v>78</v>
      </c>
      <c r="E7" s="112" t="s">
        <v>61</v>
      </c>
      <c r="F7" s="23"/>
      <c r="G7" s="33">
        <v>0</v>
      </c>
      <c r="H7" s="28">
        <v>0</v>
      </c>
      <c r="I7" s="51">
        <f t="shared" si="2"/>
        <v>78</v>
      </c>
      <c r="J7" s="54">
        <f t="shared" si="3"/>
        <v>5.5</v>
      </c>
      <c r="K7" s="33">
        <v>2</v>
      </c>
      <c r="L7" s="28">
        <v>1</v>
      </c>
      <c r="M7" s="51">
        <f t="shared" si="4"/>
        <v>103</v>
      </c>
      <c r="N7" s="54">
        <f t="shared" si="5"/>
        <v>4</v>
      </c>
      <c r="O7" s="48">
        <f t="shared" si="6"/>
        <v>9.5</v>
      </c>
      <c r="P7" s="45">
        <f t="shared" si="0"/>
        <v>2</v>
      </c>
      <c r="Q7" s="29">
        <f t="shared" si="1"/>
        <v>1</v>
      </c>
      <c r="R7" s="36">
        <f t="shared" si="7"/>
        <v>1015</v>
      </c>
      <c r="S7" s="42">
        <f t="shared" si="8"/>
        <v>5</v>
      </c>
      <c r="T7" s="39">
        <v>0</v>
      </c>
    </row>
    <row r="8" spans="2:20" ht="18.75">
      <c r="B8" s="19">
        <v>3</v>
      </c>
      <c r="C8" s="1"/>
      <c r="D8" s="1" t="s">
        <v>101</v>
      </c>
      <c r="E8" s="112" t="s">
        <v>62</v>
      </c>
      <c r="F8" s="23"/>
      <c r="G8" s="33">
        <v>7.5</v>
      </c>
      <c r="H8" s="28">
        <v>4</v>
      </c>
      <c r="I8" s="51">
        <f t="shared" si="2"/>
        <v>129</v>
      </c>
      <c r="J8" s="54">
        <f t="shared" si="3"/>
        <v>2</v>
      </c>
      <c r="K8" s="33">
        <v>1.5</v>
      </c>
      <c r="L8" s="28">
        <v>1</v>
      </c>
      <c r="M8" s="51">
        <f t="shared" si="4"/>
        <v>91</v>
      </c>
      <c r="N8" s="54">
        <f t="shared" si="5"/>
        <v>5</v>
      </c>
      <c r="O8" s="48">
        <f t="shared" si="6"/>
        <v>7</v>
      </c>
      <c r="P8" s="45">
        <f t="shared" si="0"/>
        <v>9</v>
      </c>
      <c r="Q8" s="29">
        <f t="shared" si="1"/>
        <v>5</v>
      </c>
      <c r="R8" s="36">
        <f t="shared" si="7"/>
        <v>1172</v>
      </c>
      <c r="S8" s="42">
        <f t="shared" si="8"/>
        <v>3</v>
      </c>
      <c r="T8" s="39">
        <v>0</v>
      </c>
    </row>
    <row r="9" spans="2:20" ht="18.75">
      <c r="B9" s="19">
        <v>2</v>
      </c>
      <c r="C9" s="1"/>
      <c r="D9" s="2" t="s">
        <v>85</v>
      </c>
      <c r="E9" s="112" t="s">
        <v>63</v>
      </c>
      <c r="F9" s="23"/>
      <c r="G9" s="33">
        <v>1</v>
      </c>
      <c r="H9" s="28">
        <v>1</v>
      </c>
      <c r="I9" s="51">
        <f t="shared" si="2"/>
        <v>104</v>
      </c>
      <c r="J9" s="54">
        <f t="shared" si="3"/>
        <v>4</v>
      </c>
      <c r="K9" s="33">
        <v>3.8</v>
      </c>
      <c r="L9" s="28">
        <v>5</v>
      </c>
      <c r="M9" s="51">
        <f t="shared" si="4"/>
        <v>119</v>
      </c>
      <c r="N9" s="54">
        <f t="shared" si="5"/>
        <v>3</v>
      </c>
      <c r="O9" s="48">
        <f t="shared" si="6"/>
        <v>7</v>
      </c>
      <c r="P9" s="45">
        <f t="shared" si="0"/>
        <v>4.8</v>
      </c>
      <c r="Q9" s="29">
        <f t="shared" si="1"/>
        <v>6</v>
      </c>
      <c r="R9" s="36">
        <f t="shared" si="7"/>
        <v>1161</v>
      </c>
      <c r="S9" s="42">
        <f t="shared" si="8"/>
        <v>4</v>
      </c>
      <c r="T9" s="39">
        <v>0</v>
      </c>
    </row>
    <row r="10" spans="2:20" ht="18.75" hidden="1">
      <c r="B10" s="19"/>
      <c r="C10" s="1"/>
      <c r="D10" s="1"/>
      <c r="E10" s="112"/>
      <c r="F10" s="23"/>
      <c r="G10" s="33">
        <v>-2</v>
      </c>
      <c r="H10" s="28">
        <v>-2</v>
      </c>
      <c r="I10" s="51">
        <f t="shared" si="2"/>
        <v>0</v>
      </c>
      <c r="J10" s="54">
        <f t="shared" si="3"/>
        <v>9.5</v>
      </c>
      <c r="K10" s="33">
        <v>-2</v>
      </c>
      <c r="L10" s="28">
        <v>-2</v>
      </c>
      <c r="M10" s="51">
        <f t="shared" si="4"/>
        <v>0</v>
      </c>
      <c r="N10" s="54">
        <f t="shared" si="5"/>
        <v>9.5</v>
      </c>
      <c r="O10" s="48">
        <f t="shared" si="6"/>
        <v>19</v>
      </c>
      <c r="P10" s="45">
        <f t="shared" si="0"/>
        <v>-4</v>
      </c>
      <c r="Q10" s="29">
        <f t="shared" si="1"/>
        <v>-4</v>
      </c>
      <c r="R10" s="36">
        <f t="shared" si="7"/>
        <v>0</v>
      </c>
      <c r="S10" s="42">
        <f t="shared" si="8"/>
        <v>9.5</v>
      </c>
      <c r="T10" s="39">
        <v>0</v>
      </c>
    </row>
    <row r="11" spans="2:20" ht="18.75" hidden="1">
      <c r="B11" s="19"/>
      <c r="C11" s="1"/>
      <c r="D11" s="1"/>
      <c r="E11" s="112"/>
      <c r="F11" s="23"/>
      <c r="G11" s="33">
        <v>-2</v>
      </c>
      <c r="H11" s="28">
        <v>-2</v>
      </c>
      <c r="I11" s="51">
        <f t="shared" si="2"/>
        <v>0</v>
      </c>
      <c r="J11" s="54">
        <f t="shared" si="3"/>
        <v>9.5</v>
      </c>
      <c r="K11" s="33">
        <v>-2</v>
      </c>
      <c r="L11" s="28">
        <v>-2</v>
      </c>
      <c r="M11" s="51">
        <f t="shared" si="4"/>
        <v>0</v>
      </c>
      <c r="N11" s="54">
        <f t="shared" si="5"/>
        <v>9.5</v>
      </c>
      <c r="O11" s="48">
        <f t="shared" si="6"/>
        <v>19</v>
      </c>
      <c r="P11" s="45">
        <f t="shared" si="0"/>
        <v>-4</v>
      </c>
      <c r="Q11" s="29">
        <f t="shared" si="1"/>
        <v>-4</v>
      </c>
      <c r="R11" s="36">
        <f t="shared" si="7"/>
        <v>0</v>
      </c>
      <c r="S11" s="42">
        <f t="shared" si="8"/>
        <v>9.5</v>
      </c>
      <c r="T11" s="39">
        <v>0</v>
      </c>
    </row>
    <row r="12" spans="2:20" ht="18.75" hidden="1">
      <c r="B12" s="19"/>
      <c r="C12" s="1"/>
      <c r="D12" s="1"/>
      <c r="E12" s="112"/>
      <c r="F12" s="23"/>
      <c r="G12" s="33">
        <v>-2</v>
      </c>
      <c r="H12" s="28">
        <v>-2</v>
      </c>
      <c r="I12" s="51">
        <f t="shared" si="2"/>
        <v>0</v>
      </c>
      <c r="J12" s="54">
        <f t="shared" si="3"/>
        <v>9.5</v>
      </c>
      <c r="K12" s="33">
        <v>-2</v>
      </c>
      <c r="L12" s="28">
        <v>-2</v>
      </c>
      <c r="M12" s="51">
        <f t="shared" si="4"/>
        <v>0</v>
      </c>
      <c r="N12" s="54">
        <f t="shared" si="5"/>
        <v>9.5</v>
      </c>
      <c r="O12" s="48">
        <f t="shared" si="6"/>
        <v>19</v>
      </c>
      <c r="P12" s="45">
        <f t="shared" si="0"/>
        <v>-4</v>
      </c>
      <c r="Q12" s="29">
        <f t="shared" si="1"/>
        <v>-4</v>
      </c>
      <c r="R12" s="36">
        <f t="shared" si="7"/>
        <v>0</v>
      </c>
      <c r="S12" s="42">
        <f t="shared" si="8"/>
        <v>9.5</v>
      </c>
      <c r="T12" s="39">
        <v>0</v>
      </c>
    </row>
    <row r="13" spans="2:20" ht="18.75" hidden="1">
      <c r="B13" s="19"/>
      <c r="C13" s="1"/>
      <c r="D13" s="1"/>
      <c r="E13" s="112"/>
      <c r="F13" s="23"/>
      <c r="G13" s="33">
        <v>-2</v>
      </c>
      <c r="H13" s="28">
        <v>-2</v>
      </c>
      <c r="I13" s="51">
        <f t="shared" si="2"/>
        <v>0</v>
      </c>
      <c r="J13" s="54">
        <f t="shared" si="3"/>
        <v>9.5</v>
      </c>
      <c r="K13" s="33">
        <v>-2</v>
      </c>
      <c r="L13" s="28">
        <v>-2</v>
      </c>
      <c r="M13" s="51">
        <f t="shared" si="4"/>
        <v>0</v>
      </c>
      <c r="N13" s="54">
        <f t="shared" si="5"/>
        <v>9.5</v>
      </c>
      <c r="O13" s="48">
        <f t="shared" si="6"/>
        <v>19</v>
      </c>
      <c r="P13" s="45">
        <f t="shared" si="0"/>
        <v>-4</v>
      </c>
      <c r="Q13" s="29">
        <f t="shared" si="1"/>
        <v>-4</v>
      </c>
      <c r="R13" s="36">
        <f t="shared" si="7"/>
        <v>0</v>
      </c>
      <c r="S13" s="42">
        <f t="shared" si="8"/>
        <v>9.5</v>
      </c>
      <c r="T13" s="39">
        <v>0</v>
      </c>
    </row>
    <row r="14" spans="2:20" ht="18.75" hidden="1">
      <c r="B14" s="19"/>
      <c r="C14" s="1"/>
      <c r="D14" s="3"/>
      <c r="E14" s="112"/>
      <c r="F14" s="23"/>
      <c r="G14" s="33">
        <v>-2</v>
      </c>
      <c r="H14" s="28">
        <v>-2</v>
      </c>
      <c r="I14" s="51">
        <f t="shared" si="2"/>
        <v>0</v>
      </c>
      <c r="J14" s="54">
        <f t="shared" si="3"/>
        <v>9.5</v>
      </c>
      <c r="K14" s="33">
        <v>-2</v>
      </c>
      <c r="L14" s="28">
        <v>-2</v>
      </c>
      <c r="M14" s="51">
        <f t="shared" si="4"/>
        <v>0</v>
      </c>
      <c r="N14" s="54">
        <f t="shared" si="5"/>
        <v>9.5</v>
      </c>
      <c r="O14" s="48">
        <f t="shared" si="6"/>
        <v>19</v>
      </c>
      <c r="P14" s="45">
        <f t="shared" si="0"/>
        <v>-4</v>
      </c>
      <c r="Q14" s="29">
        <f t="shared" si="1"/>
        <v>-4</v>
      </c>
      <c r="R14" s="36">
        <f t="shared" si="7"/>
        <v>0</v>
      </c>
      <c r="S14" s="42">
        <f t="shared" si="8"/>
        <v>9.5</v>
      </c>
      <c r="T14" s="39">
        <v>0</v>
      </c>
    </row>
    <row r="15" spans="2:20" ht="19.5" hidden="1" thickBot="1">
      <c r="B15" s="20"/>
      <c r="C15" s="21"/>
      <c r="D15" s="21"/>
      <c r="E15" s="113"/>
      <c r="F15" s="24"/>
      <c r="G15" s="33">
        <v>-2</v>
      </c>
      <c r="H15" s="28">
        <v>-2</v>
      </c>
      <c r="I15" s="52">
        <f t="shared" si="2"/>
        <v>0</v>
      </c>
      <c r="J15" s="55">
        <f t="shared" si="3"/>
        <v>9.5</v>
      </c>
      <c r="K15" s="33">
        <v>-2</v>
      </c>
      <c r="L15" s="28">
        <v>-2</v>
      </c>
      <c r="M15" s="52">
        <f t="shared" si="4"/>
        <v>0</v>
      </c>
      <c r="N15" s="55">
        <f t="shared" si="5"/>
        <v>9.5</v>
      </c>
      <c r="O15" s="49">
        <f t="shared" si="6"/>
        <v>19</v>
      </c>
      <c r="P15" s="46">
        <f t="shared" si="0"/>
        <v>-4</v>
      </c>
      <c r="Q15" s="34">
        <f t="shared" si="1"/>
        <v>-4</v>
      </c>
      <c r="R15" s="37">
        <f t="shared" si="7"/>
        <v>0</v>
      </c>
      <c r="S15" s="43">
        <f t="shared" si="8"/>
        <v>9.5</v>
      </c>
      <c r="T15" s="40">
        <v>0</v>
      </c>
    </row>
    <row r="16" spans="2:20" ht="12.75" hidden="1">
      <c r="B16" s="90"/>
      <c r="C16" s="90"/>
      <c r="D16" s="90"/>
      <c r="E16" s="90"/>
      <c r="F16" s="90"/>
      <c r="G16" s="90"/>
      <c r="H16" s="90"/>
      <c r="I16" s="90"/>
      <c r="J16" s="90">
        <f>SUM(J4:J15)</f>
        <v>78</v>
      </c>
      <c r="K16" s="90"/>
      <c r="L16" s="90"/>
      <c r="M16" s="90"/>
      <c r="N16" s="90">
        <f>SUM(N4:N15)</f>
        <v>78</v>
      </c>
      <c r="O16" s="90">
        <f>SUM(O4:O15)</f>
        <v>156</v>
      </c>
      <c r="P16" s="90"/>
      <c r="Q16" s="90"/>
      <c r="R16" s="90"/>
      <c r="S16" s="90"/>
      <c r="T16" s="90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L26" sqref="L26"/>
    </sheetView>
  </sheetViews>
  <sheetFormatPr defaultColWidth="9.140625" defaultRowHeight="12.75"/>
  <cols>
    <col min="1" max="1" width="3.28125" style="0" hidden="1" customWidth="1"/>
    <col min="2" max="3" width="5.57421875" style="0" bestFit="1" customWidth="1"/>
    <col min="4" max="4" width="19.28125" style="0" customWidth="1"/>
    <col min="5" max="5" width="14.8515625" style="0" customWidth="1"/>
    <col min="6" max="6" width="7.421875" style="0" hidden="1" customWidth="1"/>
    <col min="7" max="8" width="6.7109375" style="0" customWidth="1"/>
    <col min="9" max="9" width="10.28125" style="0" hidden="1" customWidth="1"/>
    <col min="11" max="11" width="6.8515625" style="0" customWidth="1"/>
    <col min="12" max="12" width="6.421875" style="0" customWidth="1"/>
    <col min="13" max="13" width="0" style="0" hidden="1" customWidth="1"/>
    <col min="14" max="14" width="8.8515625" style="0" customWidth="1"/>
    <col min="15" max="15" width="9.28125" style="0" customWidth="1"/>
    <col min="16" max="16" width="7.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17" t="s">
        <v>72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2:20" ht="39" thickBot="1">
      <c r="B3" s="118" t="s">
        <v>0</v>
      </c>
      <c r="C3" s="118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6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.75">
      <c r="B4" s="16">
        <v>1</v>
      </c>
      <c r="C4" s="17"/>
      <c r="D4" s="17" t="s">
        <v>87</v>
      </c>
      <c r="E4" s="111" t="s">
        <v>58</v>
      </c>
      <c r="F4" s="22"/>
      <c r="G4" s="30">
        <v>15.1</v>
      </c>
      <c r="H4" s="31">
        <v>8</v>
      </c>
      <c r="I4" s="50">
        <f>COUNTIF(G$4:G$15,"&lt;"&amp;G4)*ROWS(G$4:G$15)+COUNTIF(H$4:H$15,"&lt;"&amp;H4)</f>
        <v>131</v>
      </c>
      <c r="J4" s="53">
        <f>IF(COUNTIF(I$4:I$15,I4)&gt;1,RANK(I4,I$4:I$15,0)+(COUNT(I$4:I$15)+1-RANK(I4,I$4:I$15,0)-RANK(I4,I$4:I$15,1))/2,RANK(I4,I$4:I$15,0)+(COUNT(I$4:I$15)+1-RANK(I4,I$4:I$15,0)-RANK(I4,I$4:I$15,1)))</f>
        <v>1</v>
      </c>
      <c r="K4" s="30">
        <v>3.5</v>
      </c>
      <c r="L4" s="31">
        <v>2</v>
      </c>
      <c r="M4" s="50">
        <f>COUNTIF(K$4:K$15,"&lt;"&amp;K4)*ROWS(K$4:K$15)+COUNTIF(L$4:L$15,"&lt;"&amp;L4)</f>
        <v>116</v>
      </c>
      <c r="N4" s="53">
        <f>IF(COUNTIF(M$4:M$15,M4)&gt;1,RANK(M4,M$4:M$15,0)+(COUNT(M$4:M$15)+1-RANK(M4,M$4:M$15,0)-RANK(M4,M$4:M$15,1))/2,RANK(M4,M$4:M$15,0)+(COUNT(M$4:M$15)+1-RANK(M4,M$4:M$15,0)-RANK(M4,M$4:M$15,1)))</f>
        <v>3</v>
      </c>
      <c r="O4" s="47">
        <f>SUM(J4,N4)</f>
        <v>4</v>
      </c>
      <c r="P4" s="44">
        <f aca="true" t="shared" si="0" ref="P4:P15">SUM(K4,G4)</f>
        <v>18.6</v>
      </c>
      <c r="Q4" s="32">
        <f aca="true" t="shared" si="1" ref="Q4:Q15">SUM(L4,H4)</f>
        <v>10</v>
      </c>
      <c r="R4" s="35">
        <f>(COUNTIF(O$4:O$15,"&gt;"&amp;O4)*ROWS(O$4:O$14)+COUNTIF(P$4:P$15,"&lt;"&amp;P4))*ROWS(O$4:O$15)+COUNTIF(Q$4:Q$15,"&lt;"&amp;Q4)</f>
        <v>1461</v>
      </c>
      <c r="S4" s="41">
        <f>IF(COUNTIF(R$4:R$15,R4)&gt;1,RANK(R4,R$4:R$15,0)+(COUNT(R$4:R$15)+1-RANK(R4,R$4:R$15,0)-RANK(R4,R$4:R$15,1))/2,RANK(R4,R$4:R$15,0)+(COUNT(R$4:R$15)+1-RANK(R4,R$4:R$15,0)-RANK(R4,R$4:R$15,1)))</f>
        <v>2</v>
      </c>
      <c r="T4" s="38">
        <v>0</v>
      </c>
    </row>
    <row r="5" spans="2:20" ht="18.75">
      <c r="B5" s="19">
        <v>5</v>
      </c>
      <c r="C5" s="1"/>
      <c r="D5" s="1" t="s">
        <v>88</v>
      </c>
      <c r="E5" s="112" t="s">
        <v>59</v>
      </c>
      <c r="F5" s="23"/>
      <c r="G5" s="33">
        <v>1.5</v>
      </c>
      <c r="H5" s="28">
        <v>6</v>
      </c>
      <c r="I5" s="51">
        <f aca="true" t="shared" si="2" ref="I5:I15">COUNTIF(G$4:G$15,"&lt;"&amp;G5)*ROWS(G$4:G$15)+COUNTIF(H$4:H$15,"&lt;"&amp;H5)</f>
        <v>80</v>
      </c>
      <c r="J5" s="54">
        <f aca="true" t="shared" si="3" ref="J5:J15">IF(COUNTIF(I$4:I$15,I5)&gt;1,RANK(I5,I$4:I$15,0)+(COUNT(I$4:I$15)+1-RANK(I5,I$4:I$15,0)-RANK(I5,I$4:I$15,1))/2,RANK(I5,I$4:I$15,0)+(COUNT(I$4:I$15)+1-RANK(I5,I$4:I$15,0)-RANK(I5,I$4:I$15,1)))</f>
        <v>5</v>
      </c>
      <c r="K5" s="33">
        <v>7.5</v>
      </c>
      <c r="L5" s="28">
        <v>4</v>
      </c>
      <c r="M5" s="51">
        <f aca="true" t="shared" si="4" ref="M5:M15">COUNTIF(K$4:K$15,"&lt;"&amp;K5)*ROWS(K$4:K$15)+COUNTIF(L$4:L$15,"&lt;"&amp;L5)</f>
        <v>130</v>
      </c>
      <c r="N5" s="54">
        <f aca="true" t="shared" si="5" ref="N5:N15">IF(COUNTIF(M$4:M$15,M5)&gt;1,RANK(M5,M$4:M$15,0)+(COUNT(M$4:M$15)+1-RANK(M5,M$4:M$15,0)-RANK(M5,M$4:M$15,1))/2,RANK(M5,M$4:M$15,0)+(COUNT(M$4:M$15)+1-RANK(M5,M$4:M$15,0)-RANK(M5,M$4:M$15,1)))</f>
        <v>2</v>
      </c>
      <c r="O5" s="48">
        <f aca="true" t="shared" si="6" ref="O5:O15">SUM(J5,N5)</f>
        <v>7</v>
      </c>
      <c r="P5" s="45">
        <f t="shared" si="0"/>
        <v>9</v>
      </c>
      <c r="Q5" s="29">
        <f t="shared" si="1"/>
        <v>10</v>
      </c>
      <c r="R5" s="36">
        <f aca="true" t="shared" si="7" ref="R5:R15">(COUNTIF(O$4:O$15,"&gt;"&amp;O5)*ROWS(O$4:O$14)+COUNTIF(P$4:P$15,"&lt;"&amp;P5))*ROWS(O$4:O$15)+COUNTIF(Q$4:Q$15,"&lt;"&amp;Q5)</f>
        <v>1305</v>
      </c>
      <c r="S5" s="42">
        <f aca="true" t="shared" si="8" ref="S5:S15">IF(COUNTIF(R$4:R$15,R5)&gt;1,RANK(R5,R$4:R$15,0)+(COUNT(R$4:R$15)+1-RANK(R5,R$4:R$15,0)-RANK(R5,R$4:R$15,1))/2,RANK(R5,R$4:R$15,0)+(COUNT(R$4:R$15)+1-RANK(R5,R$4:R$15,0)-RANK(R5,R$4:R$15,1)))</f>
        <v>3</v>
      </c>
      <c r="T5" s="39">
        <v>0</v>
      </c>
    </row>
    <row r="6" spans="2:20" ht="18.75">
      <c r="B6" s="19">
        <v>3</v>
      </c>
      <c r="C6" s="1"/>
      <c r="D6" s="1" t="s">
        <v>102</v>
      </c>
      <c r="E6" s="112" t="s">
        <v>60</v>
      </c>
      <c r="F6" s="23"/>
      <c r="G6" s="33" t="s">
        <v>104</v>
      </c>
      <c r="H6" s="28">
        <v>1</v>
      </c>
      <c r="I6" s="51">
        <f t="shared" si="2"/>
        <v>6</v>
      </c>
      <c r="J6" s="54">
        <f t="shared" si="3"/>
        <v>6</v>
      </c>
      <c r="K6" s="33">
        <v>1.1</v>
      </c>
      <c r="L6" s="28">
        <v>2</v>
      </c>
      <c r="M6" s="51">
        <f t="shared" si="4"/>
        <v>104</v>
      </c>
      <c r="N6" s="54">
        <f t="shared" si="5"/>
        <v>4</v>
      </c>
      <c r="O6" s="48">
        <f t="shared" si="6"/>
        <v>10</v>
      </c>
      <c r="P6" s="45">
        <f t="shared" si="0"/>
        <v>1.1</v>
      </c>
      <c r="Q6" s="29">
        <f t="shared" si="1"/>
        <v>3</v>
      </c>
      <c r="R6" s="36">
        <f t="shared" si="7"/>
        <v>870</v>
      </c>
      <c r="S6" s="42">
        <f t="shared" si="8"/>
        <v>6</v>
      </c>
      <c r="T6" s="39">
        <v>0</v>
      </c>
    </row>
    <row r="7" spans="2:20" ht="18.75">
      <c r="B7" s="19">
        <v>6</v>
      </c>
      <c r="C7" s="1"/>
      <c r="D7" s="1" t="s">
        <v>83</v>
      </c>
      <c r="E7" s="112" t="s">
        <v>61</v>
      </c>
      <c r="F7" s="23"/>
      <c r="G7" s="33">
        <v>5.7</v>
      </c>
      <c r="H7" s="28">
        <v>7</v>
      </c>
      <c r="I7" s="51">
        <f t="shared" si="2"/>
        <v>106</v>
      </c>
      <c r="J7" s="54">
        <f t="shared" si="3"/>
        <v>3</v>
      </c>
      <c r="K7" s="33">
        <v>1</v>
      </c>
      <c r="L7" s="28">
        <v>1</v>
      </c>
      <c r="M7" s="51">
        <f t="shared" si="4"/>
        <v>78</v>
      </c>
      <c r="N7" s="54">
        <f t="shared" si="5"/>
        <v>5.5</v>
      </c>
      <c r="O7" s="48">
        <f t="shared" si="6"/>
        <v>8.5</v>
      </c>
      <c r="P7" s="45">
        <f t="shared" si="0"/>
        <v>6.7</v>
      </c>
      <c r="Q7" s="29">
        <f t="shared" si="1"/>
        <v>8</v>
      </c>
      <c r="R7" s="36">
        <f t="shared" si="7"/>
        <v>1160</v>
      </c>
      <c r="S7" s="42">
        <f t="shared" si="8"/>
        <v>4</v>
      </c>
      <c r="T7" s="39">
        <v>0</v>
      </c>
    </row>
    <row r="8" spans="2:20" ht="18.75">
      <c r="B8" s="19">
        <v>4</v>
      </c>
      <c r="C8" s="1"/>
      <c r="D8" s="1" t="s">
        <v>103</v>
      </c>
      <c r="E8" s="112" t="s">
        <v>62</v>
      </c>
      <c r="F8" s="23"/>
      <c r="G8" s="33">
        <v>8.2</v>
      </c>
      <c r="H8" s="28">
        <v>6</v>
      </c>
      <c r="I8" s="51">
        <f t="shared" si="2"/>
        <v>116</v>
      </c>
      <c r="J8" s="54">
        <f t="shared" si="3"/>
        <v>2</v>
      </c>
      <c r="K8" s="33">
        <v>8</v>
      </c>
      <c r="L8" s="28">
        <v>4</v>
      </c>
      <c r="M8" s="51">
        <f t="shared" si="4"/>
        <v>142</v>
      </c>
      <c r="N8" s="54">
        <f t="shared" si="5"/>
        <v>1</v>
      </c>
      <c r="O8" s="48">
        <f t="shared" si="6"/>
        <v>3</v>
      </c>
      <c r="P8" s="45">
        <f t="shared" si="0"/>
        <v>16.2</v>
      </c>
      <c r="Q8" s="29">
        <f t="shared" si="1"/>
        <v>10</v>
      </c>
      <c r="R8" s="36">
        <f t="shared" si="7"/>
        <v>1581</v>
      </c>
      <c r="S8" s="42">
        <f t="shared" si="8"/>
        <v>1</v>
      </c>
      <c r="T8" s="39">
        <v>0</v>
      </c>
    </row>
    <row r="9" spans="2:20" ht="18.75">
      <c r="B9" s="19">
        <v>2</v>
      </c>
      <c r="C9" s="1"/>
      <c r="D9" s="2" t="s">
        <v>79</v>
      </c>
      <c r="E9" s="112" t="s">
        <v>63</v>
      </c>
      <c r="F9" s="23"/>
      <c r="G9" s="33">
        <v>3</v>
      </c>
      <c r="H9" s="28">
        <v>2</v>
      </c>
      <c r="I9" s="51">
        <f t="shared" si="2"/>
        <v>91</v>
      </c>
      <c r="J9" s="54">
        <f t="shared" si="3"/>
        <v>4</v>
      </c>
      <c r="K9" s="33">
        <v>1</v>
      </c>
      <c r="L9" s="28">
        <v>1</v>
      </c>
      <c r="M9" s="51">
        <f t="shared" si="4"/>
        <v>78</v>
      </c>
      <c r="N9" s="54">
        <f t="shared" si="5"/>
        <v>5.5</v>
      </c>
      <c r="O9" s="48">
        <f t="shared" si="6"/>
        <v>9.5</v>
      </c>
      <c r="P9" s="45">
        <f t="shared" si="0"/>
        <v>4</v>
      </c>
      <c r="Q9" s="29">
        <f t="shared" si="1"/>
        <v>3</v>
      </c>
      <c r="R9" s="36">
        <f t="shared" si="7"/>
        <v>1014</v>
      </c>
      <c r="S9" s="42">
        <f t="shared" si="8"/>
        <v>5</v>
      </c>
      <c r="T9" s="39">
        <v>0</v>
      </c>
    </row>
    <row r="10" spans="2:20" ht="18.75" hidden="1">
      <c r="B10" s="19"/>
      <c r="C10" s="1"/>
      <c r="D10" s="1"/>
      <c r="E10" s="112"/>
      <c r="F10" s="23"/>
      <c r="G10" s="33">
        <v>-2</v>
      </c>
      <c r="H10" s="28">
        <v>-2</v>
      </c>
      <c r="I10" s="51">
        <f t="shared" si="2"/>
        <v>0</v>
      </c>
      <c r="J10" s="54">
        <f t="shared" si="3"/>
        <v>9.5</v>
      </c>
      <c r="K10" s="33">
        <v>-2</v>
      </c>
      <c r="L10" s="28">
        <v>-2</v>
      </c>
      <c r="M10" s="51">
        <f t="shared" si="4"/>
        <v>0</v>
      </c>
      <c r="N10" s="54">
        <f t="shared" si="5"/>
        <v>9.5</v>
      </c>
      <c r="O10" s="48">
        <f t="shared" si="6"/>
        <v>19</v>
      </c>
      <c r="P10" s="45">
        <f t="shared" si="0"/>
        <v>-4</v>
      </c>
      <c r="Q10" s="29">
        <f t="shared" si="1"/>
        <v>-4</v>
      </c>
      <c r="R10" s="36">
        <f t="shared" si="7"/>
        <v>0</v>
      </c>
      <c r="S10" s="42">
        <f t="shared" si="8"/>
        <v>9.5</v>
      </c>
      <c r="T10" s="39">
        <v>0</v>
      </c>
    </row>
    <row r="11" spans="2:20" ht="18.75" hidden="1">
      <c r="B11" s="19"/>
      <c r="C11" s="1"/>
      <c r="D11" s="1"/>
      <c r="E11" s="112"/>
      <c r="F11" s="23"/>
      <c r="G11" s="33">
        <v>-2</v>
      </c>
      <c r="H11" s="28">
        <v>-2</v>
      </c>
      <c r="I11" s="51">
        <f t="shared" si="2"/>
        <v>0</v>
      </c>
      <c r="J11" s="54">
        <f t="shared" si="3"/>
        <v>9.5</v>
      </c>
      <c r="K11" s="33">
        <v>-2</v>
      </c>
      <c r="L11" s="28">
        <v>-2</v>
      </c>
      <c r="M11" s="51">
        <f t="shared" si="4"/>
        <v>0</v>
      </c>
      <c r="N11" s="54">
        <f t="shared" si="5"/>
        <v>9.5</v>
      </c>
      <c r="O11" s="48">
        <f t="shared" si="6"/>
        <v>19</v>
      </c>
      <c r="P11" s="45">
        <f t="shared" si="0"/>
        <v>-4</v>
      </c>
      <c r="Q11" s="29">
        <f t="shared" si="1"/>
        <v>-4</v>
      </c>
      <c r="R11" s="36">
        <f t="shared" si="7"/>
        <v>0</v>
      </c>
      <c r="S11" s="42">
        <f t="shared" si="8"/>
        <v>9.5</v>
      </c>
      <c r="T11" s="39">
        <v>0</v>
      </c>
    </row>
    <row r="12" spans="2:20" ht="18.75" hidden="1">
      <c r="B12" s="19"/>
      <c r="C12" s="1"/>
      <c r="D12" s="1"/>
      <c r="E12" s="112"/>
      <c r="F12" s="23"/>
      <c r="G12" s="33">
        <v>-2</v>
      </c>
      <c r="H12" s="28">
        <v>-2</v>
      </c>
      <c r="I12" s="51">
        <f t="shared" si="2"/>
        <v>0</v>
      </c>
      <c r="J12" s="54">
        <f t="shared" si="3"/>
        <v>9.5</v>
      </c>
      <c r="K12" s="33">
        <v>-2</v>
      </c>
      <c r="L12" s="28">
        <v>-2</v>
      </c>
      <c r="M12" s="51">
        <f t="shared" si="4"/>
        <v>0</v>
      </c>
      <c r="N12" s="54">
        <f t="shared" si="5"/>
        <v>9.5</v>
      </c>
      <c r="O12" s="48">
        <f t="shared" si="6"/>
        <v>19</v>
      </c>
      <c r="P12" s="45">
        <f t="shared" si="0"/>
        <v>-4</v>
      </c>
      <c r="Q12" s="29">
        <f t="shared" si="1"/>
        <v>-4</v>
      </c>
      <c r="R12" s="36">
        <f t="shared" si="7"/>
        <v>0</v>
      </c>
      <c r="S12" s="42">
        <f t="shared" si="8"/>
        <v>9.5</v>
      </c>
      <c r="T12" s="39">
        <v>0</v>
      </c>
    </row>
    <row r="13" spans="2:20" ht="18.75" hidden="1">
      <c r="B13" s="19"/>
      <c r="C13" s="1"/>
      <c r="D13" s="1"/>
      <c r="E13" s="112"/>
      <c r="F13" s="23"/>
      <c r="G13" s="33">
        <v>-2</v>
      </c>
      <c r="H13" s="28">
        <v>-2</v>
      </c>
      <c r="I13" s="51">
        <f t="shared" si="2"/>
        <v>0</v>
      </c>
      <c r="J13" s="54">
        <f t="shared" si="3"/>
        <v>9.5</v>
      </c>
      <c r="K13" s="33">
        <v>-2</v>
      </c>
      <c r="L13" s="28">
        <v>-2</v>
      </c>
      <c r="M13" s="51">
        <f t="shared" si="4"/>
        <v>0</v>
      </c>
      <c r="N13" s="54">
        <f t="shared" si="5"/>
        <v>9.5</v>
      </c>
      <c r="O13" s="48">
        <f t="shared" si="6"/>
        <v>19</v>
      </c>
      <c r="P13" s="45">
        <f t="shared" si="0"/>
        <v>-4</v>
      </c>
      <c r="Q13" s="29">
        <f t="shared" si="1"/>
        <v>-4</v>
      </c>
      <c r="R13" s="36">
        <f t="shared" si="7"/>
        <v>0</v>
      </c>
      <c r="S13" s="42">
        <f t="shared" si="8"/>
        <v>9.5</v>
      </c>
      <c r="T13" s="39">
        <v>0</v>
      </c>
    </row>
    <row r="14" spans="2:20" ht="18.75" hidden="1">
      <c r="B14" s="19"/>
      <c r="C14" s="1"/>
      <c r="D14" s="3"/>
      <c r="E14" s="112"/>
      <c r="F14" s="23"/>
      <c r="G14" s="33">
        <v>-2</v>
      </c>
      <c r="H14" s="28">
        <v>-2</v>
      </c>
      <c r="I14" s="51">
        <f t="shared" si="2"/>
        <v>0</v>
      </c>
      <c r="J14" s="54">
        <f t="shared" si="3"/>
        <v>9.5</v>
      </c>
      <c r="K14" s="33">
        <v>-2</v>
      </c>
      <c r="L14" s="28">
        <v>-2</v>
      </c>
      <c r="M14" s="51">
        <f t="shared" si="4"/>
        <v>0</v>
      </c>
      <c r="N14" s="54">
        <f t="shared" si="5"/>
        <v>9.5</v>
      </c>
      <c r="O14" s="48">
        <f t="shared" si="6"/>
        <v>19</v>
      </c>
      <c r="P14" s="45">
        <f t="shared" si="0"/>
        <v>-4</v>
      </c>
      <c r="Q14" s="29">
        <f t="shared" si="1"/>
        <v>-4</v>
      </c>
      <c r="R14" s="36">
        <f t="shared" si="7"/>
        <v>0</v>
      </c>
      <c r="S14" s="42">
        <f t="shared" si="8"/>
        <v>9.5</v>
      </c>
      <c r="T14" s="39">
        <v>0</v>
      </c>
    </row>
    <row r="15" spans="2:20" ht="19.5" hidden="1" thickBot="1">
      <c r="B15" s="20"/>
      <c r="C15" s="21"/>
      <c r="D15" s="21"/>
      <c r="E15" s="113"/>
      <c r="F15" s="24"/>
      <c r="G15" s="33">
        <v>-2</v>
      </c>
      <c r="H15" s="28">
        <v>-2</v>
      </c>
      <c r="I15" s="52">
        <f t="shared" si="2"/>
        <v>0</v>
      </c>
      <c r="J15" s="55">
        <f t="shared" si="3"/>
        <v>9.5</v>
      </c>
      <c r="K15" s="33">
        <v>-2</v>
      </c>
      <c r="L15" s="28">
        <v>-2</v>
      </c>
      <c r="M15" s="52">
        <f t="shared" si="4"/>
        <v>0</v>
      </c>
      <c r="N15" s="55">
        <f t="shared" si="5"/>
        <v>9.5</v>
      </c>
      <c r="O15" s="49">
        <f t="shared" si="6"/>
        <v>19</v>
      </c>
      <c r="P15" s="46">
        <f t="shared" si="0"/>
        <v>-4</v>
      </c>
      <c r="Q15" s="34">
        <f t="shared" si="1"/>
        <v>-4</v>
      </c>
      <c r="R15" s="37">
        <f t="shared" si="7"/>
        <v>0</v>
      </c>
      <c r="S15" s="43">
        <f t="shared" si="8"/>
        <v>9.5</v>
      </c>
      <c r="T15" s="40">
        <v>0</v>
      </c>
    </row>
    <row r="16" spans="2:20" ht="12.75" hidden="1">
      <c r="B16" s="90"/>
      <c r="C16" s="90"/>
      <c r="D16" s="90"/>
      <c r="E16" s="90"/>
      <c r="F16" s="90"/>
      <c r="G16" s="90"/>
      <c r="H16" s="90"/>
      <c r="I16" s="90"/>
      <c r="J16" s="90">
        <f>SUM(J4:J15)</f>
        <v>78</v>
      </c>
      <c r="K16" s="90"/>
      <c r="L16" s="90"/>
      <c r="M16" s="90"/>
      <c r="N16" s="90">
        <f>SUM(N4:N15)</f>
        <v>78</v>
      </c>
      <c r="O16" s="90">
        <f>SUM(O4:O15)</f>
        <v>156</v>
      </c>
      <c r="P16" s="90"/>
      <c r="Q16" s="90"/>
      <c r="R16" s="90"/>
      <c r="S16" s="90"/>
      <c r="T16" s="90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Varchula Marek</dc:creator>
  <cp:keywords/>
  <dc:description/>
  <cp:lastModifiedBy>lenovo</cp:lastModifiedBy>
  <cp:lastPrinted>2016-06-02T10:35:39Z</cp:lastPrinted>
  <dcterms:created xsi:type="dcterms:W3CDTF">2013-01-10T11:46:53Z</dcterms:created>
  <dcterms:modified xsi:type="dcterms:W3CDTF">2022-09-25T14:31:10Z</dcterms:modified>
  <cp:category/>
  <cp:version/>
  <cp:contentType/>
  <cp:contentStatus/>
</cp:coreProperties>
</file>