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488" tabRatio="736" firstSheet="6" activeTab="11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SO+NE spolu " sheetId="11" r:id="rId11"/>
    <sheet name="Celkovo_Preteky" sheetId="12" r:id="rId12"/>
  </sheets>
  <externalReferences>
    <externalReference r:id="rId15"/>
  </externalReference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<sst xmlns="http://schemas.openxmlformats.org/spreadsheetml/2006/main" count="388" uniqueCount="101">
  <si>
    <t>Čísla stanovísk</t>
  </si>
  <si>
    <t>Meno, priezvisko pretekára</t>
  </si>
  <si>
    <t>MsO SRZ</t>
  </si>
  <si>
    <t>Rozhoduje</t>
  </si>
  <si>
    <t>Umiestnenie 1.č.</t>
  </si>
  <si>
    <t>Umiestnenie 2.č.</t>
  </si>
  <si>
    <t>Súčet umiestnení</t>
  </si>
  <si>
    <t>Umiestnenie CELKOM</t>
  </si>
  <si>
    <t>Body do ATP</t>
  </si>
  <si>
    <t>p.č.</t>
  </si>
  <si>
    <t>Sektor A</t>
  </si>
  <si>
    <t>Sektor B</t>
  </si>
  <si>
    <t>Sektor C</t>
  </si>
  <si>
    <t>Sektor D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</si>
  <si>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</si>
  <si>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</si>
  <si>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</si>
  <si>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</si>
  <si>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</si>
  <si>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</si>
  <si>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</si>
  <si>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</si>
  <si>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</si>
  <si>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</si>
  <si>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</si>
  <si>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</si>
  <si>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</si>
  <si>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</si>
  <si>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</si>
  <si>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</si>
  <si>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</si>
  <si>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počet rýb</t>
  </si>
  <si>
    <t>počet bodov</t>
  </si>
  <si>
    <t>Sobota</t>
  </si>
  <si>
    <t>Nedeľa</t>
  </si>
  <si>
    <t>Spolu SO+NE</t>
  </si>
  <si>
    <t xml:space="preserve">súčet umiestnení </t>
  </si>
  <si>
    <t>P.č.</t>
  </si>
  <si>
    <t>Ryby spolu</t>
  </si>
  <si>
    <t>body 1.č.</t>
  </si>
  <si>
    <t>ryby 1.č.</t>
  </si>
  <si>
    <t>body 2.č.</t>
  </si>
  <si>
    <t>ryby 2.č.</t>
  </si>
  <si>
    <t>Celkom body</t>
  </si>
  <si>
    <t>Celkom ryby</t>
  </si>
  <si>
    <t>ryby spolu</t>
  </si>
  <si>
    <t>súčet um. ABCD</t>
  </si>
  <si>
    <t>por.</t>
  </si>
  <si>
    <t>por</t>
  </si>
  <si>
    <t>súč.um.ABCD</t>
  </si>
  <si>
    <t>Súčet umiestn</t>
  </si>
  <si>
    <t xml:space="preserve">5+6.preteky </t>
  </si>
  <si>
    <t>Želiezovce</t>
  </si>
  <si>
    <t>LRU - Prívlač 2. liga  CELKOM   2022</t>
  </si>
  <si>
    <t>B.Bystrica A</t>
  </si>
  <si>
    <t>B.Bystrica B</t>
  </si>
  <si>
    <t>Humenné B</t>
  </si>
  <si>
    <t>Púchov</t>
  </si>
  <si>
    <t>Ružomberok</t>
  </si>
  <si>
    <t>LRU prívlač  2. Liga    SO+NE    2.dvojkolo</t>
  </si>
  <si>
    <t xml:space="preserve">LRU prívlač  2. liga NEDEĽA CELKOM   </t>
  </si>
  <si>
    <t xml:space="preserve">LRU Prívlač     Celkovo  2 . liga SOBOTA   </t>
  </si>
  <si>
    <t xml:space="preserve">2. liga prívlač sektor D         SOBOTA                                                                                                                                                                      </t>
  </si>
  <si>
    <t xml:space="preserve">2. liga prívlač sektor C          SOBOTA                                                                                                                                                                  </t>
  </si>
  <si>
    <t xml:space="preserve">2.liga prívlač sektor B       SOBOTA                                                                                                                                                                          </t>
  </si>
  <si>
    <t xml:space="preserve">2.liga Prívlač sektor A  SOBOTA                                                                                                                                                                                  </t>
  </si>
  <si>
    <t xml:space="preserve">2 .liga prívlač  sektor A  NEDEĽA                                                                                                                                                                              </t>
  </si>
  <si>
    <t xml:space="preserve">2.liga prívlač  sektor B  NEDEĽA                                                                                                                                                                                </t>
  </si>
  <si>
    <t xml:space="preserve">2. liga prívlač   sektor C NEDEĽA                                                                                                                                                                                </t>
  </si>
  <si>
    <t xml:space="preserve">2. liga  prívlač   sektor D   NEDEĽA                                                                                                                                                                                </t>
  </si>
  <si>
    <t>Jozef Trnovec</t>
  </si>
  <si>
    <t>Radoslav Lichý</t>
  </si>
  <si>
    <t>Marek Kačur</t>
  </si>
  <si>
    <t>Attila Timoranský</t>
  </si>
  <si>
    <t>Adam Bača</t>
  </si>
  <si>
    <t>Matej Boldižár</t>
  </si>
  <si>
    <t>Miroslav Luhový</t>
  </si>
  <si>
    <t>Tibor Nagy</t>
  </si>
  <si>
    <t>Jana Vaňová</t>
  </si>
  <si>
    <t>Matúš Vaňo</t>
  </si>
  <si>
    <t>Matej Sorokáč</t>
  </si>
  <si>
    <t>Pavol Kadlec</t>
  </si>
  <si>
    <t>Martin Sýkorčin</t>
  </si>
  <si>
    <t>Samuel Vitásek</t>
  </si>
  <si>
    <t>Matián Medveď</t>
  </si>
  <si>
    <t>Vladimír Chaľ</t>
  </si>
  <si>
    <t>Adam Kadlec</t>
  </si>
  <si>
    <t>Štefan Hegedüš</t>
  </si>
  <si>
    <t>Michal Zošiak</t>
  </si>
  <si>
    <t>Hl. rozhodca: Pavol Kubiš</t>
  </si>
  <si>
    <t>Garant: Pavol Kadlec</t>
  </si>
  <si>
    <t>Riaditeľ: Radoslav Lichý</t>
  </si>
  <si>
    <t>Banská Bystrica 10.9.2022 14:00</t>
  </si>
  <si>
    <t>Banská Bystrica</t>
  </si>
  <si>
    <t>Kadlec Pavol</t>
  </si>
  <si>
    <t>Marián Medveď</t>
  </si>
  <si>
    <t>Andrej Šagát</t>
  </si>
  <si>
    <t xml:space="preserve">    Garant:  Pavol Kadlec</t>
  </si>
  <si>
    <t>Banská Bystrica 11.9.2022</t>
  </si>
  <si>
    <t>Hl.rozhodca: Pavol Kubiš</t>
  </si>
  <si>
    <t>Banská Bystrica 11.9.2022 13:30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</si>
</sst>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18" borderId="5" applyNumberForma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1" fillId="7" borderId="8" applyNumberFormat="0" applyAlignment="0" applyProtection="0"/>
    <xf numFmtId="0" fontId="4" fillId="19" borderId="8" applyNumberFormat="0" applyAlignment="0" applyProtection="0"/>
    <xf numFmtId="0" fontId="14" fillId="19" borderId="9" applyNumberFormat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74" fontId="29" fillId="7" borderId="42" xfId="0" applyNumberFormat="1" applyFont="1" applyFill="1" applyBorder="1" applyAlignment="1">
      <alignment horizontal="center" vertical="center" wrapText="1"/>
    </xf>
    <xf numFmtId="174" fontId="29" fillId="7" borderId="43" xfId="0" applyNumberFormat="1" applyFont="1" applyFill="1" applyBorder="1" applyAlignment="1">
      <alignment horizontal="center" vertical="center" wrapText="1"/>
    </xf>
    <xf numFmtId="174" fontId="29" fillId="7" borderId="44" xfId="0" applyNumberFormat="1" applyFont="1" applyFill="1" applyBorder="1" applyAlignment="1">
      <alignment horizontal="center" vertical="center" wrapText="1"/>
    </xf>
    <xf numFmtId="0" fontId="28" fillId="10" borderId="45" xfId="0" applyFont="1" applyFill="1" applyBorder="1" applyAlignment="1">
      <alignment horizontal="center" vertical="center" wrapText="1"/>
    </xf>
    <xf numFmtId="0" fontId="28" fillId="10" borderId="46" xfId="0" applyFont="1" applyFill="1" applyBorder="1" applyAlignment="1">
      <alignment horizontal="center" vertical="center" wrapText="1"/>
    </xf>
    <xf numFmtId="0" fontId="28" fillId="10" borderId="4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7" fillId="10" borderId="45" xfId="0" applyFont="1" applyFill="1" applyBorder="1" applyAlignment="1">
      <alignment horizontal="center" vertical="center" wrapText="1"/>
    </xf>
    <xf numFmtId="0" fontId="27" fillId="10" borderId="46" xfId="0" applyFont="1" applyFill="1" applyBorder="1" applyAlignment="1">
      <alignment horizontal="center" vertical="center" wrapText="1"/>
    </xf>
    <xf numFmtId="0" fontId="27" fillId="10" borderId="47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6" fillId="4" borderId="45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51" xfId="0" applyFont="1" applyFill="1" applyBorder="1" applyAlignment="1">
      <alignment horizontal="center" vertical="center" wrapText="1"/>
    </xf>
    <xf numFmtId="0" fontId="30" fillId="4" borderId="52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1" fillId="24" borderId="54" xfId="0" applyFont="1" applyFill="1" applyBorder="1" applyAlignment="1">
      <alignment horizontal="center" vertical="center" wrapText="1"/>
    </xf>
    <xf numFmtId="0" fontId="21" fillId="24" borderId="55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0" fontId="21" fillId="24" borderId="47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1" fillId="25" borderId="48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25" borderId="34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21" fillId="25" borderId="4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21" fillId="25" borderId="5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59" xfId="0" applyFont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33" xfId="0" applyNumberFormat="1" applyFont="1" applyBorder="1" applyAlignment="1">
      <alignment horizontal="center" vertical="center" wrapText="1"/>
    </xf>
    <xf numFmtId="0" fontId="19" fillId="25" borderId="46" xfId="0" applyFont="1" applyFill="1" applyBorder="1" applyAlignment="1">
      <alignment horizontal="center" vertical="center" wrapText="1"/>
    </xf>
    <xf numFmtId="0" fontId="19" fillId="25" borderId="47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19" fillId="26" borderId="61" xfId="0" applyFont="1" applyFill="1" applyBorder="1" applyAlignment="1">
      <alignment horizontal="center" vertical="center" wrapText="1"/>
    </xf>
    <xf numFmtId="0" fontId="21" fillId="26" borderId="34" xfId="0" applyFont="1" applyFill="1" applyBorder="1" applyAlignment="1">
      <alignment horizontal="center" vertical="center"/>
    </xf>
    <xf numFmtId="0" fontId="21" fillId="26" borderId="36" xfId="0" applyFont="1" applyFill="1" applyBorder="1" applyAlignment="1">
      <alignment horizontal="center" vertical="center"/>
    </xf>
    <xf numFmtId="0" fontId="21" fillId="26" borderId="37" xfId="0" applyFont="1" applyFill="1" applyBorder="1" applyAlignment="1">
      <alignment horizontal="center" vertical="center"/>
    </xf>
    <xf numFmtId="0" fontId="21" fillId="26" borderId="48" xfId="0" applyFont="1" applyFill="1" applyBorder="1" applyAlignment="1">
      <alignment horizontal="center" vertical="center"/>
    </xf>
    <xf numFmtId="0" fontId="30" fillId="27" borderId="52" xfId="0" applyFont="1" applyFill="1" applyBorder="1" applyAlignment="1">
      <alignment horizontal="center" vertical="center" wrapText="1"/>
    </xf>
    <xf numFmtId="0" fontId="21" fillId="28" borderId="37" xfId="0" applyFont="1" applyFill="1" applyBorder="1" applyAlignment="1">
      <alignment horizontal="center" vertical="center"/>
    </xf>
    <xf numFmtId="0" fontId="21" fillId="29" borderId="48" xfId="0" applyFont="1" applyFill="1" applyBorder="1" applyAlignment="1">
      <alignment horizontal="center" vertical="center"/>
    </xf>
    <xf numFmtId="0" fontId="21" fillId="29" borderId="34" xfId="0" applyFont="1" applyFill="1" applyBorder="1" applyAlignment="1">
      <alignment horizontal="center" vertical="center"/>
    </xf>
    <xf numFmtId="0" fontId="21" fillId="29" borderId="36" xfId="0" applyFont="1" applyFill="1" applyBorder="1" applyAlignment="1">
      <alignment horizontal="center" vertical="center"/>
    </xf>
    <xf numFmtId="0" fontId="19" fillId="29" borderId="61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/>
    </xf>
    <xf numFmtId="174" fontId="21" fillId="0" borderId="36" xfId="0" applyNumberFormat="1" applyFont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19" fillId="25" borderId="62" xfId="0" applyFont="1" applyFill="1" applyBorder="1" applyAlignment="1">
      <alignment horizontal="center" vertical="center" wrapText="1"/>
    </xf>
    <xf numFmtId="0" fontId="19" fillId="25" borderId="63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25" borderId="64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25" borderId="67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 wrapText="1"/>
    </xf>
    <xf numFmtId="0" fontId="18" fillId="0" borderId="69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 wrapText="1"/>
    </xf>
    <xf numFmtId="0" fontId="21" fillId="29" borderId="67" xfId="0" applyFont="1" applyFill="1" applyBorder="1" applyAlignment="1">
      <alignment horizontal="center" vertical="center"/>
    </xf>
    <xf numFmtId="0" fontId="21" fillId="29" borderId="37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1" fillId="29" borderId="64" xfId="0" applyFont="1" applyFill="1" applyBorder="1" applyAlignment="1">
      <alignment horizontal="center" vertical="center"/>
    </xf>
    <xf numFmtId="0" fontId="19" fillId="29" borderId="68" xfId="0" applyFont="1" applyFill="1" applyBorder="1" applyAlignment="1">
      <alignment horizontal="center" vertical="center" wrapText="1"/>
    </xf>
    <xf numFmtId="0" fontId="19" fillId="29" borderId="45" xfId="0" applyFont="1" applyFill="1" applyBorder="1" applyAlignment="1">
      <alignment horizontal="center" vertical="center" wrapText="1"/>
    </xf>
    <xf numFmtId="0" fontId="19" fillId="29" borderId="46" xfId="0" applyFont="1" applyFill="1" applyBorder="1" applyAlignment="1">
      <alignment horizontal="center" vertical="center" wrapText="1"/>
    </xf>
    <xf numFmtId="0" fontId="19" fillId="29" borderId="47" xfId="0" applyFont="1" applyFill="1" applyBorder="1" applyAlignment="1">
      <alignment horizontal="center" vertical="center" wrapText="1"/>
    </xf>
    <xf numFmtId="0" fontId="21" fillId="24" borderId="71" xfId="0" applyFont="1" applyFill="1" applyBorder="1" applyAlignment="1">
      <alignment horizontal="center" vertical="center" wrapText="1"/>
    </xf>
    <xf numFmtId="0" fontId="21" fillId="24" borderId="70" xfId="0" applyFont="1" applyFill="1" applyBorder="1" applyAlignment="1">
      <alignment horizontal="center" vertical="center" wrapText="1"/>
    </xf>
    <xf numFmtId="0" fontId="21" fillId="26" borderId="67" xfId="0" applyFont="1" applyFill="1" applyBorder="1" applyAlignment="1">
      <alignment horizontal="center" vertical="center"/>
    </xf>
    <xf numFmtId="0" fontId="21" fillId="26" borderId="64" xfId="0" applyFont="1" applyFill="1" applyBorder="1" applyAlignment="1">
      <alignment horizontal="center" vertical="center"/>
    </xf>
    <xf numFmtId="0" fontId="19" fillId="26" borderId="68" xfId="0" applyFont="1" applyFill="1" applyBorder="1" applyAlignment="1">
      <alignment horizontal="center" vertical="center" wrapText="1"/>
    </xf>
    <xf numFmtId="0" fontId="19" fillId="26" borderId="45" xfId="0" applyFont="1" applyFill="1" applyBorder="1" applyAlignment="1">
      <alignment horizontal="center" vertical="center" wrapText="1"/>
    </xf>
    <xf numFmtId="0" fontId="19" fillId="26" borderId="46" xfId="0" applyFont="1" applyFill="1" applyBorder="1" applyAlignment="1">
      <alignment horizontal="center" vertical="center" wrapText="1"/>
    </xf>
    <xf numFmtId="0" fontId="19" fillId="26" borderId="47" xfId="0" applyFont="1" applyFill="1" applyBorder="1" applyAlignment="1">
      <alignment horizontal="center" vertical="center" wrapText="1"/>
    </xf>
    <xf numFmtId="0" fontId="26" fillId="4" borderId="70" xfId="0" applyFont="1" applyFill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7" fillId="10" borderId="70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28" fillId="10" borderId="70" xfId="0" applyFont="1" applyFill="1" applyBorder="1" applyAlignment="1">
      <alignment horizontal="center" vertical="center" wrapText="1"/>
    </xf>
    <xf numFmtId="174" fontId="29" fillId="7" borderId="69" xfId="0" applyNumberFormat="1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26" borderId="49" xfId="0" applyFont="1" applyFill="1" applyBorder="1" applyAlignment="1">
      <alignment horizontal="center" vertical="center"/>
    </xf>
    <xf numFmtId="0" fontId="21" fillId="26" borderId="50" xfId="0" applyFont="1" applyFill="1" applyBorder="1" applyAlignment="1">
      <alignment horizontal="center" vertical="center"/>
    </xf>
    <xf numFmtId="11" fontId="21" fillId="0" borderId="59" xfId="0" applyNumberFormat="1" applyFont="1" applyBorder="1" applyAlignment="1">
      <alignment horizontal="center" vertical="center" wrapText="1"/>
    </xf>
    <xf numFmtId="11" fontId="21" fillId="0" borderId="23" xfId="0" applyNumberFormat="1" applyFont="1" applyBorder="1" applyAlignment="1">
      <alignment horizontal="center" vertical="center" wrapText="1"/>
    </xf>
    <xf numFmtId="0" fontId="21" fillId="0" borderId="57" xfId="46" applyFont="1" applyBorder="1" applyAlignment="1">
      <alignment horizontal="center" vertical="center"/>
      <protection/>
    </xf>
    <xf numFmtId="1" fontId="0" fillId="0" borderId="49" xfId="0" applyNumberFormat="1" applyFont="1" applyBorder="1" applyAlignment="1">
      <alignment horizontal="center" vertical="center" wrapText="1"/>
    </xf>
    <xf numFmtId="1" fontId="21" fillId="0" borderId="36" xfId="0" applyNumberFormat="1" applyFont="1" applyBorder="1" applyAlignment="1">
      <alignment horizontal="center" vertical="center" wrapText="1"/>
    </xf>
    <xf numFmtId="1" fontId="21" fillId="0" borderId="34" xfId="0" applyNumberFormat="1" applyFont="1" applyBorder="1" applyAlignment="1">
      <alignment horizontal="center" vertical="center" wrapText="1"/>
    </xf>
    <xf numFmtId="0" fontId="19" fillId="25" borderId="70" xfId="0" applyFont="1" applyFill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0" fontId="21" fillId="6" borderId="77" xfId="0" applyFont="1" applyFill="1" applyBorder="1" applyAlignment="1">
      <alignment horizontal="center" vertical="center" wrapText="1"/>
    </xf>
    <xf numFmtId="0" fontId="21" fillId="6" borderId="78" xfId="0" applyFont="1" applyFill="1" applyBorder="1" applyAlignment="1">
      <alignment horizontal="center" vertical="center" wrapText="1"/>
    </xf>
    <xf numFmtId="0" fontId="21" fillId="6" borderId="79" xfId="0" applyFont="1" applyFill="1" applyBorder="1" applyAlignment="1">
      <alignment horizontal="center" vertical="center" wrapText="1"/>
    </xf>
    <xf numFmtId="0" fontId="19" fillId="4" borderId="80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9" fillId="4" borderId="82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18" fillId="10" borderId="84" xfId="0" applyFont="1" applyFill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9" fillId="4" borderId="85" xfId="0" applyFont="1" applyFill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19" fillId="4" borderId="84" xfId="0" applyFont="1" applyFill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0" fillId="4" borderId="82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9" fillId="4" borderId="88" xfId="0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19" fillId="4" borderId="90" xfId="0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19" fillId="4" borderId="92" xfId="0" applyFont="1" applyFill="1" applyBorder="1" applyAlignment="1">
      <alignment horizontal="center" vertical="center" wrapText="1"/>
    </xf>
    <xf numFmtId="0" fontId="19" fillId="4" borderId="93" xfId="0" applyFont="1" applyFill="1" applyBorder="1" applyAlignment="1">
      <alignment horizontal="center" vertical="center" wrapText="1"/>
    </xf>
    <xf numFmtId="0" fontId="19" fillId="4" borderId="83" xfId="0" applyFont="1" applyFill="1" applyBorder="1" applyAlignment="1">
      <alignment horizontal="center" vertical="center" wrapText="1"/>
    </xf>
    <xf numFmtId="0" fontId="19" fillId="4" borderId="86" xfId="0" applyFont="1" applyFill="1" applyBorder="1" applyAlignment="1">
      <alignment horizontal="center" vertical="center" wrapText="1"/>
    </xf>
    <xf numFmtId="0" fontId="19" fillId="4" borderId="89" xfId="0" applyFont="1" applyFill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0" fillId="4" borderId="88" xfId="0" applyFont="1" applyFill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9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&#237;vla&#269;%202.liga%201.dvojko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bota_I_kolo_sekt_A"/>
      <sheetName val="Sobota_I_kolo_sekt_B"/>
      <sheetName val="Sobota_I_kolo_sekt_C"/>
      <sheetName val="Sobota_I_kolo_sekt_D"/>
      <sheetName val="Celkovo_sobota_I_kola"/>
      <sheetName val="Nedela_I_kolo_sekt_A"/>
      <sheetName val="Nedela_I_kolo_sekt_B"/>
      <sheetName val="Nedela_I_kolo_sekt_C"/>
      <sheetName val="Nedela_I_kolo_sekt_D"/>
      <sheetName val="Celkovo_nedela_I_kola"/>
      <sheetName val="SO+NE spolu "/>
      <sheetName val="Celkovo_Preteky"/>
    </sheetNames>
    <sheetDataSet>
      <sheetData sheetId="10">
        <row r="5">
          <cell r="M5">
            <v>30</v>
          </cell>
          <cell r="N5">
            <v>185.5</v>
          </cell>
          <cell r="O5">
            <v>207</v>
          </cell>
        </row>
        <row r="6">
          <cell r="M6">
            <v>25</v>
          </cell>
          <cell r="N6">
            <v>218</v>
          </cell>
          <cell r="O6">
            <v>301</v>
          </cell>
        </row>
        <row r="7">
          <cell r="M7">
            <v>34</v>
          </cell>
          <cell r="N7">
            <v>124.6</v>
          </cell>
          <cell r="O7">
            <v>219</v>
          </cell>
        </row>
        <row r="8">
          <cell r="M8">
            <v>34</v>
          </cell>
          <cell r="N8">
            <v>137.3</v>
          </cell>
          <cell r="O8">
            <v>236</v>
          </cell>
        </row>
        <row r="9">
          <cell r="M9">
            <v>30</v>
          </cell>
          <cell r="N9">
            <v>161.8</v>
          </cell>
          <cell r="O9">
            <v>191</v>
          </cell>
        </row>
        <row r="10">
          <cell r="M10">
            <v>20</v>
          </cell>
          <cell r="N10">
            <v>234.8</v>
          </cell>
          <cell r="O10">
            <v>517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0.2890625" style="0" customWidth="1"/>
    <col min="2" max="3" width="5.57421875" style="0" bestFit="1" customWidth="1"/>
    <col min="4" max="4" width="19.28125" style="0" customWidth="1"/>
    <col min="5" max="5" width="16.421875" style="0" customWidth="1"/>
    <col min="6" max="6" width="7.421875" style="0" hidden="1" customWidth="1"/>
    <col min="7" max="8" width="7.140625" style="0" customWidth="1"/>
    <col min="9" max="9" width="10.28125" style="0" hidden="1" customWidth="1"/>
    <col min="10" max="10" width="8.57421875" style="0" customWidth="1"/>
    <col min="11" max="11" width="6.7109375" style="0" customWidth="1"/>
    <col min="12" max="12" width="7.7109375" style="0" customWidth="1"/>
    <col min="13" max="13" width="0" style="0" hidden="1" customWidth="1"/>
    <col min="14" max="14" width="8.57421875" style="0" customWidth="1"/>
    <col min="15" max="15" width="8.421875" style="0" customWidth="1"/>
    <col min="16" max="16" width="7.57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" thickBot="1">
      <c r="B2" s="178" t="s">
        <v>65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2:20" ht="39.75" thickBot="1">
      <c r="B3" s="179" t="s">
        <v>0</v>
      </c>
      <c r="C3" s="179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50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">
      <c r="B4" s="16">
        <v>4</v>
      </c>
      <c r="C4" s="17"/>
      <c r="D4" s="172" t="s">
        <v>88</v>
      </c>
      <c r="E4" s="111" t="s">
        <v>54</v>
      </c>
      <c r="F4" s="22"/>
      <c r="G4" s="30">
        <v>26</v>
      </c>
      <c r="H4" s="31">
        <v>26</v>
      </c>
      <c r="I4" s="51">
        <f>COUNTIF(G$4:G$15,"&lt;"&amp;G4)*ROWS(G$4:G$15)+COUNTIF(H$4:H$15,"&lt;"&amp;H4)</f>
        <v>104</v>
      </c>
      <c r="J4" s="54">
        <f>IF(COUNTIF(I$4:I$15,I4)&gt;1,RANK(I4,I$4:I$15,0)+(COUNT(I$4:I$15)+1-RANK(I4,I$4:I$15,0)-RANK(I4,I$4:I$15,1))/2,RANK(I4,I$4:I$15,0)+(COUNT(I$4:I$15)+1-RANK(I4,I$4:I$15,0)-RANK(I4,I$4:I$15,1)))</f>
        <v>3</v>
      </c>
      <c r="K4" s="57">
        <v>11</v>
      </c>
      <c r="L4" s="31">
        <v>11</v>
      </c>
      <c r="M4" s="51">
        <f>COUNTIF(K$4:K$15,"&lt;"&amp;K4)*ROWS(K$4:K$15)+COUNTIF(L$4:L$15,"&lt;"&amp;L4)</f>
        <v>117</v>
      </c>
      <c r="N4" s="54">
        <f>IF(COUNTIF(M$4:M$15,M4)&gt;1,RANK(M4,M$4:M$15,0)+(COUNT(M$4:M$15)+1-RANK(M4,M$4:M$15,0)-RANK(M4,M$4:M$15,1))/2,RANK(M4,M$4:M$15,0)+(COUNT(M$4:M$15)+1-RANK(M4,M$4:M$15,0)-RANK(M4,M$4:M$15,1)))</f>
        <v>2</v>
      </c>
      <c r="O4" s="48">
        <f>SUM(J4,N4)</f>
        <v>5</v>
      </c>
      <c r="P4" s="45">
        <f aca="true" t="shared" si="0" ref="P4:P15">SUM(K4,G4)</f>
        <v>37</v>
      </c>
      <c r="Q4" s="32">
        <f aca="true" t="shared" si="1" ref="Q4:Q15">SUM(L4,H4)</f>
        <v>37</v>
      </c>
      <c r="R4" s="36">
        <f>(COUNTIF(O$4:O$15,"&gt;"&amp;O4)*ROWS(O$4:O$14)+COUNTIF(P$4:P$15,"&lt;"&amp;P4))*ROWS(O$4:O$15)+COUNTIF(Q$4:Q$15,"&lt;"&amp;Q4)</f>
        <v>1305</v>
      </c>
      <c r="S4" s="42">
        <f>IF(COUNTIF(R$4:R$15,R4)&gt;1,RANK(R4,R$4:R$15,0)+(COUNT(R$4:R$15)+1-RANK(R4,R$4:R$15,0)-RANK(R4,R$4:R$15,1))/2,RANK(R4,R$4:R$15,0)+(COUNT(R$4:R$15)+1-RANK(R4,R$4:R$15,0)-RANK(R4,R$4:R$15,1)))</f>
        <v>3</v>
      </c>
      <c r="T4" s="39">
        <v>0</v>
      </c>
    </row>
    <row r="5" spans="2:20" ht="18">
      <c r="B5" s="19">
        <v>1</v>
      </c>
      <c r="C5" s="1"/>
      <c r="D5" s="92" t="s">
        <v>71</v>
      </c>
      <c r="E5" s="112" t="s">
        <v>55</v>
      </c>
      <c r="F5" s="23"/>
      <c r="G5" s="33">
        <v>29</v>
      </c>
      <c r="H5" s="28">
        <v>29</v>
      </c>
      <c r="I5" s="52">
        <f aca="true" t="shared" si="2" ref="I5:I15">COUNTIF(G$4:G$15,"&lt;"&amp;G5)*ROWS(G$4:G$15)+COUNTIF(H$4:H$15,"&lt;"&amp;H5)</f>
        <v>117</v>
      </c>
      <c r="J5" s="55">
        <f aca="true" t="shared" si="3" ref="J5:J15">IF(COUNTIF(I$4:I$15,I5)&gt;1,RANK(I5,I$4:I$15,0)+(COUNT(I$4:I$15)+1-RANK(I5,I$4:I$15,0)-RANK(I5,I$4:I$15,1))/2,RANK(I5,I$4:I$15,0)+(COUNT(I$4:I$15)+1-RANK(I5,I$4:I$15,0)-RANK(I5,I$4:I$15,1)))</f>
        <v>2</v>
      </c>
      <c r="K5" s="58">
        <v>10</v>
      </c>
      <c r="L5" s="28">
        <v>10</v>
      </c>
      <c r="M5" s="52">
        <f aca="true" t="shared" si="4" ref="M5:M15">COUNTIF(K$4:K$15,"&lt;"&amp;K5)*ROWS(K$4:K$15)+COUNTIF(L$4:L$15,"&lt;"&amp;L5)</f>
        <v>104</v>
      </c>
      <c r="N5" s="55">
        <f aca="true" t="shared" si="5" ref="N5:N15">IF(COUNTIF(M$4:M$15,M5)&gt;1,RANK(M5,M$4:M$15,0)+(COUNT(M$4:M$15)+1-RANK(M5,M$4:M$15,0)-RANK(M5,M$4:M$15,1))/2,RANK(M5,M$4:M$15,0)+(COUNT(M$4:M$15)+1-RANK(M5,M$4:M$15,0)-RANK(M5,M$4:M$15,1)))</f>
        <v>3</v>
      </c>
      <c r="O5" s="49">
        <f aca="true" t="shared" si="6" ref="O5:O15">SUM(J5,N5)</f>
        <v>5</v>
      </c>
      <c r="P5" s="46">
        <f t="shared" si="0"/>
        <v>39</v>
      </c>
      <c r="Q5" s="29">
        <f t="shared" si="1"/>
        <v>39</v>
      </c>
      <c r="R5" s="37">
        <f aca="true" t="shared" si="7" ref="R5:R15">(COUNTIF(O$4:O$15,"&gt;"&amp;O5)*ROWS(O$4:O$14)+COUNTIF(P$4:P$15,"&lt;"&amp;P5))*ROWS(O$4:O$15)+COUNTIF(Q$4:Q$15,"&lt;"&amp;Q5)</f>
        <v>1318</v>
      </c>
      <c r="S5" s="43">
        <f aca="true" t="shared" si="8" ref="S5:S15">IF(COUNTIF(R$4:R$15,R5)&gt;1,RANK(R5,R$4:R$15,0)+(COUNT(R$4:R$15)+1-RANK(R5,R$4:R$15,0)-RANK(R5,R$4:R$15,1))/2,RANK(R5,R$4:R$15,0)+(COUNT(R$4:R$15)+1-RANK(R5,R$4:R$15,0)-RANK(R5,R$4:R$15,1)))</f>
        <v>2</v>
      </c>
      <c r="T5" s="40">
        <v>0</v>
      </c>
    </row>
    <row r="6" spans="2:20" ht="18">
      <c r="B6" s="19">
        <v>2</v>
      </c>
      <c r="C6" s="1"/>
      <c r="D6" s="92" t="s">
        <v>72</v>
      </c>
      <c r="E6" s="112" t="s">
        <v>56</v>
      </c>
      <c r="F6" s="23"/>
      <c r="G6" s="33">
        <v>23</v>
      </c>
      <c r="H6" s="28">
        <v>23</v>
      </c>
      <c r="I6" s="52">
        <f t="shared" si="2"/>
        <v>91</v>
      </c>
      <c r="J6" s="55">
        <f t="shared" si="3"/>
        <v>4</v>
      </c>
      <c r="K6" s="58">
        <v>5</v>
      </c>
      <c r="L6" s="28">
        <v>5</v>
      </c>
      <c r="M6" s="52">
        <f t="shared" si="4"/>
        <v>78</v>
      </c>
      <c r="N6" s="55">
        <f t="shared" si="5"/>
        <v>5</v>
      </c>
      <c r="O6" s="49">
        <f t="shared" si="6"/>
        <v>9</v>
      </c>
      <c r="P6" s="46">
        <f t="shared" si="0"/>
        <v>28</v>
      </c>
      <c r="Q6" s="29">
        <f t="shared" si="1"/>
        <v>28</v>
      </c>
      <c r="R6" s="37">
        <f t="shared" si="7"/>
        <v>1028</v>
      </c>
      <c r="S6" s="43">
        <f t="shared" si="8"/>
        <v>4</v>
      </c>
      <c r="T6" s="40">
        <v>0</v>
      </c>
    </row>
    <row r="7" spans="2:20" ht="18">
      <c r="B7" s="19">
        <v>5</v>
      </c>
      <c r="C7" s="1"/>
      <c r="D7" s="171" t="s">
        <v>70</v>
      </c>
      <c r="E7" s="112" t="s">
        <v>57</v>
      </c>
      <c r="F7" s="23"/>
      <c r="G7" s="33">
        <v>32</v>
      </c>
      <c r="H7" s="28">
        <v>32</v>
      </c>
      <c r="I7" s="52">
        <f t="shared" si="2"/>
        <v>130</v>
      </c>
      <c r="J7" s="55">
        <f t="shared" si="3"/>
        <v>1</v>
      </c>
      <c r="K7" s="58">
        <v>19</v>
      </c>
      <c r="L7" s="28">
        <v>19</v>
      </c>
      <c r="M7" s="52">
        <f t="shared" si="4"/>
        <v>130</v>
      </c>
      <c r="N7" s="55">
        <f t="shared" si="5"/>
        <v>1</v>
      </c>
      <c r="O7" s="49">
        <f t="shared" si="6"/>
        <v>2</v>
      </c>
      <c r="P7" s="46">
        <f t="shared" si="0"/>
        <v>51</v>
      </c>
      <c r="Q7" s="29">
        <f t="shared" si="1"/>
        <v>51</v>
      </c>
      <c r="R7" s="37">
        <f t="shared" si="7"/>
        <v>1595</v>
      </c>
      <c r="S7" s="43">
        <f t="shared" si="8"/>
        <v>1</v>
      </c>
      <c r="T7" s="40">
        <v>0</v>
      </c>
    </row>
    <row r="8" spans="2:20" ht="18">
      <c r="B8" s="19"/>
      <c r="C8" s="1"/>
      <c r="D8" s="92"/>
      <c r="E8" s="112" t="s">
        <v>58</v>
      </c>
      <c r="F8" s="23"/>
      <c r="G8" s="33"/>
      <c r="H8" s="28"/>
      <c r="I8" s="52">
        <f t="shared" si="2"/>
        <v>0</v>
      </c>
      <c r="J8" s="55">
        <v>7</v>
      </c>
      <c r="K8" s="58"/>
      <c r="L8" s="28"/>
      <c r="M8" s="52">
        <f t="shared" si="4"/>
        <v>0</v>
      </c>
      <c r="N8" s="55">
        <v>7</v>
      </c>
      <c r="O8" s="49">
        <f t="shared" si="6"/>
        <v>14</v>
      </c>
      <c r="P8" s="46">
        <f t="shared" si="0"/>
        <v>0</v>
      </c>
      <c r="Q8" s="29">
        <f t="shared" si="1"/>
        <v>0</v>
      </c>
      <c r="R8" s="37">
        <f t="shared" si="7"/>
        <v>870</v>
      </c>
      <c r="S8" s="43">
        <v>7</v>
      </c>
      <c r="T8" s="40">
        <v>0</v>
      </c>
    </row>
    <row r="9" spans="2:20" ht="18">
      <c r="B9" s="19">
        <v>3</v>
      </c>
      <c r="C9" s="1"/>
      <c r="D9" s="93" t="s">
        <v>73</v>
      </c>
      <c r="E9" s="112" t="s">
        <v>52</v>
      </c>
      <c r="F9" s="23"/>
      <c r="G9" s="175">
        <v>16</v>
      </c>
      <c r="H9" s="28">
        <v>16</v>
      </c>
      <c r="I9" s="52">
        <f t="shared" si="2"/>
        <v>78</v>
      </c>
      <c r="J9" s="55">
        <f t="shared" si="3"/>
        <v>5</v>
      </c>
      <c r="K9" s="58">
        <v>9</v>
      </c>
      <c r="L9" s="28">
        <v>9</v>
      </c>
      <c r="M9" s="52">
        <f t="shared" si="4"/>
        <v>91</v>
      </c>
      <c r="N9" s="55">
        <f t="shared" si="5"/>
        <v>4</v>
      </c>
      <c r="O9" s="49">
        <f t="shared" si="6"/>
        <v>9</v>
      </c>
      <c r="P9" s="174">
        <f>G9+K9</f>
        <v>25</v>
      </c>
      <c r="Q9" s="29">
        <f t="shared" si="1"/>
        <v>25</v>
      </c>
      <c r="R9" s="37">
        <f t="shared" si="7"/>
        <v>1015</v>
      </c>
      <c r="S9" s="43">
        <f t="shared" si="8"/>
        <v>5</v>
      </c>
      <c r="T9" s="40">
        <v>0</v>
      </c>
    </row>
    <row r="10" spans="2:20" ht="18" hidden="1">
      <c r="B10" s="19"/>
      <c r="C10" s="1"/>
      <c r="D10" s="92"/>
      <c r="E10" s="112"/>
      <c r="F10" s="23"/>
      <c r="G10" s="33">
        <v>-2</v>
      </c>
      <c r="H10" s="33">
        <v>-2</v>
      </c>
      <c r="I10" s="52">
        <f t="shared" si="2"/>
        <v>0</v>
      </c>
      <c r="J10" s="55">
        <f t="shared" si="3"/>
        <v>9</v>
      </c>
      <c r="K10" s="33">
        <v>-2</v>
      </c>
      <c r="L10" s="33">
        <v>-2</v>
      </c>
      <c r="M10" s="52">
        <f t="shared" si="4"/>
        <v>0</v>
      </c>
      <c r="N10" s="55">
        <f t="shared" si="5"/>
        <v>9</v>
      </c>
      <c r="O10" s="49">
        <f t="shared" si="6"/>
        <v>18</v>
      </c>
      <c r="P10" s="46">
        <f t="shared" si="0"/>
        <v>-4</v>
      </c>
      <c r="Q10" s="29">
        <f t="shared" si="1"/>
        <v>-4</v>
      </c>
      <c r="R10" s="37">
        <f t="shared" si="7"/>
        <v>0</v>
      </c>
      <c r="S10" s="43">
        <f t="shared" si="8"/>
        <v>9.5</v>
      </c>
      <c r="T10" s="40">
        <v>0</v>
      </c>
    </row>
    <row r="11" spans="2:20" ht="18" hidden="1">
      <c r="B11" s="19"/>
      <c r="C11" s="1"/>
      <c r="D11" s="92"/>
      <c r="E11" s="112"/>
      <c r="F11" s="23"/>
      <c r="G11" s="33">
        <v>-2</v>
      </c>
      <c r="H11" s="33">
        <v>-2</v>
      </c>
      <c r="I11" s="52">
        <f t="shared" si="2"/>
        <v>0</v>
      </c>
      <c r="J11" s="55">
        <f t="shared" si="3"/>
        <v>9</v>
      </c>
      <c r="K11" s="33">
        <v>-2</v>
      </c>
      <c r="L11" s="33">
        <v>-2</v>
      </c>
      <c r="M11" s="52">
        <f t="shared" si="4"/>
        <v>0</v>
      </c>
      <c r="N11" s="55">
        <f t="shared" si="5"/>
        <v>9</v>
      </c>
      <c r="O11" s="49">
        <f t="shared" si="6"/>
        <v>18</v>
      </c>
      <c r="P11" s="46">
        <f>G11+K11</f>
        <v>-4</v>
      </c>
      <c r="Q11" s="29">
        <f t="shared" si="1"/>
        <v>-4</v>
      </c>
      <c r="R11" s="37">
        <f t="shared" si="7"/>
        <v>0</v>
      </c>
      <c r="S11" s="43">
        <f t="shared" si="8"/>
        <v>9.5</v>
      </c>
      <c r="T11" s="40">
        <v>0</v>
      </c>
    </row>
    <row r="12" spans="2:20" ht="18" hidden="1">
      <c r="B12" s="19"/>
      <c r="C12" s="1"/>
      <c r="D12" s="92"/>
      <c r="E12" s="112"/>
      <c r="F12" s="23"/>
      <c r="G12" s="33">
        <v>-2</v>
      </c>
      <c r="H12" s="33">
        <v>-2</v>
      </c>
      <c r="I12" s="52">
        <f t="shared" si="2"/>
        <v>0</v>
      </c>
      <c r="J12" s="55">
        <f t="shared" si="3"/>
        <v>9</v>
      </c>
      <c r="K12" s="33">
        <v>-2</v>
      </c>
      <c r="L12" s="33">
        <v>-2</v>
      </c>
      <c r="M12" s="52">
        <f t="shared" si="4"/>
        <v>0</v>
      </c>
      <c r="N12" s="55">
        <f t="shared" si="5"/>
        <v>9</v>
      </c>
      <c r="O12" s="49">
        <f t="shared" si="6"/>
        <v>18</v>
      </c>
      <c r="P12" s="46">
        <f t="shared" si="0"/>
        <v>-4</v>
      </c>
      <c r="Q12" s="29">
        <f t="shared" si="1"/>
        <v>-4</v>
      </c>
      <c r="R12" s="37">
        <f t="shared" si="7"/>
        <v>0</v>
      </c>
      <c r="S12" s="43">
        <f t="shared" si="8"/>
        <v>9.5</v>
      </c>
      <c r="T12" s="40">
        <v>0</v>
      </c>
    </row>
    <row r="13" spans="2:20" ht="18" hidden="1">
      <c r="B13" s="19"/>
      <c r="C13" s="1"/>
      <c r="D13" s="92"/>
      <c r="E13" s="112"/>
      <c r="F13" s="23"/>
      <c r="G13" s="33">
        <v>-2</v>
      </c>
      <c r="H13" s="33">
        <v>-2</v>
      </c>
      <c r="I13" s="52">
        <f t="shared" si="2"/>
        <v>0</v>
      </c>
      <c r="J13" s="55">
        <f t="shared" si="3"/>
        <v>9</v>
      </c>
      <c r="K13" s="33">
        <v>-2</v>
      </c>
      <c r="L13" s="33">
        <v>-2</v>
      </c>
      <c r="M13" s="52">
        <f t="shared" si="4"/>
        <v>0</v>
      </c>
      <c r="N13" s="55">
        <f t="shared" si="5"/>
        <v>9</v>
      </c>
      <c r="O13" s="49">
        <f t="shared" si="6"/>
        <v>18</v>
      </c>
      <c r="P13" s="46">
        <f t="shared" si="0"/>
        <v>-4</v>
      </c>
      <c r="Q13" s="29">
        <f t="shared" si="1"/>
        <v>-4</v>
      </c>
      <c r="R13" s="37">
        <f t="shared" si="7"/>
        <v>0</v>
      </c>
      <c r="S13" s="43">
        <f t="shared" si="8"/>
        <v>9.5</v>
      </c>
      <c r="T13" s="40">
        <v>0</v>
      </c>
    </row>
    <row r="14" spans="2:20" ht="18" hidden="1">
      <c r="B14" s="19"/>
      <c r="C14" s="1"/>
      <c r="D14" s="7"/>
      <c r="E14" s="112"/>
      <c r="F14" s="23"/>
      <c r="G14" s="33">
        <v>-2</v>
      </c>
      <c r="H14" s="33">
        <v>-2</v>
      </c>
      <c r="I14" s="52">
        <f t="shared" si="2"/>
        <v>0</v>
      </c>
      <c r="J14" s="55">
        <f t="shared" si="3"/>
        <v>9</v>
      </c>
      <c r="K14" s="33">
        <v>-2</v>
      </c>
      <c r="L14" s="33">
        <v>-2</v>
      </c>
      <c r="M14" s="52">
        <f t="shared" si="4"/>
        <v>0</v>
      </c>
      <c r="N14" s="55">
        <f t="shared" si="5"/>
        <v>9</v>
      </c>
      <c r="O14" s="49">
        <f t="shared" si="6"/>
        <v>18</v>
      </c>
      <c r="P14" s="46">
        <f t="shared" si="0"/>
        <v>-4</v>
      </c>
      <c r="Q14" s="29">
        <f t="shared" si="1"/>
        <v>-4</v>
      </c>
      <c r="R14" s="37">
        <f t="shared" si="7"/>
        <v>0</v>
      </c>
      <c r="S14" s="43">
        <f t="shared" si="8"/>
        <v>9.5</v>
      </c>
      <c r="T14" s="40">
        <v>0</v>
      </c>
    </row>
    <row r="15" spans="2:20" ht="18" hidden="1" thickBot="1">
      <c r="B15" s="20"/>
      <c r="C15" s="21"/>
      <c r="D15" s="94"/>
      <c r="E15" s="113"/>
      <c r="F15" s="24"/>
      <c r="G15" s="34">
        <v>-2</v>
      </c>
      <c r="H15" s="34">
        <v>-2</v>
      </c>
      <c r="I15" s="53">
        <f t="shared" si="2"/>
        <v>0</v>
      </c>
      <c r="J15" s="56">
        <f t="shared" si="3"/>
        <v>9</v>
      </c>
      <c r="K15" s="34">
        <v>-2</v>
      </c>
      <c r="L15" s="34">
        <v>-2</v>
      </c>
      <c r="M15" s="53">
        <f t="shared" si="4"/>
        <v>0</v>
      </c>
      <c r="N15" s="56">
        <f t="shared" si="5"/>
        <v>9</v>
      </c>
      <c r="O15" s="50">
        <f t="shared" si="6"/>
        <v>18</v>
      </c>
      <c r="P15" s="47">
        <f t="shared" si="0"/>
        <v>-4</v>
      </c>
      <c r="Q15" s="35">
        <f t="shared" si="1"/>
        <v>-4</v>
      </c>
      <c r="R15" s="38">
        <f t="shared" si="7"/>
        <v>0</v>
      </c>
      <c r="S15" s="44">
        <f t="shared" si="8"/>
        <v>9.5</v>
      </c>
      <c r="T15" s="41">
        <v>0</v>
      </c>
    </row>
    <row r="16" spans="2:20" ht="12.75">
      <c r="B16" s="88"/>
      <c r="C16" s="88"/>
      <c r="D16" s="88"/>
      <c r="E16" s="88"/>
      <c r="F16" s="88"/>
      <c r="G16" s="88"/>
      <c r="H16" s="88"/>
      <c r="I16" s="88"/>
      <c r="J16" s="88">
        <f>SUM(J4:J15)</f>
        <v>76</v>
      </c>
      <c r="K16" s="88"/>
      <c r="L16" s="88"/>
      <c r="M16" s="88"/>
      <c r="N16" s="88">
        <f>SUM(N4:N15)</f>
        <v>76</v>
      </c>
      <c r="O16" s="88">
        <f>SUM(O4:O15)</f>
        <v>152</v>
      </c>
      <c r="P16" s="88"/>
      <c r="Q16" s="88"/>
      <c r="R16" s="88"/>
      <c r="S16" s="88"/>
      <c r="T16" s="88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1">
      <selection activeCell="C19" sqref="C19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20.140625" style="0" customWidth="1"/>
    <col min="4" max="4" width="7.00390625" style="0" customWidth="1"/>
    <col min="5" max="5" width="8.00390625" style="0" customWidth="1"/>
    <col min="6" max="6" width="6.421875" style="0" customWidth="1"/>
    <col min="7" max="7" width="7.00390625" style="0" customWidth="1"/>
    <col min="8" max="8" width="7.421875" style="0" customWidth="1"/>
    <col min="9" max="9" width="6.421875" style="0" customWidth="1"/>
    <col min="10" max="11" width="7.140625" style="0" customWidth="1"/>
    <col min="12" max="12" width="6.140625" style="0" customWidth="1"/>
    <col min="13" max="13" width="6.7109375" style="0" customWidth="1"/>
    <col min="14" max="14" width="7.140625" style="0" customWidth="1"/>
    <col min="15" max="15" width="7.57421875" style="0" customWidth="1"/>
    <col min="16" max="16" width="9.7109375" style="0" customWidth="1"/>
    <col min="17" max="17" width="7.57421875" style="0" customWidth="1"/>
    <col min="18" max="18" width="7.7109375" style="0" customWidth="1"/>
    <col min="19" max="19" width="5.71093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86" t="s">
        <v>60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8"/>
    </row>
    <row r="3" spans="1:26" ht="16.5" customHeight="1" thickBot="1">
      <c r="A3" s="5"/>
      <c r="B3" s="194" t="s">
        <v>9</v>
      </c>
      <c r="C3" s="184" t="s">
        <v>2</v>
      </c>
      <c r="D3" s="191" t="s">
        <v>10</v>
      </c>
      <c r="E3" s="189"/>
      <c r="F3" s="203"/>
      <c r="G3" s="191" t="s">
        <v>11</v>
      </c>
      <c r="H3" s="189"/>
      <c r="I3" s="203"/>
      <c r="J3" s="191" t="s">
        <v>12</v>
      </c>
      <c r="K3" s="189"/>
      <c r="L3" s="203"/>
      <c r="M3" s="191" t="s">
        <v>13</v>
      </c>
      <c r="N3" s="189"/>
      <c r="O3" s="203"/>
      <c r="P3" s="196" t="s">
        <v>49</v>
      </c>
      <c r="Q3" s="198" t="s">
        <v>45</v>
      </c>
      <c r="R3" s="182" t="s">
        <v>14</v>
      </c>
      <c r="S3" s="184" t="s">
        <v>48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1" thickBot="1">
      <c r="A4" s="5"/>
      <c r="B4" s="195"/>
      <c r="C4" s="193"/>
      <c r="D4" s="60" t="s">
        <v>15</v>
      </c>
      <c r="E4" s="59" t="s">
        <v>31</v>
      </c>
      <c r="F4" s="59" t="s">
        <v>32</v>
      </c>
      <c r="G4" s="62" t="s">
        <v>15</v>
      </c>
      <c r="H4" s="59" t="s">
        <v>31</v>
      </c>
      <c r="I4" s="61" t="s">
        <v>32</v>
      </c>
      <c r="J4" s="60" t="s">
        <v>15</v>
      </c>
      <c r="K4" s="59" t="s">
        <v>31</v>
      </c>
      <c r="L4" s="59" t="s">
        <v>32</v>
      </c>
      <c r="M4" s="62" t="s">
        <v>15</v>
      </c>
      <c r="N4" s="59" t="s">
        <v>31</v>
      </c>
      <c r="O4" s="59" t="s">
        <v>32</v>
      </c>
      <c r="P4" s="204"/>
      <c r="Q4" s="200"/>
      <c r="R4" s="201"/>
      <c r="S4" s="202"/>
      <c r="T4" s="4"/>
      <c r="U4" s="5"/>
      <c r="V4" s="4"/>
      <c r="W4" s="4"/>
      <c r="X4" s="5"/>
      <c r="Y4" s="5"/>
      <c r="Z4" s="5"/>
    </row>
    <row r="5" spans="1:26" ht="18" thickBot="1">
      <c r="A5" s="5"/>
      <c r="B5" s="69" t="s">
        <v>19</v>
      </c>
      <c r="C5" s="121" t="s">
        <v>54</v>
      </c>
      <c r="D5" s="108">
        <f>LOOKUP(Nedela_I_kolo_sekt_A!S4,Nedela_I_kolo_sekt_A!S4)</f>
        <v>2</v>
      </c>
      <c r="E5" s="73">
        <f>LOOKUP(Nedela_I_kolo_sekt_A!Q4,Nedela_I_kolo_sekt_A!Q4)</f>
        <v>15</v>
      </c>
      <c r="F5" s="76">
        <f>LOOKUP(Nedela_I_kolo_sekt_A!P4,Nedela_I_kolo_sekt_A!P4)</f>
        <v>15</v>
      </c>
      <c r="G5" s="108">
        <f>Nedela_I_kolo_sekt_B!S4</f>
        <v>4</v>
      </c>
      <c r="H5" s="73">
        <f>Nedela_I_kolo_sekt_B!Q4</f>
        <v>9</v>
      </c>
      <c r="I5" s="74">
        <f>Nedela_I_kolo_sekt_B!P4</f>
        <v>9</v>
      </c>
      <c r="J5" s="108">
        <f>Nedela_I_kolo_sekt_C!S4</f>
        <v>4</v>
      </c>
      <c r="K5" s="73">
        <f>Nedela_I_kolo_sekt_C!Q4</f>
        <v>7</v>
      </c>
      <c r="L5" s="76">
        <f>Nedela_I_kolo_sekt_C!P4</f>
        <v>7</v>
      </c>
      <c r="M5" s="108">
        <f>Nedela_I_kolo_sekt_D!S4</f>
        <v>4</v>
      </c>
      <c r="N5" s="73">
        <f>Nedela_I_kolo_sekt_D!Q4</f>
        <v>11</v>
      </c>
      <c r="O5" s="74">
        <f>Nedela_I_kolo_sekt_D!P4</f>
        <v>11</v>
      </c>
      <c r="P5" s="140">
        <f>SUM(D5,G5,J5,M5)</f>
        <v>14</v>
      </c>
      <c r="Q5" s="63">
        <f>SUM(E5,H5,K5,N5)</f>
        <v>42</v>
      </c>
      <c r="R5" s="66">
        <f>SUM(F5,I5,L5,O5)</f>
        <v>42</v>
      </c>
      <c r="S5" s="77">
        <v>4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7.25">
      <c r="A6" s="5"/>
      <c r="B6" s="70" t="s">
        <v>20</v>
      </c>
      <c r="C6" s="99" t="s">
        <v>55</v>
      </c>
      <c r="D6" s="109">
        <f>LOOKUP(Nedela_I_kolo_sekt_A!S5,Nedela_I_kolo_sekt_A!S5)</f>
        <v>3</v>
      </c>
      <c r="E6" s="79">
        <f>LOOKUP(Nedela_I_kolo_sekt_A!Q5,Nedela_I_kolo_sekt_A!Q5)</f>
        <v>10</v>
      </c>
      <c r="F6" s="81">
        <f>LOOKUP(Nedela_I_kolo_sekt_A!P5,Nedela_I_kolo_sekt_A!P5)</f>
        <v>10</v>
      </c>
      <c r="G6" s="109">
        <f>Nedela_I_kolo_sekt_B!S5</f>
        <v>2</v>
      </c>
      <c r="H6" s="79">
        <f>Nedela_I_kolo_sekt_B!Q5</f>
        <v>13</v>
      </c>
      <c r="I6" s="80">
        <f>Nedela_I_kolo_sekt_B!P5</f>
        <v>13</v>
      </c>
      <c r="J6" s="109">
        <f>Nedela_I_kolo_sekt_C!S5</f>
        <v>3</v>
      </c>
      <c r="K6" s="79">
        <f>Nedela_I_kolo_sekt_C!Q5</f>
        <v>19</v>
      </c>
      <c r="L6" s="81">
        <f>Nedela_I_kolo_sekt_C!P5</f>
        <v>19</v>
      </c>
      <c r="M6" s="109">
        <f>Nedela_I_kolo_sekt_D!S5</f>
        <v>5</v>
      </c>
      <c r="N6" s="79">
        <f>Nedela_I_kolo_sekt_D!Q5</f>
        <v>8</v>
      </c>
      <c r="O6" s="80">
        <f>Nedela_I_kolo_sekt_D!P5</f>
        <v>8</v>
      </c>
      <c r="P6" s="141">
        <f aca="true" t="shared" si="0" ref="P6:P16">SUM(D6,G6,J6,M6)</f>
        <v>13</v>
      </c>
      <c r="Q6" s="64">
        <f aca="true" t="shared" si="1" ref="Q6:R16">SUM(E6,H6,K6,N6)</f>
        <v>50</v>
      </c>
      <c r="R6" s="67">
        <f t="shared" si="1"/>
        <v>50</v>
      </c>
      <c r="S6" s="82">
        <v>2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7.25">
      <c r="A7" s="5"/>
      <c r="B7" s="70" t="s">
        <v>21</v>
      </c>
      <c r="C7" s="99" t="s">
        <v>56</v>
      </c>
      <c r="D7" s="109">
        <f>LOOKUP(Nedela_I_kolo_sekt_A!S6,Nedela_I_kolo_sekt_A!S6)</f>
        <v>4</v>
      </c>
      <c r="E7" s="79">
        <f>LOOKUP(Nedela_I_kolo_sekt_A!Q6,Nedela_I_kolo_sekt_A!Q6)</f>
        <v>10</v>
      </c>
      <c r="F7" s="81">
        <f>LOOKUP(Nedela_I_kolo_sekt_A!P6,Nedela_I_kolo_sekt_A!P6)</f>
        <v>10</v>
      </c>
      <c r="G7" s="109">
        <f>Nedela_I_kolo_sekt_B!S6</f>
        <v>1</v>
      </c>
      <c r="H7" s="79">
        <f>Nedela_I_kolo_sekt_B!Q6</f>
        <v>22</v>
      </c>
      <c r="I7" s="80">
        <f>Nedela_I_kolo_sekt_B!P6</f>
        <v>22</v>
      </c>
      <c r="J7" s="109">
        <f>Nedela_I_kolo_sekt_C!S6</f>
        <v>7</v>
      </c>
      <c r="K7" s="79">
        <f>Nedela_I_kolo_sekt_C!Q6</f>
        <v>0</v>
      </c>
      <c r="L7" s="81">
        <f>Nedela_I_kolo_sekt_C!P6</f>
        <v>0</v>
      </c>
      <c r="M7" s="109">
        <f>Nedela_I_kolo_sekt_D!S6</f>
        <v>3</v>
      </c>
      <c r="N7" s="79">
        <f>Nedela_I_kolo_sekt_D!Q6</f>
        <v>9</v>
      </c>
      <c r="O7" s="80">
        <f>Nedela_I_kolo_sekt_D!P6</f>
        <v>9</v>
      </c>
      <c r="P7" s="141">
        <f t="shared" si="0"/>
        <v>15</v>
      </c>
      <c r="Q7" s="64">
        <f t="shared" si="1"/>
        <v>41</v>
      </c>
      <c r="R7" s="67">
        <f t="shared" si="1"/>
        <v>41</v>
      </c>
      <c r="S7" s="82">
        <v>5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7.25">
      <c r="A8" s="5"/>
      <c r="B8" s="70" t="s">
        <v>22</v>
      </c>
      <c r="C8" s="99" t="s">
        <v>57</v>
      </c>
      <c r="D8" s="109">
        <f>LOOKUP(Nedela_I_kolo_sekt_A!S7,Nedela_I_kolo_sekt_A!S7)</f>
        <v>1</v>
      </c>
      <c r="E8" s="79">
        <f>LOOKUP(Nedela_I_kolo_sekt_A!Q7,Nedela_I_kolo_sekt_A!Q7)</f>
        <v>19</v>
      </c>
      <c r="F8" s="81">
        <f>LOOKUP(Nedela_I_kolo_sekt_A!P7,Nedela_I_kolo_sekt_A!P7)</f>
        <v>19</v>
      </c>
      <c r="G8" s="109">
        <f>Nedela_I_kolo_sekt_B!S7</f>
        <v>3</v>
      </c>
      <c r="H8" s="79">
        <f>Nedela_I_kolo_sekt_B!Q7</f>
        <v>15</v>
      </c>
      <c r="I8" s="80">
        <f>Nedela_I_kolo_sekt_B!P7</f>
        <v>15</v>
      </c>
      <c r="J8" s="109">
        <f>Nedela_I_kolo_sekt_C!S7</f>
        <v>2</v>
      </c>
      <c r="K8" s="79">
        <f>Nedela_I_kolo_sekt_C!Q7</f>
        <v>13</v>
      </c>
      <c r="L8" s="81">
        <f>Nedela_I_kolo_sekt_C!P7</f>
        <v>13</v>
      </c>
      <c r="M8" s="109">
        <f>Nedela_I_kolo_sekt_D!S7</f>
        <v>1</v>
      </c>
      <c r="N8" s="79">
        <f>Nedela_I_kolo_sekt_D!Q7</f>
        <v>17</v>
      </c>
      <c r="O8" s="80">
        <f>Nedela_I_kolo_sekt_D!P7</f>
        <v>17</v>
      </c>
      <c r="P8" s="141">
        <f t="shared" si="0"/>
        <v>7</v>
      </c>
      <c r="Q8" s="64">
        <f t="shared" si="1"/>
        <v>64</v>
      </c>
      <c r="R8" s="67">
        <f t="shared" si="1"/>
        <v>64</v>
      </c>
      <c r="S8" s="82">
        <v>1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7.25">
      <c r="A9" s="5"/>
      <c r="B9" s="70" t="s">
        <v>23</v>
      </c>
      <c r="C9" s="99" t="s">
        <v>58</v>
      </c>
      <c r="D9" s="109">
        <f>LOOKUP(Nedela_I_kolo_sekt_A!S8,Nedela_I_kolo_sekt_A!S8)</f>
        <v>7</v>
      </c>
      <c r="E9" s="79">
        <f>LOOKUP(Nedela_I_kolo_sekt_A!Q8,Nedela_I_kolo_sekt_A!Q8)</f>
        <v>0</v>
      </c>
      <c r="F9" s="81">
        <f>LOOKUP(Nedela_I_kolo_sekt_A!P8,Nedela_I_kolo_sekt_A!P8)</f>
        <v>0</v>
      </c>
      <c r="G9" s="109">
        <f>Nedela_I_kolo_sekt_B!S8</f>
        <v>7</v>
      </c>
      <c r="H9" s="79">
        <f>Nedela_I_kolo_sekt_B!Q8</f>
        <v>0</v>
      </c>
      <c r="I9" s="80">
        <f>Nedela_I_kolo_sekt_B!P8</f>
        <v>0</v>
      </c>
      <c r="J9" s="109">
        <f>Nedela_I_kolo_sekt_C!S8</f>
        <v>7</v>
      </c>
      <c r="K9" s="79">
        <f>Nedela_I_kolo_sekt_C!Q8</f>
        <v>0</v>
      </c>
      <c r="L9" s="81">
        <f>Nedela_I_kolo_sekt_C!P8</f>
        <v>0</v>
      </c>
      <c r="M9" s="109">
        <f>Nedela_I_kolo_sekt_D!S8</f>
        <v>7</v>
      </c>
      <c r="N9" s="79">
        <f>Nedela_I_kolo_sekt_D!Q8</f>
        <v>0</v>
      </c>
      <c r="O9" s="80">
        <f>Nedela_I_kolo_sekt_D!P8</f>
        <v>0</v>
      </c>
      <c r="P9" s="141">
        <f t="shared" si="0"/>
        <v>28</v>
      </c>
      <c r="Q9" s="64">
        <f t="shared" si="1"/>
        <v>0</v>
      </c>
      <c r="R9" s="67">
        <f t="shared" si="1"/>
        <v>0</v>
      </c>
      <c r="S9" s="82">
        <v>6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8" thickBot="1">
      <c r="A10" s="5"/>
      <c r="B10" s="70" t="s">
        <v>24</v>
      </c>
      <c r="C10" s="122" t="s">
        <v>52</v>
      </c>
      <c r="D10" s="136">
        <f>LOOKUP(Nedela_I_kolo_sekt_A!S9,Nedela_I_kolo_sekt_A!S9)</f>
        <v>5</v>
      </c>
      <c r="E10" s="84">
        <f>LOOKUP(Nedela_I_kolo_sekt_A!Q9,Nedela_I_kolo_sekt_A!Q9)</f>
        <v>8</v>
      </c>
      <c r="F10" s="86">
        <f>LOOKUP(Nedela_I_kolo_sekt_A!P9,Nedela_I_kolo_sekt_A!P9)</f>
        <v>8</v>
      </c>
      <c r="G10" s="136">
        <f>Nedela_I_kolo_sekt_B!S9</f>
        <v>5</v>
      </c>
      <c r="H10" s="84">
        <f>Nedela_I_kolo_sekt_B!Q9</f>
        <v>8</v>
      </c>
      <c r="I10" s="85">
        <f>Nedela_I_kolo_sekt_B!P9</f>
        <v>8</v>
      </c>
      <c r="J10" s="136">
        <f>Nedela_I_kolo_sekt_C!S9</f>
        <v>1</v>
      </c>
      <c r="K10" s="84">
        <f>Nedela_I_kolo_sekt_C!Q9</f>
        <v>24</v>
      </c>
      <c r="L10" s="86">
        <f>Nedela_I_kolo_sekt_C!P9</f>
        <v>24</v>
      </c>
      <c r="M10" s="136">
        <f>Nedela_I_kolo_sekt_D!S9</f>
        <v>2</v>
      </c>
      <c r="N10" s="84">
        <f>Nedela_I_kolo_sekt_D!Q9</f>
        <v>9</v>
      </c>
      <c r="O10" s="85">
        <f>Nedela_I_kolo_sekt_D!P9</f>
        <v>9</v>
      </c>
      <c r="P10" s="142">
        <f t="shared" si="0"/>
        <v>13</v>
      </c>
      <c r="Q10" s="65">
        <f t="shared" si="1"/>
        <v>49</v>
      </c>
      <c r="R10" s="68">
        <f t="shared" si="1"/>
        <v>49</v>
      </c>
      <c r="S10" s="87">
        <v>3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" hidden="1" thickBot="1">
      <c r="A11" s="5"/>
      <c r="B11" s="70" t="s">
        <v>25</v>
      </c>
      <c r="C11" s="134"/>
      <c r="D11" s="138">
        <f>LOOKUP(Nedela_I_kolo_sekt_A!S10,Nedela_I_kolo_sekt_A!S10)</f>
        <v>9.5</v>
      </c>
      <c r="E11" s="124">
        <f>LOOKUP(Nedela_I_kolo_sekt_A!Q10,Nedela_I_kolo_sekt_A!Q10)</f>
        <v>-4</v>
      </c>
      <c r="F11" s="125">
        <f>LOOKUP(Nedela_I_kolo_sekt_A!P10,Nedela_I_kolo_sekt_A!P10)</f>
        <v>-4</v>
      </c>
      <c r="G11" s="135">
        <f>Nedela_I_kolo_sekt_B!S10</f>
        <v>9.5</v>
      </c>
      <c r="H11" s="124">
        <f>Nedela_I_kolo_sekt_B!Q10</f>
        <v>-4</v>
      </c>
      <c r="I11" s="125">
        <f>Nedela_I_kolo_sekt_B!P10</f>
        <v>-4</v>
      </c>
      <c r="J11" s="135">
        <f>Nedela_I_kolo_sekt_C!S10</f>
        <v>9.5</v>
      </c>
      <c r="K11" s="124">
        <f>Nedela_I_kolo_sekt_C!Q10</f>
        <v>-4</v>
      </c>
      <c r="L11" s="137">
        <f>Nedela_I_kolo_sekt_C!P10</f>
        <v>-4</v>
      </c>
      <c r="M11" s="138">
        <f>Nedela_I_kolo_sekt_D!S10</f>
        <v>9.5</v>
      </c>
      <c r="N11" s="124">
        <f>Nedela_I_kolo_sekt_D!Q10</f>
        <v>-4</v>
      </c>
      <c r="O11" s="125">
        <f>Nedela_I_kolo_sekt_D!P10</f>
        <v>-4</v>
      </c>
      <c r="P11" s="139">
        <f t="shared" si="0"/>
        <v>38</v>
      </c>
      <c r="Q11" s="143">
        <f t="shared" si="1"/>
        <v>-16</v>
      </c>
      <c r="R11" s="144">
        <f t="shared" si="1"/>
        <v>-16</v>
      </c>
      <c r="S11" s="128">
        <v>1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8" hidden="1" thickBot="1">
      <c r="A12" s="5"/>
      <c r="B12" s="70" t="s">
        <v>26</v>
      </c>
      <c r="C12" s="112"/>
      <c r="D12" s="109">
        <f>LOOKUP(Nedela_I_kolo_sekt_A!S11,Nedela_I_kolo_sekt_A!S11)</f>
        <v>9.5</v>
      </c>
      <c r="E12" s="79">
        <f>LOOKUP(Nedela_I_kolo_sekt_A!Q11,Nedela_I_kolo_sekt_A!Q11)</f>
        <v>-4</v>
      </c>
      <c r="F12" s="81">
        <f>LOOKUP(Nedela_I_kolo_sekt_A!P11,Nedela_I_kolo_sekt_A!P11)</f>
        <v>-4</v>
      </c>
      <c r="G12" s="107">
        <f>Nedela_I_kolo_sekt_B!S11</f>
        <v>9.5</v>
      </c>
      <c r="H12" s="73">
        <f>Nedela_I_kolo_sekt_B!Q11</f>
        <v>-4</v>
      </c>
      <c r="I12" s="76">
        <f>Nedela_I_kolo_sekt_B!P11</f>
        <v>-4</v>
      </c>
      <c r="J12" s="107">
        <f>Nedela_I_kolo_sekt_C!S11</f>
        <v>9.5</v>
      </c>
      <c r="K12" s="73">
        <f>Nedela_I_kolo_sekt_C!Q11</f>
        <v>-4</v>
      </c>
      <c r="L12" s="74">
        <f>Nedela_I_kolo_sekt_C!P11</f>
        <v>-4</v>
      </c>
      <c r="M12" s="108">
        <f>Nedela_I_kolo_sekt_D!S11</f>
        <v>9.5</v>
      </c>
      <c r="N12" s="73">
        <f>Nedela_I_kolo_sekt_D!Q11</f>
        <v>-4</v>
      </c>
      <c r="O12" s="76">
        <f>Nedela_I_kolo_sekt_D!P11</f>
        <v>-4</v>
      </c>
      <c r="P12" s="110">
        <f t="shared" si="0"/>
        <v>38</v>
      </c>
      <c r="Q12" s="64">
        <f t="shared" si="1"/>
        <v>-16</v>
      </c>
      <c r="R12" s="67">
        <f t="shared" si="1"/>
        <v>-16</v>
      </c>
      <c r="S12" s="82">
        <v>1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8" hidden="1" thickBot="1">
      <c r="A13" s="5"/>
      <c r="B13" s="70" t="s">
        <v>27</v>
      </c>
      <c r="C13" s="112"/>
      <c r="D13" s="109">
        <f>LOOKUP(Nedela_I_kolo_sekt_A!S12,Nedela_I_kolo_sekt_A!S12)</f>
        <v>9.5</v>
      </c>
      <c r="E13" s="79">
        <f>LOOKUP(Nedela_I_kolo_sekt_A!Q12,Nedela_I_kolo_sekt_A!Q12)</f>
        <v>-4</v>
      </c>
      <c r="F13" s="81">
        <f>LOOKUP(Nedela_I_kolo_sekt_A!P12,Nedela_I_kolo_sekt_A!P12)</f>
        <v>-4</v>
      </c>
      <c r="G13" s="107">
        <f>Nedela_I_kolo_sekt_B!S12</f>
        <v>9.5</v>
      </c>
      <c r="H13" s="73">
        <f>Nedela_I_kolo_sekt_B!Q12</f>
        <v>-4</v>
      </c>
      <c r="I13" s="76">
        <f>Nedela_I_kolo_sekt_B!P12</f>
        <v>-4</v>
      </c>
      <c r="J13" s="107">
        <f>Nedela_I_kolo_sekt_C!S12</f>
        <v>9.5</v>
      </c>
      <c r="K13" s="73">
        <f>Nedela_I_kolo_sekt_C!Q12</f>
        <v>-4</v>
      </c>
      <c r="L13" s="74">
        <f>Nedela_I_kolo_sekt_C!P12</f>
        <v>-4</v>
      </c>
      <c r="M13" s="108">
        <f>Nedela_I_kolo_sekt_D!S12</f>
        <v>9.5</v>
      </c>
      <c r="N13" s="73">
        <f>Nedela_I_kolo_sekt_D!Q12</f>
        <v>-4</v>
      </c>
      <c r="O13" s="76">
        <f>Nedela_I_kolo_sekt_D!P12</f>
        <v>-4</v>
      </c>
      <c r="P13" s="110">
        <f t="shared" si="0"/>
        <v>38</v>
      </c>
      <c r="Q13" s="64">
        <f t="shared" si="1"/>
        <v>-16</v>
      </c>
      <c r="R13" s="67">
        <f t="shared" si="1"/>
        <v>-16</v>
      </c>
      <c r="S13" s="82">
        <v>1</v>
      </c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" hidden="1" thickBot="1">
      <c r="A14" s="5"/>
      <c r="B14" s="70" t="s">
        <v>28</v>
      </c>
      <c r="C14" s="112"/>
      <c r="D14" s="109">
        <f>LOOKUP(Nedela_I_kolo_sekt_A!S13,Nedela_I_kolo_sekt_A!S13)</f>
        <v>9.5</v>
      </c>
      <c r="E14" s="79">
        <f>LOOKUP(Nedela_I_kolo_sekt_A!Q13,Nedela_I_kolo_sekt_A!Q13)</f>
        <v>-4</v>
      </c>
      <c r="F14" s="81">
        <f>LOOKUP(Nedela_I_kolo_sekt_A!P13,Nedela_I_kolo_sekt_A!P13)</f>
        <v>-4</v>
      </c>
      <c r="G14" s="107">
        <f>Nedela_I_kolo_sekt_B!S13</f>
        <v>9.5</v>
      </c>
      <c r="H14" s="73">
        <f>Nedela_I_kolo_sekt_B!Q13</f>
        <v>-4</v>
      </c>
      <c r="I14" s="76">
        <f>Nedela_I_kolo_sekt_B!P13</f>
        <v>-4</v>
      </c>
      <c r="J14" s="107">
        <f>Nedela_I_kolo_sekt_C!S13</f>
        <v>9.5</v>
      </c>
      <c r="K14" s="73">
        <f>Nedela_I_kolo_sekt_C!Q13</f>
        <v>-4</v>
      </c>
      <c r="L14" s="74">
        <f>Nedela_I_kolo_sekt_C!P13</f>
        <v>-4</v>
      </c>
      <c r="M14" s="108">
        <f>Nedela_I_kolo_sekt_D!S13</f>
        <v>9.5</v>
      </c>
      <c r="N14" s="73">
        <f>Nedela_I_kolo_sekt_D!Q13</f>
        <v>-4</v>
      </c>
      <c r="O14" s="76">
        <f>Nedela_I_kolo_sekt_D!P13</f>
        <v>-4</v>
      </c>
      <c r="P14" s="110">
        <f t="shared" si="0"/>
        <v>38</v>
      </c>
      <c r="Q14" s="64">
        <f t="shared" si="1"/>
        <v>-16</v>
      </c>
      <c r="R14" s="67">
        <f t="shared" si="1"/>
        <v>-16</v>
      </c>
      <c r="S14" s="82">
        <v>1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" hidden="1" thickBot="1">
      <c r="A15" s="5"/>
      <c r="B15" s="70" t="s">
        <v>29</v>
      </c>
      <c r="C15" s="112"/>
      <c r="D15" s="109">
        <f>LOOKUP(Nedela_I_kolo_sekt_A!S14,Nedela_I_kolo_sekt_A!S14)</f>
        <v>9.5</v>
      </c>
      <c r="E15" s="79">
        <f>LOOKUP(Nedela_I_kolo_sekt_A!Q14,Nedela_I_kolo_sekt_A!Q14)</f>
        <v>-4</v>
      </c>
      <c r="F15" s="81">
        <f>LOOKUP(Nedela_I_kolo_sekt_A!P14,Nedela_I_kolo_sekt_A!P14)</f>
        <v>-4</v>
      </c>
      <c r="G15" s="107">
        <f>Nedela_I_kolo_sekt_B!S14</f>
        <v>9.5</v>
      </c>
      <c r="H15" s="73">
        <f>Nedela_I_kolo_sekt_B!Q14</f>
        <v>-4</v>
      </c>
      <c r="I15" s="76">
        <f>Nedela_I_kolo_sekt_B!P14</f>
        <v>-4</v>
      </c>
      <c r="J15" s="107">
        <f>Nedela_I_kolo_sekt_C!S14</f>
        <v>9.5</v>
      </c>
      <c r="K15" s="73">
        <f>Nedela_I_kolo_sekt_C!Q14</f>
        <v>-4</v>
      </c>
      <c r="L15" s="74">
        <f>Nedela_I_kolo_sekt_C!P14</f>
        <v>-4</v>
      </c>
      <c r="M15" s="108">
        <f>Nedela_I_kolo_sekt_D!S14</f>
        <v>9.5</v>
      </c>
      <c r="N15" s="73">
        <f>Nedela_I_kolo_sekt_D!Q14</f>
        <v>-4</v>
      </c>
      <c r="O15" s="76">
        <f>Nedela_I_kolo_sekt_D!P14</f>
        <v>-4</v>
      </c>
      <c r="P15" s="110">
        <f t="shared" si="0"/>
        <v>38</v>
      </c>
      <c r="Q15" s="64">
        <f t="shared" si="1"/>
        <v>-16</v>
      </c>
      <c r="R15" s="67">
        <f t="shared" si="1"/>
        <v>-16</v>
      </c>
      <c r="S15" s="82">
        <v>1</v>
      </c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" hidden="1" thickBot="1">
      <c r="A16" s="5"/>
      <c r="B16" s="71" t="s">
        <v>30</v>
      </c>
      <c r="C16" s="113"/>
      <c r="D16" s="106">
        <f>LOOKUP(Nedela_I_kolo_sekt_A!S15,Nedela_I_kolo_sekt_A!S15)</f>
        <v>9.5</v>
      </c>
      <c r="E16" s="84">
        <f>LOOKUP(Nedela_I_kolo_sekt_A!Q15,Nedela_I_kolo_sekt_A!Q15)</f>
        <v>-4</v>
      </c>
      <c r="F16" s="86">
        <f>LOOKUP(Nedela_I_kolo_sekt_A!P15,Nedela_I_kolo_sekt_A!P15)</f>
        <v>-4</v>
      </c>
      <c r="G16" s="107">
        <f>Nedela_I_kolo_sekt_B!S15</f>
        <v>9.5</v>
      </c>
      <c r="H16" s="73">
        <f>Nedela_I_kolo_sekt_B!Q15</f>
        <v>-4</v>
      </c>
      <c r="I16" s="76">
        <f>Nedela_I_kolo_sekt_B!P15</f>
        <v>-4</v>
      </c>
      <c r="J16" s="107">
        <f>Nedela_I_kolo_sekt_C!S15</f>
        <v>9.5</v>
      </c>
      <c r="K16" s="73">
        <f>Nedela_I_kolo_sekt_C!Q15</f>
        <v>-4</v>
      </c>
      <c r="L16" s="74">
        <f>Nedela_I_kolo_sekt_C!P15</f>
        <v>-4</v>
      </c>
      <c r="M16" s="108">
        <f>Nedela_I_kolo_sekt_D!S15</f>
        <v>9.5</v>
      </c>
      <c r="N16" s="73">
        <f>Nedela_I_kolo_sekt_D!Q15</f>
        <v>-4</v>
      </c>
      <c r="O16" s="76">
        <f>Nedela_I_kolo_sekt_D!P15</f>
        <v>-4</v>
      </c>
      <c r="P16" s="110">
        <f t="shared" si="0"/>
        <v>38</v>
      </c>
      <c r="Q16" s="65">
        <f t="shared" si="1"/>
        <v>-16</v>
      </c>
      <c r="R16" s="68">
        <f t="shared" si="1"/>
        <v>-16</v>
      </c>
      <c r="S16" s="87">
        <v>1</v>
      </c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88"/>
      <c r="C17" s="89"/>
      <c r="D17" s="90">
        <f>SUM(D5:D16)</f>
        <v>79</v>
      </c>
      <c r="E17" s="90">
        <f aca="true" t="shared" si="2" ref="E17:P17">SUM(E5:E16)</f>
        <v>38</v>
      </c>
      <c r="F17" s="90">
        <f t="shared" si="2"/>
        <v>38</v>
      </c>
      <c r="G17" s="90">
        <f t="shared" si="2"/>
        <v>79</v>
      </c>
      <c r="H17" s="90">
        <f t="shared" si="2"/>
        <v>43</v>
      </c>
      <c r="I17" s="90">
        <f t="shared" si="2"/>
        <v>43</v>
      </c>
      <c r="J17" s="90">
        <f t="shared" si="2"/>
        <v>81</v>
      </c>
      <c r="K17" s="90">
        <f t="shared" si="2"/>
        <v>39</v>
      </c>
      <c r="L17" s="90">
        <f t="shared" si="2"/>
        <v>39</v>
      </c>
      <c r="M17" s="90">
        <f t="shared" si="2"/>
        <v>79</v>
      </c>
      <c r="N17" s="90">
        <f t="shared" si="2"/>
        <v>30</v>
      </c>
      <c r="O17" s="90">
        <f t="shared" si="2"/>
        <v>30</v>
      </c>
      <c r="P17" s="90">
        <f t="shared" si="2"/>
        <v>318</v>
      </c>
      <c r="Q17" s="89"/>
      <c r="R17" s="89"/>
      <c r="S17" s="89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 t="s">
        <v>100</v>
      </c>
      <c r="D19" s="5"/>
      <c r="E19" s="5"/>
      <c r="F19" s="5" t="s">
        <v>89</v>
      </c>
      <c r="G19" s="5"/>
      <c r="H19" s="5"/>
      <c r="I19" s="5"/>
      <c r="J19" s="5" t="s">
        <v>97</v>
      </c>
      <c r="K19" s="5"/>
      <c r="L19" s="5"/>
      <c r="M19" s="5"/>
      <c r="N19" s="5"/>
      <c r="O19" s="5" t="s">
        <v>91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P3:P4"/>
    <mergeCell ref="Q3:Q4"/>
    <mergeCell ref="R3:R4"/>
    <mergeCell ref="S3:S4"/>
    <mergeCell ref="B2:S2"/>
    <mergeCell ref="B3:B4"/>
    <mergeCell ref="C3:C4"/>
    <mergeCell ref="D3:F3"/>
    <mergeCell ref="G3:I3"/>
    <mergeCell ref="J3:L3"/>
    <mergeCell ref="M3:O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B2" sqref="B2:P2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22.7109375" style="0" customWidth="1"/>
    <col min="4" max="5" width="8.7109375" style="0" customWidth="1"/>
    <col min="6" max="6" width="8.28125" style="0" bestFit="1" customWidth="1"/>
    <col min="7" max="7" width="9.00390625" style="0" customWidth="1"/>
    <col min="8" max="8" width="8.7109375" style="0" customWidth="1"/>
    <col min="9" max="9" width="10.421875" style="0" customWidth="1"/>
    <col min="10" max="10" width="0.2890625" style="0" customWidth="1"/>
    <col min="11" max="12" width="12.28125" style="0" hidden="1" customWidth="1"/>
    <col min="13" max="13" width="13.140625" style="0" customWidth="1"/>
    <col min="14" max="14" width="10.140625" style="0" customWidth="1"/>
    <col min="15" max="15" width="11.421875" style="0" customWidth="1"/>
    <col min="16" max="16" width="9.851562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86" t="s">
        <v>59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/>
    </row>
    <row r="3" spans="1:23" ht="16.5" customHeight="1" thickBot="1">
      <c r="A3" s="5"/>
      <c r="B3" s="194" t="s">
        <v>37</v>
      </c>
      <c r="C3" s="184" t="s">
        <v>2</v>
      </c>
      <c r="D3" s="189" t="s">
        <v>33</v>
      </c>
      <c r="E3" s="190"/>
      <c r="F3" s="190"/>
      <c r="G3" s="191" t="s">
        <v>34</v>
      </c>
      <c r="H3" s="190"/>
      <c r="I3" s="192"/>
      <c r="J3" s="189" t="s">
        <v>35</v>
      </c>
      <c r="K3" s="190"/>
      <c r="L3" s="190"/>
      <c r="M3" s="196" t="s">
        <v>36</v>
      </c>
      <c r="N3" s="198" t="s">
        <v>14</v>
      </c>
      <c r="O3" s="182" t="s">
        <v>38</v>
      </c>
      <c r="P3" s="184" t="s">
        <v>15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47.25" customHeight="1" thickBot="1">
      <c r="A4" s="5"/>
      <c r="B4" s="195"/>
      <c r="C4" s="193"/>
      <c r="D4" s="60" t="s">
        <v>15</v>
      </c>
      <c r="E4" s="59" t="s">
        <v>31</v>
      </c>
      <c r="F4" s="59" t="s">
        <v>32</v>
      </c>
      <c r="G4" s="62" t="s">
        <v>15</v>
      </c>
      <c r="H4" s="59" t="s">
        <v>31</v>
      </c>
      <c r="I4" s="61" t="s">
        <v>32</v>
      </c>
      <c r="J4" s="60" t="s">
        <v>15</v>
      </c>
      <c r="K4" s="59" t="s">
        <v>31</v>
      </c>
      <c r="L4" s="59" t="s">
        <v>32</v>
      </c>
      <c r="M4" s="197"/>
      <c r="N4" s="199"/>
      <c r="O4" s="183"/>
      <c r="P4" s="193"/>
      <c r="Q4" s="4"/>
      <c r="R4" s="5"/>
      <c r="S4" s="4"/>
      <c r="T4" s="4"/>
      <c r="U4" s="5"/>
      <c r="V4" s="5"/>
      <c r="W4" s="5"/>
    </row>
    <row r="5" spans="1:23" ht="18" thickBot="1">
      <c r="A5" s="5"/>
      <c r="B5" s="69" t="s">
        <v>19</v>
      </c>
      <c r="C5" s="121" t="s">
        <v>54</v>
      </c>
      <c r="D5" s="75">
        <f>Celkovo_sobota_I_kola!P5</f>
        <v>15</v>
      </c>
      <c r="E5" s="73">
        <f>Celkovo_sobota_I_kola!Q5</f>
        <v>81</v>
      </c>
      <c r="F5" s="74">
        <f>Celkovo_sobota_I_kola!R5</f>
        <v>81</v>
      </c>
      <c r="G5" s="75">
        <f>Celkovo_nedela_I_kola!P5</f>
        <v>14</v>
      </c>
      <c r="H5" s="73">
        <f>Celkovo_nedela_I_kola!Q5</f>
        <v>42</v>
      </c>
      <c r="I5" s="76">
        <f>Celkovo_nedela_I_kola!R5</f>
        <v>42</v>
      </c>
      <c r="J5" s="72"/>
      <c r="K5" s="73"/>
      <c r="L5" s="74"/>
      <c r="M5" s="148">
        <f aca="true" t="shared" si="0" ref="M5:M16">SUM(D5,G5,J5,)</f>
        <v>29</v>
      </c>
      <c r="N5" s="121">
        <f>F5+I5</f>
        <v>123</v>
      </c>
      <c r="O5" s="121">
        <f>E5+H5</f>
        <v>123</v>
      </c>
      <c r="P5" s="129">
        <v>5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7.25">
      <c r="A6" s="5"/>
      <c r="B6" s="70" t="s">
        <v>20</v>
      </c>
      <c r="C6" s="99" t="s">
        <v>55</v>
      </c>
      <c r="D6" s="102">
        <f>Celkovo_sobota_I_kola!P6</f>
        <v>11</v>
      </c>
      <c r="E6" s="79">
        <f>Celkovo_sobota_I_kola!Q6</f>
        <v>85</v>
      </c>
      <c r="F6" s="80">
        <f>Celkovo_sobota_I_kola!R6</f>
        <v>85</v>
      </c>
      <c r="G6" s="102">
        <f>Celkovo_nedela_I_kola!P6</f>
        <v>13</v>
      </c>
      <c r="H6" s="79">
        <f>Celkovo_nedela_I_kola!Q6</f>
        <v>50</v>
      </c>
      <c r="I6" s="81">
        <f>Celkovo_nedela_I_kola!R6</f>
        <v>50</v>
      </c>
      <c r="J6" s="78"/>
      <c r="K6" s="79"/>
      <c r="L6" s="80"/>
      <c r="M6" s="96">
        <f t="shared" si="0"/>
        <v>24</v>
      </c>
      <c r="N6" s="99">
        <f aca="true" t="shared" si="1" ref="N6:N16">F6+I6</f>
        <v>135</v>
      </c>
      <c r="O6" s="99">
        <f aca="true" t="shared" si="2" ref="O6:O16">E6+H6</f>
        <v>135</v>
      </c>
      <c r="P6" s="130">
        <v>2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7.25">
      <c r="A7" s="5"/>
      <c r="B7" s="70" t="s">
        <v>21</v>
      </c>
      <c r="C7" s="99" t="s">
        <v>56</v>
      </c>
      <c r="D7" s="102">
        <f>Celkovo_sobota_I_kola!P7</f>
        <v>13</v>
      </c>
      <c r="E7" s="79">
        <f>Celkovo_sobota_I_kola!Q7</f>
        <v>91</v>
      </c>
      <c r="F7" s="80">
        <f>Celkovo_sobota_I_kola!R7</f>
        <v>91</v>
      </c>
      <c r="G7" s="102">
        <f>Celkovo_nedela_I_kola!P7</f>
        <v>15</v>
      </c>
      <c r="H7" s="79">
        <f>Celkovo_nedela_I_kola!Q7</f>
        <v>41</v>
      </c>
      <c r="I7" s="81">
        <f>Celkovo_nedela_I_kola!R7</f>
        <v>41</v>
      </c>
      <c r="J7" s="78"/>
      <c r="K7" s="79"/>
      <c r="L7" s="80"/>
      <c r="M7" s="96">
        <f t="shared" si="0"/>
        <v>28</v>
      </c>
      <c r="N7" s="99">
        <f t="shared" si="1"/>
        <v>132</v>
      </c>
      <c r="O7" s="99">
        <f t="shared" si="2"/>
        <v>132</v>
      </c>
      <c r="P7" s="130">
        <v>4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7.25">
      <c r="A8" s="5"/>
      <c r="B8" s="70" t="s">
        <v>22</v>
      </c>
      <c r="C8" s="99" t="s">
        <v>57</v>
      </c>
      <c r="D8" s="102">
        <f>Celkovo_sobota_I_kola!P8</f>
        <v>9</v>
      </c>
      <c r="E8" s="79">
        <f>Celkovo_sobota_I_kola!Q8</f>
        <v>116</v>
      </c>
      <c r="F8" s="80">
        <f>Celkovo_sobota_I_kola!R8</f>
        <v>116</v>
      </c>
      <c r="G8" s="102">
        <f>Celkovo_nedela_I_kola!P8</f>
        <v>7</v>
      </c>
      <c r="H8" s="79">
        <f>Celkovo_nedela_I_kola!Q8</f>
        <v>64</v>
      </c>
      <c r="I8" s="81">
        <f>Celkovo_nedela_I_kola!R8</f>
        <v>64</v>
      </c>
      <c r="J8" s="78"/>
      <c r="K8" s="79"/>
      <c r="L8" s="80"/>
      <c r="M8" s="96">
        <f t="shared" si="0"/>
        <v>16</v>
      </c>
      <c r="N8" s="99">
        <f t="shared" si="1"/>
        <v>180</v>
      </c>
      <c r="O8" s="99">
        <f t="shared" si="2"/>
        <v>180</v>
      </c>
      <c r="P8" s="130">
        <v>1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7.25">
      <c r="A9" s="5"/>
      <c r="B9" s="70" t="s">
        <v>23</v>
      </c>
      <c r="C9" s="99" t="s">
        <v>58</v>
      </c>
      <c r="D9" s="102">
        <f>Celkovo_sobota_I_kola!P9</f>
        <v>28</v>
      </c>
      <c r="E9" s="79">
        <f>Celkovo_sobota_I_kola!Q9</f>
        <v>0</v>
      </c>
      <c r="F9" s="80">
        <f>Celkovo_sobota_I_kola!R9</f>
        <v>0</v>
      </c>
      <c r="G9" s="102">
        <f>Celkovo_nedela_I_kola!P9</f>
        <v>28</v>
      </c>
      <c r="H9" s="79">
        <f>Celkovo_nedela_I_kola!Q9</f>
        <v>0</v>
      </c>
      <c r="I9" s="81">
        <f>Celkovo_nedela_I_kola!R9</f>
        <v>0</v>
      </c>
      <c r="J9" s="78"/>
      <c r="K9" s="79"/>
      <c r="L9" s="80"/>
      <c r="M9" s="96">
        <f t="shared" si="0"/>
        <v>56</v>
      </c>
      <c r="N9" s="99">
        <f t="shared" si="1"/>
        <v>0</v>
      </c>
      <c r="O9" s="99">
        <f t="shared" si="2"/>
        <v>0</v>
      </c>
      <c r="P9" s="130">
        <v>6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8" thickBot="1">
      <c r="A10" s="5"/>
      <c r="B10" s="71" t="s">
        <v>24</v>
      </c>
      <c r="C10" s="122" t="s">
        <v>52</v>
      </c>
      <c r="D10" s="103">
        <f>Celkovo_sobota_I_kola!P10</f>
        <v>14</v>
      </c>
      <c r="E10" s="84">
        <f>Celkovo_sobota_I_kola!Q10</f>
        <v>96</v>
      </c>
      <c r="F10" s="85">
        <f>Celkovo_sobota_I_kola!R10</f>
        <v>96</v>
      </c>
      <c r="G10" s="103">
        <f>Celkovo_nedela_I_kola!P10</f>
        <v>13</v>
      </c>
      <c r="H10" s="84">
        <f>Celkovo_nedela_I_kola!Q10</f>
        <v>49</v>
      </c>
      <c r="I10" s="86">
        <f>Celkovo_nedela_I_kola!R10</f>
        <v>49</v>
      </c>
      <c r="J10" s="78"/>
      <c r="K10" s="79"/>
      <c r="L10" s="80"/>
      <c r="M10" s="97">
        <f t="shared" si="0"/>
        <v>27</v>
      </c>
      <c r="N10" s="122">
        <f t="shared" si="1"/>
        <v>145</v>
      </c>
      <c r="O10" s="122">
        <f t="shared" si="2"/>
        <v>145</v>
      </c>
      <c r="P10" s="131">
        <v>3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7.25" hidden="1">
      <c r="A11" s="5"/>
      <c r="B11" s="133" t="s">
        <v>25</v>
      </c>
      <c r="C11" s="134"/>
      <c r="D11" s="123">
        <f>Celkovo_sobota_I_kola!P11</f>
        <v>38</v>
      </c>
      <c r="E11" s="124">
        <f>Celkovo_sobota_I_kola!Q11</f>
        <v>-16</v>
      </c>
      <c r="F11" s="125">
        <f>Celkovo_sobota_I_kola!R11</f>
        <v>-16</v>
      </c>
      <c r="G11" s="126">
        <f>Celkovo_nedela_I_kola!P11</f>
        <v>38</v>
      </c>
      <c r="H11" s="124">
        <f>Celkovo_nedela_I_kola!Q11</f>
        <v>-16</v>
      </c>
      <c r="I11" s="125">
        <f>Celkovo_nedela_I_kola!R11</f>
        <v>-16</v>
      </c>
      <c r="J11" s="78"/>
      <c r="K11" s="79"/>
      <c r="L11" s="80"/>
      <c r="M11" s="177">
        <f t="shared" si="0"/>
        <v>76</v>
      </c>
      <c r="N11" s="127">
        <f t="shared" si="1"/>
        <v>-32</v>
      </c>
      <c r="O11" s="132">
        <f t="shared" si="2"/>
        <v>-32</v>
      </c>
      <c r="P11" s="128">
        <v>1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8" hidden="1" thickBot="1">
      <c r="A12" s="5"/>
      <c r="B12" s="70" t="s">
        <v>26</v>
      </c>
      <c r="C12" s="112"/>
      <c r="D12" s="75">
        <f>Celkovo_sobota_I_kola!P12</f>
        <v>38</v>
      </c>
      <c r="E12" s="73">
        <f>Celkovo_sobota_I_kola!Q12</f>
        <v>-16</v>
      </c>
      <c r="F12" s="76">
        <f>Celkovo_sobota_I_kola!R12</f>
        <v>-16</v>
      </c>
      <c r="G12" s="72">
        <f>Celkovo_nedela_I_kola!P12</f>
        <v>38</v>
      </c>
      <c r="H12" s="73">
        <f>Celkovo_nedela_I_kola!Q12</f>
        <v>-16</v>
      </c>
      <c r="I12" s="76">
        <f>Celkovo_nedela_I_kola!R12</f>
        <v>-16</v>
      </c>
      <c r="J12" s="78"/>
      <c r="K12" s="79"/>
      <c r="L12" s="80"/>
      <c r="M12" s="96">
        <f t="shared" si="0"/>
        <v>76</v>
      </c>
      <c r="N12" s="98">
        <f t="shared" si="1"/>
        <v>-32</v>
      </c>
      <c r="O12" s="99">
        <f t="shared" si="2"/>
        <v>-32</v>
      </c>
      <c r="P12" s="77">
        <v>1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8" hidden="1" thickBot="1">
      <c r="A13" s="5"/>
      <c r="B13" s="70" t="s">
        <v>27</v>
      </c>
      <c r="C13" s="112"/>
      <c r="D13" s="75">
        <f>Celkovo_sobota_I_kola!P13</f>
        <v>38</v>
      </c>
      <c r="E13" s="73">
        <f>Celkovo_sobota_I_kola!Q13</f>
        <v>-16</v>
      </c>
      <c r="F13" s="76">
        <f>Celkovo_sobota_I_kola!R13</f>
        <v>-16</v>
      </c>
      <c r="G13" s="72">
        <f>Celkovo_nedela_I_kola!P13</f>
        <v>38</v>
      </c>
      <c r="H13" s="73">
        <f>Celkovo_nedela_I_kola!Q13</f>
        <v>-16</v>
      </c>
      <c r="I13" s="76">
        <f>Celkovo_nedela_I_kola!R13</f>
        <v>-16</v>
      </c>
      <c r="J13" s="78"/>
      <c r="K13" s="79"/>
      <c r="L13" s="80"/>
      <c r="M13" s="96">
        <f t="shared" si="0"/>
        <v>76</v>
      </c>
      <c r="N13" s="98">
        <f t="shared" si="1"/>
        <v>-32</v>
      </c>
      <c r="O13" s="99">
        <f t="shared" si="2"/>
        <v>-32</v>
      </c>
      <c r="P13" s="77">
        <v>1</v>
      </c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" hidden="1" thickBot="1">
      <c r="A14" s="5"/>
      <c r="B14" s="70" t="s">
        <v>28</v>
      </c>
      <c r="C14" s="112"/>
      <c r="D14" s="75">
        <f>Celkovo_sobota_I_kola!P14</f>
        <v>38</v>
      </c>
      <c r="E14" s="73">
        <f>Celkovo_sobota_I_kola!Q14</f>
        <v>-16</v>
      </c>
      <c r="F14" s="76">
        <f>Celkovo_sobota_I_kola!R14</f>
        <v>-16</v>
      </c>
      <c r="G14" s="72">
        <f>Celkovo_nedela_I_kola!P14</f>
        <v>38</v>
      </c>
      <c r="H14" s="73">
        <f>Celkovo_nedela_I_kola!Q14</f>
        <v>-16</v>
      </c>
      <c r="I14" s="76">
        <f>Celkovo_nedela_I_kola!R14</f>
        <v>-16</v>
      </c>
      <c r="J14" s="78"/>
      <c r="K14" s="79"/>
      <c r="L14" s="80"/>
      <c r="M14" s="96">
        <f t="shared" si="0"/>
        <v>76</v>
      </c>
      <c r="N14" s="98">
        <f t="shared" si="1"/>
        <v>-32</v>
      </c>
      <c r="O14" s="99">
        <f t="shared" si="2"/>
        <v>-32</v>
      </c>
      <c r="P14" s="77">
        <v>1</v>
      </c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8" hidden="1" thickBot="1">
      <c r="A15" s="5"/>
      <c r="B15" s="70" t="s">
        <v>29</v>
      </c>
      <c r="C15" s="112"/>
      <c r="D15" s="75">
        <f>Celkovo_sobota_I_kola!P15</f>
        <v>38</v>
      </c>
      <c r="E15" s="73">
        <f>Celkovo_sobota_I_kola!Q15</f>
        <v>-16</v>
      </c>
      <c r="F15" s="76">
        <f>Celkovo_sobota_I_kola!R15</f>
        <v>-16</v>
      </c>
      <c r="G15" s="72">
        <f>Celkovo_nedela_I_kola!P15</f>
        <v>38</v>
      </c>
      <c r="H15" s="73">
        <f>Celkovo_nedela_I_kola!Q15</f>
        <v>-16</v>
      </c>
      <c r="I15" s="76">
        <f>Celkovo_nedela_I_kola!R15</f>
        <v>-16</v>
      </c>
      <c r="J15" s="78"/>
      <c r="K15" s="79"/>
      <c r="L15" s="80"/>
      <c r="M15" s="96">
        <f t="shared" si="0"/>
        <v>76</v>
      </c>
      <c r="N15" s="98">
        <f t="shared" si="1"/>
        <v>-32</v>
      </c>
      <c r="O15" s="99">
        <f t="shared" si="2"/>
        <v>-32</v>
      </c>
      <c r="P15" s="77">
        <v>1</v>
      </c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" hidden="1" thickBot="1">
      <c r="A16" s="5"/>
      <c r="B16" s="71" t="s">
        <v>30</v>
      </c>
      <c r="C16" s="113"/>
      <c r="D16" s="75">
        <f>Celkovo_sobota_I_kola!P16</f>
        <v>38</v>
      </c>
      <c r="E16" s="73">
        <f>Celkovo_sobota_I_kola!Q16</f>
        <v>-16</v>
      </c>
      <c r="F16" s="76">
        <f>Celkovo_sobota_I_kola!R16</f>
        <v>-16</v>
      </c>
      <c r="G16" s="72">
        <f>Celkovo_nedela_I_kola!P16</f>
        <v>38</v>
      </c>
      <c r="H16" s="73">
        <f>Celkovo_nedela_I_kola!Q16</f>
        <v>-16</v>
      </c>
      <c r="I16" s="76">
        <f>Celkovo_nedela_I_kola!R16</f>
        <v>-16</v>
      </c>
      <c r="J16" s="83"/>
      <c r="K16" s="84"/>
      <c r="L16" s="85"/>
      <c r="M16" s="97">
        <f t="shared" si="0"/>
        <v>76</v>
      </c>
      <c r="N16" s="98">
        <f t="shared" si="1"/>
        <v>-32</v>
      </c>
      <c r="O16" s="99">
        <f t="shared" si="2"/>
        <v>-32</v>
      </c>
      <c r="P16" s="77">
        <v>1</v>
      </c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 hidden="1">
      <c r="A17" s="5"/>
      <c r="B17" s="88"/>
      <c r="C17" s="89"/>
      <c r="D17" s="90">
        <f aca="true" t="shared" si="3" ref="D17:M17">SUM(D5:D16)</f>
        <v>318</v>
      </c>
      <c r="E17" s="90">
        <f t="shared" si="3"/>
        <v>373</v>
      </c>
      <c r="F17" s="90">
        <f t="shared" si="3"/>
        <v>373</v>
      </c>
      <c r="G17" s="90">
        <f t="shared" si="3"/>
        <v>318</v>
      </c>
      <c r="H17" s="90">
        <f t="shared" si="3"/>
        <v>150</v>
      </c>
      <c r="I17" s="90">
        <f t="shared" si="3"/>
        <v>150</v>
      </c>
      <c r="J17" s="90">
        <f t="shared" si="3"/>
        <v>0</v>
      </c>
      <c r="K17" s="90">
        <f t="shared" si="3"/>
        <v>0</v>
      </c>
      <c r="L17" s="90">
        <f t="shared" si="3"/>
        <v>0</v>
      </c>
      <c r="M17" s="90">
        <f t="shared" si="3"/>
        <v>636</v>
      </c>
      <c r="N17" s="89"/>
      <c r="O17" s="89"/>
      <c r="P17" s="89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B19" t="s">
        <v>98</v>
      </c>
      <c r="C19" s="5"/>
      <c r="D19" s="5" t="s">
        <v>99</v>
      </c>
      <c r="E19" s="5"/>
      <c r="F19" s="5"/>
      <c r="G19" s="5"/>
      <c r="H19" s="5" t="s">
        <v>90</v>
      </c>
      <c r="I19" s="5"/>
      <c r="J19" s="5"/>
      <c r="K19" s="5"/>
      <c r="L19" s="5"/>
      <c r="M19" s="5"/>
      <c r="N19" s="5" t="s">
        <v>91</v>
      </c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C1">
      <selection activeCell="G4" sqref="G4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21.57421875" style="0" customWidth="1"/>
    <col min="4" max="4" width="6.28125" style="0" customWidth="1"/>
    <col min="5" max="5" width="8.00390625" style="0" customWidth="1"/>
    <col min="6" max="6" width="9.140625" style="0" customWidth="1"/>
    <col min="7" max="7" width="8.57421875" style="0" customWidth="1"/>
    <col min="8" max="8" width="7.140625" style="0" customWidth="1"/>
    <col min="9" max="9" width="9.140625" style="0" customWidth="1"/>
    <col min="10" max="10" width="6.7109375" style="0" customWidth="1"/>
    <col min="11" max="11" width="6.28125" style="0" customWidth="1"/>
    <col min="12" max="12" width="7.7109375" style="0" customWidth="1"/>
    <col min="13" max="13" width="9.8515625" style="0" customWidth="1"/>
    <col min="14" max="14" width="10.57421875" style="0" customWidth="1"/>
    <col min="15" max="15" width="9.421875" style="0" customWidth="1"/>
    <col min="16" max="16" width="6.57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86" t="s">
        <v>53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/>
    </row>
    <row r="3" spans="1:23" ht="16.5" customHeight="1" thickBot="1">
      <c r="A3" s="5"/>
      <c r="B3" s="194" t="s">
        <v>9</v>
      </c>
      <c r="C3" s="184" t="s">
        <v>2</v>
      </c>
      <c r="D3" s="189" t="s">
        <v>52</v>
      </c>
      <c r="E3" s="205"/>
      <c r="F3" s="205"/>
      <c r="G3" s="191" t="s">
        <v>93</v>
      </c>
      <c r="H3" s="190"/>
      <c r="I3" s="192"/>
      <c r="J3" s="189" t="s">
        <v>51</v>
      </c>
      <c r="K3" s="190"/>
      <c r="L3" s="190"/>
      <c r="M3" s="206" t="s">
        <v>36</v>
      </c>
      <c r="N3" s="198" t="s">
        <v>14</v>
      </c>
      <c r="O3" s="182" t="s">
        <v>38</v>
      </c>
      <c r="P3" s="184" t="s">
        <v>47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21" thickBot="1">
      <c r="A4" s="5"/>
      <c r="B4" s="195"/>
      <c r="C4" s="193"/>
      <c r="D4" s="60" t="s">
        <v>15</v>
      </c>
      <c r="E4" s="59" t="s">
        <v>31</v>
      </c>
      <c r="F4" s="59" t="s">
        <v>32</v>
      </c>
      <c r="G4" s="62" t="s">
        <v>15</v>
      </c>
      <c r="H4" s="59" t="s">
        <v>31</v>
      </c>
      <c r="I4" s="61" t="s">
        <v>32</v>
      </c>
      <c r="J4" s="60" t="s">
        <v>15</v>
      </c>
      <c r="K4" s="59" t="s">
        <v>31</v>
      </c>
      <c r="L4" s="59" t="s">
        <v>32</v>
      </c>
      <c r="M4" s="197"/>
      <c r="N4" s="199"/>
      <c r="O4" s="183"/>
      <c r="P4" s="193"/>
      <c r="Q4" s="4"/>
      <c r="R4" s="5"/>
      <c r="S4" s="4"/>
      <c r="T4" s="4"/>
      <c r="U4" s="5"/>
      <c r="V4" s="5"/>
      <c r="W4" s="5"/>
    </row>
    <row r="5" spans="1:23" ht="18" thickBot="1">
      <c r="A5" s="5"/>
      <c r="B5" s="69" t="s">
        <v>19</v>
      </c>
      <c r="C5" s="111" t="s">
        <v>54</v>
      </c>
      <c r="D5" s="114">
        <f>'[1]SO+NE spolu '!M5</f>
        <v>30</v>
      </c>
      <c r="E5" s="73">
        <f>'[1]SO+NE spolu '!O5</f>
        <v>207</v>
      </c>
      <c r="F5" s="74">
        <f>'[1]SO+NE spolu '!N5</f>
        <v>185.5</v>
      </c>
      <c r="G5" s="114">
        <f>'SO+NE spolu '!M5</f>
        <v>29</v>
      </c>
      <c r="H5" s="73">
        <f>'SO+NE spolu '!O5</f>
        <v>123</v>
      </c>
      <c r="I5" s="76">
        <f>'SO+NE spolu '!N5</f>
        <v>123</v>
      </c>
      <c r="J5" s="72"/>
      <c r="K5" s="73"/>
      <c r="L5" s="76"/>
      <c r="M5" s="100">
        <f aca="true" t="shared" si="0" ref="M5:M10">SUM(D5,G5,J5,)</f>
        <v>59</v>
      </c>
      <c r="N5" s="121">
        <f aca="true" t="shared" si="1" ref="N5:N10">F5+I5+L5</f>
        <v>308.5</v>
      </c>
      <c r="O5" s="167">
        <f aca="true" t="shared" si="2" ref="O5:O10">E5+H5+K5</f>
        <v>330</v>
      </c>
      <c r="P5" s="77"/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7.25">
      <c r="A6" s="5"/>
      <c r="B6" s="70" t="s">
        <v>20</v>
      </c>
      <c r="C6" s="112" t="s">
        <v>55</v>
      </c>
      <c r="D6" s="116">
        <f>'[1]SO+NE spolu '!M6</f>
        <v>25</v>
      </c>
      <c r="E6" s="79">
        <f>'[1]SO+NE spolu '!O6</f>
        <v>301</v>
      </c>
      <c r="F6" s="80">
        <f>'[1]SO+NE spolu '!N6</f>
        <v>218</v>
      </c>
      <c r="G6" s="116">
        <f>'SO+NE spolu '!M6</f>
        <v>24</v>
      </c>
      <c r="H6" s="79">
        <f>'SO+NE spolu '!O6</f>
        <v>135</v>
      </c>
      <c r="I6" s="81">
        <f>'SO+NE spolu '!N6</f>
        <v>135</v>
      </c>
      <c r="J6" s="169"/>
      <c r="K6" s="79"/>
      <c r="L6" s="81"/>
      <c r="M6" s="118">
        <f t="shared" si="0"/>
        <v>49</v>
      </c>
      <c r="N6" s="99">
        <f t="shared" si="1"/>
        <v>353</v>
      </c>
      <c r="O6" s="120">
        <f t="shared" si="2"/>
        <v>436</v>
      </c>
      <c r="P6" s="82"/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7.25">
      <c r="A7" s="5"/>
      <c r="B7" s="70" t="s">
        <v>21</v>
      </c>
      <c r="C7" s="112" t="s">
        <v>56</v>
      </c>
      <c r="D7" s="116">
        <f>'[1]SO+NE spolu '!M7</f>
        <v>34</v>
      </c>
      <c r="E7" s="79">
        <f>'[1]SO+NE spolu '!O7</f>
        <v>219</v>
      </c>
      <c r="F7" s="80">
        <f>'[1]SO+NE spolu '!N7</f>
        <v>124.6</v>
      </c>
      <c r="G7" s="116">
        <f>'SO+NE spolu '!M7</f>
        <v>28</v>
      </c>
      <c r="H7" s="79">
        <f>'SO+NE spolu '!O7</f>
        <v>132</v>
      </c>
      <c r="I7" s="81">
        <f>'SO+NE spolu '!N7</f>
        <v>132</v>
      </c>
      <c r="J7" s="169"/>
      <c r="K7" s="79"/>
      <c r="L7" s="81"/>
      <c r="M7" s="118">
        <f t="shared" si="0"/>
        <v>62</v>
      </c>
      <c r="N7" s="99">
        <f t="shared" si="1"/>
        <v>256.6</v>
      </c>
      <c r="O7" s="120">
        <f t="shared" si="2"/>
        <v>351</v>
      </c>
      <c r="P7" s="82"/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7.25">
      <c r="A8" s="5"/>
      <c r="B8" s="70" t="s">
        <v>22</v>
      </c>
      <c r="C8" s="112" t="s">
        <v>57</v>
      </c>
      <c r="D8" s="116">
        <f>'[1]SO+NE spolu '!M8</f>
        <v>34</v>
      </c>
      <c r="E8" s="79">
        <f>'[1]SO+NE spolu '!O8</f>
        <v>236</v>
      </c>
      <c r="F8" s="80">
        <f>'[1]SO+NE spolu '!N8</f>
        <v>137.3</v>
      </c>
      <c r="G8" s="116">
        <f>'SO+NE spolu '!M8</f>
        <v>16</v>
      </c>
      <c r="H8" s="79">
        <f>'SO+NE spolu '!O8</f>
        <v>180</v>
      </c>
      <c r="I8" s="81">
        <f>'SO+NE spolu '!N8</f>
        <v>180</v>
      </c>
      <c r="J8" s="169"/>
      <c r="K8" s="79"/>
      <c r="L8" s="81"/>
      <c r="M8" s="118">
        <f t="shared" si="0"/>
        <v>50</v>
      </c>
      <c r="N8" s="99">
        <f t="shared" si="1"/>
        <v>317.3</v>
      </c>
      <c r="O8" s="120">
        <f t="shared" si="2"/>
        <v>416</v>
      </c>
      <c r="P8" s="82"/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7.25">
      <c r="A9" s="5"/>
      <c r="B9" s="70" t="s">
        <v>23</v>
      </c>
      <c r="C9" s="112" t="s">
        <v>58</v>
      </c>
      <c r="D9" s="116">
        <f>'[1]SO+NE spolu '!M9</f>
        <v>30</v>
      </c>
      <c r="E9" s="79">
        <f>'[1]SO+NE spolu '!O9</f>
        <v>191</v>
      </c>
      <c r="F9" s="80">
        <f>'[1]SO+NE spolu '!N9</f>
        <v>161.8</v>
      </c>
      <c r="G9" s="116">
        <f>'SO+NE spolu '!M9</f>
        <v>56</v>
      </c>
      <c r="H9" s="79">
        <f>'SO+NE spolu '!O9</f>
        <v>0</v>
      </c>
      <c r="I9" s="81">
        <f>'SO+NE spolu '!N9</f>
        <v>0</v>
      </c>
      <c r="J9" s="169"/>
      <c r="K9" s="79"/>
      <c r="L9" s="81"/>
      <c r="M9" s="118">
        <f t="shared" si="0"/>
        <v>86</v>
      </c>
      <c r="N9" s="99">
        <f t="shared" si="1"/>
        <v>161.8</v>
      </c>
      <c r="O9" s="120">
        <f t="shared" si="2"/>
        <v>191</v>
      </c>
      <c r="P9" s="82"/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8" thickBot="1">
      <c r="A10" s="5"/>
      <c r="B10" s="70" t="s">
        <v>24</v>
      </c>
      <c r="C10" s="113" t="s">
        <v>52</v>
      </c>
      <c r="D10" s="117">
        <f>'[1]SO+NE spolu '!M10</f>
        <v>20</v>
      </c>
      <c r="E10" s="84">
        <f>'[1]SO+NE spolu '!O10</f>
        <v>517</v>
      </c>
      <c r="F10" s="85">
        <f>'[1]SO+NE spolu '!N10</f>
        <v>234.8</v>
      </c>
      <c r="G10" s="117">
        <f>'SO+NE spolu '!M10</f>
        <v>27</v>
      </c>
      <c r="H10" s="84">
        <f>'SO+NE spolu '!O10</f>
        <v>145</v>
      </c>
      <c r="I10" s="86">
        <f>'SO+NE spolu '!N10</f>
        <v>145</v>
      </c>
      <c r="J10" s="170"/>
      <c r="K10" s="84"/>
      <c r="L10" s="86"/>
      <c r="M10" s="119">
        <f t="shared" si="0"/>
        <v>47</v>
      </c>
      <c r="N10" s="122">
        <f t="shared" si="1"/>
        <v>379.8</v>
      </c>
      <c r="O10" s="168">
        <f t="shared" si="2"/>
        <v>662</v>
      </c>
      <c r="P10" s="87"/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7.25" hidden="1">
      <c r="A11" s="5"/>
      <c r="B11" s="70"/>
      <c r="C11" s="134"/>
      <c r="D11" s="165"/>
      <c r="E11" s="124"/>
      <c r="F11" s="137"/>
      <c r="G11" s="165"/>
      <c r="H11" s="124"/>
      <c r="I11" s="137"/>
      <c r="J11" s="146"/>
      <c r="K11" s="124"/>
      <c r="L11" s="125"/>
      <c r="M11" s="147"/>
      <c r="N11" s="132"/>
      <c r="O11" s="166"/>
      <c r="P11" s="128"/>
      <c r="Q11" s="5"/>
      <c r="R11" s="5"/>
      <c r="S11" s="5"/>
      <c r="T11" s="5"/>
      <c r="U11" s="5"/>
      <c r="V11" s="5"/>
      <c r="W11" s="5"/>
    </row>
    <row r="12" spans="1:23" ht="17.25" hidden="1">
      <c r="A12" s="5"/>
      <c r="B12" s="70"/>
      <c r="C12" s="112"/>
      <c r="D12" s="116"/>
      <c r="E12" s="79"/>
      <c r="F12" s="80"/>
      <c r="G12" s="116"/>
      <c r="H12" s="79"/>
      <c r="I12" s="80"/>
      <c r="J12" s="102"/>
      <c r="K12" s="79"/>
      <c r="L12" s="81"/>
      <c r="M12" s="118"/>
      <c r="N12" s="99"/>
      <c r="O12" s="120"/>
      <c r="P12" s="82"/>
      <c r="Q12" s="5"/>
      <c r="R12" s="5"/>
      <c r="S12" s="5"/>
      <c r="T12" s="5"/>
      <c r="U12" s="5"/>
      <c r="V12" s="5"/>
      <c r="W12" s="5"/>
    </row>
    <row r="13" spans="1:23" ht="17.25" hidden="1">
      <c r="A13" s="5"/>
      <c r="B13" s="70"/>
      <c r="C13" s="112"/>
      <c r="D13" s="116"/>
      <c r="E13" s="79"/>
      <c r="F13" s="80"/>
      <c r="G13" s="116"/>
      <c r="H13" s="79"/>
      <c r="I13" s="80"/>
      <c r="J13" s="102"/>
      <c r="K13" s="79"/>
      <c r="L13" s="81"/>
      <c r="M13" s="118"/>
      <c r="N13" s="99"/>
      <c r="O13" s="120"/>
      <c r="P13" s="82"/>
      <c r="Q13" s="5"/>
      <c r="R13" s="5"/>
      <c r="S13" s="5"/>
      <c r="T13" s="5"/>
      <c r="U13" s="5"/>
      <c r="V13" s="5"/>
      <c r="W13" s="5"/>
    </row>
    <row r="14" spans="1:23" ht="17.25" hidden="1">
      <c r="A14" s="5"/>
      <c r="B14" s="70"/>
      <c r="C14" s="112"/>
      <c r="D14" s="116"/>
      <c r="E14" s="79"/>
      <c r="F14" s="80"/>
      <c r="G14" s="116"/>
      <c r="H14" s="79"/>
      <c r="I14" s="80"/>
      <c r="J14" s="102"/>
      <c r="K14" s="79"/>
      <c r="L14" s="81"/>
      <c r="M14" s="118"/>
      <c r="N14" s="99"/>
      <c r="O14" s="120"/>
      <c r="P14" s="82"/>
      <c r="Q14" s="5"/>
      <c r="R14" s="5"/>
      <c r="S14" s="5"/>
      <c r="T14" s="5"/>
      <c r="U14" s="5"/>
      <c r="V14" s="5"/>
      <c r="W14" s="5"/>
    </row>
    <row r="15" spans="1:23" ht="17.25" hidden="1">
      <c r="A15" s="5"/>
      <c r="B15" s="70"/>
      <c r="C15" s="112"/>
      <c r="D15" s="116"/>
      <c r="E15" s="79"/>
      <c r="F15" s="80"/>
      <c r="G15" s="116"/>
      <c r="H15" s="79"/>
      <c r="I15" s="80"/>
      <c r="J15" s="102"/>
      <c r="K15" s="79"/>
      <c r="L15" s="81"/>
      <c r="M15" s="118"/>
      <c r="N15" s="99"/>
      <c r="O15" s="120"/>
      <c r="P15" s="82"/>
      <c r="Q15" s="5"/>
      <c r="R15" s="5"/>
      <c r="S15" s="5"/>
      <c r="T15" s="5"/>
      <c r="U15" s="5"/>
      <c r="V15" s="5"/>
      <c r="W15" s="5"/>
    </row>
    <row r="16" spans="1:23" ht="18" hidden="1" thickBot="1">
      <c r="A16" s="5"/>
      <c r="B16" s="71"/>
      <c r="C16" s="113"/>
      <c r="D16" s="117"/>
      <c r="E16" s="84"/>
      <c r="F16" s="85"/>
      <c r="G16" s="117"/>
      <c r="H16" s="84"/>
      <c r="I16" s="85"/>
      <c r="J16" s="103"/>
      <c r="K16" s="84"/>
      <c r="L16" s="86"/>
      <c r="M16" s="119"/>
      <c r="N16" s="122"/>
      <c r="O16" s="120"/>
      <c r="P16" s="87"/>
      <c r="Q16" s="5"/>
      <c r="R16" s="5"/>
      <c r="S16" s="5"/>
      <c r="T16" s="5"/>
      <c r="U16" s="5"/>
      <c r="V16" s="5"/>
      <c r="W16" s="5"/>
    </row>
    <row r="17" spans="1:23" ht="12.75">
      <c r="A17" s="5"/>
      <c r="B17" s="88"/>
      <c r="C17" s="89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89"/>
      <c r="O17" s="89"/>
      <c r="P17" s="89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B3" sqref="B3:C3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7.421875" style="0" customWidth="1"/>
    <col min="6" max="6" width="9.00390625" style="0" hidden="1" customWidth="1"/>
    <col min="7" max="7" width="6.8515625" style="0" customWidth="1"/>
    <col min="8" max="8" width="6.421875" style="0" customWidth="1"/>
    <col min="9" max="9" width="10.28125" style="0" hidden="1" customWidth="1"/>
    <col min="11" max="11" width="6.7109375" style="0" customWidth="1"/>
    <col min="12" max="12" width="6.57421875" style="0" customWidth="1"/>
    <col min="13" max="13" width="0" style="0" hidden="1" customWidth="1"/>
    <col min="14" max="14" width="8.8515625" style="0" customWidth="1"/>
    <col min="15" max="15" width="9.140625" style="0" customWidth="1"/>
    <col min="16" max="16" width="7.00390625" style="0" customWidth="1"/>
    <col min="17" max="17" width="7.140625" style="0" customWidth="1"/>
    <col min="18" max="18" width="0" style="0" hidden="1" customWidth="1"/>
  </cols>
  <sheetData>
    <row r="1" ht="13.5" thickBot="1"/>
    <row r="2" spans="2:20" ht="18" thickBot="1">
      <c r="B2" s="178" t="s">
        <v>64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2:20" ht="39" customHeight="1" thickBot="1">
      <c r="B3" s="180" t="s">
        <v>0</v>
      </c>
      <c r="C3" s="181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50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">
      <c r="B4" s="16">
        <v>3</v>
      </c>
      <c r="C4" s="17"/>
      <c r="D4" s="18" t="s">
        <v>74</v>
      </c>
      <c r="E4" s="111" t="s">
        <v>54</v>
      </c>
      <c r="F4" s="22"/>
      <c r="G4" s="176">
        <v>17</v>
      </c>
      <c r="H4" s="31">
        <v>17</v>
      </c>
      <c r="I4" s="51">
        <f>COUNTIF(G$4:G$15,"&lt;"&amp;G4)*ROWS(G$4:G$15)+COUNTIF(H$4:H$15,"&lt;"&amp;H4)</f>
        <v>91</v>
      </c>
      <c r="J4" s="54">
        <f>IF(COUNTIF(I$4:I$15,I4)&gt;1,RANK(I4,I$4:I$15,0)+(COUNT(I$4:I$15)+1-RANK(I4,I$4:I$15,0)-RANK(I4,I$4:I$15,1))/2,RANK(I4,I$4:I$15,0)+(COUNT(I$4:I$15)+1-RANK(I4,I$4:I$15,0)-RANK(I4,I$4:I$15,1)))</f>
        <v>3</v>
      </c>
      <c r="K4" s="30">
        <v>9</v>
      </c>
      <c r="L4" s="31">
        <v>9</v>
      </c>
      <c r="M4" s="51">
        <f>COUNTIF(K$4:K$15,"&lt;"&amp;K4)*ROWS(K$4:K$15)+COUNTIF(L$4:L$15,"&lt;"&amp;L4)</f>
        <v>117</v>
      </c>
      <c r="N4" s="54">
        <f>IF(COUNTIF(M$4:M$15,M4)&gt;1,RANK(M4,M$4:M$15,0)+(COUNT(M$4:M$15)+1-RANK(M4,M$4:M$15,0)-RANK(M4,M$4:M$15,1))/2,RANK(M4,M$4:M$15,0)+(COUNT(M$4:M$15)+1-RANK(M4,M$4:M$15,0)-RANK(M4,M$4:M$15,1)))</f>
        <v>1</v>
      </c>
      <c r="O4" s="48">
        <f>SUM(J4,N4)</f>
        <v>4</v>
      </c>
      <c r="P4" s="45">
        <f aca="true" t="shared" si="0" ref="P4:P15">SUM(K4,G4)</f>
        <v>26</v>
      </c>
      <c r="Q4" s="32">
        <f aca="true" t="shared" si="1" ref="Q4:Q15">SUM(L4,H4)</f>
        <v>26</v>
      </c>
      <c r="R4" s="36">
        <f>(COUNTIF(O$4:O$15,"&gt;"&amp;O4)*ROWS(O$4:O$14)+COUNTIF(P$4:P$15,"&lt;"&amp;P4))*ROWS(O$4:O$15)+COUNTIF(Q$4:Q$15,"&lt;"&amp;Q4)</f>
        <v>1450</v>
      </c>
      <c r="S4" s="42">
        <f>IF(COUNTIF(R$4:R$15,R4)&gt;1,RANK(R4,R$4:R$15,0)+(COUNT(R$4:R$15)+1-RANK(R4,R$4:R$15,0)-RANK(R4,R$4:R$15,1))/2,RANK(R4,R$4:R$15,0)+(COUNT(R$4:R$15)+1-RANK(R4,R$4:R$15,0)-RANK(R4,R$4:R$15,1)))</f>
        <v>2</v>
      </c>
      <c r="T4" s="39">
        <v>0</v>
      </c>
    </row>
    <row r="5" spans="2:20" ht="18">
      <c r="B5" s="19">
        <v>5</v>
      </c>
      <c r="C5" s="1"/>
      <c r="D5" s="92" t="s">
        <v>75</v>
      </c>
      <c r="E5" s="112" t="s">
        <v>55</v>
      </c>
      <c r="F5" s="23"/>
      <c r="G5" s="175">
        <v>21</v>
      </c>
      <c r="H5" s="28">
        <v>21</v>
      </c>
      <c r="I5" s="52">
        <f aca="true" t="shared" si="2" ref="I5:I15">COUNTIF(G$4:G$15,"&lt;"&amp;G5)*ROWS(G$4:G$15)+COUNTIF(H$4:H$15,"&lt;"&amp;H5)</f>
        <v>104</v>
      </c>
      <c r="J5" s="55">
        <f aca="true" t="shared" si="3" ref="J5:J15">IF(COUNTIF(I$4:I$15,I5)&gt;1,RANK(I5,I$4:I$15,0)+(COUNT(I$4:I$15)+1-RANK(I5,I$4:I$15,0)-RANK(I5,I$4:I$15,1))/2,RANK(I5,I$4:I$15,0)+(COUNT(I$4:I$15)+1-RANK(I5,I$4:I$15,0)-RANK(I5,I$4:I$15,1)))</f>
        <v>1.5</v>
      </c>
      <c r="K5" s="33">
        <v>6</v>
      </c>
      <c r="L5" s="28">
        <v>6</v>
      </c>
      <c r="M5" s="52">
        <f aca="true" t="shared" si="4" ref="M5:M15">COUNTIF(K$4:K$15,"&lt;"&amp;K5)*ROWS(K$4:K$15)+COUNTIF(L$4:L$15,"&lt;"&amp;L5)</f>
        <v>104</v>
      </c>
      <c r="N5" s="55">
        <f aca="true" t="shared" si="5" ref="N5:N15">IF(COUNTIF(M$4:M$15,M5)&gt;1,RANK(M5,M$4:M$15,0)+(COUNT(M$4:M$15)+1-RANK(M5,M$4:M$15,0)-RANK(M5,M$4:M$15,1))/2,RANK(M5,M$4:M$15,0)+(COUNT(M$4:M$15)+1-RANK(M5,M$4:M$15,0)-RANK(M5,M$4:M$15,1)))</f>
        <v>2</v>
      </c>
      <c r="O5" s="49">
        <f aca="true" t="shared" si="6" ref="O5:O15">SUM(J5,N5)</f>
        <v>3.5</v>
      </c>
      <c r="P5" s="46">
        <f t="shared" si="0"/>
        <v>27</v>
      </c>
      <c r="Q5" s="29">
        <f t="shared" si="1"/>
        <v>27</v>
      </c>
      <c r="R5" s="37">
        <f aca="true" t="shared" si="7" ref="R5:R15">(COUNTIF(O$4:O$15,"&gt;"&amp;O5)*ROWS(O$4:O$14)+COUNTIF(P$4:P$15,"&lt;"&amp;P5))*ROWS(O$4:O$15)+COUNTIF(Q$4:Q$15,"&lt;"&amp;Q5)</f>
        <v>1595</v>
      </c>
      <c r="S5" s="43">
        <f aca="true" t="shared" si="8" ref="S5:S15">IF(COUNTIF(R$4:R$15,R5)&gt;1,RANK(R5,R$4:R$15,0)+(COUNT(R$4:R$15)+1-RANK(R5,R$4:R$15,0)-RANK(R5,R$4:R$15,1))/2,RANK(R5,R$4:R$15,0)+(COUNT(R$4:R$15)+1-RANK(R5,R$4:R$15,0)-RANK(R5,R$4:R$15,1)))</f>
        <v>1</v>
      </c>
      <c r="T5" s="40">
        <v>0</v>
      </c>
    </row>
    <row r="6" spans="2:20" ht="18">
      <c r="B6" s="19"/>
      <c r="C6" s="1"/>
      <c r="D6" s="92"/>
      <c r="E6" s="112" t="s">
        <v>56</v>
      </c>
      <c r="F6" s="23"/>
      <c r="G6" s="115"/>
      <c r="H6" s="28"/>
      <c r="I6" s="52">
        <f t="shared" si="2"/>
        <v>0</v>
      </c>
      <c r="J6" s="55">
        <v>7</v>
      </c>
      <c r="K6" s="33"/>
      <c r="L6" s="28"/>
      <c r="M6" s="52">
        <f t="shared" si="4"/>
        <v>0</v>
      </c>
      <c r="N6" s="55">
        <v>7</v>
      </c>
      <c r="O6" s="49">
        <f t="shared" si="6"/>
        <v>14</v>
      </c>
      <c r="P6" s="46">
        <f t="shared" si="0"/>
        <v>0</v>
      </c>
      <c r="Q6" s="29">
        <f t="shared" si="1"/>
        <v>0</v>
      </c>
      <c r="R6" s="37">
        <f t="shared" si="7"/>
        <v>870</v>
      </c>
      <c r="S6" s="43">
        <v>7</v>
      </c>
      <c r="T6" s="40">
        <v>0</v>
      </c>
    </row>
    <row r="7" spans="2:20" ht="18">
      <c r="B7" s="19">
        <v>4</v>
      </c>
      <c r="C7" s="1"/>
      <c r="D7" s="92" t="s">
        <v>76</v>
      </c>
      <c r="E7" s="112" t="s">
        <v>57</v>
      </c>
      <c r="F7" s="23"/>
      <c r="G7" s="175">
        <v>21</v>
      </c>
      <c r="H7" s="28">
        <v>21</v>
      </c>
      <c r="I7" s="52">
        <f t="shared" si="2"/>
        <v>104</v>
      </c>
      <c r="J7" s="55">
        <f t="shared" si="3"/>
        <v>1.5</v>
      </c>
      <c r="K7" s="33">
        <v>0</v>
      </c>
      <c r="L7" s="28">
        <v>0</v>
      </c>
      <c r="M7" s="52">
        <f t="shared" si="4"/>
        <v>78</v>
      </c>
      <c r="N7" s="55">
        <f t="shared" si="5"/>
        <v>4</v>
      </c>
      <c r="O7" s="49">
        <f t="shared" si="6"/>
        <v>5.5</v>
      </c>
      <c r="P7" s="46">
        <f t="shared" si="0"/>
        <v>21</v>
      </c>
      <c r="Q7" s="29">
        <f t="shared" si="1"/>
        <v>21</v>
      </c>
      <c r="R7" s="37">
        <f t="shared" si="7"/>
        <v>1305</v>
      </c>
      <c r="S7" s="43">
        <f t="shared" si="8"/>
        <v>3</v>
      </c>
      <c r="T7" s="40">
        <v>0</v>
      </c>
    </row>
    <row r="8" spans="2:20" ht="18">
      <c r="B8" s="19"/>
      <c r="C8" s="1"/>
      <c r="D8" s="92"/>
      <c r="E8" s="112" t="s">
        <v>58</v>
      </c>
      <c r="F8" s="23"/>
      <c r="G8" s="115"/>
      <c r="H8" s="28"/>
      <c r="I8" s="52">
        <f t="shared" si="2"/>
        <v>0</v>
      </c>
      <c r="J8" s="55">
        <v>7</v>
      </c>
      <c r="K8" s="33"/>
      <c r="L8" s="28"/>
      <c r="M8" s="52">
        <f t="shared" si="4"/>
        <v>0</v>
      </c>
      <c r="N8" s="55">
        <v>7</v>
      </c>
      <c r="O8" s="49">
        <f t="shared" si="6"/>
        <v>14</v>
      </c>
      <c r="P8" s="46">
        <f t="shared" si="0"/>
        <v>0</v>
      </c>
      <c r="Q8" s="29">
        <f t="shared" si="1"/>
        <v>0</v>
      </c>
      <c r="R8" s="37">
        <f t="shared" si="7"/>
        <v>870</v>
      </c>
      <c r="S8" s="43">
        <v>7</v>
      </c>
      <c r="T8" s="40">
        <v>0</v>
      </c>
    </row>
    <row r="9" spans="2:20" ht="18">
      <c r="B9" s="19">
        <v>2</v>
      </c>
      <c r="C9" s="1"/>
      <c r="D9" s="93" t="s">
        <v>77</v>
      </c>
      <c r="E9" s="112" t="s">
        <v>52</v>
      </c>
      <c r="F9" s="23"/>
      <c r="G9" s="175">
        <v>15</v>
      </c>
      <c r="H9" s="28">
        <v>15</v>
      </c>
      <c r="I9" s="52">
        <f t="shared" si="2"/>
        <v>78</v>
      </c>
      <c r="J9" s="55">
        <f t="shared" si="3"/>
        <v>4</v>
      </c>
      <c r="K9" s="33">
        <v>4</v>
      </c>
      <c r="L9" s="28">
        <v>4</v>
      </c>
      <c r="M9" s="52">
        <f t="shared" si="4"/>
        <v>91</v>
      </c>
      <c r="N9" s="55">
        <f t="shared" si="5"/>
        <v>3</v>
      </c>
      <c r="O9" s="49">
        <f t="shared" si="6"/>
        <v>7</v>
      </c>
      <c r="P9" s="46">
        <f t="shared" si="0"/>
        <v>19</v>
      </c>
      <c r="Q9" s="29">
        <f t="shared" si="1"/>
        <v>19</v>
      </c>
      <c r="R9" s="37">
        <f t="shared" si="7"/>
        <v>1160</v>
      </c>
      <c r="S9" s="43">
        <f t="shared" si="8"/>
        <v>4</v>
      </c>
      <c r="T9" s="40">
        <v>0</v>
      </c>
    </row>
    <row r="10" spans="2:20" ht="18" hidden="1">
      <c r="B10" s="19"/>
      <c r="C10" s="1"/>
      <c r="D10" s="92"/>
      <c r="E10" s="112"/>
      <c r="F10" s="23"/>
      <c r="G10" s="33">
        <v>-2</v>
      </c>
      <c r="H10" s="33">
        <v>-2</v>
      </c>
      <c r="I10" s="52">
        <f t="shared" si="2"/>
        <v>0</v>
      </c>
      <c r="J10" s="55">
        <f t="shared" si="3"/>
        <v>8.5</v>
      </c>
      <c r="K10" s="33">
        <v>-2</v>
      </c>
      <c r="L10" s="33">
        <v>-2</v>
      </c>
      <c r="M10" s="52">
        <f t="shared" si="4"/>
        <v>0</v>
      </c>
      <c r="N10" s="55">
        <f t="shared" si="5"/>
        <v>8.5</v>
      </c>
      <c r="O10" s="49">
        <f t="shared" si="6"/>
        <v>17</v>
      </c>
      <c r="P10" s="46">
        <f t="shared" si="0"/>
        <v>-4</v>
      </c>
      <c r="Q10" s="29">
        <f t="shared" si="1"/>
        <v>-4</v>
      </c>
      <c r="R10" s="37">
        <f t="shared" si="7"/>
        <v>0</v>
      </c>
      <c r="S10" s="43">
        <f t="shared" si="8"/>
        <v>9.5</v>
      </c>
      <c r="T10" s="40">
        <v>0</v>
      </c>
    </row>
    <row r="11" spans="2:20" ht="18" hidden="1">
      <c r="B11" s="19"/>
      <c r="C11" s="1"/>
      <c r="D11" s="92"/>
      <c r="E11" s="112"/>
      <c r="F11" s="23"/>
      <c r="G11" s="33">
        <v>-2</v>
      </c>
      <c r="H11" s="33">
        <v>-2</v>
      </c>
      <c r="I11" s="52">
        <f t="shared" si="2"/>
        <v>0</v>
      </c>
      <c r="J11" s="55">
        <f t="shared" si="3"/>
        <v>8.5</v>
      </c>
      <c r="K11" s="33">
        <v>-2</v>
      </c>
      <c r="L11" s="33">
        <v>-2</v>
      </c>
      <c r="M11" s="52">
        <f t="shared" si="4"/>
        <v>0</v>
      </c>
      <c r="N11" s="55">
        <f t="shared" si="5"/>
        <v>8.5</v>
      </c>
      <c r="O11" s="49">
        <f t="shared" si="6"/>
        <v>17</v>
      </c>
      <c r="P11" s="46">
        <f t="shared" si="0"/>
        <v>-4</v>
      </c>
      <c r="Q11" s="29">
        <f t="shared" si="1"/>
        <v>-4</v>
      </c>
      <c r="R11" s="37">
        <f t="shared" si="7"/>
        <v>0</v>
      </c>
      <c r="S11" s="43">
        <f t="shared" si="8"/>
        <v>9.5</v>
      </c>
      <c r="T11" s="40">
        <v>0</v>
      </c>
    </row>
    <row r="12" spans="2:20" ht="18" hidden="1">
      <c r="B12" s="19"/>
      <c r="C12" s="1"/>
      <c r="D12" s="92"/>
      <c r="E12" s="112"/>
      <c r="F12" s="23"/>
      <c r="G12" s="33">
        <v>-2</v>
      </c>
      <c r="H12" s="33">
        <v>-2</v>
      </c>
      <c r="I12" s="52">
        <f t="shared" si="2"/>
        <v>0</v>
      </c>
      <c r="J12" s="55">
        <f t="shared" si="3"/>
        <v>8.5</v>
      </c>
      <c r="K12" s="33">
        <v>-2</v>
      </c>
      <c r="L12" s="33">
        <v>-2</v>
      </c>
      <c r="M12" s="52">
        <f t="shared" si="4"/>
        <v>0</v>
      </c>
      <c r="N12" s="55">
        <f t="shared" si="5"/>
        <v>8.5</v>
      </c>
      <c r="O12" s="49">
        <f t="shared" si="6"/>
        <v>17</v>
      </c>
      <c r="P12" s="46">
        <f t="shared" si="0"/>
        <v>-4</v>
      </c>
      <c r="Q12" s="29">
        <f t="shared" si="1"/>
        <v>-4</v>
      </c>
      <c r="R12" s="37">
        <f t="shared" si="7"/>
        <v>0</v>
      </c>
      <c r="S12" s="43">
        <f t="shared" si="8"/>
        <v>9.5</v>
      </c>
      <c r="T12" s="40">
        <v>0</v>
      </c>
    </row>
    <row r="13" spans="2:20" ht="18" hidden="1">
      <c r="B13" s="19"/>
      <c r="C13" s="1"/>
      <c r="D13" s="92"/>
      <c r="E13" s="112"/>
      <c r="F13" s="23"/>
      <c r="G13" s="33">
        <v>-2</v>
      </c>
      <c r="H13" s="33">
        <v>-2</v>
      </c>
      <c r="I13" s="52">
        <f t="shared" si="2"/>
        <v>0</v>
      </c>
      <c r="J13" s="55">
        <f t="shared" si="3"/>
        <v>8.5</v>
      </c>
      <c r="K13" s="33">
        <v>-2</v>
      </c>
      <c r="L13" s="33">
        <v>-2</v>
      </c>
      <c r="M13" s="52">
        <f t="shared" si="4"/>
        <v>0</v>
      </c>
      <c r="N13" s="55">
        <f t="shared" si="5"/>
        <v>8.5</v>
      </c>
      <c r="O13" s="49">
        <f t="shared" si="6"/>
        <v>17</v>
      </c>
      <c r="P13" s="46">
        <f t="shared" si="0"/>
        <v>-4</v>
      </c>
      <c r="Q13" s="29">
        <f t="shared" si="1"/>
        <v>-4</v>
      </c>
      <c r="R13" s="37">
        <f t="shared" si="7"/>
        <v>0</v>
      </c>
      <c r="S13" s="43">
        <f t="shared" si="8"/>
        <v>9.5</v>
      </c>
      <c r="T13" s="40">
        <v>0</v>
      </c>
    </row>
    <row r="14" spans="2:20" ht="18" hidden="1">
      <c r="B14" s="19"/>
      <c r="C14" s="1"/>
      <c r="D14" s="7"/>
      <c r="E14" s="112"/>
      <c r="F14" s="23"/>
      <c r="G14" s="33">
        <v>-2</v>
      </c>
      <c r="H14" s="33">
        <v>-2</v>
      </c>
      <c r="I14" s="52">
        <f t="shared" si="2"/>
        <v>0</v>
      </c>
      <c r="J14" s="55">
        <f t="shared" si="3"/>
        <v>8.5</v>
      </c>
      <c r="K14" s="33">
        <v>-2</v>
      </c>
      <c r="L14" s="33">
        <v>-2</v>
      </c>
      <c r="M14" s="52">
        <f t="shared" si="4"/>
        <v>0</v>
      </c>
      <c r="N14" s="55">
        <f t="shared" si="5"/>
        <v>8.5</v>
      </c>
      <c r="O14" s="49">
        <f t="shared" si="6"/>
        <v>17</v>
      </c>
      <c r="P14" s="46">
        <f t="shared" si="0"/>
        <v>-4</v>
      </c>
      <c r="Q14" s="29">
        <f t="shared" si="1"/>
        <v>-4</v>
      </c>
      <c r="R14" s="37">
        <f t="shared" si="7"/>
        <v>0</v>
      </c>
      <c r="S14" s="43">
        <f t="shared" si="8"/>
        <v>9.5</v>
      </c>
      <c r="T14" s="40">
        <v>0</v>
      </c>
    </row>
    <row r="15" spans="2:20" ht="18" hidden="1" thickBot="1">
      <c r="B15" s="20"/>
      <c r="C15" s="21"/>
      <c r="D15" s="94"/>
      <c r="E15" s="113"/>
      <c r="F15" s="24"/>
      <c r="G15" s="34">
        <v>-2</v>
      </c>
      <c r="H15" s="34">
        <v>-2</v>
      </c>
      <c r="I15" s="53">
        <f t="shared" si="2"/>
        <v>0</v>
      </c>
      <c r="J15" s="56">
        <f t="shared" si="3"/>
        <v>8.5</v>
      </c>
      <c r="K15" s="34">
        <v>-2</v>
      </c>
      <c r="L15" s="34">
        <v>-2</v>
      </c>
      <c r="M15" s="53">
        <f t="shared" si="4"/>
        <v>0</v>
      </c>
      <c r="N15" s="56">
        <f t="shared" si="5"/>
        <v>8.5</v>
      </c>
      <c r="O15" s="50">
        <f t="shared" si="6"/>
        <v>17</v>
      </c>
      <c r="P15" s="47">
        <f t="shared" si="0"/>
        <v>-4</v>
      </c>
      <c r="Q15" s="35">
        <f t="shared" si="1"/>
        <v>-4</v>
      </c>
      <c r="R15" s="38">
        <f t="shared" si="7"/>
        <v>0</v>
      </c>
      <c r="S15" s="44">
        <f t="shared" si="8"/>
        <v>9.5</v>
      </c>
      <c r="T15" s="41">
        <v>0</v>
      </c>
    </row>
    <row r="16" spans="2:20" ht="12.75" hidden="1">
      <c r="B16" s="91"/>
      <c r="C16" s="91"/>
      <c r="D16" s="91"/>
      <c r="E16" s="91"/>
      <c r="F16" s="91"/>
      <c r="G16" s="91"/>
      <c r="H16" s="91"/>
      <c r="I16" s="91"/>
      <c r="J16" s="91">
        <f>SUM(J4:J15)</f>
        <v>75</v>
      </c>
      <c r="K16" s="91"/>
      <c r="L16" s="91"/>
      <c r="M16" s="91"/>
      <c r="N16" s="91">
        <f>SUM(N4:N15)</f>
        <v>75</v>
      </c>
      <c r="O16" s="91">
        <f>SUM(O4:O15)</f>
        <v>150</v>
      </c>
      <c r="P16" s="91"/>
      <c r="Q16" s="91"/>
      <c r="R16" s="91"/>
      <c r="S16" s="91"/>
      <c r="T16" s="91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B3" sqref="B3:C3"/>
    </sheetView>
  </sheetViews>
  <sheetFormatPr defaultColWidth="9.140625" defaultRowHeight="12.75"/>
  <cols>
    <col min="1" max="1" width="2.7109375" style="0" hidden="1" customWidth="1"/>
    <col min="2" max="2" width="4.421875" style="0" customWidth="1"/>
    <col min="3" max="3" width="5.57421875" style="0" bestFit="1" customWidth="1"/>
    <col min="4" max="4" width="20.28125" style="0" customWidth="1"/>
    <col min="5" max="5" width="17.57421875" style="0" customWidth="1"/>
    <col min="6" max="6" width="8.140625" style="0" hidden="1" customWidth="1"/>
    <col min="7" max="7" width="6.7109375" style="0" customWidth="1"/>
    <col min="8" max="8" width="6.57421875" style="0" customWidth="1"/>
    <col min="9" max="9" width="10.28125" style="0" hidden="1" customWidth="1"/>
    <col min="11" max="11" width="6.7109375" style="0" customWidth="1"/>
    <col min="12" max="12" width="5.8515625" style="0" customWidth="1"/>
    <col min="13" max="13" width="0" style="0" hidden="1" customWidth="1"/>
    <col min="14" max="14" width="9.00390625" style="0" customWidth="1"/>
    <col min="15" max="15" width="10.57421875" style="0" customWidth="1"/>
    <col min="16" max="16" width="8.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" thickBot="1">
      <c r="B2" s="178" t="s">
        <v>63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2:20" ht="39.75" thickBot="1">
      <c r="B3" s="179" t="s">
        <v>0</v>
      </c>
      <c r="C3" s="179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">
      <c r="B4" s="16">
        <v>2</v>
      </c>
      <c r="C4" s="17"/>
      <c r="D4" s="18" t="s">
        <v>78</v>
      </c>
      <c r="E4" s="111" t="s">
        <v>54</v>
      </c>
      <c r="F4" s="22"/>
      <c r="G4" s="30">
        <v>11</v>
      </c>
      <c r="H4" s="31">
        <v>11</v>
      </c>
      <c r="I4" s="51">
        <f>COUNTIF(G$4:G$15,"&lt;"&amp;G4)*ROWS(G$4:G$15)+COUNTIF(H$4:H$15,"&lt;"&amp;H4)</f>
        <v>78</v>
      </c>
      <c r="J4" s="54">
        <f>IF(COUNTIF(I$4:I$15,I4)&gt;1,RANK(I4,I$4:I$15,0)+(COUNT(I$4:I$15)+1-RANK(I4,I$4:I$15,0)-RANK(I4,I$4:I$15,1))/2,RANK(I4,I$4:I$15,0)+(COUNT(I$4:I$15)+1-RANK(I4,I$4:I$15,0)-RANK(I4,I$4:I$15,1)))</f>
        <v>5</v>
      </c>
      <c r="K4" s="30">
        <v>7</v>
      </c>
      <c r="L4" s="31">
        <v>7</v>
      </c>
      <c r="M4" s="51">
        <f>COUNTIF(K$4:K$15,"&lt;"&amp;K4)*ROWS(K$4:K$15)+COUNTIF(L$4:L$15,"&lt;"&amp;L4)</f>
        <v>91</v>
      </c>
      <c r="N4" s="54">
        <f>IF(COUNTIF(M$4:M$15,M4)&gt;1,RANK(M4,M$4:M$15,0)+(COUNT(M$4:M$15)+1-RANK(M4,M$4:M$15,0)-RANK(M4,M$4:M$15,1))/2,RANK(M4,M$4:M$15,0)+(COUNT(M$4:M$15)+1-RANK(M4,M$4:M$15,0)-RANK(M4,M$4:M$15,1)))</f>
        <v>4</v>
      </c>
      <c r="O4" s="48">
        <f>SUM(J4,N4)</f>
        <v>9</v>
      </c>
      <c r="P4" s="45">
        <f aca="true" t="shared" si="0" ref="P4:P15">SUM(K4,G4)</f>
        <v>18</v>
      </c>
      <c r="Q4" s="32">
        <f aca="true" t="shared" si="1" ref="Q4:Q15">SUM(L4,H4)</f>
        <v>18</v>
      </c>
      <c r="R4" s="36">
        <f>(COUNTIF(O$4:O$15,"&gt;"&amp;O4)*ROWS(O$4:O$14)+COUNTIF(P$4:P$15,"&lt;"&amp;P4))*ROWS(O$4:O$15)+COUNTIF(Q$4:Q$15,"&lt;"&amp;Q4)</f>
        <v>1015</v>
      </c>
      <c r="S4" s="42">
        <f>IF(COUNTIF(R$4:R$15,R4)&gt;1,RANK(R4,R$4:R$15,0)+(COUNT(R$4:R$15)+1-RANK(R4,R$4:R$15,0)-RANK(R4,R$4:R$15,1))/2,RANK(R4,R$4:R$15,0)+(COUNT(R$4:R$15)+1-RANK(R4,R$4:R$15,0)-RANK(R4,R$4:R$15,1)))</f>
        <v>5</v>
      </c>
      <c r="T4" s="39">
        <v>0</v>
      </c>
    </row>
    <row r="5" spans="2:20" ht="18">
      <c r="B5" s="19">
        <v>4</v>
      </c>
      <c r="C5" s="1"/>
      <c r="D5" s="92" t="s">
        <v>79</v>
      </c>
      <c r="E5" s="112" t="s">
        <v>55</v>
      </c>
      <c r="F5" s="23"/>
      <c r="G5" s="33">
        <v>15</v>
      </c>
      <c r="H5" s="28">
        <v>15</v>
      </c>
      <c r="I5" s="52">
        <f aca="true" t="shared" si="2" ref="I5:I15">COUNTIF(G$4:G$15,"&lt;"&amp;G5)*ROWS(G$4:G$15)+COUNTIF(H$4:H$15,"&lt;"&amp;H5)</f>
        <v>91</v>
      </c>
      <c r="J5" s="55">
        <f aca="true" t="shared" si="3" ref="J5:J15">IF(COUNTIF(I$4:I$15,I5)&gt;1,RANK(I5,I$4:I$15,0)+(COUNT(I$4:I$15)+1-RANK(I5,I$4:I$15,0)-RANK(I5,I$4:I$15,1))/2,RANK(I5,I$4:I$15,0)+(COUNT(I$4:I$15)+1-RANK(I5,I$4:I$15,0)-RANK(I5,I$4:I$15,1)))</f>
        <v>4</v>
      </c>
      <c r="K5" s="33">
        <v>4</v>
      </c>
      <c r="L5" s="28">
        <v>4</v>
      </c>
      <c r="M5" s="52">
        <f aca="true" t="shared" si="4" ref="M5:M15">COUNTIF(K$4:K$15,"&lt;"&amp;K5)*ROWS(K$4:K$15)+COUNTIF(L$4:L$15,"&lt;"&amp;L5)</f>
        <v>78</v>
      </c>
      <c r="N5" s="55">
        <f aca="true" t="shared" si="5" ref="N5:N15">IF(COUNTIF(M$4:M$15,M5)&gt;1,RANK(M5,M$4:M$15,0)+(COUNT(M$4:M$15)+1-RANK(M5,M$4:M$15,0)-RANK(M5,M$4:M$15,1))/2,RANK(M5,M$4:M$15,0)+(COUNT(M$4:M$15)+1-RANK(M5,M$4:M$15,0)-RANK(M5,M$4:M$15,1)))</f>
        <v>5</v>
      </c>
      <c r="O5" s="49">
        <f aca="true" t="shared" si="6" ref="O5:O15">SUM(J5,N5)</f>
        <v>9</v>
      </c>
      <c r="P5" s="46">
        <f t="shared" si="0"/>
        <v>19</v>
      </c>
      <c r="Q5" s="29">
        <f t="shared" si="1"/>
        <v>19</v>
      </c>
      <c r="R5" s="37">
        <f aca="true" t="shared" si="7" ref="R5:R15">(COUNTIF(O$4:O$15,"&gt;"&amp;O5)*ROWS(O$4:O$14)+COUNTIF(P$4:P$15,"&lt;"&amp;P5))*ROWS(O$4:O$15)+COUNTIF(Q$4:Q$15,"&lt;"&amp;Q5)</f>
        <v>1028</v>
      </c>
      <c r="S5" s="43">
        <f aca="true" t="shared" si="8" ref="S5:S15">IF(COUNTIF(R$4:R$15,R5)&gt;1,RANK(R5,R$4:R$15,0)+(COUNT(R$4:R$15)+1-RANK(R5,R$4:R$15,0)-RANK(R5,R$4:R$15,1))/2,RANK(R5,R$4:R$15,0)+(COUNT(R$4:R$15)+1-RANK(R5,R$4:R$15,0)-RANK(R5,R$4:R$15,1)))</f>
        <v>4</v>
      </c>
      <c r="T5" s="40">
        <v>0</v>
      </c>
    </row>
    <row r="6" spans="2:20" ht="18">
      <c r="B6" s="19">
        <v>1</v>
      </c>
      <c r="C6" s="1"/>
      <c r="D6" s="92" t="s">
        <v>80</v>
      </c>
      <c r="E6" s="112" t="s">
        <v>56</v>
      </c>
      <c r="F6" s="23"/>
      <c r="G6" s="33">
        <v>21</v>
      </c>
      <c r="H6" s="28">
        <v>21</v>
      </c>
      <c r="I6" s="52">
        <f t="shared" si="2"/>
        <v>130</v>
      </c>
      <c r="J6" s="55">
        <f t="shared" si="3"/>
        <v>1</v>
      </c>
      <c r="K6" s="33">
        <v>10</v>
      </c>
      <c r="L6" s="28">
        <v>10</v>
      </c>
      <c r="M6" s="52">
        <f t="shared" si="4"/>
        <v>117</v>
      </c>
      <c r="N6" s="55">
        <f t="shared" si="5"/>
        <v>2</v>
      </c>
      <c r="O6" s="49">
        <f t="shared" si="6"/>
        <v>3</v>
      </c>
      <c r="P6" s="46">
        <f t="shared" si="0"/>
        <v>31</v>
      </c>
      <c r="Q6" s="29">
        <f t="shared" si="1"/>
        <v>31</v>
      </c>
      <c r="R6" s="37">
        <f t="shared" si="7"/>
        <v>1595</v>
      </c>
      <c r="S6" s="43">
        <f t="shared" si="8"/>
        <v>1</v>
      </c>
      <c r="T6" s="40">
        <v>0</v>
      </c>
    </row>
    <row r="7" spans="2:20" ht="18">
      <c r="B7" s="19">
        <v>5</v>
      </c>
      <c r="C7" s="1"/>
      <c r="D7" s="92" t="s">
        <v>81</v>
      </c>
      <c r="E7" s="112" t="s">
        <v>57</v>
      </c>
      <c r="F7" s="23"/>
      <c r="G7" s="33">
        <v>16</v>
      </c>
      <c r="H7" s="28">
        <v>16</v>
      </c>
      <c r="I7" s="52">
        <f t="shared" si="2"/>
        <v>104</v>
      </c>
      <c r="J7" s="55">
        <f t="shared" si="3"/>
        <v>2.5</v>
      </c>
      <c r="K7" s="33">
        <v>11</v>
      </c>
      <c r="L7" s="28">
        <v>11</v>
      </c>
      <c r="M7" s="52">
        <f t="shared" si="4"/>
        <v>130</v>
      </c>
      <c r="N7" s="55">
        <f t="shared" si="5"/>
        <v>1</v>
      </c>
      <c r="O7" s="49">
        <f t="shared" si="6"/>
        <v>3.5</v>
      </c>
      <c r="P7" s="46">
        <f t="shared" si="0"/>
        <v>27</v>
      </c>
      <c r="Q7" s="29">
        <f t="shared" si="1"/>
        <v>27</v>
      </c>
      <c r="R7" s="37">
        <f t="shared" si="7"/>
        <v>1450</v>
      </c>
      <c r="S7" s="43">
        <f t="shared" si="8"/>
        <v>2</v>
      </c>
      <c r="T7" s="40">
        <v>0</v>
      </c>
    </row>
    <row r="8" spans="2:20" ht="18">
      <c r="B8" s="19"/>
      <c r="C8" s="1"/>
      <c r="D8" s="92"/>
      <c r="E8" s="112" t="s">
        <v>58</v>
      </c>
      <c r="F8" s="23"/>
      <c r="G8" s="33"/>
      <c r="H8" s="28"/>
      <c r="I8" s="52">
        <f t="shared" si="2"/>
        <v>0</v>
      </c>
      <c r="J8" s="55">
        <v>7</v>
      </c>
      <c r="K8" s="33"/>
      <c r="L8" s="28"/>
      <c r="M8" s="52">
        <f t="shared" si="4"/>
        <v>0</v>
      </c>
      <c r="N8" s="55">
        <v>7</v>
      </c>
      <c r="O8" s="49">
        <f t="shared" si="6"/>
        <v>14</v>
      </c>
      <c r="P8" s="46">
        <f t="shared" si="0"/>
        <v>0</v>
      </c>
      <c r="Q8" s="29">
        <f t="shared" si="1"/>
        <v>0</v>
      </c>
      <c r="R8" s="37">
        <f t="shared" si="7"/>
        <v>870</v>
      </c>
      <c r="S8" s="43">
        <v>7</v>
      </c>
      <c r="T8" s="40">
        <v>0</v>
      </c>
    </row>
    <row r="9" spans="2:20" ht="18">
      <c r="B9" s="19">
        <v>3</v>
      </c>
      <c r="C9" s="1"/>
      <c r="D9" s="93" t="s">
        <v>82</v>
      </c>
      <c r="E9" s="112" t="s">
        <v>52</v>
      </c>
      <c r="F9" s="23"/>
      <c r="G9" s="33">
        <v>16</v>
      </c>
      <c r="H9" s="28">
        <v>16</v>
      </c>
      <c r="I9" s="52">
        <f t="shared" si="2"/>
        <v>104</v>
      </c>
      <c r="J9" s="55">
        <f t="shared" si="3"/>
        <v>2.5</v>
      </c>
      <c r="K9" s="33">
        <v>8</v>
      </c>
      <c r="L9" s="28">
        <v>8</v>
      </c>
      <c r="M9" s="52">
        <f t="shared" si="4"/>
        <v>104</v>
      </c>
      <c r="N9" s="55">
        <f t="shared" si="5"/>
        <v>3</v>
      </c>
      <c r="O9" s="49">
        <f t="shared" si="6"/>
        <v>5.5</v>
      </c>
      <c r="P9" s="46">
        <f t="shared" si="0"/>
        <v>24</v>
      </c>
      <c r="Q9" s="29">
        <f t="shared" si="1"/>
        <v>24</v>
      </c>
      <c r="R9" s="37">
        <f t="shared" si="7"/>
        <v>1305</v>
      </c>
      <c r="S9" s="43">
        <f t="shared" si="8"/>
        <v>3</v>
      </c>
      <c r="T9" s="40">
        <v>0</v>
      </c>
    </row>
    <row r="10" spans="2:20" ht="18" hidden="1">
      <c r="B10" s="19"/>
      <c r="C10" s="1"/>
      <c r="D10" s="92"/>
      <c r="E10" s="112"/>
      <c r="F10" s="23"/>
      <c r="G10" s="33">
        <v>-2</v>
      </c>
      <c r="H10" s="33">
        <v>-2</v>
      </c>
      <c r="I10" s="52">
        <f t="shared" si="2"/>
        <v>0</v>
      </c>
      <c r="J10" s="55">
        <f t="shared" si="3"/>
        <v>9</v>
      </c>
      <c r="K10" s="33">
        <v>-2</v>
      </c>
      <c r="L10" s="33">
        <v>-2</v>
      </c>
      <c r="M10" s="52">
        <f t="shared" si="4"/>
        <v>0</v>
      </c>
      <c r="N10" s="55">
        <f t="shared" si="5"/>
        <v>9</v>
      </c>
      <c r="O10" s="49">
        <f t="shared" si="6"/>
        <v>18</v>
      </c>
      <c r="P10" s="46">
        <f t="shared" si="0"/>
        <v>-4</v>
      </c>
      <c r="Q10" s="29">
        <f t="shared" si="1"/>
        <v>-4</v>
      </c>
      <c r="R10" s="37">
        <f t="shared" si="7"/>
        <v>0</v>
      </c>
      <c r="S10" s="43">
        <f t="shared" si="8"/>
        <v>9.5</v>
      </c>
      <c r="T10" s="40">
        <v>0</v>
      </c>
    </row>
    <row r="11" spans="2:20" ht="18" hidden="1">
      <c r="B11" s="19"/>
      <c r="C11" s="1"/>
      <c r="D11" s="92"/>
      <c r="E11" s="112"/>
      <c r="F11" s="23"/>
      <c r="G11" s="33">
        <v>-2</v>
      </c>
      <c r="H11" s="33">
        <v>-2</v>
      </c>
      <c r="I11" s="52">
        <f t="shared" si="2"/>
        <v>0</v>
      </c>
      <c r="J11" s="55">
        <f t="shared" si="3"/>
        <v>9</v>
      </c>
      <c r="K11" s="33">
        <v>-2</v>
      </c>
      <c r="L11" s="33">
        <v>-2</v>
      </c>
      <c r="M11" s="52">
        <f t="shared" si="4"/>
        <v>0</v>
      </c>
      <c r="N11" s="55">
        <f t="shared" si="5"/>
        <v>9</v>
      </c>
      <c r="O11" s="49">
        <f t="shared" si="6"/>
        <v>18</v>
      </c>
      <c r="P11" s="46">
        <f t="shared" si="0"/>
        <v>-4</v>
      </c>
      <c r="Q11" s="29">
        <f t="shared" si="1"/>
        <v>-4</v>
      </c>
      <c r="R11" s="37">
        <f t="shared" si="7"/>
        <v>0</v>
      </c>
      <c r="S11" s="43">
        <f t="shared" si="8"/>
        <v>9.5</v>
      </c>
      <c r="T11" s="40">
        <v>0</v>
      </c>
    </row>
    <row r="12" spans="2:20" ht="18" hidden="1">
      <c r="B12" s="19"/>
      <c r="C12" s="1"/>
      <c r="D12" s="92"/>
      <c r="E12" s="112"/>
      <c r="F12" s="23"/>
      <c r="G12" s="33">
        <v>-2</v>
      </c>
      <c r="H12" s="33">
        <v>-2</v>
      </c>
      <c r="I12" s="52">
        <f t="shared" si="2"/>
        <v>0</v>
      </c>
      <c r="J12" s="55">
        <f t="shared" si="3"/>
        <v>9</v>
      </c>
      <c r="K12" s="33">
        <v>-2</v>
      </c>
      <c r="L12" s="33">
        <v>-2</v>
      </c>
      <c r="M12" s="52">
        <f t="shared" si="4"/>
        <v>0</v>
      </c>
      <c r="N12" s="55">
        <f t="shared" si="5"/>
        <v>9</v>
      </c>
      <c r="O12" s="49">
        <f t="shared" si="6"/>
        <v>18</v>
      </c>
      <c r="P12" s="46">
        <f t="shared" si="0"/>
        <v>-4</v>
      </c>
      <c r="Q12" s="29">
        <f t="shared" si="1"/>
        <v>-4</v>
      </c>
      <c r="R12" s="37">
        <f t="shared" si="7"/>
        <v>0</v>
      </c>
      <c r="S12" s="43">
        <f t="shared" si="8"/>
        <v>9.5</v>
      </c>
      <c r="T12" s="40">
        <v>0</v>
      </c>
    </row>
    <row r="13" spans="2:20" ht="18" hidden="1">
      <c r="B13" s="19"/>
      <c r="C13" s="1"/>
      <c r="D13" s="92"/>
      <c r="E13" s="112"/>
      <c r="F13" s="23"/>
      <c r="G13" s="33">
        <v>-2</v>
      </c>
      <c r="H13" s="33">
        <v>-2</v>
      </c>
      <c r="I13" s="52">
        <f t="shared" si="2"/>
        <v>0</v>
      </c>
      <c r="J13" s="55">
        <f t="shared" si="3"/>
        <v>9</v>
      </c>
      <c r="K13" s="33">
        <v>-2</v>
      </c>
      <c r="L13" s="33">
        <v>-2</v>
      </c>
      <c r="M13" s="52">
        <f t="shared" si="4"/>
        <v>0</v>
      </c>
      <c r="N13" s="55">
        <f t="shared" si="5"/>
        <v>9</v>
      </c>
      <c r="O13" s="49">
        <f t="shared" si="6"/>
        <v>18</v>
      </c>
      <c r="P13" s="46">
        <f t="shared" si="0"/>
        <v>-4</v>
      </c>
      <c r="Q13" s="29">
        <f t="shared" si="1"/>
        <v>-4</v>
      </c>
      <c r="R13" s="37">
        <f t="shared" si="7"/>
        <v>0</v>
      </c>
      <c r="S13" s="43">
        <f t="shared" si="8"/>
        <v>9.5</v>
      </c>
      <c r="T13" s="40">
        <v>0</v>
      </c>
    </row>
    <row r="14" spans="2:20" ht="18" hidden="1">
      <c r="B14" s="19"/>
      <c r="C14" s="1"/>
      <c r="D14" s="7"/>
      <c r="E14" s="112"/>
      <c r="F14" s="23"/>
      <c r="G14" s="33">
        <v>-2</v>
      </c>
      <c r="H14" s="33">
        <v>-2</v>
      </c>
      <c r="I14" s="52">
        <f t="shared" si="2"/>
        <v>0</v>
      </c>
      <c r="J14" s="55">
        <f t="shared" si="3"/>
        <v>9</v>
      </c>
      <c r="K14" s="33">
        <v>-2</v>
      </c>
      <c r="L14" s="33">
        <v>-2</v>
      </c>
      <c r="M14" s="52">
        <f t="shared" si="4"/>
        <v>0</v>
      </c>
      <c r="N14" s="55">
        <f t="shared" si="5"/>
        <v>9</v>
      </c>
      <c r="O14" s="49">
        <f t="shared" si="6"/>
        <v>18</v>
      </c>
      <c r="P14" s="46">
        <f t="shared" si="0"/>
        <v>-4</v>
      </c>
      <c r="Q14" s="29">
        <f t="shared" si="1"/>
        <v>-4</v>
      </c>
      <c r="R14" s="37">
        <f t="shared" si="7"/>
        <v>0</v>
      </c>
      <c r="S14" s="43">
        <f t="shared" si="8"/>
        <v>9.5</v>
      </c>
      <c r="T14" s="40">
        <v>0</v>
      </c>
    </row>
    <row r="15" spans="2:20" ht="18" hidden="1" thickBot="1">
      <c r="B15" s="20"/>
      <c r="C15" s="21"/>
      <c r="D15" s="94"/>
      <c r="E15" s="113"/>
      <c r="F15" s="24"/>
      <c r="G15" s="34">
        <v>-2</v>
      </c>
      <c r="H15" s="34">
        <v>-2</v>
      </c>
      <c r="I15" s="53">
        <f t="shared" si="2"/>
        <v>0</v>
      </c>
      <c r="J15" s="56">
        <f t="shared" si="3"/>
        <v>9</v>
      </c>
      <c r="K15" s="34">
        <v>-2</v>
      </c>
      <c r="L15" s="34">
        <v>-2</v>
      </c>
      <c r="M15" s="53">
        <f t="shared" si="4"/>
        <v>0</v>
      </c>
      <c r="N15" s="56">
        <f t="shared" si="5"/>
        <v>9</v>
      </c>
      <c r="O15" s="50">
        <f t="shared" si="6"/>
        <v>18</v>
      </c>
      <c r="P15" s="47">
        <f t="shared" si="0"/>
        <v>-4</v>
      </c>
      <c r="Q15" s="35">
        <f t="shared" si="1"/>
        <v>-4</v>
      </c>
      <c r="R15" s="38">
        <f t="shared" si="7"/>
        <v>0</v>
      </c>
      <c r="S15" s="44">
        <f t="shared" si="8"/>
        <v>9.5</v>
      </c>
      <c r="T15" s="41">
        <v>0</v>
      </c>
    </row>
    <row r="16" spans="2:20" ht="12.75" hidden="1">
      <c r="B16" s="91"/>
      <c r="C16" s="91"/>
      <c r="D16" s="91"/>
      <c r="E16" s="91"/>
      <c r="F16" s="91"/>
      <c r="G16" s="91"/>
      <c r="H16" s="91"/>
      <c r="I16" s="91"/>
      <c r="J16" s="91">
        <f>SUM(J4:J15)</f>
        <v>76</v>
      </c>
      <c r="K16" s="91"/>
      <c r="L16" s="91"/>
      <c r="M16" s="91"/>
      <c r="N16" s="91">
        <f>SUM(N4:N15)</f>
        <v>76</v>
      </c>
      <c r="O16" s="91">
        <f>SUM(O4:O15)</f>
        <v>152</v>
      </c>
      <c r="P16" s="91"/>
      <c r="Q16" s="91"/>
      <c r="R16" s="91"/>
      <c r="S16" s="91"/>
      <c r="T16" s="91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D33" sqref="D33"/>
    </sheetView>
  </sheetViews>
  <sheetFormatPr defaultColWidth="9.140625" defaultRowHeight="12.75"/>
  <cols>
    <col min="1" max="1" width="3.28125" style="0" hidden="1" customWidth="1"/>
    <col min="2" max="2" width="5.57421875" style="0" bestFit="1" customWidth="1"/>
    <col min="3" max="3" width="5.00390625" style="0" customWidth="1"/>
    <col min="4" max="4" width="19.28125" style="0" customWidth="1"/>
    <col min="5" max="5" width="17.8515625" style="0" customWidth="1"/>
    <col min="6" max="6" width="6.8515625" style="0" hidden="1" customWidth="1"/>
    <col min="7" max="7" width="6.7109375" style="0" customWidth="1"/>
    <col min="8" max="8" width="5.8515625" style="0" customWidth="1"/>
    <col min="9" max="9" width="10.28125" style="0" hidden="1" customWidth="1"/>
    <col min="11" max="11" width="6.421875" style="0" customWidth="1"/>
    <col min="12" max="12" width="6.28125" style="0" customWidth="1"/>
    <col min="13" max="13" width="0" style="0" hidden="1" customWidth="1"/>
    <col min="14" max="14" width="9.140625" style="0" customWidth="1"/>
    <col min="15" max="15" width="10.57421875" style="0" customWidth="1"/>
    <col min="16" max="16" width="7.8515625" style="0" customWidth="1"/>
    <col min="17" max="17" width="7.57421875" style="0" customWidth="1"/>
    <col min="18" max="18" width="0" style="0" hidden="1" customWidth="1"/>
  </cols>
  <sheetData>
    <row r="1" ht="13.5" thickBot="1"/>
    <row r="2" spans="2:20" ht="18" thickBot="1">
      <c r="B2" s="178" t="s">
        <v>62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2:20" ht="39.75" thickBot="1">
      <c r="B3" s="179" t="s">
        <v>0</v>
      </c>
      <c r="C3" s="179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">
      <c r="B4" s="16">
        <v>5</v>
      </c>
      <c r="C4" s="17"/>
      <c r="D4" s="18" t="s">
        <v>83</v>
      </c>
      <c r="E4" s="111" t="s">
        <v>54</v>
      </c>
      <c r="F4" s="22"/>
      <c r="G4" s="30">
        <v>6</v>
      </c>
      <c r="H4" s="31">
        <v>6</v>
      </c>
      <c r="I4" s="51">
        <f>COUNTIF(G$4:G$15,"&lt;"&amp;G4)*ROWS(G$4:G$15)+COUNTIF(H$4:H$15,"&lt;"&amp;H4)</f>
        <v>78</v>
      </c>
      <c r="J4" s="54">
        <f aca="true" t="shared" si="0" ref="J4:J15">IF(COUNTIF(I$4:I$15,I4)&gt;1,RANK(I4,I$4:I$15,0)+(COUNT(I$4:I$15)+1-RANK(I4,I$4:I$15,0)-RANK(I4,I$4:I$15,1))/2,RANK(I4,I$4:I$15,0)+(COUNT(I$4:I$15)+1-RANK(I4,I$4:I$15,0)-RANK(I4,I$4:I$15,1)))</f>
        <v>5</v>
      </c>
      <c r="K4" s="30">
        <v>7</v>
      </c>
      <c r="L4" s="31">
        <v>7</v>
      </c>
      <c r="M4" s="51">
        <f>COUNTIF(K$4:K$15,"&lt;"&amp;K4)*ROWS(K$4:K$15)+COUNTIF(L$4:L$15,"&lt;"&amp;L4)</f>
        <v>91</v>
      </c>
      <c r="N4" s="54">
        <f aca="true" t="shared" si="1" ref="N4:N15">IF(COUNTIF(M$4:M$15,M4)&gt;1,RANK(M4,M$4:M$15,0)+(COUNT(M$4:M$15)+1-RANK(M4,M$4:M$15,0)-RANK(M4,M$4:M$15,1))/2,RANK(M4,M$4:M$15,0)+(COUNT(M$4:M$15)+1-RANK(M4,M$4:M$15,0)-RANK(M4,M$4:M$15,1)))</f>
        <v>4</v>
      </c>
      <c r="O4" s="48">
        <f>SUM(J4,N4)</f>
        <v>9</v>
      </c>
      <c r="P4" s="45">
        <v>0</v>
      </c>
      <c r="Q4" s="32">
        <v>0</v>
      </c>
      <c r="R4" s="36">
        <f>(COUNTIF(O$4:O$15,"&gt;"&amp;O4)*ROWS(O$4:O$14)+COUNTIF(P$4:P$15,"&lt;"&amp;P4))*ROWS(O$4:O$15)+COUNTIF(Q$4:Q$15,"&lt;"&amp;Q4)</f>
        <v>1002</v>
      </c>
      <c r="S4" s="42">
        <f aca="true" t="shared" si="2" ref="S4:S15">IF(COUNTIF(R$4:R$15,R4)&gt;1,RANK(R4,R$4:R$15,0)+(COUNT(R$4:R$15)+1-RANK(R4,R$4:R$15,0)-RANK(R4,R$4:R$15,1))/2,RANK(R4,R$4:R$15,0)+(COUNT(R$4:R$15)+1-RANK(R4,R$4:R$15,0)-RANK(R4,R$4:R$15,1)))</f>
        <v>5</v>
      </c>
      <c r="T4" s="39">
        <v>0</v>
      </c>
    </row>
    <row r="5" spans="2:20" ht="18">
      <c r="B5" s="19">
        <v>3</v>
      </c>
      <c r="C5" s="1"/>
      <c r="D5" s="92" t="s">
        <v>84</v>
      </c>
      <c r="E5" s="112" t="s">
        <v>55</v>
      </c>
      <c r="F5" s="23"/>
      <c r="G5" s="33">
        <v>14</v>
      </c>
      <c r="H5" s="28">
        <v>14</v>
      </c>
      <c r="I5" s="52">
        <f aca="true" t="shared" si="3" ref="I5:I15">COUNTIF(G$4:G$15,"&lt;"&amp;G5)*ROWS(G$4:G$15)+COUNTIF(H$4:H$15,"&lt;"&amp;H5)</f>
        <v>104</v>
      </c>
      <c r="J5" s="55">
        <f t="shared" si="0"/>
        <v>3</v>
      </c>
      <c r="K5" s="33">
        <v>6</v>
      </c>
      <c r="L5" s="28">
        <v>6</v>
      </c>
      <c r="M5" s="52">
        <f aca="true" t="shared" si="4" ref="M5:M15">COUNTIF(K$4:K$15,"&lt;"&amp;K5)*ROWS(K$4:K$15)+COUNTIF(L$4:L$15,"&lt;"&amp;L5)</f>
        <v>78</v>
      </c>
      <c r="N5" s="55">
        <f t="shared" si="1"/>
        <v>5</v>
      </c>
      <c r="O5" s="49">
        <f aca="true" t="shared" si="5" ref="O5:O15">SUM(J5,N5)</f>
        <v>8</v>
      </c>
      <c r="P5" s="46">
        <v>0</v>
      </c>
      <c r="Q5" s="29">
        <v>0</v>
      </c>
      <c r="R5" s="37">
        <f aca="true" t="shared" si="6" ref="R5:R15">(COUNTIF(O$4:O$15,"&gt;"&amp;O5)*ROWS(O$4:O$14)+COUNTIF(P$4:P$15,"&lt;"&amp;P5))*ROWS(O$4:O$15)+COUNTIF(Q$4:Q$15,"&lt;"&amp;Q5)</f>
        <v>1134</v>
      </c>
      <c r="S5" s="43">
        <f t="shared" si="2"/>
        <v>4</v>
      </c>
      <c r="T5" s="40">
        <v>0</v>
      </c>
    </row>
    <row r="6" spans="2:20" ht="18">
      <c r="B6" s="19">
        <v>1</v>
      </c>
      <c r="C6" s="1"/>
      <c r="D6" s="92" t="s">
        <v>85</v>
      </c>
      <c r="E6" s="112" t="s">
        <v>56</v>
      </c>
      <c r="F6" s="23"/>
      <c r="G6" s="33">
        <v>19</v>
      </c>
      <c r="H6" s="28">
        <v>19</v>
      </c>
      <c r="I6" s="52">
        <f t="shared" si="3"/>
        <v>130</v>
      </c>
      <c r="J6" s="55">
        <f t="shared" si="0"/>
        <v>1</v>
      </c>
      <c r="K6" s="33">
        <v>13</v>
      </c>
      <c r="L6" s="28">
        <v>13</v>
      </c>
      <c r="M6" s="52">
        <f t="shared" si="4"/>
        <v>130</v>
      </c>
      <c r="N6" s="55">
        <f t="shared" si="1"/>
        <v>1</v>
      </c>
      <c r="O6" s="49">
        <f t="shared" si="5"/>
        <v>2</v>
      </c>
      <c r="P6" s="46">
        <f aca="true" t="shared" si="7" ref="P6:P15">SUM(K6,G6)</f>
        <v>32</v>
      </c>
      <c r="Q6" s="29">
        <f aca="true" t="shared" si="8" ref="Q6:Q15">SUM(L6,H6)</f>
        <v>32</v>
      </c>
      <c r="R6" s="37">
        <f t="shared" si="6"/>
        <v>1595</v>
      </c>
      <c r="S6" s="43">
        <f t="shared" si="2"/>
        <v>1</v>
      </c>
      <c r="T6" s="40">
        <v>0</v>
      </c>
    </row>
    <row r="7" spans="2:20" ht="18">
      <c r="B7" s="19">
        <v>4</v>
      </c>
      <c r="C7" s="1"/>
      <c r="D7" s="92" t="s">
        <v>86</v>
      </c>
      <c r="E7" s="112" t="s">
        <v>57</v>
      </c>
      <c r="F7" s="23"/>
      <c r="G7" s="33">
        <v>8</v>
      </c>
      <c r="H7" s="28">
        <v>8</v>
      </c>
      <c r="I7" s="52">
        <f t="shared" si="3"/>
        <v>91</v>
      </c>
      <c r="J7" s="55">
        <f t="shared" si="0"/>
        <v>4</v>
      </c>
      <c r="K7" s="33">
        <v>9</v>
      </c>
      <c r="L7" s="28">
        <v>9</v>
      </c>
      <c r="M7" s="52">
        <f t="shared" si="4"/>
        <v>104</v>
      </c>
      <c r="N7" s="55">
        <f t="shared" si="1"/>
        <v>3</v>
      </c>
      <c r="O7" s="49">
        <f t="shared" si="5"/>
        <v>7</v>
      </c>
      <c r="P7" s="46">
        <f t="shared" si="7"/>
        <v>17</v>
      </c>
      <c r="Q7" s="29">
        <f t="shared" si="8"/>
        <v>17</v>
      </c>
      <c r="R7" s="37">
        <f t="shared" si="6"/>
        <v>1305</v>
      </c>
      <c r="S7" s="43">
        <f t="shared" si="2"/>
        <v>3</v>
      </c>
      <c r="T7" s="40">
        <v>0</v>
      </c>
    </row>
    <row r="8" spans="2:20" ht="18">
      <c r="B8" s="19"/>
      <c r="C8" s="1"/>
      <c r="D8" s="92"/>
      <c r="E8" s="112" t="s">
        <v>58</v>
      </c>
      <c r="F8" s="23"/>
      <c r="G8" s="33"/>
      <c r="H8" s="28"/>
      <c r="I8" s="52">
        <f t="shared" si="3"/>
        <v>0</v>
      </c>
      <c r="J8" s="55">
        <v>7</v>
      </c>
      <c r="K8" s="33"/>
      <c r="L8" s="28"/>
      <c r="M8" s="52">
        <f t="shared" si="4"/>
        <v>0</v>
      </c>
      <c r="N8" s="55">
        <v>7</v>
      </c>
      <c r="O8" s="49">
        <f t="shared" si="5"/>
        <v>14</v>
      </c>
      <c r="P8" s="46">
        <f t="shared" si="7"/>
        <v>0</v>
      </c>
      <c r="Q8" s="29">
        <f t="shared" si="8"/>
        <v>0</v>
      </c>
      <c r="R8" s="37">
        <f t="shared" si="6"/>
        <v>870</v>
      </c>
      <c r="S8" s="43">
        <v>7</v>
      </c>
      <c r="T8" s="40">
        <v>0</v>
      </c>
    </row>
    <row r="9" spans="2:20" ht="18" thickBot="1">
      <c r="B9" s="20">
        <v>2</v>
      </c>
      <c r="C9" s="21"/>
      <c r="D9" s="173" t="s">
        <v>87</v>
      </c>
      <c r="E9" s="113" t="s">
        <v>52</v>
      </c>
      <c r="F9" s="24"/>
      <c r="G9" s="34">
        <v>16</v>
      </c>
      <c r="H9" s="164">
        <v>16</v>
      </c>
      <c r="I9" s="53">
        <f t="shared" si="3"/>
        <v>117</v>
      </c>
      <c r="J9" s="56">
        <f t="shared" si="0"/>
        <v>2</v>
      </c>
      <c r="K9" s="34">
        <v>12</v>
      </c>
      <c r="L9" s="164">
        <v>12</v>
      </c>
      <c r="M9" s="53">
        <f t="shared" si="4"/>
        <v>117</v>
      </c>
      <c r="N9" s="56">
        <f t="shared" si="1"/>
        <v>2</v>
      </c>
      <c r="O9" s="50">
        <f t="shared" si="5"/>
        <v>4</v>
      </c>
      <c r="P9" s="47">
        <f t="shared" si="7"/>
        <v>28</v>
      </c>
      <c r="Q9" s="35">
        <f t="shared" si="8"/>
        <v>28</v>
      </c>
      <c r="R9" s="38">
        <f t="shared" si="6"/>
        <v>1450</v>
      </c>
      <c r="S9" s="44">
        <f t="shared" si="2"/>
        <v>2</v>
      </c>
      <c r="T9" s="41">
        <v>0</v>
      </c>
    </row>
    <row r="10" spans="2:20" ht="18" hidden="1">
      <c r="B10" s="152"/>
      <c r="C10" s="153"/>
      <c r="D10" s="154"/>
      <c r="E10" s="134"/>
      <c r="F10" s="155"/>
      <c r="G10" s="156">
        <v>-2</v>
      </c>
      <c r="H10" s="156">
        <v>-2</v>
      </c>
      <c r="I10" s="157">
        <f t="shared" si="3"/>
        <v>0</v>
      </c>
      <c r="J10" s="151">
        <f t="shared" si="0"/>
        <v>9</v>
      </c>
      <c r="K10" s="156">
        <v>-2</v>
      </c>
      <c r="L10" s="156">
        <v>-2</v>
      </c>
      <c r="M10" s="157">
        <f t="shared" si="4"/>
        <v>0</v>
      </c>
      <c r="N10" s="151">
        <f t="shared" si="1"/>
        <v>9</v>
      </c>
      <c r="O10" s="158">
        <f t="shared" si="5"/>
        <v>18</v>
      </c>
      <c r="P10" s="159">
        <f t="shared" si="7"/>
        <v>-4</v>
      </c>
      <c r="Q10" s="160">
        <f t="shared" si="8"/>
        <v>-4</v>
      </c>
      <c r="R10" s="161">
        <f t="shared" si="6"/>
        <v>0</v>
      </c>
      <c r="S10" s="162">
        <f t="shared" si="2"/>
        <v>9.5</v>
      </c>
      <c r="T10" s="163">
        <v>0</v>
      </c>
    </row>
    <row r="11" spans="2:20" ht="18" hidden="1">
      <c r="B11" s="19"/>
      <c r="C11" s="1"/>
      <c r="D11" s="92"/>
      <c r="E11" s="112"/>
      <c r="F11" s="23"/>
      <c r="G11" s="33">
        <v>-2</v>
      </c>
      <c r="H11" s="33">
        <v>-2</v>
      </c>
      <c r="I11" s="52">
        <f t="shared" si="3"/>
        <v>0</v>
      </c>
      <c r="J11" s="55">
        <f t="shared" si="0"/>
        <v>9</v>
      </c>
      <c r="K11" s="33">
        <v>-2</v>
      </c>
      <c r="L11" s="33">
        <v>-2</v>
      </c>
      <c r="M11" s="52">
        <f t="shared" si="4"/>
        <v>0</v>
      </c>
      <c r="N11" s="55">
        <f t="shared" si="1"/>
        <v>9</v>
      </c>
      <c r="O11" s="49">
        <f t="shared" si="5"/>
        <v>18</v>
      </c>
      <c r="P11" s="46">
        <f t="shared" si="7"/>
        <v>-4</v>
      </c>
      <c r="Q11" s="29">
        <f t="shared" si="8"/>
        <v>-4</v>
      </c>
      <c r="R11" s="37">
        <f t="shared" si="6"/>
        <v>0</v>
      </c>
      <c r="S11" s="43">
        <f t="shared" si="2"/>
        <v>9.5</v>
      </c>
      <c r="T11" s="40">
        <v>0</v>
      </c>
    </row>
    <row r="12" spans="2:20" ht="18" hidden="1">
      <c r="B12" s="19"/>
      <c r="C12" s="1"/>
      <c r="D12" s="92"/>
      <c r="E12" s="112"/>
      <c r="F12" s="23"/>
      <c r="G12" s="33">
        <v>-2</v>
      </c>
      <c r="H12" s="33">
        <v>-2</v>
      </c>
      <c r="I12" s="52">
        <f t="shared" si="3"/>
        <v>0</v>
      </c>
      <c r="J12" s="55">
        <f t="shared" si="0"/>
        <v>9</v>
      </c>
      <c r="K12" s="33">
        <v>-2</v>
      </c>
      <c r="L12" s="33">
        <v>-2</v>
      </c>
      <c r="M12" s="52">
        <f t="shared" si="4"/>
        <v>0</v>
      </c>
      <c r="N12" s="55">
        <f t="shared" si="1"/>
        <v>9</v>
      </c>
      <c r="O12" s="49">
        <f t="shared" si="5"/>
        <v>18</v>
      </c>
      <c r="P12" s="46">
        <f t="shared" si="7"/>
        <v>-4</v>
      </c>
      <c r="Q12" s="29">
        <f t="shared" si="8"/>
        <v>-4</v>
      </c>
      <c r="R12" s="37">
        <f t="shared" si="6"/>
        <v>0</v>
      </c>
      <c r="S12" s="43">
        <f t="shared" si="2"/>
        <v>9.5</v>
      </c>
      <c r="T12" s="40">
        <v>0</v>
      </c>
    </row>
    <row r="13" spans="2:20" ht="18" hidden="1">
      <c r="B13" s="19"/>
      <c r="C13" s="1"/>
      <c r="D13" s="92"/>
      <c r="E13" s="112"/>
      <c r="F13" s="23"/>
      <c r="G13" s="33">
        <v>-2</v>
      </c>
      <c r="H13" s="33">
        <v>-2</v>
      </c>
      <c r="I13" s="52">
        <f t="shared" si="3"/>
        <v>0</v>
      </c>
      <c r="J13" s="55">
        <f t="shared" si="0"/>
        <v>9</v>
      </c>
      <c r="K13" s="33">
        <v>-2</v>
      </c>
      <c r="L13" s="33">
        <v>-2</v>
      </c>
      <c r="M13" s="52">
        <f t="shared" si="4"/>
        <v>0</v>
      </c>
      <c r="N13" s="55">
        <f t="shared" si="1"/>
        <v>9</v>
      </c>
      <c r="O13" s="49">
        <f t="shared" si="5"/>
        <v>18</v>
      </c>
      <c r="P13" s="46">
        <f t="shared" si="7"/>
        <v>-4</v>
      </c>
      <c r="Q13" s="29">
        <f t="shared" si="8"/>
        <v>-4</v>
      </c>
      <c r="R13" s="37">
        <f t="shared" si="6"/>
        <v>0</v>
      </c>
      <c r="S13" s="43">
        <f t="shared" si="2"/>
        <v>9.5</v>
      </c>
      <c r="T13" s="40">
        <v>0</v>
      </c>
    </row>
    <row r="14" spans="2:20" ht="18" hidden="1">
      <c r="B14" s="19"/>
      <c r="C14" s="1"/>
      <c r="D14" s="7"/>
      <c r="E14" s="112"/>
      <c r="F14" s="23"/>
      <c r="G14" s="33">
        <v>-2</v>
      </c>
      <c r="H14" s="33">
        <v>-2</v>
      </c>
      <c r="I14" s="52">
        <f t="shared" si="3"/>
        <v>0</v>
      </c>
      <c r="J14" s="55">
        <f t="shared" si="0"/>
        <v>9</v>
      </c>
      <c r="K14" s="33">
        <v>-2</v>
      </c>
      <c r="L14" s="33">
        <v>-2</v>
      </c>
      <c r="M14" s="52">
        <f t="shared" si="4"/>
        <v>0</v>
      </c>
      <c r="N14" s="55">
        <f t="shared" si="1"/>
        <v>9</v>
      </c>
      <c r="O14" s="49">
        <f t="shared" si="5"/>
        <v>18</v>
      </c>
      <c r="P14" s="46">
        <f t="shared" si="7"/>
        <v>-4</v>
      </c>
      <c r="Q14" s="29">
        <f t="shared" si="8"/>
        <v>-4</v>
      </c>
      <c r="R14" s="37">
        <f t="shared" si="6"/>
        <v>0</v>
      </c>
      <c r="S14" s="43">
        <f t="shared" si="2"/>
        <v>9.5</v>
      </c>
      <c r="T14" s="40">
        <v>0</v>
      </c>
    </row>
    <row r="15" spans="2:20" ht="18" hidden="1" thickBot="1">
      <c r="B15" s="20"/>
      <c r="C15" s="21"/>
      <c r="D15" s="94"/>
      <c r="E15" s="113"/>
      <c r="F15" s="24"/>
      <c r="G15" s="34">
        <v>-2</v>
      </c>
      <c r="H15" s="34">
        <v>-2</v>
      </c>
      <c r="I15" s="53">
        <f t="shared" si="3"/>
        <v>0</v>
      </c>
      <c r="J15" s="56">
        <f t="shared" si="0"/>
        <v>9</v>
      </c>
      <c r="K15" s="34">
        <v>-2</v>
      </c>
      <c r="L15" s="34">
        <v>-2</v>
      </c>
      <c r="M15" s="53">
        <f t="shared" si="4"/>
        <v>0</v>
      </c>
      <c r="N15" s="56">
        <f t="shared" si="1"/>
        <v>9</v>
      </c>
      <c r="O15" s="50">
        <f t="shared" si="5"/>
        <v>18</v>
      </c>
      <c r="P15" s="47">
        <f t="shared" si="7"/>
        <v>-4</v>
      </c>
      <c r="Q15" s="35">
        <f t="shared" si="8"/>
        <v>-4</v>
      </c>
      <c r="R15" s="38">
        <f t="shared" si="6"/>
        <v>0</v>
      </c>
      <c r="S15" s="44">
        <f t="shared" si="2"/>
        <v>9.5</v>
      </c>
      <c r="T15" s="41">
        <v>0</v>
      </c>
    </row>
    <row r="16" spans="2:20" ht="12.75">
      <c r="B16" s="91"/>
      <c r="C16" s="91"/>
      <c r="D16" s="91"/>
      <c r="E16" s="91"/>
      <c r="F16" s="91"/>
      <c r="G16" s="91"/>
      <c r="H16" s="91"/>
      <c r="I16" s="91"/>
      <c r="J16" s="91">
        <f>SUM(J4:J15)</f>
        <v>76</v>
      </c>
      <c r="K16" s="91"/>
      <c r="L16" s="91"/>
      <c r="M16" s="91"/>
      <c r="N16" s="91">
        <f>SUM(N4:N15)</f>
        <v>76</v>
      </c>
      <c r="O16" s="91">
        <f>SUM(O4:O15)</f>
        <v>152</v>
      </c>
      <c r="P16" s="91"/>
      <c r="Q16" s="91"/>
      <c r="R16" s="91"/>
      <c r="S16" s="91"/>
      <c r="T16" s="91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1">
      <selection activeCell="Q5" sqref="Q5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20.28125" style="0" customWidth="1"/>
    <col min="4" max="4" width="6.7109375" style="0" customWidth="1"/>
    <col min="5" max="5" width="6.28125" style="0" customWidth="1"/>
    <col min="6" max="6" width="6.57421875" style="0" customWidth="1"/>
    <col min="7" max="7" width="7.00390625" style="0" customWidth="1"/>
    <col min="8" max="8" width="6.8515625" style="0" customWidth="1"/>
    <col min="9" max="9" width="6.421875" style="0" customWidth="1"/>
    <col min="10" max="10" width="6.57421875" style="0" customWidth="1"/>
    <col min="11" max="11" width="6.7109375" style="0" customWidth="1"/>
    <col min="12" max="13" width="6.421875" style="0" customWidth="1"/>
    <col min="14" max="14" width="6.00390625" style="0" customWidth="1"/>
    <col min="15" max="15" width="6.57421875" style="0" customWidth="1"/>
    <col min="16" max="16" width="12.140625" style="0" customWidth="1"/>
    <col min="17" max="18" width="7.28125" style="0" customWidth="1"/>
    <col min="19" max="19" width="6.0039062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86" t="s">
        <v>61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8"/>
    </row>
    <row r="3" spans="1:26" ht="16.5" customHeight="1" thickBot="1">
      <c r="A3" s="5"/>
      <c r="B3" s="194" t="s">
        <v>9</v>
      </c>
      <c r="C3" s="184" t="s">
        <v>2</v>
      </c>
      <c r="D3" s="189" t="s">
        <v>10</v>
      </c>
      <c r="E3" s="190"/>
      <c r="F3" s="190"/>
      <c r="G3" s="191" t="s">
        <v>11</v>
      </c>
      <c r="H3" s="190"/>
      <c r="I3" s="192"/>
      <c r="J3" s="189" t="s">
        <v>12</v>
      </c>
      <c r="K3" s="190"/>
      <c r="L3" s="190"/>
      <c r="M3" s="191" t="s">
        <v>13</v>
      </c>
      <c r="N3" s="190"/>
      <c r="O3" s="190"/>
      <c r="P3" s="196" t="s">
        <v>46</v>
      </c>
      <c r="Q3" s="198" t="s">
        <v>45</v>
      </c>
      <c r="R3" s="182" t="s">
        <v>14</v>
      </c>
      <c r="S3" s="184" t="s">
        <v>47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1" thickBot="1">
      <c r="A4" s="5"/>
      <c r="B4" s="195"/>
      <c r="C4" s="193"/>
      <c r="D4" s="60" t="s">
        <v>15</v>
      </c>
      <c r="E4" s="59" t="s">
        <v>31</v>
      </c>
      <c r="F4" s="59" t="s">
        <v>32</v>
      </c>
      <c r="G4" s="62" t="s">
        <v>15</v>
      </c>
      <c r="H4" s="59" t="s">
        <v>31</v>
      </c>
      <c r="I4" s="61" t="s">
        <v>32</v>
      </c>
      <c r="J4" s="60" t="s">
        <v>15</v>
      </c>
      <c r="K4" s="59" t="s">
        <v>31</v>
      </c>
      <c r="L4" s="59" t="s">
        <v>32</v>
      </c>
      <c r="M4" s="105" t="s">
        <v>15</v>
      </c>
      <c r="N4" s="59" t="s">
        <v>31</v>
      </c>
      <c r="O4" s="59" t="s">
        <v>32</v>
      </c>
      <c r="P4" s="197"/>
      <c r="Q4" s="199"/>
      <c r="R4" s="183"/>
      <c r="S4" s="185"/>
      <c r="T4" s="4"/>
      <c r="U4" s="5"/>
      <c r="V4" s="4"/>
      <c r="W4" s="4"/>
      <c r="X4" s="5"/>
      <c r="Y4" s="5"/>
      <c r="Z4" s="5"/>
    </row>
    <row r="5" spans="1:26" ht="18" thickBot="1">
      <c r="A5" s="5"/>
      <c r="B5" s="69" t="s">
        <v>19</v>
      </c>
      <c r="C5" s="121" t="s">
        <v>54</v>
      </c>
      <c r="D5" s="101">
        <f>LOOKUP(Sobota_I_kolo_sekt_A!S4,Sobota_I_kolo_sekt_A!S4)</f>
        <v>3</v>
      </c>
      <c r="E5" s="73">
        <f>LOOKUP(Sobota_I_kolo_sekt_A!Q4,Sobota_I_kolo_sekt_A!Q4)</f>
        <v>37</v>
      </c>
      <c r="F5" s="76">
        <f>LOOKUP(Sobota_I_kolo_sekt_A!P4,Sobota_I_kolo_sekt_A!P4)</f>
        <v>37</v>
      </c>
      <c r="G5" s="101">
        <f>Sobota_I_kolo_sekt_B!S4</f>
        <v>2</v>
      </c>
      <c r="H5" s="73">
        <f>Sobota_I_kolo_sekt_B!Q4</f>
        <v>26</v>
      </c>
      <c r="I5" s="74">
        <f>Sobota_I_kolo_sekt_B!P4</f>
        <v>26</v>
      </c>
      <c r="J5" s="101">
        <f>Sobota_I_kolo_sekt_C!S4</f>
        <v>5</v>
      </c>
      <c r="K5" s="73">
        <f>Sobota_I_kolo_sekt_C!Q4</f>
        <v>18</v>
      </c>
      <c r="L5" s="74">
        <f>Sobota_I_kolo_sekt_C!P4</f>
        <v>18</v>
      </c>
      <c r="M5" s="101">
        <f>Sobota_I_kolo_sekt_D!S4</f>
        <v>5</v>
      </c>
      <c r="N5" s="73">
        <f>Sobota_I_kolo_sekt_D!Q4</f>
        <v>0</v>
      </c>
      <c r="O5" s="74">
        <f>Sobota_I_kolo_sekt_D!P4</f>
        <v>0</v>
      </c>
      <c r="P5" s="148">
        <f>SUM(D5,G5,J5,M5)</f>
        <v>15</v>
      </c>
      <c r="Q5" s="63">
        <f>SUM(E5,H5,K5,N5)</f>
        <v>81</v>
      </c>
      <c r="R5" s="66">
        <f>SUM(F5,I5,L5,O5)</f>
        <v>81</v>
      </c>
      <c r="S5" s="77">
        <v>5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7.25">
      <c r="A6" s="5"/>
      <c r="B6" s="70" t="s">
        <v>20</v>
      </c>
      <c r="C6" s="99" t="s">
        <v>55</v>
      </c>
      <c r="D6" s="102">
        <f>LOOKUP(Sobota_I_kolo_sekt_A!S5,Sobota_I_kolo_sekt_A!S5)</f>
        <v>2</v>
      </c>
      <c r="E6" s="79">
        <f>LOOKUP(Sobota_I_kolo_sekt_A!Q5,Sobota_I_kolo_sekt_A!Q5)</f>
        <v>39</v>
      </c>
      <c r="F6" s="81">
        <f>LOOKUP(Sobota_I_kolo_sekt_A!P5,Sobota_I_kolo_sekt_A!P5)</f>
        <v>39</v>
      </c>
      <c r="G6" s="102">
        <f>Sobota_I_kolo_sekt_B!S5</f>
        <v>1</v>
      </c>
      <c r="H6" s="79">
        <f>Sobota_I_kolo_sekt_B!Q5</f>
        <v>27</v>
      </c>
      <c r="I6" s="80">
        <f>Sobota_I_kolo_sekt_B!P5</f>
        <v>27</v>
      </c>
      <c r="J6" s="102">
        <f>Sobota_I_kolo_sekt_C!S5</f>
        <v>4</v>
      </c>
      <c r="K6" s="79">
        <f>Sobota_I_kolo_sekt_C!Q5</f>
        <v>19</v>
      </c>
      <c r="L6" s="80">
        <f>Sobota_I_kolo_sekt_C!P5</f>
        <v>19</v>
      </c>
      <c r="M6" s="102">
        <f>Sobota_I_kolo_sekt_D!S5</f>
        <v>4</v>
      </c>
      <c r="N6" s="79">
        <f>Sobota_I_kolo_sekt_D!Q5</f>
        <v>0</v>
      </c>
      <c r="O6" s="80">
        <f>Sobota_I_kolo_sekt_D!P5</f>
        <v>0</v>
      </c>
      <c r="P6" s="149">
        <f aca="true" t="shared" si="0" ref="P6:P15">SUM(D6,G6,J6,M6)</f>
        <v>11</v>
      </c>
      <c r="Q6" s="64">
        <f aca="true" t="shared" si="1" ref="Q6:Q16">SUM(E6,H6,K6,N6)</f>
        <v>85</v>
      </c>
      <c r="R6" s="67">
        <f aca="true" t="shared" si="2" ref="R6:R16">SUM(F6,I6,L6,O6)</f>
        <v>85</v>
      </c>
      <c r="S6" s="82">
        <v>2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7.25">
      <c r="A7" s="5"/>
      <c r="B7" s="70" t="s">
        <v>21</v>
      </c>
      <c r="C7" s="99" t="s">
        <v>56</v>
      </c>
      <c r="D7" s="102">
        <f>LOOKUP(Sobota_I_kolo_sekt_A!S6,Sobota_I_kolo_sekt_A!S6)</f>
        <v>4</v>
      </c>
      <c r="E7" s="79">
        <f>LOOKUP(Sobota_I_kolo_sekt_A!Q6,Sobota_I_kolo_sekt_A!Q6)</f>
        <v>28</v>
      </c>
      <c r="F7" s="81">
        <f>LOOKUP(Sobota_I_kolo_sekt_A!P6,Sobota_I_kolo_sekt_A!P6)</f>
        <v>28</v>
      </c>
      <c r="G7" s="102">
        <f>Sobota_I_kolo_sekt_B!S6</f>
        <v>7</v>
      </c>
      <c r="H7" s="79">
        <f>Sobota_I_kolo_sekt_B!Q6</f>
        <v>0</v>
      </c>
      <c r="I7" s="80">
        <f>Sobota_I_kolo_sekt_B!P6</f>
        <v>0</v>
      </c>
      <c r="J7" s="102">
        <f>Sobota_I_kolo_sekt_C!S6</f>
        <v>1</v>
      </c>
      <c r="K7" s="79">
        <f>Sobota_I_kolo_sekt_C!Q6</f>
        <v>31</v>
      </c>
      <c r="L7" s="80">
        <f>Sobota_I_kolo_sekt_C!P6</f>
        <v>31</v>
      </c>
      <c r="M7" s="102">
        <f>Sobota_I_kolo_sekt_D!S6</f>
        <v>1</v>
      </c>
      <c r="N7" s="79">
        <f>Sobota_I_kolo_sekt_D!Q6</f>
        <v>32</v>
      </c>
      <c r="O7" s="80">
        <f>Sobota_I_kolo_sekt_D!P6</f>
        <v>32</v>
      </c>
      <c r="P7" s="149">
        <f t="shared" si="0"/>
        <v>13</v>
      </c>
      <c r="Q7" s="64">
        <f t="shared" si="1"/>
        <v>91</v>
      </c>
      <c r="R7" s="67">
        <f t="shared" si="2"/>
        <v>91</v>
      </c>
      <c r="S7" s="82">
        <v>3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7.25">
      <c r="A8" s="5"/>
      <c r="B8" s="70" t="s">
        <v>22</v>
      </c>
      <c r="C8" s="99" t="s">
        <v>57</v>
      </c>
      <c r="D8" s="102">
        <f>LOOKUP(Sobota_I_kolo_sekt_A!S7,Sobota_I_kolo_sekt_A!S7)</f>
        <v>1</v>
      </c>
      <c r="E8" s="79">
        <f>LOOKUP(Sobota_I_kolo_sekt_A!Q7,Sobota_I_kolo_sekt_A!Q7)</f>
        <v>51</v>
      </c>
      <c r="F8" s="81">
        <f>LOOKUP(Sobota_I_kolo_sekt_A!P7,Sobota_I_kolo_sekt_A!P7)</f>
        <v>51</v>
      </c>
      <c r="G8" s="102">
        <f>Sobota_I_kolo_sekt_B!S7</f>
        <v>3</v>
      </c>
      <c r="H8" s="79">
        <f>Sobota_I_kolo_sekt_B!Q7</f>
        <v>21</v>
      </c>
      <c r="I8" s="80">
        <f>Sobota_I_kolo_sekt_B!P7</f>
        <v>21</v>
      </c>
      <c r="J8" s="102">
        <f>Sobota_I_kolo_sekt_C!S7</f>
        <v>2</v>
      </c>
      <c r="K8" s="79">
        <f>Sobota_I_kolo_sekt_C!Q7</f>
        <v>27</v>
      </c>
      <c r="L8" s="80">
        <f>Sobota_I_kolo_sekt_C!P7</f>
        <v>27</v>
      </c>
      <c r="M8" s="102">
        <f>Sobota_I_kolo_sekt_D!S7</f>
        <v>3</v>
      </c>
      <c r="N8" s="79">
        <f>Sobota_I_kolo_sekt_D!Q7</f>
        <v>17</v>
      </c>
      <c r="O8" s="80">
        <f>Sobota_I_kolo_sekt_D!P7</f>
        <v>17</v>
      </c>
      <c r="P8" s="149">
        <f t="shared" si="0"/>
        <v>9</v>
      </c>
      <c r="Q8" s="64">
        <f t="shared" si="1"/>
        <v>116</v>
      </c>
      <c r="R8" s="67">
        <f t="shared" si="2"/>
        <v>116</v>
      </c>
      <c r="S8" s="82">
        <v>1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7.25">
      <c r="A9" s="5"/>
      <c r="B9" s="70" t="s">
        <v>23</v>
      </c>
      <c r="C9" s="99" t="s">
        <v>58</v>
      </c>
      <c r="D9" s="102">
        <f>LOOKUP(Sobota_I_kolo_sekt_A!S8,Sobota_I_kolo_sekt_A!S8)</f>
        <v>7</v>
      </c>
      <c r="E9" s="79">
        <f>LOOKUP(Sobota_I_kolo_sekt_A!Q8,Sobota_I_kolo_sekt_A!Q8)</f>
        <v>0</v>
      </c>
      <c r="F9" s="81">
        <f>LOOKUP(Sobota_I_kolo_sekt_A!P8,Sobota_I_kolo_sekt_A!P8)</f>
        <v>0</v>
      </c>
      <c r="G9" s="102">
        <f>Sobota_I_kolo_sekt_B!S8</f>
        <v>7</v>
      </c>
      <c r="H9" s="79">
        <f>Sobota_I_kolo_sekt_B!Q8</f>
        <v>0</v>
      </c>
      <c r="I9" s="80">
        <f>Sobota_I_kolo_sekt_B!P8</f>
        <v>0</v>
      </c>
      <c r="J9" s="102">
        <f>Sobota_I_kolo_sekt_C!S8</f>
        <v>7</v>
      </c>
      <c r="K9" s="79">
        <f>Sobota_I_kolo_sekt_C!Q8</f>
        <v>0</v>
      </c>
      <c r="L9" s="80">
        <f>Sobota_I_kolo_sekt_C!P8</f>
        <v>0</v>
      </c>
      <c r="M9" s="102">
        <f>Sobota_I_kolo_sekt_D!S8</f>
        <v>7</v>
      </c>
      <c r="N9" s="79">
        <f>Sobota_I_kolo_sekt_D!Q8</f>
        <v>0</v>
      </c>
      <c r="O9" s="80">
        <f>Sobota_I_kolo_sekt_D!P8</f>
        <v>0</v>
      </c>
      <c r="P9" s="149">
        <f t="shared" si="0"/>
        <v>28</v>
      </c>
      <c r="Q9" s="64">
        <f t="shared" si="1"/>
        <v>0</v>
      </c>
      <c r="R9" s="67">
        <f t="shared" si="2"/>
        <v>0</v>
      </c>
      <c r="S9" s="82">
        <v>6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9.5" customHeight="1" thickBot="1">
      <c r="A10" s="5"/>
      <c r="B10" s="70" t="s">
        <v>24</v>
      </c>
      <c r="C10" s="122" t="s">
        <v>52</v>
      </c>
      <c r="D10" s="103">
        <f>LOOKUP(Sobota_I_kolo_sekt_A!S9,Sobota_I_kolo_sekt_A!S9)</f>
        <v>5</v>
      </c>
      <c r="E10" s="84">
        <f>LOOKUP(Sobota_I_kolo_sekt_A!Q9,Sobota_I_kolo_sekt_A!Q9)</f>
        <v>25</v>
      </c>
      <c r="F10" s="86">
        <f>LOOKUP(Sobota_I_kolo_sekt_A!P9,Sobota_I_kolo_sekt_A!P9)</f>
        <v>25</v>
      </c>
      <c r="G10" s="103">
        <f>Sobota_I_kolo_sekt_B!S9</f>
        <v>4</v>
      </c>
      <c r="H10" s="84">
        <f>Sobota_I_kolo_sekt_B!Q9</f>
        <v>19</v>
      </c>
      <c r="I10" s="85">
        <f>Sobota_I_kolo_sekt_B!P9</f>
        <v>19</v>
      </c>
      <c r="J10" s="103">
        <f>Sobota_I_kolo_sekt_C!S9</f>
        <v>3</v>
      </c>
      <c r="K10" s="84">
        <f>Sobota_I_kolo_sekt_C!Q9</f>
        <v>24</v>
      </c>
      <c r="L10" s="85">
        <f>Sobota_I_kolo_sekt_C!P9</f>
        <v>24</v>
      </c>
      <c r="M10" s="103">
        <f>Sobota_I_kolo_sekt_D!S9</f>
        <v>2</v>
      </c>
      <c r="N10" s="84">
        <f>Sobota_I_kolo_sekt_D!Q9</f>
        <v>28</v>
      </c>
      <c r="O10" s="85">
        <f>Sobota_I_kolo_sekt_D!P9</f>
        <v>28</v>
      </c>
      <c r="P10" s="150">
        <f t="shared" si="0"/>
        <v>14</v>
      </c>
      <c r="Q10" s="65">
        <f t="shared" si="1"/>
        <v>96</v>
      </c>
      <c r="R10" s="68">
        <f t="shared" si="2"/>
        <v>96</v>
      </c>
      <c r="S10" s="87">
        <v>4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7.25" hidden="1">
      <c r="A11" s="5"/>
      <c r="B11" s="70" t="s">
        <v>25</v>
      </c>
      <c r="C11" s="134"/>
      <c r="D11" s="146">
        <f>LOOKUP(Sobota_I_kolo_sekt_A!S10,Sobota_I_kolo_sekt_A!S10)</f>
        <v>9.5</v>
      </c>
      <c r="E11" s="124">
        <f>LOOKUP(Sobota_I_kolo_sekt_A!Q10,Sobota_I_kolo_sekt_A!Q10)</f>
        <v>-4</v>
      </c>
      <c r="F11" s="125">
        <f>LOOKUP(Sobota_I_kolo_sekt_A!P10,Sobota_I_kolo_sekt_A!P10)</f>
        <v>-4</v>
      </c>
      <c r="G11" s="145">
        <f>Sobota_I_kolo_sekt_B!S10</f>
        <v>9.5</v>
      </c>
      <c r="H11" s="124">
        <f>Sobota_I_kolo_sekt_B!Q10</f>
        <v>-4</v>
      </c>
      <c r="I11" s="125">
        <f>Sobota_I_kolo_sekt_B!P10</f>
        <v>-4</v>
      </c>
      <c r="J11" s="145">
        <f>Sobota_I_kolo_sekt_C!S10</f>
        <v>9.5</v>
      </c>
      <c r="K11" s="124">
        <f>Sobota_I_kolo_sekt_C!Q10</f>
        <v>-4</v>
      </c>
      <c r="L11" s="137">
        <f>Sobota_I_kolo_sekt_C!P10</f>
        <v>-4</v>
      </c>
      <c r="M11" s="146">
        <f>Sobota_I_kolo_sekt_D!S10</f>
        <v>9.5</v>
      </c>
      <c r="N11" s="124">
        <f>Sobota_I_kolo_sekt_D!Q10</f>
        <v>-4</v>
      </c>
      <c r="O11" s="125">
        <f>Sobota_I_kolo_sekt_D!P10</f>
        <v>-4</v>
      </c>
      <c r="P11" s="147">
        <f t="shared" si="0"/>
        <v>38</v>
      </c>
      <c r="Q11" s="143">
        <f t="shared" si="1"/>
        <v>-16</v>
      </c>
      <c r="R11" s="144">
        <f t="shared" si="2"/>
        <v>-16</v>
      </c>
      <c r="S11" s="128">
        <v>1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8" hidden="1" thickBot="1">
      <c r="A12" s="5"/>
      <c r="B12" s="70" t="s">
        <v>26</v>
      </c>
      <c r="C12" s="112"/>
      <c r="D12" s="102">
        <f>LOOKUP(Sobota_I_kolo_sekt_A!S11,Sobota_I_kolo_sekt_A!S11)</f>
        <v>9.5</v>
      </c>
      <c r="E12" s="79">
        <f>LOOKUP(Sobota_I_kolo_sekt_A!Q11,Sobota_I_kolo_sekt_A!Q11)</f>
        <v>-4</v>
      </c>
      <c r="F12" s="81">
        <f>LOOKUP(Sobota_I_kolo_sekt_A!P11,Sobota_I_kolo_sekt_A!P11)</f>
        <v>-4</v>
      </c>
      <c r="G12" s="104">
        <f>Sobota_I_kolo_sekt_B!S11</f>
        <v>9.5</v>
      </c>
      <c r="H12" s="73">
        <f>Sobota_I_kolo_sekt_B!Q11</f>
        <v>-4</v>
      </c>
      <c r="I12" s="76">
        <f>Sobota_I_kolo_sekt_B!P11</f>
        <v>-4</v>
      </c>
      <c r="J12" s="104">
        <f>Sobota_I_kolo_sekt_C!S11</f>
        <v>9.5</v>
      </c>
      <c r="K12" s="73">
        <f>Sobota_I_kolo_sekt_C!Q11</f>
        <v>-4</v>
      </c>
      <c r="L12" s="74">
        <f>Sobota_I_kolo_sekt_C!P11</f>
        <v>-4</v>
      </c>
      <c r="M12" s="101">
        <f>Sobota_I_kolo_sekt_D!S11</f>
        <v>9.5</v>
      </c>
      <c r="N12" s="73">
        <f>Sobota_I_kolo_sekt_D!Q11</f>
        <v>-4</v>
      </c>
      <c r="O12" s="76">
        <f>Sobota_I_kolo_sekt_D!P11</f>
        <v>-4</v>
      </c>
      <c r="P12" s="100">
        <f t="shared" si="0"/>
        <v>38</v>
      </c>
      <c r="Q12" s="64">
        <f t="shared" si="1"/>
        <v>-16</v>
      </c>
      <c r="R12" s="67">
        <f t="shared" si="2"/>
        <v>-16</v>
      </c>
      <c r="S12" s="82">
        <v>1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8" hidden="1" thickBot="1">
      <c r="A13" s="5"/>
      <c r="B13" s="70" t="s">
        <v>27</v>
      </c>
      <c r="C13" s="112"/>
      <c r="D13" s="102">
        <f>LOOKUP(Sobota_I_kolo_sekt_A!S12,Sobota_I_kolo_sekt_A!S12)</f>
        <v>9.5</v>
      </c>
      <c r="E13" s="79">
        <f>LOOKUP(Sobota_I_kolo_sekt_A!Q12,Sobota_I_kolo_sekt_A!Q12)</f>
        <v>-4</v>
      </c>
      <c r="F13" s="81">
        <f>LOOKUP(Sobota_I_kolo_sekt_A!P12,Sobota_I_kolo_sekt_A!P12)</f>
        <v>-4</v>
      </c>
      <c r="G13" s="104">
        <f>Sobota_I_kolo_sekt_B!S12</f>
        <v>9.5</v>
      </c>
      <c r="H13" s="73">
        <f>Sobota_I_kolo_sekt_B!Q12</f>
        <v>-4</v>
      </c>
      <c r="I13" s="76">
        <f>Sobota_I_kolo_sekt_B!P12</f>
        <v>-4</v>
      </c>
      <c r="J13" s="104">
        <f>Sobota_I_kolo_sekt_C!S12</f>
        <v>9.5</v>
      </c>
      <c r="K13" s="73">
        <f>Sobota_I_kolo_sekt_C!Q12</f>
        <v>-4</v>
      </c>
      <c r="L13" s="74">
        <f>Sobota_I_kolo_sekt_C!P12</f>
        <v>-4</v>
      </c>
      <c r="M13" s="101">
        <f>Sobota_I_kolo_sekt_D!S12</f>
        <v>9.5</v>
      </c>
      <c r="N13" s="73">
        <f>Sobota_I_kolo_sekt_D!Q12</f>
        <v>-4</v>
      </c>
      <c r="O13" s="76">
        <f>Sobota_I_kolo_sekt_D!P12</f>
        <v>-4</v>
      </c>
      <c r="P13" s="100">
        <f t="shared" si="0"/>
        <v>38</v>
      </c>
      <c r="Q13" s="64">
        <f t="shared" si="1"/>
        <v>-16</v>
      </c>
      <c r="R13" s="67">
        <f t="shared" si="2"/>
        <v>-16</v>
      </c>
      <c r="S13" s="82">
        <v>1</v>
      </c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" hidden="1" thickBot="1">
      <c r="A14" s="5"/>
      <c r="B14" s="70" t="s">
        <v>28</v>
      </c>
      <c r="C14" s="112"/>
      <c r="D14" s="102">
        <f>LOOKUP(Sobota_I_kolo_sekt_A!S13,Sobota_I_kolo_sekt_A!S13)</f>
        <v>9.5</v>
      </c>
      <c r="E14" s="79">
        <f>LOOKUP(Sobota_I_kolo_sekt_A!Q13,Sobota_I_kolo_sekt_A!Q13)</f>
        <v>-4</v>
      </c>
      <c r="F14" s="81">
        <f>LOOKUP(Sobota_I_kolo_sekt_A!P13,Sobota_I_kolo_sekt_A!P13)</f>
        <v>-4</v>
      </c>
      <c r="G14" s="104">
        <f>Sobota_I_kolo_sekt_B!S13</f>
        <v>9.5</v>
      </c>
      <c r="H14" s="73">
        <f>Sobota_I_kolo_sekt_B!Q13</f>
        <v>-4</v>
      </c>
      <c r="I14" s="76">
        <f>Sobota_I_kolo_sekt_B!P13</f>
        <v>-4</v>
      </c>
      <c r="J14" s="104">
        <f>Sobota_I_kolo_sekt_C!S13</f>
        <v>9.5</v>
      </c>
      <c r="K14" s="73">
        <f>Sobota_I_kolo_sekt_C!Q13</f>
        <v>-4</v>
      </c>
      <c r="L14" s="74">
        <f>Sobota_I_kolo_sekt_C!P13</f>
        <v>-4</v>
      </c>
      <c r="M14" s="101">
        <f>Sobota_I_kolo_sekt_D!S13</f>
        <v>9.5</v>
      </c>
      <c r="N14" s="73">
        <f>Sobota_I_kolo_sekt_D!Q13</f>
        <v>-4</v>
      </c>
      <c r="O14" s="76">
        <f>Sobota_I_kolo_sekt_D!P13</f>
        <v>-4</v>
      </c>
      <c r="P14" s="100">
        <f t="shared" si="0"/>
        <v>38</v>
      </c>
      <c r="Q14" s="64">
        <f t="shared" si="1"/>
        <v>-16</v>
      </c>
      <c r="R14" s="67">
        <f t="shared" si="2"/>
        <v>-16</v>
      </c>
      <c r="S14" s="82">
        <v>1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" hidden="1" thickBot="1">
      <c r="A15" s="5"/>
      <c r="B15" s="70" t="s">
        <v>29</v>
      </c>
      <c r="C15" s="112"/>
      <c r="D15" s="102">
        <f>LOOKUP(Sobota_I_kolo_sekt_A!S14,Sobota_I_kolo_sekt_A!S14)</f>
        <v>9.5</v>
      </c>
      <c r="E15" s="79">
        <f>LOOKUP(Sobota_I_kolo_sekt_A!Q14,Sobota_I_kolo_sekt_A!Q14)</f>
        <v>-4</v>
      </c>
      <c r="F15" s="81">
        <f>LOOKUP(Sobota_I_kolo_sekt_A!P14,Sobota_I_kolo_sekt_A!P14)</f>
        <v>-4</v>
      </c>
      <c r="G15" s="104">
        <f>Sobota_I_kolo_sekt_B!S14</f>
        <v>9.5</v>
      </c>
      <c r="H15" s="73">
        <f>Sobota_I_kolo_sekt_B!Q14</f>
        <v>-4</v>
      </c>
      <c r="I15" s="76">
        <f>Sobota_I_kolo_sekt_B!P14</f>
        <v>-4</v>
      </c>
      <c r="J15" s="104">
        <f>Sobota_I_kolo_sekt_C!S14</f>
        <v>9.5</v>
      </c>
      <c r="K15" s="73">
        <f>Sobota_I_kolo_sekt_C!Q14</f>
        <v>-4</v>
      </c>
      <c r="L15" s="74">
        <f>Sobota_I_kolo_sekt_C!P14</f>
        <v>-4</v>
      </c>
      <c r="M15" s="101">
        <f>Sobota_I_kolo_sekt_D!S14</f>
        <v>9.5</v>
      </c>
      <c r="N15" s="73">
        <f>Sobota_I_kolo_sekt_D!Q14</f>
        <v>-4</v>
      </c>
      <c r="O15" s="76">
        <f>Sobota_I_kolo_sekt_D!P14</f>
        <v>-4</v>
      </c>
      <c r="P15" s="100">
        <f t="shared" si="0"/>
        <v>38</v>
      </c>
      <c r="Q15" s="64">
        <f t="shared" si="1"/>
        <v>-16</v>
      </c>
      <c r="R15" s="67">
        <f t="shared" si="2"/>
        <v>-16</v>
      </c>
      <c r="S15" s="82">
        <v>1</v>
      </c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" hidden="1" thickBot="1">
      <c r="A16" s="5"/>
      <c r="B16" s="71" t="s">
        <v>30</v>
      </c>
      <c r="C16" s="113"/>
      <c r="D16" s="103">
        <f>LOOKUP(Sobota_I_kolo_sekt_A!S15,Sobota_I_kolo_sekt_A!S15)</f>
        <v>9.5</v>
      </c>
      <c r="E16" s="84">
        <f>LOOKUP(Sobota_I_kolo_sekt_A!Q15,Sobota_I_kolo_sekt_A!Q15)</f>
        <v>-4</v>
      </c>
      <c r="F16" s="86">
        <f>LOOKUP(Sobota_I_kolo_sekt_A!P15,Sobota_I_kolo_sekt_A!P15)</f>
        <v>-4</v>
      </c>
      <c r="G16" s="104">
        <f>Sobota_I_kolo_sekt_B!S15</f>
        <v>9.5</v>
      </c>
      <c r="H16" s="73">
        <f>Sobota_I_kolo_sekt_B!Q15</f>
        <v>-4</v>
      </c>
      <c r="I16" s="76">
        <f>Sobota_I_kolo_sekt_B!P15</f>
        <v>-4</v>
      </c>
      <c r="J16" s="104">
        <f>Sobota_I_kolo_sekt_C!S15</f>
        <v>9.5</v>
      </c>
      <c r="K16" s="73">
        <f>Sobota_I_kolo_sekt_C!Q15</f>
        <v>-4</v>
      </c>
      <c r="L16" s="74">
        <f>Sobota_I_kolo_sekt_C!P15</f>
        <v>-4</v>
      </c>
      <c r="M16" s="101">
        <f>Sobota_I_kolo_sekt_D!S15</f>
        <v>9.5</v>
      </c>
      <c r="N16" s="73">
        <f>Sobota_I_kolo_sekt_D!Q15</f>
        <v>-4</v>
      </c>
      <c r="O16" s="76">
        <f>Sobota_I_kolo_sekt_D!P15</f>
        <v>-4</v>
      </c>
      <c r="P16" s="100">
        <f>SUM(D16,G16,J16,M16)</f>
        <v>38</v>
      </c>
      <c r="Q16" s="65">
        <f t="shared" si="1"/>
        <v>-16</v>
      </c>
      <c r="R16" s="68">
        <f t="shared" si="2"/>
        <v>-16</v>
      </c>
      <c r="S16" s="87">
        <v>1</v>
      </c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 hidden="1">
      <c r="A17" s="5"/>
      <c r="B17" s="88"/>
      <c r="C17" s="89"/>
      <c r="D17" s="90">
        <f>SUM(D5:D16)</f>
        <v>79</v>
      </c>
      <c r="E17" s="90">
        <f aca="true" t="shared" si="3" ref="E17:P17">SUM(E5:E16)</f>
        <v>156</v>
      </c>
      <c r="F17" s="90">
        <f t="shared" si="3"/>
        <v>156</v>
      </c>
      <c r="G17" s="90">
        <f t="shared" si="3"/>
        <v>81</v>
      </c>
      <c r="H17" s="90">
        <f t="shared" si="3"/>
        <v>69</v>
      </c>
      <c r="I17" s="90">
        <f t="shared" si="3"/>
        <v>69</v>
      </c>
      <c r="J17" s="90">
        <f t="shared" si="3"/>
        <v>79</v>
      </c>
      <c r="K17" s="90">
        <f t="shared" si="3"/>
        <v>95</v>
      </c>
      <c r="L17" s="90">
        <f t="shared" si="3"/>
        <v>95</v>
      </c>
      <c r="M17" s="90">
        <f t="shared" si="3"/>
        <v>79</v>
      </c>
      <c r="N17" s="90">
        <f t="shared" si="3"/>
        <v>53</v>
      </c>
      <c r="O17" s="90">
        <f t="shared" si="3"/>
        <v>53</v>
      </c>
      <c r="P17" s="90">
        <f t="shared" si="3"/>
        <v>318</v>
      </c>
      <c r="Q17" s="89"/>
      <c r="R17" s="89"/>
      <c r="S17" s="89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 t="s">
        <v>92</v>
      </c>
      <c r="D19" s="5"/>
      <c r="E19" s="5"/>
      <c r="F19" s="5"/>
      <c r="G19" s="5" t="s">
        <v>89</v>
      </c>
      <c r="H19" s="5"/>
      <c r="I19" s="5"/>
      <c r="J19" s="5"/>
      <c r="K19" s="5" t="s">
        <v>90</v>
      </c>
      <c r="L19" s="5"/>
      <c r="M19" s="5"/>
      <c r="N19" s="5"/>
      <c r="O19" s="5"/>
      <c r="P19" s="5" t="s">
        <v>91</v>
      </c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Q3:Q4"/>
    <mergeCell ref="R3:R4"/>
    <mergeCell ref="S3:S4"/>
    <mergeCell ref="B2:S2"/>
    <mergeCell ref="D3:F3"/>
    <mergeCell ref="G3:I3"/>
    <mergeCell ref="J3:L3"/>
    <mergeCell ref="M3:O3"/>
    <mergeCell ref="C3:C4"/>
    <mergeCell ref="B3:B4"/>
    <mergeCell ref="P3:P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K6" sqref="K6"/>
    </sheetView>
  </sheetViews>
  <sheetFormatPr defaultColWidth="9.140625" defaultRowHeight="12.75"/>
  <cols>
    <col min="1" max="1" width="3.00390625" style="0" hidden="1" customWidth="1"/>
    <col min="2" max="2" width="4.57421875" style="0" customWidth="1"/>
    <col min="3" max="3" width="5.140625" style="0" customWidth="1"/>
    <col min="4" max="4" width="19.28125" style="0" customWidth="1"/>
    <col min="5" max="5" width="16.28125" style="0" customWidth="1"/>
    <col min="6" max="6" width="8.421875" style="0" hidden="1" customWidth="1"/>
    <col min="7" max="7" width="7.140625" style="0" customWidth="1"/>
    <col min="8" max="8" width="6.7109375" style="0" customWidth="1"/>
    <col min="9" max="9" width="10.28125" style="0" hidden="1" customWidth="1"/>
    <col min="11" max="11" width="7.28125" style="0" customWidth="1"/>
    <col min="12" max="12" width="6.00390625" style="0" customWidth="1"/>
    <col min="13" max="13" width="0" style="0" hidden="1" customWidth="1"/>
    <col min="14" max="14" width="8.57421875" style="0" customWidth="1"/>
    <col min="15" max="15" width="10.57421875" style="0" customWidth="1"/>
    <col min="16" max="16" width="7.57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" thickBot="1">
      <c r="B2" s="178" t="s">
        <v>66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2:20" ht="39.75" thickBot="1">
      <c r="B3" s="179" t="s">
        <v>0</v>
      </c>
      <c r="C3" s="179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">
      <c r="B4" s="16">
        <v>2</v>
      </c>
      <c r="C4" s="17"/>
      <c r="D4" s="17" t="s">
        <v>88</v>
      </c>
      <c r="E4" s="111" t="s">
        <v>54</v>
      </c>
      <c r="F4" s="22"/>
      <c r="G4" s="30">
        <v>9</v>
      </c>
      <c r="H4" s="31">
        <v>9</v>
      </c>
      <c r="I4" s="51">
        <f>COUNTIF(G$4:G$15,"&lt;"&amp;G4)*ROWS(G$4:G$15)+COUNTIF(H$4:H$15,"&lt;"&amp;H4)</f>
        <v>117</v>
      </c>
      <c r="J4" s="54">
        <f>IF(COUNTIF(I$4:I$15,I4)&gt;1,RANK(I4,I$4:I$15,0)+(COUNT(I$4:I$15)+1-RANK(I4,I$4:I$15,0)-RANK(I4,I$4:I$15,1))/2,RANK(I4,I$4:I$15,0)+(COUNT(I$4:I$15)+1-RANK(I4,I$4:I$15,0)-RANK(I4,I$4:I$15,1)))</f>
        <v>2</v>
      </c>
      <c r="K4" s="30">
        <v>6</v>
      </c>
      <c r="L4" s="31">
        <v>6</v>
      </c>
      <c r="M4" s="51">
        <f>COUNTIF(K$4:K$15,"&lt;"&amp;K4)*ROWS(K$4:K$15)+COUNTIF(L$4:L$15,"&lt;"&amp;L4)</f>
        <v>117</v>
      </c>
      <c r="N4" s="54">
        <f>IF(COUNTIF(M$4:M$15,M4)&gt;1,RANK(M4,M$4:M$15,0)+(COUNT(M$4:M$15)+1-RANK(M4,M$4:M$15,0)-RANK(M4,M$4:M$15,1))/2,RANK(M4,M$4:M$15,0)+(COUNT(M$4:M$15)+1-RANK(M4,M$4:M$15,0)-RANK(M4,M$4:M$15,1)))</f>
        <v>1.5</v>
      </c>
      <c r="O4" s="48">
        <f>SUM(J4,N4)</f>
        <v>3.5</v>
      </c>
      <c r="P4" s="45">
        <f aca="true" t="shared" si="0" ref="P4:P15">SUM(K4,G4)</f>
        <v>15</v>
      </c>
      <c r="Q4" s="32">
        <f aca="true" t="shared" si="1" ref="Q4:Q15">SUM(L4,H4)</f>
        <v>15</v>
      </c>
      <c r="R4" s="36">
        <f>(COUNTIF(O$4:O$15,"&gt;"&amp;O4)*ROWS(O$4:O$14)+COUNTIF(P$4:P$15,"&lt;"&amp;P4))*ROWS(O$4:O$15)+COUNTIF(Q$4:Q$15,"&lt;"&amp;Q4)</f>
        <v>1450</v>
      </c>
      <c r="S4" s="42">
        <f>IF(COUNTIF(R$4:R$15,R4)&gt;1,RANK(R4,R$4:R$15,0)+(COUNT(R$4:R$15)+1-RANK(R4,R$4:R$15,0)-RANK(R4,R$4:R$15,1))/2,RANK(R4,R$4:R$15,0)+(COUNT(R$4:R$15)+1-RANK(R4,R$4:R$15,0)-RANK(R4,R$4:R$15,1)))</f>
        <v>2</v>
      </c>
      <c r="T4" s="39">
        <v>0</v>
      </c>
    </row>
    <row r="5" spans="2:20" ht="18">
      <c r="B5" s="19">
        <v>3</v>
      </c>
      <c r="C5" s="1"/>
      <c r="D5" s="1" t="s">
        <v>79</v>
      </c>
      <c r="E5" s="112" t="s">
        <v>55</v>
      </c>
      <c r="F5" s="23"/>
      <c r="G5" s="33">
        <v>7</v>
      </c>
      <c r="H5" s="28">
        <v>7</v>
      </c>
      <c r="I5" s="52">
        <f aca="true" t="shared" si="2" ref="I5:I15">COUNTIF(G$4:G$15,"&lt;"&amp;G5)*ROWS(G$4:G$15)+COUNTIF(H$4:H$15,"&lt;"&amp;H5)</f>
        <v>91</v>
      </c>
      <c r="J5" s="55">
        <f aca="true" t="shared" si="3" ref="J5:J15">IF(COUNTIF(I$4:I$15,I5)&gt;1,RANK(I5,I$4:I$15,0)+(COUNT(I$4:I$15)+1-RANK(I5,I$4:I$15,0)-RANK(I5,I$4:I$15,1))/2,RANK(I5,I$4:I$15,0)+(COUNT(I$4:I$15)+1-RANK(I5,I$4:I$15,0)-RANK(I5,I$4:I$15,1)))</f>
        <v>4</v>
      </c>
      <c r="K5" s="33">
        <v>3</v>
      </c>
      <c r="L5" s="28">
        <v>3</v>
      </c>
      <c r="M5" s="52">
        <f aca="true" t="shared" si="4" ref="M5:M15">COUNTIF(K$4:K$15,"&lt;"&amp;K5)*ROWS(K$4:K$15)+COUNTIF(L$4:L$15,"&lt;"&amp;L5)</f>
        <v>91</v>
      </c>
      <c r="N5" s="55">
        <f aca="true" t="shared" si="5" ref="N5:N15">IF(COUNTIF(M$4:M$15,M5)&gt;1,RANK(M5,M$4:M$15,0)+(COUNT(M$4:M$15)+1-RANK(M5,M$4:M$15,0)-RANK(M5,M$4:M$15,1))/2,RANK(M5,M$4:M$15,0)+(COUNT(M$4:M$15)+1-RANK(M5,M$4:M$15,0)-RANK(M5,M$4:M$15,1)))</f>
        <v>3.5</v>
      </c>
      <c r="O5" s="49">
        <f aca="true" t="shared" si="6" ref="O5:O15">SUM(J5,N5)</f>
        <v>7.5</v>
      </c>
      <c r="P5" s="46">
        <f t="shared" si="0"/>
        <v>10</v>
      </c>
      <c r="Q5" s="29">
        <f t="shared" si="1"/>
        <v>10</v>
      </c>
      <c r="R5" s="37">
        <f aca="true" t="shared" si="7" ref="R5:R15">(COUNTIF(O$4:O$15,"&gt;"&amp;O5)*ROWS(O$4:O$14)+COUNTIF(P$4:P$15,"&lt;"&amp;P5))*ROWS(O$4:O$15)+COUNTIF(Q$4:Q$15,"&lt;"&amp;Q5)</f>
        <v>1292</v>
      </c>
      <c r="S5" s="43">
        <f aca="true" t="shared" si="8" ref="S5:S15">IF(COUNTIF(R$4:R$15,R5)&gt;1,RANK(R5,R$4:R$15,0)+(COUNT(R$4:R$15)+1-RANK(R5,R$4:R$15,0)-RANK(R5,R$4:R$15,1))/2,RANK(R5,R$4:R$15,0)+(COUNT(R$4:R$15)+1-RANK(R5,R$4:R$15,0)-RANK(R5,R$4:R$15,1)))</f>
        <v>3</v>
      </c>
      <c r="T5" s="40">
        <v>0</v>
      </c>
    </row>
    <row r="6" spans="2:20" ht="18">
      <c r="B6" s="19">
        <v>4</v>
      </c>
      <c r="C6" s="1"/>
      <c r="D6" s="1" t="s">
        <v>72</v>
      </c>
      <c r="E6" s="112" t="s">
        <v>56</v>
      </c>
      <c r="F6" s="23"/>
      <c r="G6" s="33">
        <v>8</v>
      </c>
      <c r="H6" s="28">
        <v>8</v>
      </c>
      <c r="I6" s="52">
        <f t="shared" si="2"/>
        <v>104</v>
      </c>
      <c r="J6" s="55">
        <f t="shared" si="3"/>
        <v>3</v>
      </c>
      <c r="K6" s="33">
        <v>2</v>
      </c>
      <c r="L6" s="28">
        <v>2</v>
      </c>
      <c r="M6" s="52">
        <f t="shared" si="4"/>
        <v>78</v>
      </c>
      <c r="N6" s="55">
        <f t="shared" si="5"/>
        <v>5</v>
      </c>
      <c r="O6" s="49">
        <f t="shared" si="6"/>
        <v>8</v>
      </c>
      <c r="P6" s="46">
        <f t="shared" si="0"/>
        <v>10</v>
      </c>
      <c r="Q6" s="29">
        <f t="shared" si="1"/>
        <v>10</v>
      </c>
      <c r="R6" s="37">
        <f t="shared" si="7"/>
        <v>1160</v>
      </c>
      <c r="S6" s="43">
        <f t="shared" si="8"/>
        <v>4</v>
      </c>
      <c r="T6" s="40">
        <v>0</v>
      </c>
    </row>
    <row r="7" spans="2:20" ht="18">
      <c r="B7" s="19">
        <v>5</v>
      </c>
      <c r="C7" s="1"/>
      <c r="D7" s="1" t="s">
        <v>86</v>
      </c>
      <c r="E7" s="112" t="s">
        <v>57</v>
      </c>
      <c r="F7" s="23"/>
      <c r="G7" s="33">
        <v>13</v>
      </c>
      <c r="H7" s="28">
        <v>13</v>
      </c>
      <c r="I7" s="52">
        <f t="shared" si="2"/>
        <v>130</v>
      </c>
      <c r="J7" s="55">
        <f t="shared" si="3"/>
        <v>1</v>
      </c>
      <c r="K7" s="33">
        <v>6</v>
      </c>
      <c r="L7" s="28">
        <v>6</v>
      </c>
      <c r="M7" s="52">
        <f t="shared" si="4"/>
        <v>117</v>
      </c>
      <c r="N7" s="55">
        <f t="shared" si="5"/>
        <v>1.5</v>
      </c>
      <c r="O7" s="49">
        <f t="shared" si="6"/>
        <v>2.5</v>
      </c>
      <c r="P7" s="46">
        <f t="shared" si="0"/>
        <v>19</v>
      </c>
      <c r="Q7" s="29">
        <f t="shared" si="1"/>
        <v>19</v>
      </c>
      <c r="R7" s="37">
        <f t="shared" si="7"/>
        <v>1595</v>
      </c>
      <c r="S7" s="43">
        <f t="shared" si="8"/>
        <v>1</v>
      </c>
      <c r="T7" s="40">
        <v>0</v>
      </c>
    </row>
    <row r="8" spans="2:20" ht="18">
      <c r="B8" s="19"/>
      <c r="C8" s="1"/>
      <c r="D8" s="1"/>
      <c r="E8" s="112" t="s">
        <v>58</v>
      </c>
      <c r="F8" s="23"/>
      <c r="G8" s="33"/>
      <c r="H8" s="28"/>
      <c r="I8" s="52">
        <f t="shared" si="2"/>
        <v>0</v>
      </c>
      <c r="J8" s="55">
        <v>7</v>
      </c>
      <c r="K8" s="33"/>
      <c r="L8" s="28"/>
      <c r="M8" s="52">
        <f t="shared" si="4"/>
        <v>0</v>
      </c>
      <c r="N8" s="55">
        <v>7</v>
      </c>
      <c r="O8" s="49">
        <f t="shared" si="6"/>
        <v>14</v>
      </c>
      <c r="P8" s="46">
        <f t="shared" si="0"/>
        <v>0</v>
      </c>
      <c r="Q8" s="29">
        <f t="shared" si="1"/>
        <v>0</v>
      </c>
      <c r="R8" s="37">
        <f t="shared" si="7"/>
        <v>870</v>
      </c>
      <c r="S8" s="43">
        <v>7</v>
      </c>
      <c r="T8" s="40">
        <v>0</v>
      </c>
    </row>
    <row r="9" spans="2:20" ht="18">
      <c r="B9" s="19">
        <v>1</v>
      </c>
      <c r="C9" s="1"/>
      <c r="D9" s="2" t="s">
        <v>77</v>
      </c>
      <c r="E9" s="112" t="s">
        <v>52</v>
      </c>
      <c r="F9" s="23"/>
      <c r="G9" s="33">
        <v>5</v>
      </c>
      <c r="H9" s="95">
        <v>5</v>
      </c>
      <c r="I9" s="52">
        <f t="shared" si="2"/>
        <v>78</v>
      </c>
      <c r="J9" s="55">
        <f t="shared" si="3"/>
        <v>5</v>
      </c>
      <c r="K9" s="33">
        <v>3</v>
      </c>
      <c r="L9" s="28">
        <v>3</v>
      </c>
      <c r="M9" s="52">
        <f t="shared" si="4"/>
        <v>91</v>
      </c>
      <c r="N9" s="55">
        <f t="shared" si="5"/>
        <v>3.5</v>
      </c>
      <c r="O9" s="49">
        <f t="shared" si="6"/>
        <v>8.5</v>
      </c>
      <c r="P9" s="46">
        <f t="shared" si="0"/>
        <v>8</v>
      </c>
      <c r="Q9" s="29">
        <f t="shared" si="1"/>
        <v>8</v>
      </c>
      <c r="R9" s="37">
        <f t="shared" si="7"/>
        <v>1015</v>
      </c>
      <c r="S9" s="43">
        <f t="shared" si="8"/>
        <v>5</v>
      </c>
      <c r="T9" s="40">
        <v>0</v>
      </c>
    </row>
    <row r="10" spans="2:20" ht="18" hidden="1">
      <c r="B10" s="19"/>
      <c r="C10" s="1"/>
      <c r="D10" s="1"/>
      <c r="E10" s="112"/>
      <c r="F10" s="23"/>
      <c r="G10" s="33">
        <v>-2</v>
      </c>
      <c r="H10" s="33">
        <v>-2</v>
      </c>
      <c r="I10" s="52">
        <f t="shared" si="2"/>
        <v>0</v>
      </c>
      <c r="J10" s="55">
        <f t="shared" si="3"/>
        <v>9</v>
      </c>
      <c r="K10" s="33">
        <v>-2</v>
      </c>
      <c r="L10" s="33">
        <v>-2</v>
      </c>
      <c r="M10" s="52">
        <f t="shared" si="4"/>
        <v>0</v>
      </c>
      <c r="N10" s="55">
        <f t="shared" si="5"/>
        <v>9</v>
      </c>
      <c r="O10" s="49">
        <f t="shared" si="6"/>
        <v>18</v>
      </c>
      <c r="P10" s="46">
        <f t="shared" si="0"/>
        <v>-4</v>
      </c>
      <c r="Q10" s="29">
        <f t="shared" si="1"/>
        <v>-4</v>
      </c>
      <c r="R10" s="37">
        <f t="shared" si="7"/>
        <v>0</v>
      </c>
      <c r="S10" s="43">
        <f t="shared" si="8"/>
        <v>9.5</v>
      </c>
      <c r="T10" s="40">
        <v>0</v>
      </c>
    </row>
    <row r="11" spans="2:20" ht="18" hidden="1">
      <c r="B11" s="19"/>
      <c r="C11" s="1"/>
      <c r="D11" s="1"/>
      <c r="E11" s="112"/>
      <c r="F11" s="23"/>
      <c r="G11" s="33">
        <v>-2</v>
      </c>
      <c r="H11" s="33">
        <v>-2</v>
      </c>
      <c r="I11" s="52">
        <f t="shared" si="2"/>
        <v>0</v>
      </c>
      <c r="J11" s="55">
        <f t="shared" si="3"/>
        <v>9</v>
      </c>
      <c r="K11" s="33">
        <v>-2</v>
      </c>
      <c r="L11" s="33">
        <v>-2</v>
      </c>
      <c r="M11" s="52">
        <f t="shared" si="4"/>
        <v>0</v>
      </c>
      <c r="N11" s="55">
        <f t="shared" si="5"/>
        <v>9</v>
      </c>
      <c r="O11" s="49">
        <f t="shared" si="6"/>
        <v>18</v>
      </c>
      <c r="P11" s="46">
        <f t="shared" si="0"/>
        <v>-4</v>
      </c>
      <c r="Q11" s="29">
        <f t="shared" si="1"/>
        <v>-4</v>
      </c>
      <c r="R11" s="37">
        <f t="shared" si="7"/>
        <v>0</v>
      </c>
      <c r="S11" s="43">
        <f t="shared" si="8"/>
        <v>9.5</v>
      </c>
      <c r="T11" s="40">
        <v>0</v>
      </c>
    </row>
    <row r="12" spans="2:20" ht="18" hidden="1">
      <c r="B12" s="19"/>
      <c r="C12" s="1"/>
      <c r="D12" s="1"/>
      <c r="E12" s="112"/>
      <c r="F12" s="23"/>
      <c r="G12" s="33">
        <v>-2</v>
      </c>
      <c r="H12" s="33">
        <v>-2</v>
      </c>
      <c r="I12" s="52">
        <f t="shared" si="2"/>
        <v>0</v>
      </c>
      <c r="J12" s="55">
        <f t="shared" si="3"/>
        <v>9</v>
      </c>
      <c r="K12" s="33">
        <v>-2</v>
      </c>
      <c r="L12" s="33">
        <v>-2</v>
      </c>
      <c r="M12" s="52">
        <f t="shared" si="4"/>
        <v>0</v>
      </c>
      <c r="N12" s="55">
        <f t="shared" si="5"/>
        <v>9</v>
      </c>
      <c r="O12" s="49">
        <f t="shared" si="6"/>
        <v>18</v>
      </c>
      <c r="P12" s="46">
        <f t="shared" si="0"/>
        <v>-4</v>
      </c>
      <c r="Q12" s="29">
        <f t="shared" si="1"/>
        <v>-4</v>
      </c>
      <c r="R12" s="37">
        <f t="shared" si="7"/>
        <v>0</v>
      </c>
      <c r="S12" s="43">
        <f t="shared" si="8"/>
        <v>9.5</v>
      </c>
      <c r="T12" s="40">
        <v>0</v>
      </c>
    </row>
    <row r="13" spans="2:20" ht="18" hidden="1">
      <c r="B13" s="19"/>
      <c r="C13" s="1"/>
      <c r="D13" s="1"/>
      <c r="E13" s="112"/>
      <c r="F13" s="23"/>
      <c r="G13" s="33">
        <v>-2</v>
      </c>
      <c r="H13" s="33">
        <v>-2</v>
      </c>
      <c r="I13" s="52">
        <f t="shared" si="2"/>
        <v>0</v>
      </c>
      <c r="J13" s="55">
        <f t="shared" si="3"/>
        <v>9</v>
      </c>
      <c r="K13" s="33">
        <v>-2</v>
      </c>
      <c r="L13" s="33">
        <v>-2</v>
      </c>
      <c r="M13" s="52">
        <f t="shared" si="4"/>
        <v>0</v>
      </c>
      <c r="N13" s="55">
        <f t="shared" si="5"/>
        <v>9</v>
      </c>
      <c r="O13" s="49">
        <f t="shared" si="6"/>
        <v>18</v>
      </c>
      <c r="P13" s="46">
        <f t="shared" si="0"/>
        <v>-4</v>
      </c>
      <c r="Q13" s="29">
        <f t="shared" si="1"/>
        <v>-4</v>
      </c>
      <c r="R13" s="37">
        <f t="shared" si="7"/>
        <v>0</v>
      </c>
      <c r="S13" s="43">
        <f t="shared" si="8"/>
        <v>9.5</v>
      </c>
      <c r="T13" s="40">
        <v>0</v>
      </c>
    </row>
    <row r="14" spans="2:20" ht="18" hidden="1">
      <c r="B14" s="19"/>
      <c r="C14" s="1"/>
      <c r="D14" s="3"/>
      <c r="E14" s="112"/>
      <c r="F14" s="23"/>
      <c r="G14" s="33">
        <v>-2</v>
      </c>
      <c r="H14" s="33">
        <v>-2</v>
      </c>
      <c r="I14" s="52">
        <f t="shared" si="2"/>
        <v>0</v>
      </c>
      <c r="J14" s="55">
        <f t="shared" si="3"/>
        <v>9</v>
      </c>
      <c r="K14" s="33">
        <v>-2</v>
      </c>
      <c r="L14" s="33">
        <v>-2</v>
      </c>
      <c r="M14" s="52">
        <f t="shared" si="4"/>
        <v>0</v>
      </c>
      <c r="N14" s="55">
        <f t="shared" si="5"/>
        <v>9</v>
      </c>
      <c r="O14" s="49">
        <f t="shared" si="6"/>
        <v>18</v>
      </c>
      <c r="P14" s="46">
        <f t="shared" si="0"/>
        <v>-4</v>
      </c>
      <c r="Q14" s="29">
        <f t="shared" si="1"/>
        <v>-4</v>
      </c>
      <c r="R14" s="37">
        <f t="shared" si="7"/>
        <v>0</v>
      </c>
      <c r="S14" s="43">
        <f t="shared" si="8"/>
        <v>9.5</v>
      </c>
      <c r="T14" s="40">
        <v>0</v>
      </c>
    </row>
    <row r="15" spans="2:20" ht="18" hidden="1" thickBot="1">
      <c r="B15" s="20"/>
      <c r="C15" s="21"/>
      <c r="D15" s="21"/>
      <c r="E15" s="113"/>
      <c r="F15" s="24"/>
      <c r="G15" s="34">
        <v>-2</v>
      </c>
      <c r="H15" s="34">
        <v>-2</v>
      </c>
      <c r="I15" s="53">
        <f t="shared" si="2"/>
        <v>0</v>
      </c>
      <c r="J15" s="56">
        <f t="shared" si="3"/>
        <v>9</v>
      </c>
      <c r="K15" s="34">
        <v>-2</v>
      </c>
      <c r="L15" s="34">
        <v>-2</v>
      </c>
      <c r="M15" s="53">
        <f t="shared" si="4"/>
        <v>0</v>
      </c>
      <c r="N15" s="56">
        <f t="shared" si="5"/>
        <v>9</v>
      </c>
      <c r="O15" s="50">
        <f t="shared" si="6"/>
        <v>18</v>
      </c>
      <c r="P15" s="47">
        <f t="shared" si="0"/>
        <v>-4</v>
      </c>
      <c r="Q15" s="35">
        <f t="shared" si="1"/>
        <v>-4</v>
      </c>
      <c r="R15" s="38">
        <f t="shared" si="7"/>
        <v>0</v>
      </c>
      <c r="S15" s="44">
        <f t="shared" si="8"/>
        <v>9.5</v>
      </c>
      <c r="T15" s="41">
        <v>0</v>
      </c>
    </row>
    <row r="16" spans="2:20" ht="12.75" hidden="1">
      <c r="B16" s="91"/>
      <c r="C16" s="91"/>
      <c r="D16" s="91"/>
      <c r="E16" s="91"/>
      <c r="F16" s="91"/>
      <c r="G16" s="91"/>
      <c r="H16" s="91"/>
      <c r="I16" s="91"/>
      <c r="J16" s="91">
        <f>SUM(J4:J15)</f>
        <v>76</v>
      </c>
      <c r="K16" s="91"/>
      <c r="L16" s="91"/>
      <c r="M16" s="91"/>
      <c r="N16" s="91">
        <f>SUM(N4:N15)</f>
        <v>76</v>
      </c>
      <c r="O16" s="91">
        <f>SUM(O4:O15)</f>
        <v>152</v>
      </c>
      <c r="P16" s="91"/>
      <c r="Q16" s="91"/>
      <c r="R16" s="91"/>
      <c r="S16" s="91"/>
      <c r="T16" s="91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L9" sqref="L9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6.28125" style="0" customWidth="1"/>
    <col min="6" max="6" width="8.421875" style="0" hidden="1" customWidth="1"/>
    <col min="7" max="7" width="6.57421875" style="0" customWidth="1"/>
    <col min="8" max="8" width="6.140625" style="0" customWidth="1"/>
    <col min="9" max="9" width="10.28125" style="0" hidden="1" customWidth="1"/>
    <col min="11" max="11" width="6.421875" style="0" customWidth="1"/>
    <col min="12" max="12" width="6.00390625" style="0" customWidth="1"/>
    <col min="13" max="13" width="0" style="0" hidden="1" customWidth="1"/>
    <col min="14" max="14" width="8.421875" style="0" customWidth="1"/>
    <col min="15" max="15" width="10.57421875" style="0" customWidth="1"/>
    <col min="16" max="16" width="8.00390625" style="0" customWidth="1"/>
    <col min="17" max="17" width="7.00390625" style="0" customWidth="1"/>
    <col min="18" max="18" width="0" style="0" hidden="1" customWidth="1"/>
  </cols>
  <sheetData>
    <row r="1" ht="13.5" thickBot="1"/>
    <row r="2" spans="2:20" ht="18" thickBot="1">
      <c r="B2" s="178" t="s">
        <v>67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2:20" ht="39.75" thickBot="1">
      <c r="B3" s="179" t="s">
        <v>0</v>
      </c>
      <c r="C3" s="179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">
      <c r="B4" s="16">
        <v>5</v>
      </c>
      <c r="C4" s="17"/>
      <c r="D4" s="17" t="s">
        <v>96</v>
      </c>
      <c r="E4" s="111" t="s">
        <v>54</v>
      </c>
      <c r="F4" s="22"/>
      <c r="G4" s="30">
        <v>3</v>
      </c>
      <c r="H4" s="31">
        <v>3</v>
      </c>
      <c r="I4" s="51">
        <f>COUNTIF(G$4:G$15,"&lt;"&amp;G4)*ROWS(G$4:G$15)+COUNTIF(H$4:H$15,"&lt;"&amp;H4)</f>
        <v>78</v>
      </c>
      <c r="J4" s="54">
        <f>IF(COUNTIF(I$4:I$15,I4)&gt;1,RANK(I4,I$4:I$15,0)+(COUNT(I$4:I$15)+1-RANK(I4,I$4:I$15,0)-RANK(I4,I$4:I$15,1))/2,RANK(I4,I$4:I$15,0)+(COUNT(I$4:I$15)+1-RANK(I4,I$4:I$15,0)-RANK(I4,I$4:I$15,1)))</f>
        <v>5</v>
      </c>
      <c r="K4" s="30">
        <v>6</v>
      </c>
      <c r="L4" s="31">
        <v>6</v>
      </c>
      <c r="M4" s="51">
        <f>COUNTIF(K$4:K$15,"&lt;"&amp;K4)*ROWS(K$4:K$15)+COUNTIF(L$4:L$15,"&lt;"&amp;L4)</f>
        <v>91</v>
      </c>
      <c r="N4" s="54">
        <f>IF(COUNTIF(M$4:M$15,M4)&gt;1,RANK(M4,M$4:M$15,0)+(COUNT(M$4:M$15)+1-RANK(M4,M$4:M$15,0)-RANK(M4,M$4:M$15,1))/2,RANK(M4,M$4:M$15,0)+(COUNT(M$4:M$15)+1-RANK(M4,M$4:M$15,0)-RANK(M4,M$4:M$15,1)))</f>
        <v>3.5</v>
      </c>
      <c r="O4" s="48">
        <f>SUM(J4,N4)</f>
        <v>8.5</v>
      </c>
      <c r="P4" s="45">
        <f aca="true" t="shared" si="0" ref="P4:P15">SUM(K4,G4)</f>
        <v>9</v>
      </c>
      <c r="Q4" s="32">
        <f aca="true" t="shared" si="1" ref="Q4:Q15">SUM(L4,H4)</f>
        <v>9</v>
      </c>
      <c r="R4" s="36">
        <f>(COUNTIF(O$4:O$15,"&gt;"&amp;O4)*ROWS(O$4:O$14)+COUNTIF(P$4:P$15,"&lt;"&amp;P4))*ROWS(O$4:O$15)+COUNTIF(Q$4:Q$15,"&lt;"&amp;Q4)</f>
        <v>1160</v>
      </c>
      <c r="S4" s="42">
        <f>IF(COUNTIF(R$4:R$15,R4)&gt;1,RANK(R4,R$4:R$15,0)+(COUNT(R$4:R$15)+1-RANK(R4,R$4:R$15,0)-RANK(R4,R$4:R$15,1))/2,RANK(R4,R$4:R$15,0)+(COUNT(R$4:R$15)+1-RANK(R4,R$4:R$15,0)-RANK(R4,R$4:R$15,1)))</f>
        <v>4</v>
      </c>
      <c r="T4" s="39">
        <v>0</v>
      </c>
    </row>
    <row r="5" spans="2:20" ht="18">
      <c r="B5" s="19">
        <v>3</v>
      </c>
      <c r="C5" s="1"/>
      <c r="D5" s="1" t="s">
        <v>71</v>
      </c>
      <c r="E5" s="112" t="s">
        <v>55</v>
      </c>
      <c r="F5" s="23"/>
      <c r="G5" s="33">
        <v>6</v>
      </c>
      <c r="H5" s="28">
        <v>6</v>
      </c>
      <c r="I5" s="52">
        <f aca="true" t="shared" si="2" ref="I5:I15">COUNTIF(G$4:G$15,"&lt;"&amp;G5)*ROWS(G$4:G$15)+COUNTIF(H$4:H$15,"&lt;"&amp;H5)</f>
        <v>104</v>
      </c>
      <c r="J5" s="55">
        <f aca="true" t="shared" si="3" ref="J5:J15">IF(COUNTIF(I$4:I$15,I5)&gt;1,RANK(I5,I$4:I$15,0)+(COUNT(I$4:I$15)+1-RANK(I5,I$4:I$15,0)-RANK(I5,I$4:I$15,1))/2,RANK(I5,I$4:I$15,0)+(COUNT(I$4:I$15)+1-RANK(I5,I$4:I$15,0)-RANK(I5,I$4:I$15,1)))</f>
        <v>3</v>
      </c>
      <c r="K5" s="33">
        <v>7</v>
      </c>
      <c r="L5" s="28">
        <v>7</v>
      </c>
      <c r="M5" s="52">
        <f aca="true" t="shared" si="4" ref="M5:M15">COUNTIF(K$4:K$15,"&lt;"&amp;K5)*ROWS(K$4:K$15)+COUNTIF(L$4:L$15,"&lt;"&amp;L5)</f>
        <v>117</v>
      </c>
      <c r="N5" s="55">
        <f aca="true" t="shared" si="5" ref="N5:N15">IF(COUNTIF(M$4:M$15,M5)&gt;1,RANK(M5,M$4:M$15,0)+(COUNT(M$4:M$15)+1-RANK(M5,M$4:M$15,0)-RANK(M5,M$4:M$15,1))/2,RANK(M5,M$4:M$15,0)+(COUNT(M$4:M$15)+1-RANK(M5,M$4:M$15,0)-RANK(M5,M$4:M$15,1)))</f>
        <v>1.5</v>
      </c>
      <c r="O5" s="49">
        <f aca="true" t="shared" si="6" ref="O5:O15">SUM(J5,N5)</f>
        <v>4.5</v>
      </c>
      <c r="P5" s="46">
        <f t="shared" si="0"/>
        <v>13</v>
      </c>
      <c r="Q5" s="29">
        <f t="shared" si="1"/>
        <v>13</v>
      </c>
      <c r="R5" s="37">
        <f aca="true" t="shared" si="7" ref="R5:R15">(COUNTIF(O$4:O$15,"&gt;"&amp;O5)*ROWS(O$4:O$14)+COUNTIF(P$4:P$15,"&lt;"&amp;P5))*ROWS(O$4:O$15)+COUNTIF(Q$4:Q$15,"&lt;"&amp;Q5)</f>
        <v>1437</v>
      </c>
      <c r="S5" s="43">
        <f aca="true" t="shared" si="8" ref="S5:S15">IF(COUNTIF(R$4:R$15,R5)&gt;1,RANK(R5,R$4:R$15,0)+(COUNT(R$4:R$15)+1-RANK(R5,R$4:R$15,0)-RANK(R5,R$4:R$15,1))/2,RANK(R5,R$4:R$15,0)+(COUNT(R$4:R$15)+1-RANK(R5,R$4:R$15,0)-RANK(R5,R$4:R$15,1)))</f>
        <v>2</v>
      </c>
      <c r="T5" s="40">
        <v>0</v>
      </c>
    </row>
    <row r="6" spans="2:20" ht="18">
      <c r="B6" s="19">
        <v>4</v>
      </c>
      <c r="C6" s="1"/>
      <c r="D6" s="1" t="s">
        <v>80</v>
      </c>
      <c r="E6" s="112" t="s">
        <v>56</v>
      </c>
      <c r="F6" s="23"/>
      <c r="G6" s="33">
        <v>15</v>
      </c>
      <c r="H6" s="28">
        <v>15</v>
      </c>
      <c r="I6" s="52">
        <f t="shared" si="2"/>
        <v>130</v>
      </c>
      <c r="J6" s="55">
        <f t="shared" si="3"/>
        <v>1</v>
      </c>
      <c r="K6" s="33">
        <v>7</v>
      </c>
      <c r="L6" s="28">
        <v>7</v>
      </c>
      <c r="M6" s="52">
        <f t="shared" si="4"/>
        <v>117</v>
      </c>
      <c r="N6" s="55">
        <f t="shared" si="5"/>
        <v>1.5</v>
      </c>
      <c r="O6" s="49">
        <f t="shared" si="6"/>
        <v>2.5</v>
      </c>
      <c r="P6" s="46">
        <f t="shared" si="0"/>
        <v>22</v>
      </c>
      <c r="Q6" s="29">
        <f t="shared" si="1"/>
        <v>22</v>
      </c>
      <c r="R6" s="37">
        <f t="shared" si="7"/>
        <v>1595</v>
      </c>
      <c r="S6" s="43">
        <f t="shared" si="8"/>
        <v>1</v>
      </c>
      <c r="T6" s="40">
        <v>0</v>
      </c>
    </row>
    <row r="7" spans="2:20" ht="18">
      <c r="B7" s="19">
        <v>2</v>
      </c>
      <c r="C7" s="1"/>
      <c r="D7" s="1" t="s">
        <v>76</v>
      </c>
      <c r="E7" s="112" t="s">
        <v>57</v>
      </c>
      <c r="F7" s="23"/>
      <c r="G7" s="33">
        <v>9</v>
      </c>
      <c r="H7" s="28">
        <v>9</v>
      </c>
      <c r="I7" s="52">
        <f t="shared" si="2"/>
        <v>117</v>
      </c>
      <c r="J7" s="55">
        <f t="shared" si="3"/>
        <v>2</v>
      </c>
      <c r="K7" s="33">
        <v>6</v>
      </c>
      <c r="L7" s="28">
        <v>6</v>
      </c>
      <c r="M7" s="52">
        <f t="shared" si="4"/>
        <v>91</v>
      </c>
      <c r="N7" s="55">
        <f t="shared" si="5"/>
        <v>3.5</v>
      </c>
      <c r="O7" s="49">
        <f t="shared" si="6"/>
        <v>5.5</v>
      </c>
      <c r="P7" s="46">
        <f t="shared" si="0"/>
        <v>15</v>
      </c>
      <c r="Q7" s="29">
        <f t="shared" si="1"/>
        <v>15</v>
      </c>
      <c r="R7" s="37">
        <f t="shared" si="7"/>
        <v>1318</v>
      </c>
      <c r="S7" s="43">
        <f t="shared" si="8"/>
        <v>3</v>
      </c>
      <c r="T7" s="40">
        <v>0</v>
      </c>
    </row>
    <row r="8" spans="2:20" ht="18">
      <c r="B8" s="19"/>
      <c r="C8" s="1"/>
      <c r="D8" s="1"/>
      <c r="E8" s="112" t="s">
        <v>58</v>
      </c>
      <c r="F8" s="23"/>
      <c r="G8" s="33"/>
      <c r="H8" s="28"/>
      <c r="I8" s="52">
        <f t="shared" si="2"/>
        <v>0</v>
      </c>
      <c r="J8" s="55">
        <v>7</v>
      </c>
      <c r="K8" s="33"/>
      <c r="L8" s="28"/>
      <c r="M8" s="52">
        <f t="shared" si="4"/>
        <v>0</v>
      </c>
      <c r="N8" s="55">
        <v>7</v>
      </c>
      <c r="O8" s="49">
        <f t="shared" si="6"/>
        <v>14</v>
      </c>
      <c r="P8" s="46">
        <f t="shared" si="0"/>
        <v>0</v>
      </c>
      <c r="Q8" s="29">
        <f t="shared" si="1"/>
        <v>0</v>
      </c>
      <c r="R8" s="37">
        <f t="shared" si="7"/>
        <v>870</v>
      </c>
      <c r="S8" s="43">
        <v>7</v>
      </c>
      <c r="T8" s="40">
        <v>0</v>
      </c>
    </row>
    <row r="9" spans="2:20" ht="18">
      <c r="B9" s="19">
        <v>1</v>
      </c>
      <c r="C9" s="1"/>
      <c r="D9" s="173" t="s">
        <v>87</v>
      </c>
      <c r="E9" s="112" t="s">
        <v>52</v>
      </c>
      <c r="F9" s="23"/>
      <c r="G9" s="33">
        <v>5</v>
      </c>
      <c r="H9" s="28">
        <v>5</v>
      </c>
      <c r="I9" s="52">
        <f t="shared" si="2"/>
        <v>91</v>
      </c>
      <c r="J9" s="55">
        <f t="shared" si="3"/>
        <v>4</v>
      </c>
      <c r="K9" s="175">
        <v>3</v>
      </c>
      <c r="L9" s="28">
        <v>3</v>
      </c>
      <c r="M9" s="52">
        <f t="shared" si="4"/>
        <v>78</v>
      </c>
      <c r="N9" s="55">
        <f t="shared" si="5"/>
        <v>5</v>
      </c>
      <c r="O9" s="49">
        <f t="shared" si="6"/>
        <v>9</v>
      </c>
      <c r="P9" s="46">
        <f t="shared" si="0"/>
        <v>8</v>
      </c>
      <c r="Q9" s="29">
        <f t="shared" si="1"/>
        <v>8</v>
      </c>
      <c r="R9" s="37">
        <f t="shared" si="7"/>
        <v>1015</v>
      </c>
      <c r="S9" s="43">
        <f t="shared" si="8"/>
        <v>5</v>
      </c>
      <c r="T9" s="40">
        <v>0</v>
      </c>
    </row>
    <row r="10" spans="2:20" ht="18" hidden="1">
      <c r="B10" s="19"/>
      <c r="C10" s="1"/>
      <c r="D10" s="1"/>
      <c r="E10" s="112"/>
      <c r="F10" s="23"/>
      <c r="G10" s="33">
        <v>-2</v>
      </c>
      <c r="H10" s="33">
        <v>-2</v>
      </c>
      <c r="I10" s="52">
        <f t="shared" si="2"/>
        <v>0</v>
      </c>
      <c r="J10" s="55">
        <f t="shared" si="3"/>
        <v>9</v>
      </c>
      <c r="K10" s="33">
        <v>-2</v>
      </c>
      <c r="L10" s="33">
        <v>-2</v>
      </c>
      <c r="M10" s="52">
        <f t="shared" si="4"/>
        <v>0</v>
      </c>
      <c r="N10" s="55">
        <f t="shared" si="5"/>
        <v>9</v>
      </c>
      <c r="O10" s="49">
        <f t="shared" si="6"/>
        <v>18</v>
      </c>
      <c r="P10" s="46">
        <f t="shared" si="0"/>
        <v>-4</v>
      </c>
      <c r="Q10" s="29">
        <f t="shared" si="1"/>
        <v>-4</v>
      </c>
      <c r="R10" s="37">
        <f t="shared" si="7"/>
        <v>0</v>
      </c>
      <c r="S10" s="43">
        <f t="shared" si="8"/>
        <v>9.5</v>
      </c>
      <c r="T10" s="40">
        <v>0</v>
      </c>
    </row>
    <row r="11" spans="2:20" ht="18" hidden="1">
      <c r="B11" s="19"/>
      <c r="C11" s="1"/>
      <c r="D11" s="1"/>
      <c r="E11" s="112"/>
      <c r="F11" s="23"/>
      <c r="G11" s="33">
        <v>-2</v>
      </c>
      <c r="H11" s="33">
        <v>-2</v>
      </c>
      <c r="I11" s="52">
        <f t="shared" si="2"/>
        <v>0</v>
      </c>
      <c r="J11" s="55">
        <f t="shared" si="3"/>
        <v>9</v>
      </c>
      <c r="K11" s="33">
        <v>-2</v>
      </c>
      <c r="L11" s="33">
        <v>-2</v>
      </c>
      <c r="M11" s="52">
        <f t="shared" si="4"/>
        <v>0</v>
      </c>
      <c r="N11" s="55">
        <f t="shared" si="5"/>
        <v>9</v>
      </c>
      <c r="O11" s="49">
        <f t="shared" si="6"/>
        <v>18</v>
      </c>
      <c r="P11" s="46">
        <f t="shared" si="0"/>
        <v>-4</v>
      </c>
      <c r="Q11" s="29">
        <f t="shared" si="1"/>
        <v>-4</v>
      </c>
      <c r="R11" s="37">
        <f t="shared" si="7"/>
        <v>0</v>
      </c>
      <c r="S11" s="43">
        <f t="shared" si="8"/>
        <v>9.5</v>
      </c>
      <c r="T11" s="40">
        <v>0</v>
      </c>
    </row>
    <row r="12" spans="2:20" ht="18" hidden="1">
      <c r="B12" s="19"/>
      <c r="C12" s="1"/>
      <c r="D12" s="1"/>
      <c r="E12" s="112"/>
      <c r="F12" s="23"/>
      <c r="G12" s="33">
        <v>-2</v>
      </c>
      <c r="H12" s="33">
        <v>-2</v>
      </c>
      <c r="I12" s="52">
        <f t="shared" si="2"/>
        <v>0</v>
      </c>
      <c r="J12" s="55">
        <f t="shared" si="3"/>
        <v>9</v>
      </c>
      <c r="K12" s="33">
        <v>-2</v>
      </c>
      <c r="L12" s="33">
        <v>-2</v>
      </c>
      <c r="M12" s="52">
        <f t="shared" si="4"/>
        <v>0</v>
      </c>
      <c r="N12" s="55">
        <f t="shared" si="5"/>
        <v>9</v>
      </c>
      <c r="O12" s="49">
        <f t="shared" si="6"/>
        <v>18</v>
      </c>
      <c r="P12" s="46">
        <f t="shared" si="0"/>
        <v>-4</v>
      </c>
      <c r="Q12" s="29">
        <f t="shared" si="1"/>
        <v>-4</v>
      </c>
      <c r="R12" s="37">
        <f t="shared" si="7"/>
        <v>0</v>
      </c>
      <c r="S12" s="43">
        <f t="shared" si="8"/>
        <v>9.5</v>
      </c>
      <c r="T12" s="40">
        <v>0</v>
      </c>
    </row>
    <row r="13" spans="2:20" ht="18" hidden="1">
      <c r="B13" s="19"/>
      <c r="C13" s="1"/>
      <c r="D13" s="1"/>
      <c r="E13" s="112"/>
      <c r="F13" s="23"/>
      <c r="G13" s="33">
        <v>-2</v>
      </c>
      <c r="H13" s="33">
        <v>-2</v>
      </c>
      <c r="I13" s="52">
        <f t="shared" si="2"/>
        <v>0</v>
      </c>
      <c r="J13" s="55">
        <f t="shared" si="3"/>
        <v>9</v>
      </c>
      <c r="K13" s="33">
        <v>-2</v>
      </c>
      <c r="L13" s="33">
        <v>-2</v>
      </c>
      <c r="M13" s="52">
        <f t="shared" si="4"/>
        <v>0</v>
      </c>
      <c r="N13" s="55">
        <f t="shared" si="5"/>
        <v>9</v>
      </c>
      <c r="O13" s="49">
        <f t="shared" si="6"/>
        <v>18</v>
      </c>
      <c r="P13" s="46">
        <f t="shared" si="0"/>
        <v>-4</v>
      </c>
      <c r="Q13" s="29">
        <f t="shared" si="1"/>
        <v>-4</v>
      </c>
      <c r="R13" s="37">
        <f t="shared" si="7"/>
        <v>0</v>
      </c>
      <c r="S13" s="43">
        <f t="shared" si="8"/>
        <v>9.5</v>
      </c>
      <c r="T13" s="40">
        <v>0</v>
      </c>
    </row>
    <row r="14" spans="2:20" ht="18" hidden="1">
      <c r="B14" s="19"/>
      <c r="C14" s="1"/>
      <c r="D14" s="3"/>
      <c r="E14" s="112"/>
      <c r="F14" s="23"/>
      <c r="G14" s="33">
        <v>-2</v>
      </c>
      <c r="H14" s="33">
        <v>-2</v>
      </c>
      <c r="I14" s="52">
        <f t="shared" si="2"/>
        <v>0</v>
      </c>
      <c r="J14" s="55">
        <f t="shared" si="3"/>
        <v>9</v>
      </c>
      <c r="K14" s="33">
        <v>-2</v>
      </c>
      <c r="L14" s="33">
        <v>-2</v>
      </c>
      <c r="M14" s="52">
        <f t="shared" si="4"/>
        <v>0</v>
      </c>
      <c r="N14" s="55">
        <f t="shared" si="5"/>
        <v>9</v>
      </c>
      <c r="O14" s="49">
        <f t="shared" si="6"/>
        <v>18</v>
      </c>
      <c r="P14" s="46">
        <f t="shared" si="0"/>
        <v>-4</v>
      </c>
      <c r="Q14" s="29">
        <f t="shared" si="1"/>
        <v>-4</v>
      </c>
      <c r="R14" s="37">
        <f t="shared" si="7"/>
        <v>0</v>
      </c>
      <c r="S14" s="43">
        <f t="shared" si="8"/>
        <v>9.5</v>
      </c>
      <c r="T14" s="40">
        <v>0</v>
      </c>
    </row>
    <row r="15" spans="2:20" ht="18" hidden="1" thickBot="1">
      <c r="B15" s="20"/>
      <c r="C15" s="21"/>
      <c r="D15" s="21"/>
      <c r="E15" s="113"/>
      <c r="F15" s="24"/>
      <c r="G15" s="34">
        <v>-2</v>
      </c>
      <c r="H15" s="34">
        <v>-2</v>
      </c>
      <c r="I15" s="53">
        <f t="shared" si="2"/>
        <v>0</v>
      </c>
      <c r="J15" s="56">
        <f t="shared" si="3"/>
        <v>9</v>
      </c>
      <c r="K15" s="34">
        <v>-2</v>
      </c>
      <c r="L15" s="34">
        <v>-2</v>
      </c>
      <c r="M15" s="53">
        <f t="shared" si="4"/>
        <v>0</v>
      </c>
      <c r="N15" s="56">
        <f t="shared" si="5"/>
        <v>9</v>
      </c>
      <c r="O15" s="50">
        <f t="shared" si="6"/>
        <v>18</v>
      </c>
      <c r="P15" s="47">
        <f t="shared" si="0"/>
        <v>-4</v>
      </c>
      <c r="Q15" s="35">
        <f t="shared" si="1"/>
        <v>-4</v>
      </c>
      <c r="R15" s="38">
        <f t="shared" si="7"/>
        <v>0</v>
      </c>
      <c r="S15" s="44">
        <f t="shared" si="8"/>
        <v>9.5</v>
      </c>
      <c r="T15" s="41">
        <v>0</v>
      </c>
    </row>
    <row r="16" spans="2:20" ht="12.75" hidden="1">
      <c r="B16" s="91"/>
      <c r="C16" s="91"/>
      <c r="D16" s="91"/>
      <c r="E16" s="91"/>
      <c r="F16" s="91"/>
      <c r="G16" s="91"/>
      <c r="H16" s="91"/>
      <c r="I16" s="91"/>
      <c r="J16" s="91">
        <f>SUM(J4:J15)</f>
        <v>76</v>
      </c>
      <c r="K16" s="91"/>
      <c r="L16" s="91"/>
      <c r="M16" s="91"/>
      <c r="N16" s="91">
        <f>SUM(N4:N15)</f>
        <v>76</v>
      </c>
      <c r="O16" s="91">
        <f>SUM(O4:O15)</f>
        <v>152</v>
      </c>
      <c r="P16" s="91"/>
      <c r="Q16" s="91"/>
      <c r="R16" s="91"/>
      <c r="S16" s="91"/>
      <c r="T16" s="91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B4" sqref="B4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7.421875" style="0" customWidth="1"/>
    <col min="6" max="6" width="7.28125" style="0" hidden="1" customWidth="1"/>
    <col min="7" max="7" width="6.00390625" style="0" customWidth="1"/>
    <col min="8" max="8" width="5.57421875" style="0" customWidth="1"/>
    <col min="9" max="9" width="10.28125" style="0" hidden="1" customWidth="1"/>
    <col min="11" max="11" width="6.421875" style="0" customWidth="1"/>
    <col min="12" max="12" width="6.14062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" thickBot="1">
      <c r="B2" s="178" t="s">
        <v>68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2:20" ht="39.75" thickBot="1">
      <c r="B3" s="179" t="s">
        <v>0</v>
      </c>
      <c r="C3" s="179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">
      <c r="B4" s="16">
        <v>2</v>
      </c>
      <c r="C4" s="17"/>
      <c r="D4" s="17" t="s">
        <v>78</v>
      </c>
      <c r="E4" s="111" t="s">
        <v>54</v>
      </c>
      <c r="F4" s="22"/>
      <c r="G4" s="30">
        <v>3</v>
      </c>
      <c r="H4" s="31">
        <v>3</v>
      </c>
      <c r="I4" s="51">
        <f>COUNTIF(G$4:G$15,"&lt;"&amp;G4)*ROWS(G$4:G$15)+COUNTIF(H$4:H$15,"&lt;"&amp;H4)</f>
        <v>78</v>
      </c>
      <c r="J4" s="54">
        <f>IF(COUNTIF(I$4:I$15,I4)&gt;1,RANK(I4,I$4:I$15,0)+(COUNT(I$4:I$15)+1-RANK(I4,I$4:I$15,0)-RANK(I4,I$4:I$15,1))/2,RANK(I4,I$4:I$15,0)+(COUNT(I$4:I$15)+1-RANK(I4,I$4:I$15,0)-RANK(I4,I$4:I$15,1)))</f>
        <v>4</v>
      </c>
      <c r="K4" s="30">
        <v>4</v>
      </c>
      <c r="L4" s="31">
        <v>4</v>
      </c>
      <c r="M4" s="51">
        <f>COUNTIF(K$4:K$15,"&lt;"&amp;K4)*ROWS(K$4:K$15)+COUNTIF(L$4:L$15,"&lt;"&amp;L4)</f>
        <v>78</v>
      </c>
      <c r="N4" s="54">
        <f>IF(COUNTIF(M$4:M$15,M4)&gt;1,RANK(M4,M$4:M$15,0)+(COUNT(M$4:M$15)+1-RANK(M4,M$4:M$15,0)-RANK(M4,M$4:M$15,1))/2,RANK(M4,M$4:M$15,0)+(COUNT(M$4:M$15)+1-RANK(M4,M$4:M$15,0)-RANK(M4,M$4:M$15,1)))</f>
        <v>4</v>
      </c>
      <c r="O4" s="48">
        <f>SUM(J4,N4)</f>
        <v>8</v>
      </c>
      <c r="P4" s="45">
        <f aca="true" t="shared" si="0" ref="P4:P15">SUM(K4,G4)</f>
        <v>7</v>
      </c>
      <c r="Q4" s="32">
        <f aca="true" t="shared" si="1" ref="Q4:Q15">SUM(L4,H4)</f>
        <v>7</v>
      </c>
      <c r="R4" s="36">
        <f>(COUNTIF(O$4:O$15,"&gt;"&amp;O4)*ROWS(O$4:O$14)+COUNTIF(P$4:P$15,"&lt;"&amp;P4))*ROWS(O$4:O$15)+COUNTIF(Q$4:Q$15,"&lt;"&amp;Q4)</f>
        <v>1160</v>
      </c>
      <c r="S4" s="42">
        <f>IF(COUNTIF(R$4:R$15,R4)&gt;1,RANK(R4,R$4:R$15,0)+(COUNT(R$4:R$15)+1-RANK(R4,R$4:R$15,0)-RANK(R4,R$4:R$15,1))/2,RANK(R4,R$4:R$15,0)+(COUNT(R$4:R$15)+1-RANK(R4,R$4:R$15,0)-RANK(R4,R$4:R$15,1)))</f>
        <v>4</v>
      </c>
      <c r="T4" s="39">
        <v>0</v>
      </c>
    </row>
    <row r="5" spans="2:20" ht="18">
      <c r="B5" s="19">
        <v>4</v>
      </c>
      <c r="C5" s="1"/>
      <c r="D5" s="1" t="s">
        <v>75</v>
      </c>
      <c r="E5" s="112" t="s">
        <v>55</v>
      </c>
      <c r="F5" s="23"/>
      <c r="G5" s="175">
        <v>13</v>
      </c>
      <c r="H5" s="28">
        <v>13</v>
      </c>
      <c r="I5" s="52">
        <f aca="true" t="shared" si="2" ref="I5:I15">COUNTIF(G$4:G$15,"&lt;"&amp;G5)*ROWS(G$4:G$15)+COUNTIF(H$4:H$15,"&lt;"&amp;H5)</f>
        <v>104</v>
      </c>
      <c r="J5" s="55">
        <f aca="true" t="shared" si="3" ref="J5:J15">IF(COUNTIF(I$4:I$15,I5)&gt;1,RANK(I5,I$4:I$15,0)+(COUNT(I$4:I$15)+1-RANK(I5,I$4:I$15,0)-RANK(I5,I$4:I$15,1))/2,RANK(I5,I$4:I$15,0)+(COUNT(I$4:I$15)+1-RANK(I5,I$4:I$15,0)-RANK(I5,I$4:I$15,1)))</f>
        <v>2</v>
      </c>
      <c r="K5" s="33">
        <v>6</v>
      </c>
      <c r="L5" s="28">
        <v>6</v>
      </c>
      <c r="M5" s="52">
        <f aca="true" t="shared" si="4" ref="M5:M15">COUNTIF(K$4:K$15,"&lt;"&amp;K5)*ROWS(K$4:K$15)+COUNTIF(L$4:L$15,"&lt;"&amp;L5)</f>
        <v>91</v>
      </c>
      <c r="N5" s="55">
        <f aca="true" t="shared" si="5" ref="N5:N15">IF(COUNTIF(M$4:M$15,M5)&gt;1,RANK(M5,M$4:M$15,0)+(COUNT(M$4:M$15)+1-RANK(M5,M$4:M$15,0)-RANK(M5,M$4:M$15,1))/2,RANK(M5,M$4:M$15,0)+(COUNT(M$4:M$15)+1-RANK(M5,M$4:M$15,0)-RANK(M5,M$4:M$15,1)))</f>
        <v>3</v>
      </c>
      <c r="O5" s="49">
        <f aca="true" t="shared" si="6" ref="O5:O15">SUM(J5,N5)</f>
        <v>5</v>
      </c>
      <c r="P5" s="46">
        <f t="shared" si="0"/>
        <v>19</v>
      </c>
      <c r="Q5" s="29">
        <f t="shared" si="1"/>
        <v>19</v>
      </c>
      <c r="R5" s="37">
        <f aca="true" t="shared" si="7" ref="R5:R15">(COUNTIF(O$4:O$15,"&gt;"&amp;O5)*ROWS(O$4:O$14)+COUNTIF(P$4:P$15,"&lt;"&amp;P5))*ROWS(O$4:O$15)+COUNTIF(Q$4:Q$15,"&lt;"&amp;Q5)</f>
        <v>1318</v>
      </c>
      <c r="S5" s="43">
        <f aca="true" t="shared" si="8" ref="S5:S15">IF(COUNTIF(R$4:R$15,R5)&gt;1,RANK(R5,R$4:R$15,0)+(COUNT(R$4:R$15)+1-RANK(R5,R$4:R$15,0)-RANK(R5,R$4:R$15,1))/2,RANK(R5,R$4:R$15,0)+(COUNT(R$4:R$15)+1-RANK(R5,R$4:R$15,0)-RANK(R5,R$4:R$15,1)))</f>
        <v>3</v>
      </c>
      <c r="T5" s="40">
        <v>0</v>
      </c>
    </row>
    <row r="6" spans="2:20" ht="17.25" customHeight="1">
      <c r="B6" s="19"/>
      <c r="C6" s="1"/>
      <c r="D6" s="1"/>
      <c r="E6" s="112" t="s">
        <v>56</v>
      </c>
      <c r="F6" s="23"/>
      <c r="G6" s="115"/>
      <c r="H6" s="28"/>
      <c r="I6" s="52">
        <f t="shared" si="2"/>
        <v>0</v>
      </c>
      <c r="J6" s="55">
        <v>7</v>
      </c>
      <c r="K6" s="33"/>
      <c r="L6" s="28"/>
      <c r="M6" s="52">
        <f t="shared" si="4"/>
        <v>0</v>
      </c>
      <c r="N6" s="55">
        <v>7</v>
      </c>
      <c r="O6" s="49">
        <f t="shared" si="6"/>
        <v>14</v>
      </c>
      <c r="P6" s="46">
        <f t="shared" si="0"/>
        <v>0</v>
      </c>
      <c r="Q6" s="29">
        <f t="shared" si="1"/>
        <v>0</v>
      </c>
      <c r="R6" s="37">
        <f t="shared" si="7"/>
        <v>870</v>
      </c>
      <c r="S6" s="43">
        <v>7</v>
      </c>
      <c r="T6" s="40">
        <v>0</v>
      </c>
    </row>
    <row r="7" spans="2:20" ht="18" customHeight="1">
      <c r="B7" s="19">
        <v>3</v>
      </c>
      <c r="C7" s="1"/>
      <c r="D7" s="1" t="s">
        <v>94</v>
      </c>
      <c r="E7" s="112" t="s">
        <v>57</v>
      </c>
      <c r="F7" s="23"/>
      <c r="G7" s="175">
        <v>5</v>
      </c>
      <c r="H7" s="28">
        <v>5</v>
      </c>
      <c r="I7" s="52">
        <f t="shared" si="2"/>
        <v>91</v>
      </c>
      <c r="J7" s="55">
        <f t="shared" si="3"/>
        <v>3</v>
      </c>
      <c r="K7" s="33">
        <v>8</v>
      </c>
      <c r="L7" s="28">
        <v>8</v>
      </c>
      <c r="M7" s="52">
        <f t="shared" si="4"/>
        <v>117</v>
      </c>
      <c r="N7" s="55">
        <f t="shared" si="5"/>
        <v>1</v>
      </c>
      <c r="O7" s="49">
        <f t="shared" si="6"/>
        <v>4</v>
      </c>
      <c r="P7" s="46">
        <f t="shared" si="0"/>
        <v>13</v>
      </c>
      <c r="Q7" s="29">
        <f t="shared" si="1"/>
        <v>13</v>
      </c>
      <c r="R7" s="37">
        <f t="shared" si="7"/>
        <v>1437</v>
      </c>
      <c r="S7" s="43">
        <f t="shared" si="8"/>
        <v>2</v>
      </c>
      <c r="T7" s="40">
        <v>0</v>
      </c>
    </row>
    <row r="8" spans="2:20" ht="18">
      <c r="B8" s="19"/>
      <c r="C8" s="1"/>
      <c r="D8" s="1"/>
      <c r="E8" s="112" t="s">
        <v>58</v>
      </c>
      <c r="F8" s="23"/>
      <c r="G8" s="115"/>
      <c r="H8" s="28"/>
      <c r="I8" s="52">
        <f t="shared" si="2"/>
        <v>0</v>
      </c>
      <c r="J8" s="55">
        <v>7</v>
      </c>
      <c r="K8" s="33"/>
      <c r="L8" s="28"/>
      <c r="M8" s="52">
        <f t="shared" si="4"/>
        <v>0</v>
      </c>
      <c r="N8" s="55">
        <v>7</v>
      </c>
      <c r="O8" s="49">
        <f t="shared" si="6"/>
        <v>14</v>
      </c>
      <c r="P8" s="46">
        <f t="shared" si="0"/>
        <v>0</v>
      </c>
      <c r="Q8" s="29">
        <f t="shared" si="1"/>
        <v>0</v>
      </c>
      <c r="R8" s="37">
        <f t="shared" si="7"/>
        <v>870</v>
      </c>
      <c r="S8" s="43">
        <v>7</v>
      </c>
      <c r="T8" s="40">
        <v>0</v>
      </c>
    </row>
    <row r="9" spans="2:20" ht="18">
      <c r="B9" s="19">
        <v>5</v>
      </c>
      <c r="C9" s="1"/>
      <c r="D9" s="2" t="s">
        <v>82</v>
      </c>
      <c r="E9" s="112" t="s">
        <v>52</v>
      </c>
      <c r="F9" s="23"/>
      <c r="G9" s="175">
        <v>17</v>
      </c>
      <c r="H9" s="28">
        <v>17</v>
      </c>
      <c r="I9" s="52">
        <f t="shared" si="2"/>
        <v>117</v>
      </c>
      <c r="J9" s="55">
        <f t="shared" si="3"/>
        <v>1</v>
      </c>
      <c r="K9" s="33">
        <v>7</v>
      </c>
      <c r="L9" s="28">
        <v>7</v>
      </c>
      <c r="M9" s="52">
        <f t="shared" si="4"/>
        <v>104</v>
      </c>
      <c r="N9" s="55">
        <f t="shared" si="5"/>
        <v>2</v>
      </c>
      <c r="O9" s="49">
        <f t="shared" si="6"/>
        <v>3</v>
      </c>
      <c r="P9" s="46">
        <f t="shared" si="0"/>
        <v>24</v>
      </c>
      <c r="Q9" s="29">
        <f t="shared" si="1"/>
        <v>24</v>
      </c>
      <c r="R9" s="37">
        <f t="shared" si="7"/>
        <v>1595</v>
      </c>
      <c r="S9" s="43">
        <f t="shared" si="8"/>
        <v>1</v>
      </c>
      <c r="T9" s="40">
        <v>0</v>
      </c>
    </row>
    <row r="10" spans="2:20" ht="18" hidden="1">
      <c r="B10" s="19"/>
      <c r="C10" s="1"/>
      <c r="D10" s="1"/>
      <c r="E10" s="112"/>
      <c r="F10" s="23"/>
      <c r="G10" s="33">
        <v>-2</v>
      </c>
      <c r="H10" s="33">
        <v>-2</v>
      </c>
      <c r="I10" s="52">
        <f t="shared" si="2"/>
        <v>0</v>
      </c>
      <c r="J10" s="55">
        <f t="shared" si="3"/>
        <v>8.5</v>
      </c>
      <c r="K10" s="33">
        <v>-2</v>
      </c>
      <c r="L10" s="33">
        <v>-2</v>
      </c>
      <c r="M10" s="52">
        <f t="shared" si="4"/>
        <v>0</v>
      </c>
      <c r="N10" s="55">
        <f t="shared" si="5"/>
        <v>8.5</v>
      </c>
      <c r="O10" s="49">
        <f t="shared" si="6"/>
        <v>17</v>
      </c>
      <c r="P10" s="46">
        <f t="shared" si="0"/>
        <v>-4</v>
      </c>
      <c r="Q10" s="29">
        <f t="shared" si="1"/>
        <v>-4</v>
      </c>
      <c r="R10" s="37">
        <f t="shared" si="7"/>
        <v>0</v>
      </c>
      <c r="S10" s="43">
        <f t="shared" si="8"/>
        <v>9.5</v>
      </c>
      <c r="T10" s="40">
        <v>0</v>
      </c>
    </row>
    <row r="11" spans="2:20" ht="18" hidden="1">
      <c r="B11" s="19"/>
      <c r="C11" s="1"/>
      <c r="D11" s="1"/>
      <c r="E11" s="112"/>
      <c r="F11" s="23"/>
      <c r="G11" s="33">
        <v>-2</v>
      </c>
      <c r="H11" s="33">
        <v>-2</v>
      </c>
      <c r="I11" s="52">
        <f t="shared" si="2"/>
        <v>0</v>
      </c>
      <c r="J11" s="55">
        <f t="shared" si="3"/>
        <v>8.5</v>
      </c>
      <c r="K11" s="33">
        <v>-2</v>
      </c>
      <c r="L11" s="33">
        <v>-2</v>
      </c>
      <c r="M11" s="52">
        <f t="shared" si="4"/>
        <v>0</v>
      </c>
      <c r="N11" s="55">
        <f t="shared" si="5"/>
        <v>8.5</v>
      </c>
      <c r="O11" s="49">
        <f t="shared" si="6"/>
        <v>17</v>
      </c>
      <c r="P11" s="46">
        <f t="shared" si="0"/>
        <v>-4</v>
      </c>
      <c r="Q11" s="29">
        <f t="shared" si="1"/>
        <v>-4</v>
      </c>
      <c r="R11" s="37">
        <f t="shared" si="7"/>
        <v>0</v>
      </c>
      <c r="S11" s="43">
        <f t="shared" si="8"/>
        <v>9.5</v>
      </c>
      <c r="T11" s="40">
        <v>0</v>
      </c>
    </row>
    <row r="12" spans="2:20" ht="18" hidden="1">
      <c r="B12" s="19"/>
      <c r="C12" s="1"/>
      <c r="D12" s="1"/>
      <c r="E12" s="112"/>
      <c r="F12" s="23"/>
      <c r="G12" s="33">
        <v>-2</v>
      </c>
      <c r="H12" s="33">
        <v>-2</v>
      </c>
      <c r="I12" s="52">
        <f t="shared" si="2"/>
        <v>0</v>
      </c>
      <c r="J12" s="55">
        <f t="shared" si="3"/>
        <v>8.5</v>
      </c>
      <c r="K12" s="33">
        <v>-2</v>
      </c>
      <c r="L12" s="33">
        <v>-2</v>
      </c>
      <c r="M12" s="52">
        <f t="shared" si="4"/>
        <v>0</v>
      </c>
      <c r="N12" s="55">
        <f t="shared" si="5"/>
        <v>8.5</v>
      </c>
      <c r="O12" s="49">
        <f t="shared" si="6"/>
        <v>17</v>
      </c>
      <c r="P12" s="46">
        <f t="shared" si="0"/>
        <v>-4</v>
      </c>
      <c r="Q12" s="29">
        <f t="shared" si="1"/>
        <v>-4</v>
      </c>
      <c r="R12" s="37">
        <f t="shared" si="7"/>
        <v>0</v>
      </c>
      <c r="S12" s="43">
        <f t="shared" si="8"/>
        <v>9.5</v>
      </c>
      <c r="T12" s="40">
        <v>0</v>
      </c>
    </row>
    <row r="13" spans="2:20" ht="18" hidden="1">
      <c r="B13" s="19"/>
      <c r="C13" s="1"/>
      <c r="D13" s="1"/>
      <c r="E13" s="112"/>
      <c r="F13" s="23"/>
      <c r="G13" s="33">
        <v>-2</v>
      </c>
      <c r="H13" s="33">
        <v>-2</v>
      </c>
      <c r="I13" s="52">
        <f t="shared" si="2"/>
        <v>0</v>
      </c>
      <c r="J13" s="55">
        <f t="shared" si="3"/>
        <v>8.5</v>
      </c>
      <c r="K13" s="33">
        <v>-2</v>
      </c>
      <c r="L13" s="33">
        <v>-2</v>
      </c>
      <c r="M13" s="52">
        <f t="shared" si="4"/>
        <v>0</v>
      </c>
      <c r="N13" s="55">
        <f t="shared" si="5"/>
        <v>8.5</v>
      </c>
      <c r="O13" s="49">
        <f t="shared" si="6"/>
        <v>17</v>
      </c>
      <c r="P13" s="46">
        <f t="shared" si="0"/>
        <v>-4</v>
      </c>
      <c r="Q13" s="29">
        <f t="shared" si="1"/>
        <v>-4</v>
      </c>
      <c r="R13" s="37">
        <f t="shared" si="7"/>
        <v>0</v>
      </c>
      <c r="S13" s="43">
        <f t="shared" si="8"/>
        <v>9.5</v>
      </c>
      <c r="T13" s="40">
        <v>0</v>
      </c>
    </row>
    <row r="14" spans="2:20" ht="18" hidden="1">
      <c r="B14" s="19"/>
      <c r="C14" s="1"/>
      <c r="D14" s="3"/>
      <c r="E14" s="112"/>
      <c r="F14" s="23"/>
      <c r="G14" s="33">
        <v>-2</v>
      </c>
      <c r="H14" s="33">
        <v>-2</v>
      </c>
      <c r="I14" s="52">
        <f t="shared" si="2"/>
        <v>0</v>
      </c>
      <c r="J14" s="55">
        <f t="shared" si="3"/>
        <v>8.5</v>
      </c>
      <c r="K14" s="33">
        <v>-2</v>
      </c>
      <c r="L14" s="33">
        <v>-2</v>
      </c>
      <c r="M14" s="52">
        <f t="shared" si="4"/>
        <v>0</v>
      </c>
      <c r="N14" s="55">
        <f t="shared" si="5"/>
        <v>8.5</v>
      </c>
      <c r="O14" s="49">
        <f t="shared" si="6"/>
        <v>17</v>
      </c>
      <c r="P14" s="46">
        <f t="shared" si="0"/>
        <v>-4</v>
      </c>
      <c r="Q14" s="29">
        <f t="shared" si="1"/>
        <v>-4</v>
      </c>
      <c r="R14" s="37">
        <f t="shared" si="7"/>
        <v>0</v>
      </c>
      <c r="S14" s="43">
        <f t="shared" si="8"/>
        <v>9.5</v>
      </c>
      <c r="T14" s="40">
        <v>0</v>
      </c>
    </row>
    <row r="15" spans="2:20" ht="18" hidden="1" thickBot="1">
      <c r="B15" s="20"/>
      <c r="C15" s="21"/>
      <c r="D15" s="21"/>
      <c r="E15" s="113"/>
      <c r="F15" s="24"/>
      <c r="G15" s="34">
        <v>-2</v>
      </c>
      <c r="H15" s="34">
        <v>-2</v>
      </c>
      <c r="I15" s="53">
        <f t="shared" si="2"/>
        <v>0</v>
      </c>
      <c r="J15" s="56">
        <f t="shared" si="3"/>
        <v>8.5</v>
      </c>
      <c r="K15" s="34">
        <v>-2</v>
      </c>
      <c r="L15" s="34">
        <v>-2</v>
      </c>
      <c r="M15" s="53">
        <f t="shared" si="4"/>
        <v>0</v>
      </c>
      <c r="N15" s="56">
        <f t="shared" si="5"/>
        <v>8.5</v>
      </c>
      <c r="O15" s="50">
        <f t="shared" si="6"/>
        <v>17</v>
      </c>
      <c r="P15" s="47">
        <f t="shared" si="0"/>
        <v>-4</v>
      </c>
      <c r="Q15" s="35">
        <f t="shared" si="1"/>
        <v>-4</v>
      </c>
      <c r="R15" s="38">
        <f t="shared" si="7"/>
        <v>0</v>
      </c>
      <c r="S15" s="44">
        <f t="shared" si="8"/>
        <v>9.5</v>
      </c>
      <c r="T15" s="41">
        <v>0</v>
      </c>
    </row>
    <row r="16" spans="2:20" ht="12.75" hidden="1">
      <c r="B16" s="91"/>
      <c r="C16" s="91"/>
      <c r="D16" s="91"/>
      <c r="E16" s="91"/>
      <c r="F16" s="91"/>
      <c r="G16" s="91"/>
      <c r="H16" s="91"/>
      <c r="I16" s="91"/>
      <c r="J16" s="91">
        <f>SUM(J4:J15)</f>
        <v>75</v>
      </c>
      <c r="K16" s="91"/>
      <c r="L16" s="91"/>
      <c r="M16" s="91"/>
      <c r="N16" s="91">
        <f>SUM(N4:N15)</f>
        <v>75</v>
      </c>
      <c r="O16" s="91">
        <f>SUM(O4:O15)</f>
        <v>150</v>
      </c>
      <c r="P16" s="91"/>
      <c r="Q16" s="91"/>
      <c r="R16" s="91"/>
      <c r="S16" s="91"/>
      <c r="T16" s="91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B3" sqref="B3:C3"/>
    </sheetView>
  </sheetViews>
  <sheetFormatPr defaultColWidth="9.140625" defaultRowHeight="12.75"/>
  <cols>
    <col min="1" max="1" width="3.28125" style="0" hidden="1" customWidth="1"/>
    <col min="2" max="3" width="5.57421875" style="0" bestFit="1" customWidth="1"/>
    <col min="4" max="4" width="19.28125" style="0" customWidth="1"/>
    <col min="5" max="5" width="16.421875" style="0" customWidth="1"/>
    <col min="6" max="6" width="7.421875" style="0" hidden="1" customWidth="1"/>
    <col min="7" max="8" width="6.7109375" style="0" customWidth="1"/>
    <col min="9" max="9" width="10.28125" style="0" hidden="1" customWidth="1"/>
    <col min="11" max="11" width="6.8515625" style="0" customWidth="1"/>
    <col min="12" max="12" width="6.42187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" thickBot="1">
      <c r="B2" s="178" t="s">
        <v>69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2:20" ht="39.75" thickBot="1">
      <c r="B3" s="179" t="s">
        <v>0</v>
      </c>
      <c r="C3" s="179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">
      <c r="B4" s="16">
        <v>1</v>
      </c>
      <c r="C4" s="17"/>
      <c r="D4" s="17" t="s">
        <v>83</v>
      </c>
      <c r="E4" s="111" t="s">
        <v>54</v>
      </c>
      <c r="F4" s="22"/>
      <c r="G4" s="30">
        <v>10</v>
      </c>
      <c r="H4" s="31">
        <v>10</v>
      </c>
      <c r="I4" s="51">
        <f>COUNTIF(G$4:G$15,"&lt;"&amp;G4)*ROWS(G$4:G$15)+COUNTIF(H$4:H$15,"&lt;"&amp;H4)</f>
        <v>117</v>
      </c>
      <c r="J4" s="54">
        <f>IF(COUNTIF(I$4:I$15,I4)&gt;1,RANK(I4,I$4:I$15,0)+(COUNT(I$4:I$15)+1-RANK(I4,I$4:I$15,0)-RANK(I4,I$4:I$15,1))/2,RANK(I4,I$4:I$15,0)+(COUNT(I$4:I$15)+1-RANK(I4,I$4:I$15,0)-RANK(I4,I$4:I$15,1)))</f>
        <v>2</v>
      </c>
      <c r="K4" s="30">
        <v>1</v>
      </c>
      <c r="L4" s="31">
        <v>1</v>
      </c>
      <c r="M4" s="51">
        <f>COUNTIF(K$4:K$15,"&lt;"&amp;K4)*ROWS(K$4:K$15)+COUNTIF(L$4:L$15,"&lt;"&amp;L4)</f>
        <v>78</v>
      </c>
      <c r="N4" s="54">
        <f>IF(COUNTIF(M$4:M$15,M4)&gt;1,RANK(M4,M$4:M$15,0)+(COUNT(M$4:M$15)+1-RANK(M4,M$4:M$15,0)-RANK(M4,M$4:M$15,1))/2,RANK(M4,M$4:M$15,0)+(COUNT(M$4:M$15)+1-RANK(M4,M$4:M$15,0)-RANK(M4,M$4:M$15,1)))</f>
        <v>5</v>
      </c>
      <c r="O4" s="48">
        <f>SUM(J4,N4)</f>
        <v>7</v>
      </c>
      <c r="P4" s="45">
        <f aca="true" t="shared" si="0" ref="P4:P15">SUM(K4,G4)</f>
        <v>11</v>
      </c>
      <c r="Q4" s="32">
        <f aca="true" t="shared" si="1" ref="Q4:Q15">SUM(L4,H4)</f>
        <v>11</v>
      </c>
      <c r="R4" s="36">
        <f>(COUNTIF(O$4:O$15,"&gt;"&amp;O4)*ROWS(O$4:O$14)+COUNTIF(P$4:P$15,"&lt;"&amp;P4))*ROWS(O$4:O$15)+COUNTIF(Q$4:Q$15,"&lt;"&amp;Q4)</f>
        <v>1186</v>
      </c>
      <c r="S4" s="42">
        <f>IF(COUNTIF(R$4:R$15,R4)&gt;1,RANK(R4,R$4:R$15,0)+(COUNT(R$4:R$15)+1-RANK(R4,R$4:R$15,0)-RANK(R4,R$4:R$15,1))/2,RANK(R4,R$4:R$15,0)+(COUNT(R$4:R$15)+1-RANK(R4,R$4:R$15,0)-RANK(R4,R$4:R$15,1)))</f>
        <v>4</v>
      </c>
      <c r="T4" s="39">
        <v>0</v>
      </c>
    </row>
    <row r="5" spans="2:20" ht="18">
      <c r="B5" s="19">
        <v>4</v>
      </c>
      <c r="C5" s="1"/>
      <c r="D5" s="1" t="s">
        <v>95</v>
      </c>
      <c r="E5" s="112" t="s">
        <v>55</v>
      </c>
      <c r="F5" s="23"/>
      <c r="G5" s="33">
        <v>6</v>
      </c>
      <c r="H5" s="28">
        <v>6</v>
      </c>
      <c r="I5" s="52">
        <f aca="true" t="shared" si="2" ref="I5:I15">COUNTIF(G$4:G$15,"&lt;"&amp;G5)*ROWS(G$4:G$15)+COUNTIF(H$4:H$15,"&lt;"&amp;H5)</f>
        <v>78</v>
      </c>
      <c r="J5" s="55">
        <f aca="true" t="shared" si="3" ref="J5:J15">IF(COUNTIF(I$4:I$15,I5)&gt;1,RANK(I5,I$4:I$15,0)+(COUNT(I$4:I$15)+1-RANK(I5,I$4:I$15,0)-RANK(I5,I$4:I$15,1))/2,RANK(I5,I$4:I$15,0)+(COUNT(I$4:I$15)+1-RANK(I5,I$4:I$15,0)-RANK(I5,I$4:I$15,1)))</f>
        <v>4.5</v>
      </c>
      <c r="K5" s="33">
        <v>2</v>
      </c>
      <c r="L5" s="28">
        <v>2</v>
      </c>
      <c r="M5" s="52">
        <f aca="true" t="shared" si="4" ref="M5:M15">COUNTIF(K$4:K$15,"&lt;"&amp;K5)*ROWS(K$4:K$15)+COUNTIF(L$4:L$15,"&lt;"&amp;L5)</f>
        <v>91</v>
      </c>
      <c r="N5" s="55">
        <f aca="true" t="shared" si="5" ref="N5:N15">IF(COUNTIF(M$4:M$15,M5)&gt;1,RANK(M5,M$4:M$15,0)+(COUNT(M$4:M$15)+1-RANK(M5,M$4:M$15,0)-RANK(M5,M$4:M$15,1))/2,RANK(M5,M$4:M$15,0)+(COUNT(M$4:M$15)+1-RANK(M5,M$4:M$15,0)-RANK(M5,M$4:M$15,1)))</f>
        <v>3.5</v>
      </c>
      <c r="O5" s="49">
        <f aca="true" t="shared" si="6" ref="O5:O15">SUM(J5,N5)</f>
        <v>8</v>
      </c>
      <c r="P5" s="46">
        <f t="shared" si="0"/>
        <v>8</v>
      </c>
      <c r="Q5" s="29">
        <f t="shared" si="1"/>
        <v>8</v>
      </c>
      <c r="R5" s="37">
        <f aca="true" t="shared" si="7" ref="R5:R15">(COUNTIF(O$4:O$15,"&gt;"&amp;O5)*ROWS(O$4:O$14)+COUNTIF(P$4:P$15,"&lt;"&amp;P5))*ROWS(O$4:O$15)+COUNTIF(Q$4:Q$15,"&lt;"&amp;Q5)</f>
        <v>1015</v>
      </c>
      <c r="S5" s="43">
        <f aca="true" t="shared" si="8" ref="S5:S15">IF(COUNTIF(R$4:R$15,R5)&gt;1,RANK(R5,R$4:R$15,0)+(COUNT(R$4:R$15)+1-RANK(R5,R$4:R$15,0)-RANK(R5,R$4:R$15,1))/2,RANK(R5,R$4:R$15,0)+(COUNT(R$4:R$15)+1-RANK(R5,R$4:R$15,0)-RANK(R5,R$4:R$15,1)))</f>
        <v>5</v>
      </c>
      <c r="T5" s="40">
        <v>0</v>
      </c>
    </row>
    <row r="6" spans="2:20" ht="18">
      <c r="B6" s="19">
        <v>5</v>
      </c>
      <c r="C6" s="1"/>
      <c r="D6" s="1" t="s">
        <v>85</v>
      </c>
      <c r="E6" s="112" t="s">
        <v>56</v>
      </c>
      <c r="F6" s="23"/>
      <c r="G6" s="33">
        <v>7</v>
      </c>
      <c r="H6" s="28">
        <v>7</v>
      </c>
      <c r="I6" s="52">
        <f t="shared" si="2"/>
        <v>104</v>
      </c>
      <c r="J6" s="55">
        <f t="shared" si="3"/>
        <v>3</v>
      </c>
      <c r="K6" s="33">
        <v>2</v>
      </c>
      <c r="L6" s="28">
        <v>2</v>
      </c>
      <c r="M6" s="52">
        <f t="shared" si="4"/>
        <v>91</v>
      </c>
      <c r="N6" s="55">
        <f t="shared" si="5"/>
        <v>3.5</v>
      </c>
      <c r="O6" s="49">
        <f t="shared" si="6"/>
        <v>6.5</v>
      </c>
      <c r="P6" s="46">
        <f t="shared" si="0"/>
        <v>9</v>
      </c>
      <c r="Q6" s="29">
        <f t="shared" si="1"/>
        <v>9</v>
      </c>
      <c r="R6" s="37">
        <f t="shared" si="7"/>
        <v>1292</v>
      </c>
      <c r="S6" s="43">
        <f t="shared" si="8"/>
        <v>3</v>
      </c>
      <c r="T6" s="40">
        <v>0</v>
      </c>
    </row>
    <row r="7" spans="2:20" ht="18">
      <c r="B7" s="19">
        <v>3</v>
      </c>
      <c r="C7" s="1"/>
      <c r="D7" s="1" t="s">
        <v>70</v>
      </c>
      <c r="E7" s="112" t="s">
        <v>57</v>
      </c>
      <c r="F7" s="23"/>
      <c r="G7" s="33">
        <v>14</v>
      </c>
      <c r="H7" s="28">
        <v>14</v>
      </c>
      <c r="I7" s="52">
        <f t="shared" si="2"/>
        <v>130</v>
      </c>
      <c r="J7" s="55">
        <f t="shared" si="3"/>
        <v>1</v>
      </c>
      <c r="K7" s="33">
        <v>3</v>
      </c>
      <c r="L7" s="28">
        <v>3</v>
      </c>
      <c r="M7" s="52">
        <f t="shared" si="4"/>
        <v>117</v>
      </c>
      <c r="N7" s="55">
        <f t="shared" si="5"/>
        <v>1.5</v>
      </c>
      <c r="O7" s="49">
        <f t="shared" si="6"/>
        <v>2.5</v>
      </c>
      <c r="P7" s="46">
        <f t="shared" si="0"/>
        <v>17</v>
      </c>
      <c r="Q7" s="29">
        <f t="shared" si="1"/>
        <v>17</v>
      </c>
      <c r="R7" s="37">
        <f t="shared" si="7"/>
        <v>1595</v>
      </c>
      <c r="S7" s="43">
        <f t="shared" si="8"/>
        <v>1</v>
      </c>
      <c r="T7" s="40">
        <v>0</v>
      </c>
    </row>
    <row r="8" spans="2:20" ht="18">
      <c r="B8" s="19"/>
      <c r="C8" s="1"/>
      <c r="D8" s="1"/>
      <c r="E8" s="112" t="s">
        <v>58</v>
      </c>
      <c r="F8" s="23"/>
      <c r="G8" s="33"/>
      <c r="H8" s="28"/>
      <c r="I8" s="52">
        <f t="shared" si="2"/>
        <v>0</v>
      </c>
      <c r="J8" s="55">
        <v>7</v>
      </c>
      <c r="K8" s="33"/>
      <c r="L8" s="28"/>
      <c r="M8" s="52">
        <f t="shared" si="4"/>
        <v>0</v>
      </c>
      <c r="N8" s="55">
        <v>7</v>
      </c>
      <c r="O8" s="49">
        <f t="shared" si="6"/>
        <v>14</v>
      </c>
      <c r="P8" s="46">
        <f t="shared" si="0"/>
        <v>0</v>
      </c>
      <c r="Q8" s="29">
        <f t="shared" si="1"/>
        <v>0</v>
      </c>
      <c r="R8" s="37">
        <f t="shared" si="7"/>
        <v>870</v>
      </c>
      <c r="S8" s="43">
        <v>7</v>
      </c>
      <c r="T8" s="40">
        <v>0</v>
      </c>
    </row>
    <row r="9" spans="2:20" ht="18">
      <c r="B9" s="19">
        <v>2</v>
      </c>
      <c r="C9" s="1"/>
      <c r="D9" s="93" t="s">
        <v>73</v>
      </c>
      <c r="E9" s="112" t="s">
        <v>52</v>
      </c>
      <c r="F9" s="23"/>
      <c r="G9" s="33">
        <v>6</v>
      </c>
      <c r="H9" s="28">
        <v>6</v>
      </c>
      <c r="I9" s="52">
        <f t="shared" si="2"/>
        <v>78</v>
      </c>
      <c r="J9" s="55">
        <f t="shared" si="3"/>
        <v>4.5</v>
      </c>
      <c r="K9" s="33">
        <v>3</v>
      </c>
      <c r="L9" s="28">
        <v>3</v>
      </c>
      <c r="M9" s="52">
        <f t="shared" si="4"/>
        <v>117</v>
      </c>
      <c r="N9" s="55">
        <f t="shared" si="5"/>
        <v>1.5</v>
      </c>
      <c r="O9" s="49">
        <f t="shared" si="6"/>
        <v>6</v>
      </c>
      <c r="P9" s="46">
        <f t="shared" si="0"/>
        <v>9</v>
      </c>
      <c r="Q9" s="29">
        <f t="shared" si="1"/>
        <v>9</v>
      </c>
      <c r="R9" s="37">
        <f t="shared" si="7"/>
        <v>1424</v>
      </c>
      <c r="S9" s="43">
        <f t="shared" si="8"/>
        <v>2</v>
      </c>
      <c r="T9" s="40">
        <v>0</v>
      </c>
    </row>
    <row r="10" spans="2:20" ht="18" hidden="1">
      <c r="B10" s="19"/>
      <c r="C10" s="1"/>
      <c r="D10" s="1"/>
      <c r="E10" s="112"/>
      <c r="F10" s="23"/>
      <c r="G10" s="33">
        <v>-2</v>
      </c>
      <c r="H10" s="33">
        <v>-2</v>
      </c>
      <c r="I10" s="52">
        <f t="shared" si="2"/>
        <v>0</v>
      </c>
      <c r="J10" s="55">
        <f t="shared" si="3"/>
        <v>9</v>
      </c>
      <c r="K10" s="33">
        <v>-2</v>
      </c>
      <c r="L10" s="33">
        <v>-2</v>
      </c>
      <c r="M10" s="52">
        <f t="shared" si="4"/>
        <v>0</v>
      </c>
      <c r="N10" s="55">
        <f t="shared" si="5"/>
        <v>9</v>
      </c>
      <c r="O10" s="49">
        <f t="shared" si="6"/>
        <v>18</v>
      </c>
      <c r="P10" s="46">
        <f t="shared" si="0"/>
        <v>-4</v>
      </c>
      <c r="Q10" s="29">
        <f t="shared" si="1"/>
        <v>-4</v>
      </c>
      <c r="R10" s="37">
        <f t="shared" si="7"/>
        <v>0</v>
      </c>
      <c r="S10" s="43">
        <f t="shared" si="8"/>
        <v>9.5</v>
      </c>
      <c r="T10" s="40">
        <v>0</v>
      </c>
    </row>
    <row r="11" spans="2:20" ht="18" hidden="1">
      <c r="B11" s="19"/>
      <c r="C11" s="1"/>
      <c r="D11" s="1"/>
      <c r="E11" s="112"/>
      <c r="F11" s="23"/>
      <c r="G11" s="33">
        <v>-2</v>
      </c>
      <c r="H11" s="33">
        <v>-2</v>
      </c>
      <c r="I11" s="52">
        <f t="shared" si="2"/>
        <v>0</v>
      </c>
      <c r="J11" s="55">
        <f t="shared" si="3"/>
        <v>9</v>
      </c>
      <c r="K11" s="33">
        <v>-2</v>
      </c>
      <c r="L11" s="33">
        <v>-2</v>
      </c>
      <c r="M11" s="52">
        <f t="shared" si="4"/>
        <v>0</v>
      </c>
      <c r="N11" s="55">
        <f t="shared" si="5"/>
        <v>9</v>
      </c>
      <c r="O11" s="49">
        <f t="shared" si="6"/>
        <v>18</v>
      </c>
      <c r="P11" s="46">
        <f t="shared" si="0"/>
        <v>-4</v>
      </c>
      <c r="Q11" s="29">
        <f t="shared" si="1"/>
        <v>-4</v>
      </c>
      <c r="R11" s="37">
        <f t="shared" si="7"/>
        <v>0</v>
      </c>
      <c r="S11" s="43">
        <f t="shared" si="8"/>
        <v>9.5</v>
      </c>
      <c r="T11" s="40">
        <v>0</v>
      </c>
    </row>
    <row r="12" spans="2:20" ht="18" hidden="1">
      <c r="B12" s="19"/>
      <c r="C12" s="1"/>
      <c r="D12" s="1"/>
      <c r="E12" s="112"/>
      <c r="F12" s="23"/>
      <c r="G12" s="33">
        <v>-2</v>
      </c>
      <c r="H12" s="33">
        <v>-2</v>
      </c>
      <c r="I12" s="52">
        <f t="shared" si="2"/>
        <v>0</v>
      </c>
      <c r="J12" s="55">
        <f t="shared" si="3"/>
        <v>9</v>
      </c>
      <c r="K12" s="33">
        <v>-2</v>
      </c>
      <c r="L12" s="33">
        <v>-2</v>
      </c>
      <c r="M12" s="52">
        <f t="shared" si="4"/>
        <v>0</v>
      </c>
      <c r="N12" s="55">
        <f t="shared" si="5"/>
        <v>9</v>
      </c>
      <c r="O12" s="49">
        <f t="shared" si="6"/>
        <v>18</v>
      </c>
      <c r="P12" s="46">
        <f t="shared" si="0"/>
        <v>-4</v>
      </c>
      <c r="Q12" s="29">
        <f t="shared" si="1"/>
        <v>-4</v>
      </c>
      <c r="R12" s="37">
        <f t="shared" si="7"/>
        <v>0</v>
      </c>
      <c r="S12" s="43">
        <f t="shared" si="8"/>
        <v>9.5</v>
      </c>
      <c r="T12" s="40">
        <v>0</v>
      </c>
    </row>
    <row r="13" spans="2:20" ht="18" hidden="1">
      <c r="B13" s="19"/>
      <c r="C13" s="1"/>
      <c r="D13" s="1"/>
      <c r="E13" s="112"/>
      <c r="F13" s="23"/>
      <c r="G13" s="33">
        <v>-2</v>
      </c>
      <c r="H13" s="33">
        <v>-2</v>
      </c>
      <c r="I13" s="52">
        <f t="shared" si="2"/>
        <v>0</v>
      </c>
      <c r="J13" s="55">
        <f t="shared" si="3"/>
        <v>9</v>
      </c>
      <c r="K13" s="33">
        <v>-2</v>
      </c>
      <c r="L13" s="33">
        <v>-2</v>
      </c>
      <c r="M13" s="52">
        <f t="shared" si="4"/>
        <v>0</v>
      </c>
      <c r="N13" s="55">
        <f t="shared" si="5"/>
        <v>9</v>
      </c>
      <c r="O13" s="49">
        <f t="shared" si="6"/>
        <v>18</v>
      </c>
      <c r="P13" s="46">
        <f t="shared" si="0"/>
        <v>-4</v>
      </c>
      <c r="Q13" s="29">
        <f t="shared" si="1"/>
        <v>-4</v>
      </c>
      <c r="R13" s="37">
        <f t="shared" si="7"/>
        <v>0</v>
      </c>
      <c r="S13" s="43">
        <f t="shared" si="8"/>
        <v>9.5</v>
      </c>
      <c r="T13" s="40">
        <v>0</v>
      </c>
    </row>
    <row r="14" spans="2:20" ht="18" hidden="1">
      <c r="B14" s="19"/>
      <c r="C14" s="1"/>
      <c r="D14" s="3"/>
      <c r="E14" s="112"/>
      <c r="F14" s="23"/>
      <c r="G14" s="33">
        <v>-2</v>
      </c>
      <c r="H14" s="33">
        <v>-2</v>
      </c>
      <c r="I14" s="52">
        <f t="shared" si="2"/>
        <v>0</v>
      </c>
      <c r="J14" s="55">
        <f t="shared" si="3"/>
        <v>9</v>
      </c>
      <c r="K14" s="33">
        <v>-2</v>
      </c>
      <c r="L14" s="33">
        <v>-2</v>
      </c>
      <c r="M14" s="52">
        <f t="shared" si="4"/>
        <v>0</v>
      </c>
      <c r="N14" s="55">
        <f t="shared" si="5"/>
        <v>9</v>
      </c>
      <c r="O14" s="49">
        <f t="shared" si="6"/>
        <v>18</v>
      </c>
      <c r="P14" s="46">
        <f t="shared" si="0"/>
        <v>-4</v>
      </c>
      <c r="Q14" s="29">
        <f t="shared" si="1"/>
        <v>-4</v>
      </c>
      <c r="R14" s="37">
        <f t="shared" si="7"/>
        <v>0</v>
      </c>
      <c r="S14" s="43">
        <f t="shared" si="8"/>
        <v>9.5</v>
      </c>
      <c r="T14" s="40">
        <v>0</v>
      </c>
    </row>
    <row r="15" spans="2:20" ht="18" hidden="1" thickBot="1">
      <c r="B15" s="20"/>
      <c r="C15" s="21"/>
      <c r="D15" s="21"/>
      <c r="E15" s="113"/>
      <c r="F15" s="24"/>
      <c r="G15" s="34">
        <v>-2</v>
      </c>
      <c r="H15" s="34">
        <v>-2</v>
      </c>
      <c r="I15" s="53">
        <f t="shared" si="2"/>
        <v>0</v>
      </c>
      <c r="J15" s="56">
        <f t="shared" si="3"/>
        <v>9</v>
      </c>
      <c r="K15" s="34">
        <v>-2</v>
      </c>
      <c r="L15" s="34">
        <v>-2</v>
      </c>
      <c r="M15" s="53">
        <f t="shared" si="4"/>
        <v>0</v>
      </c>
      <c r="N15" s="56">
        <f t="shared" si="5"/>
        <v>9</v>
      </c>
      <c r="O15" s="50">
        <f t="shared" si="6"/>
        <v>18</v>
      </c>
      <c r="P15" s="47">
        <f t="shared" si="0"/>
        <v>-4</v>
      </c>
      <c r="Q15" s="35">
        <f t="shared" si="1"/>
        <v>-4</v>
      </c>
      <c r="R15" s="38">
        <f t="shared" si="7"/>
        <v>0</v>
      </c>
      <c r="S15" s="44">
        <f t="shared" si="8"/>
        <v>9.5</v>
      </c>
      <c r="T15" s="41">
        <v>0</v>
      </c>
    </row>
    <row r="16" spans="2:20" ht="12.75" hidden="1">
      <c r="B16" s="91"/>
      <c r="C16" s="91"/>
      <c r="D16" s="91"/>
      <c r="E16" s="91"/>
      <c r="F16" s="91"/>
      <c r="G16" s="91"/>
      <c r="H16" s="91"/>
      <c r="I16" s="91"/>
      <c r="J16" s="91">
        <f>SUM(J4:J15)</f>
        <v>76</v>
      </c>
      <c r="K16" s="91"/>
      <c r="L16" s="91"/>
      <c r="M16" s="91"/>
      <c r="N16" s="91">
        <f>SUM(N4:N15)</f>
        <v>76</v>
      </c>
      <c r="O16" s="91">
        <f>SUM(O4:O15)</f>
        <v>152</v>
      </c>
      <c r="P16" s="91"/>
      <c r="Q16" s="91"/>
      <c r="R16" s="91"/>
      <c r="S16" s="91"/>
      <c r="T16" s="91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User</cp:lastModifiedBy>
  <cp:lastPrinted>2022-07-07T14:19:14Z</cp:lastPrinted>
  <dcterms:created xsi:type="dcterms:W3CDTF">2013-01-10T11:46:53Z</dcterms:created>
  <dcterms:modified xsi:type="dcterms:W3CDTF">2022-09-11T15:53:47Z</dcterms:modified>
  <cp:category/>
  <cp:version/>
  <cp:contentType/>
  <cp:contentStatus/>
</cp:coreProperties>
</file>