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ento_zošit"/>
  <mc:AlternateContent xmlns:mc="http://schemas.openxmlformats.org/markup-compatibility/2006">
    <mc:Choice Requires="x15">
      <x15ac:absPath xmlns:x15ac="http://schemas.microsoft.com/office/spreadsheetml/2010/11/ac" url="C:\Users\admin\Desktop\Ryby\Ryby\Výsledky 2022\Plávaná\"/>
    </mc:Choice>
  </mc:AlternateContent>
  <xr:revisionPtr revIDLastSave="0" documentId="8_{C2B52D24-3F39-4471-A050-F98374E51D7B}" xr6:coauthVersionLast="47" xr6:coauthVersionMax="47" xr10:uidLastSave="{00000000-0000-0000-0000-000000000000}"/>
  <bookViews>
    <workbookView xWindow="-120" yWindow="-120" windowWidth="20730" windowHeight="11160" tabRatio="839" activeTab="2" xr2:uid="{00000000-000D-0000-FFFF-FFFF00000000}"/>
  </bookViews>
  <sheets>
    <sheet name="Zoznam tímov a pretekárov" sheetId="63" r:id="rId1"/>
    <sheet name="12 družstiev Pretek č. 1" sheetId="15" state="hidden" r:id="rId2"/>
    <sheet name="M SR" sheetId="72" r:id="rId3"/>
    <sheet name="Vazne listky 1.Pretek" sheetId="71" r:id="rId4"/>
  </sheets>
  <definedNames>
    <definedName name="_xlnm.Print_Area" localSheetId="1">'12 družstiev Pretek č. 1'!$A$1:$Q$29</definedName>
    <definedName name="_xlnm.Print_Area" localSheetId="3">'Vazne listky 1.Pretek'!$A$1:$AI$24</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28" i="72" l="1"/>
  <c r="K28" i="72"/>
  <c r="H28" i="72"/>
  <c r="E28" i="72"/>
  <c r="Q27" i="72"/>
  <c r="P27" i="72"/>
  <c r="N26" i="72"/>
  <c r="K26" i="72"/>
  <c r="H26" i="72"/>
  <c r="E26" i="72"/>
  <c r="Q25" i="72"/>
  <c r="P25" i="72"/>
  <c r="N24" i="72"/>
  <c r="K24" i="72"/>
  <c r="H24" i="72"/>
  <c r="E24" i="72"/>
  <c r="Q23" i="72"/>
  <c r="P23" i="72"/>
  <c r="N22" i="72"/>
  <c r="K22" i="72"/>
  <c r="H22" i="72"/>
  <c r="E22" i="72"/>
  <c r="Q21" i="72"/>
  <c r="P21" i="72"/>
  <c r="P19" i="72"/>
  <c r="O19" i="72"/>
  <c r="N18" i="72"/>
  <c r="H18" i="72"/>
  <c r="P17" i="72"/>
  <c r="P15" i="72"/>
  <c r="O15" i="72"/>
  <c r="P13" i="72"/>
  <c r="O13" i="72"/>
  <c r="K12" i="72"/>
  <c r="P11" i="72"/>
  <c r="N10" i="72"/>
  <c r="P9" i="72"/>
  <c r="P5" i="72"/>
  <c r="O27" i="72" l="1"/>
  <c r="O17" i="72"/>
  <c r="O21" i="72"/>
  <c r="O25" i="72"/>
  <c r="O23" i="72"/>
  <c r="B2" i="71"/>
  <c r="E2" i="71"/>
  <c r="AF2" i="71"/>
  <c r="AC2" i="71"/>
  <c r="W2" i="71"/>
  <c r="T2" i="71"/>
  <c r="N2" i="71"/>
  <c r="K2" i="71"/>
  <c r="AC39" i="71"/>
  <c r="AC38" i="71"/>
  <c r="AC37" i="71"/>
  <c r="AC36" i="71"/>
  <c r="AC35" i="71"/>
  <c r="AC34" i="71"/>
  <c r="AC33" i="71"/>
  <c r="AC32" i="71"/>
  <c r="AC31" i="71"/>
  <c r="AC30" i="71"/>
  <c r="AC29" i="71"/>
  <c r="AC28" i="71"/>
  <c r="AB39" i="71"/>
  <c r="AB38" i="71"/>
  <c r="AB37" i="71"/>
  <c r="AB36" i="71"/>
  <c r="AB35" i="71"/>
  <c r="AB34" i="71"/>
  <c r="AB33" i="71"/>
  <c r="AB32" i="71"/>
  <c r="AB31" i="71"/>
  <c r="AB30" i="71"/>
  <c r="AB29" i="71"/>
  <c r="AB28" i="71"/>
  <c r="AF28" i="71" s="1"/>
  <c r="AC4" i="71" s="1"/>
  <c r="S30" i="71"/>
  <c r="T39" i="71"/>
  <c r="T38" i="71"/>
  <c r="T37" i="71"/>
  <c r="T36" i="71"/>
  <c r="T35" i="71"/>
  <c r="T34" i="71"/>
  <c r="T33" i="71"/>
  <c r="T32" i="71"/>
  <c r="T31" i="71"/>
  <c r="T30" i="71"/>
  <c r="T29" i="71"/>
  <c r="T28" i="71"/>
  <c r="S39" i="71"/>
  <c r="S38" i="71"/>
  <c r="S37" i="71"/>
  <c r="S36" i="71"/>
  <c r="S35" i="71"/>
  <c r="S34" i="71"/>
  <c r="S33" i="71"/>
  <c r="S32" i="71"/>
  <c r="S31" i="71"/>
  <c r="S29" i="71"/>
  <c r="S28" i="71"/>
  <c r="W38" i="71" s="1"/>
  <c r="T14" i="71" s="1"/>
  <c r="J39" i="71"/>
  <c r="J38" i="71"/>
  <c r="J37" i="71"/>
  <c r="J36" i="71"/>
  <c r="J35" i="71"/>
  <c r="J34" i="71"/>
  <c r="J33" i="71"/>
  <c r="J32" i="71"/>
  <c r="O32" i="71" s="1"/>
  <c r="M8" i="71" s="1"/>
  <c r="J31" i="71"/>
  <c r="J30" i="71"/>
  <c r="J29" i="71"/>
  <c r="J28" i="71"/>
  <c r="K39" i="71"/>
  <c r="K38" i="71"/>
  <c r="K37" i="71"/>
  <c r="K36" i="71"/>
  <c r="K35" i="71"/>
  <c r="K34" i="71"/>
  <c r="K33" i="71"/>
  <c r="K32" i="71"/>
  <c r="K31" i="71"/>
  <c r="K30" i="71"/>
  <c r="K29" i="71"/>
  <c r="K28" i="71"/>
  <c r="B39" i="71"/>
  <c r="B38" i="71"/>
  <c r="B37" i="71"/>
  <c r="B36" i="71"/>
  <c r="B35" i="71"/>
  <c r="B34" i="71"/>
  <c r="B33" i="71"/>
  <c r="B32" i="71"/>
  <c r="B31" i="71"/>
  <c r="B30" i="71"/>
  <c r="B29" i="71"/>
  <c r="B28" i="71"/>
  <c r="A39" i="71"/>
  <c r="A38" i="71"/>
  <c r="A37" i="71"/>
  <c r="A36" i="71"/>
  <c r="A35" i="71"/>
  <c r="A34" i="71"/>
  <c r="A33" i="71"/>
  <c r="A32" i="71"/>
  <c r="E32" i="71" s="1"/>
  <c r="B8" i="71" s="1"/>
  <c r="A31" i="71"/>
  <c r="A30" i="71"/>
  <c r="A29" i="71"/>
  <c r="A28" i="71"/>
  <c r="AD39" i="71"/>
  <c r="U39" i="71"/>
  <c r="L39" i="71"/>
  <c r="C39" i="71"/>
  <c r="AD38" i="71"/>
  <c r="U38" i="71"/>
  <c r="L38" i="71"/>
  <c r="C38" i="71"/>
  <c r="AD37" i="71"/>
  <c r="U37" i="71"/>
  <c r="L37" i="71"/>
  <c r="C37" i="71"/>
  <c r="AD36" i="71"/>
  <c r="U36" i="71"/>
  <c r="L36" i="71"/>
  <c r="C36" i="71"/>
  <c r="AD35" i="71"/>
  <c r="U35" i="71"/>
  <c r="L35" i="71"/>
  <c r="C35" i="71"/>
  <c r="AD34" i="71"/>
  <c r="U34" i="71"/>
  <c r="L34" i="71"/>
  <c r="C34" i="71"/>
  <c r="AD33" i="71"/>
  <c r="U33" i="71"/>
  <c r="L33" i="71"/>
  <c r="C33" i="71"/>
  <c r="AD32" i="71"/>
  <c r="U32" i="71"/>
  <c r="L32" i="71"/>
  <c r="C32" i="71"/>
  <c r="AD31" i="71"/>
  <c r="U31" i="71"/>
  <c r="L31" i="71"/>
  <c r="C31" i="71"/>
  <c r="AD30" i="71"/>
  <c r="U30" i="71"/>
  <c r="L30" i="71"/>
  <c r="C30" i="71"/>
  <c r="AD29" i="71"/>
  <c r="U29" i="71"/>
  <c r="L29" i="71"/>
  <c r="C29" i="71"/>
  <c r="AD28" i="71"/>
  <c r="U28" i="71"/>
  <c r="C28" i="71"/>
  <c r="L28" i="71"/>
  <c r="AQ19" i="15"/>
  <c r="AQ17" i="15"/>
  <c r="AQ16" i="15"/>
  <c r="AQ15" i="15"/>
  <c r="AQ14" i="15"/>
  <c r="AQ13" i="15"/>
  <c r="AQ12" i="15"/>
  <c r="AQ11" i="15"/>
  <c r="AQ10" i="15"/>
  <c r="AQ9" i="15"/>
  <c r="AQ8" i="15"/>
  <c r="AQ7" i="15"/>
  <c r="AQ6" i="15"/>
  <c r="AM17" i="15"/>
  <c r="AM16" i="15"/>
  <c r="AM15" i="15"/>
  <c r="AM14" i="15"/>
  <c r="AM13" i="15"/>
  <c r="AM12" i="15"/>
  <c r="AM11" i="15"/>
  <c r="AM10" i="15"/>
  <c r="AM9" i="15"/>
  <c r="AM8" i="15"/>
  <c r="AM7" i="15"/>
  <c r="AM6" i="15"/>
  <c r="AI17" i="15"/>
  <c r="AI16" i="15"/>
  <c r="AI15" i="15"/>
  <c r="AI14" i="15"/>
  <c r="AI13" i="15"/>
  <c r="AI12" i="15"/>
  <c r="AI11" i="15"/>
  <c r="AI10" i="15"/>
  <c r="AI9" i="15"/>
  <c r="AI8" i="15"/>
  <c r="AI7" i="15"/>
  <c r="AI6" i="15"/>
  <c r="AE17" i="15"/>
  <c r="AE16" i="15"/>
  <c r="AE15" i="15"/>
  <c r="AE14" i="15"/>
  <c r="AE13" i="15"/>
  <c r="AE12" i="15"/>
  <c r="AE11" i="15"/>
  <c r="AE10" i="15"/>
  <c r="AE9" i="15"/>
  <c r="AE8" i="15"/>
  <c r="AE7" i="15"/>
  <c r="AE6" i="15"/>
  <c r="AJ17" i="15"/>
  <c r="P9" i="15"/>
  <c r="Z8" i="15" s="1"/>
  <c r="P11" i="15"/>
  <c r="Z9" i="15" s="1"/>
  <c r="P13" i="15"/>
  <c r="Z10" i="15" s="1"/>
  <c r="P15" i="15"/>
  <c r="Z11" i="15" s="1"/>
  <c r="P5" i="15"/>
  <c r="Z6" i="15" s="1"/>
  <c r="P17" i="15"/>
  <c r="Z12" i="15" s="1"/>
  <c r="P19" i="15"/>
  <c r="Z13" i="15" s="1"/>
  <c r="P21" i="15"/>
  <c r="Z14" i="15" s="1"/>
  <c r="P23" i="15"/>
  <c r="P25" i="15"/>
  <c r="Z16" i="15" s="1"/>
  <c r="P27" i="15"/>
  <c r="Z17" i="15" s="1"/>
  <c r="N28" i="15"/>
  <c r="Z15" i="15"/>
  <c r="Z7" i="15"/>
  <c r="O19" i="15"/>
  <c r="Y13" i="15" s="1"/>
  <c r="Y7" i="15"/>
  <c r="Y6" i="15"/>
  <c r="X31" i="71" l="1"/>
  <c r="V7" i="71" s="1"/>
  <c r="AG39" i="71"/>
  <c r="AE15" i="71" s="1"/>
  <c r="AR9" i="15"/>
  <c r="AN11" i="15"/>
  <c r="AJ13" i="15"/>
  <c r="AJ16" i="15"/>
  <c r="AF7" i="15"/>
  <c r="AG34" i="71"/>
  <c r="AE10" i="71" s="1"/>
  <c r="AG29" i="71"/>
  <c r="AE5" i="71" s="1"/>
  <c r="AF11" i="15"/>
  <c r="AN7" i="15"/>
  <c r="AN10" i="15"/>
  <c r="AR16" i="15"/>
  <c r="AR15" i="15"/>
  <c r="AR8" i="15"/>
  <c r="AR12" i="15"/>
  <c r="AG33" i="71"/>
  <c r="AE9" i="71" s="1"/>
  <c r="AF31" i="71"/>
  <c r="AC7" i="71" s="1"/>
  <c r="AG35" i="71"/>
  <c r="AE11" i="71" s="1"/>
  <c r="AF35" i="71"/>
  <c r="AC11" i="71" s="1"/>
  <c r="AG31" i="71"/>
  <c r="AE7" i="71" s="1"/>
  <c r="N30" i="71"/>
  <c r="K6" i="71" s="1"/>
  <c r="O39" i="71"/>
  <c r="M15" i="71" s="1"/>
  <c r="O38" i="71"/>
  <c r="M14" i="71" s="1"/>
  <c r="N31" i="71"/>
  <c r="K7" i="71" s="1"/>
  <c r="O36" i="71"/>
  <c r="M12" i="71" s="1"/>
  <c r="O30" i="71"/>
  <c r="M6" i="71" s="1"/>
  <c r="F32" i="71"/>
  <c r="D8" i="71" s="1"/>
  <c r="E34" i="71"/>
  <c r="B10" i="71" s="1"/>
  <c r="F29" i="71"/>
  <c r="D5" i="71" s="1"/>
  <c r="E37" i="71"/>
  <c r="B13" i="71" s="1"/>
  <c r="F35" i="71"/>
  <c r="D11" i="71" s="1"/>
  <c r="O28" i="71"/>
  <c r="M4" i="71" s="1"/>
  <c r="N36" i="71"/>
  <c r="K12" i="71" s="1"/>
  <c r="N28" i="71"/>
  <c r="K4" i="71" s="1"/>
  <c r="AJ12" i="15"/>
  <c r="AJ8" i="15"/>
  <c r="AJ15" i="15"/>
  <c r="AJ14" i="15"/>
  <c r="AF6" i="15"/>
  <c r="AF8" i="15"/>
  <c r="AF16" i="15"/>
  <c r="AF10" i="15"/>
  <c r="AN6" i="15"/>
  <c r="AN16" i="15"/>
  <c r="AB14" i="15"/>
  <c r="AB17" i="15"/>
  <c r="AB13" i="15"/>
  <c r="X34" i="71"/>
  <c r="V10" i="71" s="1"/>
  <c r="X29" i="71"/>
  <c r="V5" i="71" s="1"/>
  <c r="X35" i="71"/>
  <c r="V11" i="71" s="1"/>
  <c r="X36" i="71"/>
  <c r="V12" i="71" s="1"/>
  <c r="X32" i="71"/>
  <c r="V8" i="71" s="1"/>
  <c r="W34" i="71"/>
  <c r="T10" i="71" s="1"/>
  <c r="X28" i="71"/>
  <c r="V4" i="71" s="1"/>
  <c r="X33" i="71"/>
  <c r="V9" i="71" s="1"/>
  <c r="AB10" i="15"/>
  <c r="AB7" i="15"/>
  <c r="AB8" i="15"/>
  <c r="AB16" i="15"/>
  <c r="AB15" i="15"/>
  <c r="AB9" i="15"/>
  <c r="AB11" i="15"/>
  <c r="AB6" i="15"/>
  <c r="AB12" i="15"/>
  <c r="AJ7" i="15"/>
  <c r="AF9" i="15"/>
  <c r="AF17" i="15"/>
  <c r="AN15" i="15"/>
  <c r="AN8" i="15"/>
  <c r="AR7" i="15"/>
  <c r="AR11" i="15"/>
  <c r="AJ11" i="15"/>
  <c r="AR17" i="15"/>
  <c r="AR13" i="15"/>
  <c r="E29" i="71"/>
  <c r="B5" i="71" s="1"/>
  <c r="E31" i="71"/>
  <c r="B7" i="71" s="1"/>
  <c r="E33" i="71"/>
  <c r="B9" i="71" s="1"/>
  <c r="E36" i="71"/>
  <c r="B12" i="71" s="1"/>
  <c r="E38" i="71"/>
  <c r="B14" i="71" s="1"/>
  <c r="E39" i="71"/>
  <c r="B15" i="71" s="1"/>
  <c r="F36" i="71"/>
  <c r="D12" i="71" s="1"/>
  <c r="F30" i="71"/>
  <c r="D6" i="71" s="1"/>
  <c r="F38" i="71"/>
  <c r="D14" i="71" s="1"/>
  <c r="F34" i="71"/>
  <c r="D10" i="71" s="1"/>
  <c r="F28" i="71"/>
  <c r="D4" i="71" s="1"/>
  <c r="F37" i="71"/>
  <c r="D13" i="71" s="1"/>
  <c r="F33" i="71"/>
  <c r="D9" i="71" s="1"/>
  <c r="F39" i="71"/>
  <c r="D15" i="71" s="1"/>
  <c r="N32" i="71"/>
  <c r="K8" i="71" s="1"/>
  <c r="N29" i="71"/>
  <c r="K5" i="71" s="1"/>
  <c r="N39" i="71"/>
  <c r="K15" i="71" s="1"/>
  <c r="N37" i="71"/>
  <c r="K13" i="71" s="1"/>
  <c r="N35" i="71"/>
  <c r="K11" i="71" s="1"/>
  <c r="N33" i="71"/>
  <c r="K9" i="71" s="1"/>
  <c r="O29" i="71"/>
  <c r="M5" i="71" s="1"/>
  <c r="O34" i="71"/>
  <c r="M10" i="71" s="1"/>
  <c r="O37" i="71"/>
  <c r="M13" i="71" s="1"/>
  <c r="O35" i="71"/>
  <c r="M11" i="71" s="1"/>
  <c r="O33" i="71"/>
  <c r="M9" i="71" s="1"/>
  <c r="O31" i="71"/>
  <c r="M7" i="71" s="1"/>
  <c r="W32" i="71"/>
  <c r="T8" i="71" s="1"/>
  <c r="W39" i="71"/>
  <c r="T15" i="71" s="1"/>
  <c r="W37" i="71"/>
  <c r="T13" i="71" s="1"/>
  <c r="W35" i="71"/>
  <c r="T11" i="71" s="1"/>
  <c r="W33" i="71"/>
  <c r="T9" i="71" s="1"/>
  <c r="W30" i="71"/>
  <c r="T6" i="71" s="1"/>
  <c r="X38" i="71"/>
  <c r="V14" i="71" s="1"/>
  <c r="X39" i="71"/>
  <c r="V15" i="71" s="1"/>
  <c r="X30" i="71"/>
  <c r="V6" i="71" s="1"/>
  <c r="X37" i="71"/>
  <c r="V13" i="71" s="1"/>
  <c r="AF30" i="71"/>
  <c r="AC6" i="71" s="1"/>
  <c r="AF39" i="71"/>
  <c r="AC15" i="71" s="1"/>
  <c r="AF38" i="71"/>
  <c r="AC14" i="71" s="1"/>
  <c r="AF36" i="71"/>
  <c r="AC12" i="71" s="1"/>
  <c r="AF34" i="71"/>
  <c r="AC10" i="71" s="1"/>
  <c r="AF32" i="71"/>
  <c r="AC8" i="71" s="1"/>
  <c r="AG37" i="71"/>
  <c r="AE13" i="71" s="1"/>
  <c r="AG28" i="71"/>
  <c r="AE4" i="71" s="1"/>
  <c r="AG38" i="71"/>
  <c r="AE14" i="71" s="1"/>
  <c r="AG30" i="71"/>
  <c r="AE6" i="71" s="1"/>
  <c r="AG36" i="71"/>
  <c r="AE12" i="71" s="1"/>
  <c r="AG32" i="71"/>
  <c r="AE8" i="71" s="1"/>
  <c r="AF12" i="15"/>
  <c r="AN12" i="15"/>
  <c r="AJ10" i="15"/>
  <c r="AF14" i="15"/>
  <c r="AN17" i="15"/>
  <c r="AJ9" i="15"/>
  <c r="AF13" i="15"/>
  <c r="AF15" i="15"/>
  <c r="AN13" i="15"/>
  <c r="AJ6" i="15"/>
  <c r="AN9" i="15"/>
  <c r="AN14" i="15"/>
  <c r="AR6" i="15"/>
  <c r="AR10" i="15"/>
  <c r="AR14" i="15"/>
  <c r="F31" i="71"/>
  <c r="D7" i="71" s="1"/>
  <c r="E28" i="71"/>
  <c r="B4" i="71" s="1"/>
  <c r="E35" i="71"/>
  <c r="B11" i="71" s="1"/>
  <c r="E30" i="71"/>
  <c r="B6" i="71" s="1"/>
  <c r="N34" i="71"/>
  <c r="K10" i="71" s="1"/>
  <c r="N38" i="71"/>
  <c r="K14" i="71" s="1"/>
  <c r="W31" i="71"/>
  <c r="T7" i="71" s="1"/>
  <c r="W36" i="71"/>
  <c r="T12" i="71" s="1"/>
  <c r="W28" i="71"/>
  <c r="T4" i="71" s="1"/>
  <c r="AF33" i="71"/>
  <c r="AC9" i="71" s="1"/>
  <c r="AF37" i="71"/>
  <c r="AC13" i="71" s="1"/>
  <c r="AF29" i="71"/>
  <c r="AC5" i="71" s="1"/>
  <c r="W29" i="71"/>
  <c r="T5" i="71" s="1"/>
  <c r="AS12" i="15" l="1"/>
  <c r="AT12" i="15" s="1"/>
  <c r="N18" i="15" s="1"/>
  <c r="AG13" i="15"/>
  <c r="AH13" i="15" s="1"/>
  <c r="AS14" i="15"/>
  <c r="AT14" i="15" s="1"/>
  <c r="N22" i="15" s="1"/>
  <c r="AO9" i="15"/>
  <c r="AP9" i="15" s="1"/>
  <c r="K12" i="15" s="1"/>
  <c r="AO6" i="15"/>
  <c r="AP6" i="15" s="1"/>
  <c r="AK13" i="15"/>
  <c r="AL13" i="15" s="1"/>
  <c r="AK10" i="15"/>
  <c r="AL10" i="15" s="1"/>
  <c r="AS9" i="15"/>
  <c r="AT9" i="15" s="1"/>
  <c r="AS11" i="15"/>
  <c r="AT11" i="15" s="1"/>
  <c r="AG17" i="15"/>
  <c r="AH17" i="15" s="1"/>
  <c r="E28" i="15" s="1"/>
  <c r="AO11" i="15"/>
  <c r="AP11" i="15" s="1"/>
  <c r="AS16" i="15"/>
  <c r="AT16" i="15" s="1"/>
  <c r="N26" i="15" s="1"/>
  <c r="AO7" i="15"/>
  <c r="AP7" i="15" s="1"/>
  <c r="AS10" i="15"/>
  <c r="AT10" i="15" s="1"/>
  <c r="O13" i="15" s="1"/>
  <c r="Y10" i="15" s="1"/>
  <c r="AK8" i="15"/>
  <c r="AL8" i="15" s="1"/>
  <c r="AK6" i="15"/>
  <c r="AL6" i="15" s="1"/>
  <c r="AK9" i="15"/>
  <c r="AL9" i="15" s="1"/>
  <c r="AK17" i="15"/>
  <c r="AL17" i="15" s="1"/>
  <c r="H28" i="15" s="1"/>
  <c r="AS13" i="15"/>
  <c r="AT13" i="15" s="1"/>
  <c r="AS7" i="15"/>
  <c r="AT7" i="15" s="1"/>
  <c r="AG9" i="15"/>
  <c r="AH9" i="15" s="1"/>
  <c r="AG11" i="15"/>
  <c r="AH11" i="15" s="1"/>
  <c r="AK16" i="15"/>
  <c r="AL16" i="15" s="1"/>
  <c r="H26" i="15" s="1"/>
  <c r="AG8" i="15"/>
  <c r="AH8" i="15" s="1"/>
  <c r="AS6" i="15"/>
  <c r="AT6" i="15" s="1"/>
  <c r="AO13" i="15"/>
  <c r="AP13" i="15" s="1"/>
  <c r="AO17" i="15"/>
  <c r="AP17" i="15" s="1"/>
  <c r="K28" i="15" s="1"/>
  <c r="AO12" i="15"/>
  <c r="AP12" i="15" s="1"/>
  <c r="AS17" i="15"/>
  <c r="AT17" i="15" s="1"/>
  <c r="AO8" i="15"/>
  <c r="AP8" i="15" s="1"/>
  <c r="AK7" i="15"/>
  <c r="AL7" i="15" s="1"/>
  <c r="AS15" i="15"/>
  <c r="AT15" i="15" s="1"/>
  <c r="N24" i="15" s="1"/>
  <c r="AG16" i="15"/>
  <c r="AH16" i="15" s="1"/>
  <c r="E26" i="15" s="1"/>
  <c r="AG10" i="15"/>
  <c r="AH10" i="15" s="1"/>
  <c r="AS8" i="15"/>
  <c r="AT8" i="15" s="1"/>
  <c r="N10" i="15" s="1"/>
  <c r="AK12" i="15"/>
  <c r="AL12" i="15" s="1"/>
  <c r="H18" i="15" s="1"/>
  <c r="AO14" i="15"/>
  <c r="AP14" i="15" s="1"/>
  <c r="K22" i="15" s="1"/>
  <c r="AG15" i="15"/>
  <c r="AH15" i="15" s="1"/>
  <c r="E24" i="15" s="1"/>
  <c r="AG14" i="15"/>
  <c r="AH14" i="15" s="1"/>
  <c r="E22" i="15" s="1"/>
  <c r="AG12" i="15"/>
  <c r="AH12" i="15" s="1"/>
  <c r="AK11" i="15"/>
  <c r="AL11" i="15" s="1"/>
  <c r="AO15" i="15"/>
  <c r="AP15" i="15" s="1"/>
  <c r="K24" i="15" s="1"/>
  <c r="AO10" i="15"/>
  <c r="AP10" i="15" s="1"/>
  <c r="AG7" i="15"/>
  <c r="AH7" i="15" s="1"/>
  <c r="AK14" i="15"/>
  <c r="AL14" i="15" s="1"/>
  <c r="H22" i="15" s="1"/>
  <c r="AG6" i="15"/>
  <c r="AH6" i="15" s="1"/>
  <c r="AO16" i="15"/>
  <c r="AP16" i="15" s="1"/>
  <c r="K26" i="15" s="1"/>
  <c r="AK15" i="15"/>
  <c r="AL15" i="15" s="1"/>
  <c r="H24" i="15" s="1"/>
  <c r="O11" i="15" l="1"/>
  <c r="Y9" i="15" s="1"/>
  <c r="O17" i="15"/>
  <c r="Y12" i="15" s="1"/>
  <c r="O15" i="15"/>
  <c r="Y11" i="15" s="1"/>
  <c r="O25" i="15"/>
  <c r="Y16" i="15" s="1"/>
  <c r="O9" i="15"/>
  <c r="Y8" i="15" s="1"/>
  <c r="O21" i="15"/>
  <c r="Y14" i="15" s="1"/>
  <c r="O23" i="15"/>
  <c r="Y15" i="15" s="1"/>
  <c r="O27" i="15"/>
  <c r="Y17" i="15" s="1"/>
  <c r="AA6" i="15" l="1"/>
  <c r="AC6" i="15" s="1"/>
  <c r="AA7" i="15"/>
  <c r="AC7" i="15" s="1"/>
  <c r="AA8" i="15"/>
  <c r="AC8" i="15" s="1"/>
  <c r="AA13" i="15"/>
  <c r="AC13" i="15" s="1"/>
  <c r="AA15" i="15"/>
  <c r="AC15" i="15" s="1"/>
  <c r="AA12" i="15"/>
  <c r="AC12" i="15" s="1"/>
  <c r="AA14" i="15"/>
  <c r="AC14" i="15" s="1"/>
  <c r="AA16" i="15"/>
  <c r="AC16" i="15" s="1"/>
  <c r="AA10" i="15"/>
  <c r="AC10" i="15" s="1"/>
  <c r="AA17" i="15"/>
  <c r="AC17" i="15" s="1"/>
  <c r="AA11" i="15"/>
  <c r="AC11" i="15" s="1"/>
  <c r="AA9" i="15"/>
  <c r="AC9" i="15" s="1"/>
  <c r="AD9" i="15" l="1"/>
  <c r="AD11" i="15"/>
  <c r="AD16" i="15"/>
  <c r="Q25" i="15" s="1"/>
  <c r="AD13" i="15"/>
  <c r="AD14" i="15"/>
  <c r="Q21" i="15" s="1"/>
  <c r="AD8" i="15"/>
  <c r="Q9" i="15" s="1"/>
  <c r="AD17" i="15"/>
  <c r="Q27" i="15" s="1"/>
  <c r="AD7" i="15"/>
  <c r="AD12" i="15"/>
  <c r="AD10" i="15"/>
  <c r="AD15" i="15"/>
  <c r="Q23" i="15" s="1"/>
  <c r="AD6" i="15"/>
</calcChain>
</file>

<file path=xl/sharedStrings.xml><?xml version="1.0" encoding="utf-8"?>
<sst xmlns="http://schemas.openxmlformats.org/spreadsheetml/2006/main" count="245" uniqueCount="84">
  <si>
    <t>Por.</t>
  </si>
  <si>
    <t>Meno Pretekára</t>
  </si>
  <si>
    <t>Číslo</t>
  </si>
  <si>
    <t>Váha</t>
  </si>
  <si>
    <t>PORADIE</t>
  </si>
  <si>
    <t>Súčet    umiest.</t>
  </si>
  <si>
    <t>C I P S  BODY</t>
  </si>
  <si>
    <t>ZO  SRZ</t>
  </si>
  <si>
    <t>POCITANIE PORADIA</t>
  </si>
  <si>
    <t>POCITANIE PRETEKAROV SEKTOR   A</t>
  </si>
  <si>
    <t>POCITANIE PRETEKAROV SEKTOR   B</t>
  </si>
  <si>
    <t>POCITANIE PRETEKAROV SEKTOR   C</t>
  </si>
  <si>
    <t>POCITANIE PRETEKAROV SEKTOR   D</t>
  </si>
  <si>
    <t>diskval</t>
  </si>
  <si>
    <t>meno ucastnika C5</t>
  </si>
  <si>
    <t>Pretekár1</t>
  </si>
  <si>
    <t>Pretekár2</t>
  </si>
  <si>
    <t>Pretekár3</t>
  </si>
  <si>
    <t>Pretekár4</t>
  </si>
  <si>
    <t>Pretekár5</t>
  </si>
  <si>
    <t>Pretekár6</t>
  </si>
  <si>
    <t>Pretekár7</t>
  </si>
  <si>
    <t>Pretekár8</t>
  </si>
  <si>
    <t>číslo reg.preukazu</t>
  </si>
  <si>
    <t>TRESTY</t>
  </si>
  <si>
    <t>D</t>
  </si>
  <si>
    <t>Z</t>
  </si>
  <si>
    <t>C</t>
  </si>
  <si>
    <t>diskvalifikovaný</t>
  </si>
  <si>
    <t>žltá karta</t>
  </si>
  <si>
    <t>červená karta</t>
  </si>
  <si>
    <t>prazdna bunka</t>
  </si>
  <si>
    <t>por</t>
  </si>
  <si>
    <t>meno</t>
  </si>
  <si>
    <t>Miesto</t>
  </si>
  <si>
    <t>Družstvo</t>
  </si>
  <si>
    <t>Váha v g.</t>
  </si>
  <si>
    <t>Podpis</t>
  </si>
  <si>
    <t>por.</t>
  </si>
  <si>
    <t>Vedúci skupiny pre váženie :</t>
  </si>
  <si>
    <t>.........................................................</t>
  </si>
  <si>
    <t>Meno a priezvisko</t>
  </si>
  <si>
    <t>Turčianske Teplice</t>
  </si>
  <si>
    <t xml:space="preserve">Názov Tímu </t>
  </si>
  <si>
    <t>Liga žien  LRU - P</t>
  </si>
  <si>
    <t>Halušková Lucia</t>
  </si>
  <si>
    <t>Jančošková Eva</t>
  </si>
  <si>
    <t>Zvolen</t>
  </si>
  <si>
    <t>Krivjanská Mirka</t>
  </si>
  <si>
    <t>Spišská Nová Ves</t>
  </si>
  <si>
    <t>Nagyová Zuzana</t>
  </si>
  <si>
    <t>Košice</t>
  </si>
  <si>
    <t>Komárno</t>
  </si>
  <si>
    <t>Veľké Kapušany</t>
  </si>
  <si>
    <t>Petőová Erika</t>
  </si>
  <si>
    <t>Petőczová Sandra</t>
  </si>
  <si>
    <t>a</t>
  </si>
  <si>
    <t>b</t>
  </si>
  <si>
    <t>c</t>
  </si>
  <si>
    <t>d</t>
  </si>
  <si>
    <t>Váženie      pretek č. 1</t>
  </si>
  <si>
    <t>Váženie       pretek č. 2</t>
  </si>
  <si>
    <t>Váženie      pretek č. 3</t>
  </si>
  <si>
    <t>Váženie       pretek č. 4</t>
  </si>
  <si>
    <t>Preteky č. 1</t>
  </si>
  <si>
    <t>Preteky č. 2</t>
  </si>
  <si>
    <t>Preteky č.3</t>
  </si>
  <si>
    <t>Preteky č, 4</t>
  </si>
  <si>
    <r>
      <rPr>
        <sz val="14"/>
        <rFont val="Times New Roman"/>
        <family val="1"/>
        <charset val="238"/>
      </rPr>
      <t>Poradie preteku:</t>
    </r>
    <r>
      <rPr>
        <b/>
        <sz val="14"/>
        <rFont val="Times New Roman"/>
        <family val="1"/>
        <charset val="238"/>
      </rPr>
      <t xml:space="preserve">       </t>
    </r>
    <r>
      <rPr>
        <b/>
        <sz val="16"/>
        <rFont val="Times New Roman"/>
        <family val="1"/>
        <charset val="238"/>
      </rPr>
      <t>1</t>
    </r>
    <r>
      <rPr>
        <b/>
        <sz val="20"/>
        <rFont val="Times New Roman"/>
        <family val="1"/>
        <charset val="238"/>
      </rPr>
      <t xml:space="preserve">  - 4</t>
    </r>
  </si>
  <si>
    <t xml:space="preserve">  </t>
  </si>
  <si>
    <t>Nove Mesto</t>
  </si>
  <si>
    <t>Lenka Turovská</t>
  </si>
  <si>
    <t>Drahovce</t>
  </si>
  <si>
    <t>Linda Palkechová</t>
  </si>
  <si>
    <t>Nobé Mesto</t>
  </si>
  <si>
    <r>
      <t xml:space="preserve"> </t>
    </r>
    <r>
      <rPr>
        <sz val="14"/>
        <rFont val="Times New Roman"/>
        <family val="1"/>
        <charset val="238"/>
      </rPr>
      <t>Miesto preteku</t>
    </r>
    <r>
      <rPr>
        <b/>
        <sz val="14"/>
        <rFont val="Times New Roman"/>
        <family val="1"/>
        <charset val="238"/>
      </rPr>
      <t>: VN Sĺňava - Ratnovská zátoka</t>
    </r>
  </si>
  <si>
    <t>Hlavný rozhodca : Tibor Petruš                                       Garant RADY :  Ľuboš Krupička                   Riaditeľ preteku :  Michal Demčák</t>
  </si>
  <si>
    <r>
      <rPr>
        <sz val="14"/>
        <rFont val="Times New Roman"/>
        <family val="1"/>
        <charset val="238"/>
      </rPr>
      <t xml:space="preserve">     Dátum : 9. - 10. 7. 2022</t>
    </r>
    <r>
      <rPr>
        <b/>
        <sz val="14"/>
        <rFont val="Times New Roman"/>
        <family val="1"/>
        <charset val="238"/>
      </rPr>
      <t xml:space="preserve"> </t>
    </r>
  </si>
  <si>
    <t>Nové Mesto</t>
  </si>
  <si>
    <r>
      <t xml:space="preserve"> </t>
    </r>
    <r>
      <rPr>
        <sz val="14"/>
        <rFont val="Times New Roman"/>
        <family val="1"/>
        <charset val="238"/>
      </rPr>
      <t>Miesto preteku</t>
    </r>
    <r>
      <rPr>
        <b/>
        <sz val="14"/>
        <rFont val="Times New Roman"/>
        <family val="1"/>
        <charset val="238"/>
      </rPr>
      <t>: Bytča - Váh č. 12</t>
    </r>
  </si>
  <si>
    <t xml:space="preserve"> M SR LRU-PL ženy</t>
  </si>
  <si>
    <r>
      <rPr>
        <sz val="14"/>
        <rFont val="Times New Roman"/>
        <family val="1"/>
        <charset val="238"/>
      </rPr>
      <t>Poradie preteku:</t>
    </r>
    <r>
      <rPr>
        <b/>
        <sz val="14"/>
        <rFont val="Times New Roman"/>
        <family val="1"/>
        <charset val="238"/>
      </rPr>
      <t xml:space="preserve">  </t>
    </r>
    <r>
      <rPr>
        <b/>
        <sz val="16"/>
        <rFont val="Times New Roman"/>
        <family val="1"/>
        <charset val="238"/>
      </rPr>
      <t>1 - 2</t>
    </r>
  </si>
  <si>
    <r>
      <rPr>
        <sz val="14"/>
        <rFont val="Times New Roman"/>
        <family val="1"/>
        <charset val="238"/>
      </rPr>
      <t xml:space="preserve"> Dátum : </t>
    </r>
    <r>
      <rPr>
        <sz val="12"/>
        <rFont val="Times New Roman"/>
        <family val="1"/>
        <charset val="238"/>
      </rPr>
      <t>13.-14. 8. 2022</t>
    </r>
    <r>
      <rPr>
        <b/>
        <sz val="14"/>
        <rFont val="Times New Roman"/>
        <family val="1"/>
        <charset val="238"/>
      </rPr>
      <t xml:space="preserve"> </t>
    </r>
  </si>
  <si>
    <t>Hlavný rozhodca : Tibor Petruš                                 Garant RADY :  Ľuboš Krupička                Riaditeľ preteku :  Stanislav Sádecký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</si>
</sst>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x14ac:knownFonts="1">
    <font>
      <sz val="10"/>
      <name val="Arial"/>
      <charset val="238"/>
    </font>
    <font>
      <b/>
      <sz val="14"/>
      <name val="Times New Roman"/>
      <family val="1"/>
      <charset val="238"/>
    </font>
    <font>
      <b/>
      <sz val="11"/>
      <name val="Times New Roman"/>
      <family val="1"/>
      <charset val="238"/>
    </font>
    <font>
      <b/>
      <sz val="12"/>
      <name val="Times New Roman"/>
      <family val="1"/>
      <charset val="238"/>
    </font>
    <font>
      <b/>
      <sz val="10"/>
      <name val="Times New Roman"/>
      <family val="1"/>
      <charset val="238"/>
    </font>
    <font>
      <b/>
      <sz val="18"/>
      <name val="Times New Roman"/>
      <family val="1"/>
      <charset val="238"/>
    </font>
    <font>
      <sz val="14"/>
      <name val="Times New Roman"/>
      <family val="1"/>
      <charset val="238"/>
    </font>
    <font>
      <b/>
      <sz val="16"/>
      <name val="Times New Roman"/>
      <family val="1"/>
      <charset val="238"/>
    </font>
    <font>
      <sz val="10"/>
      <name val="Times New Roman"/>
      <family val="1"/>
      <charset val="238"/>
    </font>
    <font>
      <sz val="11"/>
      <name val="Times New Roman"/>
      <family val="1"/>
      <charset val="238"/>
    </font>
    <font>
      <sz val="12"/>
      <name val="Times New Roman"/>
      <family val="1"/>
      <charset val="238"/>
    </font>
    <font>
      <sz val="18"/>
      <name val="Times New Roman"/>
      <family val="1"/>
      <charset val="238"/>
    </font>
    <font>
      <sz val="10"/>
      <name val="Arial"/>
      <family val="2"/>
      <charset val="238"/>
    </font>
    <font>
      <b/>
      <sz val="18"/>
      <name val="Arial"/>
      <family val="2"/>
      <charset val="238"/>
    </font>
    <font>
      <sz val="11"/>
      <name val="Arial"/>
      <family val="2"/>
      <charset val="238"/>
    </font>
    <font>
      <b/>
      <sz val="9"/>
      <name val="Times New Roman"/>
      <family val="1"/>
      <charset val="238"/>
    </font>
    <font>
      <b/>
      <sz val="20"/>
      <name val="Times New Roman"/>
      <family val="1"/>
      <charset val="238"/>
    </font>
    <font>
      <sz val="8"/>
      <name val="Arial"/>
      <family val="2"/>
    </font>
    <font>
      <b/>
      <sz val="10"/>
      <name val="Arial"/>
      <family val="2"/>
      <charset val="238"/>
    </font>
    <font>
      <sz val="8"/>
      <name val="Arial"/>
      <family val="2"/>
      <charset val="238"/>
    </font>
    <font>
      <b/>
      <sz val="14"/>
      <name val="Arial"/>
      <family val="2"/>
      <charset val="23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60">
    <border>
      <left/>
      <right/>
      <top/>
      <bottom/>
      <diagonal/>
    </border>
    <border>
      <left style="medium">
        <color auto="1"/>
      </left>
      <right/>
      <top/>
      <bottom/>
      <diagonal/>
    </border>
    <border>
      <left style="medium">
        <color auto="1"/>
      </left>
      <right/>
      <top/>
      <bottom style="medium">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bottom style="thin">
        <color auto="1"/>
      </bottom>
      <diagonal/>
    </border>
    <border>
      <left/>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thin">
        <color auto="1"/>
      </top>
      <bottom style="medium">
        <color auto="1"/>
      </bottom>
      <diagonal/>
    </border>
    <border>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right/>
      <top style="medium">
        <color auto="1"/>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medium">
        <color auto="1"/>
      </right>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top style="double">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medium">
        <color auto="1"/>
      </top>
      <bottom style="double">
        <color auto="1"/>
      </bottom>
      <diagonal/>
    </border>
    <border>
      <left/>
      <right style="thin">
        <color auto="1"/>
      </right>
      <top style="medium">
        <color auto="1"/>
      </top>
      <bottom style="double">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s>
  <cellStyleXfs count="1">
    <xf numFmtId="0" fontId="0" fillId="0" borderId="0"/>
  </cellStyleXfs>
  <cellXfs count="145">
    <xf numFmtId="0" fontId="0" fillId="0" borderId="0" xfId="0"/>
    <xf numFmtId="0" fontId="0" fillId="0" borderId="0" xfId="0" applyBorder="1"/>
    <xf numFmtId="0" fontId="9" fillId="0" borderId="12" xfId="0" applyFont="1" applyBorder="1" applyAlignment="1">
      <alignment horizontal="center" vertical="center"/>
    </xf>
    <xf numFmtId="164" fontId="0" fillId="0" borderId="0" xfId="0" applyNumberFormat="1"/>
    <xf numFmtId="3" fontId="0" fillId="0" borderId="0" xfId="0" applyNumberFormat="1"/>
    <xf numFmtId="164" fontId="0" fillId="0" borderId="1" xfId="0" applyNumberFormat="1" applyBorder="1"/>
    <xf numFmtId="3" fontId="0" fillId="0" borderId="0" xfId="0" applyNumberFormat="1" applyBorder="1"/>
    <xf numFmtId="164" fontId="0" fillId="0" borderId="2" xfId="0" applyNumberFormat="1" applyBorder="1"/>
    <xf numFmtId="3" fontId="0" fillId="0" borderId="37" xfId="0" applyNumberFormat="1" applyBorder="1"/>
    <xf numFmtId="0" fontId="0" fillId="0" borderId="37" xfId="0" applyBorder="1"/>
    <xf numFmtId="1" fontId="0" fillId="0" borderId="1" xfId="0" applyNumberFormat="1" applyBorder="1"/>
    <xf numFmtId="3" fontId="12" fillId="0" borderId="0" xfId="0" applyNumberFormat="1" applyFont="1" applyBorder="1"/>
    <xf numFmtId="1" fontId="0" fillId="0" borderId="2" xfId="0" applyNumberFormat="1" applyBorder="1"/>
    <xf numFmtId="3" fontId="12" fillId="0" borderId="37" xfId="0" applyNumberFormat="1" applyFont="1" applyBorder="1"/>
    <xf numFmtId="0" fontId="12" fillId="0" borderId="0" xfId="0" applyFont="1"/>
    <xf numFmtId="164" fontId="18" fillId="0" borderId="23" xfId="0" applyNumberFormat="1" applyFont="1" applyBorder="1"/>
    <xf numFmtId="164" fontId="18" fillId="0" borderId="22" xfId="0" applyNumberFormat="1" applyFont="1" applyBorder="1"/>
    <xf numFmtId="0" fontId="18" fillId="0" borderId="23" xfId="0" applyFont="1" applyBorder="1"/>
    <xf numFmtId="0" fontId="18" fillId="0" borderId="22" xfId="0" applyFont="1" applyBorder="1"/>
    <xf numFmtId="0" fontId="9" fillId="0" borderId="11" xfId="0" applyFont="1" applyBorder="1" applyAlignment="1" applyProtection="1">
      <alignment horizontal="center" vertical="center"/>
      <protection locked="0" hidden="1"/>
    </xf>
    <xf numFmtId="0" fontId="9" fillId="0" borderId="12" xfId="0" applyFont="1" applyBorder="1" applyAlignment="1" applyProtection="1">
      <alignment horizontal="center" vertical="center"/>
      <protection locked="0" hidden="1"/>
    </xf>
    <xf numFmtId="3" fontId="12" fillId="0" borderId="0" xfId="0" applyNumberFormat="1" applyFont="1" applyFill="1" applyBorder="1"/>
    <xf numFmtId="0" fontId="0" fillId="0" borderId="0" xfId="0" applyFill="1" applyBorder="1"/>
    <xf numFmtId="164" fontId="18" fillId="0" borderId="23" xfId="0" applyNumberFormat="1" applyFont="1" applyFill="1" applyBorder="1"/>
    <xf numFmtId="164" fontId="9" fillId="0" borderId="4" xfId="0" applyNumberFormat="1" applyFont="1" applyBorder="1" applyAlignment="1" applyProtection="1">
      <alignment horizontal="center" vertical="center"/>
      <protection hidden="1"/>
    </xf>
    <xf numFmtId="0" fontId="8" fillId="0" borderId="7" xfId="0" applyFont="1" applyBorder="1" applyAlignment="1" applyProtection="1">
      <alignment horizontal="center" vertical="center"/>
      <protection hidden="1"/>
    </xf>
    <xf numFmtId="0" fontId="8" fillId="0" borderId="8" xfId="0" applyFont="1" applyBorder="1" applyAlignment="1" applyProtection="1">
      <alignment horizontal="center" vertical="center"/>
      <protection hidden="1"/>
    </xf>
    <xf numFmtId="0" fontId="8" fillId="0" borderId="9" xfId="0" applyFont="1" applyBorder="1" applyAlignment="1" applyProtection="1">
      <alignment horizontal="center" vertical="center"/>
      <protection hidden="1"/>
    </xf>
    <xf numFmtId="0" fontId="8" fillId="0" borderId="10" xfId="0" applyFont="1" applyBorder="1" applyAlignment="1" applyProtection="1">
      <alignment horizontal="center" vertical="center"/>
      <protection hidden="1"/>
    </xf>
    <xf numFmtId="0" fontId="18" fillId="0" borderId="44" xfId="0" applyFont="1" applyBorder="1" applyAlignment="1">
      <alignment horizontal="center" vertical="center"/>
    </xf>
    <xf numFmtId="0" fontId="18" fillId="0" borderId="30" xfId="0" applyFont="1" applyBorder="1" applyAlignment="1">
      <alignment horizontal="center" vertical="center"/>
    </xf>
    <xf numFmtId="0" fontId="9" fillId="0" borderId="28" xfId="0" applyFont="1" applyBorder="1" applyAlignment="1" applyProtection="1">
      <alignment horizontal="center" vertical="center"/>
      <protection locked="0" hidden="1"/>
    </xf>
    <xf numFmtId="0" fontId="16" fillId="0" borderId="35" xfId="0" applyFont="1" applyBorder="1" applyAlignment="1">
      <alignment vertical="center"/>
    </xf>
    <xf numFmtId="0" fontId="16" fillId="0" borderId="2" xfId="0" applyFont="1" applyBorder="1" applyAlignment="1">
      <alignmen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48" xfId="0" applyFont="1" applyBorder="1" applyAlignment="1">
      <alignment horizontal="left" vertical="center"/>
    </xf>
    <xf numFmtId="1" fontId="1" fillId="0" borderId="16" xfId="0" applyNumberFormat="1" applyFont="1" applyBorder="1" applyAlignment="1">
      <alignment horizontal="center" vertical="center"/>
    </xf>
    <xf numFmtId="0" fontId="1" fillId="0" borderId="13" xfId="0" applyFont="1" applyBorder="1"/>
    <xf numFmtId="0" fontId="0" fillId="0" borderId="14" xfId="0" applyBorder="1"/>
    <xf numFmtId="1" fontId="1" fillId="0" borderId="17" xfId="0" applyNumberFormat="1" applyFont="1" applyBorder="1" applyAlignment="1">
      <alignment horizontal="center" vertical="center"/>
    </xf>
    <xf numFmtId="0" fontId="1" fillId="0" borderId="15" xfId="0" applyFont="1" applyBorder="1"/>
    <xf numFmtId="0" fontId="1" fillId="0" borderId="52" xfId="0" applyFont="1" applyBorder="1"/>
    <xf numFmtId="0" fontId="0" fillId="0" borderId="3" xfId="0" applyBorder="1"/>
    <xf numFmtId="0" fontId="3" fillId="0" borderId="15" xfId="0" applyFont="1" applyBorder="1"/>
    <xf numFmtId="0" fontId="1" fillId="0" borderId="8" xfId="0" applyFont="1" applyBorder="1"/>
    <xf numFmtId="0" fontId="1" fillId="0" borderId="10" xfId="0" applyFont="1" applyBorder="1"/>
    <xf numFmtId="0" fontId="0" fillId="0" borderId="9" xfId="0" applyBorder="1"/>
    <xf numFmtId="0" fontId="1" fillId="0" borderId="53" xfId="0" applyFont="1" applyBorder="1"/>
    <xf numFmtId="1" fontId="1" fillId="0" borderId="11" xfId="0" applyNumberFormat="1" applyFont="1" applyBorder="1" applyAlignment="1">
      <alignment horizontal="center" vertical="center"/>
    </xf>
    <xf numFmtId="0" fontId="1" fillId="0" borderId="12" xfId="0" applyFont="1" applyBorder="1"/>
    <xf numFmtId="0" fontId="1" fillId="0" borderId="54" xfId="0" applyFont="1" applyBorder="1"/>
    <xf numFmtId="0" fontId="0" fillId="0" borderId="4" xfId="0" applyBorder="1"/>
    <xf numFmtId="0" fontId="2" fillId="0" borderId="49" xfId="0" applyFont="1" applyBorder="1" applyAlignment="1">
      <alignment wrapText="1"/>
    </xf>
    <xf numFmtId="0" fontId="2" fillId="0" borderId="15" xfId="0" applyFont="1" applyBorder="1" applyAlignment="1">
      <alignment wrapText="1"/>
    </xf>
    <xf numFmtId="0" fontId="16" fillId="0" borderId="0" xfId="0" applyFont="1" applyBorder="1" applyAlignment="1">
      <alignment horizontal="center" vertical="center"/>
    </xf>
    <xf numFmtId="0" fontId="5" fillId="0" borderId="0" xfId="0" applyFont="1" applyBorder="1" applyAlignment="1">
      <alignment horizontal="left" vertical="center"/>
    </xf>
    <xf numFmtId="0" fontId="3" fillId="0" borderId="0" xfId="0" applyFont="1" applyBorder="1" applyAlignment="1">
      <alignment horizontal="left" vertical="center"/>
    </xf>
    <xf numFmtId="0" fontId="9" fillId="3" borderId="11" xfId="0" applyFont="1" applyFill="1" applyBorder="1" applyAlignment="1" applyProtection="1">
      <alignment horizontal="center" vertical="center"/>
      <protection locked="0" hidden="1"/>
    </xf>
    <xf numFmtId="0" fontId="9" fillId="4" borderId="11" xfId="0" applyFont="1" applyFill="1" applyBorder="1" applyAlignment="1" applyProtection="1">
      <alignment horizontal="center" vertical="center"/>
      <protection locked="0" hidden="1"/>
    </xf>
    <xf numFmtId="0" fontId="12" fillId="0" borderId="18" xfId="0" applyFont="1" applyFill="1" applyBorder="1"/>
    <xf numFmtId="0" fontId="12" fillId="0" borderId="41" xfId="0" applyFont="1" applyFill="1" applyBorder="1"/>
    <xf numFmtId="0" fontId="12" fillId="0" borderId="42" xfId="0" applyFont="1" applyFill="1" applyBorder="1"/>
    <xf numFmtId="0" fontId="12" fillId="0" borderId="20" xfId="0" applyFont="1" applyFill="1" applyBorder="1"/>
    <xf numFmtId="0" fontId="0" fillId="0" borderId="20" xfId="0" applyFill="1" applyBorder="1"/>
    <xf numFmtId="0" fontId="0" fillId="0" borderId="43" xfId="0" applyFill="1" applyBorder="1"/>
    <xf numFmtId="3" fontId="12" fillId="0" borderId="19" xfId="0" applyNumberFormat="1" applyFont="1" applyFill="1" applyBorder="1"/>
    <xf numFmtId="3" fontId="0" fillId="0" borderId="19" xfId="0" applyNumberFormat="1" applyFill="1" applyBorder="1"/>
    <xf numFmtId="3" fontId="12" fillId="0" borderId="19" xfId="0" applyNumberFormat="1" applyFont="1" applyFill="1" applyBorder="1" applyAlignment="1">
      <alignment horizontal="right"/>
    </xf>
    <xf numFmtId="3" fontId="0" fillId="0" borderId="20" xfId="0" applyNumberFormat="1" applyFill="1" applyBorder="1"/>
    <xf numFmtId="0" fontId="12" fillId="2" borderId="0" xfId="0" applyFont="1" applyFill="1"/>
    <xf numFmtId="0" fontId="12" fillId="3" borderId="41" xfId="0" applyFont="1" applyFill="1" applyBorder="1"/>
    <xf numFmtId="0" fontId="12" fillId="3" borderId="18" xfId="0" applyFont="1" applyFill="1" applyBorder="1"/>
    <xf numFmtId="3" fontId="0" fillId="3" borderId="19" xfId="0" applyNumberFormat="1" applyFill="1" applyBorder="1"/>
    <xf numFmtId="0" fontId="0" fillId="3" borderId="20" xfId="0" applyFill="1" applyBorder="1"/>
    <xf numFmtId="0" fontId="19" fillId="3" borderId="20" xfId="0" applyFont="1" applyFill="1" applyBorder="1"/>
    <xf numFmtId="3" fontId="12" fillId="3" borderId="19" xfId="0" applyNumberFormat="1" applyFont="1" applyFill="1" applyBorder="1"/>
    <xf numFmtId="0" fontId="1" fillId="0" borderId="13" xfId="0" applyFont="1" applyBorder="1" applyAlignment="1">
      <alignment horizontal="center" vertical="center"/>
    </xf>
    <xf numFmtId="0" fontId="1"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3" xfId="0" applyFont="1" applyBorder="1" applyAlignment="1">
      <alignment horizontal="center" vertical="center"/>
    </xf>
    <xf numFmtId="0" fontId="18" fillId="0" borderId="32" xfId="0" applyFont="1" applyBorder="1" applyAlignment="1">
      <alignment horizontal="center" vertical="center" wrapText="1"/>
    </xf>
    <xf numFmtId="0" fontId="18" fillId="0" borderId="33" xfId="0" applyFont="1" applyBorder="1" applyAlignment="1">
      <alignment horizontal="center" vertical="center" wrapText="1"/>
    </xf>
    <xf numFmtId="0" fontId="2" fillId="0" borderId="21" xfId="0" applyFont="1" applyFill="1" applyBorder="1" applyAlignment="1" applyProtection="1">
      <alignment horizontal="center" vertical="center" wrapText="1"/>
      <protection hidden="1"/>
    </xf>
    <xf numFmtId="0" fontId="18" fillId="0" borderId="22" xfId="0" applyFont="1" applyFill="1" applyBorder="1" applyAlignment="1">
      <alignment horizontal="center" vertical="center" wrapText="1"/>
    </xf>
    <xf numFmtId="0" fontId="1" fillId="0" borderId="39" xfId="0" applyFont="1" applyBorder="1" applyAlignment="1" applyProtection="1">
      <alignment horizontal="left" vertical="center"/>
      <protection locked="0" hidden="1"/>
    </xf>
    <xf numFmtId="0" fontId="0" fillId="0" borderId="39" xfId="0" applyBorder="1" applyAlignment="1">
      <alignment horizontal="left" vertical="center"/>
    </xf>
    <xf numFmtId="0" fontId="0" fillId="0" borderId="40" xfId="0" applyBorder="1" applyAlignment="1">
      <alignment horizontal="left" vertical="center"/>
    </xf>
    <xf numFmtId="0" fontId="9" fillId="0" borderId="29" xfId="0" applyFont="1" applyBorder="1" applyAlignment="1" applyProtection="1">
      <alignment horizontal="center" vertical="center"/>
      <protection locked="0" hidden="1"/>
    </xf>
    <xf numFmtId="0" fontId="0" fillId="0" borderId="31" xfId="0" applyBorder="1" applyAlignment="1">
      <alignment horizontal="center" vertical="center"/>
    </xf>
    <xf numFmtId="0" fontId="2" fillId="0" borderId="29" xfId="0" applyFont="1" applyBorder="1" applyAlignment="1" applyProtection="1">
      <alignment horizontal="center" vertical="center"/>
      <protection locked="0" hidden="1"/>
    </xf>
    <xf numFmtId="0" fontId="18" fillId="0" borderId="31" xfId="0" applyFont="1" applyBorder="1" applyAlignment="1">
      <alignment horizontal="center" vertical="center"/>
    </xf>
    <xf numFmtId="0" fontId="9" fillId="0" borderId="31" xfId="0" applyFont="1" applyBorder="1" applyAlignment="1" applyProtection="1">
      <alignment horizontal="center" vertical="center"/>
      <protection locked="0" hidden="1"/>
    </xf>
    <xf numFmtId="0" fontId="7" fillId="0" borderId="38" xfId="0" applyFont="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11" fillId="0" borderId="32" xfId="0" applyFont="1" applyBorder="1" applyAlignment="1" applyProtection="1">
      <alignment horizontal="center" vertical="center"/>
      <protection hidden="1"/>
    </xf>
    <xf numFmtId="0" fontId="11" fillId="0" borderId="33" xfId="0" applyFont="1" applyBorder="1" applyAlignment="1" applyProtection="1">
      <alignment horizontal="center" vertical="center"/>
      <protection hidden="1"/>
    </xf>
    <xf numFmtId="0" fontId="11" fillId="0" borderId="34"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4" fillId="0" borderId="26" xfId="0" applyFont="1" applyBorder="1" applyAlignment="1" applyProtection="1">
      <alignment horizontal="center" vertical="center"/>
      <protection hidden="1"/>
    </xf>
    <xf numFmtId="0" fontId="4" fillId="0" borderId="24"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2" fillId="0" borderId="34" xfId="0" applyFont="1" applyBorder="1" applyAlignment="1" applyProtection="1">
      <alignment horizontal="center"/>
      <protection hidden="1"/>
    </xf>
    <xf numFmtId="0" fontId="8" fillId="0" borderId="27" xfId="0" applyFont="1" applyBorder="1" applyAlignment="1" applyProtection="1">
      <alignment horizontal="center" vertical="center"/>
      <protection hidden="1"/>
    </xf>
    <xf numFmtId="0" fontId="8" fillId="0" borderId="25" xfId="0" applyFont="1" applyBorder="1" applyAlignment="1" applyProtection="1">
      <alignment horizontal="center" vertical="center"/>
      <protection hidden="1"/>
    </xf>
    <xf numFmtId="0" fontId="8" fillId="0" borderId="6" xfId="0" applyFont="1" applyBorder="1" applyAlignment="1" applyProtection="1">
      <alignment horizontal="center" vertical="center"/>
      <protection hidden="1"/>
    </xf>
    <xf numFmtId="0" fontId="13" fillId="0" borderId="32" xfId="0" applyFont="1" applyBorder="1" applyAlignment="1" applyProtection="1">
      <alignment horizontal="center" vertical="center"/>
      <protection hidden="1"/>
    </xf>
    <xf numFmtId="0" fontId="13" fillId="0" borderId="33" xfId="0" applyFont="1" applyBorder="1" applyAlignment="1" applyProtection="1">
      <alignment horizontal="center" vertical="center"/>
      <protection hidden="1"/>
    </xf>
    <xf numFmtId="164" fontId="2" fillId="0" borderId="32" xfId="0" applyNumberFormat="1" applyFont="1" applyBorder="1" applyAlignment="1" applyProtection="1">
      <alignment horizontal="center" vertical="center"/>
      <protection hidden="1"/>
    </xf>
    <xf numFmtId="164" fontId="2" fillId="0" borderId="33" xfId="0" applyNumberFormat="1" applyFont="1" applyBorder="1" applyAlignment="1" applyProtection="1">
      <alignment horizontal="center" vertical="center"/>
      <protection hidden="1"/>
    </xf>
    <xf numFmtId="3" fontId="14" fillId="0" borderId="32" xfId="0" applyNumberFormat="1" applyFont="1" applyBorder="1" applyAlignment="1" applyProtection="1">
      <alignment horizontal="center" vertical="center"/>
      <protection hidden="1"/>
    </xf>
    <xf numFmtId="3" fontId="14" fillId="0" borderId="33" xfId="0" applyNumberFormat="1" applyFont="1" applyBorder="1" applyAlignment="1" applyProtection="1">
      <alignment horizontal="center" vertical="center"/>
      <protection hidden="1"/>
    </xf>
    <xf numFmtId="0" fontId="3" fillId="0" borderId="32" xfId="0" applyFont="1" applyBorder="1" applyAlignment="1" applyProtection="1">
      <alignment horizontal="center" vertical="center" textRotation="90" wrapText="1"/>
      <protection hidden="1"/>
    </xf>
    <xf numFmtId="0" fontId="3" fillId="0" borderId="34" xfId="0" applyFont="1" applyBorder="1" applyAlignment="1" applyProtection="1">
      <alignment horizontal="center" vertical="center" textRotation="90" wrapText="1"/>
      <protection hidden="1"/>
    </xf>
    <xf numFmtId="0" fontId="3" fillId="0" borderId="33" xfId="0" applyFont="1" applyBorder="1" applyAlignment="1" applyProtection="1">
      <alignment horizontal="center" vertical="center" textRotation="90" wrapText="1"/>
      <protection hidden="1"/>
    </xf>
    <xf numFmtId="0" fontId="15" fillId="0" borderId="34" xfId="0" applyFont="1" applyBorder="1" applyAlignment="1" applyProtection="1">
      <alignment horizontal="center" vertical="center" textRotation="90"/>
      <protection hidden="1"/>
    </xf>
    <xf numFmtId="0" fontId="10" fillId="0" borderId="0" xfId="0" applyFont="1" applyBorder="1" applyAlignment="1" applyProtection="1">
      <alignment horizontal="left"/>
      <protection locked="0" hidden="1"/>
    </xf>
    <xf numFmtId="0" fontId="12" fillId="0" borderId="35" xfId="0" applyFont="1" applyBorder="1" applyAlignment="1"/>
    <xf numFmtId="0" fontId="0" fillId="0" borderId="36" xfId="0" applyBorder="1" applyAlignment="1"/>
    <xf numFmtId="0" fontId="0" fillId="0" borderId="21" xfId="0" applyBorder="1" applyAlignment="1"/>
    <xf numFmtId="0" fontId="1" fillId="0" borderId="39" xfId="0" applyFont="1" applyBorder="1" applyAlignment="1" applyProtection="1">
      <alignment horizontal="center" vertical="center"/>
      <protection locked="0" hidden="1"/>
    </xf>
    <xf numFmtId="0" fontId="0" fillId="0" borderId="39" xfId="0" applyBorder="1" applyAlignment="1">
      <alignment horizontal="center" vertical="center"/>
    </xf>
    <xf numFmtId="0" fontId="1" fillId="0" borderId="52" xfId="0" applyFont="1" applyBorder="1" applyAlignment="1"/>
    <xf numFmtId="0" fontId="0" fillId="0" borderId="57" xfId="0" applyBorder="1" applyAlignment="1"/>
    <xf numFmtId="0" fontId="16" fillId="0" borderId="36" xfId="0" applyFont="1" applyBorder="1" applyAlignment="1">
      <alignment horizontal="center" vertical="center"/>
    </xf>
    <xf numFmtId="0" fontId="16" fillId="0" borderId="21" xfId="0" applyFont="1" applyBorder="1" applyAlignment="1">
      <alignment horizontal="center" vertical="center"/>
    </xf>
    <xf numFmtId="0" fontId="7" fillId="0" borderId="37" xfId="0" applyFont="1" applyBorder="1" applyAlignment="1">
      <alignment horizontal="center" vertical="center"/>
    </xf>
    <xf numFmtId="0" fontId="7" fillId="0" borderId="37" xfId="0" applyFont="1" applyBorder="1" applyAlignment="1">
      <alignment horizontal="left" vertical="center"/>
    </xf>
    <xf numFmtId="0" fontId="7" fillId="0" borderId="22" xfId="0" applyFont="1" applyBorder="1" applyAlignment="1">
      <alignment horizontal="left" vertical="center"/>
    </xf>
    <xf numFmtId="0" fontId="3" fillId="0" borderId="55" xfId="0" applyFont="1" applyBorder="1" applyAlignment="1">
      <alignment horizontal="left" vertical="center"/>
    </xf>
    <xf numFmtId="0" fontId="0" fillId="0" borderId="56" xfId="0" applyBorder="1" applyAlignment="1">
      <alignment horizontal="left" vertical="center"/>
    </xf>
    <xf numFmtId="0" fontId="1" fillId="0" borderId="51" xfId="0" applyFont="1" applyBorder="1" applyAlignment="1"/>
    <xf numFmtId="0" fontId="0" fillId="0" borderId="50" xfId="0" applyBorder="1" applyAlignment="1"/>
    <xf numFmtId="0" fontId="18" fillId="0" borderId="36" xfId="0" applyFont="1" applyBorder="1" applyAlignment="1">
      <alignment horizontal="center"/>
    </xf>
    <xf numFmtId="0" fontId="1" fillId="0" borderId="10" xfId="0" applyFont="1" applyBorder="1" applyAlignment="1"/>
    <xf numFmtId="0" fontId="0" fillId="0" borderId="58" xfId="0" applyBorder="1" applyAlignment="1"/>
    <xf numFmtId="0" fontId="1" fillId="0" borderId="54" xfId="0" applyFont="1" applyBorder="1" applyAlignment="1"/>
    <xf numFmtId="0" fontId="0" fillId="0" borderId="59" xfId="0" applyBorder="1" applyAlignment="1"/>
    <xf numFmtId="0" fontId="11" fillId="0" borderId="36" xfId="0" applyFont="1" applyBorder="1" applyAlignment="1">
      <alignment horizontal="center"/>
    </xf>
    <xf numFmtId="0" fontId="12" fillId="0" borderId="31" xfId="0" applyFont="1" applyBorder="1" applyAlignment="1">
      <alignment horizontal="center" vertical="center"/>
    </xf>
    <xf numFmtId="0" fontId="8" fillId="0" borderId="29" xfId="0" applyFont="1" applyBorder="1" applyAlignment="1" applyProtection="1">
      <alignment horizontal="center" vertical="center"/>
      <protection locked="0" hidden="1"/>
    </xf>
    <xf numFmtId="0" fontId="8" fillId="0" borderId="31" xfId="0" applyFont="1" applyBorder="1" applyAlignment="1" applyProtection="1">
      <alignment horizontal="center" vertical="center"/>
      <protection locked="0" hidden="1"/>
    </xf>
    <xf numFmtId="0" fontId="2" fillId="0" borderId="38" xfId="0" applyFont="1" applyBorder="1" applyAlignment="1" applyProtection="1">
      <alignment horizontal="left" vertical="center"/>
      <protection hidden="1"/>
    </xf>
    <xf numFmtId="0" fontId="2" fillId="0" borderId="39" xfId="0" applyFont="1" applyBorder="1" applyAlignment="1" applyProtection="1">
      <alignment horizontal="left" vertical="center"/>
      <protection hidden="1"/>
    </xf>
  </cellXfs>
  <cellStyles count="1">
    <cellStyle name="Normálna" xfId="0" builtinId="0"/>
  </cellStyles>
  <dxfs count="105">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ont>
        <strike val="0"/>
      </font>
      <fill>
        <patternFill patternType="none">
          <bgColor auto="1"/>
        </patternFill>
      </fill>
    </dxf>
    <dxf>
      <fill>
        <patternFill>
          <bgColor theme="3" tint="0.59996337778862885"/>
        </patternFill>
      </fill>
    </dxf>
    <dxf>
      <fill>
        <patternFill>
          <bgColor rgb="FFFFFF00"/>
        </patternFill>
      </fill>
    </dxf>
    <dxf>
      <fill>
        <patternFill>
          <bgColor rgb="FFFF00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647700</xdr:colOff>
      <xdr:row>1</xdr:row>
      <xdr:rowOff>523875</xdr:rowOff>
    </xdr:to>
    <xdr:pic>
      <xdr:nvPicPr>
        <xdr:cNvPr id="2" name="Picture 1" descr="Znak%20SRZ">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3" name="Picture 1" descr="Znak%20SRZ">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4" name="Picture 1" descr="Znak%20SRZ">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20025"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5" name="Picture 1" descr="Znak%20SRZ">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4005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6" name="Picture 1" descr="Znak%20SRZ">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0</xdr:colOff>
      <xdr:row>0</xdr:row>
      <xdr:rowOff>19050</xdr:rowOff>
    </xdr:from>
    <xdr:to>
      <xdr:col>10</xdr:col>
      <xdr:colOff>647700</xdr:colOff>
      <xdr:row>1</xdr:row>
      <xdr:rowOff>523875</xdr:rowOff>
    </xdr:to>
    <xdr:pic>
      <xdr:nvPicPr>
        <xdr:cNvPr id="7" name="Picture 1" descr="Znak%20SRZ">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0</xdr:colOff>
      <xdr:row>0</xdr:row>
      <xdr:rowOff>19050</xdr:rowOff>
    </xdr:from>
    <xdr:to>
      <xdr:col>19</xdr:col>
      <xdr:colOff>647700</xdr:colOff>
      <xdr:row>1</xdr:row>
      <xdr:rowOff>523875</xdr:rowOff>
    </xdr:to>
    <xdr:pic>
      <xdr:nvPicPr>
        <xdr:cNvPr id="8" name="Picture 1" descr="Znak%20SRZ">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27</xdr:col>
      <xdr:colOff>0</xdr:colOff>
      <xdr:row>0</xdr:row>
      <xdr:rowOff>19050</xdr:rowOff>
    </xdr:from>
    <xdr:to>
      <xdr:col>28</xdr:col>
      <xdr:colOff>647700</xdr:colOff>
      <xdr:row>1</xdr:row>
      <xdr:rowOff>523875</xdr:rowOff>
    </xdr:to>
    <xdr:pic>
      <xdr:nvPicPr>
        <xdr:cNvPr id="9" name="Picture 1" descr="Znak%20SRZ">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1906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I33"/>
  <sheetViews>
    <sheetView workbookViewId="0">
      <selection sqref="A1:A2"/>
    </sheetView>
  </sheetViews>
  <sheetFormatPr defaultColWidth="8.85546875" defaultRowHeight="12.75" x14ac:dyDescent="0.2"/>
  <cols>
    <col min="1" max="1" width="26" customWidth="1"/>
    <col min="2" max="2" width="18.28515625" bestFit="1" customWidth="1"/>
    <col min="3" max="3" width="22.42578125" bestFit="1" customWidth="1"/>
    <col min="4" max="4" width="20.85546875" bestFit="1" customWidth="1"/>
    <col min="5" max="5" width="18" bestFit="1" customWidth="1"/>
    <col min="6" max="6" width="22.85546875" bestFit="1" customWidth="1"/>
    <col min="7" max="9" width="18" bestFit="1" customWidth="1"/>
  </cols>
  <sheetData>
    <row r="1" spans="1:9" x14ac:dyDescent="0.2">
      <c r="A1" s="82" t="s">
        <v>43</v>
      </c>
      <c r="B1" s="29" t="s">
        <v>15</v>
      </c>
      <c r="C1" s="29" t="s">
        <v>16</v>
      </c>
      <c r="D1" s="29" t="s">
        <v>17</v>
      </c>
      <c r="E1" s="29" t="s">
        <v>18</v>
      </c>
      <c r="F1" s="29" t="s">
        <v>19</v>
      </c>
      <c r="G1" s="29" t="s">
        <v>20</v>
      </c>
      <c r="H1" s="29" t="s">
        <v>21</v>
      </c>
      <c r="I1" s="29" t="s">
        <v>22</v>
      </c>
    </row>
    <row r="2" spans="1:9" ht="13.5" thickBot="1" x14ac:dyDescent="0.25">
      <c r="A2" s="83"/>
      <c r="B2" s="30" t="s">
        <v>23</v>
      </c>
      <c r="C2" s="30" t="s">
        <v>23</v>
      </c>
      <c r="D2" s="30" t="s">
        <v>23</v>
      </c>
      <c r="E2" s="30" t="s">
        <v>23</v>
      </c>
      <c r="F2" s="30" t="s">
        <v>23</v>
      </c>
      <c r="G2" s="30" t="s">
        <v>23</v>
      </c>
      <c r="H2" s="30" t="s">
        <v>23</v>
      </c>
      <c r="I2" s="30" t="s">
        <v>23</v>
      </c>
    </row>
    <row r="3" spans="1:9" ht="17.25" customHeight="1" x14ac:dyDescent="0.2">
      <c r="A3" s="84" t="s">
        <v>70</v>
      </c>
      <c r="B3" s="62" t="s">
        <v>71</v>
      </c>
      <c r="C3" s="61"/>
      <c r="D3" s="61"/>
      <c r="E3" s="61"/>
      <c r="F3" s="61"/>
      <c r="G3" s="61"/>
      <c r="H3" s="61"/>
      <c r="I3" s="63"/>
    </row>
    <row r="4" spans="1:9" ht="17.25" customHeight="1" thickBot="1" x14ac:dyDescent="0.25">
      <c r="A4" s="85"/>
      <c r="B4" s="69"/>
      <c r="C4" s="64"/>
      <c r="D4" s="64"/>
      <c r="E4" s="64"/>
      <c r="F4" s="64"/>
      <c r="G4" s="64"/>
      <c r="H4" s="65"/>
      <c r="I4" s="66"/>
    </row>
    <row r="5" spans="1:9" ht="17.25" customHeight="1" x14ac:dyDescent="0.2">
      <c r="A5" s="84" t="s">
        <v>72</v>
      </c>
      <c r="B5" s="62" t="s">
        <v>73</v>
      </c>
      <c r="C5" s="61"/>
      <c r="D5" s="61"/>
      <c r="E5" s="61"/>
      <c r="F5" s="61"/>
      <c r="G5" s="61"/>
      <c r="H5" s="61"/>
      <c r="I5" s="63"/>
    </row>
    <row r="6" spans="1:9" ht="17.25" customHeight="1" thickBot="1" x14ac:dyDescent="0.25">
      <c r="A6" s="85"/>
      <c r="B6" s="67"/>
      <c r="C6" s="64"/>
      <c r="D6" s="64"/>
      <c r="E6" s="64"/>
      <c r="F6" s="64"/>
      <c r="G6" s="64"/>
      <c r="H6" s="64"/>
      <c r="I6" s="66"/>
    </row>
    <row r="7" spans="1:9" ht="17.25" customHeight="1" x14ac:dyDescent="0.2">
      <c r="A7" s="84" t="s">
        <v>42</v>
      </c>
      <c r="B7" s="62" t="s">
        <v>45</v>
      </c>
      <c r="C7" s="61"/>
      <c r="D7" s="61"/>
      <c r="E7" s="61"/>
      <c r="F7" s="61"/>
      <c r="G7" s="61"/>
      <c r="H7" s="61"/>
      <c r="I7" s="63"/>
    </row>
    <row r="8" spans="1:9" ht="17.25" customHeight="1" thickBot="1" x14ac:dyDescent="0.25">
      <c r="A8" s="85"/>
      <c r="B8" s="68"/>
      <c r="C8" s="65"/>
      <c r="D8" s="65"/>
      <c r="E8" s="65"/>
      <c r="F8" s="65"/>
      <c r="G8" s="65"/>
      <c r="H8" s="65"/>
      <c r="I8" s="66"/>
    </row>
    <row r="9" spans="1:9" ht="17.25" customHeight="1" x14ac:dyDescent="0.2">
      <c r="A9" s="84" t="s">
        <v>47</v>
      </c>
      <c r="B9" s="62" t="s">
        <v>46</v>
      </c>
      <c r="C9" s="61"/>
      <c r="D9" s="61"/>
      <c r="E9" s="61"/>
      <c r="F9" s="61"/>
      <c r="G9" s="61"/>
      <c r="H9" s="61"/>
      <c r="I9" s="63"/>
    </row>
    <row r="10" spans="1:9" ht="17.25" customHeight="1" thickBot="1" x14ac:dyDescent="0.25">
      <c r="A10" s="85"/>
      <c r="B10" s="68"/>
      <c r="C10" s="70"/>
      <c r="D10" s="65"/>
      <c r="E10" s="65"/>
      <c r="F10" s="65"/>
      <c r="G10" s="65"/>
      <c r="H10" s="65"/>
      <c r="I10" s="66"/>
    </row>
    <row r="11" spans="1:9" ht="17.25" customHeight="1" x14ac:dyDescent="0.2">
      <c r="A11" s="84" t="s">
        <v>49</v>
      </c>
      <c r="B11" s="62" t="s">
        <v>48</v>
      </c>
      <c r="C11" s="61"/>
      <c r="D11" s="61"/>
      <c r="E11" s="61"/>
      <c r="F11" s="61"/>
      <c r="G11" s="61"/>
      <c r="H11" s="61"/>
      <c r="I11" s="63"/>
    </row>
    <row r="12" spans="1:9" ht="17.25" customHeight="1" thickBot="1" x14ac:dyDescent="0.25">
      <c r="A12" s="85"/>
      <c r="B12" s="68"/>
      <c r="C12" s="65"/>
      <c r="D12" s="65"/>
      <c r="E12" s="65"/>
      <c r="F12" s="65"/>
      <c r="G12" s="65"/>
      <c r="H12" s="65"/>
      <c r="I12" s="66"/>
    </row>
    <row r="13" spans="1:9" ht="17.25" customHeight="1" x14ac:dyDescent="0.2">
      <c r="A13" s="84" t="s">
        <v>51</v>
      </c>
      <c r="B13" s="62" t="s">
        <v>50</v>
      </c>
      <c r="C13" s="61"/>
      <c r="D13" s="61"/>
      <c r="E13" s="61"/>
      <c r="F13" s="61"/>
      <c r="G13" s="61"/>
      <c r="H13" s="61"/>
      <c r="I13" s="63"/>
    </row>
    <row r="14" spans="1:9" ht="17.25" customHeight="1" thickBot="1" x14ac:dyDescent="0.25">
      <c r="A14" s="85"/>
      <c r="B14" s="68"/>
      <c r="C14" s="65"/>
      <c r="D14" s="65"/>
      <c r="E14" s="65"/>
      <c r="F14" s="65"/>
      <c r="G14" s="65"/>
      <c r="H14" s="65"/>
      <c r="I14" s="66"/>
    </row>
    <row r="15" spans="1:9" ht="17.25" customHeight="1" x14ac:dyDescent="0.2">
      <c r="A15" s="84" t="s">
        <v>52</v>
      </c>
      <c r="B15" s="62" t="s">
        <v>54</v>
      </c>
      <c r="C15" s="61"/>
      <c r="D15" s="61"/>
      <c r="E15" s="61"/>
      <c r="F15" s="61"/>
      <c r="G15" s="61"/>
      <c r="H15" s="61"/>
      <c r="I15" s="63"/>
    </row>
    <row r="16" spans="1:9" ht="17.25" customHeight="1" thickBot="1" x14ac:dyDescent="0.25">
      <c r="A16" s="85"/>
      <c r="B16" s="68"/>
      <c r="C16" s="65"/>
      <c r="D16" s="65"/>
      <c r="E16" s="65"/>
      <c r="F16" s="65"/>
      <c r="G16" s="65"/>
      <c r="H16" s="65"/>
      <c r="I16" s="66"/>
    </row>
    <row r="17" spans="1:9" ht="17.25" customHeight="1" x14ac:dyDescent="0.2">
      <c r="A17" s="84" t="s">
        <v>53</v>
      </c>
      <c r="B17" s="62" t="s">
        <v>55</v>
      </c>
      <c r="C17" s="61"/>
      <c r="D17" s="61"/>
      <c r="E17" s="61"/>
      <c r="F17" s="61"/>
      <c r="G17" s="61"/>
      <c r="H17" s="61"/>
      <c r="I17" s="63"/>
    </row>
    <row r="18" spans="1:9" ht="17.25" customHeight="1" thickBot="1" x14ac:dyDescent="0.25">
      <c r="A18" s="85"/>
      <c r="B18" s="68"/>
      <c r="C18" s="65"/>
      <c r="D18" s="65"/>
      <c r="E18" s="65"/>
      <c r="F18" s="65"/>
      <c r="G18" s="65"/>
      <c r="H18" s="65"/>
      <c r="I18" s="66"/>
    </row>
    <row r="19" spans="1:9" ht="17.25" customHeight="1" x14ac:dyDescent="0.2">
      <c r="A19" s="84">
        <v>1</v>
      </c>
      <c r="B19" s="62" t="s">
        <v>56</v>
      </c>
      <c r="C19" s="61"/>
      <c r="D19" s="61"/>
      <c r="E19" s="61"/>
      <c r="F19" s="61"/>
      <c r="G19" s="61"/>
      <c r="H19" s="61"/>
      <c r="I19" s="62"/>
    </row>
    <row r="20" spans="1:9" ht="17.25" customHeight="1" thickBot="1" x14ac:dyDescent="0.25">
      <c r="A20" s="85"/>
      <c r="B20" s="68"/>
      <c r="C20" s="65"/>
      <c r="D20" s="65"/>
      <c r="E20" s="65"/>
      <c r="F20" s="65"/>
      <c r="G20" s="65"/>
      <c r="H20" s="65"/>
      <c r="I20" s="68"/>
    </row>
    <row r="21" spans="1:9" ht="17.25" customHeight="1" x14ac:dyDescent="0.2">
      <c r="A21" s="84">
        <v>2</v>
      </c>
      <c r="B21" s="72" t="s">
        <v>57</v>
      </c>
      <c r="C21" s="73"/>
      <c r="D21" s="73"/>
      <c r="E21" s="73"/>
      <c r="F21" s="73"/>
      <c r="G21" s="73"/>
      <c r="H21" s="73"/>
      <c r="I21" s="63"/>
    </row>
    <row r="22" spans="1:9" ht="17.25" customHeight="1" thickBot="1" x14ac:dyDescent="0.25">
      <c r="A22" s="85"/>
      <c r="B22" s="74"/>
      <c r="C22" s="75"/>
      <c r="D22" s="75"/>
      <c r="E22" s="75"/>
      <c r="F22" s="75"/>
      <c r="G22" s="76"/>
      <c r="H22" s="75"/>
      <c r="I22" s="66"/>
    </row>
    <row r="23" spans="1:9" ht="17.25" customHeight="1" x14ac:dyDescent="0.2">
      <c r="A23" s="84">
        <v>3</v>
      </c>
      <c r="B23" s="72" t="s">
        <v>58</v>
      </c>
      <c r="C23" s="73"/>
      <c r="D23" s="73"/>
      <c r="E23" s="73"/>
      <c r="F23" s="73"/>
      <c r="G23" s="73"/>
      <c r="H23" s="73"/>
      <c r="I23" s="63"/>
    </row>
    <row r="24" spans="1:9" ht="17.25" customHeight="1" thickBot="1" x14ac:dyDescent="0.25">
      <c r="A24" s="85"/>
      <c r="B24" s="74"/>
      <c r="C24" s="75"/>
      <c r="D24" s="75"/>
      <c r="E24" s="75"/>
      <c r="F24" s="75"/>
      <c r="G24" s="75"/>
      <c r="H24" s="75"/>
      <c r="I24" s="66"/>
    </row>
    <row r="25" spans="1:9" ht="17.25" customHeight="1" x14ac:dyDescent="0.2">
      <c r="A25" s="84">
        <v>4</v>
      </c>
      <c r="B25" s="73" t="s">
        <v>59</v>
      </c>
      <c r="C25" s="73"/>
      <c r="D25" s="73"/>
      <c r="E25" s="73"/>
      <c r="F25" s="73"/>
      <c r="G25" s="73"/>
      <c r="H25" s="73"/>
      <c r="I25" s="63"/>
    </row>
    <row r="26" spans="1:9" ht="17.25" customHeight="1" thickBot="1" x14ac:dyDescent="0.25">
      <c r="A26" s="85"/>
      <c r="B26" s="77"/>
      <c r="C26" s="75"/>
      <c r="D26" s="75"/>
      <c r="E26" s="75"/>
      <c r="F26" s="75"/>
      <c r="G26" s="75"/>
      <c r="H26" s="75"/>
      <c r="I26" s="66"/>
    </row>
    <row r="30" spans="1:9" x14ac:dyDescent="0.2">
      <c r="A30" s="14" t="s">
        <v>24</v>
      </c>
      <c r="B30" s="14" t="s">
        <v>25</v>
      </c>
      <c r="C30" s="14" t="s">
        <v>28</v>
      </c>
    </row>
    <row r="31" spans="1:9" x14ac:dyDescent="0.2">
      <c r="B31" s="71" t="s">
        <v>26</v>
      </c>
      <c r="C31" s="71" t="s">
        <v>29</v>
      </c>
    </row>
    <row r="32" spans="1:9" x14ac:dyDescent="0.2">
      <c r="B32" s="14" t="s">
        <v>27</v>
      </c>
      <c r="C32" s="14" t="s">
        <v>30</v>
      </c>
    </row>
    <row r="33" spans="3:3" x14ac:dyDescent="0.2">
      <c r="C33" s="14" t="s">
        <v>31</v>
      </c>
    </row>
  </sheetData>
  <mergeCells count="13">
    <mergeCell ref="A23:A24"/>
    <mergeCell ref="A25:A26"/>
    <mergeCell ref="A3:A4"/>
    <mergeCell ref="A5:A6"/>
    <mergeCell ref="A7:A8"/>
    <mergeCell ref="A9:A10"/>
    <mergeCell ref="A11:A12"/>
    <mergeCell ref="A13:A14"/>
    <mergeCell ref="A1:A2"/>
    <mergeCell ref="A15:A16"/>
    <mergeCell ref="A17:A18"/>
    <mergeCell ref="A19:A20"/>
    <mergeCell ref="A21:A2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AU32"/>
  <sheetViews>
    <sheetView showGridLines="0" topLeftCell="B1" zoomScaleNormal="100" workbookViewId="0">
      <selection activeCell="C5" sqref="C5:D5"/>
    </sheetView>
  </sheetViews>
  <sheetFormatPr defaultColWidth="8.85546875" defaultRowHeight="12.75" x14ac:dyDescent="0.2"/>
  <cols>
    <col min="1" max="1" width="5" style="1" customWidth="1"/>
    <col min="2" max="2" width="22.85546875" style="1" customWidth="1"/>
    <col min="3" max="3" width="5.7109375" style="1" customWidth="1"/>
    <col min="4" max="4" width="10.42578125" style="1" customWidth="1"/>
    <col min="5" max="5" width="4.85546875" style="1" bestFit="1" customWidth="1"/>
    <col min="6" max="6" width="5.7109375" style="1" customWidth="1"/>
    <col min="7" max="7" width="11" style="1" customWidth="1"/>
    <col min="8" max="9" width="5.7109375" style="1" customWidth="1"/>
    <col min="10" max="10" width="10.7109375" style="1" customWidth="1"/>
    <col min="11" max="12" width="5.7109375" style="1" customWidth="1"/>
    <col min="13" max="13" width="11.28515625" style="1" customWidth="1"/>
    <col min="14" max="14" width="5.7109375" style="1" customWidth="1"/>
    <col min="15" max="15" width="9.28515625" style="1" customWidth="1"/>
    <col min="16" max="16" width="12.7109375" customWidth="1"/>
    <col min="17" max="17" width="6.140625" customWidth="1"/>
    <col min="18" max="18" width="2.7109375" customWidth="1"/>
    <col min="20" max="22" width="9.140625" customWidth="1"/>
    <col min="23" max="23" width="8.28515625" customWidth="1"/>
    <col min="24" max="24" width="9.140625" hidden="1" customWidth="1"/>
    <col min="25" max="25" width="9.28515625" hidden="1" customWidth="1"/>
    <col min="26" max="26" width="11.42578125" hidden="1" customWidth="1"/>
    <col min="27" max="27" width="9.28515625" hidden="1" customWidth="1"/>
    <col min="28" max="29" width="11.42578125" hidden="1" customWidth="1"/>
    <col min="30" max="30" width="11.7109375" hidden="1" customWidth="1"/>
    <col min="31" max="31" width="9.140625" hidden="1" customWidth="1"/>
    <col min="32" max="32" width="11.42578125" hidden="1" customWidth="1"/>
    <col min="33" max="33" width="9.28515625" hidden="1" customWidth="1"/>
    <col min="34" max="34" width="11.7109375" hidden="1" customWidth="1"/>
    <col min="35" max="37" width="9.140625" hidden="1" customWidth="1"/>
    <col min="38" max="38" width="5" hidden="1" customWidth="1"/>
    <col min="39" max="47" width="9.140625" hidden="1" customWidth="1"/>
    <col min="48" max="48" width="0" hidden="1" customWidth="1"/>
  </cols>
  <sheetData>
    <row r="1" spans="1:46" ht="33.75" customHeight="1" thickBot="1" x14ac:dyDescent="0.25">
      <c r="A1" s="94" t="s">
        <v>44</v>
      </c>
      <c r="B1" s="95"/>
      <c r="C1" s="86" t="s">
        <v>75</v>
      </c>
      <c r="D1" s="87"/>
      <c r="E1" s="87"/>
      <c r="F1" s="87"/>
      <c r="G1" s="87"/>
      <c r="H1" s="87"/>
      <c r="I1" s="87"/>
      <c r="J1" s="86" t="s">
        <v>77</v>
      </c>
      <c r="K1" s="87"/>
      <c r="L1" s="87"/>
      <c r="M1" s="87"/>
      <c r="N1" s="86" t="s">
        <v>68</v>
      </c>
      <c r="O1" s="87"/>
      <c r="P1" s="87"/>
      <c r="Q1" s="88"/>
    </row>
    <row r="2" spans="1:46" ht="20.25" customHeight="1" x14ac:dyDescent="0.2">
      <c r="A2" s="103"/>
      <c r="B2" s="99" t="s">
        <v>7</v>
      </c>
      <c r="C2" s="100" t="s">
        <v>64</v>
      </c>
      <c r="D2" s="101"/>
      <c r="E2" s="102"/>
      <c r="F2" s="100" t="s">
        <v>65</v>
      </c>
      <c r="G2" s="101"/>
      <c r="H2" s="102"/>
      <c r="I2" s="100" t="s">
        <v>66</v>
      </c>
      <c r="J2" s="101"/>
      <c r="K2" s="102"/>
      <c r="L2" s="100" t="s">
        <v>67</v>
      </c>
      <c r="M2" s="101"/>
      <c r="N2" s="101"/>
      <c r="O2" s="113" t="s">
        <v>5</v>
      </c>
      <c r="P2" s="113" t="s">
        <v>6</v>
      </c>
      <c r="Q2" s="116" t="s">
        <v>4</v>
      </c>
    </row>
    <row r="3" spans="1:46" ht="15.95" customHeight="1" x14ac:dyDescent="0.2">
      <c r="A3" s="103"/>
      <c r="B3" s="99"/>
      <c r="C3" s="104" t="s">
        <v>1</v>
      </c>
      <c r="D3" s="105"/>
      <c r="E3" s="106"/>
      <c r="F3" s="104" t="s">
        <v>1</v>
      </c>
      <c r="G3" s="105"/>
      <c r="H3" s="106"/>
      <c r="I3" s="104" t="s">
        <v>1</v>
      </c>
      <c r="J3" s="105"/>
      <c r="K3" s="106"/>
      <c r="L3" s="104" t="s">
        <v>1</v>
      </c>
      <c r="M3" s="105"/>
      <c r="N3" s="105"/>
      <c r="O3" s="114"/>
      <c r="P3" s="114"/>
      <c r="Q3" s="116"/>
      <c r="AE3" s="3"/>
      <c r="AF3" s="4"/>
    </row>
    <row r="4" spans="1:46" ht="15.95" customHeight="1" thickBot="1" x14ac:dyDescent="0.25">
      <c r="A4" s="103"/>
      <c r="B4" s="99"/>
      <c r="C4" s="25" t="s">
        <v>2</v>
      </c>
      <c r="D4" s="26" t="s">
        <v>3</v>
      </c>
      <c r="E4" s="27" t="s">
        <v>0</v>
      </c>
      <c r="F4" s="25" t="s">
        <v>2</v>
      </c>
      <c r="G4" s="26" t="s">
        <v>3</v>
      </c>
      <c r="H4" s="27" t="s">
        <v>0</v>
      </c>
      <c r="I4" s="25" t="s">
        <v>2</v>
      </c>
      <c r="J4" s="26" t="s">
        <v>3</v>
      </c>
      <c r="K4" s="27" t="s">
        <v>0</v>
      </c>
      <c r="L4" s="25" t="s">
        <v>2</v>
      </c>
      <c r="M4" s="26" t="s">
        <v>3</v>
      </c>
      <c r="N4" s="28" t="s">
        <v>0</v>
      </c>
      <c r="O4" s="115"/>
      <c r="P4" s="115"/>
      <c r="Q4" s="116"/>
      <c r="AE4" s="3"/>
      <c r="AF4" s="4"/>
      <c r="AJ4" s="14"/>
      <c r="AK4" s="14"/>
      <c r="AL4" s="14"/>
    </row>
    <row r="5" spans="1:46" ht="21.95" customHeight="1" x14ac:dyDescent="0.2">
      <c r="A5" s="96">
        <v>1</v>
      </c>
      <c r="B5" s="84" t="s">
        <v>74</v>
      </c>
      <c r="C5" s="89" t="s">
        <v>71</v>
      </c>
      <c r="D5" s="140"/>
      <c r="E5" s="31"/>
      <c r="F5" s="89" t="s">
        <v>71</v>
      </c>
      <c r="G5" s="93"/>
      <c r="H5" s="31"/>
      <c r="I5" s="89" t="s">
        <v>71</v>
      </c>
      <c r="J5" s="93"/>
      <c r="K5" s="31"/>
      <c r="L5" s="89" t="s">
        <v>71</v>
      </c>
      <c r="M5" s="93"/>
      <c r="N5" s="31"/>
      <c r="O5" s="109">
        <v>8</v>
      </c>
      <c r="P5" s="111">
        <f>SUM(D6+G6+J6+M6)</f>
        <v>49490</v>
      </c>
      <c r="Q5" s="107">
        <v>1</v>
      </c>
      <c r="Y5" s="118" t="s">
        <v>8</v>
      </c>
      <c r="Z5" s="119"/>
      <c r="AA5" s="119"/>
      <c r="AB5" s="119"/>
      <c r="AC5" s="119"/>
      <c r="AD5" s="120"/>
      <c r="AE5" s="118" t="s">
        <v>9</v>
      </c>
      <c r="AF5" s="119"/>
      <c r="AG5" s="119"/>
      <c r="AH5" s="120"/>
      <c r="AI5" s="118" t="s">
        <v>10</v>
      </c>
      <c r="AJ5" s="119"/>
      <c r="AK5" s="119"/>
      <c r="AL5" s="120"/>
      <c r="AM5" s="118" t="s">
        <v>11</v>
      </c>
      <c r="AN5" s="119"/>
      <c r="AO5" s="119"/>
      <c r="AP5" s="120"/>
      <c r="AQ5" s="118" t="s">
        <v>12</v>
      </c>
      <c r="AR5" s="119"/>
      <c r="AS5" s="119"/>
      <c r="AT5" s="120"/>
    </row>
    <row r="6" spans="1:46" ht="21.95" customHeight="1" thickBot="1" x14ac:dyDescent="0.25">
      <c r="A6" s="97"/>
      <c r="B6" s="85"/>
      <c r="C6" s="59">
        <v>5</v>
      </c>
      <c r="D6" s="20">
        <v>11230</v>
      </c>
      <c r="E6" s="24">
        <v>1</v>
      </c>
      <c r="F6" s="19">
        <v>1</v>
      </c>
      <c r="G6" s="20">
        <v>23120</v>
      </c>
      <c r="H6" s="24">
        <v>2</v>
      </c>
      <c r="I6" s="19">
        <v>4</v>
      </c>
      <c r="J6" s="20">
        <v>12430</v>
      </c>
      <c r="K6" s="24">
        <v>1</v>
      </c>
      <c r="L6" s="19">
        <v>6</v>
      </c>
      <c r="M6" s="20">
        <v>2710</v>
      </c>
      <c r="N6" s="24">
        <v>4</v>
      </c>
      <c r="O6" s="110"/>
      <c r="P6" s="112"/>
      <c r="Q6" s="108"/>
      <c r="Y6" s="5">
        <f>O5</f>
        <v>8</v>
      </c>
      <c r="Z6" s="6">
        <f>P5</f>
        <v>49490</v>
      </c>
      <c r="AA6" s="1">
        <f>RANK(Y6,$Y$6:$Y$17,1)</f>
        <v>1</v>
      </c>
      <c r="AB6" s="1">
        <f>RANK(Z6,$Z$6:$Z$17,0)</f>
        <v>1</v>
      </c>
      <c r="AC6" s="1">
        <f>AA6+AB6*0.00001</f>
        <v>1.0000100000000001</v>
      </c>
      <c r="AD6" s="17">
        <f>RANK(AC6,$AC$6:$AC$17,1)</f>
        <v>1</v>
      </c>
      <c r="AE6" s="10">
        <f>D6</f>
        <v>11230</v>
      </c>
      <c r="AF6" s="11">
        <f>IF(D5="d",MAX($A$5:$A$28) +1,RANK(AE6,$AE$6:$AE$17,0))</f>
        <v>1</v>
      </c>
      <c r="AG6" s="1">
        <f t="shared" ref="AG6:AG17" si="0">COUNTIF($AF$6:$AF$17,AF6)</f>
        <v>1</v>
      </c>
      <c r="AH6" s="15">
        <f>IF(AG6 &gt; 1,IF(MOD(AG6,2) = 0,(AF6*AG6+AG6-1)/AG6,(AF6*AG6+AG6)/AG6),IF(AG6=1,AF6,(AF6*AG6+AG6-1)/AG6))</f>
        <v>1</v>
      </c>
      <c r="AI6" s="10">
        <f>G6</f>
        <v>23120</v>
      </c>
      <c r="AJ6">
        <f>IF(F5="d",MAX($A$5:$A$28) +1,RANK(AI6,$AI$6:$AI$17,0))</f>
        <v>2</v>
      </c>
      <c r="AK6" s="1">
        <f t="shared" ref="AK6:AK17" si="1">COUNTIF($AJ$6:$AJ$17,AJ6)</f>
        <v>1</v>
      </c>
      <c r="AL6" s="15">
        <f>IF(AK6 &gt; 1,IF(MOD(AK6,2) = 0,(AJ6*AK6+AK6-1)/AK6,(AJ6*AK6+AK6)/AK6),IF(AK6=1,AJ6,(AJ6*AK6+AK6-1)/AK6))</f>
        <v>2</v>
      </c>
      <c r="AM6" s="10">
        <f>J6</f>
        <v>12430</v>
      </c>
      <c r="AN6" s="11">
        <f t="shared" ref="AN6:AN17" si="2">IF(J5="d",MAX($A$5:$A$28) +1,RANK(AM6,$AM$6:$AM$17,0))</f>
        <v>1</v>
      </c>
      <c r="AO6" s="1">
        <f>COUNTIF($AN$6:$AN$17,AN6)</f>
        <v>1</v>
      </c>
      <c r="AP6" s="15">
        <f>IF(AO6 &gt; 1,IF(MOD(AO6,2) = 0,(AN6*AO6+AO6-1)/AO6,(AN6*AO6+AO6)/AO6),IF(AO6=1,AN6,(AN6*AO6+AO6-1)/AO6))</f>
        <v>1</v>
      </c>
      <c r="AQ6" s="10">
        <f>M6</f>
        <v>2710</v>
      </c>
      <c r="AR6" s="11">
        <f>IF(M5="d",MAX($A$5:$A$28) +1,RANK(AQ6,$AQ$6:$AQ$17,0))</f>
        <v>4</v>
      </c>
      <c r="AS6" s="1">
        <f>COUNTIF($AR$6:$AR$17,AR6)</f>
        <v>1</v>
      </c>
      <c r="AT6" s="15">
        <f>IF(AS6 &gt; 1,IF(MOD(AS6,2) = 0,(AR6*AS6+AS6-1)/AS6,(AR6*AS6+AS6)/AS6),IF(AS6=1,AR6,(AR6*AS6+AS6-1)/AS6))</f>
        <v>4</v>
      </c>
    </row>
    <row r="7" spans="1:46" ht="21.95" customHeight="1" x14ac:dyDescent="0.2">
      <c r="A7" s="96">
        <v>2</v>
      </c>
      <c r="B7" s="84" t="s">
        <v>72</v>
      </c>
      <c r="C7" s="89" t="s">
        <v>73</v>
      </c>
      <c r="D7" s="140"/>
      <c r="E7" s="31"/>
      <c r="F7" s="89" t="s">
        <v>73</v>
      </c>
      <c r="G7" s="140"/>
      <c r="H7" s="31"/>
      <c r="I7" s="89" t="s">
        <v>73</v>
      </c>
      <c r="J7" s="90"/>
      <c r="K7" s="31"/>
      <c r="L7" s="89" t="s">
        <v>73</v>
      </c>
      <c r="M7" s="90"/>
      <c r="N7" s="31"/>
      <c r="O7" s="109">
        <v>14</v>
      </c>
      <c r="P7" s="111">
        <v>31100</v>
      </c>
      <c r="Q7" s="107">
        <v>3</v>
      </c>
      <c r="Y7" s="5">
        <f>O7</f>
        <v>14</v>
      </c>
      <c r="Z7" s="6">
        <f>P7</f>
        <v>31100</v>
      </c>
      <c r="AA7" s="1">
        <f t="shared" ref="AA7:AA17" si="3">RANK(Y7,$Y$6:$Y$17,1)</f>
        <v>3</v>
      </c>
      <c r="AB7" s="1">
        <f t="shared" ref="AB7:AB17" si="4">RANK(Z7,$Z$6:$Z$17,0)</f>
        <v>3</v>
      </c>
      <c r="AC7" s="1">
        <f t="shared" ref="AC7:AC17" si="5">AA7+AB7*0.00001</f>
        <v>3.0000300000000002</v>
      </c>
      <c r="AD7" s="17">
        <f t="shared" ref="AD7:AD17" si="6">RANK(AC7,$AC$6:$AC$17,1)</f>
        <v>3</v>
      </c>
      <c r="AE7" s="10">
        <f>D8</f>
        <v>7600</v>
      </c>
      <c r="AF7" s="11">
        <f>IF(D7="d",MAX($A$5:$A$28) +1,RANK(AE7,$AE$6:$AE$17,0))</f>
        <v>4</v>
      </c>
      <c r="AG7" s="1">
        <f t="shared" si="0"/>
        <v>1</v>
      </c>
      <c r="AH7" s="15">
        <f t="shared" ref="AH7:AH17" si="7">IF(AG7 &gt; 1,IF(MOD(AG7,2) = 0,(AF7*AG7+AG7-1)/AG7,(AF7*AG7+AG7)/AG7),IF(AG7=1,AF7,(AF7*AG7+AG7-1)/AG7))</f>
        <v>4</v>
      </c>
      <c r="AI7" s="10">
        <f>G8</f>
        <v>11650</v>
      </c>
      <c r="AJ7">
        <f>IF(F7="d",MAX($A$5:$A$28) +1,RANK(AI7,$AI$6:$AI$17,0))</f>
        <v>5</v>
      </c>
      <c r="AK7" s="1">
        <f t="shared" si="1"/>
        <v>1</v>
      </c>
      <c r="AL7" s="15">
        <f t="shared" ref="AL7:AL17" si="8">IF(AK7 &gt; 1,IF(MOD(AK7,2) = 0,(AJ7*AK7+AK7-1)/AK7,(AJ7*AK7+AK7)/AK7),IF(AK7=1,AJ7,(AJ7*AK7+AK7-1)/AK7))</f>
        <v>5</v>
      </c>
      <c r="AM7" s="10">
        <f>J8</f>
        <v>7505</v>
      </c>
      <c r="AN7" s="11">
        <f t="shared" si="2"/>
        <v>3</v>
      </c>
      <c r="AO7" s="1">
        <f t="shared" ref="AO7:AO17" si="9">COUNTIF($AN$6:$AN$17,AN7)</f>
        <v>1</v>
      </c>
      <c r="AP7" s="15">
        <f t="shared" ref="AP7:AP17" si="10">IF(AO7=1,AN7,(AN7*AO7+AO7-1)/AO7)</f>
        <v>3</v>
      </c>
      <c r="AQ7" s="10">
        <f>M8</f>
        <v>4345</v>
      </c>
      <c r="AR7" s="11">
        <f>IF(M7="d",MAX($A$5:$A$28) +1,RANK(AQ7,$AQ$6:$AQ$17,0))</f>
        <v>2</v>
      </c>
      <c r="AS7" s="1">
        <f t="shared" ref="AS7:AS17" si="11">COUNTIF($AR$6:$AR$17,AR7)</f>
        <v>1</v>
      </c>
      <c r="AT7" s="15">
        <f t="shared" ref="AT7:AT17" si="12">IF(AS7 &gt; 1,IF(MOD(AS7,2) = 0,(AR7*AS7+AS7-1)/AS7,(AR7*AS7+AS7)/AS7),IF(AS7=1,AR7,(AR7*AS7+AS7-1)/AS7))</f>
        <v>2</v>
      </c>
    </row>
    <row r="8" spans="1:46" ht="21.95" customHeight="1" thickBot="1" x14ac:dyDescent="0.25">
      <c r="A8" s="97"/>
      <c r="B8" s="85"/>
      <c r="C8" s="19">
        <v>4</v>
      </c>
      <c r="D8" s="20">
        <v>7600</v>
      </c>
      <c r="E8" s="24">
        <v>4</v>
      </c>
      <c r="F8" s="19">
        <v>6</v>
      </c>
      <c r="G8" s="20">
        <v>11650</v>
      </c>
      <c r="H8" s="24">
        <v>5</v>
      </c>
      <c r="I8" s="19">
        <v>5</v>
      </c>
      <c r="J8" s="20">
        <v>7505</v>
      </c>
      <c r="K8" s="24">
        <v>3</v>
      </c>
      <c r="L8" s="59">
        <v>1</v>
      </c>
      <c r="M8" s="20">
        <v>4345</v>
      </c>
      <c r="N8" s="24">
        <v>2</v>
      </c>
      <c r="O8" s="110"/>
      <c r="P8" s="112"/>
      <c r="Q8" s="108"/>
      <c r="Y8" s="5">
        <f>O9</f>
        <v>24</v>
      </c>
      <c r="Z8" s="6">
        <f>P9</f>
        <v>6790</v>
      </c>
      <c r="AA8" s="1">
        <f t="shared" si="3"/>
        <v>6</v>
      </c>
      <c r="AB8" s="1">
        <f t="shared" si="4"/>
        <v>7</v>
      </c>
      <c r="AC8" s="1">
        <f t="shared" si="5"/>
        <v>6.00007</v>
      </c>
      <c r="AD8" s="17">
        <f t="shared" si="6"/>
        <v>6</v>
      </c>
      <c r="AE8" s="10">
        <f>D10</f>
        <v>0</v>
      </c>
      <c r="AF8" s="11">
        <f>IF(D9="d",MAX($A$5:$A$28) +1,RANK(AE8,$AE$6:$AE$17,0))</f>
        <v>7</v>
      </c>
      <c r="AG8" s="1">
        <f t="shared" si="0"/>
        <v>2</v>
      </c>
      <c r="AH8" s="15">
        <f t="shared" si="7"/>
        <v>7.5</v>
      </c>
      <c r="AI8" s="10">
        <f>G10</f>
        <v>0</v>
      </c>
      <c r="AJ8">
        <f>IF(F9="d",MAX($A$5:$A$28) +1,RANK(AI8,$AI$6:$AI$17,0))</f>
        <v>7</v>
      </c>
      <c r="AK8" s="1">
        <f t="shared" si="1"/>
        <v>2</v>
      </c>
      <c r="AL8" s="15">
        <f t="shared" si="8"/>
        <v>7.5</v>
      </c>
      <c r="AM8" s="10">
        <f>J10</f>
        <v>70</v>
      </c>
      <c r="AN8" s="11">
        <f t="shared" si="2"/>
        <v>5</v>
      </c>
      <c r="AO8" s="1">
        <f t="shared" si="9"/>
        <v>1</v>
      </c>
      <c r="AP8" s="15">
        <f t="shared" si="10"/>
        <v>5</v>
      </c>
      <c r="AQ8" s="10">
        <f>M10</f>
        <v>6720</v>
      </c>
      <c r="AR8" s="11">
        <f>IF(M9="d",MAX($A$5:$A$28) +1,RANK(AQ8,$AQ$6:$AQ$17,0))</f>
        <v>1</v>
      </c>
      <c r="AS8" s="1">
        <f t="shared" si="11"/>
        <v>1</v>
      </c>
      <c r="AT8" s="15">
        <f t="shared" si="12"/>
        <v>1</v>
      </c>
    </row>
    <row r="9" spans="1:46" ht="21.95" customHeight="1" x14ac:dyDescent="0.2">
      <c r="A9" s="98">
        <v>3</v>
      </c>
      <c r="B9" s="84" t="s">
        <v>42</v>
      </c>
      <c r="C9" s="91" t="s">
        <v>45</v>
      </c>
      <c r="D9" s="92"/>
      <c r="E9" s="31"/>
      <c r="F9" s="91" t="s">
        <v>45</v>
      </c>
      <c r="G9" s="92"/>
      <c r="H9" s="31"/>
      <c r="I9" s="89" t="s">
        <v>45</v>
      </c>
      <c r="J9" s="90"/>
      <c r="K9" s="31"/>
      <c r="L9" s="89" t="s">
        <v>45</v>
      </c>
      <c r="M9" s="90"/>
      <c r="N9" s="31"/>
      <c r="O9" s="109">
        <f>SUM(E10+H10+K10+N10)</f>
        <v>24</v>
      </c>
      <c r="P9" s="111">
        <f>SUM(D10+G10+J10+M10)</f>
        <v>6790</v>
      </c>
      <c r="Q9" s="107">
        <f>AD8</f>
        <v>6</v>
      </c>
      <c r="Y9" s="5">
        <f>O11</f>
        <v>12</v>
      </c>
      <c r="Z9" s="6">
        <f>P11</f>
        <v>39290</v>
      </c>
      <c r="AA9" s="1">
        <f t="shared" si="3"/>
        <v>2</v>
      </c>
      <c r="AB9" s="1">
        <f t="shared" si="4"/>
        <v>2</v>
      </c>
      <c r="AC9" s="1">
        <f t="shared" si="5"/>
        <v>2.0000200000000001</v>
      </c>
      <c r="AD9" s="17">
        <f t="shared" si="6"/>
        <v>2</v>
      </c>
      <c r="AE9" s="10">
        <f>D12</f>
        <v>10930</v>
      </c>
      <c r="AF9" s="11">
        <f>IF(D11="d",MAX($A$5:$A$28) +1,RANK(AE9,$AE$6:$AE$17,0))</f>
        <v>2</v>
      </c>
      <c r="AG9" s="1">
        <f t="shared" si="0"/>
        <v>1</v>
      </c>
      <c r="AH9" s="15">
        <f t="shared" si="7"/>
        <v>2</v>
      </c>
      <c r="AI9" s="10">
        <f>G12</f>
        <v>19700</v>
      </c>
      <c r="AJ9">
        <f>IF(F11="d",MAX($A$5:$A$28) +1,RANK(AI9,$AI$6:$AI$17,0))</f>
        <v>3</v>
      </c>
      <c r="AK9" s="1">
        <f t="shared" si="1"/>
        <v>1</v>
      </c>
      <c r="AL9" s="15">
        <f t="shared" si="8"/>
        <v>3</v>
      </c>
      <c r="AM9" s="10">
        <f>J12</f>
        <v>5740</v>
      </c>
      <c r="AN9" s="11">
        <f t="shared" si="2"/>
        <v>4</v>
      </c>
      <c r="AO9" s="1">
        <f t="shared" si="9"/>
        <v>1</v>
      </c>
      <c r="AP9" s="15">
        <f t="shared" si="10"/>
        <v>4</v>
      </c>
      <c r="AQ9" s="10">
        <f>M12</f>
        <v>2920</v>
      </c>
      <c r="AR9" s="11">
        <f>IF(M11="d",MAX($A$5:$A$28) +1,RANK(AQ9,$AQ$6:$AQ$17,0))</f>
        <v>3</v>
      </c>
      <c r="AS9" s="1">
        <f t="shared" si="11"/>
        <v>1</v>
      </c>
      <c r="AT9" s="15">
        <f t="shared" si="12"/>
        <v>3</v>
      </c>
    </row>
    <row r="10" spans="1:46" ht="21.95" customHeight="1" thickBot="1" x14ac:dyDescent="0.25">
      <c r="A10" s="98"/>
      <c r="B10" s="85"/>
      <c r="C10" s="59">
        <v>7</v>
      </c>
      <c r="D10" s="20">
        <v>0</v>
      </c>
      <c r="E10" s="24">
        <v>9</v>
      </c>
      <c r="F10" s="19">
        <v>8</v>
      </c>
      <c r="G10" s="20">
        <v>0</v>
      </c>
      <c r="H10" s="24">
        <v>9</v>
      </c>
      <c r="I10" s="19">
        <v>2</v>
      </c>
      <c r="J10" s="20">
        <v>70</v>
      </c>
      <c r="K10" s="24">
        <v>5</v>
      </c>
      <c r="L10" s="19">
        <v>5</v>
      </c>
      <c r="M10" s="20">
        <v>6720</v>
      </c>
      <c r="N10" s="24">
        <f>IF(ISBLANK(M10),0,IF(ISBLANK(L9),0,IF(N9 = "D",MAX($A$5:$A$28) + 1,AT8)))</f>
        <v>1</v>
      </c>
      <c r="O10" s="110"/>
      <c r="P10" s="112"/>
      <c r="Q10" s="108"/>
      <c r="Y10" s="5">
        <f>O13</f>
        <v>28</v>
      </c>
      <c r="Z10" s="6">
        <f>P13</f>
        <v>18035</v>
      </c>
      <c r="AA10" s="1">
        <f t="shared" si="3"/>
        <v>7</v>
      </c>
      <c r="AB10" s="1">
        <f t="shared" si="4"/>
        <v>6</v>
      </c>
      <c r="AC10" s="1">
        <f t="shared" si="5"/>
        <v>7.0000600000000004</v>
      </c>
      <c r="AD10" s="17">
        <f t="shared" si="6"/>
        <v>7</v>
      </c>
      <c r="AE10" s="10">
        <f>D14</f>
        <v>4375</v>
      </c>
      <c r="AF10" s="11">
        <f>IF(D13="d",MAX($A$5:$A$28) +1,RANK(AE10,$AE$6:$AE$17,0))</f>
        <v>6</v>
      </c>
      <c r="AG10" s="1">
        <f t="shared" si="0"/>
        <v>1</v>
      </c>
      <c r="AH10" s="15">
        <f t="shared" si="7"/>
        <v>6</v>
      </c>
      <c r="AI10" s="10">
        <f>G14</f>
        <v>13660</v>
      </c>
      <c r="AJ10">
        <f>IF(F13="d",MAX($A$5:$A$28) +1,RANK(AI10,$AI$6:$AI$17,0))</f>
        <v>4</v>
      </c>
      <c r="AK10" s="1">
        <f t="shared" si="1"/>
        <v>1</v>
      </c>
      <c r="AL10" s="15">
        <f t="shared" si="8"/>
        <v>4</v>
      </c>
      <c r="AM10" s="10">
        <f>J14</f>
        <v>0</v>
      </c>
      <c r="AN10" s="11">
        <f t="shared" si="2"/>
        <v>6</v>
      </c>
      <c r="AO10" s="1">
        <f t="shared" si="9"/>
        <v>3</v>
      </c>
      <c r="AP10" s="15">
        <f t="shared" si="10"/>
        <v>6.666666666666667</v>
      </c>
      <c r="AQ10" s="10">
        <f>M14</f>
        <v>0</v>
      </c>
      <c r="AR10" s="11">
        <f>IF(M13="d",MAX($A$5:$A$28) +1,RANK(AQ10,$AQ$6:$AQ$17,0))</f>
        <v>7</v>
      </c>
      <c r="AS10" s="1">
        <f t="shared" si="11"/>
        <v>2</v>
      </c>
      <c r="AT10" s="15">
        <f>IF(AS10 &gt; 1,IF(MOD(AS10,2) = 0,(AR10*AS10+AS10-1)/AS10,(AR10*AS10+AS10)/AS10),IF(AS10=1,AR10,(AR10*AS10+AS10-1)/AS10))</f>
        <v>7.5</v>
      </c>
    </row>
    <row r="11" spans="1:46" ht="21.95" customHeight="1" x14ac:dyDescent="0.2">
      <c r="A11" s="96">
        <v>4</v>
      </c>
      <c r="B11" s="84" t="s">
        <v>47</v>
      </c>
      <c r="C11" s="91" t="s">
        <v>46</v>
      </c>
      <c r="D11" s="92"/>
      <c r="E11" s="31"/>
      <c r="F11" s="91" t="s">
        <v>46</v>
      </c>
      <c r="G11" s="92"/>
      <c r="H11" s="31"/>
      <c r="I11" s="89" t="s">
        <v>46</v>
      </c>
      <c r="J11" s="90"/>
      <c r="K11" s="31"/>
      <c r="L11" s="89" t="s">
        <v>46</v>
      </c>
      <c r="M11" s="90"/>
      <c r="N11" s="31"/>
      <c r="O11" s="109">
        <f>SUM(E12+H12+K12+N12)</f>
        <v>12</v>
      </c>
      <c r="P11" s="111">
        <f>SUM(D12+G12+J12+M12)</f>
        <v>39290</v>
      </c>
      <c r="Q11" s="107">
        <v>2</v>
      </c>
      <c r="Y11" s="5">
        <f>O15</f>
        <v>36</v>
      </c>
      <c r="Z11" s="6">
        <f>P15</f>
        <v>0</v>
      </c>
      <c r="AA11" s="1">
        <f t="shared" si="3"/>
        <v>8</v>
      </c>
      <c r="AB11" s="1">
        <f t="shared" si="4"/>
        <v>8</v>
      </c>
      <c r="AC11" s="1">
        <f t="shared" si="5"/>
        <v>8.0000800000000005</v>
      </c>
      <c r="AD11" s="17">
        <f t="shared" si="6"/>
        <v>8</v>
      </c>
      <c r="AE11" s="10">
        <f>D16</f>
        <v>0</v>
      </c>
      <c r="AF11" s="11">
        <f>IF(D15="d",MAX($A$5:$A$28) +1,RANK(AE11,$AE$6:$AE$17,0))</f>
        <v>7</v>
      </c>
      <c r="AG11" s="1">
        <f t="shared" si="0"/>
        <v>2</v>
      </c>
      <c r="AH11" s="15">
        <f t="shared" si="7"/>
        <v>7.5</v>
      </c>
      <c r="AI11" s="10">
        <f>G16</f>
        <v>0</v>
      </c>
      <c r="AJ11">
        <f>IF(F15="d",MAX($A$5:$A$28) +1,RANK(AI11,$AI$6:$AI$17,0))</f>
        <v>7</v>
      </c>
      <c r="AK11" s="1">
        <f t="shared" si="1"/>
        <v>2</v>
      </c>
      <c r="AL11" s="15">
        <f t="shared" si="8"/>
        <v>7.5</v>
      </c>
      <c r="AM11" s="10">
        <f>J16</f>
        <v>0</v>
      </c>
      <c r="AN11" s="11">
        <f t="shared" si="2"/>
        <v>6</v>
      </c>
      <c r="AO11" s="1">
        <f t="shared" si="9"/>
        <v>3</v>
      </c>
      <c r="AP11" s="15">
        <f t="shared" si="10"/>
        <v>6.666666666666667</v>
      </c>
      <c r="AQ11" s="10">
        <f>M16</f>
        <v>0</v>
      </c>
      <c r="AR11" s="11">
        <f>IF(M15="d",MAX($A$5:$A$28) +1,RANK(AQ11,$AQ$6:$AQ$17,0))</f>
        <v>7</v>
      </c>
      <c r="AS11" s="1">
        <f t="shared" si="11"/>
        <v>2</v>
      </c>
      <c r="AT11" s="15">
        <f t="shared" si="12"/>
        <v>7.5</v>
      </c>
    </row>
    <row r="12" spans="1:46" ht="21.95" customHeight="1" thickBot="1" x14ac:dyDescent="0.25">
      <c r="A12" s="97"/>
      <c r="B12" s="85"/>
      <c r="C12" s="19">
        <v>6</v>
      </c>
      <c r="D12" s="20">
        <v>10930</v>
      </c>
      <c r="E12" s="24">
        <v>2</v>
      </c>
      <c r="F12" s="19">
        <v>3</v>
      </c>
      <c r="G12" s="20">
        <v>19700</v>
      </c>
      <c r="H12" s="24">
        <v>3</v>
      </c>
      <c r="I12" s="19">
        <v>3</v>
      </c>
      <c r="J12" s="20">
        <v>5740</v>
      </c>
      <c r="K12" s="24">
        <f>IF(ISBLANK(J12),0,IF(ISBLANK(I11),0,IF(K11 = "D",MAX($A$5:$A$28) + 1,AP9)))</f>
        <v>4</v>
      </c>
      <c r="L12" s="19">
        <v>4</v>
      </c>
      <c r="M12" s="20">
        <v>2920</v>
      </c>
      <c r="N12" s="24">
        <v>3</v>
      </c>
      <c r="O12" s="110"/>
      <c r="P12" s="112"/>
      <c r="Q12" s="108"/>
      <c r="U12" s="14"/>
      <c r="V12" s="14"/>
      <c r="W12" s="14"/>
      <c r="Y12" s="5">
        <f>O17</f>
        <v>18</v>
      </c>
      <c r="Z12" s="6">
        <f>P17</f>
        <v>28090</v>
      </c>
      <c r="AA12" s="1">
        <f t="shared" si="3"/>
        <v>5</v>
      </c>
      <c r="AB12" s="1">
        <f t="shared" si="4"/>
        <v>5</v>
      </c>
      <c r="AC12" s="1">
        <f t="shared" si="5"/>
        <v>5.0000499999999999</v>
      </c>
      <c r="AD12" s="17">
        <f t="shared" si="6"/>
        <v>5</v>
      </c>
      <c r="AE12" s="10">
        <f>D18</f>
        <v>4550</v>
      </c>
      <c r="AF12" s="11">
        <f>IF(D17="d",MAX($A$5:$A$28) +1,RANK(AE12,$AE$6:$AE$17,0))</f>
        <v>5</v>
      </c>
      <c r="AG12" s="1">
        <f t="shared" si="0"/>
        <v>1</v>
      </c>
      <c r="AH12" s="15">
        <f t="shared" si="7"/>
        <v>5</v>
      </c>
      <c r="AI12" s="10">
        <f>G18</f>
        <v>23200</v>
      </c>
      <c r="AJ12">
        <f>IF(F17="d",MAX($A$5:$A$28) +1,RANK(AI12,$AI$6:$AI$17,0))</f>
        <v>1</v>
      </c>
      <c r="AK12" s="1">
        <f t="shared" si="1"/>
        <v>1</v>
      </c>
      <c r="AL12" s="15">
        <f t="shared" si="8"/>
        <v>1</v>
      </c>
      <c r="AM12" s="10">
        <f>J18</f>
        <v>0</v>
      </c>
      <c r="AN12" s="11">
        <f t="shared" si="2"/>
        <v>6</v>
      </c>
      <c r="AO12" s="1">
        <f t="shared" si="9"/>
        <v>3</v>
      </c>
      <c r="AP12" s="15">
        <f t="shared" si="10"/>
        <v>6.666666666666667</v>
      </c>
      <c r="AQ12" s="10">
        <f>M18</f>
        <v>340</v>
      </c>
      <c r="AR12" s="11">
        <f>IF(M17="d",MAX($A$5:$A$28) +1,RANK(AQ12,$AQ$6:$AQ$17,0))</f>
        <v>6</v>
      </c>
      <c r="AS12" s="1">
        <f t="shared" si="11"/>
        <v>1</v>
      </c>
      <c r="AT12" s="15">
        <f t="shared" si="12"/>
        <v>6</v>
      </c>
    </row>
    <row r="13" spans="1:46" ht="21.95" customHeight="1" x14ac:dyDescent="0.2">
      <c r="A13" s="98">
        <v>5</v>
      </c>
      <c r="B13" s="84" t="s">
        <v>49</v>
      </c>
      <c r="C13" s="91" t="s">
        <v>48</v>
      </c>
      <c r="D13" s="92"/>
      <c r="E13" s="31"/>
      <c r="F13" s="91" t="s">
        <v>48</v>
      </c>
      <c r="G13" s="92"/>
      <c r="H13" s="31"/>
      <c r="I13" s="89" t="s">
        <v>48</v>
      </c>
      <c r="J13" s="90"/>
      <c r="K13" s="31"/>
      <c r="L13" s="89" t="s">
        <v>48</v>
      </c>
      <c r="M13" s="90"/>
      <c r="N13" s="31"/>
      <c r="O13" s="109">
        <f>SUM(E14+H14+K14+N14)</f>
        <v>28</v>
      </c>
      <c r="P13" s="111">
        <f>SUM(D14+G14+J14+M14)</f>
        <v>18035</v>
      </c>
      <c r="Q13" s="107">
        <v>7</v>
      </c>
      <c r="U13" s="14"/>
      <c r="V13" s="14"/>
      <c r="W13" s="14"/>
      <c r="Y13" s="5">
        <f>O19</f>
        <v>16</v>
      </c>
      <c r="Z13" s="6">
        <f>P19</f>
        <v>29295</v>
      </c>
      <c r="AA13" s="1">
        <f t="shared" si="3"/>
        <v>4</v>
      </c>
      <c r="AB13" s="1">
        <f t="shared" si="4"/>
        <v>4</v>
      </c>
      <c r="AC13" s="1">
        <f t="shared" si="5"/>
        <v>4.0000400000000003</v>
      </c>
      <c r="AD13" s="17">
        <f t="shared" si="6"/>
        <v>4</v>
      </c>
      <c r="AE13" s="10">
        <f>D20</f>
        <v>10020</v>
      </c>
      <c r="AF13" s="11">
        <f>IF(D19="d",MAX($A$5:$A$28) +1,RANK(AE13,$AE$6:$AE$17,0))</f>
        <v>3</v>
      </c>
      <c r="AG13" s="1">
        <f t="shared" si="0"/>
        <v>1</v>
      </c>
      <c r="AH13" s="15">
        <f t="shared" si="7"/>
        <v>3</v>
      </c>
      <c r="AI13" s="10">
        <f>G20</f>
        <v>9140</v>
      </c>
      <c r="AJ13">
        <f>IF(F19="d",MAX($A$5:$A$28) +1,RANK(AI13,$AI$6:$AI$17,0))</f>
        <v>6</v>
      </c>
      <c r="AK13" s="1">
        <f t="shared" si="1"/>
        <v>1</v>
      </c>
      <c r="AL13" s="15">
        <f t="shared" si="8"/>
        <v>6</v>
      </c>
      <c r="AM13" s="10">
        <f>J20</f>
        <v>8980</v>
      </c>
      <c r="AN13" s="11">
        <f t="shared" si="2"/>
        <v>2</v>
      </c>
      <c r="AO13" s="1">
        <f t="shared" si="9"/>
        <v>1</v>
      </c>
      <c r="AP13" s="15">
        <f t="shared" si="10"/>
        <v>2</v>
      </c>
      <c r="AQ13" s="10">
        <f>M20</f>
        <v>1155</v>
      </c>
      <c r="AR13" s="11">
        <f>IF(M19="d",MAX($A$5:$A$28) +1,RANK(AQ13,$AQ$6:$AQ$17,0))</f>
        <v>5</v>
      </c>
      <c r="AS13" s="1">
        <f t="shared" si="11"/>
        <v>1</v>
      </c>
      <c r="AT13" s="15">
        <f t="shared" si="12"/>
        <v>5</v>
      </c>
    </row>
    <row r="14" spans="1:46" ht="21.95" customHeight="1" thickBot="1" x14ac:dyDescent="0.25">
      <c r="A14" s="98"/>
      <c r="B14" s="85"/>
      <c r="C14" s="19">
        <v>2</v>
      </c>
      <c r="D14" s="20">
        <v>4375</v>
      </c>
      <c r="E14" s="24">
        <v>6</v>
      </c>
      <c r="F14" s="19">
        <v>4</v>
      </c>
      <c r="G14" s="20">
        <v>13660</v>
      </c>
      <c r="H14" s="24">
        <v>4</v>
      </c>
      <c r="I14" s="19">
        <v>7</v>
      </c>
      <c r="J14" s="20">
        <v>0</v>
      </c>
      <c r="K14" s="24">
        <v>9</v>
      </c>
      <c r="L14" s="19">
        <v>8</v>
      </c>
      <c r="M14" s="20">
        <v>0</v>
      </c>
      <c r="N14" s="24">
        <v>9</v>
      </c>
      <c r="O14" s="110"/>
      <c r="P14" s="112"/>
      <c r="Q14" s="108"/>
      <c r="U14" s="14"/>
      <c r="V14" s="14"/>
      <c r="W14" s="14"/>
      <c r="Y14" s="5">
        <f>O21</f>
        <v>36</v>
      </c>
      <c r="Z14" s="6">
        <f>P21</f>
        <v>-12</v>
      </c>
      <c r="AA14" s="1">
        <f t="shared" si="3"/>
        <v>8</v>
      </c>
      <c r="AB14" s="1">
        <f t="shared" si="4"/>
        <v>9</v>
      </c>
      <c r="AC14" s="1">
        <f t="shared" si="5"/>
        <v>8.0000900000000001</v>
      </c>
      <c r="AD14" s="17">
        <f t="shared" si="6"/>
        <v>9</v>
      </c>
      <c r="AE14" s="10">
        <f>D22</f>
        <v>-3</v>
      </c>
      <c r="AF14" s="11">
        <f>IF(D21="d",MAX($A$5:$A$28) +1,RANK(AE14,$AE$6:$AE$17,0))</f>
        <v>9</v>
      </c>
      <c r="AG14" s="1">
        <f t="shared" si="0"/>
        <v>1</v>
      </c>
      <c r="AH14" s="15">
        <f t="shared" si="7"/>
        <v>9</v>
      </c>
      <c r="AI14" s="10">
        <f>G22</f>
        <v>-3</v>
      </c>
      <c r="AJ14">
        <f>IF(F21="d",MAX($A$5:$A$28) +1,RANK(AI14,$AI$6:$AI$17,0))</f>
        <v>9</v>
      </c>
      <c r="AK14" s="1">
        <f t="shared" si="1"/>
        <v>1</v>
      </c>
      <c r="AL14" s="15">
        <f t="shared" si="8"/>
        <v>9</v>
      </c>
      <c r="AM14" s="10">
        <f>J22</f>
        <v>-3</v>
      </c>
      <c r="AN14" s="11">
        <f t="shared" si="2"/>
        <v>9</v>
      </c>
      <c r="AO14" s="1">
        <f t="shared" si="9"/>
        <v>1</v>
      </c>
      <c r="AP14" s="15">
        <f t="shared" si="10"/>
        <v>9</v>
      </c>
      <c r="AQ14" s="10">
        <f>M22</f>
        <v>-3</v>
      </c>
      <c r="AR14" s="11">
        <f>IF(M21="d",MAX($A$5:$A$28) +1,RANK(AQ14,$AQ$6:$AQ$17,0))</f>
        <v>9</v>
      </c>
      <c r="AS14" s="1">
        <f t="shared" si="11"/>
        <v>1</v>
      </c>
      <c r="AT14" s="15">
        <f>IF(AS14 &gt; 1,IF(MOD(AS14,2) = 0,(AR14*AS14+AS14-1)/AS14,(AR14*AS14+AS14)/AS14),IF(AS14=1,AR14,(AR14*AS14+AS14-1)/AS14))</f>
        <v>9</v>
      </c>
    </row>
    <row r="15" spans="1:46" ht="21.95" customHeight="1" x14ac:dyDescent="0.2">
      <c r="A15" s="96">
        <v>6</v>
      </c>
      <c r="B15" s="84" t="s">
        <v>51</v>
      </c>
      <c r="C15" s="91" t="s">
        <v>50</v>
      </c>
      <c r="D15" s="92"/>
      <c r="E15" s="31"/>
      <c r="F15" s="91" t="s">
        <v>50</v>
      </c>
      <c r="G15" s="92"/>
      <c r="H15" s="31"/>
      <c r="I15" s="89" t="s">
        <v>50</v>
      </c>
      <c r="J15" s="90"/>
      <c r="K15" s="31"/>
      <c r="L15" s="89" t="s">
        <v>50</v>
      </c>
      <c r="M15" s="90"/>
      <c r="N15" s="31"/>
      <c r="O15" s="109">
        <f>SUM(E16+H16+K16+N16)</f>
        <v>36</v>
      </c>
      <c r="P15" s="111">
        <f>SUM(D16+G16+J16+M16)</f>
        <v>0</v>
      </c>
      <c r="Q15" s="107">
        <v>8</v>
      </c>
      <c r="Y15" s="5">
        <f>O23</f>
        <v>40</v>
      </c>
      <c r="Z15" s="6">
        <f>P23</f>
        <v>-16</v>
      </c>
      <c r="AA15" s="1">
        <f t="shared" si="3"/>
        <v>11</v>
      </c>
      <c r="AB15" s="1">
        <f t="shared" si="4"/>
        <v>10</v>
      </c>
      <c r="AC15" s="1">
        <f t="shared" si="5"/>
        <v>11.0001</v>
      </c>
      <c r="AD15" s="17">
        <f t="shared" si="6"/>
        <v>11</v>
      </c>
      <c r="AE15" s="10">
        <f>D24</f>
        <v>-4</v>
      </c>
      <c r="AF15" s="11">
        <f>IF(D23="d",MAX($A$5:$A$28) +1,RANK(AE15,$AE$6:$AE$17,0))</f>
        <v>10</v>
      </c>
      <c r="AG15" s="1">
        <f t="shared" si="0"/>
        <v>1</v>
      </c>
      <c r="AH15" s="15">
        <f t="shared" si="7"/>
        <v>10</v>
      </c>
      <c r="AI15" s="10">
        <f>G24</f>
        <v>-4</v>
      </c>
      <c r="AJ15">
        <f>IF(F23="d",MAX($A$5:$A$28) +1,RANK(AI15,$AI$6:$AI$17,0))</f>
        <v>10</v>
      </c>
      <c r="AK15" s="1">
        <f t="shared" si="1"/>
        <v>1</v>
      </c>
      <c r="AL15" s="15">
        <f t="shared" si="8"/>
        <v>10</v>
      </c>
      <c r="AM15" s="10">
        <f>J24</f>
        <v>-4</v>
      </c>
      <c r="AN15" s="11">
        <f t="shared" si="2"/>
        <v>10</v>
      </c>
      <c r="AO15" s="1">
        <f t="shared" si="9"/>
        <v>1</v>
      </c>
      <c r="AP15" s="15">
        <f t="shared" si="10"/>
        <v>10</v>
      </c>
      <c r="AQ15" s="10">
        <f>M24</f>
        <v>-4</v>
      </c>
      <c r="AR15" s="11">
        <f>IF(M23="d",MAX($A$5:$A$28) +1,RANK(AQ15,$AQ$6:$AQ$17,0))</f>
        <v>10</v>
      </c>
      <c r="AS15" s="1">
        <f t="shared" si="11"/>
        <v>1</v>
      </c>
      <c r="AT15" s="15">
        <f t="shared" si="12"/>
        <v>10</v>
      </c>
    </row>
    <row r="16" spans="1:46" ht="21.95" customHeight="1" thickBot="1" x14ac:dyDescent="0.25">
      <c r="A16" s="97"/>
      <c r="B16" s="85"/>
      <c r="C16" s="19">
        <v>8</v>
      </c>
      <c r="D16" s="20">
        <v>0</v>
      </c>
      <c r="E16" s="24">
        <v>9</v>
      </c>
      <c r="F16" s="19">
        <v>7</v>
      </c>
      <c r="G16" s="20">
        <v>0</v>
      </c>
      <c r="H16" s="24">
        <v>9</v>
      </c>
      <c r="I16" s="19">
        <v>8</v>
      </c>
      <c r="J16" s="20">
        <v>0</v>
      </c>
      <c r="K16" s="24">
        <v>9</v>
      </c>
      <c r="L16" s="59">
        <v>9</v>
      </c>
      <c r="M16" s="20">
        <v>0</v>
      </c>
      <c r="N16" s="24">
        <v>9</v>
      </c>
      <c r="O16" s="110"/>
      <c r="P16" s="112"/>
      <c r="Q16" s="108"/>
      <c r="Y16" s="5">
        <f>O25</f>
        <v>44</v>
      </c>
      <c r="Z16" s="6">
        <f>P25</f>
        <v>-20</v>
      </c>
      <c r="AA16" s="1">
        <f t="shared" si="3"/>
        <v>12</v>
      </c>
      <c r="AB16" s="1">
        <f t="shared" si="4"/>
        <v>11</v>
      </c>
      <c r="AC16" s="1">
        <f t="shared" si="5"/>
        <v>12.000109999999999</v>
      </c>
      <c r="AD16" s="17">
        <f t="shared" si="6"/>
        <v>12</v>
      </c>
      <c r="AE16" s="10">
        <f>D26</f>
        <v>-5</v>
      </c>
      <c r="AF16" s="11">
        <f>IF(D25="d",MAX($A$5:$A$28) +1,RANK(AE16,$AE$6:$AE$17,0))</f>
        <v>11</v>
      </c>
      <c r="AG16" s="1">
        <f t="shared" si="0"/>
        <v>1</v>
      </c>
      <c r="AH16" s="15">
        <f t="shared" si="7"/>
        <v>11</v>
      </c>
      <c r="AI16" s="10">
        <f>G26</f>
        <v>-5</v>
      </c>
      <c r="AJ16">
        <f>IF(F25="d",MAX($A$5:$A$28) +1,RANK(AI16,$AI$6:$AI$17,0))</f>
        <v>11</v>
      </c>
      <c r="AK16" s="1">
        <f t="shared" si="1"/>
        <v>1</v>
      </c>
      <c r="AL16" s="15">
        <f t="shared" si="8"/>
        <v>11</v>
      </c>
      <c r="AM16" s="10">
        <f>J26</f>
        <v>-5</v>
      </c>
      <c r="AN16" s="11">
        <f t="shared" si="2"/>
        <v>11</v>
      </c>
      <c r="AO16" s="1">
        <f t="shared" si="9"/>
        <v>1</v>
      </c>
      <c r="AP16" s="15">
        <f t="shared" si="10"/>
        <v>11</v>
      </c>
      <c r="AQ16" s="10">
        <f>M26</f>
        <v>-5</v>
      </c>
      <c r="AR16" s="11">
        <f>IF(M25="d",MAX($A$5:$A$28) +1,RANK(AQ16,$AQ$6:$AQ$17,0))</f>
        <v>11</v>
      </c>
      <c r="AS16" s="1">
        <f t="shared" si="11"/>
        <v>1</v>
      </c>
      <c r="AT16" s="15">
        <f t="shared" si="12"/>
        <v>11</v>
      </c>
    </row>
    <row r="17" spans="1:46" ht="21.95" customHeight="1" thickBot="1" x14ac:dyDescent="0.25">
      <c r="A17" s="98">
        <v>7</v>
      </c>
      <c r="B17" s="84" t="s">
        <v>52</v>
      </c>
      <c r="C17" s="91" t="s">
        <v>54</v>
      </c>
      <c r="D17" s="92"/>
      <c r="E17" s="31"/>
      <c r="F17" s="91" t="s">
        <v>54</v>
      </c>
      <c r="G17" s="92"/>
      <c r="H17" s="31"/>
      <c r="I17" s="89" t="s">
        <v>54</v>
      </c>
      <c r="J17" s="90"/>
      <c r="K17" s="31"/>
      <c r="L17" s="89" t="s">
        <v>54</v>
      </c>
      <c r="M17" s="90"/>
      <c r="N17" s="31"/>
      <c r="O17" s="109">
        <f>SUM(E18+H18+K18+N18)</f>
        <v>18</v>
      </c>
      <c r="P17" s="111">
        <f>SUM(D18+G18+J18+M18)</f>
        <v>28090</v>
      </c>
      <c r="Q17" s="107">
        <v>5</v>
      </c>
      <c r="Y17" s="7">
        <f>O27</f>
        <v>37</v>
      </c>
      <c r="Z17" s="8">
        <f>P27</f>
        <v>-24</v>
      </c>
      <c r="AA17" s="9">
        <f t="shared" si="3"/>
        <v>10</v>
      </c>
      <c r="AB17" s="9">
        <f t="shared" si="4"/>
        <v>12</v>
      </c>
      <c r="AC17" s="9">
        <f t="shared" si="5"/>
        <v>10.000120000000001</v>
      </c>
      <c r="AD17" s="18">
        <f t="shared" si="6"/>
        <v>10</v>
      </c>
      <c r="AE17" s="12">
        <f>D28</f>
        <v>-6</v>
      </c>
      <c r="AF17" s="11">
        <f>IF(D27="d",MAX($A$5:$A$28) +1,RANK(AE17,$AE$6:$AE$17,0))</f>
        <v>12</v>
      </c>
      <c r="AG17" s="9">
        <f t="shared" si="0"/>
        <v>1</v>
      </c>
      <c r="AH17" s="16">
        <f t="shared" si="7"/>
        <v>12</v>
      </c>
      <c r="AI17" s="12">
        <f>G28</f>
        <v>-6</v>
      </c>
      <c r="AJ17" s="13">
        <f>IF(F27="d",MAX($A$5:$A$28) +1,RANK(AI17,$AI$6:$AI$17,0))</f>
        <v>13</v>
      </c>
      <c r="AK17" s="9">
        <f t="shared" si="1"/>
        <v>1</v>
      </c>
      <c r="AL17" s="16">
        <f t="shared" si="8"/>
        <v>13</v>
      </c>
      <c r="AM17" s="12">
        <f>J28</f>
        <v>-6</v>
      </c>
      <c r="AN17" s="11">
        <f t="shared" si="2"/>
        <v>12</v>
      </c>
      <c r="AO17" s="9">
        <f t="shared" si="9"/>
        <v>1</v>
      </c>
      <c r="AP17" s="16">
        <f t="shared" si="10"/>
        <v>12</v>
      </c>
      <c r="AQ17" s="12">
        <f>M28</f>
        <v>-6</v>
      </c>
      <c r="AR17" s="11">
        <f>IF(M27="d",MAX($A$5:$A$28) +1,RANK(AQ17,$AQ$6:$AQ$17,0))</f>
        <v>12</v>
      </c>
      <c r="AS17" s="9">
        <f t="shared" si="11"/>
        <v>1</v>
      </c>
      <c r="AT17" s="16">
        <f t="shared" si="12"/>
        <v>12</v>
      </c>
    </row>
    <row r="18" spans="1:46" ht="21.95" customHeight="1" thickBot="1" x14ac:dyDescent="0.25">
      <c r="A18" s="98"/>
      <c r="B18" s="85"/>
      <c r="C18" s="19">
        <v>3</v>
      </c>
      <c r="D18" s="20">
        <v>4550</v>
      </c>
      <c r="E18" s="24">
        <v>5</v>
      </c>
      <c r="F18" s="19">
        <v>2</v>
      </c>
      <c r="G18" s="20">
        <v>23200</v>
      </c>
      <c r="H18" s="24">
        <f>IF(ISBLANK(G18),0,IF(ISBLANK(F17),0,IF(H17 = "D",MAX($A$5:$A$28) + 1,AL12)))</f>
        <v>1</v>
      </c>
      <c r="I18" s="19">
        <v>1</v>
      </c>
      <c r="J18" s="20">
        <v>0</v>
      </c>
      <c r="K18" s="24">
        <v>6</v>
      </c>
      <c r="L18" s="19">
        <v>3</v>
      </c>
      <c r="M18" s="20">
        <v>340</v>
      </c>
      <c r="N18" s="24">
        <f>IF(ISBLANK(M18),0,IF(ISBLANK(L17),0,IF(N17 = "D",MAX($A$5:$A$28) + 1,AT12)))</f>
        <v>6</v>
      </c>
      <c r="O18" s="110"/>
      <c r="P18" s="112"/>
      <c r="Q18" s="108"/>
      <c r="AF18" s="3"/>
      <c r="AJ18" s="21"/>
      <c r="AK18" s="22"/>
      <c r="AL18" s="23"/>
    </row>
    <row r="19" spans="1:46" ht="21.95" customHeight="1" thickBot="1" x14ac:dyDescent="0.25">
      <c r="A19" s="96">
        <v>8</v>
      </c>
      <c r="B19" s="84" t="s">
        <v>53</v>
      </c>
      <c r="C19" s="91" t="s">
        <v>55</v>
      </c>
      <c r="D19" s="92"/>
      <c r="E19" s="31"/>
      <c r="F19" s="91" t="s">
        <v>55</v>
      </c>
      <c r="G19" s="92"/>
      <c r="H19" s="31"/>
      <c r="I19" s="89" t="s">
        <v>55</v>
      </c>
      <c r="J19" s="90"/>
      <c r="K19" s="31"/>
      <c r="L19" s="89" t="s">
        <v>55</v>
      </c>
      <c r="M19" s="90"/>
      <c r="N19" s="31"/>
      <c r="O19" s="109">
        <f>SUM(E20+H20+K20+N20)</f>
        <v>16</v>
      </c>
      <c r="P19" s="111">
        <f>SUM(D20+G20+J20+M20)</f>
        <v>29295</v>
      </c>
      <c r="Q19" s="107">
        <v>4</v>
      </c>
      <c r="AF19" s="3"/>
      <c r="AP19" s="14" t="s">
        <v>13</v>
      </c>
      <c r="AQ19" s="2" t="str">
        <f>IF(C5 = "D","0"," ")</f>
        <v xml:space="preserve"> </v>
      </c>
    </row>
    <row r="20" spans="1:46" ht="21.95" customHeight="1" thickBot="1" x14ac:dyDescent="0.25">
      <c r="A20" s="97"/>
      <c r="B20" s="85"/>
      <c r="C20" s="19">
        <v>1</v>
      </c>
      <c r="D20" s="20">
        <v>10020</v>
      </c>
      <c r="E20" s="24">
        <v>3</v>
      </c>
      <c r="F20" s="19">
        <v>5</v>
      </c>
      <c r="G20" s="20">
        <v>9140</v>
      </c>
      <c r="H20" s="24">
        <v>6</v>
      </c>
      <c r="I20" s="19">
        <v>6</v>
      </c>
      <c r="J20" s="20">
        <v>8980</v>
      </c>
      <c r="K20" s="24">
        <v>2</v>
      </c>
      <c r="L20" s="19">
        <v>2</v>
      </c>
      <c r="M20" s="20">
        <v>1155</v>
      </c>
      <c r="N20" s="24">
        <v>5</v>
      </c>
      <c r="O20" s="110"/>
      <c r="P20" s="112"/>
      <c r="Q20" s="108"/>
      <c r="AF20" s="3"/>
      <c r="AP20" s="14" t="s">
        <v>14</v>
      </c>
    </row>
    <row r="21" spans="1:46" ht="19.5" hidden="1" customHeight="1" x14ac:dyDescent="0.2">
      <c r="A21" s="96">
        <v>9</v>
      </c>
      <c r="B21" s="84"/>
      <c r="C21" s="89" t="s">
        <v>56</v>
      </c>
      <c r="D21" s="90"/>
      <c r="E21" s="31"/>
      <c r="F21" s="89" t="s">
        <v>56</v>
      </c>
      <c r="G21" s="90"/>
      <c r="H21" s="31"/>
      <c r="I21" s="89" t="s">
        <v>56</v>
      </c>
      <c r="J21" s="90"/>
      <c r="K21" s="31"/>
      <c r="L21" s="89" t="s">
        <v>56</v>
      </c>
      <c r="M21" s="90"/>
      <c r="N21" s="31"/>
      <c r="O21" s="109">
        <f>SUM(E22+H22+K22+N22)</f>
        <v>36</v>
      </c>
      <c r="P21" s="111">
        <f>SUM(D22+G22+J22+M22)</f>
        <v>-12</v>
      </c>
      <c r="Q21" s="107">
        <f>AD14</f>
        <v>9</v>
      </c>
      <c r="AF21" s="3"/>
    </row>
    <row r="22" spans="1:46" ht="19.5" hidden="1" customHeight="1" thickBot="1" x14ac:dyDescent="0.25">
      <c r="A22" s="97"/>
      <c r="B22" s="85"/>
      <c r="C22" s="19"/>
      <c r="D22" s="20">
        <v>-3</v>
      </c>
      <c r="E22" s="24">
        <f>IF(ISBLANK(D22),0,IF(ISBLANK(C21),0,IF(E21 = "D",MAX($A$5:$A$28) + 1,AH14)))</f>
        <v>9</v>
      </c>
      <c r="F22" s="19"/>
      <c r="G22" s="20">
        <v>-3</v>
      </c>
      <c r="H22" s="24">
        <f>IF(ISBLANK(G22),0,IF(ISBLANK(F21),0,IF(H21 = "D",MAX($A$5:$A$28) + 1,AL14)))</f>
        <v>9</v>
      </c>
      <c r="I22" s="19"/>
      <c r="J22" s="20">
        <v>-3</v>
      </c>
      <c r="K22" s="24">
        <f>IF(ISBLANK(J22),0,IF(ISBLANK(I21),0,IF(K21 = "D",MAX($A$5:$A$28) + 1,AP14)))</f>
        <v>9</v>
      </c>
      <c r="L22" s="19"/>
      <c r="M22" s="20">
        <v>-3</v>
      </c>
      <c r="N22" s="24">
        <f>IF(ISBLANK(M22),0,IF(ISBLANK(L21),0,IF(N21 = "D",MAX($A$5:$A$28) + 1,AT14)))</f>
        <v>9</v>
      </c>
      <c r="O22" s="110"/>
      <c r="P22" s="112"/>
      <c r="Q22" s="108"/>
      <c r="AF22" s="3"/>
    </row>
    <row r="23" spans="1:46" ht="19.5" hidden="1" customHeight="1" x14ac:dyDescent="0.2">
      <c r="A23" s="98">
        <v>10</v>
      </c>
      <c r="B23" s="84"/>
      <c r="C23" s="89" t="s">
        <v>57</v>
      </c>
      <c r="D23" s="90"/>
      <c r="E23" s="31"/>
      <c r="F23" s="89" t="s">
        <v>57</v>
      </c>
      <c r="G23" s="90"/>
      <c r="H23" s="31"/>
      <c r="I23" s="89" t="s">
        <v>57</v>
      </c>
      <c r="J23" s="90"/>
      <c r="K23" s="31"/>
      <c r="L23" s="89" t="s">
        <v>57</v>
      </c>
      <c r="M23" s="90"/>
      <c r="N23" s="31"/>
      <c r="O23" s="109">
        <f>SUM(E24+H24+K24+N24)</f>
        <v>40</v>
      </c>
      <c r="P23" s="111">
        <f>SUM(D24+G24+J24+M24)</f>
        <v>-16</v>
      </c>
      <c r="Q23" s="107">
        <f>AD15</f>
        <v>11</v>
      </c>
      <c r="AF23" s="3"/>
    </row>
    <row r="24" spans="1:46" ht="19.5" hidden="1" customHeight="1" thickBot="1" x14ac:dyDescent="0.25">
      <c r="A24" s="98"/>
      <c r="B24" s="85"/>
      <c r="C24" s="19"/>
      <c r="D24" s="20">
        <v>-4</v>
      </c>
      <c r="E24" s="24">
        <f>IF(ISBLANK(D24),0,IF(ISBLANK(C23),0,IF(E23 = "D",MAX($A$5:$A$28) + 1,AH15)))</f>
        <v>10</v>
      </c>
      <c r="F24" s="19"/>
      <c r="G24" s="20">
        <v>-4</v>
      </c>
      <c r="H24" s="24">
        <f>IF(ISBLANK(G24),0,IF(ISBLANK(F23),0,IF(H23 = "D",MAX($A$5:$A$28) + 1,AL15)))</f>
        <v>10</v>
      </c>
      <c r="I24" s="19"/>
      <c r="J24" s="20">
        <v>-4</v>
      </c>
      <c r="K24" s="24">
        <f>IF(ISBLANK(J24),0,IF(ISBLANK(I23),0,IF(K23 = "D",MAX($A$5:$A$28) + 1,AP15)))</f>
        <v>10</v>
      </c>
      <c r="L24" s="59"/>
      <c r="M24" s="20">
        <v>-4</v>
      </c>
      <c r="N24" s="24">
        <f>IF(ISBLANK(M24),0,IF(ISBLANK(L23),0,IF(N23 = "D",MAX($A$5:$A$28) + 1,AT15)))</f>
        <v>10</v>
      </c>
      <c r="O24" s="110"/>
      <c r="P24" s="112"/>
      <c r="Q24" s="108"/>
      <c r="AF24" s="3"/>
    </row>
    <row r="25" spans="1:46" ht="19.5" hidden="1" customHeight="1" x14ac:dyDescent="0.2">
      <c r="A25" s="96">
        <v>11</v>
      </c>
      <c r="B25" s="84"/>
      <c r="C25" s="89" t="s">
        <v>58</v>
      </c>
      <c r="D25" s="90"/>
      <c r="E25" s="31"/>
      <c r="F25" s="89" t="s">
        <v>58</v>
      </c>
      <c r="G25" s="90"/>
      <c r="H25" s="31"/>
      <c r="I25" s="89" t="s">
        <v>58</v>
      </c>
      <c r="J25" s="90"/>
      <c r="K25" s="31"/>
      <c r="L25" s="89" t="s">
        <v>58</v>
      </c>
      <c r="M25" s="90"/>
      <c r="N25" s="31"/>
      <c r="O25" s="109">
        <f>SUM(E26+H26+K26+N26)</f>
        <v>44</v>
      </c>
      <c r="P25" s="111">
        <f>SUM(D26+G26+J26+M26)</f>
        <v>-20</v>
      </c>
      <c r="Q25" s="107">
        <f>AD16</f>
        <v>12</v>
      </c>
      <c r="AF25" s="3"/>
    </row>
    <row r="26" spans="1:46" ht="19.5" hidden="1" customHeight="1" thickBot="1" x14ac:dyDescent="0.25">
      <c r="A26" s="97"/>
      <c r="B26" s="85"/>
      <c r="C26" s="60"/>
      <c r="D26" s="20">
        <v>-5</v>
      </c>
      <c r="E26" s="24">
        <f>IF(ISBLANK(D26),0,IF(ISBLANK(C25),0,IF(E25 = "D",MAX($A$5:$A$28) + 1,AH16)))</f>
        <v>11</v>
      </c>
      <c r="F26" s="19"/>
      <c r="G26" s="20">
        <v>-5</v>
      </c>
      <c r="H26" s="24">
        <f>IF(ISBLANK(G26),0,IF(ISBLANK(F25),0,IF(H25 = "D",MAX($A$5:$A$28) + 1,AL16)))</f>
        <v>11</v>
      </c>
      <c r="I26" s="19"/>
      <c r="J26" s="20">
        <v>-5</v>
      </c>
      <c r="K26" s="24">
        <f>IF(ISBLANK(J26),0,IF(ISBLANK(I25),0,IF(K25 = "D",MAX($A$5:$A$28) + 1,AP16)))</f>
        <v>11</v>
      </c>
      <c r="L26" s="19"/>
      <c r="M26" s="20">
        <v>-5</v>
      </c>
      <c r="N26" s="24">
        <f>IF(ISBLANK(M26),0,IF(ISBLANK(L25),0,IF(N25 = "D",MAX($A$5:$A$28) + 1,AT16)))</f>
        <v>11</v>
      </c>
      <c r="O26" s="110"/>
      <c r="P26" s="112"/>
      <c r="Q26" s="108"/>
      <c r="AF26" s="3"/>
    </row>
    <row r="27" spans="1:46" ht="19.5" hidden="1" customHeight="1" x14ac:dyDescent="0.2">
      <c r="A27" s="96">
        <v>12</v>
      </c>
      <c r="B27" s="84"/>
      <c r="C27" s="89" t="s">
        <v>59</v>
      </c>
      <c r="D27" s="90"/>
      <c r="E27" s="31"/>
      <c r="F27" s="89" t="s">
        <v>59</v>
      </c>
      <c r="G27" s="90"/>
      <c r="H27" s="31"/>
      <c r="I27" s="89" t="s">
        <v>59</v>
      </c>
      <c r="J27" s="90"/>
      <c r="K27" s="31"/>
      <c r="L27" s="89"/>
      <c r="M27" s="90"/>
      <c r="N27" s="31"/>
      <c r="O27" s="109">
        <f>SUM(E28+H28+K28+N28)</f>
        <v>37</v>
      </c>
      <c r="P27" s="111">
        <f>SUM(D28+G28+J28+M28)</f>
        <v>-24</v>
      </c>
      <c r="Q27" s="107">
        <f>AD17</f>
        <v>10</v>
      </c>
      <c r="AF27" s="3"/>
    </row>
    <row r="28" spans="1:46" ht="19.5" hidden="1" customHeight="1" thickBot="1" x14ac:dyDescent="0.25">
      <c r="A28" s="97"/>
      <c r="B28" s="85"/>
      <c r="C28" s="19"/>
      <c r="D28" s="20">
        <v>-6</v>
      </c>
      <c r="E28" s="24">
        <f>IF(ISBLANK(D28),0,IF(ISBLANK(C27),0,IF(E27 = "D",MAX($A$5:$A$28) + 1,AH17)))</f>
        <v>12</v>
      </c>
      <c r="F28" s="19"/>
      <c r="G28" s="20">
        <v>-6</v>
      </c>
      <c r="H28" s="24">
        <f>IF(ISBLANK(G28),0,IF(ISBLANK(F27),0,IF(H27 = "D",MAX($A$5:$A$28) + 1,AL17)))</f>
        <v>13</v>
      </c>
      <c r="I28" s="19"/>
      <c r="J28" s="20">
        <v>-6</v>
      </c>
      <c r="K28" s="24">
        <f>IF(ISBLANK(J28),0,IF(ISBLANK(I27),0,IF(K27 = "D",MAX($A$5:$A$28) + 1,AP17)))</f>
        <v>12</v>
      </c>
      <c r="L28" s="60"/>
      <c r="M28" s="20">
        <v>-6</v>
      </c>
      <c r="N28" s="24">
        <f>IF(ISBLANK(M28),0,IF(ISBLANK(L27),0,IF(N27 = "D",MAX($A$5:$A$28) + 1,AT17)))</f>
        <v>0</v>
      </c>
      <c r="O28" s="110"/>
      <c r="P28" s="112"/>
      <c r="Q28" s="108"/>
      <c r="AF28" s="3"/>
    </row>
    <row r="29" spans="1:46" ht="27.95" customHeight="1" x14ac:dyDescent="0.25">
      <c r="A29" s="117" t="s">
        <v>76</v>
      </c>
      <c r="B29" s="117"/>
      <c r="C29" s="117"/>
      <c r="D29" s="117"/>
      <c r="E29" s="117"/>
      <c r="F29" s="117"/>
      <c r="G29" s="117"/>
      <c r="H29" s="117"/>
      <c r="I29" s="117"/>
      <c r="J29" s="117"/>
      <c r="K29" s="117"/>
      <c r="L29" s="117"/>
      <c r="M29" s="117"/>
      <c r="N29" s="117"/>
      <c r="O29" s="117"/>
      <c r="P29" s="117"/>
      <c r="Q29" s="117"/>
    </row>
    <row r="32" spans="1:46" x14ac:dyDescent="0.2">
      <c r="H32" s="1" t="s">
        <v>69</v>
      </c>
    </row>
  </sheetData>
  <sheetProtection selectLockedCells="1"/>
  <sortState xmlns:xlrd2="http://schemas.microsoft.com/office/spreadsheetml/2017/richdata2" ref="AE3:AF14">
    <sortCondition ref="AE3:AE14"/>
    <sortCondition descending="1" ref="AF3:AF14"/>
  </sortState>
  <mergeCells count="131">
    <mergeCell ref="AM5:AP5"/>
    <mergeCell ref="AQ5:AT5"/>
    <mergeCell ref="A11:A12"/>
    <mergeCell ref="A13:A14"/>
    <mergeCell ref="A15:A16"/>
    <mergeCell ref="A17:A18"/>
    <mergeCell ref="Q11:Q12"/>
    <mergeCell ref="P5:P6"/>
    <mergeCell ref="P13:P14"/>
    <mergeCell ref="Q13:Q14"/>
    <mergeCell ref="P11:P12"/>
    <mergeCell ref="Q15:Q16"/>
    <mergeCell ref="Q17:Q18"/>
    <mergeCell ref="B5:B6"/>
    <mergeCell ref="B7:B8"/>
    <mergeCell ref="B9:B10"/>
    <mergeCell ref="B11:B12"/>
    <mergeCell ref="B13:B14"/>
    <mergeCell ref="B15:B16"/>
    <mergeCell ref="B17:B18"/>
    <mergeCell ref="I15:J15"/>
    <mergeCell ref="L15:M15"/>
    <mergeCell ref="C17:D17"/>
    <mergeCell ref="F17:G17"/>
    <mergeCell ref="A23:A24"/>
    <mergeCell ref="P15:P16"/>
    <mergeCell ref="P19:P20"/>
    <mergeCell ref="Q19:Q20"/>
    <mergeCell ref="A19:A20"/>
    <mergeCell ref="A21:A22"/>
    <mergeCell ref="Y5:AD5"/>
    <mergeCell ref="AE5:AH5"/>
    <mergeCell ref="AI5:AL5"/>
    <mergeCell ref="Q23:Q24"/>
    <mergeCell ref="O13:O14"/>
    <mergeCell ref="O11:O12"/>
    <mergeCell ref="O15:O16"/>
    <mergeCell ref="O9:O10"/>
    <mergeCell ref="O5:O6"/>
    <mergeCell ref="O19:O20"/>
    <mergeCell ref="Q21:Q22"/>
    <mergeCell ref="O23:O24"/>
    <mergeCell ref="P23:P24"/>
    <mergeCell ref="O21:O22"/>
    <mergeCell ref="P21:P22"/>
    <mergeCell ref="O17:O18"/>
    <mergeCell ref="P17:P18"/>
    <mergeCell ref="B23:B24"/>
    <mergeCell ref="O27:O28"/>
    <mergeCell ref="P25:P26"/>
    <mergeCell ref="O25:O26"/>
    <mergeCell ref="A29:Q29"/>
    <mergeCell ref="A25:A26"/>
    <mergeCell ref="A27:A28"/>
    <mergeCell ref="Q27:Q28"/>
    <mergeCell ref="P27:P28"/>
    <mergeCell ref="Q25:Q26"/>
    <mergeCell ref="B25:B26"/>
    <mergeCell ref="B27:B28"/>
    <mergeCell ref="C27:D27"/>
    <mergeCell ref="F27:G27"/>
    <mergeCell ref="I27:J27"/>
    <mergeCell ref="L27:M27"/>
    <mergeCell ref="A1:B1"/>
    <mergeCell ref="A5:A6"/>
    <mergeCell ref="A7:A8"/>
    <mergeCell ref="A9:A10"/>
    <mergeCell ref="B2:B4"/>
    <mergeCell ref="C2:E2"/>
    <mergeCell ref="A2:A4"/>
    <mergeCell ref="C3:E3"/>
    <mergeCell ref="Q9:Q10"/>
    <mergeCell ref="Q7:Q8"/>
    <mergeCell ref="O7:O8"/>
    <mergeCell ref="P7:P8"/>
    <mergeCell ref="P9:P10"/>
    <mergeCell ref="O2:O4"/>
    <mergeCell ref="F2:H2"/>
    <mergeCell ref="F3:H3"/>
    <mergeCell ref="L2:N2"/>
    <mergeCell ref="I2:K2"/>
    <mergeCell ref="L3:N3"/>
    <mergeCell ref="I3:K3"/>
    <mergeCell ref="Q2:Q4"/>
    <mergeCell ref="P2:P4"/>
    <mergeCell ref="Q5:Q6"/>
    <mergeCell ref="C1:I1"/>
    <mergeCell ref="B19:B20"/>
    <mergeCell ref="B21:B22"/>
    <mergeCell ref="C5:D5"/>
    <mergeCell ref="F5:G5"/>
    <mergeCell ref="I5:J5"/>
    <mergeCell ref="L5:M5"/>
    <mergeCell ref="C7:D7"/>
    <mergeCell ref="F7:G7"/>
    <mergeCell ref="I7:J7"/>
    <mergeCell ref="L7:M7"/>
    <mergeCell ref="C9:D9"/>
    <mergeCell ref="F9:G9"/>
    <mergeCell ref="I9:J9"/>
    <mergeCell ref="L9:M9"/>
    <mergeCell ref="C11:D11"/>
    <mergeCell ref="F11:G11"/>
    <mergeCell ref="I11:J11"/>
    <mergeCell ref="L11:M11"/>
    <mergeCell ref="C13:D13"/>
    <mergeCell ref="F13:G13"/>
    <mergeCell ref="I13:J13"/>
    <mergeCell ref="L13:M13"/>
    <mergeCell ref="C15:D15"/>
    <mergeCell ref="F15:G15"/>
    <mergeCell ref="J1:M1"/>
    <mergeCell ref="N1:Q1"/>
    <mergeCell ref="C23:D23"/>
    <mergeCell ref="F23:G23"/>
    <mergeCell ref="I23:J23"/>
    <mergeCell ref="L23:M23"/>
    <mergeCell ref="C25:D25"/>
    <mergeCell ref="F25:G25"/>
    <mergeCell ref="I25:J25"/>
    <mergeCell ref="L25:M25"/>
    <mergeCell ref="I17:J17"/>
    <mergeCell ref="L17:M17"/>
    <mergeCell ref="C19:D19"/>
    <mergeCell ref="F19:G19"/>
    <mergeCell ref="I19:J19"/>
    <mergeCell ref="L19:M19"/>
    <mergeCell ref="C21:D21"/>
    <mergeCell ref="F21:G21"/>
    <mergeCell ref="I21:J21"/>
    <mergeCell ref="L21:M21"/>
  </mergeCells>
  <phoneticPr fontId="17" type="noConversion"/>
  <conditionalFormatting sqref="AQ19">
    <cfRule type="containsBlanks" dxfId="104" priority="388">
      <formula>LEN(TRIM(AQ19))=0</formula>
    </cfRule>
  </conditionalFormatting>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103" priority="5">
      <formula>LEN(TRIM(C5))=0</formula>
    </cfRule>
  </conditionalFormatting>
  <conditionalFormatting sqref="F5">
    <cfRule type="containsBlanks" dxfId="102" priority="6">
      <formula>LEN(TRIM(F5))=0</formula>
    </cfRule>
  </conditionalFormatting>
  <conditionalFormatting sqref="L5">
    <cfRule type="containsBlanks" dxfId="101" priority="7">
      <formula>LEN(TRIM(L5))=0</formula>
    </cfRule>
  </conditionalFormatting>
  <conditionalFormatting sqref="I5">
    <cfRule type="containsBlanks" dxfId="100" priority="8">
      <formula>LEN(TRIM(I5))=0</formula>
    </cfRule>
  </conditionalFormatting>
  <conditionalFormatting sqref="C7">
    <cfRule type="containsBlanks" dxfId="99" priority="9">
      <formula>LEN(TRIM(C7))=0</formula>
    </cfRule>
  </conditionalFormatting>
  <conditionalFormatting sqref="F7">
    <cfRule type="containsBlanks" dxfId="98" priority="10">
      <formula>LEN(TRIM(F7))=0</formula>
    </cfRule>
  </conditionalFormatting>
  <conditionalFormatting sqref="I7">
    <cfRule type="containsBlanks" dxfId="97" priority="11">
      <formula>LEN(TRIM(I7))=0</formula>
    </cfRule>
  </conditionalFormatting>
  <conditionalFormatting sqref="L7">
    <cfRule type="containsBlanks" dxfId="96" priority="12">
      <formula>LEN(TRIM(L7))=0</formula>
    </cfRule>
  </conditionalFormatting>
  <conditionalFormatting sqref="C9">
    <cfRule type="containsBlanks" dxfId="95" priority="13">
      <formula>LEN(TRIM(C9))=0</formula>
    </cfRule>
  </conditionalFormatting>
  <conditionalFormatting sqref="F9">
    <cfRule type="containsBlanks" dxfId="94" priority="14">
      <formula>LEN(TRIM(F9))=0</formula>
    </cfRule>
  </conditionalFormatting>
  <conditionalFormatting sqref="I9">
    <cfRule type="containsBlanks" dxfId="93" priority="15">
      <formula>LEN(TRIM(I9))=0</formula>
    </cfRule>
  </conditionalFormatting>
  <conditionalFormatting sqref="L9">
    <cfRule type="containsBlanks" dxfId="92" priority="16">
      <formula>LEN(TRIM(L9))=0</formula>
    </cfRule>
  </conditionalFormatting>
  <conditionalFormatting sqref="C11">
    <cfRule type="containsBlanks" dxfId="91" priority="17">
      <formula>LEN(TRIM(C11))=0</formula>
    </cfRule>
  </conditionalFormatting>
  <conditionalFormatting sqref="F11">
    <cfRule type="containsBlanks" dxfId="90" priority="18">
      <formula>LEN(TRIM(F11))=0</formula>
    </cfRule>
  </conditionalFormatting>
  <conditionalFormatting sqref="I11">
    <cfRule type="containsBlanks" dxfId="89" priority="19">
      <formula>LEN(TRIM(I11))=0</formula>
    </cfRule>
  </conditionalFormatting>
  <conditionalFormatting sqref="L11">
    <cfRule type="containsBlanks" dxfId="88" priority="20">
      <formula>LEN(TRIM(L11))=0</formula>
    </cfRule>
  </conditionalFormatting>
  <conditionalFormatting sqref="C13">
    <cfRule type="containsBlanks" dxfId="87" priority="21">
      <formula>LEN(TRIM(C13))=0</formula>
    </cfRule>
  </conditionalFormatting>
  <conditionalFormatting sqref="F13">
    <cfRule type="containsBlanks" dxfId="86" priority="22">
      <formula>LEN(TRIM(F13))=0</formula>
    </cfRule>
  </conditionalFormatting>
  <conditionalFormatting sqref="I13">
    <cfRule type="containsBlanks" dxfId="85" priority="23">
      <formula>LEN(TRIM(I13))=0</formula>
    </cfRule>
  </conditionalFormatting>
  <conditionalFormatting sqref="L13">
    <cfRule type="containsBlanks" dxfId="84" priority="24">
      <formula>LEN(TRIM(L13))=0</formula>
    </cfRule>
  </conditionalFormatting>
  <conditionalFormatting sqref="C15">
    <cfRule type="containsBlanks" dxfId="83" priority="25">
      <formula>LEN(TRIM(C15))=0</formula>
    </cfRule>
  </conditionalFormatting>
  <conditionalFormatting sqref="F15">
    <cfRule type="containsBlanks" dxfId="82" priority="26">
      <formula>LEN(TRIM(F15))=0</formula>
    </cfRule>
  </conditionalFormatting>
  <conditionalFormatting sqref="I15">
    <cfRule type="containsBlanks" dxfId="81" priority="27">
      <formula>LEN(TRIM(I15))=0</formula>
    </cfRule>
  </conditionalFormatting>
  <conditionalFormatting sqref="L15">
    <cfRule type="containsBlanks" dxfId="80" priority="28">
      <formula>LEN(TRIM(L15))=0</formula>
    </cfRule>
  </conditionalFormatting>
  <conditionalFormatting sqref="C17">
    <cfRule type="containsBlanks" dxfId="79" priority="29">
      <formula>LEN(TRIM(C17))=0</formula>
    </cfRule>
  </conditionalFormatting>
  <conditionalFormatting sqref="F17">
    <cfRule type="containsBlanks" dxfId="78" priority="30">
      <formula>LEN(TRIM(F17))=0</formula>
    </cfRule>
  </conditionalFormatting>
  <conditionalFormatting sqref="I17">
    <cfRule type="containsBlanks" dxfId="77" priority="31">
      <formula>LEN(TRIM(I17))=0</formula>
    </cfRule>
  </conditionalFormatting>
  <conditionalFormatting sqref="L17">
    <cfRule type="containsBlanks" dxfId="76" priority="32">
      <formula>LEN(TRIM(L17))=0</formula>
    </cfRule>
  </conditionalFormatting>
  <conditionalFormatting sqref="C19">
    <cfRule type="containsBlanks" dxfId="75" priority="33">
      <formula>LEN(TRIM(C19))=0</formula>
    </cfRule>
  </conditionalFormatting>
  <conditionalFormatting sqref="F19">
    <cfRule type="containsBlanks" dxfId="74" priority="34">
      <formula>LEN(TRIM(F19))=0</formula>
    </cfRule>
  </conditionalFormatting>
  <conditionalFormatting sqref="I19">
    <cfRule type="containsBlanks" dxfId="73" priority="35">
      <formula>LEN(TRIM(I19))=0</formula>
    </cfRule>
  </conditionalFormatting>
  <conditionalFormatting sqref="L19">
    <cfRule type="containsBlanks" dxfId="72" priority="36">
      <formula>LEN(TRIM(L19))=0</formula>
    </cfRule>
  </conditionalFormatting>
  <conditionalFormatting sqref="C21">
    <cfRule type="containsBlanks" dxfId="71" priority="37">
      <formula>LEN(TRIM(C21))=0</formula>
    </cfRule>
  </conditionalFormatting>
  <conditionalFormatting sqref="F21">
    <cfRule type="containsBlanks" dxfId="70" priority="38">
      <formula>LEN(TRIM(F21))=0</formula>
    </cfRule>
  </conditionalFormatting>
  <conditionalFormatting sqref="I21">
    <cfRule type="containsBlanks" dxfId="69" priority="39">
      <formula>LEN(TRIM(I21))=0</formula>
    </cfRule>
  </conditionalFormatting>
  <conditionalFormatting sqref="L21">
    <cfRule type="containsBlanks" dxfId="68" priority="40">
      <formula>LEN(TRIM(L21))=0</formula>
    </cfRule>
  </conditionalFormatting>
  <conditionalFormatting sqref="C23">
    <cfRule type="containsBlanks" dxfId="67" priority="41">
      <formula>LEN(TRIM(C23))=0</formula>
    </cfRule>
  </conditionalFormatting>
  <conditionalFormatting sqref="F23">
    <cfRule type="containsBlanks" dxfId="66" priority="42">
      <formula>LEN(TRIM(F23))=0</formula>
    </cfRule>
  </conditionalFormatting>
  <conditionalFormatting sqref="I23">
    <cfRule type="containsBlanks" dxfId="65" priority="43">
      <formula>LEN(TRIM(I23))=0</formula>
    </cfRule>
  </conditionalFormatting>
  <conditionalFormatting sqref="L23">
    <cfRule type="containsBlanks" dxfId="64" priority="44">
      <formula>LEN(TRIM(L23))=0</formula>
    </cfRule>
  </conditionalFormatting>
  <conditionalFormatting sqref="C25">
    <cfRule type="containsBlanks" dxfId="63" priority="45">
      <formula>LEN(TRIM(C25))=0</formula>
    </cfRule>
  </conditionalFormatting>
  <conditionalFormatting sqref="F25">
    <cfRule type="containsBlanks" dxfId="62" priority="46">
      <formula>LEN(TRIM(F25))=0</formula>
    </cfRule>
  </conditionalFormatting>
  <conditionalFormatting sqref="I25">
    <cfRule type="containsBlanks" dxfId="61" priority="47">
      <formula>LEN(TRIM(I25))=0</formula>
    </cfRule>
  </conditionalFormatting>
  <conditionalFormatting sqref="L25">
    <cfRule type="containsBlanks" dxfId="60" priority="48">
      <formula>LEN(TRIM(L25))=0</formula>
    </cfRule>
  </conditionalFormatting>
  <conditionalFormatting sqref="C27">
    <cfRule type="containsBlanks" dxfId="59" priority="49">
      <formula>LEN(TRIM(C27))=0</formula>
    </cfRule>
  </conditionalFormatting>
  <conditionalFormatting sqref="F27">
    <cfRule type="containsBlanks" dxfId="58" priority="50">
      <formula>LEN(TRIM(F27))=0</formula>
    </cfRule>
  </conditionalFormatting>
  <conditionalFormatting sqref="I27">
    <cfRule type="containsBlanks" dxfId="57" priority="51">
      <formula>LEN(TRIM(I27))=0</formula>
    </cfRule>
  </conditionalFormatting>
  <conditionalFormatting sqref="L27">
    <cfRule type="containsBlanks" dxfId="56"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00000000-0002-0000-0100-000000000000}">
      <formula1>$B$30:$B$33</formula1>
    </dataValidation>
  </dataValidations>
  <printOptions horizontalCentered="1" verticalCentered="1"/>
  <pageMargins left="0.19685039370078741" right="0.19685039370078741" top="0.19685039370078741" bottom="0.19685039370078741" header="0" footer="0"/>
  <pageSetup paperSize="9" scale="89" orientation="landscape" horizontalDpi="4294967293" verticalDpi="4294967293" copies="2" r:id="rId1"/>
  <headerFooter alignWithMargins="0"/>
  <extLst>
    <ext xmlns:x14="http://schemas.microsoft.com/office/spreadsheetml/2009/9/main" uri="{78C0D931-6437-407d-A8EE-F0AAD7539E65}">
      <x14:conditionalFormattings>
        <x14:conditionalFormatting xmlns:xm="http://schemas.microsoft.com/office/excel/2006/main">
          <x14:cfRule type="cellIs" priority="1" operator="equal" id="{3AFF9E31-C2CB-47C3-A1B6-824CE2BE6D89}">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0620DC85-F087-4418-9500-0BA1A328B722}">
            <xm:f>'Zoznam tímov a pretekárov'!$B$31</xm:f>
            <x14:dxf>
              <fill>
                <patternFill>
                  <bgColor rgb="FFFFFF00"/>
                </patternFill>
              </fill>
            </x14:dxf>
          </x14:cfRule>
          <x14:cfRule type="cellIs" priority="3" operator="equal" id="{BD4B4791-258F-413D-9346-FB79C569FD8A}">
            <xm:f>'Zoznam tímov a pretekárov'!$B$30</xm:f>
            <x14:dxf>
              <fill>
                <patternFill>
                  <bgColor theme="3" tint="0.59996337778862885"/>
                </patternFill>
              </fill>
            </x14:dxf>
          </x14:cfRule>
          <x14:cfRule type="cellIs" priority="4" operator="equal" id="{B6B4594E-7F9B-4AEB-A7DE-C1B465694158}">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00000000-0002-0000-0100-00002F000000}">
          <x14:formula1>
            <xm:f>'Zoznam tímov a pretekárov'!$B$7:$I$7</xm:f>
          </x14:formula1>
          <xm:sqref>C9:D9 F9:G9 I9:J9 L9:M9</xm:sqref>
        </x14:dataValidation>
        <x14:dataValidation type="list" allowBlank="1" showInputMessage="1" showErrorMessage="1" xr:uid="{00000000-0002-0000-0100-000030000000}">
          <x14:formula1>
            <xm:f>'Zoznam tímov a pretekárov'!$B$9:$I$9</xm:f>
          </x14:formula1>
          <xm:sqref>L11:M11 I11:J11 C11:D11 F11:G11</xm:sqref>
        </x14:dataValidation>
        <x14:dataValidation type="list" showInputMessage="1" showErrorMessage="1" xr:uid="{00000000-0002-0000-0100-000031000000}">
          <x14:formula1>
            <xm:f>'Zoznam tímov a pretekárov'!$B$11:$I$11</xm:f>
          </x14:formula1>
          <xm:sqref>C13:D13 F13:G13 I13:J13 L13:M13</xm:sqref>
        </x14:dataValidation>
        <x14:dataValidation type="list" allowBlank="1" showInputMessage="1" showErrorMessage="1" xr:uid="{00000000-0002-0000-0100-000032000000}">
          <x14:formula1>
            <xm:f>'Zoznam tímov a pretekárov'!$B$13:$I$13</xm:f>
          </x14:formula1>
          <xm:sqref>L15:M15 I15:J15 C15:D15 F15:G15</xm:sqref>
        </x14:dataValidation>
        <x14:dataValidation type="list" allowBlank="1" showInputMessage="1" showErrorMessage="1" xr:uid="{00000000-0002-0000-0100-000033000000}">
          <x14:formula1>
            <xm:f>'Zoznam tímov a pretekárov'!$B$15:$I$15</xm:f>
          </x14:formula1>
          <xm:sqref>C17:D17 F17:G17 I17:J17 L17:M17</xm:sqref>
        </x14:dataValidation>
        <x14:dataValidation type="list" allowBlank="1" showInputMessage="1" showErrorMessage="1" xr:uid="{00000000-0002-0000-0100-000034000000}">
          <x14:formula1>
            <xm:f>'Zoznam tímov a pretekárov'!$B$17:$I$17</xm:f>
          </x14:formula1>
          <xm:sqref>L19:M19 I19:J19 C19:D19 F19:G19</xm:sqref>
        </x14:dataValidation>
        <x14:dataValidation type="list" allowBlank="1" showInputMessage="1" showErrorMessage="1" xr:uid="{00000000-0002-0000-0100-000035000000}">
          <x14:formula1>
            <xm:f>'Zoznam tímov a pretekárov'!$B$19:$I$19</xm:f>
          </x14:formula1>
          <xm:sqref>C21:D21 F21:G21 I21:J21 L21:M21</xm:sqref>
        </x14:dataValidation>
        <x14:dataValidation type="list" allowBlank="1" showInputMessage="1" showErrorMessage="1" xr:uid="{00000000-0002-0000-0100-000036000000}">
          <x14:formula1>
            <xm:f>'Zoznam tímov a pretekárov'!$B$21:$I$21</xm:f>
          </x14:formula1>
          <xm:sqref>L23:M23 I23:J23 C23:D23 F23:G23</xm:sqref>
        </x14:dataValidation>
        <x14:dataValidation type="list" allowBlank="1" showInputMessage="1" showErrorMessage="1" xr:uid="{00000000-0002-0000-0100-000037000000}">
          <x14:formula1>
            <xm:f>'Zoznam tímov a pretekárov'!$B$23:$I$23</xm:f>
          </x14:formula1>
          <xm:sqref>C25:D25 F25:G25 I25:J25 L25:M25</xm:sqref>
        </x14:dataValidation>
        <x14:dataValidation type="list" allowBlank="1" showInputMessage="1" showErrorMessage="1" xr:uid="{00000000-0002-0000-0100-000038000000}">
          <x14:formula1>
            <xm:f>'Zoznam tímov a pretekárov'!$B$25:$I$25</xm:f>
          </x14:formula1>
          <xm:sqref>L27:M27 I27:J27 C27:D27 F27:G27</xm:sqref>
        </x14:dataValidation>
        <x14:dataValidation type="list" allowBlank="1" showInputMessage="1" showErrorMessage="1" xr:uid="{00000000-0002-0000-0100-000039000000}">
          <x14:formula1>
            <xm:f>'Zoznam tímov a pretekárov'!$B$3:$I$3</xm:f>
          </x14:formula1>
          <xm:sqref>L5:M5 F5:G5 I5:J5 C5</xm:sqref>
        </x14:dataValidation>
        <x14:dataValidation type="list" allowBlank="1" showInputMessage="1" showErrorMessage="1" xr:uid="{00000000-0002-0000-0100-00003A000000}">
          <x14:formula1>
            <xm:f>'Zoznam tímov a pretekárov'!$B$5:$I$5</xm:f>
          </x14:formula1>
          <xm:sqref>L7:M7 I7:J7 C7:D7 F7:G7</xm:sqref>
        </x14:dataValidation>
        <x14:dataValidation type="list" allowBlank="1" showInputMessage="1" showErrorMessage="1" xr:uid="{00000000-0002-0000-0100-00003B000000}">
          <x14:formula1>
            <xm:f>'Zoznam tímov a pretekárov'!$B$30:$B$33</xm:f>
          </x14:formula1>
          <xm:sqref>E5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ED940-5780-B54B-807F-60C753FC61D6}">
  <dimension ref="A1:Q29"/>
  <sheetViews>
    <sheetView tabSelected="1" zoomScaleNormal="100" workbookViewId="0">
      <selection sqref="A1:B1"/>
    </sheetView>
  </sheetViews>
  <sheetFormatPr defaultColWidth="11.42578125" defaultRowHeight="12.75" x14ac:dyDescent="0.2"/>
  <cols>
    <col min="1" max="1" width="4.85546875" customWidth="1"/>
    <col min="2" max="2" width="17.28515625" customWidth="1"/>
    <col min="3" max="3" width="6.7109375" customWidth="1"/>
    <col min="4" max="4" width="7.85546875" customWidth="1"/>
    <col min="5" max="5" width="4.42578125" customWidth="1"/>
    <col min="6" max="6" width="6.140625" customWidth="1"/>
    <col min="7" max="7" width="7.28515625" customWidth="1"/>
    <col min="8" max="8" width="4" customWidth="1"/>
    <col min="9" max="9" width="6.28515625" customWidth="1"/>
    <col min="10" max="10" width="7.7109375" customWidth="1"/>
    <col min="11" max="11" width="4.7109375" customWidth="1"/>
    <col min="12" max="12" width="5.85546875" customWidth="1"/>
    <col min="13" max="13" width="7.85546875" customWidth="1"/>
    <col min="14" max="14" width="4.42578125" customWidth="1"/>
    <col min="15" max="15" width="5.7109375" customWidth="1"/>
    <col min="16" max="16" width="10.85546875" customWidth="1"/>
    <col min="17" max="17" width="6.7109375" customWidth="1"/>
  </cols>
  <sheetData>
    <row r="1" spans="1:17" ht="21" thickBot="1" x14ac:dyDescent="0.25">
      <c r="A1" s="143" t="s">
        <v>80</v>
      </c>
      <c r="B1" s="144"/>
      <c r="C1" s="121" t="s">
        <v>79</v>
      </c>
      <c r="D1" s="122"/>
      <c r="E1" s="122"/>
      <c r="F1" s="122"/>
      <c r="G1" s="122"/>
      <c r="H1" s="122"/>
      <c r="I1" s="122"/>
      <c r="J1" s="86" t="s">
        <v>82</v>
      </c>
      <c r="K1" s="87"/>
      <c r="L1" s="87"/>
      <c r="M1" s="87"/>
      <c r="N1" s="86" t="s">
        <v>81</v>
      </c>
      <c r="O1" s="87"/>
      <c r="P1" s="87"/>
      <c r="Q1" s="88"/>
    </row>
    <row r="2" spans="1:17" x14ac:dyDescent="0.2">
      <c r="A2" s="103"/>
      <c r="B2" s="99" t="s">
        <v>7</v>
      </c>
      <c r="C2" s="100" t="s">
        <v>64</v>
      </c>
      <c r="D2" s="101"/>
      <c r="E2" s="102"/>
      <c r="F2" s="100" t="s">
        <v>65</v>
      </c>
      <c r="G2" s="101"/>
      <c r="H2" s="102"/>
      <c r="I2" s="100" t="s">
        <v>66</v>
      </c>
      <c r="J2" s="101"/>
      <c r="K2" s="102"/>
      <c r="L2" s="100" t="s">
        <v>67</v>
      </c>
      <c r="M2" s="101"/>
      <c r="N2" s="101"/>
      <c r="O2" s="113" t="s">
        <v>5</v>
      </c>
      <c r="P2" s="113" t="s">
        <v>6</v>
      </c>
      <c r="Q2" s="116" t="s">
        <v>4</v>
      </c>
    </row>
    <row r="3" spans="1:17" x14ac:dyDescent="0.2">
      <c r="A3" s="103"/>
      <c r="B3" s="99"/>
      <c r="C3" s="104" t="s">
        <v>1</v>
      </c>
      <c r="D3" s="105"/>
      <c r="E3" s="106"/>
      <c r="F3" s="104" t="s">
        <v>1</v>
      </c>
      <c r="G3" s="105"/>
      <c r="H3" s="106"/>
      <c r="I3" s="104" t="s">
        <v>1</v>
      </c>
      <c r="J3" s="105"/>
      <c r="K3" s="106"/>
      <c r="L3" s="104" t="s">
        <v>1</v>
      </c>
      <c r="M3" s="105"/>
      <c r="N3" s="105"/>
      <c r="O3" s="114"/>
      <c r="P3" s="114"/>
      <c r="Q3" s="116"/>
    </row>
    <row r="4" spans="1:17" ht="13.5" thickBot="1" x14ac:dyDescent="0.25">
      <c r="A4" s="103"/>
      <c r="B4" s="99"/>
      <c r="C4" s="25" t="s">
        <v>2</v>
      </c>
      <c r="D4" s="26" t="s">
        <v>3</v>
      </c>
      <c r="E4" s="27" t="s">
        <v>0</v>
      </c>
      <c r="F4" s="25" t="s">
        <v>2</v>
      </c>
      <c r="G4" s="26" t="s">
        <v>3</v>
      </c>
      <c r="H4" s="27" t="s">
        <v>0</v>
      </c>
      <c r="I4" s="25" t="s">
        <v>2</v>
      </c>
      <c r="J4" s="26" t="s">
        <v>3</v>
      </c>
      <c r="K4" s="27" t="s">
        <v>0</v>
      </c>
      <c r="L4" s="25" t="s">
        <v>2</v>
      </c>
      <c r="M4" s="26" t="s">
        <v>3</v>
      </c>
      <c r="N4" s="28" t="s">
        <v>0</v>
      </c>
      <c r="O4" s="115"/>
      <c r="P4" s="115"/>
      <c r="Q4" s="116"/>
    </row>
    <row r="5" spans="1:17" ht="15" x14ac:dyDescent="0.2">
      <c r="A5" s="96">
        <v>1</v>
      </c>
      <c r="B5" s="84" t="s">
        <v>78</v>
      </c>
      <c r="C5" s="141" t="s">
        <v>71</v>
      </c>
      <c r="D5" s="140"/>
      <c r="E5" s="31"/>
      <c r="F5" s="141" t="s">
        <v>71</v>
      </c>
      <c r="G5" s="142"/>
      <c r="H5" s="31"/>
      <c r="I5" s="89"/>
      <c r="J5" s="93"/>
      <c r="K5" s="31"/>
      <c r="L5" s="89"/>
      <c r="M5" s="93"/>
      <c r="N5" s="31"/>
      <c r="O5" s="109">
        <v>10</v>
      </c>
      <c r="P5" s="111">
        <f>SUM(D6+G6+J6+M6)</f>
        <v>5740</v>
      </c>
      <c r="Q5" s="107">
        <v>5</v>
      </c>
    </row>
    <row r="6" spans="1:17" ht="15.75" thickBot="1" x14ac:dyDescent="0.25">
      <c r="A6" s="97"/>
      <c r="B6" s="85"/>
      <c r="C6" s="59">
        <v>1</v>
      </c>
      <c r="D6" s="20">
        <v>3480</v>
      </c>
      <c r="E6" s="24">
        <v>5</v>
      </c>
      <c r="F6" s="19">
        <v>3</v>
      </c>
      <c r="G6" s="20">
        <v>2260</v>
      </c>
      <c r="H6" s="24">
        <v>5</v>
      </c>
      <c r="I6" s="19"/>
      <c r="J6" s="20"/>
      <c r="K6" s="24">
        <v>0</v>
      </c>
      <c r="L6" s="19"/>
      <c r="M6" s="20"/>
      <c r="N6" s="24">
        <v>0</v>
      </c>
      <c r="O6" s="110"/>
      <c r="P6" s="112"/>
      <c r="Q6" s="108"/>
    </row>
    <row r="7" spans="1:17" ht="15" hidden="1" x14ac:dyDescent="0.2">
      <c r="A7" s="96">
        <v>2</v>
      </c>
      <c r="B7" s="84" t="s">
        <v>72</v>
      </c>
      <c r="C7" s="91"/>
      <c r="D7" s="92"/>
      <c r="E7" s="31"/>
      <c r="F7" s="91"/>
      <c r="G7" s="92"/>
      <c r="H7" s="31"/>
      <c r="I7" s="89"/>
      <c r="J7" s="90"/>
      <c r="K7" s="31"/>
      <c r="L7" s="89"/>
      <c r="M7" s="90"/>
      <c r="N7" s="31"/>
      <c r="O7" s="109">
        <v>0</v>
      </c>
      <c r="P7" s="111">
        <v>0</v>
      </c>
      <c r="Q7" s="107">
        <v>0</v>
      </c>
    </row>
    <row r="8" spans="1:17" ht="15.75" hidden="1" thickBot="1" x14ac:dyDescent="0.25">
      <c r="A8" s="97"/>
      <c r="B8" s="85"/>
      <c r="C8" s="19"/>
      <c r="D8" s="20"/>
      <c r="E8" s="24">
        <v>0</v>
      </c>
      <c r="F8" s="19"/>
      <c r="G8" s="20"/>
      <c r="H8" s="24">
        <v>0</v>
      </c>
      <c r="I8" s="19"/>
      <c r="J8" s="20"/>
      <c r="K8" s="24">
        <v>0</v>
      </c>
      <c r="L8" s="59"/>
      <c r="M8" s="20"/>
      <c r="N8" s="24">
        <v>0</v>
      </c>
      <c r="O8" s="110"/>
      <c r="P8" s="112"/>
      <c r="Q8" s="108"/>
    </row>
    <row r="9" spans="1:17" ht="15" x14ac:dyDescent="0.2">
      <c r="A9" s="98">
        <v>2</v>
      </c>
      <c r="B9" s="84" t="s">
        <v>42</v>
      </c>
      <c r="C9" s="141" t="s">
        <v>45</v>
      </c>
      <c r="D9" s="140"/>
      <c r="E9" s="31"/>
      <c r="F9" s="141" t="s">
        <v>45</v>
      </c>
      <c r="G9" s="140"/>
      <c r="H9" s="31"/>
      <c r="I9" s="89"/>
      <c r="J9" s="90"/>
      <c r="K9" s="31"/>
      <c r="L9" s="89"/>
      <c r="M9" s="90"/>
      <c r="N9" s="31"/>
      <c r="O9" s="109">
        <v>4</v>
      </c>
      <c r="P9" s="111">
        <f>SUM(D10+G10+J10+M10)</f>
        <v>22660</v>
      </c>
      <c r="Q9" s="107">
        <v>2</v>
      </c>
    </row>
    <row r="10" spans="1:17" ht="15.75" thickBot="1" x14ac:dyDescent="0.25">
      <c r="A10" s="98"/>
      <c r="B10" s="85"/>
      <c r="C10" s="59">
        <v>2</v>
      </c>
      <c r="D10" s="20">
        <v>5060</v>
      </c>
      <c r="E10" s="24">
        <v>3</v>
      </c>
      <c r="F10" s="19">
        <v>5</v>
      </c>
      <c r="G10" s="20">
        <v>17600</v>
      </c>
      <c r="H10" s="24">
        <v>1</v>
      </c>
      <c r="I10" s="19"/>
      <c r="J10" s="20"/>
      <c r="K10" s="24">
        <v>0</v>
      </c>
      <c r="L10" s="19"/>
      <c r="M10" s="20"/>
      <c r="N10" s="24">
        <f>IF(ISBLANK(M10),0,IF(ISBLANK(L9),0,IF(N9 = "D",MAX($A$5:$A$28) + 1,AT8)))</f>
        <v>0</v>
      </c>
      <c r="O10" s="110"/>
      <c r="P10" s="112"/>
      <c r="Q10" s="108"/>
    </row>
    <row r="11" spans="1:17" ht="15" x14ac:dyDescent="0.2">
      <c r="A11" s="96">
        <v>3</v>
      </c>
      <c r="B11" s="84" t="s">
        <v>47</v>
      </c>
      <c r="C11" s="141" t="s">
        <v>46</v>
      </c>
      <c r="D11" s="140"/>
      <c r="E11" s="31"/>
      <c r="F11" s="141" t="s">
        <v>46</v>
      </c>
      <c r="G11" s="140"/>
      <c r="H11" s="31"/>
      <c r="I11" s="89"/>
      <c r="J11" s="90"/>
      <c r="K11" s="31"/>
      <c r="L11" s="89"/>
      <c r="M11" s="90"/>
      <c r="N11" s="31"/>
      <c r="O11" s="109">
        <v>8</v>
      </c>
      <c r="P11" s="111">
        <f>SUM(D12+G12+J12+M12)</f>
        <v>11750</v>
      </c>
      <c r="Q11" s="107">
        <v>4</v>
      </c>
    </row>
    <row r="12" spans="1:17" ht="15.75" thickBot="1" x14ac:dyDescent="0.25">
      <c r="A12" s="97"/>
      <c r="B12" s="85"/>
      <c r="C12" s="19">
        <v>4</v>
      </c>
      <c r="D12" s="20">
        <v>4950</v>
      </c>
      <c r="E12" s="24">
        <v>4</v>
      </c>
      <c r="F12" s="19">
        <v>1</v>
      </c>
      <c r="G12" s="20">
        <v>6800</v>
      </c>
      <c r="H12" s="24">
        <v>4</v>
      </c>
      <c r="I12" s="19"/>
      <c r="J12" s="20"/>
      <c r="K12" s="24">
        <f>IF(ISBLANK(J12),0,IF(ISBLANK(I11),0,IF(K11 = "D",MAX($A$5:$A$28) + 1,AP9)))</f>
        <v>0</v>
      </c>
      <c r="L12" s="19"/>
      <c r="M12" s="20"/>
      <c r="N12" s="24">
        <v>0</v>
      </c>
      <c r="O12" s="110"/>
      <c r="P12" s="112"/>
      <c r="Q12" s="108"/>
    </row>
    <row r="13" spans="1:17" ht="15" x14ac:dyDescent="0.2">
      <c r="A13" s="98">
        <v>4</v>
      </c>
      <c r="B13" s="84" t="s">
        <v>49</v>
      </c>
      <c r="C13" s="141" t="s">
        <v>48</v>
      </c>
      <c r="D13" s="140"/>
      <c r="E13" s="31"/>
      <c r="F13" s="141" t="s">
        <v>48</v>
      </c>
      <c r="G13" s="140"/>
      <c r="H13" s="31"/>
      <c r="I13" s="89"/>
      <c r="J13" s="90"/>
      <c r="K13" s="31"/>
      <c r="L13" s="89"/>
      <c r="M13" s="90"/>
      <c r="N13" s="31"/>
      <c r="O13" s="109">
        <f>SUM(E14+H14+K14+N14)</f>
        <v>12</v>
      </c>
      <c r="P13" s="111">
        <f>SUM(D14+G14+J14+M14)</f>
        <v>3100</v>
      </c>
      <c r="Q13" s="107">
        <v>6</v>
      </c>
    </row>
    <row r="14" spans="1:17" ht="15.75" thickBot="1" x14ac:dyDescent="0.25">
      <c r="A14" s="98"/>
      <c r="B14" s="85"/>
      <c r="C14" s="19">
        <v>3</v>
      </c>
      <c r="D14" s="20">
        <v>1050</v>
      </c>
      <c r="E14" s="24">
        <v>6</v>
      </c>
      <c r="F14" s="19">
        <v>6</v>
      </c>
      <c r="G14" s="20">
        <v>2050</v>
      </c>
      <c r="H14" s="24">
        <v>6</v>
      </c>
      <c r="I14" s="19"/>
      <c r="J14" s="20"/>
      <c r="K14" s="24">
        <v>0</v>
      </c>
      <c r="L14" s="19"/>
      <c r="M14" s="20"/>
      <c r="N14" s="24">
        <v>0</v>
      </c>
      <c r="O14" s="110"/>
      <c r="P14" s="112"/>
      <c r="Q14" s="108"/>
    </row>
    <row r="15" spans="1:17" ht="15" x14ac:dyDescent="0.2">
      <c r="A15" s="96">
        <v>5</v>
      </c>
      <c r="B15" s="84" t="s">
        <v>51</v>
      </c>
      <c r="C15" s="141" t="s">
        <v>50</v>
      </c>
      <c r="D15" s="140"/>
      <c r="E15" s="31"/>
      <c r="F15" s="141" t="s">
        <v>50</v>
      </c>
      <c r="G15" s="140"/>
      <c r="H15" s="31"/>
      <c r="I15" s="89"/>
      <c r="J15" s="90"/>
      <c r="K15" s="31"/>
      <c r="L15" s="89"/>
      <c r="M15" s="90"/>
      <c r="N15" s="31"/>
      <c r="O15" s="109">
        <f>SUM(E16+H16+K16+N16)</f>
        <v>5</v>
      </c>
      <c r="P15" s="111">
        <f>SUM(D16+G16+J16+M16)</f>
        <v>21930</v>
      </c>
      <c r="Q15" s="107">
        <v>3</v>
      </c>
    </row>
    <row r="16" spans="1:17" ht="15.75" thickBot="1" x14ac:dyDescent="0.25">
      <c r="A16" s="97"/>
      <c r="B16" s="85"/>
      <c r="C16" s="19">
        <v>5</v>
      </c>
      <c r="D16" s="20">
        <v>9730</v>
      </c>
      <c r="E16" s="24">
        <v>2</v>
      </c>
      <c r="F16" s="19">
        <v>2</v>
      </c>
      <c r="G16" s="20">
        <v>12200</v>
      </c>
      <c r="H16" s="24">
        <v>3</v>
      </c>
      <c r="I16" s="19"/>
      <c r="J16" s="20"/>
      <c r="K16" s="24">
        <v>0</v>
      </c>
      <c r="L16" s="59"/>
      <c r="M16" s="20"/>
      <c r="N16" s="24">
        <v>0</v>
      </c>
      <c r="O16" s="110"/>
      <c r="P16" s="112"/>
      <c r="Q16" s="108"/>
    </row>
    <row r="17" spans="1:17" ht="15" hidden="1" x14ac:dyDescent="0.2">
      <c r="A17" s="98">
        <v>7</v>
      </c>
      <c r="B17" s="84" t="s">
        <v>52</v>
      </c>
      <c r="C17" s="91"/>
      <c r="D17" s="92"/>
      <c r="E17" s="31"/>
      <c r="F17" s="91"/>
      <c r="G17" s="92"/>
      <c r="H17" s="31"/>
      <c r="I17" s="89"/>
      <c r="J17" s="90"/>
      <c r="K17" s="31"/>
      <c r="L17" s="89"/>
      <c r="M17" s="90"/>
      <c r="N17" s="31"/>
      <c r="O17" s="109">
        <f>SUM(E18+H18+K18+N18)</f>
        <v>0</v>
      </c>
      <c r="P17" s="111">
        <f>SUM(D18+G18+J18+M18)</f>
        <v>0</v>
      </c>
      <c r="Q17" s="107">
        <v>0</v>
      </c>
    </row>
    <row r="18" spans="1:17" ht="15.75" hidden="1" thickBot="1" x14ac:dyDescent="0.25">
      <c r="A18" s="98"/>
      <c r="B18" s="85"/>
      <c r="C18" s="19"/>
      <c r="D18" s="20"/>
      <c r="E18" s="24">
        <v>0</v>
      </c>
      <c r="F18" s="19"/>
      <c r="G18" s="20"/>
      <c r="H18" s="24">
        <f>IF(ISBLANK(G18),0,IF(ISBLANK(F17),0,IF(H17 = "D",MAX($A$5:$A$28) + 1,AL12)))</f>
        <v>0</v>
      </c>
      <c r="I18" s="19"/>
      <c r="J18" s="20"/>
      <c r="K18" s="24">
        <v>0</v>
      </c>
      <c r="L18" s="19"/>
      <c r="M18" s="20"/>
      <c r="N18" s="24">
        <f>IF(ISBLANK(M18),0,IF(ISBLANK(L17),0,IF(N17 = "D",MAX($A$5:$A$28) + 1,AT12)))</f>
        <v>0</v>
      </c>
      <c r="O18" s="110"/>
      <c r="P18" s="112"/>
      <c r="Q18" s="108"/>
    </row>
    <row r="19" spans="1:17" ht="15" x14ac:dyDescent="0.2">
      <c r="A19" s="96">
        <v>6</v>
      </c>
      <c r="B19" s="84" t="s">
        <v>53</v>
      </c>
      <c r="C19" s="141" t="s">
        <v>55</v>
      </c>
      <c r="D19" s="140"/>
      <c r="E19" s="31"/>
      <c r="F19" s="141" t="s">
        <v>55</v>
      </c>
      <c r="G19" s="140"/>
      <c r="H19" s="31"/>
      <c r="I19" s="89"/>
      <c r="J19" s="90"/>
      <c r="K19" s="31"/>
      <c r="L19" s="89"/>
      <c r="M19" s="90"/>
      <c r="N19" s="31"/>
      <c r="O19" s="109">
        <f>SUM(E20+H20+K20+N20)</f>
        <v>3</v>
      </c>
      <c r="P19" s="111">
        <f>SUM(D20+G20+J20+M20)</f>
        <v>27140</v>
      </c>
      <c r="Q19" s="107">
        <v>1</v>
      </c>
    </row>
    <row r="20" spans="1:17" ht="15.75" thickBot="1" x14ac:dyDescent="0.25">
      <c r="A20" s="97"/>
      <c r="B20" s="85"/>
      <c r="C20" s="19">
        <v>6</v>
      </c>
      <c r="D20" s="20">
        <v>13560</v>
      </c>
      <c r="E20" s="24">
        <v>1</v>
      </c>
      <c r="F20" s="19">
        <v>4</v>
      </c>
      <c r="G20" s="20">
        <v>13580</v>
      </c>
      <c r="H20" s="24">
        <v>2</v>
      </c>
      <c r="I20" s="19"/>
      <c r="J20" s="20"/>
      <c r="K20" s="24">
        <v>0</v>
      </c>
      <c r="L20" s="19"/>
      <c r="M20" s="20"/>
      <c r="N20" s="24">
        <v>0</v>
      </c>
      <c r="O20" s="110"/>
      <c r="P20" s="112"/>
      <c r="Q20" s="108"/>
    </row>
    <row r="21" spans="1:17" ht="15" hidden="1" x14ac:dyDescent="0.2">
      <c r="A21" s="96">
        <v>9</v>
      </c>
      <c r="B21" s="84"/>
      <c r="C21" s="89" t="s">
        <v>56</v>
      </c>
      <c r="D21" s="90"/>
      <c r="E21" s="31"/>
      <c r="F21" s="89" t="s">
        <v>56</v>
      </c>
      <c r="G21" s="90"/>
      <c r="H21" s="31"/>
      <c r="I21" s="89" t="s">
        <v>56</v>
      </c>
      <c r="J21" s="90"/>
      <c r="K21" s="31"/>
      <c r="L21" s="89" t="s">
        <v>56</v>
      </c>
      <c r="M21" s="90"/>
      <c r="N21" s="31"/>
      <c r="O21" s="109">
        <f>SUM(E22+H22+K22+N22)</f>
        <v>0</v>
      </c>
      <c r="P21" s="111">
        <f>SUM(D22+G22+J22+M22)</f>
        <v>-12</v>
      </c>
      <c r="Q21" s="107">
        <f>AD14</f>
        <v>0</v>
      </c>
    </row>
    <row r="22" spans="1:17" ht="15.75" hidden="1" thickBot="1" x14ac:dyDescent="0.25">
      <c r="A22" s="97"/>
      <c r="B22" s="85"/>
      <c r="C22" s="19"/>
      <c r="D22" s="20">
        <v>-3</v>
      </c>
      <c r="E22" s="24">
        <f>IF(ISBLANK(D22),0,IF(ISBLANK(C21),0,IF(E21 = "D",MAX($A$5:$A$28) + 1,AH14)))</f>
        <v>0</v>
      </c>
      <c r="F22" s="19"/>
      <c r="G22" s="20">
        <v>-3</v>
      </c>
      <c r="H22" s="24">
        <f>IF(ISBLANK(G22),0,IF(ISBLANK(F21),0,IF(H21 = "D",MAX($A$5:$A$28) + 1,AL14)))</f>
        <v>0</v>
      </c>
      <c r="I22" s="19"/>
      <c r="J22" s="20">
        <v>-3</v>
      </c>
      <c r="K22" s="24">
        <f>IF(ISBLANK(J22),0,IF(ISBLANK(I21),0,IF(K21 = "D",MAX($A$5:$A$28) + 1,AP14)))</f>
        <v>0</v>
      </c>
      <c r="L22" s="19"/>
      <c r="M22" s="20">
        <v>-3</v>
      </c>
      <c r="N22" s="24">
        <f>IF(ISBLANK(M22),0,IF(ISBLANK(L21),0,IF(N21 = "D",MAX($A$5:$A$28) + 1,AT14)))</f>
        <v>0</v>
      </c>
      <c r="O22" s="110"/>
      <c r="P22" s="112"/>
      <c r="Q22" s="108"/>
    </row>
    <row r="23" spans="1:17" ht="15" hidden="1" x14ac:dyDescent="0.2">
      <c r="A23" s="98">
        <v>10</v>
      </c>
      <c r="B23" s="84"/>
      <c r="C23" s="89" t="s">
        <v>57</v>
      </c>
      <c r="D23" s="90"/>
      <c r="E23" s="31"/>
      <c r="F23" s="89" t="s">
        <v>57</v>
      </c>
      <c r="G23" s="90"/>
      <c r="H23" s="31"/>
      <c r="I23" s="89" t="s">
        <v>57</v>
      </c>
      <c r="J23" s="90"/>
      <c r="K23" s="31"/>
      <c r="L23" s="89" t="s">
        <v>57</v>
      </c>
      <c r="M23" s="90"/>
      <c r="N23" s="31"/>
      <c r="O23" s="109">
        <f>SUM(E24+H24+K24+N24)</f>
        <v>0</v>
      </c>
      <c r="P23" s="111">
        <f>SUM(D24+G24+J24+M24)</f>
        <v>-16</v>
      </c>
      <c r="Q23" s="107">
        <f>AD15</f>
        <v>0</v>
      </c>
    </row>
    <row r="24" spans="1:17" ht="15.75" hidden="1" thickBot="1" x14ac:dyDescent="0.25">
      <c r="A24" s="98"/>
      <c r="B24" s="85"/>
      <c r="C24" s="19"/>
      <c r="D24" s="20">
        <v>-4</v>
      </c>
      <c r="E24" s="24">
        <f>IF(ISBLANK(D24),0,IF(ISBLANK(C23),0,IF(E23 = "D",MAX($A$5:$A$28) + 1,AH15)))</f>
        <v>0</v>
      </c>
      <c r="F24" s="19"/>
      <c r="G24" s="20">
        <v>-4</v>
      </c>
      <c r="H24" s="24">
        <f>IF(ISBLANK(G24),0,IF(ISBLANK(F23),0,IF(H23 = "D",MAX($A$5:$A$28) + 1,AL15)))</f>
        <v>0</v>
      </c>
      <c r="I24" s="19"/>
      <c r="J24" s="20">
        <v>-4</v>
      </c>
      <c r="K24" s="24">
        <f>IF(ISBLANK(J24),0,IF(ISBLANK(I23),0,IF(K23 = "D",MAX($A$5:$A$28) + 1,AP15)))</f>
        <v>0</v>
      </c>
      <c r="L24" s="59"/>
      <c r="M24" s="20">
        <v>-4</v>
      </c>
      <c r="N24" s="24">
        <f>IF(ISBLANK(M24),0,IF(ISBLANK(L23),0,IF(N23 = "D",MAX($A$5:$A$28) + 1,AT15)))</f>
        <v>0</v>
      </c>
      <c r="O24" s="110"/>
      <c r="P24" s="112"/>
      <c r="Q24" s="108"/>
    </row>
    <row r="25" spans="1:17" ht="15" hidden="1" x14ac:dyDescent="0.2">
      <c r="A25" s="96">
        <v>11</v>
      </c>
      <c r="B25" s="84"/>
      <c r="C25" s="89" t="s">
        <v>58</v>
      </c>
      <c r="D25" s="90"/>
      <c r="E25" s="31"/>
      <c r="F25" s="89" t="s">
        <v>58</v>
      </c>
      <c r="G25" s="90"/>
      <c r="H25" s="31"/>
      <c r="I25" s="89" t="s">
        <v>58</v>
      </c>
      <c r="J25" s="90"/>
      <c r="K25" s="31"/>
      <c r="L25" s="89" t="s">
        <v>58</v>
      </c>
      <c r="M25" s="90"/>
      <c r="N25" s="31"/>
      <c r="O25" s="109">
        <f>SUM(E26+H26+K26+N26)</f>
        <v>0</v>
      </c>
      <c r="P25" s="111">
        <f>SUM(D26+G26+J26+M26)</f>
        <v>-20</v>
      </c>
      <c r="Q25" s="107">
        <f>AD16</f>
        <v>0</v>
      </c>
    </row>
    <row r="26" spans="1:17" ht="15.75" hidden="1" thickBot="1" x14ac:dyDescent="0.25">
      <c r="A26" s="97"/>
      <c r="B26" s="85"/>
      <c r="C26" s="60"/>
      <c r="D26" s="20">
        <v>-5</v>
      </c>
      <c r="E26" s="24">
        <f>IF(ISBLANK(D26),0,IF(ISBLANK(C25),0,IF(E25 = "D",MAX($A$5:$A$28) + 1,AH16)))</f>
        <v>0</v>
      </c>
      <c r="F26" s="19"/>
      <c r="G26" s="20">
        <v>-5</v>
      </c>
      <c r="H26" s="24">
        <f>IF(ISBLANK(G26),0,IF(ISBLANK(F25),0,IF(H25 = "D",MAX($A$5:$A$28) + 1,AL16)))</f>
        <v>0</v>
      </c>
      <c r="I26" s="19"/>
      <c r="J26" s="20">
        <v>-5</v>
      </c>
      <c r="K26" s="24">
        <f>IF(ISBLANK(J26),0,IF(ISBLANK(I25),0,IF(K25 = "D",MAX($A$5:$A$28) + 1,AP16)))</f>
        <v>0</v>
      </c>
      <c r="L26" s="19"/>
      <c r="M26" s="20">
        <v>-5</v>
      </c>
      <c r="N26" s="24">
        <f>IF(ISBLANK(M26),0,IF(ISBLANK(L25),0,IF(N25 = "D",MAX($A$5:$A$28) + 1,AT16)))</f>
        <v>0</v>
      </c>
      <c r="O26" s="110"/>
      <c r="P26" s="112"/>
      <c r="Q26" s="108"/>
    </row>
    <row r="27" spans="1:17" ht="15" hidden="1" x14ac:dyDescent="0.2">
      <c r="A27" s="96">
        <v>12</v>
      </c>
      <c r="B27" s="84"/>
      <c r="C27" s="89" t="s">
        <v>59</v>
      </c>
      <c r="D27" s="90"/>
      <c r="E27" s="31"/>
      <c r="F27" s="89" t="s">
        <v>59</v>
      </c>
      <c r="G27" s="90"/>
      <c r="H27" s="31"/>
      <c r="I27" s="89" t="s">
        <v>59</v>
      </c>
      <c r="J27" s="90"/>
      <c r="K27" s="31"/>
      <c r="L27" s="89"/>
      <c r="M27" s="90"/>
      <c r="N27" s="31"/>
      <c r="O27" s="109">
        <f>SUM(E28+H28+K28+N28)</f>
        <v>0</v>
      </c>
      <c r="P27" s="111">
        <f>SUM(D28+G28+J28+M28)</f>
        <v>-24</v>
      </c>
      <c r="Q27" s="107">
        <f>AD17</f>
        <v>0</v>
      </c>
    </row>
    <row r="28" spans="1:17" ht="15.75" hidden="1" thickBot="1" x14ac:dyDescent="0.25">
      <c r="A28" s="97"/>
      <c r="B28" s="85"/>
      <c r="C28" s="19"/>
      <c r="D28" s="20">
        <v>-6</v>
      </c>
      <c r="E28" s="24">
        <f>IF(ISBLANK(D28),0,IF(ISBLANK(C27),0,IF(E27 = "D",MAX($A$5:$A$28) + 1,AH17)))</f>
        <v>0</v>
      </c>
      <c r="F28" s="19"/>
      <c r="G28" s="20">
        <v>-6</v>
      </c>
      <c r="H28" s="24">
        <f>IF(ISBLANK(G28),0,IF(ISBLANK(F27),0,IF(H27 = "D",MAX($A$5:$A$28) + 1,AL17)))</f>
        <v>0</v>
      </c>
      <c r="I28" s="19"/>
      <c r="J28" s="20">
        <v>-6</v>
      </c>
      <c r="K28" s="24">
        <f>IF(ISBLANK(J28),0,IF(ISBLANK(I27),0,IF(K27 = "D",MAX($A$5:$A$28) + 1,AP17)))</f>
        <v>0</v>
      </c>
      <c r="L28" s="60"/>
      <c r="M28" s="20">
        <v>-6</v>
      </c>
      <c r="N28" s="24">
        <f>IF(ISBLANK(M28),0,IF(ISBLANK(L27),0,IF(N27 = "D",MAX($A$5:$A$28) + 1,AT17)))</f>
        <v>0</v>
      </c>
      <c r="O28" s="110"/>
      <c r="P28" s="112"/>
      <c r="Q28" s="108"/>
    </row>
    <row r="29" spans="1:17" ht="15.75" x14ac:dyDescent="0.25">
      <c r="A29" s="117" t="s">
        <v>83</v>
      </c>
      <c r="B29" s="117"/>
      <c r="C29" s="117"/>
      <c r="D29" s="117"/>
      <c r="E29" s="117"/>
      <c r="F29" s="117"/>
      <c r="G29" s="117"/>
      <c r="H29" s="117"/>
      <c r="I29" s="117"/>
      <c r="J29" s="117"/>
      <c r="K29" s="117"/>
      <c r="L29" s="117"/>
      <c r="M29" s="117"/>
      <c r="N29" s="117"/>
      <c r="O29" s="117"/>
      <c r="P29" s="117"/>
      <c r="Q29" s="117"/>
    </row>
  </sheetData>
  <mergeCells count="126">
    <mergeCell ref="O2:O4"/>
    <mergeCell ref="P2:P4"/>
    <mergeCell ref="Q2:Q4"/>
    <mergeCell ref="C3:E3"/>
    <mergeCell ref="F3:H3"/>
    <mergeCell ref="I3:K3"/>
    <mergeCell ref="L3:N3"/>
    <mergeCell ref="A1:B1"/>
    <mergeCell ref="C1:I1"/>
    <mergeCell ref="J1:M1"/>
    <mergeCell ref="N1:Q1"/>
    <mergeCell ref="A2:A4"/>
    <mergeCell ref="B2:B4"/>
    <mergeCell ref="C2:E2"/>
    <mergeCell ref="F2:H2"/>
    <mergeCell ref="I2:K2"/>
    <mergeCell ref="L2:N2"/>
    <mergeCell ref="O5:O6"/>
    <mergeCell ref="P5:P6"/>
    <mergeCell ref="Q5:Q6"/>
    <mergeCell ref="A7:A8"/>
    <mergeCell ref="B7:B8"/>
    <mergeCell ref="C7:D7"/>
    <mergeCell ref="F7:G7"/>
    <mergeCell ref="I7:J7"/>
    <mergeCell ref="L7:M7"/>
    <mergeCell ref="O7:O8"/>
    <mergeCell ref="A5:A6"/>
    <mergeCell ref="B5:B6"/>
    <mergeCell ref="C5:D5"/>
    <mergeCell ref="F5:G5"/>
    <mergeCell ref="I5:J5"/>
    <mergeCell ref="L5:M5"/>
    <mergeCell ref="P7:P8"/>
    <mergeCell ref="Q7:Q8"/>
    <mergeCell ref="A9:A10"/>
    <mergeCell ref="B9:B10"/>
    <mergeCell ref="C9:D9"/>
    <mergeCell ref="F9:G9"/>
    <mergeCell ref="I9:J9"/>
    <mergeCell ref="L9:M9"/>
    <mergeCell ref="O9:O10"/>
    <mergeCell ref="P9:P10"/>
    <mergeCell ref="Q9:Q10"/>
    <mergeCell ref="A11:A12"/>
    <mergeCell ref="B11:B12"/>
    <mergeCell ref="C11:D11"/>
    <mergeCell ref="F11:G11"/>
    <mergeCell ref="I11:J11"/>
    <mergeCell ref="L11:M11"/>
    <mergeCell ref="O11:O12"/>
    <mergeCell ref="P11:P12"/>
    <mergeCell ref="Q11:Q12"/>
    <mergeCell ref="O13:O14"/>
    <mergeCell ref="P13:P14"/>
    <mergeCell ref="Q13:Q14"/>
    <mergeCell ref="A15:A16"/>
    <mergeCell ref="B15:B16"/>
    <mergeCell ref="C15:D15"/>
    <mergeCell ref="F15:G15"/>
    <mergeCell ref="I15:J15"/>
    <mergeCell ref="L15:M15"/>
    <mergeCell ref="O15:O16"/>
    <mergeCell ref="A13:A14"/>
    <mergeCell ref="B13:B14"/>
    <mergeCell ref="C13:D13"/>
    <mergeCell ref="F13:G13"/>
    <mergeCell ref="I13:J13"/>
    <mergeCell ref="L13:M13"/>
    <mergeCell ref="P15:P16"/>
    <mergeCell ref="Q15:Q16"/>
    <mergeCell ref="A17:A18"/>
    <mergeCell ref="B17:B18"/>
    <mergeCell ref="C17:D17"/>
    <mergeCell ref="F17:G17"/>
    <mergeCell ref="I17:J17"/>
    <mergeCell ref="L17:M17"/>
    <mergeCell ref="O17:O18"/>
    <mergeCell ref="P17:P18"/>
    <mergeCell ref="Q17:Q18"/>
    <mergeCell ref="A19:A20"/>
    <mergeCell ref="B19:B20"/>
    <mergeCell ref="C19:D19"/>
    <mergeCell ref="F19:G19"/>
    <mergeCell ref="I19:J19"/>
    <mergeCell ref="L19:M19"/>
    <mergeCell ref="O19:O20"/>
    <mergeCell ref="P19:P20"/>
    <mergeCell ref="Q19:Q20"/>
    <mergeCell ref="O21:O22"/>
    <mergeCell ref="P21:P22"/>
    <mergeCell ref="Q21:Q22"/>
    <mergeCell ref="A23:A24"/>
    <mergeCell ref="B23:B24"/>
    <mergeCell ref="C23:D23"/>
    <mergeCell ref="F23:G23"/>
    <mergeCell ref="I23:J23"/>
    <mergeCell ref="L23:M23"/>
    <mergeCell ref="O23:O24"/>
    <mergeCell ref="A21:A22"/>
    <mergeCell ref="B21:B22"/>
    <mergeCell ref="C21:D21"/>
    <mergeCell ref="F21:G21"/>
    <mergeCell ref="I21:J21"/>
    <mergeCell ref="L21:M21"/>
    <mergeCell ref="P23:P24"/>
    <mergeCell ref="Q23:Q24"/>
    <mergeCell ref="A25:A26"/>
    <mergeCell ref="B25:B26"/>
    <mergeCell ref="C25:D25"/>
    <mergeCell ref="F25:G25"/>
    <mergeCell ref="I25:J25"/>
    <mergeCell ref="L25:M25"/>
    <mergeCell ref="O25:O26"/>
    <mergeCell ref="P25:P26"/>
    <mergeCell ref="A29:Q29"/>
    <mergeCell ref="Q25:Q26"/>
    <mergeCell ref="A27:A28"/>
    <mergeCell ref="B27:B28"/>
    <mergeCell ref="C27:D27"/>
    <mergeCell ref="F27:G27"/>
    <mergeCell ref="I27:J27"/>
    <mergeCell ref="L27:M27"/>
    <mergeCell ref="O27:O28"/>
    <mergeCell ref="P27:P28"/>
    <mergeCell ref="Q27:Q28"/>
  </mergeCells>
  <conditionalFormatting sqref="C12:D12 C6:N6 C5 E5 H5 K5 N5 C8:D8 C10:D10 C14:D14 C16:D16 C18:D18 C20:D20 C22:D22 C24:D24 C26:D26 C28:D28 F28:G28 F26:G26 F24:G24 F22:G22 F20:G20 F18:G18 F16:G16 F14:G14 F10:G10 F8:G8 F12:G12 E7:E28 I12:J12 I8:J8 I10:J10 I14:J14 I16:J16 I18:J18 I20:J20 I22:J22 I24:J24 I26:J26 I28:J28 H7:H28 L28:M28 L26:M26 L24:M24 L22:M22 L20:M20 L18:M18 L16:M16 L14:M14 L10:M10 L8:M8 L12:M12 K7:K28 N7:N28">
    <cfRule type="containsBlanks" dxfId="51" priority="5">
      <formula>LEN(TRIM(C5))=0</formula>
    </cfRule>
  </conditionalFormatting>
  <conditionalFormatting sqref="F5">
    <cfRule type="containsBlanks" dxfId="50" priority="6">
      <formula>LEN(TRIM(F5))=0</formula>
    </cfRule>
  </conditionalFormatting>
  <conditionalFormatting sqref="L5">
    <cfRule type="containsBlanks" dxfId="49" priority="7">
      <formula>LEN(TRIM(L5))=0</formula>
    </cfRule>
  </conditionalFormatting>
  <conditionalFormatting sqref="I5">
    <cfRule type="containsBlanks" dxfId="48" priority="8">
      <formula>LEN(TRIM(I5))=0</formula>
    </cfRule>
  </conditionalFormatting>
  <conditionalFormatting sqref="C7">
    <cfRule type="containsBlanks" dxfId="47" priority="9">
      <formula>LEN(TRIM(C7))=0</formula>
    </cfRule>
  </conditionalFormatting>
  <conditionalFormatting sqref="F7">
    <cfRule type="containsBlanks" dxfId="46" priority="10">
      <formula>LEN(TRIM(F7))=0</formula>
    </cfRule>
  </conditionalFormatting>
  <conditionalFormatting sqref="I7">
    <cfRule type="containsBlanks" dxfId="45" priority="11">
      <formula>LEN(TRIM(I7))=0</formula>
    </cfRule>
  </conditionalFormatting>
  <conditionalFormatting sqref="L7">
    <cfRule type="containsBlanks" dxfId="44" priority="12">
      <formula>LEN(TRIM(L7))=0</formula>
    </cfRule>
  </conditionalFormatting>
  <conditionalFormatting sqref="C9">
    <cfRule type="containsBlanks" dxfId="43" priority="13">
      <formula>LEN(TRIM(C9))=0</formula>
    </cfRule>
  </conditionalFormatting>
  <conditionalFormatting sqref="F9">
    <cfRule type="containsBlanks" dxfId="42" priority="14">
      <formula>LEN(TRIM(F9))=0</formula>
    </cfRule>
  </conditionalFormatting>
  <conditionalFormatting sqref="I9">
    <cfRule type="containsBlanks" dxfId="41" priority="15">
      <formula>LEN(TRIM(I9))=0</formula>
    </cfRule>
  </conditionalFormatting>
  <conditionalFormatting sqref="L9">
    <cfRule type="containsBlanks" dxfId="40" priority="16">
      <formula>LEN(TRIM(L9))=0</formula>
    </cfRule>
  </conditionalFormatting>
  <conditionalFormatting sqref="C11">
    <cfRule type="containsBlanks" dxfId="39" priority="17">
      <formula>LEN(TRIM(C11))=0</formula>
    </cfRule>
  </conditionalFormatting>
  <conditionalFormatting sqref="F11">
    <cfRule type="containsBlanks" dxfId="38" priority="18">
      <formula>LEN(TRIM(F11))=0</formula>
    </cfRule>
  </conditionalFormatting>
  <conditionalFormatting sqref="I11">
    <cfRule type="containsBlanks" dxfId="37" priority="19">
      <formula>LEN(TRIM(I11))=0</formula>
    </cfRule>
  </conditionalFormatting>
  <conditionalFormatting sqref="L11">
    <cfRule type="containsBlanks" dxfId="36" priority="20">
      <formula>LEN(TRIM(L11))=0</formula>
    </cfRule>
  </conditionalFormatting>
  <conditionalFormatting sqref="C13">
    <cfRule type="containsBlanks" dxfId="35" priority="21">
      <formula>LEN(TRIM(C13))=0</formula>
    </cfRule>
  </conditionalFormatting>
  <conditionalFormatting sqref="F13">
    <cfRule type="containsBlanks" dxfId="34" priority="22">
      <formula>LEN(TRIM(F13))=0</formula>
    </cfRule>
  </conditionalFormatting>
  <conditionalFormatting sqref="I13">
    <cfRule type="containsBlanks" dxfId="33" priority="23">
      <formula>LEN(TRIM(I13))=0</formula>
    </cfRule>
  </conditionalFormatting>
  <conditionalFormatting sqref="L13">
    <cfRule type="containsBlanks" dxfId="32" priority="24">
      <formula>LEN(TRIM(L13))=0</formula>
    </cfRule>
  </conditionalFormatting>
  <conditionalFormatting sqref="C15">
    <cfRule type="containsBlanks" dxfId="31" priority="25">
      <formula>LEN(TRIM(C15))=0</formula>
    </cfRule>
  </conditionalFormatting>
  <conditionalFormatting sqref="F15">
    <cfRule type="containsBlanks" dxfId="30" priority="26">
      <formula>LEN(TRIM(F15))=0</formula>
    </cfRule>
  </conditionalFormatting>
  <conditionalFormatting sqref="I15">
    <cfRule type="containsBlanks" dxfId="29" priority="27">
      <formula>LEN(TRIM(I15))=0</formula>
    </cfRule>
  </conditionalFormatting>
  <conditionalFormatting sqref="L15">
    <cfRule type="containsBlanks" dxfId="28" priority="28">
      <formula>LEN(TRIM(L15))=0</formula>
    </cfRule>
  </conditionalFormatting>
  <conditionalFormatting sqref="C17">
    <cfRule type="containsBlanks" dxfId="27" priority="29">
      <formula>LEN(TRIM(C17))=0</formula>
    </cfRule>
  </conditionalFormatting>
  <conditionalFormatting sqref="F17">
    <cfRule type="containsBlanks" dxfId="26" priority="30">
      <formula>LEN(TRIM(F17))=0</formula>
    </cfRule>
  </conditionalFormatting>
  <conditionalFormatting sqref="I17">
    <cfRule type="containsBlanks" dxfId="25" priority="31">
      <formula>LEN(TRIM(I17))=0</formula>
    </cfRule>
  </conditionalFormatting>
  <conditionalFormatting sqref="L17">
    <cfRule type="containsBlanks" dxfId="24" priority="32">
      <formula>LEN(TRIM(L17))=0</formula>
    </cfRule>
  </conditionalFormatting>
  <conditionalFormatting sqref="C19">
    <cfRule type="containsBlanks" dxfId="23" priority="33">
      <formula>LEN(TRIM(C19))=0</formula>
    </cfRule>
  </conditionalFormatting>
  <conditionalFormatting sqref="F19">
    <cfRule type="containsBlanks" dxfId="22" priority="34">
      <formula>LEN(TRIM(F19))=0</formula>
    </cfRule>
  </conditionalFormatting>
  <conditionalFormatting sqref="I19">
    <cfRule type="containsBlanks" dxfId="21" priority="35">
      <formula>LEN(TRIM(I19))=0</formula>
    </cfRule>
  </conditionalFormatting>
  <conditionalFormatting sqref="L19">
    <cfRule type="containsBlanks" dxfId="20" priority="36">
      <formula>LEN(TRIM(L19))=0</formula>
    </cfRule>
  </conditionalFormatting>
  <conditionalFormatting sqref="C21">
    <cfRule type="containsBlanks" dxfId="19" priority="37">
      <formula>LEN(TRIM(C21))=0</formula>
    </cfRule>
  </conditionalFormatting>
  <conditionalFormatting sqref="F21">
    <cfRule type="containsBlanks" dxfId="18" priority="38">
      <formula>LEN(TRIM(F21))=0</formula>
    </cfRule>
  </conditionalFormatting>
  <conditionalFormatting sqref="I21">
    <cfRule type="containsBlanks" dxfId="17" priority="39">
      <formula>LEN(TRIM(I21))=0</formula>
    </cfRule>
  </conditionalFormatting>
  <conditionalFormatting sqref="L21">
    <cfRule type="containsBlanks" dxfId="16" priority="40">
      <formula>LEN(TRIM(L21))=0</formula>
    </cfRule>
  </conditionalFormatting>
  <conditionalFormatting sqref="C23">
    <cfRule type="containsBlanks" dxfId="15" priority="41">
      <formula>LEN(TRIM(C23))=0</formula>
    </cfRule>
  </conditionalFormatting>
  <conditionalFormatting sqref="F23">
    <cfRule type="containsBlanks" dxfId="14" priority="42">
      <formula>LEN(TRIM(F23))=0</formula>
    </cfRule>
  </conditionalFormatting>
  <conditionalFormatting sqref="I23">
    <cfRule type="containsBlanks" dxfId="13" priority="43">
      <formula>LEN(TRIM(I23))=0</formula>
    </cfRule>
  </conditionalFormatting>
  <conditionalFormatting sqref="L23">
    <cfRule type="containsBlanks" dxfId="12" priority="44">
      <formula>LEN(TRIM(L23))=0</formula>
    </cfRule>
  </conditionalFormatting>
  <conditionalFormatting sqref="C25">
    <cfRule type="containsBlanks" dxfId="11" priority="45">
      <formula>LEN(TRIM(C25))=0</formula>
    </cfRule>
  </conditionalFormatting>
  <conditionalFormatting sqref="F25">
    <cfRule type="containsBlanks" dxfId="10" priority="46">
      <formula>LEN(TRIM(F25))=0</formula>
    </cfRule>
  </conditionalFormatting>
  <conditionalFormatting sqref="I25">
    <cfRule type="containsBlanks" dxfId="9" priority="47">
      <formula>LEN(TRIM(I25))=0</formula>
    </cfRule>
  </conditionalFormatting>
  <conditionalFormatting sqref="L25">
    <cfRule type="containsBlanks" dxfId="8" priority="48">
      <formula>LEN(TRIM(L25))=0</formula>
    </cfRule>
  </conditionalFormatting>
  <conditionalFormatting sqref="C27">
    <cfRule type="containsBlanks" dxfId="7" priority="49">
      <formula>LEN(TRIM(C27))=0</formula>
    </cfRule>
  </conditionalFormatting>
  <conditionalFormatting sqref="F27">
    <cfRule type="containsBlanks" dxfId="6" priority="50">
      <formula>LEN(TRIM(F27))=0</formula>
    </cfRule>
  </conditionalFormatting>
  <conditionalFormatting sqref="I27">
    <cfRule type="containsBlanks" dxfId="5" priority="51">
      <formula>LEN(TRIM(I27))=0</formula>
    </cfRule>
  </conditionalFormatting>
  <conditionalFormatting sqref="L27">
    <cfRule type="containsBlanks" dxfId="4" priority="52">
      <formula>LEN(TRIM(L27))=0</formula>
    </cfRule>
  </conditionalFormatting>
  <dataValidations count="1">
    <dataValidation type="list" allowBlank="1" showInputMessage="1" showErrorMessage="1" sqref="H5 N27 N25 N23 N21 N19 N17 N15 N13 N11 N9 N7 K27 K25 H27 E27 K23 K21 E25 H25 K19 K17 H23 E23 H21 E21 E19 H19 K15 K13 H17 E17 E15 H15 E13 H13 K11 K9 H11 E11 E9 H9 E7 H7 K7 N5 K5" xr:uid="{CED1B719-00CC-F145-805D-5E89DCA3E4EB}">
      <formula1>$B$30:$B$33</formula1>
    </dataValidation>
  </dataValidations>
  <pageMargins left="0.7" right="0.7" top="0.78740157499999996" bottom="0.7874015749999999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7BFCE827-D0A5-A443-B7DA-9E173BDF5495}">
            <xm:f>'Zoznam tímov a pretekárov'!$B$32</xm:f>
            <x14:dxf>
              <fill>
                <patternFill>
                  <bgColor rgb="FFFF0000"/>
                </patternFill>
              </fill>
            </x14:dxf>
          </x14:cfRule>
          <xm:sqref>E5 E7 E9 E11 E13 E15 E17 E19 E21 E23 E25 E27</xm:sqref>
        </x14:conditionalFormatting>
        <x14:conditionalFormatting xmlns:xm="http://schemas.microsoft.com/office/excel/2006/main">
          <x14:cfRule type="cellIs" priority="2" operator="equal" id="{84AF549F-9038-4C46-A39F-79BC35BAF62C}">
            <xm:f>'Zoznam tímov a pretekárov'!$B$31</xm:f>
            <x14:dxf>
              <fill>
                <patternFill>
                  <bgColor rgb="FFFFFF00"/>
                </patternFill>
              </fill>
            </x14:dxf>
          </x14:cfRule>
          <x14:cfRule type="cellIs" priority="3" operator="equal" id="{D621B1B9-7C60-9D40-80BD-6382300F5603}">
            <xm:f>'Zoznam tímov a pretekárov'!$B$30</xm:f>
            <x14:dxf>
              <fill>
                <patternFill>
                  <bgColor theme="3" tint="0.59996337778862885"/>
                </patternFill>
              </fill>
            </x14:dxf>
          </x14:cfRule>
          <x14:cfRule type="cellIs" priority="4" operator="equal" id="{0140E318-0179-114C-B778-33024C09C067}">
            <xm:f>'Zoznam tímov a pretekárov'!$B$33</xm:f>
            <x14:dxf>
              <font>
                <strike val="0"/>
              </font>
              <fill>
                <patternFill patternType="none">
                  <bgColor auto="1"/>
                </patternFill>
              </fill>
            </x14:dxf>
          </x14:cfRule>
          <xm:sqref>E5 H5 K5 N5 E7 E9 E11 E13 E15 E17 E19 E21 E23 E25 E27 H7 H9 H11 H13 H15 H17 H19 H21 H23 H25 H27 K7 K9 K11 K13 K15 K17 K19 K21 K23 K25 K27 N7 N9 N11 N13 N15 N17 N19 N21 N23 N25 N27</xm:sqref>
        </x14:conditionalFormatting>
      </x14:conditionalFormattings>
    </ext>
    <ext xmlns:x14="http://schemas.microsoft.com/office/spreadsheetml/2009/9/main" uri="{CCE6A557-97BC-4b89-ADB6-D9C93CAAB3DF}">
      <x14:dataValidations xmlns:xm="http://schemas.microsoft.com/office/excel/2006/main" count="13">
        <x14:dataValidation type="list" allowBlank="1" showInputMessage="1" showErrorMessage="1" xr:uid="{6D46BF7E-F88A-4D48-938A-8B63BC428A3D}">
          <x14:formula1>
            <xm:f>'Zoznam tímov a pretekárov'!$B$30:$B$33</xm:f>
          </x14:formula1>
          <xm:sqref>E5</xm:sqref>
        </x14:dataValidation>
        <x14:dataValidation type="list" allowBlank="1" showInputMessage="1" showErrorMessage="1" xr:uid="{A6ABB01A-CC5E-BC4E-B13E-0F62F721319E}">
          <x14:formula1>
            <xm:f>'Zoznam tímov a pretekárov'!$B$5:$I$5</xm:f>
          </x14:formula1>
          <xm:sqref>L7:M7 I7:J7 C7:D7 F7:G7</xm:sqref>
        </x14:dataValidation>
        <x14:dataValidation type="list" allowBlank="1" showInputMessage="1" showErrorMessage="1" xr:uid="{012684FB-2F57-4344-854C-A293726BA43B}">
          <x14:formula1>
            <xm:f>'Zoznam tímov a pretekárov'!$B$3:$I$3</xm:f>
          </x14:formula1>
          <xm:sqref>L5:M5 F5:G5 I5:J5 C5</xm:sqref>
        </x14:dataValidation>
        <x14:dataValidation type="list" allowBlank="1" showInputMessage="1" showErrorMessage="1" xr:uid="{83C71DE9-2FE2-AA44-A8BA-0FFF256878C3}">
          <x14:formula1>
            <xm:f>'Zoznam tímov a pretekárov'!$B$25:$I$25</xm:f>
          </x14:formula1>
          <xm:sqref>L27:M27 I27:J27 C27:D27 F27:G27</xm:sqref>
        </x14:dataValidation>
        <x14:dataValidation type="list" allowBlank="1" showInputMessage="1" showErrorMessage="1" xr:uid="{75628E6C-48E4-8841-A38A-38019FA44B91}">
          <x14:formula1>
            <xm:f>'Zoznam tímov a pretekárov'!$B$23:$I$23</xm:f>
          </x14:formula1>
          <xm:sqref>C25:D25 F25:G25 I25:J25 L25:M25</xm:sqref>
        </x14:dataValidation>
        <x14:dataValidation type="list" allowBlank="1" showInputMessage="1" showErrorMessage="1" xr:uid="{1C22FC75-77AF-7F4B-8286-7CDC30C9BAB6}">
          <x14:formula1>
            <xm:f>'Zoznam tímov a pretekárov'!$B$21:$I$21</xm:f>
          </x14:formula1>
          <xm:sqref>L23:M23 I23:J23 C23:D23 F23:G23</xm:sqref>
        </x14:dataValidation>
        <x14:dataValidation type="list" allowBlank="1" showInputMessage="1" showErrorMessage="1" xr:uid="{292CB8EF-B4EB-A842-9FED-48C459D58D0C}">
          <x14:formula1>
            <xm:f>'Zoznam tímov a pretekárov'!$B$19:$I$19</xm:f>
          </x14:formula1>
          <xm:sqref>C21:D21 F21:G21 I21:J21 L21:M21</xm:sqref>
        </x14:dataValidation>
        <x14:dataValidation type="list" allowBlank="1" showInputMessage="1" showErrorMessage="1" xr:uid="{06E4367E-5984-0346-869D-5251301CA9CF}">
          <x14:formula1>
            <xm:f>'Zoznam tímov a pretekárov'!$B$17:$I$17</xm:f>
          </x14:formula1>
          <xm:sqref>L19:M19 I19:J19 C19:D19 F19:G19</xm:sqref>
        </x14:dataValidation>
        <x14:dataValidation type="list" allowBlank="1" showInputMessage="1" showErrorMessage="1" xr:uid="{CFC36ED7-9097-3C4C-9FDF-CA8D61A6A6B2}">
          <x14:formula1>
            <xm:f>'Zoznam tímov a pretekárov'!$B$15:$I$15</xm:f>
          </x14:formula1>
          <xm:sqref>C17:D17 F17:G17 I17:J17 L17:M17</xm:sqref>
        </x14:dataValidation>
        <x14:dataValidation type="list" allowBlank="1" showInputMessage="1" showErrorMessage="1" xr:uid="{F1FBAE96-46E9-114E-BA34-D28A49958096}">
          <x14:formula1>
            <xm:f>'Zoznam tímov a pretekárov'!$B$13:$I$13</xm:f>
          </x14:formula1>
          <xm:sqref>L15:M15 I15:J15 C15:D15 F15:G15</xm:sqref>
        </x14:dataValidation>
        <x14:dataValidation type="list" showInputMessage="1" showErrorMessage="1" xr:uid="{A87E34EA-4781-274C-B530-4E149AD627F5}">
          <x14:formula1>
            <xm:f>'Zoznam tímov a pretekárov'!$B$11:$I$11</xm:f>
          </x14:formula1>
          <xm:sqref>C13:D13 F13:G13 I13:J13 L13:M13</xm:sqref>
        </x14:dataValidation>
        <x14:dataValidation type="list" allowBlank="1" showInputMessage="1" showErrorMessage="1" xr:uid="{57AC8095-1D6C-6E43-9334-89C01F3A0C77}">
          <x14:formula1>
            <xm:f>'Zoznam tímov a pretekárov'!$B$9:$I$9</xm:f>
          </x14:formula1>
          <xm:sqref>L11:M11 I11:J11 C11:D11 F11:G11</xm:sqref>
        </x14:dataValidation>
        <x14:dataValidation type="list" allowBlank="1" showInputMessage="1" showErrorMessage="1" xr:uid="{B9AD87A4-9EBA-FE41-97CC-2853E06AB0C1}">
          <x14:formula1>
            <xm:f>'Zoznam tímov a pretekárov'!$B$7:$I$7</xm:f>
          </x14:formula1>
          <xm:sqref>C9:D9 F9:G9 I9:J9 L9:M9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9"/>
  <sheetViews>
    <sheetView workbookViewId="0">
      <selection activeCell="B11" sqref="B11:C11"/>
    </sheetView>
  </sheetViews>
  <sheetFormatPr defaultColWidth="8.85546875" defaultRowHeight="12.75" x14ac:dyDescent="0.2"/>
  <cols>
    <col min="1" max="1" width="8.140625" customWidth="1"/>
    <col min="2" max="2" width="27.7109375" customWidth="1"/>
    <col min="3" max="3" width="21.7109375" bestFit="1" customWidth="1"/>
    <col min="4" max="4" width="19.42578125" customWidth="1"/>
    <col min="5" max="5" width="15.42578125" bestFit="1" customWidth="1"/>
    <col min="6" max="6" width="12.140625" customWidth="1"/>
    <col min="7" max="7" width="5.28515625" customWidth="1"/>
    <col min="8" max="8" width="4.7109375" customWidth="1"/>
    <col min="9" max="9" width="2.7109375" customWidth="1"/>
    <col min="10" max="10" width="8.140625" customWidth="1"/>
    <col min="11" max="11" width="27.7109375" customWidth="1"/>
    <col min="12" max="12" width="21.7109375" bestFit="1" customWidth="1"/>
    <col min="13" max="13" width="19.42578125" customWidth="1"/>
    <col min="14" max="14" width="15.42578125" bestFit="1" customWidth="1"/>
    <col min="15" max="15" width="12.140625" customWidth="1"/>
    <col min="16" max="16" width="5.28515625" customWidth="1"/>
    <col min="17" max="17" width="4.7109375" customWidth="1"/>
    <col min="18" max="18" width="2.7109375" customWidth="1"/>
    <col min="19" max="19" width="8.140625" customWidth="1"/>
    <col min="20" max="20" width="27.7109375" customWidth="1"/>
    <col min="21" max="21" width="21.7109375" bestFit="1" customWidth="1"/>
    <col min="22" max="22" width="19.42578125" customWidth="1"/>
    <col min="23" max="23" width="15.42578125" bestFit="1" customWidth="1"/>
    <col min="24" max="24" width="12.140625" customWidth="1"/>
    <col min="25" max="25" width="5.28515625" customWidth="1"/>
    <col min="26" max="26" width="4.7109375" customWidth="1"/>
    <col min="27" max="27" width="2.7109375" customWidth="1"/>
    <col min="28" max="28" width="8.140625" customWidth="1"/>
    <col min="29" max="29" width="27.7109375" customWidth="1"/>
    <col min="30" max="30" width="21.7109375" bestFit="1" customWidth="1"/>
    <col min="31" max="31" width="19.42578125" customWidth="1"/>
    <col min="32" max="32" width="15.42578125" bestFit="1" customWidth="1"/>
    <col min="33" max="33" width="12.140625" customWidth="1"/>
    <col min="34" max="34" width="5.28515625" customWidth="1"/>
    <col min="35" max="35" width="4.7109375" customWidth="1"/>
    <col min="36" max="36" width="2.7109375" customWidth="1"/>
    <col min="258" max="258" width="8.140625" customWidth="1"/>
    <col min="259" max="259" width="27.7109375" customWidth="1"/>
    <col min="260" max="260" width="13.28515625" customWidth="1"/>
    <col min="261" max="261" width="19.42578125" customWidth="1"/>
    <col min="262" max="262" width="14" customWidth="1"/>
    <col min="263" max="263" width="12.140625" customWidth="1"/>
    <col min="264" max="264" width="5.28515625" customWidth="1"/>
    <col min="514" max="514" width="8.140625" customWidth="1"/>
    <col min="515" max="515" width="27.7109375" customWidth="1"/>
    <col min="516" max="516" width="13.28515625" customWidth="1"/>
    <col min="517" max="517" width="19.42578125" customWidth="1"/>
    <col min="518" max="518" width="14" customWidth="1"/>
    <col min="519" max="519" width="12.140625" customWidth="1"/>
    <col min="520" max="520" width="5.28515625" customWidth="1"/>
    <col min="770" max="770" width="8.140625" customWidth="1"/>
    <col min="771" max="771" width="27.7109375" customWidth="1"/>
    <col min="772" max="772" width="13.28515625" customWidth="1"/>
    <col min="773" max="773" width="19.42578125" customWidth="1"/>
    <col min="774" max="774" width="14" customWidth="1"/>
    <col min="775" max="775" width="12.140625" customWidth="1"/>
    <col min="776" max="776" width="5.28515625" customWidth="1"/>
    <col min="1026" max="1026" width="8.140625" customWidth="1"/>
    <col min="1027" max="1027" width="27.7109375" customWidth="1"/>
    <col min="1028" max="1028" width="13.28515625" customWidth="1"/>
    <col min="1029" max="1029" width="19.42578125" customWidth="1"/>
    <col min="1030" max="1030" width="14" customWidth="1"/>
    <col min="1031" max="1031" width="12.140625" customWidth="1"/>
    <col min="1032" max="1032" width="5.28515625" customWidth="1"/>
    <col min="1282" max="1282" width="8.140625" customWidth="1"/>
    <col min="1283" max="1283" width="27.7109375" customWidth="1"/>
    <col min="1284" max="1284" width="13.28515625" customWidth="1"/>
    <col min="1285" max="1285" width="19.42578125" customWidth="1"/>
    <col min="1286" max="1286" width="14" customWidth="1"/>
    <col min="1287" max="1287" width="12.140625" customWidth="1"/>
    <col min="1288" max="1288" width="5.28515625" customWidth="1"/>
    <col min="1538" max="1538" width="8.140625" customWidth="1"/>
    <col min="1539" max="1539" width="27.7109375" customWidth="1"/>
    <col min="1540" max="1540" width="13.28515625" customWidth="1"/>
    <col min="1541" max="1541" width="19.42578125" customWidth="1"/>
    <col min="1542" max="1542" width="14" customWidth="1"/>
    <col min="1543" max="1543" width="12.140625" customWidth="1"/>
    <col min="1544" max="1544" width="5.28515625" customWidth="1"/>
    <col min="1794" max="1794" width="8.140625" customWidth="1"/>
    <col min="1795" max="1795" width="27.7109375" customWidth="1"/>
    <col min="1796" max="1796" width="13.28515625" customWidth="1"/>
    <col min="1797" max="1797" width="19.42578125" customWidth="1"/>
    <col min="1798" max="1798" width="14" customWidth="1"/>
    <col min="1799" max="1799" width="12.140625" customWidth="1"/>
    <col min="1800" max="1800" width="5.28515625" customWidth="1"/>
    <col min="2050" max="2050" width="8.140625" customWidth="1"/>
    <col min="2051" max="2051" width="27.7109375" customWidth="1"/>
    <col min="2052" max="2052" width="13.28515625" customWidth="1"/>
    <col min="2053" max="2053" width="19.42578125" customWidth="1"/>
    <col min="2054" max="2054" width="14" customWidth="1"/>
    <col min="2055" max="2055" width="12.140625" customWidth="1"/>
    <col min="2056" max="2056" width="5.28515625" customWidth="1"/>
    <col min="2306" max="2306" width="8.140625" customWidth="1"/>
    <col min="2307" max="2307" width="27.7109375" customWidth="1"/>
    <col min="2308" max="2308" width="13.28515625" customWidth="1"/>
    <col min="2309" max="2309" width="19.42578125" customWidth="1"/>
    <col min="2310" max="2310" width="14" customWidth="1"/>
    <col min="2311" max="2311" width="12.140625" customWidth="1"/>
    <col min="2312" max="2312" width="5.28515625" customWidth="1"/>
    <col min="2562" max="2562" width="8.140625" customWidth="1"/>
    <col min="2563" max="2563" width="27.7109375" customWidth="1"/>
    <col min="2564" max="2564" width="13.28515625" customWidth="1"/>
    <col min="2565" max="2565" width="19.42578125" customWidth="1"/>
    <col min="2566" max="2566" width="14" customWidth="1"/>
    <col min="2567" max="2567" width="12.140625" customWidth="1"/>
    <col min="2568" max="2568" width="5.28515625" customWidth="1"/>
    <col min="2818" max="2818" width="8.140625" customWidth="1"/>
    <col min="2819" max="2819" width="27.7109375" customWidth="1"/>
    <col min="2820" max="2820" width="13.28515625" customWidth="1"/>
    <col min="2821" max="2821" width="19.42578125" customWidth="1"/>
    <col min="2822" max="2822" width="14" customWidth="1"/>
    <col min="2823" max="2823" width="12.140625" customWidth="1"/>
    <col min="2824" max="2824" width="5.28515625" customWidth="1"/>
    <col min="3074" max="3074" width="8.140625" customWidth="1"/>
    <col min="3075" max="3075" width="27.7109375" customWidth="1"/>
    <col min="3076" max="3076" width="13.28515625" customWidth="1"/>
    <col min="3077" max="3077" width="19.42578125" customWidth="1"/>
    <col min="3078" max="3078" width="14" customWidth="1"/>
    <col min="3079" max="3079" width="12.140625" customWidth="1"/>
    <col min="3080" max="3080" width="5.28515625" customWidth="1"/>
    <col min="3330" max="3330" width="8.140625" customWidth="1"/>
    <col min="3331" max="3331" width="27.7109375" customWidth="1"/>
    <col min="3332" max="3332" width="13.28515625" customWidth="1"/>
    <col min="3333" max="3333" width="19.42578125" customWidth="1"/>
    <col min="3334" max="3334" width="14" customWidth="1"/>
    <col min="3335" max="3335" width="12.140625" customWidth="1"/>
    <col min="3336" max="3336" width="5.28515625" customWidth="1"/>
    <col min="3586" max="3586" width="8.140625" customWidth="1"/>
    <col min="3587" max="3587" width="27.7109375" customWidth="1"/>
    <col min="3588" max="3588" width="13.28515625" customWidth="1"/>
    <col min="3589" max="3589" width="19.42578125" customWidth="1"/>
    <col min="3590" max="3590" width="14" customWidth="1"/>
    <col min="3591" max="3591" width="12.140625" customWidth="1"/>
    <col min="3592" max="3592" width="5.28515625" customWidth="1"/>
    <col min="3842" max="3842" width="8.140625" customWidth="1"/>
    <col min="3843" max="3843" width="27.7109375" customWidth="1"/>
    <col min="3844" max="3844" width="13.28515625" customWidth="1"/>
    <col min="3845" max="3845" width="19.42578125" customWidth="1"/>
    <col min="3846" max="3846" width="14" customWidth="1"/>
    <col min="3847" max="3847" width="12.140625" customWidth="1"/>
    <col min="3848" max="3848" width="5.28515625" customWidth="1"/>
    <col min="4098" max="4098" width="8.140625" customWidth="1"/>
    <col min="4099" max="4099" width="27.7109375" customWidth="1"/>
    <col min="4100" max="4100" width="13.28515625" customWidth="1"/>
    <col min="4101" max="4101" width="19.42578125" customWidth="1"/>
    <col min="4102" max="4102" width="14" customWidth="1"/>
    <col min="4103" max="4103" width="12.140625" customWidth="1"/>
    <col min="4104" max="4104" width="5.28515625" customWidth="1"/>
    <col min="4354" max="4354" width="8.140625" customWidth="1"/>
    <col min="4355" max="4355" width="27.7109375" customWidth="1"/>
    <col min="4356" max="4356" width="13.28515625" customWidth="1"/>
    <col min="4357" max="4357" width="19.42578125" customWidth="1"/>
    <col min="4358" max="4358" width="14" customWidth="1"/>
    <col min="4359" max="4359" width="12.140625" customWidth="1"/>
    <col min="4360" max="4360" width="5.28515625" customWidth="1"/>
    <col min="4610" max="4610" width="8.140625" customWidth="1"/>
    <col min="4611" max="4611" width="27.7109375" customWidth="1"/>
    <col min="4612" max="4612" width="13.28515625" customWidth="1"/>
    <col min="4613" max="4613" width="19.42578125" customWidth="1"/>
    <col min="4614" max="4614" width="14" customWidth="1"/>
    <col min="4615" max="4615" width="12.140625" customWidth="1"/>
    <col min="4616" max="4616" width="5.28515625" customWidth="1"/>
    <col min="4866" max="4866" width="8.140625" customWidth="1"/>
    <col min="4867" max="4867" width="27.7109375" customWidth="1"/>
    <col min="4868" max="4868" width="13.28515625" customWidth="1"/>
    <col min="4869" max="4869" width="19.42578125" customWidth="1"/>
    <col min="4870" max="4870" width="14" customWidth="1"/>
    <col min="4871" max="4871" width="12.140625" customWidth="1"/>
    <col min="4872" max="4872" width="5.28515625" customWidth="1"/>
    <col min="5122" max="5122" width="8.140625" customWidth="1"/>
    <col min="5123" max="5123" width="27.7109375" customWidth="1"/>
    <col min="5124" max="5124" width="13.28515625" customWidth="1"/>
    <col min="5125" max="5125" width="19.42578125" customWidth="1"/>
    <col min="5126" max="5126" width="14" customWidth="1"/>
    <col min="5127" max="5127" width="12.140625" customWidth="1"/>
    <col min="5128" max="5128" width="5.28515625" customWidth="1"/>
    <col min="5378" max="5378" width="8.140625" customWidth="1"/>
    <col min="5379" max="5379" width="27.7109375" customWidth="1"/>
    <col min="5380" max="5380" width="13.28515625" customWidth="1"/>
    <col min="5381" max="5381" width="19.42578125" customWidth="1"/>
    <col min="5382" max="5382" width="14" customWidth="1"/>
    <col min="5383" max="5383" width="12.140625" customWidth="1"/>
    <col min="5384" max="5384" width="5.28515625" customWidth="1"/>
    <col min="5634" max="5634" width="8.140625" customWidth="1"/>
    <col min="5635" max="5635" width="27.7109375" customWidth="1"/>
    <col min="5636" max="5636" width="13.28515625" customWidth="1"/>
    <col min="5637" max="5637" width="19.42578125" customWidth="1"/>
    <col min="5638" max="5638" width="14" customWidth="1"/>
    <col min="5639" max="5639" width="12.140625" customWidth="1"/>
    <col min="5640" max="5640" width="5.28515625" customWidth="1"/>
    <col min="5890" max="5890" width="8.140625" customWidth="1"/>
    <col min="5891" max="5891" width="27.7109375" customWidth="1"/>
    <col min="5892" max="5892" width="13.28515625" customWidth="1"/>
    <col min="5893" max="5893" width="19.42578125" customWidth="1"/>
    <col min="5894" max="5894" width="14" customWidth="1"/>
    <col min="5895" max="5895" width="12.140625" customWidth="1"/>
    <col min="5896" max="5896" width="5.28515625" customWidth="1"/>
    <col min="6146" max="6146" width="8.140625" customWidth="1"/>
    <col min="6147" max="6147" width="27.7109375" customWidth="1"/>
    <col min="6148" max="6148" width="13.28515625" customWidth="1"/>
    <col min="6149" max="6149" width="19.42578125" customWidth="1"/>
    <col min="6150" max="6150" width="14" customWidth="1"/>
    <col min="6151" max="6151" width="12.140625" customWidth="1"/>
    <col min="6152" max="6152" width="5.28515625" customWidth="1"/>
    <col min="6402" max="6402" width="8.140625" customWidth="1"/>
    <col min="6403" max="6403" width="27.7109375" customWidth="1"/>
    <col min="6404" max="6404" width="13.28515625" customWidth="1"/>
    <col min="6405" max="6405" width="19.42578125" customWidth="1"/>
    <col min="6406" max="6406" width="14" customWidth="1"/>
    <col min="6407" max="6407" width="12.140625" customWidth="1"/>
    <col min="6408" max="6408" width="5.28515625" customWidth="1"/>
    <col min="6658" max="6658" width="8.140625" customWidth="1"/>
    <col min="6659" max="6659" width="27.7109375" customWidth="1"/>
    <col min="6660" max="6660" width="13.28515625" customWidth="1"/>
    <col min="6661" max="6661" width="19.42578125" customWidth="1"/>
    <col min="6662" max="6662" width="14" customWidth="1"/>
    <col min="6663" max="6663" width="12.140625" customWidth="1"/>
    <col min="6664" max="6664" width="5.28515625" customWidth="1"/>
    <col min="6914" max="6914" width="8.140625" customWidth="1"/>
    <col min="6915" max="6915" width="27.7109375" customWidth="1"/>
    <col min="6916" max="6916" width="13.28515625" customWidth="1"/>
    <col min="6917" max="6917" width="19.42578125" customWidth="1"/>
    <col min="6918" max="6918" width="14" customWidth="1"/>
    <col min="6919" max="6919" width="12.140625" customWidth="1"/>
    <col min="6920" max="6920" width="5.28515625" customWidth="1"/>
    <col min="7170" max="7170" width="8.140625" customWidth="1"/>
    <col min="7171" max="7171" width="27.7109375" customWidth="1"/>
    <col min="7172" max="7172" width="13.28515625" customWidth="1"/>
    <col min="7173" max="7173" width="19.42578125" customWidth="1"/>
    <col min="7174" max="7174" width="14" customWidth="1"/>
    <col min="7175" max="7175" width="12.140625" customWidth="1"/>
    <col min="7176" max="7176" width="5.28515625" customWidth="1"/>
    <col min="7426" max="7426" width="8.140625" customWidth="1"/>
    <col min="7427" max="7427" width="27.7109375" customWidth="1"/>
    <col min="7428" max="7428" width="13.28515625" customWidth="1"/>
    <col min="7429" max="7429" width="19.42578125" customWidth="1"/>
    <col min="7430" max="7430" width="14" customWidth="1"/>
    <col min="7431" max="7431" width="12.140625" customWidth="1"/>
    <col min="7432" max="7432" width="5.28515625" customWidth="1"/>
    <col min="7682" max="7682" width="8.140625" customWidth="1"/>
    <col min="7683" max="7683" width="27.7109375" customWidth="1"/>
    <col min="7684" max="7684" width="13.28515625" customWidth="1"/>
    <col min="7685" max="7685" width="19.42578125" customWidth="1"/>
    <col min="7686" max="7686" width="14" customWidth="1"/>
    <col min="7687" max="7687" width="12.140625" customWidth="1"/>
    <col min="7688" max="7688" width="5.28515625" customWidth="1"/>
    <col min="7938" max="7938" width="8.140625" customWidth="1"/>
    <col min="7939" max="7939" width="27.7109375" customWidth="1"/>
    <col min="7940" max="7940" width="13.28515625" customWidth="1"/>
    <col min="7941" max="7941" width="19.42578125" customWidth="1"/>
    <col min="7942" max="7942" width="14" customWidth="1"/>
    <col min="7943" max="7943" width="12.140625" customWidth="1"/>
    <col min="7944" max="7944" width="5.28515625" customWidth="1"/>
    <col min="8194" max="8194" width="8.140625" customWidth="1"/>
    <col min="8195" max="8195" width="27.7109375" customWidth="1"/>
    <col min="8196" max="8196" width="13.28515625" customWidth="1"/>
    <col min="8197" max="8197" width="19.42578125" customWidth="1"/>
    <col min="8198" max="8198" width="14" customWidth="1"/>
    <col min="8199" max="8199" width="12.140625" customWidth="1"/>
    <col min="8200" max="8200" width="5.28515625" customWidth="1"/>
    <col min="8450" max="8450" width="8.140625" customWidth="1"/>
    <col min="8451" max="8451" width="27.7109375" customWidth="1"/>
    <col min="8452" max="8452" width="13.28515625" customWidth="1"/>
    <col min="8453" max="8453" width="19.42578125" customWidth="1"/>
    <col min="8454" max="8454" width="14" customWidth="1"/>
    <col min="8455" max="8455" width="12.140625" customWidth="1"/>
    <col min="8456" max="8456" width="5.28515625" customWidth="1"/>
    <col min="8706" max="8706" width="8.140625" customWidth="1"/>
    <col min="8707" max="8707" width="27.7109375" customWidth="1"/>
    <col min="8708" max="8708" width="13.28515625" customWidth="1"/>
    <col min="8709" max="8709" width="19.42578125" customWidth="1"/>
    <col min="8710" max="8710" width="14" customWidth="1"/>
    <col min="8711" max="8711" width="12.140625" customWidth="1"/>
    <col min="8712" max="8712" width="5.28515625" customWidth="1"/>
    <col min="8962" max="8962" width="8.140625" customWidth="1"/>
    <col min="8963" max="8963" width="27.7109375" customWidth="1"/>
    <col min="8964" max="8964" width="13.28515625" customWidth="1"/>
    <col min="8965" max="8965" width="19.42578125" customWidth="1"/>
    <col min="8966" max="8966" width="14" customWidth="1"/>
    <col min="8967" max="8967" width="12.140625" customWidth="1"/>
    <col min="8968" max="8968" width="5.28515625" customWidth="1"/>
    <col min="9218" max="9218" width="8.140625" customWidth="1"/>
    <col min="9219" max="9219" width="27.7109375" customWidth="1"/>
    <col min="9220" max="9220" width="13.28515625" customWidth="1"/>
    <col min="9221" max="9221" width="19.42578125" customWidth="1"/>
    <col min="9222" max="9222" width="14" customWidth="1"/>
    <col min="9223" max="9223" width="12.140625" customWidth="1"/>
    <col min="9224" max="9224" width="5.28515625" customWidth="1"/>
    <col min="9474" max="9474" width="8.140625" customWidth="1"/>
    <col min="9475" max="9475" width="27.7109375" customWidth="1"/>
    <col min="9476" max="9476" width="13.28515625" customWidth="1"/>
    <col min="9477" max="9477" width="19.42578125" customWidth="1"/>
    <col min="9478" max="9478" width="14" customWidth="1"/>
    <col min="9479" max="9479" width="12.140625" customWidth="1"/>
    <col min="9480" max="9480" width="5.28515625" customWidth="1"/>
    <col min="9730" max="9730" width="8.140625" customWidth="1"/>
    <col min="9731" max="9731" width="27.7109375" customWidth="1"/>
    <col min="9732" max="9732" width="13.28515625" customWidth="1"/>
    <col min="9733" max="9733" width="19.42578125" customWidth="1"/>
    <col min="9734" max="9734" width="14" customWidth="1"/>
    <col min="9735" max="9735" width="12.140625" customWidth="1"/>
    <col min="9736" max="9736" width="5.28515625" customWidth="1"/>
    <col min="9986" max="9986" width="8.140625" customWidth="1"/>
    <col min="9987" max="9987" width="27.7109375" customWidth="1"/>
    <col min="9988" max="9988" width="13.28515625" customWidth="1"/>
    <col min="9989" max="9989" width="19.42578125" customWidth="1"/>
    <col min="9990" max="9990" width="14" customWidth="1"/>
    <col min="9991" max="9991" width="12.140625" customWidth="1"/>
    <col min="9992" max="9992" width="5.28515625" customWidth="1"/>
    <col min="10242" max="10242" width="8.140625" customWidth="1"/>
    <col min="10243" max="10243" width="27.7109375" customWidth="1"/>
    <col min="10244" max="10244" width="13.28515625" customWidth="1"/>
    <col min="10245" max="10245" width="19.42578125" customWidth="1"/>
    <col min="10246" max="10246" width="14" customWidth="1"/>
    <col min="10247" max="10247" width="12.140625" customWidth="1"/>
    <col min="10248" max="10248" width="5.28515625" customWidth="1"/>
    <col min="10498" max="10498" width="8.140625" customWidth="1"/>
    <col min="10499" max="10499" width="27.7109375" customWidth="1"/>
    <col min="10500" max="10500" width="13.28515625" customWidth="1"/>
    <col min="10501" max="10501" width="19.42578125" customWidth="1"/>
    <col min="10502" max="10502" width="14" customWidth="1"/>
    <col min="10503" max="10503" width="12.140625" customWidth="1"/>
    <col min="10504" max="10504" width="5.28515625" customWidth="1"/>
    <col min="10754" max="10754" width="8.140625" customWidth="1"/>
    <col min="10755" max="10755" width="27.7109375" customWidth="1"/>
    <col min="10756" max="10756" width="13.28515625" customWidth="1"/>
    <col min="10757" max="10757" width="19.42578125" customWidth="1"/>
    <col min="10758" max="10758" width="14" customWidth="1"/>
    <col min="10759" max="10759" width="12.140625" customWidth="1"/>
    <col min="10760" max="10760" width="5.28515625" customWidth="1"/>
    <col min="11010" max="11010" width="8.140625" customWidth="1"/>
    <col min="11011" max="11011" width="27.7109375" customWidth="1"/>
    <col min="11012" max="11012" width="13.28515625" customWidth="1"/>
    <col min="11013" max="11013" width="19.42578125" customWidth="1"/>
    <col min="11014" max="11014" width="14" customWidth="1"/>
    <col min="11015" max="11015" width="12.140625" customWidth="1"/>
    <col min="11016" max="11016" width="5.28515625" customWidth="1"/>
    <col min="11266" max="11266" width="8.140625" customWidth="1"/>
    <col min="11267" max="11267" width="27.7109375" customWidth="1"/>
    <col min="11268" max="11268" width="13.28515625" customWidth="1"/>
    <col min="11269" max="11269" width="19.42578125" customWidth="1"/>
    <col min="11270" max="11270" width="14" customWidth="1"/>
    <col min="11271" max="11271" width="12.140625" customWidth="1"/>
    <col min="11272" max="11272" width="5.28515625" customWidth="1"/>
    <col min="11522" max="11522" width="8.140625" customWidth="1"/>
    <col min="11523" max="11523" width="27.7109375" customWidth="1"/>
    <col min="11524" max="11524" width="13.28515625" customWidth="1"/>
    <col min="11525" max="11525" width="19.42578125" customWidth="1"/>
    <col min="11526" max="11526" width="14" customWidth="1"/>
    <col min="11527" max="11527" width="12.140625" customWidth="1"/>
    <col min="11528" max="11528" width="5.28515625" customWidth="1"/>
    <col min="11778" max="11778" width="8.140625" customWidth="1"/>
    <col min="11779" max="11779" width="27.7109375" customWidth="1"/>
    <col min="11780" max="11780" width="13.28515625" customWidth="1"/>
    <col min="11781" max="11781" width="19.42578125" customWidth="1"/>
    <col min="11782" max="11782" width="14" customWidth="1"/>
    <col min="11783" max="11783" width="12.140625" customWidth="1"/>
    <col min="11784" max="11784" width="5.28515625" customWidth="1"/>
    <col min="12034" max="12034" width="8.140625" customWidth="1"/>
    <col min="12035" max="12035" width="27.7109375" customWidth="1"/>
    <col min="12036" max="12036" width="13.28515625" customWidth="1"/>
    <col min="12037" max="12037" width="19.42578125" customWidth="1"/>
    <col min="12038" max="12038" width="14" customWidth="1"/>
    <col min="12039" max="12039" width="12.140625" customWidth="1"/>
    <col min="12040" max="12040" width="5.28515625" customWidth="1"/>
    <col min="12290" max="12290" width="8.140625" customWidth="1"/>
    <col min="12291" max="12291" width="27.7109375" customWidth="1"/>
    <col min="12292" max="12292" width="13.28515625" customWidth="1"/>
    <col min="12293" max="12293" width="19.42578125" customWidth="1"/>
    <col min="12294" max="12294" width="14" customWidth="1"/>
    <col min="12295" max="12295" width="12.140625" customWidth="1"/>
    <col min="12296" max="12296" width="5.28515625" customWidth="1"/>
    <col min="12546" max="12546" width="8.140625" customWidth="1"/>
    <col min="12547" max="12547" width="27.7109375" customWidth="1"/>
    <col min="12548" max="12548" width="13.28515625" customWidth="1"/>
    <col min="12549" max="12549" width="19.42578125" customWidth="1"/>
    <col min="12550" max="12550" width="14" customWidth="1"/>
    <col min="12551" max="12551" width="12.140625" customWidth="1"/>
    <col min="12552" max="12552" width="5.28515625" customWidth="1"/>
    <col min="12802" max="12802" width="8.140625" customWidth="1"/>
    <col min="12803" max="12803" width="27.7109375" customWidth="1"/>
    <col min="12804" max="12804" width="13.28515625" customWidth="1"/>
    <col min="12805" max="12805" width="19.42578125" customWidth="1"/>
    <col min="12806" max="12806" width="14" customWidth="1"/>
    <col min="12807" max="12807" width="12.140625" customWidth="1"/>
    <col min="12808" max="12808" width="5.28515625" customWidth="1"/>
    <col min="13058" max="13058" width="8.140625" customWidth="1"/>
    <col min="13059" max="13059" width="27.7109375" customWidth="1"/>
    <col min="13060" max="13060" width="13.28515625" customWidth="1"/>
    <col min="13061" max="13061" width="19.42578125" customWidth="1"/>
    <col min="13062" max="13062" width="14" customWidth="1"/>
    <col min="13063" max="13063" width="12.140625" customWidth="1"/>
    <col min="13064" max="13064" width="5.28515625" customWidth="1"/>
    <col min="13314" max="13314" width="8.140625" customWidth="1"/>
    <col min="13315" max="13315" width="27.7109375" customWidth="1"/>
    <col min="13316" max="13316" width="13.28515625" customWidth="1"/>
    <col min="13317" max="13317" width="19.42578125" customWidth="1"/>
    <col min="13318" max="13318" width="14" customWidth="1"/>
    <col min="13319" max="13319" width="12.140625" customWidth="1"/>
    <col min="13320" max="13320" width="5.28515625" customWidth="1"/>
    <col min="13570" max="13570" width="8.140625" customWidth="1"/>
    <col min="13571" max="13571" width="27.7109375" customWidth="1"/>
    <col min="13572" max="13572" width="13.28515625" customWidth="1"/>
    <col min="13573" max="13573" width="19.42578125" customWidth="1"/>
    <col min="13574" max="13574" width="14" customWidth="1"/>
    <col min="13575" max="13575" width="12.140625" customWidth="1"/>
    <col min="13576" max="13576" width="5.28515625" customWidth="1"/>
    <col min="13826" max="13826" width="8.140625" customWidth="1"/>
    <col min="13827" max="13827" width="27.7109375" customWidth="1"/>
    <col min="13828" max="13828" width="13.28515625" customWidth="1"/>
    <col min="13829" max="13829" width="19.42578125" customWidth="1"/>
    <col min="13830" max="13830" width="14" customWidth="1"/>
    <col min="13831" max="13831" width="12.140625" customWidth="1"/>
    <col min="13832" max="13832" width="5.28515625" customWidth="1"/>
    <col min="14082" max="14082" width="8.140625" customWidth="1"/>
    <col min="14083" max="14083" width="27.7109375" customWidth="1"/>
    <col min="14084" max="14084" width="13.28515625" customWidth="1"/>
    <col min="14085" max="14085" width="19.42578125" customWidth="1"/>
    <col min="14086" max="14086" width="14" customWidth="1"/>
    <col min="14087" max="14087" width="12.140625" customWidth="1"/>
    <col min="14088" max="14088" width="5.28515625" customWidth="1"/>
    <col min="14338" max="14338" width="8.140625" customWidth="1"/>
    <col min="14339" max="14339" width="27.7109375" customWidth="1"/>
    <col min="14340" max="14340" width="13.28515625" customWidth="1"/>
    <col min="14341" max="14341" width="19.42578125" customWidth="1"/>
    <col min="14342" max="14342" width="14" customWidth="1"/>
    <col min="14343" max="14343" width="12.140625" customWidth="1"/>
    <col min="14344" max="14344" width="5.28515625" customWidth="1"/>
    <col min="14594" max="14594" width="8.140625" customWidth="1"/>
    <col min="14595" max="14595" width="27.7109375" customWidth="1"/>
    <col min="14596" max="14596" width="13.28515625" customWidth="1"/>
    <col min="14597" max="14597" width="19.42578125" customWidth="1"/>
    <col min="14598" max="14598" width="14" customWidth="1"/>
    <col min="14599" max="14599" width="12.140625" customWidth="1"/>
    <col min="14600" max="14600" width="5.28515625" customWidth="1"/>
    <col min="14850" max="14850" width="8.140625" customWidth="1"/>
    <col min="14851" max="14851" width="27.7109375" customWidth="1"/>
    <col min="14852" max="14852" width="13.28515625" customWidth="1"/>
    <col min="14853" max="14853" width="19.42578125" customWidth="1"/>
    <col min="14854" max="14854" width="14" customWidth="1"/>
    <col min="14855" max="14855" width="12.140625" customWidth="1"/>
    <col min="14856" max="14856" width="5.28515625" customWidth="1"/>
    <col min="15106" max="15106" width="8.140625" customWidth="1"/>
    <col min="15107" max="15107" width="27.7109375" customWidth="1"/>
    <col min="15108" max="15108" width="13.28515625" customWidth="1"/>
    <col min="15109" max="15109" width="19.42578125" customWidth="1"/>
    <col min="15110" max="15110" width="14" customWidth="1"/>
    <col min="15111" max="15111" width="12.140625" customWidth="1"/>
    <col min="15112" max="15112" width="5.28515625" customWidth="1"/>
    <col min="15362" max="15362" width="8.140625" customWidth="1"/>
    <col min="15363" max="15363" width="27.7109375" customWidth="1"/>
    <col min="15364" max="15364" width="13.28515625" customWidth="1"/>
    <col min="15365" max="15365" width="19.42578125" customWidth="1"/>
    <col min="15366" max="15366" width="14" customWidth="1"/>
    <col min="15367" max="15367" width="12.140625" customWidth="1"/>
    <col min="15368" max="15368" width="5.28515625" customWidth="1"/>
    <col min="15618" max="15618" width="8.140625" customWidth="1"/>
    <col min="15619" max="15619" width="27.7109375" customWidth="1"/>
    <col min="15620" max="15620" width="13.28515625" customWidth="1"/>
    <col min="15621" max="15621" width="19.42578125" customWidth="1"/>
    <col min="15622" max="15622" width="14" customWidth="1"/>
    <col min="15623" max="15623" width="12.140625" customWidth="1"/>
    <col min="15624" max="15624" width="5.28515625" customWidth="1"/>
    <col min="15874" max="15874" width="8.140625" customWidth="1"/>
    <col min="15875" max="15875" width="27.7109375" customWidth="1"/>
    <col min="15876" max="15876" width="13.28515625" customWidth="1"/>
    <col min="15877" max="15877" width="19.42578125" customWidth="1"/>
    <col min="15878" max="15878" width="14" customWidth="1"/>
    <col min="15879" max="15879" width="12.140625" customWidth="1"/>
    <col min="15880" max="15880" width="5.28515625" customWidth="1"/>
    <col min="16130" max="16130" width="8.140625" customWidth="1"/>
    <col min="16131" max="16131" width="27.7109375" customWidth="1"/>
    <col min="16132" max="16132" width="13.28515625" customWidth="1"/>
    <col min="16133" max="16133" width="19.42578125" customWidth="1"/>
    <col min="16134" max="16134" width="14" customWidth="1"/>
    <col min="16135" max="16135" width="12.140625" customWidth="1"/>
    <col min="16136" max="16136" width="5.28515625" customWidth="1"/>
  </cols>
  <sheetData>
    <row r="1" spans="1:35" ht="44.25" customHeight="1" x14ac:dyDescent="0.2">
      <c r="A1" s="32"/>
      <c r="B1" s="125" t="s">
        <v>60</v>
      </c>
      <c r="C1" s="125"/>
      <c r="D1" s="125"/>
      <c r="E1" s="125"/>
      <c r="F1" s="125"/>
      <c r="G1" s="126"/>
      <c r="H1" s="56"/>
      <c r="J1" s="32"/>
      <c r="K1" s="125" t="s">
        <v>61</v>
      </c>
      <c r="L1" s="125"/>
      <c r="M1" s="125"/>
      <c r="N1" s="125"/>
      <c r="O1" s="125"/>
      <c r="P1" s="126"/>
      <c r="Q1" s="56"/>
      <c r="S1" s="32"/>
      <c r="T1" s="125" t="s">
        <v>62</v>
      </c>
      <c r="U1" s="125"/>
      <c r="V1" s="125"/>
      <c r="W1" s="125"/>
      <c r="X1" s="125"/>
      <c r="Y1" s="126"/>
      <c r="Z1" s="56"/>
      <c r="AB1" s="32"/>
      <c r="AC1" s="125" t="s">
        <v>63</v>
      </c>
      <c r="AD1" s="125"/>
      <c r="AE1" s="125"/>
      <c r="AF1" s="125"/>
      <c r="AG1" s="125"/>
      <c r="AH1" s="126"/>
      <c r="AI1" s="56"/>
    </row>
    <row r="2" spans="1:35" ht="44.25" customHeight="1" thickBot="1" x14ac:dyDescent="0.25">
      <c r="A2" s="33"/>
      <c r="B2" s="127" t="str">
        <f xml:space="preserve">   '12 družstiev Pretek č. 1'!$C$1</f>
        <v xml:space="preserve"> Miesto preteku: VN Sĺňava - Ratnovská zátoka</v>
      </c>
      <c r="C2" s="127"/>
      <c r="D2" s="127"/>
      <c r="E2" s="128" t="str">
        <f>'12 družstiev Pretek č. 1'!$J$1</f>
        <v xml:space="preserve">     Dátum : 9. - 10. 7. 2022 </v>
      </c>
      <c r="F2" s="128"/>
      <c r="G2" s="129"/>
      <c r="H2" s="57"/>
      <c r="J2" s="33"/>
      <c r="K2" s="127" t="str">
        <f xml:space="preserve">   '12 družstiev Pretek č. 1'!$C$1</f>
        <v xml:space="preserve"> Miesto preteku: VN Sĺňava - Ratnovská zátoka</v>
      </c>
      <c r="L2" s="127"/>
      <c r="M2" s="127"/>
      <c r="N2" s="128" t="str">
        <f>'12 družstiev Pretek č. 1'!$J$1</f>
        <v xml:space="preserve">     Dátum : 9. - 10. 7. 2022 </v>
      </c>
      <c r="O2" s="128"/>
      <c r="P2" s="129"/>
      <c r="Q2" s="57"/>
      <c r="S2" s="33"/>
      <c r="T2" s="127" t="str">
        <f xml:space="preserve">   '12 družstiev Pretek č. 1'!$C$1</f>
        <v xml:space="preserve"> Miesto preteku: VN Sĺňava - Ratnovská zátoka</v>
      </c>
      <c r="U2" s="127"/>
      <c r="V2" s="127"/>
      <c r="W2" s="128" t="str">
        <f>'12 družstiev Pretek č. 1'!$J$1</f>
        <v xml:space="preserve">     Dátum : 9. - 10. 7. 2022 </v>
      </c>
      <c r="X2" s="128"/>
      <c r="Y2" s="129"/>
      <c r="Z2" s="57"/>
      <c r="AB2" s="33"/>
      <c r="AC2" s="127" t="str">
        <f xml:space="preserve">   '12 družstiev Pretek č. 1'!$C$1</f>
        <v xml:space="preserve"> Miesto preteku: VN Sĺňava - Ratnovská zátoka</v>
      </c>
      <c r="AD2" s="127"/>
      <c r="AE2" s="127"/>
      <c r="AF2" s="128" t="str">
        <f>'12 družstiev Pretek č. 1'!$J$1</f>
        <v xml:space="preserve">     Dátum : 9. - 10. 7. 2022 </v>
      </c>
      <c r="AG2" s="128"/>
      <c r="AH2" s="129"/>
      <c r="AI2" s="57"/>
    </row>
    <row r="3" spans="1:35" ht="18.75" customHeight="1" thickBot="1" x14ac:dyDescent="0.25">
      <c r="A3" s="34" t="s">
        <v>34</v>
      </c>
      <c r="B3" s="130" t="s">
        <v>41</v>
      </c>
      <c r="C3" s="131"/>
      <c r="D3" s="36" t="s">
        <v>35</v>
      </c>
      <c r="E3" s="35" t="s">
        <v>36</v>
      </c>
      <c r="F3" s="35" t="s">
        <v>37</v>
      </c>
      <c r="G3" s="37" t="s">
        <v>38</v>
      </c>
      <c r="H3" s="58"/>
      <c r="J3" s="34" t="s">
        <v>34</v>
      </c>
      <c r="K3" s="130" t="s">
        <v>41</v>
      </c>
      <c r="L3" s="131"/>
      <c r="M3" s="36" t="s">
        <v>35</v>
      </c>
      <c r="N3" s="35" t="s">
        <v>36</v>
      </c>
      <c r="O3" s="35" t="s">
        <v>37</v>
      </c>
      <c r="P3" s="37" t="s">
        <v>38</v>
      </c>
      <c r="Q3" s="58"/>
      <c r="S3" s="34" t="s">
        <v>34</v>
      </c>
      <c r="T3" s="130" t="s">
        <v>41</v>
      </c>
      <c r="U3" s="131"/>
      <c r="V3" s="36" t="s">
        <v>35</v>
      </c>
      <c r="W3" s="35" t="s">
        <v>36</v>
      </c>
      <c r="X3" s="35" t="s">
        <v>37</v>
      </c>
      <c r="Y3" s="37" t="s">
        <v>38</v>
      </c>
      <c r="Z3" s="58"/>
      <c r="AB3" s="34" t="s">
        <v>34</v>
      </c>
      <c r="AC3" s="130" t="s">
        <v>41</v>
      </c>
      <c r="AD3" s="131"/>
      <c r="AE3" s="36" t="s">
        <v>35</v>
      </c>
      <c r="AF3" s="35" t="s">
        <v>36</v>
      </c>
      <c r="AG3" s="35" t="s">
        <v>37</v>
      </c>
      <c r="AH3" s="37" t="s">
        <v>38</v>
      </c>
      <c r="AI3" s="58"/>
    </row>
    <row r="4" spans="1:35" ht="50.1" customHeight="1" thickTop="1" x14ac:dyDescent="0.3">
      <c r="A4" s="38">
        <v>1</v>
      </c>
      <c r="B4" s="132" t="str">
        <f t="shared" ref="B4:B15" si="0">E28</f>
        <v>Petőczová Sandra</v>
      </c>
      <c r="C4" s="133"/>
      <c r="D4" s="54" t="str">
        <f t="shared" ref="D4:D15" si="1">F28</f>
        <v>Veľké Kapušany</v>
      </c>
      <c r="E4" s="78">
        <v>30460</v>
      </c>
      <c r="F4" s="39"/>
      <c r="G4" s="80">
        <v>2</v>
      </c>
      <c r="H4" s="1"/>
      <c r="J4" s="38">
        <v>1</v>
      </c>
      <c r="K4" s="132" t="str">
        <f t="shared" ref="K4:K15" si="2">N28</f>
        <v>Lenka Turovská</v>
      </c>
      <c r="L4" s="133"/>
      <c r="M4" s="54" t="str">
        <f t="shared" ref="M4:M15" si="3">O28</f>
        <v>Nobé Mesto</v>
      </c>
      <c r="N4" s="78">
        <v>19510</v>
      </c>
      <c r="O4" s="39"/>
      <c r="P4" s="80">
        <v>2</v>
      </c>
      <c r="Q4" s="1"/>
      <c r="S4" s="38">
        <v>1</v>
      </c>
      <c r="T4" s="132" t="str">
        <f t="shared" ref="T4:T15" si="4">W28</f>
        <v>Petőová Erika</v>
      </c>
      <c r="U4" s="133"/>
      <c r="V4" s="54" t="str">
        <f t="shared" ref="V4:V15" si="5">X28</f>
        <v>Komárno</v>
      </c>
      <c r="W4" s="39"/>
      <c r="X4" s="39"/>
      <c r="Y4" s="40"/>
      <c r="Z4" s="1"/>
      <c r="AB4" s="38">
        <v>1</v>
      </c>
      <c r="AC4" s="132" t="str">
        <f t="shared" ref="AC4:AC15" si="6">AF28</f>
        <v>Linda Palkechová</v>
      </c>
      <c r="AD4" s="133"/>
      <c r="AE4" s="54" t="str">
        <f t="shared" ref="AE4:AE15" si="7">AG28</f>
        <v>Drahovce</v>
      </c>
      <c r="AF4" s="39"/>
      <c r="AG4" s="39"/>
      <c r="AH4" s="40"/>
      <c r="AI4" s="1"/>
    </row>
    <row r="5" spans="1:35" ht="50.1" customHeight="1" x14ac:dyDescent="0.3">
      <c r="A5" s="41">
        <v>2</v>
      </c>
      <c r="B5" s="123" t="str">
        <f t="shared" si="0"/>
        <v>Krivjanská Mirka</v>
      </c>
      <c r="C5" s="124"/>
      <c r="D5" s="55" t="str">
        <f t="shared" si="1"/>
        <v>Spišská Nová Ves</v>
      </c>
      <c r="E5" s="79">
        <v>49610</v>
      </c>
      <c r="F5" s="42"/>
      <c r="G5" s="81">
        <v>1</v>
      </c>
      <c r="H5" s="1"/>
      <c r="J5" s="41">
        <v>2</v>
      </c>
      <c r="K5" s="123" t="str">
        <f t="shared" si="2"/>
        <v>Petőová Erika</v>
      </c>
      <c r="L5" s="124"/>
      <c r="M5" s="55" t="str">
        <f t="shared" si="3"/>
        <v>Komárno</v>
      </c>
      <c r="N5" s="79">
        <v>16955</v>
      </c>
      <c r="O5" s="42"/>
      <c r="P5" s="81">
        <v>3</v>
      </c>
      <c r="Q5" s="1"/>
      <c r="S5" s="41">
        <v>2</v>
      </c>
      <c r="T5" s="123" t="str">
        <f t="shared" si="4"/>
        <v>Halušková Lucia</v>
      </c>
      <c r="U5" s="124"/>
      <c r="V5" s="55" t="str">
        <f t="shared" si="5"/>
        <v>Turčianske Teplice</v>
      </c>
      <c r="W5" s="42"/>
      <c r="X5" s="42"/>
      <c r="Y5" s="44"/>
      <c r="Z5" s="1"/>
      <c r="AB5" s="41">
        <v>2</v>
      </c>
      <c r="AC5" s="123" t="str">
        <f t="shared" si="6"/>
        <v>Petőczová Sandra</v>
      </c>
      <c r="AD5" s="124"/>
      <c r="AE5" s="55" t="str">
        <f t="shared" si="7"/>
        <v>Veľké Kapušany</v>
      </c>
      <c r="AF5" s="42"/>
      <c r="AG5" s="42"/>
      <c r="AH5" s="44"/>
      <c r="AI5" s="1"/>
    </row>
    <row r="6" spans="1:35" ht="50.1" customHeight="1" x14ac:dyDescent="0.3">
      <c r="A6" s="41">
        <v>3</v>
      </c>
      <c r="B6" s="123" t="str">
        <f t="shared" si="0"/>
        <v>Petőová Erika</v>
      </c>
      <c r="C6" s="124"/>
      <c r="D6" s="55" t="str">
        <f t="shared" si="1"/>
        <v>Komárno</v>
      </c>
      <c r="E6" s="79">
        <v>26040</v>
      </c>
      <c r="F6" s="42"/>
      <c r="G6" s="81">
        <v>3</v>
      </c>
      <c r="H6" s="1"/>
      <c r="J6" s="41">
        <v>3</v>
      </c>
      <c r="K6" s="123" t="str">
        <f t="shared" si="2"/>
        <v>Jančošková Eva</v>
      </c>
      <c r="L6" s="124"/>
      <c r="M6" s="55" t="str">
        <f t="shared" si="3"/>
        <v>Zvolen</v>
      </c>
      <c r="N6" s="79">
        <v>19615</v>
      </c>
      <c r="O6" s="42"/>
      <c r="P6" s="81">
        <v>1</v>
      </c>
      <c r="Q6" s="1"/>
      <c r="S6" s="41">
        <v>3</v>
      </c>
      <c r="T6" s="123" t="str">
        <f t="shared" si="4"/>
        <v>Jančošková Eva</v>
      </c>
      <c r="U6" s="124"/>
      <c r="V6" s="55" t="str">
        <f t="shared" si="5"/>
        <v>Zvolen</v>
      </c>
      <c r="W6" s="42"/>
      <c r="X6" s="42"/>
      <c r="Y6" s="44"/>
      <c r="Z6" s="1"/>
      <c r="AB6" s="41">
        <v>3</v>
      </c>
      <c r="AC6" s="123" t="str">
        <f t="shared" si="6"/>
        <v>Petőová Erika</v>
      </c>
      <c r="AD6" s="124"/>
      <c r="AE6" s="55" t="str">
        <f t="shared" si="7"/>
        <v>Komárno</v>
      </c>
      <c r="AF6" s="42"/>
      <c r="AG6" s="42"/>
      <c r="AH6" s="44"/>
      <c r="AI6" s="1"/>
    </row>
    <row r="7" spans="1:35" ht="50.1" customHeight="1" x14ac:dyDescent="0.3">
      <c r="A7" s="41">
        <v>4</v>
      </c>
      <c r="B7" s="123" t="str">
        <f t="shared" si="0"/>
        <v>Linda Palkechová</v>
      </c>
      <c r="C7" s="124"/>
      <c r="D7" s="55" t="str">
        <f t="shared" si="1"/>
        <v>Drahovce</v>
      </c>
      <c r="E7" s="42"/>
      <c r="F7" s="42"/>
      <c r="G7" s="44"/>
      <c r="H7" s="1"/>
      <c r="J7" s="41">
        <v>4</v>
      </c>
      <c r="K7" s="123" t="str">
        <f t="shared" si="2"/>
        <v>Krivjanská Mirka</v>
      </c>
      <c r="L7" s="124"/>
      <c r="M7" s="55" t="str">
        <f t="shared" si="3"/>
        <v>Spišská Nová Ves</v>
      </c>
      <c r="N7" s="42"/>
      <c r="O7" s="42"/>
      <c r="P7" s="44"/>
      <c r="Q7" s="1"/>
      <c r="S7" s="41">
        <v>4</v>
      </c>
      <c r="T7" s="123" t="str">
        <f t="shared" si="4"/>
        <v>Lenka Turovská</v>
      </c>
      <c r="U7" s="124"/>
      <c r="V7" s="55" t="str">
        <f t="shared" si="5"/>
        <v>Nobé Mesto</v>
      </c>
      <c r="W7" s="42"/>
      <c r="X7" s="42"/>
      <c r="Y7" s="44"/>
      <c r="Z7" s="1"/>
      <c r="AB7" s="41">
        <v>4</v>
      </c>
      <c r="AC7" s="123" t="str">
        <f t="shared" si="6"/>
        <v>Jančošková Eva</v>
      </c>
      <c r="AD7" s="124"/>
      <c r="AE7" s="55" t="str">
        <f t="shared" si="7"/>
        <v>Zvolen</v>
      </c>
      <c r="AF7" s="42"/>
      <c r="AG7" s="42"/>
      <c r="AH7" s="44"/>
      <c r="AI7" s="1"/>
    </row>
    <row r="8" spans="1:35" ht="50.1" customHeight="1" x14ac:dyDescent="0.3">
      <c r="A8" s="41">
        <v>5</v>
      </c>
      <c r="B8" s="123" t="str">
        <f t="shared" si="0"/>
        <v>Lenka Turovská</v>
      </c>
      <c r="C8" s="124"/>
      <c r="D8" s="55" t="str">
        <f t="shared" si="1"/>
        <v>Nobé Mesto</v>
      </c>
      <c r="E8" s="42"/>
      <c r="F8" s="42"/>
      <c r="G8" s="44"/>
      <c r="H8" s="1"/>
      <c r="J8" s="41">
        <v>5</v>
      </c>
      <c r="K8" s="123" t="str">
        <f t="shared" si="2"/>
        <v>Petőczová Sandra</v>
      </c>
      <c r="L8" s="124"/>
      <c r="M8" s="55" t="str">
        <f t="shared" si="3"/>
        <v>Veľké Kapušany</v>
      </c>
      <c r="N8" s="42"/>
      <c r="O8" s="42"/>
      <c r="P8" s="44"/>
      <c r="Q8" s="1"/>
      <c r="S8" s="41">
        <v>5</v>
      </c>
      <c r="T8" s="123" t="str">
        <f t="shared" si="4"/>
        <v>Linda Palkechová</v>
      </c>
      <c r="U8" s="124"/>
      <c r="V8" s="55" t="str">
        <f t="shared" si="5"/>
        <v>Drahovce</v>
      </c>
      <c r="W8" s="42"/>
      <c r="X8" s="42"/>
      <c r="Y8" s="44"/>
      <c r="Z8" s="1"/>
      <c r="AB8" s="41">
        <v>5</v>
      </c>
      <c r="AC8" s="123" t="str">
        <f t="shared" si="6"/>
        <v>Halušková Lucia</v>
      </c>
      <c r="AD8" s="124"/>
      <c r="AE8" s="55" t="str">
        <f t="shared" si="7"/>
        <v>Turčianske Teplice</v>
      </c>
      <c r="AF8" s="42"/>
      <c r="AG8" s="42"/>
      <c r="AH8" s="44"/>
      <c r="AI8" s="1"/>
    </row>
    <row r="9" spans="1:35" ht="50.1" customHeight="1" x14ac:dyDescent="0.3">
      <c r="A9" s="41">
        <v>6</v>
      </c>
      <c r="B9" s="123" t="str">
        <f t="shared" si="0"/>
        <v>Jančošková Eva</v>
      </c>
      <c r="C9" s="124"/>
      <c r="D9" s="55" t="str">
        <f t="shared" si="1"/>
        <v>Zvolen</v>
      </c>
      <c r="E9" s="42"/>
      <c r="F9" s="45"/>
      <c r="G9" s="44"/>
      <c r="H9" s="1"/>
      <c r="J9" s="41">
        <v>6</v>
      </c>
      <c r="K9" s="123" t="str">
        <f t="shared" si="2"/>
        <v>Linda Palkechová</v>
      </c>
      <c r="L9" s="124"/>
      <c r="M9" s="55" t="str">
        <f t="shared" si="3"/>
        <v>Drahovce</v>
      </c>
      <c r="N9" s="42"/>
      <c r="O9" s="45"/>
      <c r="P9" s="44"/>
      <c r="Q9" s="1"/>
      <c r="S9" s="41">
        <v>6</v>
      </c>
      <c r="T9" s="123" t="str">
        <f t="shared" si="4"/>
        <v>Petőczová Sandra</v>
      </c>
      <c r="U9" s="124"/>
      <c r="V9" s="55" t="str">
        <f t="shared" si="5"/>
        <v>Veľké Kapušany</v>
      </c>
      <c r="W9" s="42"/>
      <c r="X9" s="45"/>
      <c r="Y9" s="44"/>
      <c r="Z9" s="1"/>
      <c r="AB9" s="41">
        <v>6</v>
      </c>
      <c r="AC9" s="123" t="str">
        <f t="shared" si="6"/>
        <v>Lenka Turovská</v>
      </c>
      <c r="AD9" s="124"/>
      <c r="AE9" s="55" t="str">
        <f t="shared" si="7"/>
        <v>Nobé Mesto</v>
      </c>
      <c r="AF9" s="42"/>
      <c r="AG9" s="45"/>
      <c r="AH9" s="44"/>
      <c r="AI9" s="1"/>
    </row>
    <row r="10" spans="1:35" ht="50.1" customHeight="1" x14ac:dyDescent="0.3">
      <c r="A10" s="41">
        <v>7</v>
      </c>
      <c r="B10" s="123" t="str">
        <f t="shared" si="0"/>
        <v>Halušková Lucia</v>
      </c>
      <c r="C10" s="124"/>
      <c r="D10" s="55" t="str">
        <f t="shared" si="1"/>
        <v>Turčianske Teplice</v>
      </c>
      <c r="E10" s="42"/>
      <c r="F10" s="42"/>
      <c r="G10" s="44"/>
      <c r="H10" s="1"/>
      <c r="J10" s="41">
        <v>7</v>
      </c>
      <c r="K10" s="123" t="str">
        <f t="shared" si="2"/>
        <v>Nagyová Zuzana</v>
      </c>
      <c r="L10" s="124"/>
      <c r="M10" s="55" t="str">
        <f t="shared" si="3"/>
        <v>Košice</v>
      </c>
      <c r="N10" s="42"/>
      <c r="O10" s="42"/>
      <c r="P10" s="44"/>
      <c r="Q10" s="1"/>
      <c r="S10" s="41">
        <v>7</v>
      </c>
      <c r="T10" s="123" t="str">
        <f t="shared" si="4"/>
        <v>Krivjanská Mirka</v>
      </c>
      <c r="U10" s="124"/>
      <c r="V10" s="55" t="str">
        <f t="shared" si="5"/>
        <v>Spišská Nová Ves</v>
      </c>
      <c r="W10" s="42"/>
      <c r="X10" s="42"/>
      <c r="Y10" s="44"/>
      <c r="Z10" s="1"/>
      <c r="AB10" s="41">
        <v>7</v>
      </c>
      <c r="AC10" s="123" t="e">
        <f t="shared" si="6"/>
        <v>#N/A</v>
      </c>
      <c r="AD10" s="124"/>
      <c r="AE10" s="55" t="e">
        <f t="shared" si="7"/>
        <v>#N/A</v>
      </c>
      <c r="AF10" s="42"/>
      <c r="AG10" s="42"/>
      <c r="AH10" s="44"/>
      <c r="AI10" s="1"/>
    </row>
    <row r="11" spans="1:35" ht="50.1" customHeight="1" thickBot="1" x14ac:dyDescent="0.35">
      <c r="A11" s="41">
        <v>8</v>
      </c>
      <c r="B11" s="123" t="str">
        <f t="shared" si="0"/>
        <v>Nagyová Zuzana</v>
      </c>
      <c r="C11" s="124"/>
      <c r="D11" s="55" t="str">
        <f t="shared" si="1"/>
        <v>Košice</v>
      </c>
      <c r="E11" s="42"/>
      <c r="F11" s="42"/>
      <c r="G11" s="44"/>
      <c r="H11" s="1"/>
      <c r="J11" s="41">
        <v>8</v>
      </c>
      <c r="K11" s="123" t="str">
        <f t="shared" si="2"/>
        <v>Halušková Lucia</v>
      </c>
      <c r="L11" s="124"/>
      <c r="M11" s="55" t="str">
        <f t="shared" si="3"/>
        <v>Turčianske Teplice</v>
      </c>
      <c r="N11" s="42"/>
      <c r="O11" s="42"/>
      <c r="P11" s="44"/>
      <c r="Q11" s="1"/>
      <c r="S11" s="41">
        <v>8</v>
      </c>
      <c r="T11" s="123" t="str">
        <f t="shared" si="4"/>
        <v>Nagyová Zuzana</v>
      </c>
      <c r="U11" s="124"/>
      <c r="V11" s="55" t="str">
        <f t="shared" si="5"/>
        <v>Košice</v>
      </c>
      <c r="W11" s="42"/>
      <c r="X11" s="42"/>
      <c r="Y11" s="44"/>
      <c r="Z11" s="1"/>
      <c r="AB11" s="41">
        <v>8</v>
      </c>
      <c r="AC11" s="123" t="str">
        <f t="shared" si="6"/>
        <v>Krivjanská Mirka</v>
      </c>
      <c r="AD11" s="124"/>
      <c r="AE11" s="55" t="str">
        <f t="shared" si="7"/>
        <v>Spišská Nová Ves</v>
      </c>
      <c r="AF11" s="42"/>
      <c r="AG11" s="42"/>
      <c r="AH11" s="44"/>
      <c r="AI11" s="1"/>
    </row>
    <row r="12" spans="1:35" ht="31.5" hidden="1" customHeight="1" x14ac:dyDescent="0.3">
      <c r="A12" s="41">
        <v>9</v>
      </c>
      <c r="B12" s="123" t="e">
        <f t="shared" si="0"/>
        <v>#N/A</v>
      </c>
      <c r="C12" s="124"/>
      <c r="D12" s="55" t="e">
        <f t="shared" si="1"/>
        <v>#N/A</v>
      </c>
      <c r="E12" s="42"/>
      <c r="F12" s="42"/>
      <c r="G12" s="44"/>
      <c r="H12" s="1"/>
      <c r="J12" s="41">
        <v>9</v>
      </c>
      <c r="K12" s="123" t="e">
        <f t="shared" si="2"/>
        <v>#N/A</v>
      </c>
      <c r="L12" s="124"/>
      <c r="M12" s="55" t="e">
        <f t="shared" si="3"/>
        <v>#N/A</v>
      </c>
      <c r="N12" s="42"/>
      <c r="O12" s="42"/>
      <c r="P12" s="44"/>
      <c r="Q12" s="1"/>
      <c r="S12" s="41">
        <v>9</v>
      </c>
      <c r="T12" s="123" t="e">
        <f t="shared" si="4"/>
        <v>#N/A</v>
      </c>
      <c r="U12" s="124"/>
      <c r="V12" s="55" t="e">
        <f t="shared" si="5"/>
        <v>#N/A</v>
      </c>
      <c r="W12" s="42"/>
      <c r="X12" s="42"/>
      <c r="Y12" s="44"/>
      <c r="Z12" s="1"/>
      <c r="AB12" s="41">
        <v>9</v>
      </c>
      <c r="AC12" s="123" t="str">
        <f t="shared" si="6"/>
        <v>Nagyová Zuzana</v>
      </c>
      <c r="AD12" s="124"/>
      <c r="AE12" s="55" t="str">
        <f t="shared" si="7"/>
        <v>Košice</v>
      </c>
      <c r="AF12" s="42"/>
      <c r="AG12" s="42"/>
      <c r="AH12" s="44"/>
      <c r="AI12" s="1"/>
    </row>
    <row r="13" spans="1:35" ht="31.5" hidden="1" customHeight="1" x14ac:dyDescent="0.3">
      <c r="A13" s="41">
        <v>10</v>
      </c>
      <c r="B13" s="123" t="e">
        <f t="shared" si="0"/>
        <v>#N/A</v>
      </c>
      <c r="C13" s="124"/>
      <c r="D13" s="55" t="e">
        <f t="shared" si="1"/>
        <v>#N/A</v>
      </c>
      <c r="E13" s="42"/>
      <c r="F13" s="42"/>
      <c r="G13" s="44"/>
      <c r="H13" s="1"/>
      <c r="J13" s="41">
        <v>10</v>
      </c>
      <c r="K13" s="123" t="e">
        <f t="shared" si="2"/>
        <v>#N/A</v>
      </c>
      <c r="L13" s="124"/>
      <c r="M13" s="55" t="e">
        <f t="shared" si="3"/>
        <v>#N/A</v>
      </c>
      <c r="N13" s="42"/>
      <c r="O13" s="42"/>
      <c r="P13" s="44"/>
      <c r="Q13" s="1"/>
      <c r="S13" s="41">
        <v>10</v>
      </c>
      <c r="T13" s="123" t="e">
        <f t="shared" si="4"/>
        <v>#N/A</v>
      </c>
      <c r="U13" s="124"/>
      <c r="V13" s="55" t="e">
        <f t="shared" si="5"/>
        <v>#N/A</v>
      </c>
      <c r="W13" s="42"/>
      <c r="X13" s="42"/>
      <c r="Y13" s="44"/>
      <c r="Z13" s="1"/>
      <c r="AB13" s="41">
        <v>10</v>
      </c>
      <c r="AC13" s="123" t="e">
        <f t="shared" si="6"/>
        <v>#N/A</v>
      </c>
      <c r="AD13" s="124"/>
      <c r="AE13" s="55" t="e">
        <f t="shared" si="7"/>
        <v>#N/A</v>
      </c>
      <c r="AF13" s="42"/>
      <c r="AG13" s="42"/>
      <c r="AH13" s="44"/>
      <c r="AI13" s="1"/>
    </row>
    <row r="14" spans="1:35" ht="31.5" hidden="1" customHeight="1" x14ac:dyDescent="0.3">
      <c r="A14" s="41">
        <v>11</v>
      </c>
      <c r="B14" s="123" t="e">
        <f t="shared" si="0"/>
        <v>#N/A</v>
      </c>
      <c r="C14" s="124"/>
      <c r="D14" s="55" t="e">
        <f t="shared" si="1"/>
        <v>#N/A</v>
      </c>
      <c r="E14" s="42"/>
      <c r="F14" s="42"/>
      <c r="G14" s="44"/>
      <c r="H14" s="1"/>
      <c r="J14" s="41">
        <v>11</v>
      </c>
      <c r="K14" s="123" t="e">
        <f t="shared" si="2"/>
        <v>#N/A</v>
      </c>
      <c r="L14" s="124"/>
      <c r="M14" s="55" t="e">
        <f t="shared" si="3"/>
        <v>#N/A</v>
      </c>
      <c r="N14" s="42"/>
      <c r="O14" s="42"/>
      <c r="P14" s="44"/>
      <c r="Q14" s="1"/>
      <c r="S14" s="41">
        <v>11</v>
      </c>
      <c r="T14" s="123" t="e">
        <f t="shared" si="4"/>
        <v>#N/A</v>
      </c>
      <c r="U14" s="124"/>
      <c r="V14" s="55" t="e">
        <f t="shared" si="5"/>
        <v>#N/A</v>
      </c>
      <c r="W14" s="42"/>
      <c r="X14" s="42"/>
      <c r="Y14" s="44"/>
      <c r="Z14" s="1"/>
      <c r="AB14" s="41">
        <v>11</v>
      </c>
      <c r="AC14" s="123" t="e">
        <f t="shared" si="6"/>
        <v>#N/A</v>
      </c>
      <c r="AD14" s="124"/>
      <c r="AE14" s="55" t="e">
        <f t="shared" si="7"/>
        <v>#N/A</v>
      </c>
      <c r="AF14" s="42"/>
      <c r="AG14" s="42"/>
      <c r="AH14" s="44"/>
      <c r="AI14" s="1"/>
    </row>
    <row r="15" spans="1:35" ht="31.5" hidden="1" customHeight="1" x14ac:dyDescent="0.3">
      <c r="A15" s="41">
        <v>12</v>
      </c>
      <c r="B15" s="123" t="e">
        <f t="shared" si="0"/>
        <v>#N/A</v>
      </c>
      <c r="C15" s="124"/>
      <c r="D15" s="55" t="e">
        <f t="shared" si="1"/>
        <v>#N/A</v>
      </c>
      <c r="E15" s="42"/>
      <c r="F15" s="42"/>
      <c r="G15" s="44"/>
      <c r="H15" s="1"/>
      <c r="J15" s="41">
        <v>12</v>
      </c>
      <c r="K15" s="123" t="e">
        <f t="shared" si="2"/>
        <v>#N/A</v>
      </c>
      <c r="L15" s="124"/>
      <c r="M15" s="55" t="e">
        <f t="shared" si="3"/>
        <v>#N/A</v>
      </c>
      <c r="N15" s="42"/>
      <c r="O15" s="42"/>
      <c r="P15" s="44"/>
      <c r="Q15" s="1"/>
      <c r="S15" s="41">
        <v>12</v>
      </c>
      <c r="T15" s="123" t="e">
        <f t="shared" si="4"/>
        <v>#N/A</v>
      </c>
      <c r="U15" s="124"/>
      <c r="V15" s="55" t="e">
        <f t="shared" si="5"/>
        <v>#N/A</v>
      </c>
      <c r="W15" s="42"/>
      <c r="X15" s="42"/>
      <c r="Y15" s="44"/>
      <c r="Z15" s="1"/>
      <c r="AB15" s="41">
        <v>12</v>
      </c>
      <c r="AC15" s="123" t="e">
        <f t="shared" si="6"/>
        <v>#N/A</v>
      </c>
      <c r="AD15" s="124"/>
      <c r="AE15" s="55" t="e">
        <f t="shared" si="7"/>
        <v>#N/A</v>
      </c>
      <c r="AF15" s="42"/>
      <c r="AG15" s="42"/>
      <c r="AH15" s="44"/>
      <c r="AI15" s="1"/>
    </row>
    <row r="16" spans="1:35" ht="31.5" hidden="1" customHeight="1" x14ac:dyDescent="0.3">
      <c r="A16" s="41">
        <v>13</v>
      </c>
      <c r="B16" s="123"/>
      <c r="C16" s="124"/>
      <c r="D16" s="43"/>
      <c r="E16" s="42"/>
      <c r="F16" s="42"/>
      <c r="G16" s="44"/>
      <c r="H16" s="1"/>
      <c r="J16" s="41">
        <v>13</v>
      </c>
      <c r="K16" s="123"/>
      <c r="L16" s="124"/>
      <c r="M16" s="43"/>
      <c r="N16" s="42"/>
      <c r="O16" s="42"/>
      <c r="P16" s="44"/>
      <c r="Q16" s="1"/>
      <c r="S16" s="41">
        <v>13</v>
      </c>
      <c r="T16" s="123"/>
      <c r="U16" s="124"/>
      <c r="V16" s="43"/>
      <c r="W16" s="42"/>
      <c r="X16" s="42"/>
      <c r="Y16" s="44"/>
      <c r="Z16" s="1"/>
      <c r="AB16" s="41">
        <v>13</v>
      </c>
      <c r="AC16" s="123"/>
      <c r="AD16" s="124"/>
      <c r="AE16" s="43"/>
      <c r="AF16" s="42"/>
      <c r="AG16" s="42"/>
      <c r="AH16" s="44"/>
      <c r="AI16" s="1"/>
    </row>
    <row r="17" spans="1:35" ht="31.5" hidden="1" customHeight="1" x14ac:dyDescent="0.3">
      <c r="A17" s="41">
        <v>14</v>
      </c>
      <c r="B17" s="123"/>
      <c r="C17" s="124"/>
      <c r="D17" s="47"/>
      <c r="E17" s="46"/>
      <c r="F17" s="46"/>
      <c r="G17" s="48"/>
      <c r="H17" s="1"/>
      <c r="J17" s="41">
        <v>14</v>
      </c>
      <c r="K17" s="123"/>
      <c r="L17" s="124"/>
      <c r="M17" s="47"/>
      <c r="N17" s="46"/>
      <c r="O17" s="46"/>
      <c r="P17" s="48"/>
      <c r="Q17" s="1"/>
      <c r="S17" s="41">
        <v>14</v>
      </c>
      <c r="T17" s="123"/>
      <c r="U17" s="124"/>
      <c r="V17" s="47"/>
      <c r="W17" s="46"/>
      <c r="X17" s="46"/>
      <c r="Y17" s="48"/>
      <c r="Z17" s="1"/>
      <c r="AB17" s="41">
        <v>14</v>
      </c>
      <c r="AC17" s="123"/>
      <c r="AD17" s="124"/>
      <c r="AE17" s="47"/>
      <c r="AF17" s="46"/>
      <c r="AG17" s="46"/>
      <c r="AH17" s="48"/>
      <c r="AI17" s="1"/>
    </row>
    <row r="18" spans="1:35" ht="31.5" hidden="1" customHeight="1" x14ac:dyDescent="0.3">
      <c r="A18" s="41">
        <v>15</v>
      </c>
      <c r="B18" s="123"/>
      <c r="C18" s="124"/>
      <c r="D18" s="43"/>
      <c r="E18" s="42"/>
      <c r="F18" s="42"/>
      <c r="G18" s="44"/>
      <c r="H18" s="1"/>
      <c r="J18" s="41">
        <v>15</v>
      </c>
      <c r="K18" s="123"/>
      <c r="L18" s="124"/>
      <c r="M18" s="43"/>
      <c r="N18" s="42"/>
      <c r="O18" s="42"/>
      <c r="P18" s="44"/>
      <c r="Q18" s="1"/>
      <c r="S18" s="41">
        <v>15</v>
      </c>
      <c r="T18" s="123"/>
      <c r="U18" s="124"/>
      <c r="V18" s="43"/>
      <c r="W18" s="42"/>
      <c r="X18" s="42"/>
      <c r="Y18" s="44"/>
      <c r="Z18" s="1"/>
      <c r="AB18" s="41">
        <v>15</v>
      </c>
      <c r="AC18" s="123"/>
      <c r="AD18" s="124"/>
      <c r="AE18" s="43"/>
      <c r="AF18" s="42"/>
      <c r="AG18" s="42"/>
      <c r="AH18" s="44"/>
      <c r="AI18" s="1"/>
    </row>
    <row r="19" spans="1:35" ht="31.5" hidden="1" customHeight="1" x14ac:dyDescent="0.3">
      <c r="A19" s="41">
        <v>16</v>
      </c>
      <c r="B19" s="123"/>
      <c r="C19" s="124"/>
      <c r="D19" s="43"/>
      <c r="E19" s="42"/>
      <c r="F19" s="42"/>
      <c r="G19" s="44"/>
      <c r="H19" s="1"/>
      <c r="J19" s="41">
        <v>16</v>
      </c>
      <c r="K19" s="123"/>
      <c r="L19" s="124"/>
      <c r="M19" s="43"/>
      <c r="N19" s="42"/>
      <c r="O19" s="42"/>
      <c r="P19" s="44"/>
      <c r="Q19" s="1"/>
      <c r="S19" s="41">
        <v>16</v>
      </c>
      <c r="T19" s="123"/>
      <c r="U19" s="124"/>
      <c r="V19" s="43"/>
      <c r="W19" s="42"/>
      <c r="X19" s="42"/>
      <c r="Y19" s="44"/>
      <c r="Z19" s="1"/>
      <c r="AB19" s="41">
        <v>16</v>
      </c>
      <c r="AC19" s="123"/>
      <c r="AD19" s="124"/>
      <c r="AE19" s="43"/>
      <c r="AF19" s="42"/>
      <c r="AG19" s="42"/>
      <c r="AH19" s="44"/>
      <c r="AI19" s="1"/>
    </row>
    <row r="20" spans="1:35" ht="31.5" hidden="1" customHeight="1" x14ac:dyDescent="0.3">
      <c r="A20" s="41">
        <v>17</v>
      </c>
      <c r="B20" s="123"/>
      <c r="C20" s="124"/>
      <c r="D20" s="43"/>
      <c r="E20" s="42"/>
      <c r="F20" s="42"/>
      <c r="G20" s="44"/>
      <c r="H20" s="1"/>
      <c r="J20" s="41">
        <v>17</v>
      </c>
      <c r="K20" s="123"/>
      <c r="L20" s="124"/>
      <c r="M20" s="43"/>
      <c r="N20" s="42"/>
      <c r="O20" s="42"/>
      <c r="P20" s="44"/>
      <c r="Q20" s="1"/>
      <c r="S20" s="41">
        <v>17</v>
      </c>
      <c r="T20" s="123"/>
      <c r="U20" s="124"/>
      <c r="V20" s="43"/>
      <c r="W20" s="42"/>
      <c r="X20" s="42"/>
      <c r="Y20" s="44"/>
      <c r="Z20" s="1"/>
      <c r="AB20" s="41">
        <v>17</v>
      </c>
      <c r="AC20" s="123"/>
      <c r="AD20" s="124"/>
      <c r="AE20" s="43"/>
      <c r="AF20" s="42"/>
      <c r="AG20" s="42"/>
      <c r="AH20" s="44"/>
      <c r="AI20" s="1"/>
    </row>
    <row r="21" spans="1:35" ht="31.5" hidden="1" customHeight="1" x14ac:dyDescent="0.3">
      <c r="A21" s="41">
        <v>18</v>
      </c>
      <c r="B21" s="123"/>
      <c r="C21" s="124"/>
      <c r="D21" s="49"/>
      <c r="E21" s="39"/>
      <c r="F21" s="39"/>
      <c r="G21" s="40"/>
      <c r="H21" s="1"/>
      <c r="J21" s="41">
        <v>18</v>
      </c>
      <c r="K21" s="123"/>
      <c r="L21" s="124"/>
      <c r="M21" s="49"/>
      <c r="N21" s="39"/>
      <c r="O21" s="39"/>
      <c r="P21" s="40"/>
      <c r="Q21" s="1"/>
      <c r="S21" s="41">
        <v>18</v>
      </c>
      <c r="T21" s="123"/>
      <c r="U21" s="124"/>
      <c r="V21" s="49"/>
      <c r="W21" s="39"/>
      <c r="X21" s="39"/>
      <c r="Y21" s="40"/>
      <c r="Z21" s="1"/>
      <c r="AB21" s="41">
        <v>18</v>
      </c>
      <c r="AC21" s="123"/>
      <c r="AD21" s="124"/>
      <c r="AE21" s="49"/>
      <c r="AF21" s="39"/>
      <c r="AG21" s="39"/>
      <c r="AH21" s="40"/>
      <c r="AI21" s="1"/>
    </row>
    <row r="22" spans="1:35" ht="31.5" hidden="1" customHeight="1" x14ac:dyDescent="0.3">
      <c r="A22" s="41">
        <v>19</v>
      </c>
      <c r="B22" s="135"/>
      <c r="C22" s="136"/>
      <c r="D22" s="43"/>
      <c r="E22" s="42"/>
      <c r="F22" s="42"/>
      <c r="G22" s="44"/>
      <c r="H22" s="1"/>
      <c r="J22" s="41">
        <v>19</v>
      </c>
      <c r="K22" s="135"/>
      <c r="L22" s="136"/>
      <c r="M22" s="43"/>
      <c r="N22" s="42"/>
      <c r="O22" s="42"/>
      <c r="P22" s="44"/>
      <c r="Q22" s="1"/>
      <c r="S22" s="41">
        <v>19</v>
      </c>
      <c r="T22" s="135"/>
      <c r="U22" s="136"/>
      <c r="V22" s="43"/>
      <c r="W22" s="42"/>
      <c r="X22" s="42"/>
      <c r="Y22" s="44"/>
      <c r="Z22" s="1"/>
      <c r="AB22" s="41">
        <v>19</v>
      </c>
      <c r="AC22" s="135"/>
      <c r="AD22" s="136"/>
      <c r="AE22" s="43"/>
      <c r="AF22" s="42"/>
      <c r="AG22" s="42"/>
      <c r="AH22" s="44"/>
      <c r="AI22" s="1"/>
    </row>
    <row r="23" spans="1:35" ht="31.5" hidden="1" customHeight="1" thickBot="1" x14ac:dyDescent="0.35">
      <c r="A23" s="50">
        <v>20</v>
      </c>
      <c r="B23" s="137"/>
      <c r="C23" s="138"/>
      <c r="D23" s="52"/>
      <c r="E23" s="51"/>
      <c r="F23" s="51"/>
      <c r="G23" s="53"/>
      <c r="H23" s="1"/>
      <c r="J23" s="50">
        <v>20</v>
      </c>
      <c r="K23" s="137"/>
      <c r="L23" s="138"/>
      <c r="M23" s="52"/>
      <c r="N23" s="51"/>
      <c r="O23" s="51"/>
      <c r="P23" s="53"/>
      <c r="Q23" s="1"/>
      <c r="S23" s="50">
        <v>20</v>
      </c>
      <c r="T23" s="137"/>
      <c r="U23" s="138"/>
      <c r="V23" s="52"/>
      <c r="W23" s="51"/>
      <c r="X23" s="51"/>
      <c r="Y23" s="53"/>
      <c r="Z23" s="1"/>
      <c r="AB23" s="50">
        <v>20</v>
      </c>
      <c r="AC23" s="137"/>
      <c r="AD23" s="138"/>
      <c r="AE23" s="52"/>
      <c r="AF23" s="51"/>
      <c r="AG23" s="51"/>
      <c r="AH23" s="53"/>
      <c r="AI23" s="1"/>
    </row>
    <row r="24" spans="1:35" ht="33.75" customHeight="1" x14ac:dyDescent="0.35">
      <c r="A24" s="139" t="s">
        <v>39</v>
      </c>
      <c r="B24" s="139"/>
      <c r="C24" s="139"/>
      <c r="D24" s="134" t="s">
        <v>40</v>
      </c>
      <c r="E24" s="134"/>
      <c r="F24" s="134"/>
      <c r="J24" s="139" t="s">
        <v>39</v>
      </c>
      <c r="K24" s="139"/>
      <c r="L24" s="139"/>
      <c r="M24" s="134" t="s">
        <v>40</v>
      </c>
      <c r="N24" s="134"/>
      <c r="O24" s="134"/>
      <c r="S24" s="139" t="s">
        <v>39</v>
      </c>
      <c r="T24" s="139"/>
      <c r="U24" s="139"/>
      <c r="V24" s="134" t="s">
        <v>40</v>
      </c>
      <c r="W24" s="134"/>
      <c r="X24" s="134"/>
      <c r="AB24" s="139" t="s">
        <v>39</v>
      </c>
      <c r="AC24" s="139"/>
      <c r="AD24" s="139"/>
      <c r="AE24" s="134" t="s">
        <v>40</v>
      </c>
      <c r="AF24" s="134"/>
      <c r="AG24" s="134"/>
    </row>
    <row r="27" spans="1:35" x14ac:dyDescent="0.2">
      <c r="A27" t="s">
        <v>32</v>
      </c>
      <c r="B27" t="s">
        <v>33</v>
      </c>
      <c r="J27" t="s">
        <v>32</v>
      </c>
      <c r="K27" t="s">
        <v>33</v>
      </c>
      <c r="S27" t="s">
        <v>32</v>
      </c>
      <c r="T27" t="s">
        <v>33</v>
      </c>
      <c r="AB27" t="s">
        <v>32</v>
      </c>
      <c r="AC27" t="s">
        <v>33</v>
      </c>
    </row>
    <row r="28" spans="1:35" x14ac:dyDescent="0.2">
      <c r="A28">
        <f>'12 družstiev Pretek č. 1'!C6</f>
        <v>5</v>
      </c>
      <c r="B28" t="str">
        <f>'12 družstiev Pretek č. 1'!C5</f>
        <v>Lenka Turovská</v>
      </c>
      <c r="C28" t="str">
        <f>'12 družstiev Pretek č. 1'!$B$5</f>
        <v>Nobé Mesto</v>
      </c>
      <c r="D28">
        <v>1</v>
      </c>
      <c r="E28" t="str">
        <f>VLOOKUP($D28,$A$28:$B$39,COLUMN($B$28:$B$39),0)</f>
        <v>Petőczová Sandra</v>
      </c>
      <c r="F28" t="str">
        <f>VLOOKUP($D28,$A$28:$C$39,COLUMN($C$28:$C$39),0)</f>
        <v>Veľké Kapušany</v>
      </c>
      <c r="J28">
        <f>'12 družstiev Pretek č. 1'!F6</f>
        <v>1</v>
      </c>
      <c r="K28" t="str">
        <f>'12 družstiev Pretek č. 1'!F5</f>
        <v>Lenka Turovská</v>
      </c>
      <c r="L28" t="str">
        <f>'12 družstiev Pretek č. 1'!$B$5</f>
        <v>Nobé Mesto</v>
      </c>
      <c r="M28">
        <v>1</v>
      </c>
      <c r="N28" t="str">
        <f>VLOOKUP($M28,$J$28:$K$39,COLUMN($B$28:$B$39),0)</f>
        <v>Lenka Turovská</v>
      </c>
      <c r="O28" t="str">
        <f>VLOOKUP($M28,$J$28:$L$39,COLUMN($C$28:$C$39),0)</f>
        <v>Nobé Mesto</v>
      </c>
      <c r="S28">
        <f>'12 družstiev Pretek č. 1'!I6</f>
        <v>4</v>
      </c>
      <c r="T28" t="str">
        <f>'12 družstiev Pretek č. 1'!I5</f>
        <v>Lenka Turovská</v>
      </c>
      <c r="U28" t="str">
        <f>'12 družstiev Pretek č. 1'!$B$5</f>
        <v>Nobé Mesto</v>
      </c>
      <c r="V28">
        <v>1</v>
      </c>
      <c r="W28" t="str">
        <f>VLOOKUP($V28,$S$28:$T$39,COLUMN($B$28:$B$39),0)</f>
        <v>Petőová Erika</v>
      </c>
      <c r="X28" t="str">
        <f>VLOOKUP($V28,$S$28:$U$39,COLUMN($C$28:$C$39),0)</f>
        <v>Komárno</v>
      </c>
      <c r="AB28">
        <f>'12 družstiev Pretek č. 1'!L6</f>
        <v>6</v>
      </c>
      <c r="AC28" t="str">
        <f>'12 družstiev Pretek č. 1'!L5</f>
        <v>Lenka Turovská</v>
      </c>
      <c r="AD28" t="str">
        <f>'12 družstiev Pretek č. 1'!$B$5</f>
        <v>Nobé Mesto</v>
      </c>
      <c r="AE28">
        <v>1</v>
      </c>
      <c r="AF28" t="str">
        <f>VLOOKUP($AE28,$AB$28:$AC$39,COLUMN($B$28:$B$39),0)</f>
        <v>Linda Palkechová</v>
      </c>
      <c r="AG28" t="str">
        <f>VLOOKUP($AE28,$AB$28:$AD$39,COLUMN($C$28:$C$39),0)</f>
        <v>Drahovce</v>
      </c>
    </row>
    <row r="29" spans="1:35" x14ac:dyDescent="0.2">
      <c r="A29">
        <f>'12 družstiev Pretek č. 1'!C8</f>
        <v>4</v>
      </c>
      <c r="B29" t="str">
        <f>'12 družstiev Pretek č. 1'!C7</f>
        <v>Linda Palkechová</v>
      </c>
      <c r="C29" t="str">
        <f>'12 družstiev Pretek č. 1'!$B$7</f>
        <v>Drahovce</v>
      </c>
      <c r="D29">
        <v>2</v>
      </c>
      <c r="E29" t="str">
        <f t="shared" ref="E29:E39" si="8">VLOOKUP($D29,$A$28:$B$39,COLUMN($B$28:$B$39),0)</f>
        <v>Krivjanská Mirka</v>
      </c>
      <c r="F29" t="str">
        <f t="shared" ref="F29:F39" si="9">VLOOKUP($D29,$A$28:$C$39,COLUMN($C$28:$C$39),0)</f>
        <v>Spišská Nová Ves</v>
      </c>
      <c r="J29">
        <f>'12 družstiev Pretek č. 1'!F8</f>
        <v>6</v>
      </c>
      <c r="K29" t="str">
        <f>'12 družstiev Pretek č. 1'!F7</f>
        <v>Linda Palkechová</v>
      </c>
      <c r="L29" t="str">
        <f>'12 družstiev Pretek č. 1'!$B$7</f>
        <v>Drahovce</v>
      </c>
      <c r="M29">
        <v>2</v>
      </c>
      <c r="N29" t="str">
        <f t="shared" ref="N29:N39" si="10">VLOOKUP($M29,$J$28:$K$39,COLUMN($B$28:$B$39),0)</f>
        <v>Petőová Erika</v>
      </c>
      <c r="O29" t="str">
        <f t="shared" ref="O29:O39" si="11">VLOOKUP($M29,$J$28:$L$39,COLUMN($C$28:$C$39),0)</f>
        <v>Komárno</v>
      </c>
      <c r="S29">
        <f>'12 družstiev Pretek č. 1'!I8</f>
        <v>5</v>
      </c>
      <c r="T29" t="str">
        <f>'12 družstiev Pretek č. 1'!I7</f>
        <v>Linda Palkechová</v>
      </c>
      <c r="U29" t="str">
        <f>'12 družstiev Pretek č. 1'!$B$7</f>
        <v>Drahovce</v>
      </c>
      <c r="V29">
        <v>2</v>
      </c>
      <c r="W29" t="str">
        <f t="shared" ref="W29:W39" si="12">VLOOKUP($V29,$S$28:$T$39,COLUMN($B$28:$B$39),0)</f>
        <v>Halušková Lucia</v>
      </c>
      <c r="X29" t="str">
        <f t="shared" ref="X29:X39" si="13">VLOOKUP($V29,$S$28:$U$39,COLUMN($C$28:$C$39),0)</f>
        <v>Turčianske Teplice</v>
      </c>
      <c r="AB29">
        <f>'12 družstiev Pretek č. 1'!L8</f>
        <v>1</v>
      </c>
      <c r="AC29" t="str">
        <f>'12 družstiev Pretek č. 1'!L7</f>
        <v>Linda Palkechová</v>
      </c>
      <c r="AD29" t="str">
        <f>'12 družstiev Pretek č. 1'!$B$7</f>
        <v>Drahovce</v>
      </c>
      <c r="AE29">
        <v>2</v>
      </c>
      <c r="AF29" t="str">
        <f t="shared" ref="AF29:AF39" si="14">VLOOKUP($AE29,$AB$28:$AC$39,COLUMN($B$28:$B$39),0)</f>
        <v>Petőczová Sandra</v>
      </c>
      <c r="AG29" t="str">
        <f t="shared" ref="AG29:AG39" si="15">VLOOKUP($AE29,$AB$28:$AD$39,COLUMN($C$28:$C$39),0)</f>
        <v>Veľké Kapušany</v>
      </c>
    </row>
    <row r="30" spans="1:35" x14ac:dyDescent="0.2">
      <c r="A30">
        <f>'12 družstiev Pretek č. 1'!C10</f>
        <v>7</v>
      </c>
      <c r="B30" t="str">
        <f>'12 družstiev Pretek č. 1'!C9</f>
        <v>Halušková Lucia</v>
      </c>
      <c r="C30" t="str">
        <f>'12 družstiev Pretek č. 1'!$B$9</f>
        <v>Turčianske Teplice</v>
      </c>
      <c r="D30">
        <v>3</v>
      </c>
      <c r="E30" t="str">
        <f t="shared" si="8"/>
        <v>Petőová Erika</v>
      </c>
      <c r="F30" t="str">
        <f t="shared" si="9"/>
        <v>Komárno</v>
      </c>
      <c r="J30">
        <f>'12 družstiev Pretek č. 1'!F10</f>
        <v>8</v>
      </c>
      <c r="K30" t="str">
        <f>'12 družstiev Pretek č. 1'!F9</f>
        <v>Halušková Lucia</v>
      </c>
      <c r="L30" t="str">
        <f>'12 družstiev Pretek č. 1'!$B$9</f>
        <v>Turčianske Teplice</v>
      </c>
      <c r="M30">
        <v>3</v>
      </c>
      <c r="N30" t="str">
        <f t="shared" si="10"/>
        <v>Jančošková Eva</v>
      </c>
      <c r="O30" t="str">
        <f t="shared" si="11"/>
        <v>Zvolen</v>
      </c>
      <c r="S30">
        <f>'12 družstiev Pretek č. 1'!I10</f>
        <v>2</v>
      </c>
      <c r="T30" t="str">
        <f>'12 družstiev Pretek č. 1'!I9</f>
        <v>Halušková Lucia</v>
      </c>
      <c r="U30" t="str">
        <f>'12 družstiev Pretek č. 1'!$B$9</f>
        <v>Turčianske Teplice</v>
      </c>
      <c r="V30">
        <v>3</v>
      </c>
      <c r="W30" t="str">
        <f t="shared" si="12"/>
        <v>Jančošková Eva</v>
      </c>
      <c r="X30" t="str">
        <f t="shared" si="13"/>
        <v>Zvolen</v>
      </c>
      <c r="AB30">
        <f>'12 družstiev Pretek č. 1'!L10</f>
        <v>5</v>
      </c>
      <c r="AC30" t="str">
        <f>'12 družstiev Pretek č. 1'!L9</f>
        <v>Halušková Lucia</v>
      </c>
      <c r="AD30" t="str">
        <f>'12 družstiev Pretek č. 1'!$B$9</f>
        <v>Turčianske Teplice</v>
      </c>
      <c r="AE30">
        <v>3</v>
      </c>
      <c r="AF30" t="str">
        <f t="shared" si="14"/>
        <v>Petőová Erika</v>
      </c>
      <c r="AG30" t="str">
        <f t="shared" si="15"/>
        <v>Komárno</v>
      </c>
    </row>
    <row r="31" spans="1:35" x14ac:dyDescent="0.2">
      <c r="A31">
        <f>'12 družstiev Pretek č. 1'!C12</f>
        <v>6</v>
      </c>
      <c r="B31" t="str">
        <f>'12 družstiev Pretek č. 1'!C11</f>
        <v>Jančošková Eva</v>
      </c>
      <c r="C31" t="str">
        <f>'12 družstiev Pretek č. 1'!$B$11</f>
        <v>Zvolen</v>
      </c>
      <c r="D31">
        <v>4</v>
      </c>
      <c r="E31" t="str">
        <f t="shared" si="8"/>
        <v>Linda Palkechová</v>
      </c>
      <c r="F31" t="str">
        <f t="shared" si="9"/>
        <v>Drahovce</v>
      </c>
      <c r="J31">
        <f>'12 družstiev Pretek č. 1'!F12</f>
        <v>3</v>
      </c>
      <c r="K31" t="str">
        <f>'12 družstiev Pretek č. 1'!F11</f>
        <v>Jančošková Eva</v>
      </c>
      <c r="L31" t="str">
        <f>'12 družstiev Pretek č. 1'!$B$11</f>
        <v>Zvolen</v>
      </c>
      <c r="M31">
        <v>4</v>
      </c>
      <c r="N31" t="str">
        <f t="shared" si="10"/>
        <v>Krivjanská Mirka</v>
      </c>
      <c r="O31" t="str">
        <f t="shared" si="11"/>
        <v>Spišská Nová Ves</v>
      </c>
      <c r="S31">
        <f>'12 družstiev Pretek č. 1'!I12</f>
        <v>3</v>
      </c>
      <c r="T31" t="str">
        <f>'12 družstiev Pretek č. 1'!I11</f>
        <v>Jančošková Eva</v>
      </c>
      <c r="U31" t="str">
        <f>'12 družstiev Pretek č. 1'!$B$11</f>
        <v>Zvolen</v>
      </c>
      <c r="V31">
        <v>4</v>
      </c>
      <c r="W31" t="str">
        <f t="shared" si="12"/>
        <v>Lenka Turovská</v>
      </c>
      <c r="X31" t="str">
        <f t="shared" si="13"/>
        <v>Nobé Mesto</v>
      </c>
      <c r="AB31">
        <f>'12 družstiev Pretek č. 1'!L12</f>
        <v>4</v>
      </c>
      <c r="AC31" t="str">
        <f>'12 družstiev Pretek č. 1'!L11</f>
        <v>Jančošková Eva</v>
      </c>
      <c r="AD31" t="str">
        <f>'12 družstiev Pretek č. 1'!$B$11</f>
        <v>Zvolen</v>
      </c>
      <c r="AE31">
        <v>4</v>
      </c>
      <c r="AF31" t="str">
        <f t="shared" si="14"/>
        <v>Jančošková Eva</v>
      </c>
      <c r="AG31" t="str">
        <f t="shared" si="15"/>
        <v>Zvolen</v>
      </c>
    </row>
    <row r="32" spans="1:35" x14ac:dyDescent="0.2">
      <c r="A32">
        <f>'12 družstiev Pretek č. 1'!C14</f>
        <v>2</v>
      </c>
      <c r="B32" t="str">
        <f>'12 družstiev Pretek č. 1'!C13</f>
        <v>Krivjanská Mirka</v>
      </c>
      <c r="C32" t="str">
        <f>'12 družstiev Pretek č. 1'!$B$13</f>
        <v>Spišská Nová Ves</v>
      </c>
      <c r="D32">
        <v>5</v>
      </c>
      <c r="E32" t="str">
        <f t="shared" si="8"/>
        <v>Lenka Turovská</v>
      </c>
      <c r="F32" t="str">
        <f t="shared" si="9"/>
        <v>Nobé Mesto</v>
      </c>
      <c r="J32">
        <f>'12 družstiev Pretek č. 1'!F14</f>
        <v>4</v>
      </c>
      <c r="K32" t="str">
        <f>'12 družstiev Pretek č. 1'!F13</f>
        <v>Krivjanská Mirka</v>
      </c>
      <c r="L32" t="str">
        <f>'12 družstiev Pretek č. 1'!$B$13</f>
        <v>Spišská Nová Ves</v>
      </c>
      <c r="M32">
        <v>5</v>
      </c>
      <c r="N32" t="str">
        <f t="shared" si="10"/>
        <v>Petőczová Sandra</v>
      </c>
      <c r="O32" t="str">
        <f t="shared" si="11"/>
        <v>Veľké Kapušany</v>
      </c>
      <c r="S32">
        <f>'12 družstiev Pretek č. 1'!I14</f>
        <v>7</v>
      </c>
      <c r="T32" t="str">
        <f>'12 družstiev Pretek č. 1'!I13</f>
        <v>Krivjanská Mirka</v>
      </c>
      <c r="U32" t="str">
        <f>'12 družstiev Pretek č. 1'!$B$13</f>
        <v>Spišská Nová Ves</v>
      </c>
      <c r="V32">
        <v>5</v>
      </c>
      <c r="W32" t="str">
        <f t="shared" si="12"/>
        <v>Linda Palkechová</v>
      </c>
      <c r="X32" t="str">
        <f t="shared" si="13"/>
        <v>Drahovce</v>
      </c>
      <c r="AB32">
        <f>'12 družstiev Pretek č. 1'!L14</f>
        <v>8</v>
      </c>
      <c r="AC32" t="str">
        <f>'12 družstiev Pretek č. 1'!L13</f>
        <v>Krivjanská Mirka</v>
      </c>
      <c r="AD32" t="str">
        <f>'12 družstiev Pretek č. 1'!$B$13</f>
        <v>Spišská Nová Ves</v>
      </c>
      <c r="AE32">
        <v>5</v>
      </c>
      <c r="AF32" t="str">
        <f t="shared" si="14"/>
        <v>Halušková Lucia</v>
      </c>
      <c r="AG32" t="str">
        <f t="shared" si="15"/>
        <v>Turčianske Teplice</v>
      </c>
    </row>
    <row r="33" spans="1:33" x14ac:dyDescent="0.2">
      <c r="A33">
        <f>'12 družstiev Pretek č. 1'!C16</f>
        <v>8</v>
      </c>
      <c r="B33" t="str">
        <f>'12 družstiev Pretek č. 1'!C15</f>
        <v>Nagyová Zuzana</v>
      </c>
      <c r="C33" t="str">
        <f>'12 družstiev Pretek č. 1'!$B$15</f>
        <v>Košice</v>
      </c>
      <c r="D33">
        <v>6</v>
      </c>
      <c r="E33" t="str">
        <f t="shared" si="8"/>
        <v>Jančošková Eva</v>
      </c>
      <c r="F33" t="str">
        <f t="shared" si="9"/>
        <v>Zvolen</v>
      </c>
      <c r="J33">
        <f>'12 družstiev Pretek č. 1'!F16</f>
        <v>7</v>
      </c>
      <c r="K33" t="str">
        <f>'12 družstiev Pretek č. 1'!F15</f>
        <v>Nagyová Zuzana</v>
      </c>
      <c r="L33" t="str">
        <f>'12 družstiev Pretek č. 1'!$B$15</f>
        <v>Košice</v>
      </c>
      <c r="M33">
        <v>6</v>
      </c>
      <c r="N33" t="str">
        <f t="shared" si="10"/>
        <v>Linda Palkechová</v>
      </c>
      <c r="O33" t="str">
        <f t="shared" si="11"/>
        <v>Drahovce</v>
      </c>
      <c r="S33">
        <f>'12 družstiev Pretek č. 1'!I16</f>
        <v>8</v>
      </c>
      <c r="T33" t="str">
        <f>'12 družstiev Pretek č. 1'!I15</f>
        <v>Nagyová Zuzana</v>
      </c>
      <c r="U33" t="str">
        <f>'12 družstiev Pretek č. 1'!$B$15</f>
        <v>Košice</v>
      </c>
      <c r="V33">
        <v>6</v>
      </c>
      <c r="W33" t="str">
        <f t="shared" si="12"/>
        <v>Petőczová Sandra</v>
      </c>
      <c r="X33" t="str">
        <f t="shared" si="13"/>
        <v>Veľké Kapušany</v>
      </c>
      <c r="AB33">
        <f>'12 družstiev Pretek č. 1'!L16</f>
        <v>9</v>
      </c>
      <c r="AC33" t="str">
        <f>'12 družstiev Pretek č. 1'!L15</f>
        <v>Nagyová Zuzana</v>
      </c>
      <c r="AD33" t="str">
        <f>'12 družstiev Pretek č. 1'!$B$15</f>
        <v>Košice</v>
      </c>
      <c r="AE33">
        <v>6</v>
      </c>
      <c r="AF33" t="str">
        <f t="shared" si="14"/>
        <v>Lenka Turovská</v>
      </c>
      <c r="AG33" t="str">
        <f t="shared" si="15"/>
        <v>Nobé Mesto</v>
      </c>
    </row>
    <row r="34" spans="1:33" x14ac:dyDescent="0.2">
      <c r="A34">
        <f>'12 družstiev Pretek č. 1'!C18</f>
        <v>3</v>
      </c>
      <c r="B34" t="str">
        <f>'12 družstiev Pretek č. 1'!C17</f>
        <v>Petőová Erika</v>
      </c>
      <c r="C34" t="str">
        <f>'12 družstiev Pretek č. 1'!$B$17</f>
        <v>Komárno</v>
      </c>
      <c r="D34">
        <v>7</v>
      </c>
      <c r="E34" t="str">
        <f t="shared" si="8"/>
        <v>Halušková Lucia</v>
      </c>
      <c r="F34" t="str">
        <f t="shared" si="9"/>
        <v>Turčianske Teplice</v>
      </c>
      <c r="J34">
        <f>'12 družstiev Pretek č. 1'!F18</f>
        <v>2</v>
      </c>
      <c r="K34" t="str">
        <f>'12 družstiev Pretek č. 1'!F17</f>
        <v>Petőová Erika</v>
      </c>
      <c r="L34" t="str">
        <f>'12 družstiev Pretek č. 1'!$B$17</f>
        <v>Komárno</v>
      </c>
      <c r="M34">
        <v>7</v>
      </c>
      <c r="N34" t="str">
        <f t="shared" si="10"/>
        <v>Nagyová Zuzana</v>
      </c>
      <c r="O34" t="str">
        <f t="shared" si="11"/>
        <v>Košice</v>
      </c>
      <c r="S34">
        <f>'12 družstiev Pretek č. 1'!I18</f>
        <v>1</v>
      </c>
      <c r="T34" t="str">
        <f>'12 družstiev Pretek č. 1'!I17</f>
        <v>Petőová Erika</v>
      </c>
      <c r="U34" t="str">
        <f>'12 družstiev Pretek č. 1'!$B$17</f>
        <v>Komárno</v>
      </c>
      <c r="V34">
        <v>7</v>
      </c>
      <c r="W34" t="str">
        <f t="shared" si="12"/>
        <v>Krivjanská Mirka</v>
      </c>
      <c r="X34" t="str">
        <f t="shared" si="13"/>
        <v>Spišská Nová Ves</v>
      </c>
      <c r="AB34">
        <f>'12 družstiev Pretek č. 1'!L18</f>
        <v>3</v>
      </c>
      <c r="AC34" t="str">
        <f>'12 družstiev Pretek č. 1'!L17</f>
        <v>Petőová Erika</v>
      </c>
      <c r="AD34" t="str">
        <f>'12 družstiev Pretek č. 1'!$B$17</f>
        <v>Komárno</v>
      </c>
      <c r="AE34">
        <v>7</v>
      </c>
      <c r="AF34" t="e">
        <f t="shared" si="14"/>
        <v>#N/A</v>
      </c>
      <c r="AG34" t="e">
        <f t="shared" si="15"/>
        <v>#N/A</v>
      </c>
    </row>
    <row r="35" spans="1:33" x14ac:dyDescent="0.2">
      <c r="A35">
        <f>'12 družstiev Pretek č. 1'!C20</f>
        <v>1</v>
      </c>
      <c r="B35" t="str">
        <f>'12 družstiev Pretek č. 1'!C19</f>
        <v>Petőczová Sandra</v>
      </c>
      <c r="C35" t="str">
        <f>'12 družstiev Pretek č. 1'!$B$19</f>
        <v>Veľké Kapušany</v>
      </c>
      <c r="D35">
        <v>8</v>
      </c>
      <c r="E35" t="str">
        <f t="shared" si="8"/>
        <v>Nagyová Zuzana</v>
      </c>
      <c r="F35" t="str">
        <f t="shared" si="9"/>
        <v>Košice</v>
      </c>
      <c r="J35">
        <f>'12 družstiev Pretek č. 1'!F20</f>
        <v>5</v>
      </c>
      <c r="K35" t="str">
        <f>'12 družstiev Pretek č. 1'!F19</f>
        <v>Petőczová Sandra</v>
      </c>
      <c r="L35" t="str">
        <f>'12 družstiev Pretek č. 1'!$B$19</f>
        <v>Veľké Kapušany</v>
      </c>
      <c r="M35">
        <v>8</v>
      </c>
      <c r="N35" t="str">
        <f t="shared" si="10"/>
        <v>Halušková Lucia</v>
      </c>
      <c r="O35" t="str">
        <f t="shared" si="11"/>
        <v>Turčianske Teplice</v>
      </c>
      <c r="S35">
        <f>'12 družstiev Pretek č. 1'!I20</f>
        <v>6</v>
      </c>
      <c r="T35" t="str">
        <f>'12 družstiev Pretek č. 1'!I19</f>
        <v>Petőczová Sandra</v>
      </c>
      <c r="U35" t="str">
        <f>'12 družstiev Pretek č. 1'!$B$19</f>
        <v>Veľké Kapušany</v>
      </c>
      <c r="V35">
        <v>8</v>
      </c>
      <c r="W35" t="str">
        <f t="shared" si="12"/>
        <v>Nagyová Zuzana</v>
      </c>
      <c r="X35" t="str">
        <f t="shared" si="13"/>
        <v>Košice</v>
      </c>
      <c r="AB35">
        <f>'12 družstiev Pretek č. 1'!L20</f>
        <v>2</v>
      </c>
      <c r="AC35" t="str">
        <f>'12 družstiev Pretek č. 1'!L19</f>
        <v>Petőczová Sandra</v>
      </c>
      <c r="AD35" t="str">
        <f>'12 družstiev Pretek č. 1'!$B$19</f>
        <v>Veľké Kapušany</v>
      </c>
      <c r="AE35">
        <v>8</v>
      </c>
      <c r="AF35" t="str">
        <f t="shared" si="14"/>
        <v>Krivjanská Mirka</v>
      </c>
      <c r="AG35" t="str">
        <f t="shared" si="15"/>
        <v>Spišská Nová Ves</v>
      </c>
    </row>
    <row r="36" spans="1:33" x14ac:dyDescent="0.2">
      <c r="A36">
        <f>'12 družstiev Pretek č. 1'!C22</f>
        <v>0</v>
      </c>
      <c r="B36" t="str">
        <f>'12 družstiev Pretek č. 1'!C21</f>
        <v>a</v>
      </c>
      <c r="C36">
        <f>'12 družstiev Pretek č. 1'!$B$21</f>
        <v>0</v>
      </c>
      <c r="D36">
        <v>9</v>
      </c>
      <c r="E36" t="e">
        <f t="shared" si="8"/>
        <v>#N/A</v>
      </c>
      <c r="F36" t="e">
        <f t="shared" si="9"/>
        <v>#N/A</v>
      </c>
      <c r="J36">
        <f>'12 družstiev Pretek č. 1'!F22</f>
        <v>0</v>
      </c>
      <c r="K36" t="str">
        <f>'12 družstiev Pretek č. 1'!F21</f>
        <v>a</v>
      </c>
      <c r="L36">
        <f>'12 družstiev Pretek č. 1'!$B$21</f>
        <v>0</v>
      </c>
      <c r="M36">
        <v>9</v>
      </c>
      <c r="N36" t="e">
        <f t="shared" si="10"/>
        <v>#N/A</v>
      </c>
      <c r="O36" t="e">
        <f t="shared" si="11"/>
        <v>#N/A</v>
      </c>
      <c r="S36">
        <f>'12 družstiev Pretek č. 1'!I22</f>
        <v>0</v>
      </c>
      <c r="T36" t="str">
        <f>'12 družstiev Pretek č. 1'!I21</f>
        <v>a</v>
      </c>
      <c r="U36">
        <f>'12 družstiev Pretek č. 1'!$B$21</f>
        <v>0</v>
      </c>
      <c r="V36">
        <v>9</v>
      </c>
      <c r="W36" t="e">
        <f t="shared" si="12"/>
        <v>#N/A</v>
      </c>
      <c r="X36" t="e">
        <f t="shared" si="13"/>
        <v>#N/A</v>
      </c>
      <c r="AB36">
        <f>'12 družstiev Pretek č. 1'!L22</f>
        <v>0</v>
      </c>
      <c r="AC36" t="str">
        <f>'12 družstiev Pretek č. 1'!L21</f>
        <v>a</v>
      </c>
      <c r="AD36">
        <f>'12 družstiev Pretek č. 1'!$B$21</f>
        <v>0</v>
      </c>
      <c r="AE36">
        <v>9</v>
      </c>
      <c r="AF36" t="str">
        <f t="shared" si="14"/>
        <v>Nagyová Zuzana</v>
      </c>
      <c r="AG36" t="str">
        <f t="shared" si="15"/>
        <v>Košice</v>
      </c>
    </row>
    <row r="37" spans="1:33" x14ac:dyDescent="0.2">
      <c r="A37">
        <f>'12 družstiev Pretek č. 1'!C24</f>
        <v>0</v>
      </c>
      <c r="B37" t="str">
        <f>'12 družstiev Pretek č. 1'!C23</f>
        <v>b</v>
      </c>
      <c r="C37">
        <f>'12 družstiev Pretek č. 1'!$B$23</f>
        <v>0</v>
      </c>
      <c r="D37">
        <v>10</v>
      </c>
      <c r="E37" t="e">
        <f t="shared" si="8"/>
        <v>#N/A</v>
      </c>
      <c r="F37" t="e">
        <f t="shared" si="9"/>
        <v>#N/A</v>
      </c>
      <c r="J37">
        <f>'12 družstiev Pretek č. 1'!F24</f>
        <v>0</v>
      </c>
      <c r="K37" t="str">
        <f>'12 družstiev Pretek č. 1'!F23</f>
        <v>b</v>
      </c>
      <c r="L37">
        <f>'12 družstiev Pretek č. 1'!$B$23</f>
        <v>0</v>
      </c>
      <c r="M37">
        <v>10</v>
      </c>
      <c r="N37" t="e">
        <f t="shared" si="10"/>
        <v>#N/A</v>
      </c>
      <c r="O37" t="e">
        <f t="shared" si="11"/>
        <v>#N/A</v>
      </c>
      <c r="S37">
        <f>'12 družstiev Pretek č. 1'!I24</f>
        <v>0</v>
      </c>
      <c r="T37" t="str">
        <f>'12 družstiev Pretek č. 1'!I23</f>
        <v>b</v>
      </c>
      <c r="U37">
        <f>'12 družstiev Pretek č. 1'!$B$23</f>
        <v>0</v>
      </c>
      <c r="V37">
        <v>10</v>
      </c>
      <c r="W37" t="e">
        <f t="shared" si="12"/>
        <v>#N/A</v>
      </c>
      <c r="X37" t="e">
        <f t="shared" si="13"/>
        <v>#N/A</v>
      </c>
      <c r="AB37">
        <f>'12 družstiev Pretek č. 1'!L24</f>
        <v>0</v>
      </c>
      <c r="AC37" t="str">
        <f>'12 družstiev Pretek č. 1'!L23</f>
        <v>b</v>
      </c>
      <c r="AD37">
        <f>'12 družstiev Pretek č. 1'!$B$23</f>
        <v>0</v>
      </c>
      <c r="AE37">
        <v>10</v>
      </c>
      <c r="AF37" t="e">
        <f t="shared" si="14"/>
        <v>#N/A</v>
      </c>
      <c r="AG37" t="e">
        <f t="shared" si="15"/>
        <v>#N/A</v>
      </c>
    </row>
    <row r="38" spans="1:33" x14ac:dyDescent="0.2">
      <c r="A38">
        <f>'12 družstiev Pretek č. 1'!C26</f>
        <v>0</v>
      </c>
      <c r="B38" t="str">
        <f>'12 družstiev Pretek č. 1'!C25</f>
        <v>c</v>
      </c>
      <c r="C38">
        <f>'12 družstiev Pretek č. 1'!$B$25</f>
        <v>0</v>
      </c>
      <c r="D38">
        <v>11</v>
      </c>
      <c r="E38" t="e">
        <f t="shared" si="8"/>
        <v>#N/A</v>
      </c>
      <c r="F38" t="e">
        <f t="shared" si="9"/>
        <v>#N/A</v>
      </c>
      <c r="J38">
        <f>'12 družstiev Pretek č. 1'!F26</f>
        <v>0</v>
      </c>
      <c r="K38" t="str">
        <f>'12 družstiev Pretek č. 1'!F25</f>
        <v>c</v>
      </c>
      <c r="L38">
        <f>'12 družstiev Pretek č. 1'!$B$25</f>
        <v>0</v>
      </c>
      <c r="M38">
        <v>11</v>
      </c>
      <c r="N38" t="e">
        <f t="shared" si="10"/>
        <v>#N/A</v>
      </c>
      <c r="O38" t="e">
        <f t="shared" si="11"/>
        <v>#N/A</v>
      </c>
      <c r="S38">
        <f>'12 družstiev Pretek č. 1'!I26</f>
        <v>0</v>
      </c>
      <c r="T38" t="str">
        <f>'12 družstiev Pretek č. 1'!I25</f>
        <v>c</v>
      </c>
      <c r="U38">
        <f>'12 družstiev Pretek č. 1'!$B$25</f>
        <v>0</v>
      </c>
      <c r="V38">
        <v>11</v>
      </c>
      <c r="W38" t="e">
        <f t="shared" si="12"/>
        <v>#N/A</v>
      </c>
      <c r="X38" t="e">
        <f t="shared" si="13"/>
        <v>#N/A</v>
      </c>
      <c r="AB38">
        <f>'12 družstiev Pretek č. 1'!L26</f>
        <v>0</v>
      </c>
      <c r="AC38" t="str">
        <f>'12 družstiev Pretek č. 1'!L25</f>
        <v>c</v>
      </c>
      <c r="AD38">
        <f>'12 družstiev Pretek č. 1'!$B$25</f>
        <v>0</v>
      </c>
      <c r="AE38">
        <v>11</v>
      </c>
      <c r="AF38" t="e">
        <f t="shared" si="14"/>
        <v>#N/A</v>
      </c>
      <c r="AG38" t="e">
        <f t="shared" si="15"/>
        <v>#N/A</v>
      </c>
    </row>
    <row r="39" spans="1:33" x14ac:dyDescent="0.2">
      <c r="A39">
        <f>'12 družstiev Pretek č. 1'!C28</f>
        <v>0</v>
      </c>
      <c r="B39" t="str">
        <f>'12 družstiev Pretek č. 1'!C27</f>
        <v>d</v>
      </c>
      <c r="C39">
        <f>'12 družstiev Pretek č. 1'!$B$27</f>
        <v>0</v>
      </c>
      <c r="D39">
        <v>12</v>
      </c>
      <c r="E39" t="e">
        <f t="shared" si="8"/>
        <v>#N/A</v>
      </c>
      <c r="F39" t="e">
        <f t="shared" si="9"/>
        <v>#N/A</v>
      </c>
      <c r="J39">
        <f>'12 družstiev Pretek č. 1'!F28</f>
        <v>0</v>
      </c>
      <c r="K39" t="str">
        <f>'12 družstiev Pretek č. 1'!F27</f>
        <v>d</v>
      </c>
      <c r="L39">
        <f>'12 družstiev Pretek č. 1'!$B$27</f>
        <v>0</v>
      </c>
      <c r="M39">
        <v>12</v>
      </c>
      <c r="N39" t="e">
        <f t="shared" si="10"/>
        <v>#N/A</v>
      </c>
      <c r="O39" t="e">
        <f t="shared" si="11"/>
        <v>#N/A</v>
      </c>
      <c r="S39">
        <f>'12 družstiev Pretek č. 1'!I28</f>
        <v>0</v>
      </c>
      <c r="T39" t="str">
        <f>'12 družstiev Pretek č. 1'!I27</f>
        <v>d</v>
      </c>
      <c r="U39">
        <f>'12 družstiev Pretek č. 1'!$B$27</f>
        <v>0</v>
      </c>
      <c r="V39">
        <v>12</v>
      </c>
      <c r="W39" t="e">
        <f t="shared" si="12"/>
        <v>#N/A</v>
      </c>
      <c r="X39" t="e">
        <f t="shared" si="13"/>
        <v>#N/A</v>
      </c>
      <c r="AB39">
        <f>'12 družstiev Pretek č. 1'!L28</f>
        <v>0</v>
      </c>
      <c r="AC39">
        <f>'12 družstiev Pretek č. 1'!L27</f>
        <v>0</v>
      </c>
      <c r="AD39">
        <f>'12 družstiev Pretek č. 1'!$B$27</f>
        <v>0</v>
      </c>
      <c r="AE39">
        <v>12</v>
      </c>
      <c r="AF39" t="e">
        <f t="shared" si="14"/>
        <v>#N/A</v>
      </c>
      <c r="AG39" t="e">
        <f t="shared" si="15"/>
        <v>#N/A</v>
      </c>
    </row>
  </sheetData>
  <mergeCells count="104">
    <mergeCell ref="M24:O24"/>
    <mergeCell ref="K20:L20"/>
    <mergeCell ref="K21:L21"/>
    <mergeCell ref="K22:L22"/>
    <mergeCell ref="K23:L23"/>
    <mergeCell ref="J24:L24"/>
    <mergeCell ref="K9:L9"/>
    <mergeCell ref="K10:L10"/>
    <mergeCell ref="K11:L11"/>
    <mergeCell ref="K12:L12"/>
    <mergeCell ref="K13:L13"/>
    <mergeCell ref="K14:L14"/>
    <mergeCell ref="K15:L15"/>
    <mergeCell ref="K16:L16"/>
    <mergeCell ref="K17:L17"/>
    <mergeCell ref="K1:P1"/>
    <mergeCell ref="K2:M2"/>
    <mergeCell ref="N2:P2"/>
    <mergeCell ref="K3:L3"/>
    <mergeCell ref="K4:L4"/>
    <mergeCell ref="K5:L5"/>
    <mergeCell ref="K6:L6"/>
    <mergeCell ref="K7:L7"/>
    <mergeCell ref="K8:L8"/>
    <mergeCell ref="B1:G1"/>
    <mergeCell ref="B2:D2"/>
    <mergeCell ref="E2:G2"/>
    <mergeCell ref="A24:C24"/>
    <mergeCell ref="D24:F24"/>
    <mergeCell ref="B3:C3"/>
    <mergeCell ref="B4:C4"/>
    <mergeCell ref="B5:C5"/>
    <mergeCell ref="B6:C6"/>
    <mergeCell ref="B7:C7"/>
    <mergeCell ref="B8:C8"/>
    <mergeCell ref="B9:C9"/>
    <mergeCell ref="B10:C10"/>
    <mergeCell ref="B11:C11"/>
    <mergeCell ref="B12:C12"/>
    <mergeCell ref="B20:C20"/>
    <mergeCell ref="B21:C21"/>
    <mergeCell ref="B22:C22"/>
    <mergeCell ref="B23:C23"/>
    <mergeCell ref="B14:C14"/>
    <mergeCell ref="B15:C15"/>
    <mergeCell ref="B16:C16"/>
    <mergeCell ref="B17:C17"/>
    <mergeCell ref="B18:C18"/>
    <mergeCell ref="B19:C19"/>
    <mergeCell ref="T10:U10"/>
    <mergeCell ref="T11:U11"/>
    <mergeCell ref="T12:U12"/>
    <mergeCell ref="T13:U13"/>
    <mergeCell ref="T14:U14"/>
    <mergeCell ref="T5:U5"/>
    <mergeCell ref="T6:U6"/>
    <mergeCell ref="T7:U7"/>
    <mergeCell ref="T8:U8"/>
    <mergeCell ref="T9:U9"/>
    <mergeCell ref="B13:C13"/>
    <mergeCell ref="K18:L18"/>
    <mergeCell ref="K19:L19"/>
    <mergeCell ref="AE24:AG24"/>
    <mergeCell ref="AC20:AD20"/>
    <mergeCell ref="AC21:AD21"/>
    <mergeCell ref="T20:U20"/>
    <mergeCell ref="T21:U21"/>
    <mergeCell ref="T22:U22"/>
    <mergeCell ref="T23:U23"/>
    <mergeCell ref="S24:U24"/>
    <mergeCell ref="T15:U15"/>
    <mergeCell ref="T16:U16"/>
    <mergeCell ref="T17:U17"/>
    <mergeCell ref="T18:U18"/>
    <mergeCell ref="T19:U19"/>
    <mergeCell ref="AC22:AD22"/>
    <mergeCell ref="AC23:AD23"/>
    <mergeCell ref="AB24:AD24"/>
    <mergeCell ref="AC15:AD15"/>
    <mergeCell ref="AC16:AD16"/>
    <mergeCell ref="AC17:AD17"/>
    <mergeCell ref="AC18:AD18"/>
    <mergeCell ref="AC19:AD19"/>
    <mergeCell ref="V24:X24"/>
    <mergeCell ref="AC9:AD9"/>
    <mergeCell ref="AC10:AD10"/>
    <mergeCell ref="AC11:AD11"/>
    <mergeCell ref="AC12:AD12"/>
    <mergeCell ref="AC13:AD13"/>
    <mergeCell ref="AC14:AD14"/>
    <mergeCell ref="T1:Y1"/>
    <mergeCell ref="T2:V2"/>
    <mergeCell ref="W2:Y2"/>
    <mergeCell ref="T3:U3"/>
    <mergeCell ref="T4:U4"/>
    <mergeCell ref="AC1:AH1"/>
    <mergeCell ref="AC2:AE2"/>
    <mergeCell ref="AF2:AH2"/>
    <mergeCell ref="AC3:AD3"/>
    <mergeCell ref="AC4:AD4"/>
    <mergeCell ref="AC5:AD5"/>
    <mergeCell ref="AC6:AD6"/>
    <mergeCell ref="AC7:AD7"/>
    <mergeCell ref="AC8:AD8"/>
  </mergeCells>
  <pageMargins left="0.7" right="0.7" top="0.75" bottom="0.75" header="0.3" footer="0.3"/>
  <pageSetup paperSize="9" scale="75" orientation="portrait" horizontalDpi="4294967293" verticalDpi="4294967293" r:id="rId1"/>
  <colBreaks count="1" manualBreakCount="1">
    <brk id="8" max="2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4</vt:i4>
      </vt:variant>
      <vt:variant>
        <vt:lpstr>Pomenované rozsahy</vt:lpstr>
      </vt:variant>
      <vt:variant>
        <vt:i4>2</vt:i4>
      </vt:variant>
    </vt:vector>
  </HeadingPairs>
  <TitlesOfParts>
    <vt:vector size="6" baseType="lpstr">
      <vt:lpstr>Zoznam tímov a pretekárov</vt:lpstr>
      <vt:lpstr>12 družstiev Pretek č. 1</vt:lpstr>
      <vt:lpstr>M SR</vt:lpstr>
      <vt:lpstr>Vazne listky 1.Pretek</vt:lpstr>
      <vt:lpstr>'12 družstiev Pretek č. 1'!Oblasť_tlače</vt:lpstr>
      <vt:lpstr>'Vazne listky 1.Pretek'!Oblasť_tlače</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Miloslav Procházka</dc:creator>
  <cp:lastModifiedBy>admin</cp:lastModifiedBy>
  <cp:lastPrinted>2021-09-15T14:33:54Z</cp:lastPrinted>
  <dcterms:created xsi:type="dcterms:W3CDTF">2006-09-08T20:43:32Z</dcterms:created>
  <dcterms:modified xsi:type="dcterms:W3CDTF">2022-08-16T05:44:45Z</dcterms:modified>
</cp:coreProperties>
</file>