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ento_zošit"/>
  <mc:AlternateContent xmlns:mc="http://schemas.openxmlformats.org/markup-compatibility/2006">
    <mc:Choice Requires="x15">
      <x15ac:absPath xmlns:x15ac="http://schemas.microsoft.com/office/spreadsheetml/2010/11/ac" url="C:\Users\u204862\Documents\Moje\C\Ryby\Výsledky 2022\Feeder\"/>
    </mc:Choice>
  </mc:AlternateContent>
  <bookViews>
    <workbookView xWindow="-105" yWindow="-105" windowWidth="20730" windowHeight="11760" tabRatio="839" activeTab="2"/>
  </bookViews>
  <sheets>
    <sheet name="Zoznam tímov a pretekárov" sheetId="63" r:id="rId1"/>
    <sheet name="12 družstiev Pretek č. 1" sheetId="15" r:id="rId2"/>
    <sheet name="12 družstiev Pretek č. 2" sheetId="65" r:id="rId3"/>
    <sheet name="Priebežné poradie po 1. a 2. k." sheetId="62" r:id="rId4"/>
    <sheet name="12 družstiev Pretek č. 3" sheetId="66" r:id="rId5"/>
    <sheet name="12 družstiev Pretek č. 4" sheetId="68" r:id="rId6"/>
    <sheet name="Priebežné poradie po 3. a 4 " sheetId="69" r:id="rId7"/>
    <sheet name="12 družstiev Pretek č. 5" sheetId="75" r:id="rId8"/>
    <sheet name="12 družstiev Pretek č. 6" sheetId="76" r:id="rId9"/>
    <sheet name="Priebežné poradie po 5. a 6 " sheetId="77" r:id="rId10"/>
    <sheet name="12 družstiev Pretek č. 7" sheetId="80" r:id="rId11"/>
    <sheet name="12 družstiev Pretek č. 8" sheetId="81" r:id="rId12"/>
    <sheet name="Konecne poradie" sheetId="82" r:id="rId13"/>
    <sheet name="vazne1" sheetId="84" r:id="rId14"/>
    <sheet name="vazne2" sheetId="85" r:id="rId15"/>
    <sheet name="vazne3" sheetId="86" r:id="rId16"/>
    <sheet name="vazne4" sheetId="71" r:id="rId17"/>
    <sheet name="vazne5" sheetId="87" r:id="rId18"/>
    <sheet name="vazne6" sheetId="88" r:id="rId19"/>
    <sheet name="vazne7" sheetId="89" r:id="rId20"/>
    <sheet name="vazne8" sheetId="90" r:id="rId21"/>
  </sheets>
  <definedNames>
    <definedName name="_xlnm.Print_Area" localSheetId="1">'12 družstiev Pretek č. 1'!$A$1:$Q$29</definedName>
    <definedName name="_xlnm.Print_Area" localSheetId="2">'12 družstiev Pretek č. 2'!$A$1:$V$29</definedName>
    <definedName name="_xlnm.Print_Area" localSheetId="4">'12 družstiev Pretek č. 3'!$A$1:$V$29</definedName>
    <definedName name="_xlnm.Print_Area" localSheetId="5">'12 družstiev Pretek č. 4'!$A$1:$V$29</definedName>
    <definedName name="_xlnm.Print_Area" localSheetId="7">'12 družstiev Pretek č. 5'!$A$1:$V$29</definedName>
    <definedName name="_xlnm.Print_Area" localSheetId="8">'12 družstiev Pretek č. 6'!$A$1:$V$29</definedName>
    <definedName name="_xlnm.Print_Area" localSheetId="10">'12 družstiev Pretek č. 7'!$A$1:$V$29</definedName>
    <definedName name="_xlnm.Print_Area" localSheetId="11">'12 družstiev Pretek č. 8'!$A$1:$V$29</definedName>
    <definedName name="_xlnm.Print_Area" localSheetId="12">'Konecne poradie'!$A$1:$Q$17</definedName>
    <definedName name="_xlnm.Print_Area" localSheetId="3">'Priebežné poradie po 1. a 2. k.'!$A$1:$Q$17</definedName>
    <definedName name="_xlnm.Print_Area" localSheetId="6">'Priebežné poradie po 3. a 4 '!$A$1:$Q$17</definedName>
    <definedName name="_xlnm.Print_Area" localSheetId="9">'Priebežné poradie po 5. a 6 '!$A$1:$Q$17</definedName>
    <definedName name="_xlnm.Print_Area" localSheetId="13">vazne1!$A$1:$AH$24</definedName>
    <definedName name="_xlnm.Print_Area" localSheetId="14">vazne2!$A$1:$AH$24</definedName>
    <definedName name="_xlnm.Print_Area" localSheetId="15">vazne3!$A$1:$AH$24</definedName>
    <definedName name="_xlnm.Print_Area" localSheetId="16">vazne4!$A$1:$AH$24</definedName>
    <definedName name="_xlnm.Print_Area" localSheetId="17">vazne5!$A$1:$AH$24</definedName>
    <definedName name="_xlnm.Print_Area" localSheetId="18">vazne6!$A$1:$AH$24</definedName>
    <definedName name="_xlnm.Print_Area" localSheetId="19">vazne7!$A$1:$AH$24</definedName>
    <definedName name="_xlnm.Print_Area" localSheetId="20">vazne8!$A$1:$AH$24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6" i="62" l="1"/>
  <c r="B16" i="62"/>
  <c r="B15" i="62"/>
  <c r="B14" i="62"/>
  <c r="B13" i="62"/>
  <c r="B12" i="62"/>
  <c r="B11" i="62"/>
  <c r="B10" i="62"/>
  <c r="B9" i="62"/>
  <c r="B8" i="62"/>
  <c r="B7" i="62"/>
  <c r="B5" i="62"/>
  <c r="P5" i="15"/>
  <c r="D5" i="62" s="1"/>
  <c r="P5" i="65"/>
  <c r="G5" i="62" s="1"/>
  <c r="P7" i="15"/>
  <c r="D6" i="62" s="1"/>
  <c r="P7" i="65"/>
  <c r="G6" i="62" s="1"/>
  <c r="P9" i="15"/>
  <c r="P9" i="65"/>
  <c r="G7" i="62" s="1"/>
  <c r="P11" i="15"/>
  <c r="D8" i="62" s="1"/>
  <c r="P11" i="65"/>
  <c r="G8" i="62"/>
  <c r="P13" i="15"/>
  <c r="D9" i="62" s="1"/>
  <c r="P13" i="65"/>
  <c r="G9" i="62" s="1"/>
  <c r="P15" i="15"/>
  <c r="D10" i="62" s="1"/>
  <c r="P15" i="65"/>
  <c r="G10" i="62" s="1"/>
  <c r="AQ17" i="81"/>
  <c r="AR17" i="81" s="1"/>
  <c r="AM17" i="81"/>
  <c r="AP17" i="81" s="1"/>
  <c r="AI17" i="81"/>
  <c r="AJ17" i="81" s="1"/>
  <c r="AE17" i="81"/>
  <c r="AH17" i="81" s="1"/>
  <c r="AQ16" i="81"/>
  <c r="AM16" i="81"/>
  <c r="AI16" i="81"/>
  <c r="AJ16" i="81"/>
  <c r="AE16" i="81"/>
  <c r="AQ15" i="81"/>
  <c r="AT15" i="81" s="1"/>
  <c r="AM15" i="81"/>
  <c r="AP15" i="81" s="1"/>
  <c r="AI15" i="81"/>
  <c r="AL15" i="81"/>
  <c r="AE15" i="81"/>
  <c r="AH15" i="81" s="1"/>
  <c r="AQ14" i="81"/>
  <c r="AR14" i="81" s="1"/>
  <c r="AM14" i="81"/>
  <c r="AI14" i="81"/>
  <c r="AJ14" i="81" s="1"/>
  <c r="AE14" i="81"/>
  <c r="AH14" i="81" s="1"/>
  <c r="AQ13" i="81"/>
  <c r="AM13" i="81"/>
  <c r="AP13" i="81"/>
  <c r="AI13" i="81"/>
  <c r="AL13" i="81" s="1"/>
  <c r="AE13" i="81"/>
  <c r="AH13" i="81"/>
  <c r="AQ12" i="81"/>
  <c r="AM12" i="81"/>
  <c r="AP12" i="81" s="1"/>
  <c r="AI12" i="81"/>
  <c r="AE12" i="81"/>
  <c r="AH12" i="81" s="1"/>
  <c r="AF12" i="81"/>
  <c r="AQ11" i="81"/>
  <c r="AT11" i="81"/>
  <c r="AM11" i="81"/>
  <c r="AP11" i="81" s="1"/>
  <c r="AI11" i="81"/>
  <c r="AL11" i="81" s="1"/>
  <c r="AE11" i="81"/>
  <c r="AQ10" i="81"/>
  <c r="AR10" i="81" s="1"/>
  <c r="AT10" i="81"/>
  <c r="AM10" i="81"/>
  <c r="AP10" i="81"/>
  <c r="AI10" i="81"/>
  <c r="AJ10" i="81" s="1"/>
  <c r="AE10" i="81"/>
  <c r="AF10" i="81"/>
  <c r="AH10" i="81"/>
  <c r="AQ9" i="81"/>
  <c r="AT9" i="81" s="1"/>
  <c r="AM9" i="81"/>
  <c r="AP9" i="81"/>
  <c r="AI9" i="81"/>
  <c r="AE9" i="81"/>
  <c r="AH9" i="81" s="1"/>
  <c r="AQ8" i="81"/>
  <c r="AM8" i="81"/>
  <c r="AP8" i="81" s="1"/>
  <c r="AN8" i="81"/>
  <c r="AI8" i="81"/>
  <c r="AL8" i="81"/>
  <c r="AJ8" i="81"/>
  <c r="AE8" i="81"/>
  <c r="AH8" i="81" s="1"/>
  <c r="AQ7" i="81"/>
  <c r="AM7" i="81"/>
  <c r="AP7" i="81" s="1"/>
  <c r="AI7" i="81"/>
  <c r="AL7" i="81"/>
  <c r="AE7" i="81"/>
  <c r="AH7" i="81" s="1"/>
  <c r="AQ6" i="81"/>
  <c r="AT6" i="81" s="1"/>
  <c r="AM6" i="81"/>
  <c r="AP6" i="81" s="1"/>
  <c r="AI6" i="81"/>
  <c r="AJ6" i="81"/>
  <c r="AE6" i="81"/>
  <c r="AQ17" i="80"/>
  <c r="AR17" i="80" s="1"/>
  <c r="AT17" i="80"/>
  <c r="AM17" i="80"/>
  <c r="AI17" i="80"/>
  <c r="AL17" i="80"/>
  <c r="AE17" i="80"/>
  <c r="AH17" i="80" s="1"/>
  <c r="AQ16" i="80"/>
  <c r="AT16" i="80" s="1"/>
  <c r="AM16" i="80"/>
  <c r="AI16" i="80"/>
  <c r="AJ16" i="80" s="1"/>
  <c r="AE16" i="80"/>
  <c r="AH16" i="80"/>
  <c r="AF16" i="80"/>
  <c r="AQ15" i="80"/>
  <c r="AM15" i="80"/>
  <c r="AP15" i="80"/>
  <c r="AI15" i="80"/>
  <c r="AJ15" i="80" s="1"/>
  <c r="AE15" i="80"/>
  <c r="AH15" i="80" s="1"/>
  <c r="AQ14" i="80"/>
  <c r="AM14" i="80"/>
  <c r="AN14" i="80" s="1"/>
  <c r="AP14" i="80"/>
  <c r="AI14" i="80"/>
  <c r="AE14" i="80"/>
  <c r="AF14" i="80" s="1"/>
  <c r="AQ13" i="80"/>
  <c r="AT13" i="80" s="1"/>
  <c r="AM13" i="80"/>
  <c r="AN13" i="80" s="1"/>
  <c r="AI13" i="80"/>
  <c r="AL13" i="80"/>
  <c r="AE13" i="80"/>
  <c r="AQ12" i="80"/>
  <c r="AT12" i="80"/>
  <c r="AR12" i="80"/>
  <c r="AM12" i="80"/>
  <c r="AN12" i="80"/>
  <c r="AI12" i="80"/>
  <c r="AJ12" i="80"/>
  <c r="AE12" i="80"/>
  <c r="AF12" i="80"/>
  <c r="AQ11" i="80"/>
  <c r="AM11" i="80"/>
  <c r="AI11" i="80"/>
  <c r="AE11" i="80"/>
  <c r="AQ10" i="80"/>
  <c r="AR10" i="80"/>
  <c r="AM10" i="80"/>
  <c r="AN10" i="80" s="1"/>
  <c r="AI10" i="80"/>
  <c r="AJ10" i="80"/>
  <c r="AE10" i="80"/>
  <c r="AF10" i="80" s="1"/>
  <c r="AQ9" i="80"/>
  <c r="AT9" i="80"/>
  <c r="AM9" i="80"/>
  <c r="AI9" i="80"/>
  <c r="AL9" i="80" s="1"/>
  <c r="AE9" i="80"/>
  <c r="AH9" i="80" s="1"/>
  <c r="AQ8" i="80"/>
  <c r="AM8" i="80"/>
  <c r="AN8" i="80" s="1"/>
  <c r="AI8" i="80"/>
  <c r="AE8" i="80"/>
  <c r="AH8" i="80"/>
  <c r="AF8" i="80"/>
  <c r="AQ7" i="80"/>
  <c r="AM7" i="80"/>
  <c r="AP7" i="80"/>
  <c r="AI7" i="80"/>
  <c r="AE7" i="80"/>
  <c r="AH7" i="80" s="1"/>
  <c r="AQ6" i="80"/>
  <c r="AR6" i="80"/>
  <c r="AM6" i="80"/>
  <c r="AI6" i="80"/>
  <c r="AL6" i="80" s="1"/>
  <c r="AE6" i="80"/>
  <c r="AF6" i="80"/>
  <c r="AQ17" i="76"/>
  <c r="AM17" i="76"/>
  <c r="AN17" i="76" s="1"/>
  <c r="AI17" i="76"/>
  <c r="AE17" i="76"/>
  <c r="AQ16" i="76"/>
  <c r="AM16" i="76"/>
  <c r="AI16" i="76"/>
  <c r="AE16" i="76"/>
  <c r="AQ15" i="76"/>
  <c r="AM15" i="76"/>
  <c r="AN15" i="76" s="1"/>
  <c r="AI15" i="76"/>
  <c r="AE15" i="76"/>
  <c r="AQ14" i="76"/>
  <c r="AM14" i="76"/>
  <c r="AN14" i="76" s="1"/>
  <c r="AI14" i="76"/>
  <c r="AJ14" i="76"/>
  <c r="AE14" i="76"/>
  <c r="AQ13" i="76"/>
  <c r="AM13" i="76"/>
  <c r="AI13" i="76"/>
  <c r="AE13" i="76"/>
  <c r="AQ12" i="76"/>
  <c r="AR12" i="76" s="1"/>
  <c r="AM12" i="76"/>
  <c r="AI12" i="76"/>
  <c r="AE12" i="76"/>
  <c r="AF12" i="76" s="1"/>
  <c r="AQ11" i="76"/>
  <c r="AM11" i="76"/>
  <c r="AI11" i="76"/>
  <c r="AJ11" i="76" s="1"/>
  <c r="AE11" i="76"/>
  <c r="AQ10" i="76"/>
  <c r="AM10" i="76"/>
  <c r="AI10" i="76"/>
  <c r="AL10" i="76" s="1"/>
  <c r="AE10" i="76"/>
  <c r="AQ9" i="76"/>
  <c r="AM9" i="76"/>
  <c r="AI9" i="76"/>
  <c r="AE9" i="76"/>
  <c r="AQ8" i="76"/>
  <c r="AM8" i="76"/>
  <c r="AN8" i="76"/>
  <c r="AI8" i="76"/>
  <c r="AE8" i="76"/>
  <c r="AQ7" i="76"/>
  <c r="AM7" i="76"/>
  <c r="AI7" i="76"/>
  <c r="AJ7" i="76" s="1"/>
  <c r="AE7" i="76"/>
  <c r="AQ6" i="76"/>
  <c r="AR6" i="76" s="1"/>
  <c r="AM6" i="76"/>
  <c r="AN6" i="76" s="1"/>
  <c r="AI6" i="76"/>
  <c r="AE6" i="76"/>
  <c r="AQ17" i="75"/>
  <c r="AR17" i="75" s="1"/>
  <c r="AM17" i="75"/>
  <c r="AI17" i="75"/>
  <c r="AE17" i="75"/>
  <c r="AF17" i="75" s="1"/>
  <c r="AQ16" i="75"/>
  <c r="AM16" i="75"/>
  <c r="AI16" i="75"/>
  <c r="AE16" i="75"/>
  <c r="AF16" i="75" s="1"/>
  <c r="AQ15" i="75"/>
  <c r="AM15" i="75"/>
  <c r="AI15" i="75"/>
  <c r="AE15" i="75"/>
  <c r="AQ14" i="75"/>
  <c r="AM14" i="75"/>
  <c r="AI14" i="75"/>
  <c r="AE14" i="75"/>
  <c r="AQ13" i="75"/>
  <c r="AR13" i="75" s="1"/>
  <c r="AM13" i="75"/>
  <c r="AI13" i="75"/>
  <c r="AE13" i="75"/>
  <c r="AQ12" i="75"/>
  <c r="AR12" i="75" s="1"/>
  <c r="AM12" i="75"/>
  <c r="AI12" i="75"/>
  <c r="AE12" i="75"/>
  <c r="AF12" i="75" s="1"/>
  <c r="AQ11" i="75"/>
  <c r="AM11" i="75"/>
  <c r="AI11" i="75"/>
  <c r="AE11" i="75"/>
  <c r="AF11" i="75" s="1"/>
  <c r="AQ10" i="75"/>
  <c r="AM10" i="75"/>
  <c r="AI10" i="75"/>
  <c r="AE10" i="75"/>
  <c r="AF10" i="75" s="1"/>
  <c r="AQ9" i="75"/>
  <c r="AR9" i="75" s="1"/>
  <c r="AM9" i="75"/>
  <c r="AI9" i="75"/>
  <c r="AE9" i="75"/>
  <c r="AQ8" i="75"/>
  <c r="AM8" i="75"/>
  <c r="AI8" i="75"/>
  <c r="AE8" i="75"/>
  <c r="AF8" i="75" s="1"/>
  <c r="AQ7" i="75"/>
  <c r="AM7" i="75"/>
  <c r="AN7" i="75" s="1"/>
  <c r="AI7" i="75"/>
  <c r="AE7" i="75"/>
  <c r="AQ6" i="75"/>
  <c r="AM6" i="75"/>
  <c r="AP6" i="75" s="1"/>
  <c r="AI6" i="75"/>
  <c r="AE6" i="75"/>
  <c r="AQ17" i="68"/>
  <c r="AM17" i="68"/>
  <c r="AI17" i="68"/>
  <c r="AL17" i="68" s="1"/>
  <c r="AE17" i="68"/>
  <c r="AQ16" i="68"/>
  <c r="AM16" i="68"/>
  <c r="AI16" i="68"/>
  <c r="AE16" i="68"/>
  <c r="AQ15" i="68"/>
  <c r="AM15" i="68"/>
  <c r="AN15" i="68" s="1"/>
  <c r="AI15" i="68"/>
  <c r="AJ15" i="68" s="1"/>
  <c r="AE15" i="68"/>
  <c r="AQ14" i="68"/>
  <c r="AM14" i="68"/>
  <c r="AI14" i="68"/>
  <c r="AE14" i="68"/>
  <c r="AQ13" i="68"/>
  <c r="AM13" i="68"/>
  <c r="AI13" i="68"/>
  <c r="AE13" i="68"/>
  <c r="AQ12" i="68"/>
  <c r="AM12" i="68"/>
  <c r="AI12" i="68"/>
  <c r="AJ12" i="68" s="1"/>
  <c r="AE12" i="68"/>
  <c r="AQ11" i="68"/>
  <c r="AM11" i="68"/>
  <c r="AI11" i="68"/>
  <c r="AE11" i="68"/>
  <c r="AQ10" i="68"/>
  <c r="AM10" i="68"/>
  <c r="AI10" i="68"/>
  <c r="AE10" i="68"/>
  <c r="AQ9" i="68"/>
  <c r="AM9" i="68"/>
  <c r="AI9" i="68"/>
  <c r="AE9" i="68"/>
  <c r="AQ8" i="68"/>
  <c r="AR8" i="68"/>
  <c r="AM8" i="68"/>
  <c r="AI8" i="68"/>
  <c r="AE8" i="68"/>
  <c r="AF8" i="68"/>
  <c r="AQ7" i="68"/>
  <c r="AM7" i="68"/>
  <c r="AI7" i="68"/>
  <c r="AE7" i="68"/>
  <c r="AF7" i="68" s="1"/>
  <c r="AQ6" i="68"/>
  <c r="AM6" i="68"/>
  <c r="AN6" i="68" s="1"/>
  <c r="AI6" i="68"/>
  <c r="AJ6" i="68" s="1"/>
  <c r="AE6" i="68"/>
  <c r="AF6" i="68" s="1"/>
  <c r="AQ17" i="66"/>
  <c r="AR17" i="66" s="1"/>
  <c r="AM17" i="66"/>
  <c r="AI17" i="66"/>
  <c r="AE17" i="66"/>
  <c r="AQ16" i="66"/>
  <c r="AR16" i="66" s="1"/>
  <c r="AM16" i="66"/>
  <c r="AN16" i="66" s="1"/>
  <c r="AI16" i="66"/>
  <c r="AE16" i="66"/>
  <c r="AQ15" i="66"/>
  <c r="AR15" i="66" s="1"/>
  <c r="AM15" i="66"/>
  <c r="AN15" i="66" s="1"/>
  <c r="AI15" i="66"/>
  <c r="AE15" i="66"/>
  <c r="AQ14" i="66"/>
  <c r="AR14" i="66" s="1"/>
  <c r="AM14" i="66"/>
  <c r="AN14" i="66" s="1"/>
  <c r="AI14" i="66"/>
  <c r="AJ14" i="66" s="1"/>
  <c r="AE14" i="66"/>
  <c r="AQ13" i="66"/>
  <c r="AR13" i="66" s="1"/>
  <c r="AM13" i="66"/>
  <c r="AN13" i="66" s="1"/>
  <c r="AI13" i="66"/>
  <c r="AE13" i="66"/>
  <c r="AQ12" i="66"/>
  <c r="AR12" i="66" s="1"/>
  <c r="AM12" i="66"/>
  <c r="AI12" i="66"/>
  <c r="AE12" i="66"/>
  <c r="AQ11" i="66"/>
  <c r="AR11" i="66" s="1"/>
  <c r="AM11" i="66"/>
  <c r="AI11" i="66"/>
  <c r="AE11" i="66"/>
  <c r="AQ10" i="66"/>
  <c r="AR10" i="66" s="1"/>
  <c r="AM10" i="66"/>
  <c r="AN10" i="66" s="1"/>
  <c r="AI10" i="66"/>
  <c r="AE10" i="66"/>
  <c r="AQ9" i="66"/>
  <c r="AR9" i="66" s="1"/>
  <c r="AM9" i="66"/>
  <c r="AN9" i="66" s="1"/>
  <c r="AI9" i="66"/>
  <c r="AE9" i="66"/>
  <c r="AQ8" i="66"/>
  <c r="AM8" i="66"/>
  <c r="AI8" i="66"/>
  <c r="AJ8" i="66" s="1"/>
  <c r="AE8" i="66"/>
  <c r="AQ7" i="66"/>
  <c r="AR7" i="66" s="1"/>
  <c r="AM7" i="66"/>
  <c r="AI7" i="66"/>
  <c r="AE7" i="66"/>
  <c r="AQ6" i="66"/>
  <c r="AR6" i="66" s="1"/>
  <c r="AM6" i="66"/>
  <c r="AN6" i="66" s="1"/>
  <c r="AI6" i="66"/>
  <c r="AE6" i="66"/>
  <c r="AF6" i="66" s="1"/>
  <c r="AQ17" i="65"/>
  <c r="AR17" i="65" s="1"/>
  <c r="AM17" i="65"/>
  <c r="AI17" i="65"/>
  <c r="AE17" i="65"/>
  <c r="AQ16" i="65"/>
  <c r="AR16" i="65" s="1"/>
  <c r="AM16" i="65"/>
  <c r="AI16" i="65"/>
  <c r="AE16" i="65"/>
  <c r="AQ15" i="65"/>
  <c r="AT15" i="65" s="1"/>
  <c r="AM15" i="65"/>
  <c r="AI15" i="65"/>
  <c r="AE15" i="65"/>
  <c r="AQ14" i="65"/>
  <c r="AR14" i="65" s="1"/>
  <c r="AM14" i="65"/>
  <c r="AI14" i="65"/>
  <c r="AE14" i="65"/>
  <c r="AQ13" i="65"/>
  <c r="AT13" i="65" s="1"/>
  <c r="AM13" i="65"/>
  <c r="AI13" i="65"/>
  <c r="AE13" i="65"/>
  <c r="AQ12" i="65"/>
  <c r="AR12" i="65" s="1"/>
  <c r="AM12" i="65"/>
  <c r="AI12" i="65"/>
  <c r="AE12" i="65"/>
  <c r="AQ11" i="65"/>
  <c r="AR11" i="65" s="1"/>
  <c r="AM11" i="65"/>
  <c r="AI11" i="65"/>
  <c r="AE11" i="65"/>
  <c r="AF11" i="65" s="1"/>
  <c r="AQ10" i="65"/>
  <c r="AM10" i="65"/>
  <c r="AI10" i="65"/>
  <c r="AE10" i="65"/>
  <c r="AQ9" i="65"/>
  <c r="AM9" i="65"/>
  <c r="AM6" i="65"/>
  <c r="AM7" i="65"/>
  <c r="AM8" i="65"/>
  <c r="AI9" i="65"/>
  <c r="AE9" i="65"/>
  <c r="AQ8" i="65"/>
  <c r="AI8" i="65"/>
  <c r="AE8" i="65"/>
  <c r="AQ7" i="65"/>
  <c r="AR7" i="65" s="1"/>
  <c r="AI7" i="65"/>
  <c r="AE7" i="65"/>
  <c r="AQ6" i="65"/>
  <c r="AR6" i="65"/>
  <c r="AI6" i="65"/>
  <c r="AE6" i="65"/>
  <c r="K26" i="81"/>
  <c r="K24" i="81"/>
  <c r="K22" i="81"/>
  <c r="O21" i="81" s="1"/>
  <c r="Y14" i="81" s="1"/>
  <c r="K20" i="81"/>
  <c r="K18" i="81"/>
  <c r="K16" i="81"/>
  <c r="K14" i="81"/>
  <c r="K12" i="81"/>
  <c r="K10" i="81"/>
  <c r="K8" i="81"/>
  <c r="H8" i="81"/>
  <c r="O7" i="81" s="1"/>
  <c r="Y7" i="81" s="1"/>
  <c r="H10" i="81"/>
  <c r="H12" i="81"/>
  <c r="H14" i="81"/>
  <c r="H16" i="81"/>
  <c r="H18" i="81"/>
  <c r="H20" i="81"/>
  <c r="H22" i="81"/>
  <c r="H24" i="81"/>
  <c r="O23" i="81" s="1"/>
  <c r="H26" i="81"/>
  <c r="H28" i="81"/>
  <c r="K28" i="81"/>
  <c r="N28" i="81"/>
  <c r="N26" i="81"/>
  <c r="N24" i="81"/>
  <c r="N22" i="81"/>
  <c r="N20" i="81"/>
  <c r="O19" i="81" s="1"/>
  <c r="N18" i="81"/>
  <c r="N16" i="81"/>
  <c r="N14" i="81"/>
  <c r="N12" i="81"/>
  <c r="N10" i="81"/>
  <c r="N8" i="81"/>
  <c r="N6" i="81"/>
  <c r="K6" i="81"/>
  <c r="O5" i="81" s="1"/>
  <c r="Y6" i="81" s="1"/>
  <c r="H6" i="81"/>
  <c r="E6" i="81"/>
  <c r="E8" i="81"/>
  <c r="E10" i="81"/>
  <c r="E12" i="81"/>
  <c r="E14" i="81"/>
  <c r="E16" i="81"/>
  <c r="E18" i="81"/>
  <c r="O17" i="81" s="1"/>
  <c r="E20" i="81"/>
  <c r="E22" i="81"/>
  <c r="E24" i="81"/>
  <c r="E26" i="81"/>
  <c r="E28" i="81"/>
  <c r="E6" i="80"/>
  <c r="H6" i="80"/>
  <c r="K6" i="80"/>
  <c r="N6" i="80"/>
  <c r="N8" i="80"/>
  <c r="K8" i="80"/>
  <c r="H8" i="80"/>
  <c r="E8" i="80"/>
  <c r="E10" i="80"/>
  <c r="H10" i="80"/>
  <c r="K10" i="80"/>
  <c r="O9" i="80" s="1"/>
  <c r="N10" i="80"/>
  <c r="N12" i="80"/>
  <c r="K12" i="80"/>
  <c r="H12" i="80"/>
  <c r="E12" i="80"/>
  <c r="E14" i="80"/>
  <c r="H14" i="80"/>
  <c r="K14" i="80"/>
  <c r="N14" i="80"/>
  <c r="N16" i="80"/>
  <c r="K16" i="80"/>
  <c r="H16" i="80"/>
  <c r="E16" i="80"/>
  <c r="E18" i="80"/>
  <c r="H18" i="80"/>
  <c r="K18" i="80"/>
  <c r="O17" i="80" s="1"/>
  <c r="N18" i="80"/>
  <c r="N20" i="80"/>
  <c r="K20" i="80"/>
  <c r="H20" i="80"/>
  <c r="E20" i="80"/>
  <c r="E22" i="80"/>
  <c r="H22" i="80"/>
  <c r="K22" i="80"/>
  <c r="O21" i="80" s="1"/>
  <c r="Y14" i="80" s="1"/>
  <c r="N22" i="80"/>
  <c r="N24" i="80"/>
  <c r="K24" i="80"/>
  <c r="H24" i="80"/>
  <c r="E24" i="80"/>
  <c r="E26" i="80"/>
  <c r="H26" i="80"/>
  <c r="K26" i="80"/>
  <c r="N26" i="80"/>
  <c r="N28" i="80"/>
  <c r="K28" i="80"/>
  <c r="H28" i="80"/>
  <c r="E28" i="80"/>
  <c r="AH6" i="80"/>
  <c r="AN7" i="80"/>
  <c r="AN9" i="80"/>
  <c r="AN15" i="80"/>
  <c r="AN17" i="80"/>
  <c r="AT10" i="80"/>
  <c r="AL12" i="80"/>
  <c r="AR9" i="80"/>
  <c r="AR15" i="80"/>
  <c r="AN10" i="81"/>
  <c r="AJ15" i="66"/>
  <c r="AN8" i="66"/>
  <c r="AR10" i="75"/>
  <c r="AN9" i="76"/>
  <c r="AR8" i="66"/>
  <c r="AS8" i="66" s="1"/>
  <c r="AN7" i="68"/>
  <c r="AJ9" i="68"/>
  <c r="AJ10" i="68"/>
  <c r="AJ8" i="75"/>
  <c r="AR9" i="76"/>
  <c r="AR10" i="76"/>
  <c r="AN13" i="76"/>
  <c r="AJ10" i="66"/>
  <c r="AN12" i="66"/>
  <c r="AF9" i="68"/>
  <c r="AF10" i="66"/>
  <c r="AF16" i="66"/>
  <c r="AN11" i="68"/>
  <c r="AN17" i="68"/>
  <c r="AJ14" i="75"/>
  <c r="AJ16" i="75"/>
  <c r="AR13" i="76"/>
  <c r="AP10" i="80"/>
  <c r="AH14" i="80"/>
  <c r="AJ17" i="80"/>
  <c r="AL16" i="81"/>
  <c r="AN12" i="76"/>
  <c r="AN16" i="76"/>
  <c r="AN10" i="76"/>
  <c r="AN11" i="76"/>
  <c r="AJ8" i="76"/>
  <c r="AJ15" i="76"/>
  <c r="AJ17" i="76"/>
  <c r="AJ6" i="76"/>
  <c r="AJ9" i="76"/>
  <c r="AJ13" i="76"/>
  <c r="AR16" i="76"/>
  <c r="AR7" i="76"/>
  <c r="AR14" i="76"/>
  <c r="AR8" i="76"/>
  <c r="AR15" i="76"/>
  <c r="AR17" i="76"/>
  <c r="AF15" i="76"/>
  <c r="AF6" i="76"/>
  <c r="AF11" i="76"/>
  <c r="AF14" i="76"/>
  <c r="AF8" i="76"/>
  <c r="AF13" i="76"/>
  <c r="AN11" i="75"/>
  <c r="AJ6" i="75"/>
  <c r="AJ12" i="75"/>
  <c r="AJ10" i="75"/>
  <c r="AR6" i="75"/>
  <c r="AR14" i="75"/>
  <c r="AR8" i="75"/>
  <c r="AR16" i="75"/>
  <c r="AF7" i="75"/>
  <c r="AF15" i="75"/>
  <c r="AF6" i="75"/>
  <c r="AF14" i="75"/>
  <c r="AF10" i="68"/>
  <c r="AF17" i="68"/>
  <c r="AF13" i="68"/>
  <c r="AF16" i="68"/>
  <c r="AF14" i="68"/>
  <c r="AJ11" i="68"/>
  <c r="AJ13" i="68"/>
  <c r="AJ7" i="68"/>
  <c r="AJ14" i="68"/>
  <c r="AJ16" i="68"/>
  <c r="AR11" i="68"/>
  <c r="AR12" i="68"/>
  <c r="AR9" i="68"/>
  <c r="AR13" i="68"/>
  <c r="AR14" i="68"/>
  <c r="AR16" i="68"/>
  <c r="AR17" i="68"/>
  <c r="AR7" i="68"/>
  <c r="AN13" i="68"/>
  <c r="AN8" i="68"/>
  <c r="AF14" i="66"/>
  <c r="AF12" i="66"/>
  <c r="AF8" i="66"/>
  <c r="AJ16" i="66"/>
  <c r="AJ6" i="66"/>
  <c r="AJ12" i="66"/>
  <c r="AN11" i="66"/>
  <c r="AR9" i="65"/>
  <c r="AR8" i="65"/>
  <c r="AR10" i="65"/>
  <c r="AF13" i="75"/>
  <c r="AR15" i="75"/>
  <c r="AL15" i="80"/>
  <c r="AR6" i="68"/>
  <c r="AJ8" i="68"/>
  <c r="AN9" i="68"/>
  <c r="AR10" i="68"/>
  <c r="AF11" i="68"/>
  <c r="AF12" i="68"/>
  <c r="AF15" i="68"/>
  <c r="AR15" i="68"/>
  <c r="AJ17" i="68"/>
  <c r="AF9" i="75"/>
  <c r="AG9" i="75" s="1"/>
  <c r="AR11" i="75"/>
  <c r="AJ15" i="75"/>
  <c r="AJ17" i="75"/>
  <c r="AJ10" i="76"/>
  <c r="AJ16" i="76"/>
  <c r="AF17" i="76"/>
  <c r="AF7" i="80"/>
  <c r="AF13" i="80"/>
  <c r="AF15" i="80"/>
  <c r="AL11" i="80"/>
  <c r="AJ11" i="80"/>
  <c r="AJ13" i="80"/>
  <c r="AP17" i="80"/>
  <c r="AL6" i="81"/>
  <c r="AR6" i="81"/>
  <c r="AF8" i="81"/>
  <c r="AF9" i="76"/>
  <c r="AR7" i="75"/>
  <c r="AJ11" i="75"/>
  <c r="AJ13" i="75"/>
  <c r="AN17" i="75"/>
  <c r="AL7" i="80"/>
  <c r="AJ7" i="80"/>
  <c r="AJ9" i="80"/>
  <c r="AL10" i="80"/>
  <c r="AP13" i="80"/>
  <c r="AN9" i="75"/>
  <c r="AJ7" i="75"/>
  <c r="AJ9" i="75"/>
  <c r="AN13" i="75"/>
  <c r="AN15" i="75"/>
  <c r="AF10" i="76"/>
  <c r="AT6" i="80"/>
  <c r="AP9" i="80"/>
  <c r="AH12" i="80"/>
  <c r="AP12" i="80"/>
  <c r="AH13" i="80"/>
  <c r="AT15" i="80"/>
  <c r="AN6" i="81"/>
  <c r="AL14" i="81"/>
  <c r="AT14" i="81"/>
  <c r="AT16" i="81"/>
  <c r="AR16" i="81"/>
  <c r="AJ7" i="81"/>
  <c r="AF9" i="81"/>
  <c r="AN9" i="81"/>
  <c r="AJ11" i="81"/>
  <c r="AN11" i="81"/>
  <c r="AR11" i="81"/>
  <c r="AF13" i="81"/>
  <c r="AN13" i="81"/>
  <c r="AF15" i="81"/>
  <c r="AJ15" i="81"/>
  <c r="AN15" i="81"/>
  <c r="AR15" i="81"/>
  <c r="AF17" i="81"/>
  <c r="AN7" i="81"/>
  <c r="AR9" i="81"/>
  <c r="AN17" i="81"/>
  <c r="AN7" i="76"/>
  <c r="AO7" i="76" s="1"/>
  <c r="AR11" i="76"/>
  <c r="AF7" i="76"/>
  <c r="AJ9" i="66"/>
  <c r="AJ13" i="66"/>
  <c r="AN17" i="66"/>
  <c r="AN7" i="66"/>
  <c r="AF9" i="66"/>
  <c r="AJ11" i="66"/>
  <c r="AJ7" i="66"/>
  <c r="AJ17" i="66"/>
  <c r="AD39" i="90"/>
  <c r="AC39" i="90"/>
  <c r="AB39" i="90"/>
  <c r="U39" i="90"/>
  <c r="T39" i="90"/>
  <c r="S39" i="90"/>
  <c r="L39" i="90"/>
  <c r="K39" i="90"/>
  <c r="J39" i="90"/>
  <c r="C39" i="90"/>
  <c r="B39" i="90"/>
  <c r="A39" i="90"/>
  <c r="AD38" i="90"/>
  <c r="AC38" i="90"/>
  <c r="AB38" i="90"/>
  <c r="U38" i="90"/>
  <c r="T38" i="90"/>
  <c r="S38" i="90"/>
  <c r="L38" i="90"/>
  <c r="K38" i="90"/>
  <c r="J38" i="90"/>
  <c r="C38" i="90"/>
  <c r="B38" i="90"/>
  <c r="A38" i="90"/>
  <c r="AD37" i="90"/>
  <c r="AC37" i="90"/>
  <c r="AB37" i="90"/>
  <c r="U37" i="90"/>
  <c r="T37" i="90"/>
  <c r="S37" i="90"/>
  <c r="L37" i="90"/>
  <c r="K37" i="90"/>
  <c r="J37" i="90"/>
  <c r="C37" i="90"/>
  <c r="B37" i="90"/>
  <c r="A37" i="90"/>
  <c r="AD36" i="90"/>
  <c r="AC36" i="90"/>
  <c r="AB36" i="90"/>
  <c r="U36" i="90"/>
  <c r="T36" i="90"/>
  <c r="S36" i="90"/>
  <c r="L36" i="90"/>
  <c r="K36" i="90"/>
  <c r="J36" i="90"/>
  <c r="C36" i="90"/>
  <c r="B36" i="90"/>
  <c r="A36" i="90"/>
  <c r="AD35" i="90"/>
  <c r="AC35" i="90"/>
  <c r="AB35" i="90"/>
  <c r="U35" i="90"/>
  <c r="T35" i="90"/>
  <c r="S35" i="90"/>
  <c r="L35" i="90"/>
  <c r="K35" i="90"/>
  <c r="J35" i="90"/>
  <c r="C35" i="90"/>
  <c r="B35" i="90"/>
  <c r="A35" i="90"/>
  <c r="AD34" i="90"/>
  <c r="AC34" i="90"/>
  <c r="AB34" i="90"/>
  <c r="U34" i="90"/>
  <c r="T34" i="90"/>
  <c r="S34" i="90"/>
  <c r="L34" i="90"/>
  <c r="K34" i="90"/>
  <c r="J34" i="90"/>
  <c r="C34" i="90"/>
  <c r="B34" i="90"/>
  <c r="A34" i="90"/>
  <c r="AD33" i="90"/>
  <c r="AC33" i="90"/>
  <c r="AB33" i="90"/>
  <c r="U33" i="90"/>
  <c r="T33" i="90"/>
  <c r="S33" i="90"/>
  <c r="L33" i="90"/>
  <c r="K33" i="90"/>
  <c r="J33" i="90"/>
  <c r="C33" i="90"/>
  <c r="B33" i="90"/>
  <c r="A33" i="90"/>
  <c r="AD32" i="90"/>
  <c r="AC32" i="90"/>
  <c r="AB32" i="90"/>
  <c r="U32" i="90"/>
  <c r="T32" i="90"/>
  <c r="S32" i="90"/>
  <c r="L32" i="90"/>
  <c r="K32" i="90"/>
  <c r="J32" i="90"/>
  <c r="C32" i="90"/>
  <c r="B32" i="90"/>
  <c r="A32" i="90"/>
  <c r="AD31" i="90"/>
  <c r="AC31" i="90"/>
  <c r="AB31" i="90"/>
  <c r="U31" i="90"/>
  <c r="T31" i="90"/>
  <c r="S31" i="90"/>
  <c r="L31" i="90"/>
  <c r="K31" i="90"/>
  <c r="J31" i="90"/>
  <c r="C31" i="90"/>
  <c r="B31" i="90"/>
  <c r="A31" i="90"/>
  <c r="AD30" i="90"/>
  <c r="AC30" i="90"/>
  <c r="AB30" i="90"/>
  <c r="U30" i="90"/>
  <c r="T30" i="90"/>
  <c r="S30" i="90"/>
  <c r="L30" i="90"/>
  <c r="K30" i="90"/>
  <c r="J30" i="90"/>
  <c r="C30" i="90"/>
  <c r="B30" i="90"/>
  <c r="A30" i="90"/>
  <c r="AD29" i="90"/>
  <c r="AC29" i="90"/>
  <c r="AB29" i="90"/>
  <c r="AG39" i="90" s="1"/>
  <c r="AE15" i="90" s="1"/>
  <c r="U29" i="90"/>
  <c r="T29" i="90"/>
  <c r="S29" i="90"/>
  <c r="L29" i="90"/>
  <c r="K29" i="90"/>
  <c r="J29" i="90"/>
  <c r="C29" i="90"/>
  <c r="B29" i="90"/>
  <c r="A29" i="90"/>
  <c r="AD28" i="90"/>
  <c r="AC28" i="90"/>
  <c r="AB28" i="90"/>
  <c r="U28" i="90"/>
  <c r="T28" i="90"/>
  <c r="S28" i="90"/>
  <c r="L28" i="90"/>
  <c r="K28" i="90"/>
  <c r="J28" i="90"/>
  <c r="C28" i="90"/>
  <c r="B28" i="90"/>
  <c r="A28" i="90"/>
  <c r="AF2" i="90"/>
  <c r="AC2" i="90"/>
  <c r="W2" i="90"/>
  <c r="T2" i="90"/>
  <c r="N2" i="90"/>
  <c r="K2" i="90"/>
  <c r="E2" i="90"/>
  <c r="B2" i="90"/>
  <c r="N38" i="90"/>
  <c r="K14" i="90" s="1"/>
  <c r="N32" i="90"/>
  <c r="K8" i="90" s="1"/>
  <c r="N30" i="90"/>
  <c r="K6" i="90" s="1"/>
  <c r="AD39" i="89"/>
  <c r="AC39" i="89"/>
  <c r="AB39" i="89"/>
  <c r="U39" i="89"/>
  <c r="T39" i="89"/>
  <c r="S39" i="89"/>
  <c r="L39" i="89"/>
  <c r="K39" i="89"/>
  <c r="J39" i="89"/>
  <c r="C39" i="89"/>
  <c r="B39" i="89"/>
  <c r="A39" i="89"/>
  <c r="AD38" i="89"/>
  <c r="AC38" i="89"/>
  <c r="AB38" i="89"/>
  <c r="U38" i="89"/>
  <c r="T38" i="89"/>
  <c r="S38" i="89"/>
  <c r="L38" i="89"/>
  <c r="K38" i="89"/>
  <c r="J38" i="89"/>
  <c r="C38" i="89"/>
  <c r="B38" i="89"/>
  <c r="A38" i="89"/>
  <c r="AD37" i="89"/>
  <c r="AC37" i="89"/>
  <c r="AB37" i="89"/>
  <c r="U37" i="89"/>
  <c r="T37" i="89"/>
  <c r="S37" i="89"/>
  <c r="L37" i="89"/>
  <c r="K37" i="89"/>
  <c r="J37" i="89"/>
  <c r="C37" i="89"/>
  <c r="B37" i="89"/>
  <c r="A37" i="89"/>
  <c r="AD36" i="89"/>
  <c r="AC36" i="89"/>
  <c r="AB36" i="89"/>
  <c r="U36" i="89"/>
  <c r="T36" i="89"/>
  <c r="S36" i="89"/>
  <c r="L36" i="89"/>
  <c r="K36" i="89"/>
  <c r="J36" i="89"/>
  <c r="C36" i="89"/>
  <c r="B36" i="89"/>
  <c r="A36" i="89"/>
  <c r="AD35" i="89"/>
  <c r="AC35" i="89"/>
  <c r="AB35" i="89"/>
  <c r="U35" i="89"/>
  <c r="T35" i="89"/>
  <c r="S35" i="89"/>
  <c r="L35" i="89"/>
  <c r="K35" i="89"/>
  <c r="J35" i="89"/>
  <c r="C35" i="89"/>
  <c r="B35" i="89"/>
  <c r="A35" i="89"/>
  <c r="AD34" i="89"/>
  <c r="AC34" i="89"/>
  <c r="AB34" i="89"/>
  <c r="U34" i="89"/>
  <c r="T34" i="89"/>
  <c r="S34" i="89"/>
  <c r="L34" i="89"/>
  <c r="K34" i="89"/>
  <c r="J34" i="89"/>
  <c r="C34" i="89"/>
  <c r="B34" i="89"/>
  <c r="A34" i="89"/>
  <c r="AD33" i="89"/>
  <c r="AC33" i="89"/>
  <c r="AB33" i="89"/>
  <c r="U33" i="89"/>
  <c r="T33" i="89"/>
  <c r="S33" i="89"/>
  <c r="L33" i="89"/>
  <c r="K33" i="89"/>
  <c r="J33" i="89"/>
  <c r="C33" i="89"/>
  <c r="B33" i="89"/>
  <c r="A33" i="89"/>
  <c r="AD32" i="89"/>
  <c r="AC32" i="89"/>
  <c r="AB32" i="89"/>
  <c r="U32" i="89"/>
  <c r="T32" i="89"/>
  <c r="S32" i="89"/>
  <c r="L32" i="89"/>
  <c r="K32" i="89"/>
  <c r="J32" i="89"/>
  <c r="C32" i="89"/>
  <c r="B32" i="89"/>
  <c r="A32" i="89"/>
  <c r="AD31" i="89"/>
  <c r="AC31" i="89"/>
  <c r="AB31" i="89"/>
  <c r="U31" i="89"/>
  <c r="T31" i="89"/>
  <c r="S31" i="89"/>
  <c r="L31" i="89"/>
  <c r="K31" i="89"/>
  <c r="J31" i="89"/>
  <c r="C31" i="89"/>
  <c r="B31" i="89"/>
  <c r="A31" i="89"/>
  <c r="AD30" i="89"/>
  <c r="AC30" i="89"/>
  <c r="AB30" i="89"/>
  <c r="U30" i="89"/>
  <c r="T30" i="89"/>
  <c r="S30" i="89"/>
  <c r="L30" i="89"/>
  <c r="K30" i="89"/>
  <c r="J30" i="89"/>
  <c r="C30" i="89"/>
  <c r="B30" i="89"/>
  <c r="A30" i="89"/>
  <c r="AD29" i="89"/>
  <c r="AC29" i="89"/>
  <c r="AB29" i="89"/>
  <c r="U29" i="89"/>
  <c r="T29" i="89"/>
  <c r="S29" i="89"/>
  <c r="W38" i="89" s="1"/>
  <c r="T14" i="89" s="1"/>
  <c r="L29" i="89"/>
  <c r="K29" i="89"/>
  <c r="J29" i="89"/>
  <c r="C29" i="89"/>
  <c r="B29" i="89"/>
  <c r="A29" i="89"/>
  <c r="AD28" i="89"/>
  <c r="AC28" i="89"/>
  <c r="AB28" i="89"/>
  <c r="U28" i="89"/>
  <c r="T28" i="89"/>
  <c r="S28" i="89"/>
  <c r="L28" i="89"/>
  <c r="K28" i="89"/>
  <c r="J28" i="89"/>
  <c r="N36" i="89" s="1"/>
  <c r="K12" i="89" s="1"/>
  <c r="C28" i="89"/>
  <c r="B28" i="89"/>
  <c r="A28" i="89"/>
  <c r="AF2" i="89"/>
  <c r="AC2" i="89"/>
  <c r="W2" i="89"/>
  <c r="T2" i="89"/>
  <c r="N2" i="89"/>
  <c r="K2" i="89"/>
  <c r="E2" i="89"/>
  <c r="B2" i="89"/>
  <c r="N35" i="89"/>
  <c r="K11" i="89" s="1"/>
  <c r="N33" i="89"/>
  <c r="K9" i="89" s="1"/>
  <c r="AD39" i="88"/>
  <c r="AC39" i="88"/>
  <c r="AB39" i="88"/>
  <c r="U39" i="88"/>
  <c r="T39" i="88"/>
  <c r="S39" i="88"/>
  <c r="L39" i="88"/>
  <c r="K39" i="88"/>
  <c r="J39" i="88"/>
  <c r="C39" i="88"/>
  <c r="B39" i="88"/>
  <c r="A39" i="88"/>
  <c r="AD38" i="88"/>
  <c r="AC38" i="88"/>
  <c r="AB38" i="88"/>
  <c r="U38" i="88"/>
  <c r="T38" i="88"/>
  <c r="S38" i="88"/>
  <c r="L38" i="88"/>
  <c r="K38" i="88"/>
  <c r="J38" i="88"/>
  <c r="C38" i="88"/>
  <c r="B38" i="88"/>
  <c r="A38" i="88"/>
  <c r="AD37" i="88"/>
  <c r="AC37" i="88"/>
  <c r="AB37" i="88"/>
  <c r="U37" i="88"/>
  <c r="T37" i="88"/>
  <c r="S37" i="88"/>
  <c r="L37" i="88"/>
  <c r="K37" i="88"/>
  <c r="J37" i="88"/>
  <c r="C37" i="88"/>
  <c r="B37" i="88"/>
  <c r="A37" i="88"/>
  <c r="AD36" i="88"/>
  <c r="AC36" i="88"/>
  <c r="AB36" i="88"/>
  <c r="U36" i="88"/>
  <c r="T36" i="88"/>
  <c r="S36" i="88"/>
  <c r="L36" i="88"/>
  <c r="K36" i="88"/>
  <c r="J36" i="88"/>
  <c r="C36" i="88"/>
  <c r="B36" i="88"/>
  <c r="A36" i="88"/>
  <c r="AD35" i="88"/>
  <c r="AC35" i="88"/>
  <c r="AB35" i="88"/>
  <c r="U35" i="88"/>
  <c r="T35" i="88"/>
  <c r="S35" i="88"/>
  <c r="L35" i="88"/>
  <c r="K35" i="88"/>
  <c r="J35" i="88"/>
  <c r="C35" i="88"/>
  <c r="B35" i="88"/>
  <c r="A35" i="88"/>
  <c r="AD34" i="88"/>
  <c r="AC34" i="88"/>
  <c r="AB34" i="88"/>
  <c r="U34" i="88"/>
  <c r="T34" i="88"/>
  <c r="S34" i="88"/>
  <c r="L34" i="88"/>
  <c r="K34" i="88"/>
  <c r="J34" i="88"/>
  <c r="C34" i="88"/>
  <c r="B34" i="88"/>
  <c r="A34" i="88"/>
  <c r="AD33" i="88"/>
  <c r="AC33" i="88"/>
  <c r="AB33" i="88"/>
  <c r="U33" i="88"/>
  <c r="T33" i="88"/>
  <c r="S33" i="88"/>
  <c r="L33" i="88"/>
  <c r="K33" i="88"/>
  <c r="J33" i="88"/>
  <c r="C33" i="88"/>
  <c r="B33" i="88"/>
  <c r="A33" i="88"/>
  <c r="AD32" i="88"/>
  <c r="AC32" i="88"/>
  <c r="AB32" i="88"/>
  <c r="U32" i="88"/>
  <c r="T32" i="88"/>
  <c r="S32" i="88"/>
  <c r="L32" i="88"/>
  <c r="K32" i="88"/>
  <c r="J32" i="88"/>
  <c r="C32" i="88"/>
  <c r="B32" i="88"/>
  <c r="A32" i="88"/>
  <c r="AD31" i="88"/>
  <c r="AC31" i="88"/>
  <c r="AB31" i="88"/>
  <c r="U31" i="88"/>
  <c r="T31" i="88"/>
  <c r="S31" i="88"/>
  <c r="L31" i="88"/>
  <c r="K31" i="88"/>
  <c r="J31" i="88"/>
  <c r="C31" i="88"/>
  <c r="B31" i="88"/>
  <c r="A31" i="88"/>
  <c r="AD30" i="88"/>
  <c r="AC30" i="88"/>
  <c r="AB30" i="88"/>
  <c r="U30" i="88"/>
  <c r="T30" i="88"/>
  <c r="S30" i="88"/>
  <c r="L30" i="88"/>
  <c r="K30" i="88"/>
  <c r="J30" i="88"/>
  <c r="C30" i="88"/>
  <c r="B30" i="88"/>
  <c r="A30" i="88"/>
  <c r="AD29" i="88"/>
  <c r="AC29" i="88"/>
  <c r="AB29" i="88"/>
  <c r="U29" i="88"/>
  <c r="T29" i="88"/>
  <c r="S29" i="88"/>
  <c r="L29" i="88"/>
  <c r="K29" i="88"/>
  <c r="J29" i="88"/>
  <c r="C29" i="88"/>
  <c r="B29" i="88"/>
  <c r="A29" i="88"/>
  <c r="AD28" i="88"/>
  <c r="AC28" i="88"/>
  <c r="AB28" i="88"/>
  <c r="U28" i="88"/>
  <c r="T28" i="88"/>
  <c r="S28" i="88"/>
  <c r="L28" i="88"/>
  <c r="K28" i="88"/>
  <c r="J28" i="88"/>
  <c r="N36" i="88" s="1"/>
  <c r="K12" i="88" s="1"/>
  <c r="C28" i="88"/>
  <c r="B28" i="88"/>
  <c r="A28" i="88"/>
  <c r="AF2" i="88"/>
  <c r="AC2" i="88"/>
  <c r="W2" i="88"/>
  <c r="T2" i="88"/>
  <c r="N2" i="88"/>
  <c r="K2" i="88"/>
  <c r="E2" i="88"/>
  <c r="B2" i="88"/>
  <c r="AD39" i="87"/>
  <c r="AC39" i="87"/>
  <c r="AB39" i="87"/>
  <c r="U39" i="87"/>
  <c r="T39" i="87"/>
  <c r="S39" i="87"/>
  <c r="L39" i="87"/>
  <c r="K39" i="87"/>
  <c r="J39" i="87"/>
  <c r="C39" i="87"/>
  <c r="B39" i="87"/>
  <c r="A39" i="87"/>
  <c r="AD38" i="87"/>
  <c r="AC38" i="87"/>
  <c r="AB38" i="87"/>
  <c r="U38" i="87"/>
  <c r="T38" i="87"/>
  <c r="S38" i="87"/>
  <c r="L38" i="87"/>
  <c r="K38" i="87"/>
  <c r="J38" i="87"/>
  <c r="C38" i="87"/>
  <c r="B38" i="87"/>
  <c r="A38" i="87"/>
  <c r="AD37" i="87"/>
  <c r="AC37" i="87"/>
  <c r="AB37" i="87"/>
  <c r="U37" i="87"/>
  <c r="T37" i="87"/>
  <c r="S37" i="87"/>
  <c r="L37" i="87"/>
  <c r="K37" i="87"/>
  <c r="J37" i="87"/>
  <c r="C37" i="87"/>
  <c r="B37" i="87"/>
  <c r="A37" i="87"/>
  <c r="AD36" i="87"/>
  <c r="AC36" i="87"/>
  <c r="AB36" i="87"/>
  <c r="U36" i="87"/>
  <c r="T36" i="87"/>
  <c r="S36" i="87"/>
  <c r="L36" i="87"/>
  <c r="K36" i="87"/>
  <c r="J36" i="87"/>
  <c r="C36" i="87"/>
  <c r="B36" i="87"/>
  <c r="A36" i="87"/>
  <c r="AD35" i="87"/>
  <c r="AC35" i="87"/>
  <c r="AB35" i="87"/>
  <c r="U35" i="87"/>
  <c r="T35" i="87"/>
  <c r="S35" i="87"/>
  <c r="L35" i="87"/>
  <c r="K35" i="87"/>
  <c r="J35" i="87"/>
  <c r="C35" i="87"/>
  <c r="B35" i="87"/>
  <c r="A35" i="87"/>
  <c r="AD34" i="87"/>
  <c r="AC34" i="87"/>
  <c r="AB34" i="87"/>
  <c r="U34" i="87"/>
  <c r="T34" i="87"/>
  <c r="S34" i="87"/>
  <c r="L34" i="87"/>
  <c r="K34" i="87"/>
  <c r="J34" i="87"/>
  <c r="C34" i="87"/>
  <c r="B34" i="87"/>
  <c r="A34" i="87"/>
  <c r="AD33" i="87"/>
  <c r="AC33" i="87"/>
  <c r="AB33" i="87"/>
  <c r="U33" i="87"/>
  <c r="T33" i="87"/>
  <c r="S33" i="87"/>
  <c r="L33" i="87"/>
  <c r="K33" i="87"/>
  <c r="J33" i="87"/>
  <c r="C33" i="87"/>
  <c r="B33" i="87"/>
  <c r="A33" i="87"/>
  <c r="AD32" i="87"/>
  <c r="AC32" i="87"/>
  <c r="AB32" i="87"/>
  <c r="U32" i="87"/>
  <c r="T32" i="87"/>
  <c r="S32" i="87"/>
  <c r="L32" i="87"/>
  <c r="K32" i="87"/>
  <c r="J32" i="87"/>
  <c r="C32" i="87"/>
  <c r="B32" i="87"/>
  <c r="A32" i="87"/>
  <c r="AD31" i="87"/>
  <c r="AC31" i="87"/>
  <c r="AB31" i="87"/>
  <c r="U31" i="87"/>
  <c r="T31" i="87"/>
  <c r="S31" i="87"/>
  <c r="L31" i="87"/>
  <c r="K31" i="87"/>
  <c r="J31" i="87"/>
  <c r="C31" i="87"/>
  <c r="B31" i="87"/>
  <c r="A31" i="87"/>
  <c r="AD30" i="87"/>
  <c r="AC30" i="87"/>
  <c r="AB28" i="87"/>
  <c r="AB29" i="87"/>
  <c r="AB30" i="87"/>
  <c r="U30" i="87"/>
  <c r="T30" i="87"/>
  <c r="S30" i="87"/>
  <c r="L30" i="87"/>
  <c r="K30" i="87"/>
  <c r="J30" i="87"/>
  <c r="C30" i="87"/>
  <c r="B30" i="87"/>
  <c r="A30" i="87"/>
  <c r="AD29" i="87"/>
  <c r="AC29" i="87"/>
  <c r="U29" i="87"/>
  <c r="T29" i="87"/>
  <c r="S29" i="87"/>
  <c r="L29" i="87"/>
  <c r="K29" i="87"/>
  <c r="J29" i="87"/>
  <c r="O36" i="87" s="1"/>
  <c r="M12" i="87" s="1"/>
  <c r="C29" i="87"/>
  <c r="B29" i="87"/>
  <c r="A29" i="87"/>
  <c r="AD28" i="87"/>
  <c r="AC28" i="87"/>
  <c r="U28" i="87"/>
  <c r="T28" i="87"/>
  <c r="S28" i="87"/>
  <c r="W36" i="87" s="1"/>
  <c r="L28" i="87"/>
  <c r="K28" i="87"/>
  <c r="J28" i="87"/>
  <c r="C28" i="87"/>
  <c r="B28" i="87"/>
  <c r="A28" i="87"/>
  <c r="AF2" i="87"/>
  <c r="AC2" i="87"/>
  <c r="W2" i="87"/>
  <c r="T2" i="87"/>
  <c r="N2" i="87"/>
  <c r="K2" i="87"/>
  <c r="E2" i="87"/>
  <c r="B2" i="87"/>
  <c r="AD39" i="86"/>
  <c r="AC39" i="86"/>
  <c r="AB39" i="86"/>
  <c r="U39" i="86"/>
  <c r="T39" i="86"/>
  <c r="S39" i="86"/>
  <c r="L39" i="86"/>
  <c r="K39" i="86"/>
  <c r="J39" i="86"/>
  <c r="C39" i="86"/>
  <c r="B39" i="86"/>
  <c r="A39" i="86"/>
  <c r="AD38" i="86"/>
  <c r="AC38" i="86"/>
  <c r="AB38" i="86"/>
  <c r="U38" i="86"/>
  <c r="T38" i="86"/>
  <c r="S38" i="86"/>
  <c r="L38" i="86"/>
  <c r="K38" i="86"/>
  <c r="J38" i="86"/>
  <c r="C38" i="86"/>
  <c r="B38" i="86"/>
  <c r="A38" i="86"/>
  <c r="AD37" i="86"/>
  <c r="AC37" i="86"/>
  <c r="AB37" i="86"/>
  <c r="U37" i="86"/>
  <c r="T37" i="86"/>
  <c r="S37" i="86"/>
  <c r="L37" i="86"/>
  <c r="K37" i="86"/>
  <c r="J37" i="86"/>
  <c r="C37" i="86"/>
  <c r="B37" i="86"/>
  <c r="A37" i="86"/>
  <c r="AD36" i="86"/>
  <c r="AC36" i="86"/>
  <c r="AB36" i="86"/>
  <c r="U36" i="86"/>
  <c r="T36" i="86"/>
  <c r="S36" i="86"/>
  <c r="L36" i="86"/>
  <c r="K36" i="86"/>
  <c r="J36" i="86"/>
  <c r="C36" i="86"/>
  <c r="B36" i="86"/>
  <c r="A36" i="86"/>
  <c r="AD35" i="86"/>
  <c r="AC35" i="86"/>
  <c r="AB35" i="86"/>
  <c r="U35" i="86"/>
  <c r="T35" i="86"/>
  <c r="S35" i="86"/>
  <c r="L35" i="86"/>
  <c r="K35" i="86"/>
  <c r="J35" i="86"/>
  <c r="C35" i="86"/>
  <c r="B35" i="86"/>
  <c r="A35" i="86"/>
  <c r="AD34" i="86"/>
  <c r="AC34" i="86"/>
  <c r="AB34" i="86"/>
  <c r="U34" i="86"/>
  <c r="T34" i="86"/>
  <c r="S34" i="86"/>
  <c r="L34" i="86"/>
  <c r="K34" i="86"/>
  <c r="J34" i="86"/>
  <c r="C34" i="86"/>
  <c r="B34" i="86"/>
  <c r="A34" i="86"/>
  <c r="AD33" i="86"/>
  <c r="AC33" i="86"/>
  <c r="AB33" i="86"/>
  <c r="U33" i="86"/>
  <c r="T33" i="86"/>
  <c r="S33" i="86"/>
  <c r="L33" i="86"/>
  <c r="K33" i="86"/>
  <c r="J33" i="86"/>
  <c r="C33" i="86"/>
  <c r="B33" i="86"/>
  <c r="A33" i="86"/>
  <c r="AD32" i="86"/>
  <c r="AC32" i="86"/>
  <c r="AB32" i="86"/>
  <c r="U32" i="86"/>
  <c r="T32" i="86"/>
  <c r="S32" i="86"/>
  <c r="L32" i="86"/>
  <c r="K32" i="86"/>
  <c r="J32" i="86"/>
  <c r="C32" i="86"/>
  <c r="B32" i="86"/>
  <c r="A32" i="86"/>
  <c r="AD31" i="86"/>
  <c r="AC31" i="86"/>
  <c r="AB31" i="86"/>
  <c r="U31" i="86"/>
  <c r="T31" i="86"/>
  <c r="S31" i="86"/>
  <c r="L31" i="86"/>
  <c r="K31" i="86"/>
  <c r="J31" i="86"/>
  <c r="C31" i="86"/>
  <c r="B31" i="86"/>
  <c r="A31" i="86"/>
  <c r="AD30" i="86"/>
  <c r="AC30" i="86"/>
  <c r="AB30" i="86"/>
  <c r="U30" i="86"/>
  <c r="T30" i="86"/>
  <c r="S30" i="86"/>
  <c r="L30" i="86"/>
  <c r="K30" i="86"/>
  <c r="J30" i="86"/>
  <c r="C30" i="86"/>
  <c r="B30" i="86"/>
  <c r="A30" i="86"/>
  <c r="AD29" i="86"/>
  <c r="AC29" i="86"/>
  <c r="AB29" i="86"/>
  <c r="U29" i="86"/>
  <c r="T29" i="86"/>
  <c r="S29" i="86"/>
  <c r="W33" i="86" s="1"/>
  <c r="T9" i="86" s="1"/>
  <c r="L29" i="86"/>
  <c r="K29" i="86"/>
  <c r="J29" i="86"/>
  <c r="C29" i="86"/>
  <c r="B29" i="86"/>
  <c r="A29" i="86"/>
  <c r="AD28" i="86"/>
  <c r="AC28" i="86"/>
  <c r="AB28" i="86"/>
  <c r="AF36" i="86"/>
  <c r="AC12" i="86" s="1"/>
  <c r="U28" i="86"/>
  <c r="T28" i="86"/>
  <c r="S28" i="86"/>
  <c r="L28" i="86"/>
  <c r="K28" i="86"/>
  <c r="J28" i="86"/>
  <c r="C28" i="86"/>
  <c r="B28" i="86"/>
  <c r="A28" i="86"/>
  <c r="AF2" i="86"/>
  <c r="AC2" i="86"/>
  <c r="W2" i="86"/>
  <c r="T2" i="86"/>
  <c r="N2" i="86"/>
  <c r="K2" i="86"/>
  <c r="E2" i="86"/>
  <c r="B2" i="86"/>
  <c r="AD39" i="85"/>
  <c r="AC39" i="85"/>
  <c r="AB39" i="85"/>
  <c r="U39" i="85"/>
  <c r="T39" i="85"/>
  <c r="S39" i="85"/>
  <c r="L39" i="85"/>
  <c r="K39" i="85"/>
  <c r="J39" i="85"/>
  <c r="C39" i="85"/>
  <c r="B39" i="85"/>
  <c r="A39" i="85"/>
  <c r="AD38" i="85"/>
  <c r="AC38" i="85"/>
  <c r="AB38" i="85"/>
  <c r="U38" i="85"/>
  <c r="T38" i="85"/>
  <c r="S38" i="85"/>
  <c r="L38" i="85"/>
  <c r="K38" i="85"/>
  <c r="J38" i="85"/>
  <c r="C38" i="85"/>
  <c r="B38" i="85"/>
  <c r="A38" i="85"/>
  <c r="AD37" i="85"/>
  <c r="AC37" i="85"/>
  <c r="AB37" i="85"/>
  <c r="U37" i="85"/>
  <c r="T37" i="85"/>
  <c r="S37" i="85"/>
  <c r="L37" i="85"/>
  <c r="K37" i="85"/>
  <c r="J37" i="85"/>
  <c r="C37" i="85"/>
  <c r="B37" i="85"/>
  <c r="A37" i="85"/>
  <c r="AD36" i="85"/>
  <c r="AC36" i="85"/>
  <c r="AB36" i="85"/>
  <c r="U36" i="85"/>
  <c r="T36" i="85"/>
  <c r="S36" i="85"/>
  <c r="L36" i="85"/>
  <c r="K36" i="85"/>
  <c r="J36" i="85"/>
  <c r="C36" i="85"/>
  <c r="B36" i="85"/>
  <c r="A36" i="85"/>
  <c r="AD35" i="85"/>
  <c r="AC35" i="85"/>
  <c r="AB35" i="85"/>
  <c r="U35" i="85"/>
  <c r="T35" i="85"/>
  <c r="S35" i="85"/>
  <c r="L35" i="85"/>
  <c r="K35" i="85"/>
  <c r="J35" i="85"/>
  <c r="C35" i="85"/>
  <c r="B35" i="85"/>
  <c r="A35" i="85"/>
  <c r="AD34" i="85"/>
  <c r="AC34" i="85"/>
  <c r="AB34" i="85"/>
  <c r="U34" i="85"/>
  <c r="T34" i="85"/>
  <c r="S34" i="85"/>
  <c r="L34" i="85"/>
  <c r="K34" i="85"/>
  <c r="J34" i="85"/>
  <c r="C34" i="85"/>
  <c r="B34" i="85"/>
  <c r="A34" i="85"/>
  <c r="AD33" i="85"/>
  <c r="AC33" i="85"/>
  <c r="AB33" i="85"/>
  <c r="U33" i="85"/>
  <c r="T33" i="85"/>
  <c r="S33" i="85"/>
  <c r="L33" i="85"/>
  <c r="O29" i="85" s="1"/>
  <c r="M5" i="85" s="1"/>
  <c r="K33" i="85"/>
  <c r="J33" i="85"/>
  <c r="C33" i="85"/>
  <c r="B33" i="85"/>
  <c r="A33" i="85"/>
  <c r="AD32" i="85"/>
  <c r="AC32" i="85"/>
  <c r="AB32" i="85"/>
  <c r="U32" i="85"/>
  <c r="T32" i="85"/>
  <c r="S32" i="85"/>
  <c r="L32" i="85"/>
  <c r="K32" i="85"/>
  <c r="J32" i="85"/>
  <c r="C32" i="85"/>
  <c r="B32" i="85"/>
  <c r="A32" i="85"/>
  <c r="AD31" i="85"/>
  <c r="AC31" i="85"/>
  <c r="AB31" i="85"/>
  <c r="U31" i="85"/>
  <c r="T31" i="85"/>
  <c r="S31" i="85"/>
  <c r="L31" i="85"/>
  <c r="K31" i="85"/>
  <c r="J31" i="85"/>
  <c r="C31" i="85"/>
  <c r="B31" i="85"/>
  <c r="A31" i="85"/>
  <c r="AD30" i="85"/>
  <c r="AC30" i="85"/>
  <c r="AB30" i="85"/>
  <c r="U30" i="85"/>
  <c r="T30" i="85"/>
  <c r="S30" i="85"/>
  <c r="L30" i="85"/>
  <c r="K30" i="85"/>
  <c r="J30" i="85"/>
  <c r="C30" i="85"/>
  <c r="B30" i="85"/>
  <c r="A30" i="85"/>
  <c r="AD29" i="85"/>
  <c r="AC29" i="85"/>
  <c r="AB29" i="85"/>
  <c r="U29" i="85"/>
  <c r="T29" i="85"/>
  <c r="S29" i="85"/>
  <c r="L29" i="85"/>
  <c r="K29" i="85"/>
  <c r="J29" i="85"/>
  <c r="C29" i="85"/>
  <c r="B29" i="85"/>
  <c r="A29" i="85"/>
  <c r="AD28" i="85"/>
  <c r="AC28" i="85"/>
  <c r="AB28" i="85"/>
  <c r="U28" i="85"/>
  <c r="T28" i="85"/>
  <c r="S28" i="85"/>
  <c r="L28" i="85"/>
  <c r="K28" i="85"/>
  <c r="J28" i="85"/>
  <c r="C28" i="85"/>
  <c r="B28" i="85"/>
  <c r="A28" i="85"/>
  <c r="E38" i="85" s="1"/>
  <c r="B14" i="85" s="1"/>
  <c r="AF2" i="85"/>
  <c r="AC2" i="85"/>
  <c r="W2" i="85"/>
  <c r="T2" i="85"/>
  <c r="N2" i="85"/>
  <c r="K2" i="85"/>
  <c r="E2" i="85"/>
  <c r="B2" i="85"/>
  <c r="AD39" i="84"/>
  <c r="AC39" i="84"/>
  <c r="AB39" i="84"/>
  <c r="U39" i="84"/>
  <c r="T39" i="84"/>
  <c r="S39" i="84"/>
  <c r="L39" i="84"/>
  <c r="K39" i="84"/>
  <c r="J39" i="84"/>
  <c r="C39" i="84"/>
  <c r="B39" i="84"/>
  <c r="A39" i="84"/>
  <c r="AD38" i="84"/>
  <c r="AC38" i="84"/>
  <c r="AB38" i="84"/>
  <c r="U38" i="84"/>
  <c r="T38" i="84"/>
  <c r="S38" i="84"/>
  <c r="L38" i="84"/>
  <c r="K38" i="84"/>
  <c r="J38" i="84"/>
  <c r="C38" i="84"/>
  <c r="B38" i="84"/>
  <c r="A38" i="84"/>
  <c r="AD37" i="84"/>
  <c r="AC37" i="84"/>
  <c r="AB37" i="84"/>
  <c r="U37" i="84"/>
  <c r="T37" i="84"/>
  <c r="S37" i="84"/>
  <c r="L37" i="84"/>
  <c r="K37" i="84"/>
  <c r="J37" i="84"/>
  <c r="C37" i="84"/>
  <c r="B37" i="84"/>
  <c r="A37" i="84"/>
  <c r="AD36" i="84"/>
  <c r="AC36" i="84"/>
  <c r="AB36" i="84"/>
  <c r="U36" i="84"/>
  <c r="T36" i="84"/>
  <c r="S36" i="84"/>
  <c r="L36" i="84"/>
  <c r="K36" i="84"/>
  <c r="J36" i="84"/>
  <c r="C36" i="84"/>
  <c r="B36" i="84"/>
  <c r="A36" i="84"/>
  <c r="AD35" i="84"/>
  <c r="AC35" i="84"/>
  <c r="AB35" i="84"/>
  <c r="U35" i="84"/>
  <c r="T35" i="84"/>
  <c r="S35" i="84"/>
  <c r="L35" i="84"/>
  <c r="K35" i="84"/>
  <c r="J35" i="84"/>
  <c r="C35" i="84"/>
  <c r="B35" i="84"/>
  <c r="A35" i="84"/>
  <c r="AD34" i="84"/>
  <c r="AC34" i="84"/>
  <c r="AB34" i="84"/>
  <c r="U34" i="84"/>
  <c r="T34" i="84"/>
  <c r="S34" i="84"/>
  <c r="L34" i="84"/>
  <c r="K34" i="84"/>
  <c r="J34" i="84"/>
  <c r="C34" i="84"/>
  <c r="B34" i="84"/>
  <c r="A34" i="84"/>
  <c r="AD33" i="84"/>
  <c r="AC33" i="84"/>
  <c r="AB33" i="84"/>
  <c r="U33" i="84"/>
  <c r="T33" i="84"/>
  <c r="S33" i="84"/>
  <c r="L33" i="84"/>
  <c r="K33" i="84"/>
  <c r="J33" i="84"/>
  <c r="C33" i="84"/>
  <c r="B33" i="84"/>
  <c r="A33" i="84"/>
  <c r="AD32" i="84"/>
  <c r="AC32" i="84"/>
  <c r="AB32" i="84"/>
  <c r="U32" i="84"/>
  <c r="T32" i="84"/>
  <c r="S32" i="84"/>
  <c r="L32" i="84"/>
  <c r="K32" i="84"/>
  <c r="J32" i="84"/>
  <c r="C32" i="84"/>
  <c r="B32" i="84"/>
  <c r="A32" i="84"/>
  <c r="AD31" i="84"/>
  <c r="AC31" i="84"/>
  <c r="AB31" i="84"/>
  <c r="U31" i="84"/>
  <c r="T31" i="84"/>
  <c r="S31" i="84"/>
  <c r="L31" i="84"/>
  <c r="K31" i="84"/>
  <c r="J31" i="84"/>
  <c r="C31" i="84"/>
  <c r="B31" i="84"/>
  <c r="A31" i="84"/>
  <c r="AD30" i="84"/>
  <c r="AC30" i="84"/>
  <c r="AB30" i="84"/>
  <c r="U30" i="84"/>
  <c r="T30" i="84"/>
  <c r="S30" i="84"/>
  <c r="L30" i="84"/>
  <c r="K30" i="84"/>
  <c r="J30" i="84"/>
  <c r="C30" i="84"/>
  <c r="B30" i="84"/>
  <c r="A30" i="84"/>
  <c r="AD29" i="84"/>
  <c r="AC29" i="84"/>
  <c r="AB29" i="84"/>
  <c r="U29" i="84"/>
  <c r="T29" i="84"/>
  <c r="S29" i="84"/>
  <c r="L29" i="84"/>
  <c r="K29" i="84"/>
  <c r="J29" i="84"/>
  <c r="C29" i="84"/>
  <c r="B29" i="84"/>
  <c r="A29" i="84"/>
  <c r="AD28" i="84"/>
  <c r="AC28" i="84"/>
  <c r="AB28" i="84"/>
  <c r="U28" i="84"/>
  <c r="T28" i="84"/>
  <c r="S28" i="84"/>
  <c r="L28" i="84"/>
  <c r="K28" i="84"/>
  <c r="J28" i="84"/>
  <c r="N30" i="84" s="1"/>
  <c r="K6" i="84" s="1"/>
  <c r="C28" i="84"/>
  <c r="B28" i="84"/>
  <c r="A28" i="84"/>
  <c r="E39" i="84" s="1"/>
  <c r="B15" i="84" s="1"/>
  <c r="AF2" i="84"/>
  <c r="AC2" i="84"/>
  <c r="W2" i="84"/>
  <c r="T2" i="84"/>
  <c r="N2" i="84"/>
  <c r="K2" i="84"/>
  <c r="E2" i="84"/>
  <c r="B2" i="84"/>
  <c r="E36" i="87"/>
  <c r="B12" i="87" s="1"/>
  <c r="AP13" i="68"/>
  <c r="K20" i="68"/>
  <c r="AH8" i="68"/>
  <c r="E10" i="68"/>
  <c r="AF39" i="86"/>
  <c r="AC15" i="86" s="1"/>
  <c r="W31" i="86"/>
  <c r="T7" i="86" s="1"/>
  <c r="X39" i="86"/>
  <c r="V15" i="86" s="1"/>
  <c r="W28" i="86"/>
  <c r="T4" i="86" s="1"/>
  <c r="W38" i="88"/>
  <c r="T14" i="88" s="1"/>
  <c r="AF32" i="90"/>
  <c r="AC8" i="90" s="1"/>
  <c r="T12" i="87"/>
  <c r="AP8" i="76"/>
  <c r="K10" i="76"/>
  <c r="AP13" i="76"/>
  <c r="K20" i="76"/>
  <c r="AP11" i="76"/>
  <c r="K16" i="76"/>
  <c r="AL17" i="76"/>
  <c r="H28" i="76"/>
  <c r="AL7" i="76"/>
  <c r="H8" i="76"/>
  <c r="AT11" i="76"/>
  <c r="N16" i="76"/>
  <c r="AT12" i="76"/>
  <c r="N18" i="76"/>
  <c r="AT16" i="76"/>
  <c r="N26" i="76"/>
  <c r="AF33" i="88"/>
  <c r="AC9" i="88" s="1"/>
  <c r="W32" i="88"/>
  <c r="T8" i="88" s="1"/>
  <c r="W36" i="88"/>
  <c r="T12" i="88"/>
  <c r="K18" i="75"/>
  <c r="K6" i="75"/>
  <c r="K26" i="75"/>
  <c r="K22" i="75"/>
  <c r="AP17" i="75"/>
  <c r="K28" i="75"/>
  <c r="K10" i="75"/>
  <c r="AL11" i="75"/>
  <c r="H16" i="75"/>
  <c r="AL17" i="75"/>
  <c r="H28" i="75"/>
  <c r="AK12" i="75"/>
  <c r="AL12" i="75"/>
  <c r="H18" i="75"/>
  <c r="AS10" i="75"/>
  <c r="AT10" i="75"/>
  <c r="N14" i="75"/>
  <c r="AT6" i="75"/>
  <c r="N6" i="75"/>
  <c r="AT14" i="75"/>
  <c r="N22" i="75"/>
  <c r="AT16" i="75"/>
  <c r="N26" i="75"/>
  <c r="AT11" i="75"/>
  <c r="N16" i="75"/>
  <c r="AT15" i="75"/>
  <c r="N24" i="75"/>
  <c r="AH9" i="75"/>
  <c r="E12" i="75"/>
  <c r="AG10" i="75"/>
  <c r="AH10" i="75"/>
  <c r="E14" i="75"/>
  <c r="AG13" i="75"/>
  <c r="AH13" i="75"/>
  <c r="E20" i="75"/>
  <c r="AH14" i="75"/>
  <c r="E22" i="75"/>
  <c r="O21" i="75" s="1"/>
  <c r="C13" i="82" s="1"/>
  <c r="AH6" i="75"/>
  <c r="E6" i="75"/>
  <c r="AG15" i="75"/>
  <c r="AH15" i="75"/>
  <c r="E24" i="75"/>
  <c r="AG11" i="75"/>
  <c r="AH11" i="75"/>
  <c r="E16" i="75"/>
  <c r="O15" i="75" s="1"/>
  <c r="AH7" i="75"/>
  <c r="E8" i="75"/>
  <c r="AH17" i="75"/>
  <c r="E28" i="75"/>
  <c r="AG16" i="75"/>
  <c r="AH16" i="75"/>
  <c r="E26" i="75"/>
  <c r="AG12" i="75"/>
  <c r="AH12" i="75"/>
  <c r="E18" i="75"/>
  <c r="AH8" i="75"/>
  <c r="E10" i="75"/>
  <c r="E30" i="87"/>
  <c r="B6" i="87" s="1"/>
  <c r="E38" i="87"/>
  <c r="B14" i="87" s="1"/>
  <c r="AG10" i="68"/>
  <c r="AH10" i="68"/>
  <c r="E14" i="68"/>
  <c r="AH13" i="68"/>
  <c r="E20" i="68"/>
  <c r="AH17" i="68"/>
  <c r="E28" i="68"/>
  <c r="AH14" i="68"/>
  <c r="E22" i="68"/>
  <c r="O21" i="68" s="1"/>
  <c r="Y14" i="68" s="1"/>
  <c r="AH12" i="68"/>
  <c r="E18" i="68"/>
  <c r="AH16" i="68"/>
  <c r="E26" i="68"/>
  <c r="AH9" i="68"/>
  <c r="E12" i="68"/>
  <c r="AL9" i="68"/>
  <c r="H12" i="68"/>
  <c r="AL13" i="68"/>
  <c r="H20" i="68"/>
  <c r="H28" i="68"/>
  <c r="AT16" i="68"/>
  <c r="N26" i="68"/>
  <c r="AT10" i="68"/>
  <c r="N14" i="68"/>
  <c r="AT6" i="68"/>
  <c r="N6" i="68"/>
  <c r="AP9" i="68"/>
  <c r="K12" i="68"/>
  <c r="K14" i="68"/>
  <c r="K22" i="68"/>
  <c r="AP15" i="68"/>
  <c r="K24" i="68"/>
  <c r="K18" i="68"/>
  <c r="AP6" i="68"/>
  <c r="K6" i="68"/>
  <c r="K26" i="68"/>
  <c r="AT13" i="66"/>
  <c r="N20" i="66"/>
  <c r="AT11" i="65"/>
  <c r="AT7" i="65"/>
  <c r="N8" i="65"/>
  <c r="AT8" i="65"/>
  <c r="N10" i="65"/>
  <c r="AT12" i="65"/>
  <c r="AT6" i="65"/>
  <c r="N6" i="65"/>
  <c r="N20" i="65"/>
  <c r="AT10" i="65"/>
  <c r="N14" i="65"/>
  <c r="AT9" i="65"/>
  <c r="N12" i="65"/>
  <c r="N22" i="65"/>
  <c r="N28" i="65"/>
  <c r="N26" i="65"/>
  <c r="AL14" i="68"/>
  <c r="H22" i="68"/>
  <c r="AT8" i="68"/>
  <c r="N10" i="68"/>
  <c r="N35" i="85"/>
  <c r="K11" i="85" s="1"/>
  <c r="W39" i="90"/>
  <c r="T15" i="90" s="1"/>
  <c r="AK14" i="75"/>
  <c r="AL14" i="75"/>
  <c r="H22" i="75"/>
  <c r="AK10" i="75"/>
  <c r="AL10" i="75"/>
  <c r="H14" i="75"/>
  <c r="AK6" i="75"/>
  <c r="AL6" i="75"/>
  <c r="H6" i="75"/>
  <c r="K14" i="75"/>
  <c r="AK16" i="75"/>
  <c r="AL16" i="75"/>
  <c r="H26" i="75"/>
  <c r="AP13" i="75"/>
  <c r="K20" i="75"/>
  <c r="AL13" i="76"/>
  <c r="H20" i="76"/>
  <c r="AK7" i="75"/>
  <c r="AL7" i="75"/>
  <c r="H8" i="75"/>
  <c r="H24" i="68"/>
  <c r="AT7" i="75"/>
  <c r="N8" i="75"/>
  <c r="AL16" i="68"/>
  <c r="H26" i="68"/>
  <c r="AT12" i="68"/>
  <c r="N18" i="68"/>
  <c r="AT9" i="68"/>
  <c r="N12" i="68"/>
  <c r="AP11" i="68"/>
  <c r="K16" i="68"/>
  <c r="AP17" i="68"/>
  <c r="K28" i="68"/>
  <c r="AL12" i="68"/>
  <c r="H18" i="68"/>
  <c r="W35" i="88"/>
  <c r="T11" i="88"/>
  <c r="W37" i="88"/>
  <c r="T13" i="88" s="1"/>
  <c r="AT17" i="75"/>
  <c r="N28" i="75"/>
  <c r="AP15" i="75"/>
  <c r="K24" i="75"/>
  <c r="AT13" i="75"/>
  <c r="N20" i="75"/>
  <c r="AP11" i="75"/>
  <c r="K16" i="75"/>
  <c r="AT9" i="75"/>
  <c r="N12" i="75"/>
  <c r="AP7" i="75"/>
  <c r="K8" i="75"/>
  <c r="AP9" i="75"/>
  <c r="K12" i="75"/>
  <c r="AK15" i="75"/>
  <c r="AL15" i="75"/>
  <c r="H24" i="75"/>
  <c r="AT12" i="75"/>
  <c r="N18" i="75"/>
  <c r="AL16" i="76"/>
  <c r="H26" i="76"/>
  <c r="AL9" i="76"/>
  <c r="H12" i="76"/>
  <c r="H14" i="76"/>
  <c r="AT8" i="75"/>
  <c r="N10" i="75"/>
  <c r="AT11" i="68"/>
  <c r="N16" i="68"/>
  <c r="AT7" i="68"/>
  <c r="N8" i="68"/>
  <c r="AL7" i="68"/>
  <c r="H8" i="68"/>
  <c r="AT15" i="68"/>
  <c r="N24" i="68"/>
  <c r="AL8" i="68"/>
  <c r="H10" i="68"/>
  <c r="AP8" i="68"/>
  <c r="K10" i="68"/>
  <c r="AL10" i="68"/>
  <c r="H14" i="68"/>
  <c r="E29" i="87"/>
  <c r="B5" i="87" s="1"/>
  <c r="W29" i="88"/>
  <c r="T5" i="88"/>
  <c r="N28" i="90"/>
  <c r="K4" i="90"/>
  <c r="N31" i="90"/>
  <c r="K7" i="90"/>
  <c r="N33" i="90"/>
  <c r="K9" i="90" s="1"/>
  <c r="N35" i="90"/>
  <c r="K11" i="90" s="1"/>
  <c r="AL17" i="66"/>
  <c r="H28" i="66"/>
  <c r="E20" i="66"/>
  <c r="O19" i="66" s="1"/>
  <c r="AP15" i="66"/>
  <c r="K24" i="66"/>
  <c r="AK13" i="75"/>
  <c r="AL13" i="75"/>
  <c r="H20" i="75"/>
  <c r="AK9" i="75"/>
  <c r="AL9" i="75"/>
  <c r="H12" i="75"/>
  <c r="O11" i="75" s="1"/>
  <c r="AL15" i="76"/>
  <c r="H24" i="76"/>
  <c r="AL11" i="76"/>
  <c r="H16" i="76"/>
  <c r="AK8" i="75"/>
  <c r="AL8" i="75"/>
  <c r="H10" i="75"/>
  <c r="AT13" i="68"/>
  <c r="N20" i="68"/>
  <c r="AL11" i="68"/>
  <c r="H16" i="68"/>
  <c r="AT17" i="68"/>
  <c r="N28" i="68"/>
  <c r="AT14" i="68"/>
  <c r="N22" i="68"/>
  <c r="AH15" i="68"/>
  <c r="E24" i="68"/>
  <c r="AH11" i="68"/>
  <c r="E16" i="68"/>
  <c r="E8" i="68"/>
  <c r="AH6" i="68"/>
  <c r="E6" i="68"/>
  <c r="AP7" i="68"/>
  <c r="K8" i="68"/>
  <c r="AL6" i="68"/>
  <c r="H6" i="68"/>
  <c r="N34" i="84"/>
  <c r="K10" i="84" s="1"/>
  <c r="AH7" i="76"/>
  <c r="E8" i="76"/>
  <c r="AH12" i="76"/>
  <c r="E18" i="76"/>
  <c r="AH14" i="76"/>
  <c r="E22" i="76"/>
  <c r="AP7" i="76"/>
  <c r="K8" i="76"/>
  <c r="AP12" i="76"/>
  <c r="K18" i="76"/>
  <c r="O17" i="76" s="1"/>
  <c r="E26" i="76"/>
  <c r="AT13" i="76"/>
  <c r="N20" i="76"/>
  <c r="AH11" i="76"/>
  <c r="E16" i="76"/>
  <c r="AT7" i="76"/>
  <c r="N8" i="76"/>
  <c r="AH13" i="76"/>
  <c r="E20" i="76"/>
  <c r="AP15" i="76"/>
  <c r="K24" i="76"/>
  <c r="AT6" i="76"/>
  <c r="N6" i="76"/>
  <c r="AT10" i="76"/>
  <c r="N14" i="76"/>
  <c r="O13" i="76" s="1"/>
  <c r="AH6" i="76"/>
  <c r="E6" i="76"/>
  <c r="AH10" i="76"/>
  <c r="E14" i="76"/>
  <c r="AP6" i="76"/>
  <c r="K6" i="76"/>
  <c r="AP9" i="76"/>
  <c r="K12" i="76"/>
  <c r="AP17" i="76"/>
  <c r="K28" i="76"/>
  <c r="AH15" i="76"/>
  <c r="E24" i="76"/>
  <c r="AP14" i="76"/>
  <c r="K22" i="76"/>
  <c r="AT8" i="76"/>
  <c r="N10" i="76"/>
  <c r="AT14" i="76"/>
  <c r="N22" i="76"/>
  <c r="AH8" i="76"/>
  <c r="E10" i="76"/>
  <c r="AL8" i="76"/>
  <c r="H10" i="76"/>
  <c r="AH9" i="76"/>
  <c r="E12" i="76"/>
  <c r="AT17" i="76"/>
  <c r="N28" i="76"/>
  <c r="AS15" i="76"/>
  <c r="AT15" i="76"/>
  <c r="N24" i="76"/>
  <c r="AP16" i="76"/>
  <c r="K26" i="76"/>
  <c r="AT9" i="76"/>
  <c r="N12" i="76"/>
  <c r="AH17" i="76"/>
  <c r="E28" i="76"/>
  <c r="AL14" i="76"/>
  <c r="H22" i="76"/>
  <c r="AP10" i="76"/>
  <c r="K14" i="76"/>
  <c r="H18" i="76"/>
  <c r="AL6" i="76"/>
  <c r="H6" i="76"/>
  <c r="AP7" i="66"/>
  <c r="K8" i="66"/>
  <c r="E28" i="66"/>
  <c r="AP16" i="66"/>
  <c r="K26" i="66"/>
  <c r="AH12" i="66"/>
  <c r="E18" i="66"/>
  <c r="AH16" i="66"/>
  <c r="E26" i="66"/>
  <c r="AL12" i="66"/>
  <c r="H18" i="66"/>
  <c r="AP10" i="66"/>
  <c r="K14" i="66"/>
  <c r="AL14" i="66"/>
  <c r="H22" i="66"/>
  <c r="E8" i="66"/>
  <c r="AL8" i="66"/>
  <c r="H10" i="66"/>
  <c r="O9" i="66" s="1"/>
  <c r="AL7" i="66"/>
  <c r="H8" i="66"/>
  <c r="E24" i="66"/>
  <c r="AL9" i="66"/>
  <c r="H12" i="66"/>
  <c r="N24" i="66"/>
  <c r="AP14" i="66"/>
  <c r="K22" i="66"/>
  <c r="AH10" i="66"/>
  <c r="E14" i="66"/>
  <c r="AH8" i="66"/>
  <c r="E10" i="66"/>
  <c r="AP12" i="66"/>
  <c r="K18" i="66"/>
  <c r="AH6" i="66"/>
  <c r="E6" i="66"/>
  <c r="O5" i="66" s="1"/>
  <c r="Y6" i="66" s="1"/>
  <c r="AT9" i="66"/>
  <c r="N12" i="66"/>
  <c r="AT11" i="66"/>
  <c r="N16" i="66"/>
  <c r="AH9" i="66"/>
  <c r="E12" i="66"/>
  <c r="AL13" i="66"/>
  <c r="H20" i="66"/>
  <c r="AT7" i="66"/>
  <c r="N8" i="66"/>
  <c r="AT14" i="66"/>
  <c r="N22" i="66"/>
  <c r="AT10" i="66"/>
  <c r="N14" i="66"/>
  <c r="AT6" i="66"/>
  <c r="N6" i="66"/>
  <c r="AL15" i="66"/>
  <c r="H24" i="66"/>
  <c r="AP11" i="66"/>
  <c r="K16" i="66"/>
  <c r="AH14" i="66"/>
  <c r="E22" i="66"/>
  <c r="O21" i="66" s="1"/>
  <c r="AT8" i="66"/>
  <c r="N10" i="66"/>
  <c r="N26" i="66"/>
  <c r="AL10" i="66"/>
  <c r="H14" i="66"/>
  <c r="AP9" i="66"/>
  <c r="K12" i="66"/>
  <c r="N28" i="66"/>
  <c r="AP13" i="66"/>
  <c r="K20" i="66"/>
  <c r="AL11" i="66"/>
  <c r="H16" i="66"/>
  <c r="AP17" i="66"/>
  <c r="K28" i="66"/>
  <c r="E16" i="66"/>
  <c r="AT12" i="66"/>
  <c r="N18" i="66"/>
  <c r="AL6" i="66"/>
  <c r="H6" i="66"/>
  <c r="AL16" i="66"/>
  <c r="H26" i="66"/>
  <c r="AP8" i="66"/>
  <c r="K10" i="66"/>
  <c r="AP6" i="66"/>
  <c r="K6" i="66"/>
  <c r="AF34" i="84"/>
  <c r="AC10" i="84" s="1"/>
  <c r="AF36" i="84"/>
  <c r="AC12" i="84" s="1"/>
  <c r="N37" i="85"/>
  <c r="K13" i="85" s="1"/>
  <c r="W35" i="84"/>
  <c r="T11" i="84" s="1"/>
  <c r="W30" i="86"/>
  <c r="T6" i="86" s="1"/>
  <c r="W34" i="86"/>
  <c r="T10" i="86" s="1"/>
  <c r="W39" i="86"/>
  <c r="T15" i="86" s="1"/>
  <c r="W28" i="88"/>
  <c r="T4" i="88" s="1"/>
  <c r="AF29" i="88"/>
  <c r="AC5" i="88" s="1"/>
  <c r="W31" i="88"/>
  <c r="T7" i="88" s="1"/>
  <c r="W33" i="88"/>
  <c r="T9" i="88" s="1"/>
  <c r="W37" i="89"/>
  <c r="T13" i="89" s="1"/>
  <c r="W29" i="84"/>
  <c r="T5" i="84" s="1"/>
  <c r="W29" i="86"/>
  <c r="T5" i="86" s="1"/>
  <c r="W32" i="86"/>
  <c r="T8" i="86" s="1"/>
  <c r="AF33" i="86"/>
  <c r="AC9" i="86" s="1"/>
  <c r="W37" i="86"/>
  <c r="T13" i="86" s="1"/>
  <c r="AF37" i="88"/>
  <c r="AC13" i="88" s="1"/>
  <c r="W39" i="88"/>
  <c r="T15" i="88" s="1"/>
  <c r="W28" i="89"/>
  <c r="T4" i="89" s="1"/>
  <c r="W31" i="89"/>
  <c r="T7" i="89" s="1"/>
  <c r="W33" i="89"/>
  <c r="T9" i="89" s="1"/>
  <c r="AF38" i="86"/>
  <c r="AC14" i="86" s="1"/>
  <c r="AF28" i="86"/>
  <c r="AC4" i="86"/>
  <c r="W29" i="89"/>
  <c r="T5" i="89" s="1"/>
  <c r="W36" i="89"/>
  <c r="T12" i="89"/>
  <c r="W31" i="84"/>
  <c r="T7" i="84" s="1"/>
  <c r="W33" i="84"/>
  <c r="T9" i="84" s="1"/>
  <c r="AG39" i="86"/>
  <c r="AE15" i="86" s="1"/>
  <c r="AF29" i="86"/>
  <c r="AC5" i="86" s="1"/>
  <c r="AF35" i="86"/>
  <c r="AC11" i="86" s="1"/>
  <c r="W32" i="89"/>
  <c r="T8" i="89" s="1"/>
  <c r="W39" i="89"/>
  <c r="T15" i="89" s="1"/>
  <c r="N16" i="65"/>
  <c r="N18" i="65"/>
  <c r="N24" i="65"/>
  <c r="W36" i="90"/>
  <c r="T12" i="90" s="1"/>
  <c r="E39" i="90"/>
  <c r="B15" i="90" s="1"/>
  <c r="E38" i="90"/>
  <c r="B14" i="90" s="1"/>
  <c r="E37" i="90"/>
  <c r="B13" i="90"/>
  <c r="E36" i="90"/>
  <c r="B12" i="90"/>
  <c r="E35" i="90"/>
  <c r="B11" i="90" s="1"/>
  <c r="E34" i="90"/>
  <c r="B10" i="90" s="1"/>
  <c r="E33" i="90"/>
  <c r="B9" i="90"/>
  <c r="E32" i="90"/>
  <c r="B8" i="90"/>
  <c r="E31" i="90"/>
  <c r="B7" i="90" s="1"/>
  <c r="E30" i="90"/>
  <c r="B6" i="90" s="1"/>
  <c r="E29" i="90"/>
  <c r="B5" i="90"/>
  <c r="E28" i="90"/>
  <c r="B4" i="90"/>
  <c r="F28" i="90"/>
  <c r="D4" i="90" s="1"/>
  <c r="F29" i="90"/>
  <c r="D5" i="90" s="1"/>
  <c r="F30" i="90"/>
  <c r="D6" i="90" s="1"/>
  <c r="F31" i="90"/>
  <c r="D7" i="90" s="1"/>
  <c r="F32" i="90"/>
  <c r="D8" i="90" s="1"/>
  <c r="F33" i="90"/>
  <c r="D9" i="90"/>
  <c r="F34" i="90"/>
  <c r="D10" i="90" s="1"/>
  <c r="F35" i="90"/>
  <c r="D11" i="90" s="1"/>
  <c r="F36" i="90"/>
  <c r="D12" i="90" s="1"/>
  <c r="F37" i="90"/>
  <c r="D13" i="90" s="1"/>
  <c r="F38" i="90"/>
  <c r="D14" i="90" s="1"/>
  <c r="F39" i="90"/>
  <c r="D15" i="90" s="1"/>
  <c r="O28" i="90"/>
  <c r="M4" i="90" s="1"/>
  <c r="O29" i="90"/>
  <c r="M5" i="90" s="1"/>
  <c r="O30" i="90"/>
  <c r="M6" i="90" s="1"/>
  <c r="O31" i="90"/>
  <c r="M7" i="90" s="1"/>
  <c r="O32" i="90"/>
  <c r="M8" i="90" s="1"/>
  <c r="O33" i="90"/>
  <c r="M9" i="90" s="1"/>
  <c r="O34" i="90"/>
  <c r="M10" i="90" s="1"/>
  <c r="O35" i="90"/>
  <c r="M11" i="90" s="1"/>
  <c r="O36" i="90"/>
  <c r="M12" i="90" s="1"/>
  <c r="O37" i="90"/>
  <c r="M13" i="90" s="1"/>
  <c r="O38" i="90"/>
  <c r="M14" i="90" s="1"/>
  <c r="X28" i="90"/>
  <c r="V4" i="90" s="1"/>
  <c r="X31" i="90"/>
  <c r="V7" i="90" s="1"/>
  <c r="X34" i="90"/>
  <c r="V10" i="90" s="1"/>
  <c r="X38" i="90"/>
  <c r="V14" i="90" s="1"/>
  <c r="AF28" i="89"/>
  <c r="AC4" i="89" s="1"/>
  <c r="X39" i="89"/>
  <c r="V15" i="89"/>
  <c r="W30" i="89"/>
  <c r="T6" i="89" s="1"/>
  <c r="W34" i="89"/>
  <c r="T10" i="89" s="1"/>
  <c r="E39" i="89"/>
  <c r="B15" i="89" s="1"/>
  <c r="E38" i="89"/>
  <c r="B14" i="89" s="1"/>
  <c r="E37" i="89"/>
  <c r="B13" i="89" s="1"/>
  <c r="E36" i="89"/>
  <c r="B12" i="89" s="1"/>
  <c r="E35" i="89"/>
  <c r="B11" i="89" s="1"/>
  <c r="E34" i="89"/>
  <c r="B10" i="89"/>
  <c r="E33" i="89"/>
  <c r="B9" i="89" s="1"/>
  <c r="E32" i="89"/>
  <c r="B8" i="89"/>
  <c r="E31" i="89"/>
  <c r="B7" i="89" s="1"/>
  <c r="E30" i="89"/>
  <c r="B6" i="89"/>
  <c r="E29" i="89"/>
  <c r="B5" i="89" s="1"/>
  <c r="E28" i="89"/>
  <c r="B4" i="89"/>
  <c r="F28" i="89"/>
  <c r="D4" i="89" s="1"/>
  <c r="F29" i="89"/>
  <c r="D5" i="89"/>
  <c r="F30" i="89"/>
  <c r="D6" i="89" s="1"/>
  <c r="F31" i="89"/>
  <c r="D7" i="89" s="1"/>
  <c r="F32" i="89"/>
  <c r="D8" i="89" s="1"/>
  <c r="F33" i="89"/>
  <c r="D9" i="89" s="1"/>
  <c r="F34" i="89"/>
  <c r="D10" i="89" s="1"/>
  <c r="F35" i="89"/>
  <c r="D11" i="89" s="1"/>
  <c r="F36" i="89"/>
  <c r="D12" i="89" s="1"/>
  <c r="F37" i="89"/>
  <c r="D13" i="89" s="1"/>
  <c r="F38" i="89"/>
  <c r="D14" i="89"/>
  <c r="F39" i="89"/>
  <c r="D15" i="89" s="1"/>
  <c r="O28" i="89"/>
  <c r="M4" i="89" s="1"/>
  <c r="O29" i="89"/>
  <c r="M5" i="89" s="1"/>
  <c r="O30" i="89"/>
  <c r="M6" i="89"/>
  <c r="O31" i="89"/>
  <c r="M7" i="89" s="1"/>
  <c r="O32" i="89"/>
  <c r="M8" i="89" s="1"/>
  <c r="O33" i="89"/>
  <c r="M9" i="89" s="1"/>
  <c r="O34" i="89"/>
  <c r="M10" i="89"/>
  <c r="O35" i="89"/>
  <c r="M11" i="89" s="1"/>
  <c r="O36" i="89"/>
  <c r="M12" i="89"/>
  <c r="O37" i="89"/>
  <c r="M13" i="89" s="1"/>
  <c r="O38" i="89"/>
  <c r="M14" i="89"/>
  <c r="X28" i="89"/>
  <c r="V4" i="89" s="1"/>
  <c r="X29" i="89"/>
  <c r="V5" i="89" s="1"/>
  <c r="X30" i="89"/>
  <c r="V6" i="89" s="1"/>
  <c r="X31" i="89"/>
  <c r="V7" i="89"/>
  <c r="X32" i="89"/>
  <c r="V8" i="89" s="1"/>
  <c r="X33" i="89"/>
  <c r="V9" i="89"/>
  <c r="X34" i="89"/>
  <c r="V10" i="89" s="1"/>
  <c r="X35" i="89"/>
  <c r="V11" i="89"/>
  <c r="X36" i="89"/>
  <c r="V12" i="89" s="1"/>
  <c r="X37" i="89"/>
  <c r="V13" i="89" s="1"/>
  <c r="X38" i="89"/>
  <c r="V14" i="89" s="1"/>
  <c r="AG31" i="89"/>
  <c r="AE7" i="89" s="1"/>
  <c r="AG35" i="89"/>
  <c r="AE11" i="89" s="1"/>
  <c r="AF28" i="88"/>
  <c r="AC4" i="88" s="1"/>
  <c r="AF32" i="88"/>
  <c r="AC8" i="88"/>
  <c r="AF36" i="88"/>
  <c r="AC12" i="88" s="1"/>
  <c r="X39" i="88"/>
  <c r="V15" i="88" s="1"/>
  <c r="W30" i="88"/>
  <c r="T6" i="88" s="1"/>
  <c r="AF31" i="88"/>
  <c r="AC7" i="88" s="1"/>
  <c r="W34" i="88"/>
  <c r="T10" i="88" s="1"/>
  <c r="AF35" i="88"/>
  <c r="AC11" i="88" s="1"/>
  <c r="E39" i="88"/>
  <c r="B15" i="88" s="1"/>
  <c r="E38" i="88"/>
  <c r="B14" i="88" s="1"/>
  <c r="E37" i="88"/>
  <c r="B13" i="88" s="1"/>
  <c r="E36" i="88"/>
  <c r="B12" i="88" s="1"/>
  <c r="E35" i="88"/>
  <c r="B11" i="88" s="1"/>
  <c r="E34" i="88"/>
  <c r="B10" i="88" s="1"/>
  <c r="E33" i="88"/>
  <c r="B9" i="88" s="1"/>
  <c r="E32" i="88"/>
  <c r="B8" i="88" s="1"/>
  <c r="E31" i="88"/>
  <c r="B7" i="88" s="1"/>
  <c r="E30" i="88"/>
  <c r="B6" i="88"/>
  <c r="E29" i="88"/>
  <c r="B5" i="88" s="1"/>
  <c r="E28" i="88"/>
  <c r="B4" i="88" s="1"/>
  <c r="F28" i="88"/>
  <c r="D4" i="88" s="1"/>
  <c r="F29" i="88"/>
  <c r="D5" i="88"/>
  <c r="F30" i="88"/>
  <c r="D6" i="88" s="1"/>
  <c r="F31" i="88"/>
  <c r="D7" i="88" s="1"/>
  <c r="F32" i="88"/>
  <c r="D8" i="88" s="1"/>
  <c r="F33" i="88"/>
  <c r="D9" i="88"/>
  <c r="F34" i="88"/>
  <c r="D10" i="88" s="1"/>
  <c r="F35" i="88"/>
  <c r="D11" i="88" s="1"/>
  <c r="F36" i="88"/>
  <c r="D12" i="88" s="1"/>
  <c r="F37" i="88"/>
  <c r="D13" i="88"/>
  <c r="F38" i="88"/>
  <c r="D14" i="88" s="1"/>
  <c r="F39" i="88"/>
  <c r="D15" i="88" s="1"/>
  <c r="O30" i="88"/>
  <c r="M6" i="88" s="1"/>
  <c r="O33" i="88"/>
  <c r="M9" i="88" s="1"/>
  <c r="X28" i="88"/>
  <c r="V4" i="88" s="1"/>
  <c r="X29" i="88"/>
  <c r="V5" i="88" s="1"/>
  <c r="X30" i="88"/>
  <c r="V6" i="88" s="1"/>
  <c r="X31" i="88"/>
  <c r="V7" i="88" s="1"/>
  <c r="X32" i="88"/>
  <c r="V8" i="88" s="1"/>
  <c r="X33" i="88"/>
  <c r="V9" i="88" s="1"/>
  <c r="X34" i="88"/>
  <c r="V10" i="88"/>
  <c r="X35" i="88"/>
  <c r="V11" i="88" s="1"/>
  <c r="X36" i="88"/>
  <c r="V12" i="88" s="1"/>
  <c r="X37" i="88"/>
  <c r="V13" i="88" s="1"/>
  <c r="X38" i="88"/>
  <c r="V14" i="88"/>
  <c r="AG28" i="88"/>
  <c r="AE4" i="88" s="1"/>
  <c r="AG29" i="88"/>
  <c r="AE5" i="88" s="1"/>
  <c r="AG30" i="88"/>
  <c r="AE6" i="88" s="1"/>
  <c r="AG31" i="88"/>
  <c r="AE7" i="88"/>
  <c r="AG32" i="88"/>
  <c r="AE8" i="88" s="1"/>
  <c r="AG33" i="88"/>
  <c r="AE9" i="88" s="1"/>
  <c r="AG34" i="88"/>
  <c r="AE10" i="88" s="1"/>
  <c r="AG35" i="88"/>
  <c r="AE11" i="88"/>
  <c r="AG36" i="88"/>
  <c r="AE12" i="88" s="1"/>
  <c r="AG37" i="88"/>
  <c r="AE13" i="88" s="1"/>
  <c r="AG38" i="88"/>
  <c r="AE14" i="88" s="1"/>
  <c r="E28" i="87"/>
  <c r="B4" i="87"/>
  <c r="AG39" i="87"/>
  <c r="AE15" i="87" s="1"/>
  <c r="E31" i="87"/>
  <c r="B7" i="87" s="1"/>
  <c r="E33" i="87"/>
  <c r="B9" i="87" s="1"/>
  <c r="E35" i="87"/>
  <c r="B11" i="87" s="1"/>
  <c r="E37" i="87"/>
  <c r="B13" i="87" s="1"/>
  <c r="AF31" i="87"/>
  <c r="AC7" i="87" s="1"/>
  <c r="AF35" i="87"/>
  <c r="AC11" i="87" s="1"/>
  <c r="X29" i="87"/>
  <c r="V5" i="87" s="1"/>
  <c r="O30" i="87"/>
  <c r="M6" i="87" s="1"/>
  <c r="W30" i="87"/>
  <c r="T6" i="87" s="1"/>
  <c r="X33" i="87"/>
  <c r="V9" i="87" s="1"/>
  <c r="O34" i="87"/>
  <c r="M10" i="87"/>
  <c r="W34" i="87"/>
  <c r="T10" i="87" s="1"/>
  <c r="X37" i="87"/>
  <c r="V13" i="87" s="1"/>
  <c r="O38" i="87"/>
  <c r="M14" i="87" s="1"/>
  <c r="W38" i="87"/>
  <c r="T14" i="87"/>
  <c r="X30" i="87"/>
  <c r="V6" i="87" s="1"/>
  <c r="O31" i="87"/>
  <c r="M7" i="87" s="1"/>
  <c r="W31" i="87"/>
  <c r="T7" i="87" s="1"/>
  <c r="X34" i="87"/>
  <c r="V10" i="87"/>
  <c r="O35" i="87"/>
  <c r="M11" i="87" s="1"/>
  <c r="W35" i="87"/>
  <c r="T11" i="87" s="1"/>
  <c r="X38" i="87"/>
  <c r="V14" i="87" s="1"/>
  <c r="O39" i="87"/>
  <c r="M15" i="87"/>
  <c r="W39" i="87"/>
  <c r="T15" i="87" s="1"/>
  <c r="O28" i="87"/>
  <c r="M4" i="87" s="1"/>
  <c r="W28" i="87"/>
  <c r="T4" i="87" s="1"/>
  <c r="X31" i="87"/>
  <c r="V7" i="87"/>
  <c r="O32" i="87"/>
  <c r="M8" i="87" s="1"/>
  <c r="W32" i="87"/>
  <c r="T8" i="87" s="1"/>
  <c r="X35" i="87"/>
  <c r="V11" i="87" s="1"/>
  <c r="N39" i="87"/>
  <c r="K15" i="87" s="1"/>
  <c r="N38" i="87"/>
  <c r="K14" i="87" s="1"/>
  <c r="N37" i="87"/>
  <c r="K13" i="87" s="1"/>
  <c r="N36" i="87"/>
  <c r="K12" i="87" s="1"/>
  <c r="N35" i="87"/>
  <c r="K11" i="87" s="1"/>
  <c r="N34" i="87"/>
  <c r="K10" i="87" s="1"/>
  <c r="N33" i="87"/>
  <c r="K9" i="87" s="1"/>
  <c r="N32" i="87"/>
  <c r="K8" i="87" s="1"/>
  <c r="N31" i="87"/>
  <c r="K7" i="87"/>
  <c r="N30" i="87"/>
  <c r="K6" i="87" s="1"/>
  <c r="N29" i="87"/>
  <c r="K5" i="87" s="1"/>
  <c r="N28" i="87"/>
  <c r="K4" i="87" s="1"/>
  <c r="X39" i="87"/>
  <c r="V15" i="87" s="1"/>
  <c r="X28" i="87"/>
  <c r="V4" i="87" s="1"/>
  <c r="O29" i="87"/>
  <c r="M5" i="87" s="1"/>
  <c r="W29" i="87"/>
  <c r="T5" i="87" s="1"/>
  <c r="X32" i="87"/>
  <c r="V8" i="87" s="1"/>
  <c r="O33" i="87"/>
  <c r="M9" i="87" s="1"/>
  <c r="W33" i="87"/>
  <c r="T9" i="87" s="1"/>
  <c r="X36" i="87"/>
  <c r="V12" i="87" s="1"/>
  <c r="O37" i="87"/>
  <c r="M13" i="87" s="1"/>
  <c r="W37" i="87"/>
  <c r="T13" i="87" s="1"/>
  <c r="AG29" i="87"/>
  <c r="AE5" i="87" s="1"/>
  <c r="AG31" i="87"/>
  <c r="AE7" i="87" s="1"/>
  <c r="F28" i="87"/>
  <c r="D4" i="87" s="1"/>
  <c r="F29" i="87"/>
  <c r="D5" i="87" s="1"/>
  <c r="F30" i="87"/>
  <c r="D6" i="87" s="1"/>
  <c r="F31" i="87"/>
  <c r="D7" i="87" s="1"/>
  <c r="F32" i="87"/>
  <c r="D8" i="87" s="1"/>
  <c r="F33" i="87"/>
  <c r="D9" i="87"/>
  <c r="F34" i="87"/>
  <c r="D10" i="87" s="1"/>
  <c r="F35" i="87"/>
  <c r="D11" i="87"/>
  <c r="F36" i="87"/>
  <c r="D12" i="87" s="1"/>
  <c r="F37" i="87"/>
  <c r="D13" i="87"/>
  <c r="F38" i="87"/>
  <c r="D14" i="87" s="1"/>
  <c r="AF32" i="86"/>
  <c r="AC8" i="86" s="1"/>
  <c r="AF37" i="86"/>
  <c r="AC13" i="86" s="1"/>
  <c r="AF30" i="86"/>
  <c r="AC6" i="86" s="1"/>
  <c r="AF34" i="86"/>
  <c r="AC10" i="86" s="1"/>
  <c r="AF31" i="86"/>
  <c r="AC7" i="86" s="1"/>
  <c r="E37" i="86"/>
  <c r="B13" i="86" s="1"/>
  <c r="E33" i="86"/>
  <c r="B9" i="86" s="1"/>
  <c r="E29" i="86"/>
  <c r="B5" i="86" s="1"/>
  <c r="O29" i="86"/>
  <c r="M5" i="86" s="1"/>
  <c r="O32" i="86"/>
  <c r="M8" i="86" s="1"/>
  <c r="O37" i="86"/>
  <c r="M13" i="86" s="1"/>
  <c r="N28" i="86"/>
  <c r="K4" i="86" s="1"/>
  <c r="F29" i="86"/>
  <c r="D5" i="86" s="1"/>
  <c r="F31" i="86"/>
  <c r="D7" i="86" s="1"/>
  <c r="N31" i="86"/>
  <c r="K7" i="86" s="1"/>
  <c r="F33" i="86"/>
  <c r="D9" i="86" s="1"/>
  <c r="N33" i="86"/>
  <c r="K9" i="86" s="1"/>
  <c r="F35" i="86"/>
  <c r="D11" i="86" s="1"/>
  <c r="F37" i="86"/>
  <c r="D13" i="86" s="1"/>
  <c r="F39" i="86"/>
  <c r="D15" i="86" s="1"/>
  <c r="X28" i="86"/>
  <c r="V4" i="86" s="1"/>
  <c r="X29" i="86"/>
  <c r="V5" i="86" s="1"/>
  <c r="X30" i="86"/>
  <c r="V6" i="86" s="1"/>
  <c r="X31" i="86"/>
  <c r="V7" i="86" s="1"/>
  <c r="X32" i="86"/>
  <c r="V8" i="86" s="1"/>
  <c r="X33" i="86"/>
  <c r="V9" i="86" s="1"/>
  <c r="X34" i="86"/>
  <c r="V10" i="86" s="1"/>
  <c r="X35" i="86"/>
  <c r="V11" i="86" s="1"/>
  <c r="X36" i="86"/>
  <c r="V12" i="86" s="1"/>
  <c r="X37" i="86"/>
  <c r="V13" i="86" s="1"/>
  <c r="X38" i="86"/>
  <c r="V14" i="86" s="1"/>
  <c r="AG28" i="86"/>
  <c r="AE4" i="86" s="1"/>
  <c r="AG29" i="86"/>
  <c r="AE5" i="86" s="1"/>
  <c r="AG30" i="86"/>
  <c r="AE6" i="86" s="1"/>
  <c r="AG31" i="86"/>
  <c r="AE7" i="86" s="1"/>
  <c r="AG32" i="86"/>
  <c r="AE8" i="86" s="1"/>
  <c r="AG33" i="86"/>
  <c r="AE9" i="86" s="1"/>
  <c r="AG34" i="86"/>
  <c r="AE10" i="86" s="1"/>
  <c r="AG35" i="86"/>
  <c r="AE11" i="86" s="1"/>
  <c r="AG36" i="86"/>
  <c r="AE12" i="86" s="1"/>
  <c r="AG37" i="86"/>
  <c r="AE13" i="86" s="1"/>
  <c r="AG38" i="86"/>
  <c r="AE14" i="86" s="1"/>
  <c r="AF31" i="85"/>
  <c r="AC7" i="85" s="1"/>
  <c r="F32" i="85"/>
  <c r="D8" i="85" s="1"/>
  <c r="W32" i="84"/>
  <c r="T8" i="84" s="1"/>
  <c r="W36" i="84"/>
  <c r="T12" i="84" s="1"/>
  <c r="X39" i="84"/>
  <c r="V15" i="84" s="1"/>
  <c r="W34" i="84"/>
  <c r="T10" i="84" s="1"/>
  <c r="X29" i="84"/>
  <c r="V5" i="84" s="1"/>
  <c r="X30" i="84"/>
  <c r="V6" i="84" s="1"/>
  <c r="X31" i="84"/>
  <c r="V7" i="84" s="1"/>
  <c r="X32" i="84"/>
  <c r="V8" i="84" s="1"/>
  <c r="X33" i="84"/>
  <c r="V9" i="84" s="1"/>
  <c r="X34" i="84"/>
  <c r="V10" i="84" s="1"/>
  <c r="X35" i="84"/>
  <c r="V11" i="84" s="1"/>
  <c r="X36" i="84"/>
  <c r="V12" i="84" s="1"/>
  <c r="X37" i="84"/>
  <c r="V13" i="84" s="1"/>
  <c r="AG32" i="84"/>
  <c r="AE8" i="84" s="1"/>
  <c r="B16" i="82"/>
  <c r="B15" i="82"/>
  <c r="B14" i="82"/>
  <c r="B13" i="82"/>
  <c r="B12" i="82"/>
  <c r="B11" i="82"/>
  <c r="B10" i="82"/>
  <c r="B9" i="82"/>
  <c r="B8" i="82"/>
  <c r="B7" i="82"/>
  <c r="B6" i="82"/>
  <c r="B5" i="82"/>
  <c r="P27" i="81"/>
  <c r="P25" i="81"/>
  <c r="Z16" i="81" s="1"/>
  <c r="P23" i="81"/>
  <c r="P21" i="81"/>
  <c r="AQ19" i="81"/>
  <c r="P19" i="81"/>
  <c r="P17" i="81"/>
  <c r="Z12" i="81" s="1"/>
  <c r="P15" i="81"/>
  <c r="Z11" i="81"/>
  <c r="P13" i="81"/>
  <c r="Z10" i="81"/>
  <c r="P11" i="81"/>
  <c r="P9" i="81"/>
  <c r="Z8" i="81" s="1"/>
  <c r="P7" i="81"/>
  <c r="Z7" i="81"/>
  <c r="P5" i="81"/>
  <c r="Z6" i="81"/>
  <c r="P27" i="80"/>
  <c r="P25" i="80"/>
  <c r="P23" i="80"/>
  <c r="Z15" i="80" s="1"/>
  <c r="P21" i="80"/>
  <c r="AQ19" i="80"/>
  <c r="P19" i="80"/>
  <c r="Z13" i="80" s="1"/>
  <c r="P17" i="80"/>
  <c r="J11" i="82" s="1"/>
  <c r="Z12" i="80"/>
  <c r="P15" i="80"/>
  <c r="Z11" i="80"/>
  <c r="P13" i="80"/>
  <c r="Z10" i="80"/>
  <c r="P11" i="80"/>
  <c r="Z9" i="80" s="1"/>
  <c r="P9" i="80"/>
  <c r="J7" i="82" s="1"/>
  <c r="Z8" i="80"/>
  <c r="P5" i="80"/>
  <c r="Z6" i="80"/>
  <c r="P7" i="80"/>
  <c r="J6" i="82" s="1"/>
  <c r="Z7" i="80"/>
  <c r="M5" i="82"/>
  <c r="M9" i="82"/>
  <c r="M10" i="82"/>
  <c r="O13" i="80"/>
  <c r="Y10" i="80" s="1"/>
  <c r="Y8" i="80"/>
  <c r="O9" i="81"/>
  <c r="Y8" i="81"/>
  <c r="J5" i="82"/>
  <c r="O7" i="80"/>
  <c r="Y7" i="80"/>
  <c r="O11" i="80"/>
  <c r="Y9" i="80"/>
  <c r="J9" i="82"/>
  <c r="J10" i="82"/>
  <c r="O15" i="80"/>
  <c r="Y11" i="80"/>
  <c r="O19" i="80"/>
  <c r="Y13" i="80"/>
  <c r="O23" i="80"/>
  <c r="Y15" i="80" s="1"/>
  <c r="O27" i="80"/>
  <c r="Y17" i="80" s="1"/>
  <c r="M6" i="82"/>
  <c r="O15" i="81"/>
  <c r="Y11" i="81" s="1"/>
  <c r="Y13" i="81"/>
  <c r="O25" i="81"/>
  <c r="Y16" i="81" s="1"/>
  <c r="O11" i="81"/>
  <c r="Y9" i="81" s="1"/>
  <c r="O27" i="81"/>
  <c r="Y17" i="81" s="1"/>
  <c r="O13" i="81"/>
  <c r="Y10" i="81" s="1"/>
  <c r="O5" i="80"/>
  <c r="O25" i="80"/>
  <c r="Y16" i="80" s="1"/>
  <c r="B16" i="77"/>
  <c r="B15" i="77"/>
  <c r="B14" i="77"/>
  <c r="B13" i="77"/>
  <c r="B12" i="77"/>
  <c r="B11" i="77"/>
  <c r="B10" i="77"/>
  <c r="B9" i="77"/>
  <c r="B8" i="77"/>
  <c r="B7" i="77"/>
  <c r="B6" i="77"/>
  <c r="B5" i="77"/>
  <c r="P27" i="76"/>
  <c r="Z17" i="76" s="1"/>
  <c r="O25" i="76"/>
  <c r="P25" i="76"/>
  <c r="P23" i="76"/>
  <c r="G14" i="82" s="1"/>
  <c r="P21" i="76"/>
  <c r="Z14" i="76" s="1"/>
  <c r="AQ19" i="76"/>
  <c r="P19" i="76"/>
  <c r="Z13" i="76" s="1"/>
  <c r="P17" i="76"/>
  <c r="G11" i="82" s="1"/>
  <c r="Z12" i="76"/>
  <c r="P15" i="76"/>
  <c r="Z11" i="76"/>
  <c r="P13" i="76"/>
  <c r="Z10" i="76"/>
  <c r="P11" i="76"/>
  <c r="P9" i="76"/>
  <c r="Z8" i="76" s="1"/>
  <c r="O7" i="76"/>
  <c r="Y7" i="76"/>
  <c r="P7" i="76"/>
  <c r="Z7" i="76"/>
  <c r="P5" i="76"/>
  <c r="Z6" i="76" s="1"/>
  <c r="B10" i="69"/>
  <c r="B16" i="69"/>
  <c r="B15" i="69"/>
  <c r="B14" i="69"/>
  <c r="B13" i="69"/>
  <c r="B12" i="69"/>
  <c r="B11" i="69"/>
  <c r="B9" i="69"/>
  <c r="B8" i="69"/>
  <c r="B7" i="69"/>
  <c r="B6" i="69"/>
  <c r="B5" i="69"/>
  <c r="P27" i="75"/>
  <c r="J16" i="77" s="1"/>
  <c r="P25" i="75"/>
  <c r="D15" i="82" s="1"/>
  <c r="P23" i="75"/>
  <c r="Z15" i="75" s="1"/>
  <c r="P21" i="75"/>
  <c r="D13" i="82" s="1"/>
  <c r="Z14" i="75"/>
  <c r="AQ19" i="75"/>
  <c r="P19" i="75"/>
  <c r="Z13" i="75" s="1"/>
  <c r="P17" i="75"/>
  <c r="D11" i="82" s="1"/>
  <c r="P15" i="75"/>
  <c r="Z11" i="75" s="1"/>
  <c r="P13" i="75"/>
  <c r="Z10" i="75" s="1"/>
  <c r="P11" i="75"/>
  <c r="P9" i="75"/>
  <c r="Z8" i="75" s="1"/>
  <c r="P7" i="75"/>
  <c r="P5" i="75"/>
  <c r="AF2" i="71"/>
  <c r="AC2" i="71"/>
  <c r="W2" i="71"/>
  <c r="T2" i="71"/>
  <c r="N2" i="71"/>
  <c r="K2" i="71"/>
  <c r="E2" i="71"/>
  <c r="B2" i="71"/>
  <c r="J14" i="77"/>
  <c r="J6" i="77"/>
  <c r="J7" i="77"/>
  <c r="M5" i="77"/>
  <c r="M8" i="77"/>
  <c r="G12" i="82"/>
  <c r="M12" i="77"/>
  <c r="J12" i="77"/>
  <c r="G9" i="82"/>
  <c r="M9" i="77"/>
  <c r="G10" i="82"/>
  <c r="M10" i="77"/>
  <c r="M13" i="77"/>
  <c r="M6" i="77"/>
  <c r="J13" i="77"/>
  <c r="M7" i="77"/>
  <c r="M11" i="77"/>
  <c r="I9" i="82"/>
  <c r="L7" i="82"/>
  <c r="I7" i="82"/>
  <c r="F15" i="82"/>
  <c r="F6" i="82"/>
  <c r="L6" i="77"/>
  <c r="O23" i="76"/>
  <c r="Y15" i="76"/>
  <c r="I13" i="77"/>
  <c r="O19" i="76"/>
  <c r="Y13" i="76" s="1"/>
  <c r="O23" i="75"/>
  <c r="Y15" i="75" s="1"/>
  <c r="O9" i="76"/>
  <c r="F7" i="82" s="1"/>
  <c r="O25" i="75"/>
  <c r="Y16" i="75" s="1"/>
  <c r="O19" i="75"/>
  <c r="Y13" i="75" s="1"/>
  <c r="O27" i="75"/>
  <c r="Y17" i="75" s="1"/>
  <c r="D12" i="82"/>
  <c r="O5" i="76"/>
  <c r="Y6" i="76" s="1"/>
  <c r="G6" i="82"/>
  <c r="G7" i="82"/>
  <c r="O11" i="76"/>
  <c r="Y9" i="76" s="1"/>
  <c r="O15" i="76"/>
  <c r="Y11" i="76" s="1"/>
  <c r="O21" i="76"/>
  <c r="Y14" i="76" s="1"/>
  <c r="G16" i="82"/>
  <c r="L5" i="82"/>
  <c r="L8" i="82"/>
  <c r="L15" i="82"/>
  <c r="L13" i="82"/>
  <c r="L12" i="82"/>
  <c r="L10" i="82"/>
  <c r="I16" i="82"/>
  <c r="I12" i="82"/>
  <c r="I10" i="82"/>
  <c r="I8" i="82"/>
  <c r="I6" i="82"/>
  <c r="O27" i="76"/>
  <c r="Y17" i="76" s="1"/>
  <c r="O7" i="75"/>
  <c r="Y7" i="75" s="1"/>
  <c r="O17" i="75"/>
  <c r="Y12" i="75" s="1"/>
  <c r="O13" i="75"/>
  <c r="Y10" i="75" s="1"/>
  <c r="O9" i="75"/>
  <c r="Y8" i="75" s="1"/>
  <c r="O5" i="75"/>
  <c r="Y6" i="75" s="1"/>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AC30" i="71"/>
  <c r="AB30" i="71"/>
  <c r="T30" i="71"/>
  <c r="S30" i="71"/>
  <c r="K30" i="71"/>
  <c r="J30" i="71"/>
  <c r="B30" i="71"/>
  <c r="A30" i="71"/>
  <c r="AC29" i="71"/>
  <c r="AB29" i="71"/>
  <c r="T29" i="71"/>
  <c r="S29" i="71"/>
  <c r="K29" i="71"/>
  <c r="J29" i="71"/>
  <c r="B29" i="71"/>
  <c r="A29" i="71"/>
  <c r="AC28" i="71"/>
  <c r="AB28" i="71"/>
  <c r="AF36" i="71" s="1"/>
  <c r="AC12" i="71" s="1"/>
  <c r="T28" i="71"/>
  <c r="S28" i="71"/>
  <c r="K28" i="71"/>
  <c r="J28" i="71"/>
  <c r="N32" i="71" s="1"/>
  <c r="K8" i="71" s="1"/>
  <c r="B28" i="71"/>
  <c r="A28" i="71"/>
  <c r="E37" i="71" s="1"/>
  <c r="B13" i="71" s="1"/>
  <c r="F12" i="82"/>
  <c r="L12" i="77"/>
  <c r="L14" i="77"/>
  <c r="F14" i="82"/>
  <c r="C15" i="82"/>
  <c r="I15" i="77"/>
  <c r="I11" i="77"/>
  <c r="C12" i="82"/>
  <c r="I9" i="77"/>
  <c r="C5" i="82"/>
  <c r="C9" i="82"/>
  <c r="W29" i="71"/>
  <c r="T5" i="71" s="1"/>
  <c r="N28" i="71"/>
  <c r="K4" i="71" s="1"/>
  <c r="N30" i="71"/>
  <c r="K6" i="71" s="1"/>
  <c r="N38" i="71"/>
  <c r="K14" i="71" s="1"/>
  <c r="AF32" i="71"/>
  <c r="AC8" i="71" s="1"/>
  <c r="AF34" i="71"/>
  <c r="AC10" i="71" s="1"/>
  <c r="N29" i="71"/>
  <c r="K5" i="71" s="1"/>
  <c r="N31" i="71"/>
  <c r="K7" i="71" s="1"/>
  <c r="N33" i="71"/>
  <c r="K9" i="71" s="1"/>
  <c r="N35" i="71"/>
  <c r="K11" i="71" s="1"/>
  <c r="N37" i="71"/>
  <c r="K13" i="71" s="1"/>
  <c r="W34" i="71"/>
  <c r="T10" i="71" s="1"/>
  <c r="AF39" i="71"/>
  <c r="AC15" i="71" s="1"/>
  <c r="E29" i="71"/>
  <c r="B5" i="71" s="1"/>
  <c r="P27" i="68"/>
  <c r="Z17" i="68" s="1"/>
  <c r="P25" i="68"/>
  <c r="P23" i="68"/>
  <c r="Z15" i="68" s="1"/>
  <c r="P21" i="68"/>
  <c r="AQ19" i="68"/>
  <c r="P19" i="68"/>
  <c r="M12" i="69" s="1"/>
  <c r="P17" i="68"/>
  <c r="Z12" i="68"/>
  <c r="P15" i="68"/>
  <c r="Z11" i="68"/>
  <c r="P13" i="68"/>
  <c r="G9" i="77" s="1"/>
  <c r="P11" i="68"/>
  <c r="G8" i="77" s="1"/>
  <c r="P9" i="68"/>
  <c r="Z8" i="68"/>
  <c r="P7" i="68"/>
  <c r="Z7" i="68"/>
  <c r="P5" i="68"/>
  <c r="G5" i="77" s="1"/>
  <c r="P27" i="66"/>
  <c r="D16" i="77" s="1"/>
  <c r="P25" i="66"/>
  <c r="Z16" i="66" s="1"/>
  <c r="P23" i="66"/>
  <c r="Z15" i="66" s="1"/>
  <c r="P21" i="66"/>
  <c r="Z14" i="66"/>
  <c r="AQ19" i="66"/>
  <c r="P19" i="66"/>
  <c r="P17" i="66"/>
  <c r="Z12" i="66" s="1"/>
  <c r="P15" i="66"/>
  <c r="P13" i="66"/>
  <c r="P11" i="66"/>
  <c r="P9" i="66"/>
  <c r="P7" i="66"/>
  <c r="P5" i="66"/>
  <c r="P27" i="65"/>
  <c r="U27" i="75" s="1"/>
  <c r="AV17" i="75" s="1"/>
  <c r="P25" i="65"/>
  <c r="U25" i="68" s="1"/>
  <c r="AV16" i="68" s="1"/>
  <c r="P23" i="65"/>
  <c r="P21" i="65"/>
  <c r="G13" i="62" s="1"/>
  <c r="AQ19" i="65"/>
  <c r="P19" i="65"/>
  <c r="G12" i="62" s="1"/>
  <c r="P17" i="65"/>
  <c r="Z12" i="65" s="1"/>
  <c r="Z9" i="65"/>
  <c r="Z7" i="65"/>
  <c r="Z8" i="65"/>
  <c r="Z15" i="65"/>
  <c r="G11" i="77"/>
  <c r="D14" i="77"/>
  <c r="G6" i="77"/>
  <c r="G10" i="77"/>
  <c r="G13" i="77"/>
  <c r="G14" i="77"/>
  <c r="D9" i="77"/>
  <c r="G15" i="77"/>
  <c r="G7" i="77"/>
  <c r="D10" i="77"/>
  <c r="D13" i="77"/>
  <c r="G16" i="77"/>
  <c r="M6" i="69"/>
  <c r="M7" i="69"/>
  <c r="M10" i="69"/>
  <c r="M11" i="69"/>
  <c r="M14" i="69"/>
  <c r="M16" i="69"/>
  <c r="J8" i="69"/>
  <c r="J13" i="69"/>
  <c r="J14" i="69"/>
  <c r="AD28" i="71"/>
  <c r="U28" i="71"/>
  <c r="L28" i="71"/>
  <c r="C28" i="71"/>
  <c r="AD29" i="71"/>
  <c r="U29" i="71"/>
  <c r="L29" i="71"/>
  <c r="C29" i="71"/>
  <c r="AD30" i="71"/>
  <c r="U30" i="71"/>
  <c r="L30" i="71"/>
  <c r="O32" i="71"/>
  <c r="M8" i="71" s="1"/>
  <c r="C30" i="71"/>
  <c r="AD31" i="71"/>
  <c r="U31" i="71"/>
  <c r="X28" i="71"/>
  <c r="V4" i="71" s="1"/>
  <c r="L31" i="71"/>
  <c r="O35" i="71"/>
  <c r="M11" i="71" s="1"/>
  <c r="C31" i="71"/>
  <c r="AD32" i="71"/>
  <c r="U32" i="71"/>
  <c r="L32" i="71"/>
  <c r="O39" i="71"/>
  <c r="M15" i="71" s="1"/>
  <c r="C32" i="71"/>
  <c r="AD33" i="71"/>
  <c r="U33" i="71"/>
  <c r="L33" i="71"/>
  <c r="C33" i="71"/>
  <c r="AD34" i="71"/>
  <c r="U34" i="71"/>
  <c r="L34" i="71"/>
  <c r="C34" i="71"/>
  <c r="AD35" i="71"/>
  <c r="U35" i="71"/>
  <c r="L35" i="71"/>
  <c r="O36" i="71"/>
  <c r="M12" i="71" s="1"/>
  <c r="C35" i="71"/>
  <c r="AD36" i="71"/>
  <c r="U36" i="71"/>
  <c r="L36" i="71"/>
  <c r="C36" i="71"/>
  <c r="AD37" i="71"/>
  <c r="U37" i="71"/>
  <c r="L37" i="71"/>
  <c r="O37" i="71"/>
  <c r="M13" i="71" s="1"/>
  <c r="C37" i="71"/>
  <c r="AD38" i="71"/>
  <c r="U38" i="71"/>
  <c r="L38" i="71"/>
  <c r="O38" i="71"/>
  <c r="M14" i="71" s="1"/>
  <c r="C38" i="71"/>
  <c r="AD39" i="71"/>
  <c r="U39" i="71"/>
  <c r="L39" i="71"/>
  <c r="O29" i="71"/>
  <c r="M5" i="71" s="1"/>
  <c r="C39" i="71"/>
  <c r="J5" i="69"/>
  <c r="J16" i="69"/>
  <c r="G8" i="69"/>
  <c r="G7" i="69"/>
  <c r="AG31" i="71"/>
  <c r="AE7" i="71" s="1"/>
  <c r="AG34" i="71"/>
  <c r="AE10" i="71" s="1"/>
  <c r="AG30" i="71"/>
  <c r="AE6" i="71" s="1"/>
  <c r="O30" i="71"/>
  <c r="M6" i="71" s="1"/>
  <c r="O31" i="71"/>
  <c r="M7" i="71" s="1"/>
  <c r="O33" i="71"/>
  <c r="M9" i="71" s="1"/>
  <c r="O28" i="71"/>
  <c r="M4" i="71" s="1"/>
  <c r="O34" i="71"/>
  <c r="M10" i="71" s="1"/>
  <c r="O17" i="68"/>
  <c r="Y12" i="68" s="1"/>
  <c r="O25" i="68"/>
  <c r="F15" i="77" s="1"/>
  <c r="Y16" i="68"/>
  <c r="O23" i="68"/>
  <c r="Y15" i="68" s="1"/>
  <c r="O15" i="68"/>
  <c r="F10" i="77" s="1"/>
  <c r="O13" i="68"/>
  <c r="Y10" i="68" s="1"/>
  <c r="O9" i="68"/>
  <c r="Y8" i="68" s="1"/>
  <c r="O5" i="68"/>
  <c r="Y6" i="68" s="1"/>
  <c r="O23" i="66"/>
  <c r="Y15" i="66" s="1"/>
  <c r="O15" i="66"/>
  <c r="Y11" i="66" s="1"/>
  <c r="O7" i="66"/>
  <c r="Y7" i="66" s="1"/>
  <c r="F11" i="77"/>
  <c r="L15" i="69"/>
  <c r="AQ19" i="15"/>
  <c r="AQ17" i="15"/>
  <c r="AQ16" i="15"/>
  <c r="AR16" i="15" s="1"/>
  <c r="AQ15" i="15"/>
  <c r="AQ14" i="15"/>
  <c r="AT14" i="15" s="1"/>
  <c r="AQ13" i="15"/>
  <c r="AR13" i="15" s="1"/>
  <c r="AQ12" i="15"/>
  <c r="AT12" i="15" s="1"/>
  <c r="AQ11" i="15"/>
  <c r="AT11" i="15" s="1"/>
  <c r="AQ10" i="15"/>
  <c r="AQ9" i="15"/>
  <c r="AQ8" i="15"/>
  <c r="AQ7" i="15"/>
  <c r="AR7" i="15" s="1"/>
  <c r="AQ6" i="15"/>
  <c r="AR6" i="15" s="1"/>
  <c r="AM17" i="15"/>
  <c r="AM16" i="15"/>
  <c r="AM15" i="15"/>
  <c r="AM14" i="15"/>
  <c r="AM13" i="15"/>
  <c r="AM12" i="15"/>
  <c r="AM11" i="15"/>
  <c r="AM10" i="15"/>
  <c r="AM9" i="15"/>
  <c r="AM8" i="15"/>
  <c r="AM7" i="15"/>
  <c r="AM6" i="15"/>
  <c r="AI17" i="15"/>
  <c r="AI16" i="15"/>
  <c r="AI15" i="15"/>
  <c r="AI14" i="15"/>
  <c r="AI13" i="15"/>
  <c r="AI12" i="15"/>
  <c r="AI11" i="15"/>
  <c r="AJ11" i="15" s="1"/>
  <c r="AI10" i="15"/>
  <c r="AI9" i="15"/>
  <c r="AI8" i="15"/>
  <c r="AI7" i="15"/>
  <c r="AI6" i="15"/>
  <c r="AE17" i="15"/>
  <c r="AE16" i="15"/>
  <c r="AE15" i="15"/>
  <c r="AE14" i="15"/>
  <c r="AE13" i="15"/>
  <c r="AE12" i="15"/>
  <c r="AE11" i="15"/>
  <c r="AE10" i="15"/>
  <c r="AE9" i="15"/>
  <c r="AE8" i="15"/>
  <c r="AE7" i="15"/>
  <c r="AE6" i="15"/>
  <c r="AR15" i="15"/>
  <c r="AR10" i="15"/>
  <c r="AR14" i="15"/>
  <c r="AR9" i="15"/>
  <c r="AR17" i="15"/>
  <c r="AR8" i="15"/>
  <c r="P17" i="15"/>
  <c r="D11" i="62" s="1"/>
  <c r="P19" i="15"/>
  <c r="D12" i="62" s="1"/>
  <c r="P21" i="15"/>
  <c r="P23" i="15"/>
  <c r="D14" i="62" s="1"/>
  <c r="P25" i="15"/>
  <c r="D15" i="62" s="1"/>
  <c r="P27" i="15"/>
  <c r="D16" i="62" s="1"/>
  <c r="D16" i="69"/>
  <c r="U23" i="68"/>
  <c r="AV15" i="68" s="1"/>
  <c r="U15" i="68"/>
  <c r="AV11" i="68" s="1"/>
  <c r="D7" i="69"/>
  <c r="N22" i="15"/>
  <c r="AT7" i="15"/>
  <c r="N8" i="15"/>
  <c r="AT15" i="15"/>
  <c r="N24" i="15"/>
  <c r="AT17" i="15"/>
  <c r="N28" i="15"/>
  <c r="AT8" i="15"/>
  <c r="N10" i="15"/>
  <c r="AT9" i="15"/>
  <c r="N12" i="15"/>
  <c r="AT13" i="15"/>
  <c r="N20" i="15"/>
  <c r="AT10" i="15"/>
  <c r="N14" i="15"/>
  <c r="N16" i="15"/>
  <c r="N18" i="15"/>
  <c r="AT16" i="15"/>
  <c r="N26" i="15"/>
  <c r="Z17" i="15"/>
  <c r="N6" i="15"/>
  <c r="I8" i="77" l="1"/>
  <c r="Y9" i="75"/>
  <c r="C8" i="82"/>
  <c r="F11" i="82"/>
  <c r="Y12" i="76"/>
  <c r="L11" i="77"/>
  <c r="Y13" i="66"/>
  <c r="C12" i="77"/>
  <c r="I12" i="69"/>
  <c r="Y10" i="76"/>
  <c r="L9" i="77"/>
  <c r="F9" i="82"/>
  <c r="Y11" i="75"/>
  <c r="I10" i="77"/>
  <c r="Y11" i="68"/>
  <c r="AA10" i="68" s="1"/>
  <c r="Z17" i="66"/>
  <c r="Z9" i="68"/>
  <c r="Z13" i="68"/>
  <c r="M12" i="82"/>
  <c r="Z13" i="81"/>
  <c r="AF31" i="84"/>
  <c r="AC7" i="84" s="1"/>
  <c r="AG33" i="84"/>
  <c r="AE9" i="84" s="1"/>
  <c r="AF35" i="84"/>
  <c r="AC11" i="84" s="1"/>
  <c r="AG34" i="84"/>
  <c r="AE10" i="84" s="1"/>
  <c r="AF33" i="84"/>
  <c r="AC9" i="84" s="1"/>
  <c r="AG35" i="84"/>
  <c r="AE11" i="84" s="1"/>
  <c r="AG39" i="84"/>
  <c r="AE15" i="84" s="1"/>
  <c r="AF29" i="84"/>
  <c r="AC5" i="84" s="1"/>
  <c r="AF38" i="84"/>
  <c r="AC14" i="84" s="1"/>
  <c r="AG28" i="84"/>
  <c r="AE4" i="84" s="1"/>
  <c r="AG36" i="84"/>
  <c r="AE12" i="84" s="1"/>
  <c r="AF37" i="84"/>
  <c r="AC13" i="84" s="1"/>
  <c r="AF28" i="84"/>
  <c r="AC4" i="84" s="1"/>
  <c r="AG30" i="84"/>
  <c r="AE6" i="84" s="1"/>
  <c r="AG38" i="84"/>
  <c r="AE14" i="84" s="1"/>
  <c r="AF39" i="84"/>
  <c r="AC15" i="84" s="1"/>
  <c r="AG31" i="84"/>
  <c r="AE7" i="84" s="1"/>
  <c r="AF35" i="85"/>
  <c r="AC11" i="85" s="1"/>
  <c r="AG30" i="85"/>
  <c r="AE6" i="85" s="1"/>
  <c r="AG34" i="85"/>
  <c r="AE10" i="85" s="1"/>
  <c r="AG38" i="85"/>
  <c r="AE14" i="85" s="1"/>
  <c r="AG39" i="85"/>
  <c r="AE15" i="85" s="1"/>
  <c r="AG12" i="76"/>
  <c r="AT7" i="81"/>
  <c r="AR7" i="81"/>
  <c r="AR12" i="15"/>
  <c r="L10" i="69"/>
  <c r="AG32" i="71"/>
  <c r="AE8" i="71" s="1"/>
  <c r="M8" i="69"/>
  <c r="Z6" i="68"/>
  <c r="Z10" i="68"/>
  <c r="AF37" i="71"/>
  <c r="AC13" i="71" s="1"/>
  <c r="AF30" i="71"/>
  <c r="AC6" i="71" s="1"/>
  <c r="AF29" i="71"/>
  <c r="AC5" i="71" s="1"/>
  <c r="E32" i="71"/>
  <c r="B8" i="71" s="1"/>
  <c r="D14" i="82"/>
  <c r="Z17" i="75"/>
  <c r="Z9" i="81"/>
  <c r="M8" i="82"/>
  <c r="AG37" i="84"/>
  <c r="AE13" i="84" s="1"/>
  <c r="AS11" i="75"/>
  <c r="AS7" i="75"/>
  <c r="AS13" i="75"/>
  <c r="AS8" i="75"/>
  <c r="AS16" i="75"/>
  <c r="AN6" i="75"/>
  <c r="U9" i="81"/>
  <c r="AV8" i="81" s="1"/>
  <c r="AF35" i="71"/>
  <c r="AC11" i="71" s="1"/>
  <c r="Y16" i="76"/>
  <c r="L15" i="77"/>
  <c r="N37" i="88"/>
  <c r="K13" i="88" s="1"/>
  <c r="N39" i="88"/>
  <c r="K15" i="88" s="1"/>
  <c r="O39" i="88"/>
  <c r="M15" i="88" s="1"/>
  <c r="O28" i="88"/>
  <c r="M4" i="88" s="1"/>
  <c r="O34" i="88"/>
  <c r="M10" i="88" s="1"/>
  <c r="N31" i="88"/>
  <c r="K7" i="88" s="1"/>
  <c r="O29" i="88"/>
  <c r="M5" i="88" s="1"/>
  <c r="O35" i="88"/>
  <c r="M11" i="88" s="1"/>
  <c r="N38" i="88"/>
  <c r="K14" i="88" s="1"/>
  <c r="O36" i="88"/>
  <c r="M12" i="88" s="1"/>
  <c r="N33" i="88"/>
  <c r="K9" i="88" s="1"/>
  <c r="N29" i="88"/>
  <c r="K5" i="88" s="1"/>
  <c r="N30" i="88"/>
  <c r="K6" i="88" s="1"/>
  <c r="N28" i="88"/>
  <c r="K4" i="88" s="1"/>
  <c r="N32" i="88"/>
  <c r="K8" i="88" s="1"/>
  <c r="N35" i="88"/>
  <c r="K11" i="88" s="1"/>
  <c r="N34" i="88"/>
  <c r="K10" i="88" s="1"/>
  <c r="O31" i="88"/>
  <c r="M7" i="88" s="1"/>
  <c r="O32" i="88"/>
  <c r="M8" i="88" s="1"/>
  <c r="O38" i="88"/>
  <c r="M14" i="88" s="1"/>
  <c r="AF29" i="89"/>
  <c r="AC5" i="89" s="1"/>
  <c r="AF32" i="89"/>
  <c r="AC8" i="89" s="1"/>
  <c r="AG32" i="89"/>
  <c r="AE8" i="89" s="1"/>
  <c r="AG38" i="89"/>
  <c r="AE14" i="89" s="1"/>
  <c r="AF35" i="89"/>
  <c r="AC11" i="89" s="1"/>
  <c r="AF34" i="89"/>
  <c r="AC10" i="89" s="1"/>
  <c r="AF36" i="89"/>
  <c r="AC12" i="89" s="1"/>
  <c r="AG33" i="89"/>
  <c r="AE9" i="89" s="1"/>
  <c r="AG28" i="89"/>
  <c r="AE4" i="89" s="1"/>
  <c r="AG34" i="89"/>
  <c r="AE10" i="89" s="1"/>
  <c r="AG29" i="89"/>
  <c r="AE5" i="89" s="1"/>
  <c r="AG36" i="89"/>
  <c r="AE12" i="89" s="1"/>
  <c r="AF30" i="89"/>
  <c r="AC6" i="89" s="1"/>
  <c r="AF31" i="89"/>
  <c r="AC7" i="89" s="1"/>
  <c r="AG30" i="89"/>
  <c r="AE6" i="89" s="1"/>
  <c r="AF35" i="90"/>
  <c r="AC11" i="90" s="1"/>
  <c r="AF29" i="90"/>
  <c r="AC5" i="90" s="1"/>
  <c r="AF34" i="90"/>
  <c r="AC10" i="90" s="1"/>
  <c r="AF37" i="90"/>
  <c r="AC13" i="90" s="1"/>
  <c r="AG28" i="90"/>
  <c r="AE4" i="90" s="1"/>
  <c r="AG32" i="90"/>
  <c r="AE8" i="90" s="1"/>
  <c r="AG36" i="90"/>
  <c r="AE12" i="90" s="1"/>
  <c r="AF33" i="90"/>
  <c r="AC9" i="90" s="1"/>
  <c r="AF36" i="90"/>
  <c r="AC12" i="90" s="1"/>
  <c r="AG29" i="90"/>
  <c r="AE5" i="90" s="1"/>
  <c r="AG33" i="90"/>
  <c r="AE9" i="90" s="1"/>
  <c r="AG37" i="90"/>
  <c r="AE13" i="90" s="1"/>
  <c r="AF30" i="90"/>
  <c r="AC6" i="90" s="1"/>
  <c r="AF28" i="90"/>
  <c r="AC4" i="90" s="1"/>
  <c r="AG30" i="90"/>
  <c r="AE6" i="90" s="1"/>
  <c r="AG34" i="90"/>
  <c r="AE10" i="90" s="1"/>
  <c r="AG38" i="90"/>
  <c r="AE14" i="90" s="1"/>
  <c r="AF38" i="90"/>
  <c r="AC14" i="90" s="1"/>
  <c r="Y12" i="80"/>
  <c r="I11" i="82"/>
  <c r="Y12" i="81"/>
  <c r="L11" i="82"/>
  <c r="AF13" i="65"/>
  <c r="AH7" i="66"/>
  <c r="AF7" i="66"/>
  <c r="AF11" i="66"/>
  <c r="AH11" i="66"/>
  <c r="AF13" i="66"/>
  <c r="AH13" i="66"/>
  <c r="AH15" i="66"/>
  <c r="AF15" i="66"/>
  <c r="AG15" i="66" s="1"/>
  <c r="AH17" i="66"/>
  <c r="AF17" i="66"/>
  <c r="AG8" i="68"/>
  <c r="AG7" i="68"/>
  <c r="AN10" i="68"/>
  <c r="AO11" i="68" s="1"/>
  <c r="AP10" i="68"/>
  <c r="AN12" i="68"/>
  <c r="AP12" i="68"/>
  <c r="AN14" i="68"/>
  <c r="AP14" i="68"/>
  <c r="AN16" i="68"/>
  <c r="AP16" i="68"/>
  <c r="AN8" i="75"/>
  <c r="AP8" i="75"/>
  <c r="AN10" i="75"/>
  <c r="AP10" i="75"/>
  <c r="AP12" i="75"/>
  <c r="AN12" i="75"/>
  <c r="AP14" i="75"/>
  <c r="AN14" i="75"/>
  <c r="AN16" i="75"/>
  <c r="AP16" i="75"/>
  <c r="AO13" i="76"/>
  <c r="AO9" i="76"/>
  <c r="AO14" i="76"/>
  <c r="AO16" i="76"/>
  <c r="AO11" i="76"/>
  <c r="AO17" i="76"/>
  <c r="AO12" i="76"/>
  <c r="AO6" i="76"/>
  <c r="AO8" i="76"/>
  <c r="AJ12" i="76"/>
  <c r="AL12" i="76"/>
  <c r="AF16" i="76"/>
  <c r="AG16" i="76" s="1"/>
  <c r="AH16" i="76"/>
  <c r="AR11" i="15"/>
  <c r="AG33" i="71"/>
  <c r="AE9" i="71" s="1"/>
  <c r="AG28" i="71"/>
  <c r="AE4" i="71" s="1"/>
  <c r="G12" i="77"/>
  <c r="AF33" i="71"/>
  <c r="AC9" i="71" s="1"/>
  <c r="F8" i="82"/>
  <c r="C14" i="82"/>
  <c r="L13" i="77"/>
  <c r="Z17" i="80"/>
  <c r="J16" i="82"/>
  <c r="AG29" i="84"/>
  <c r="AE5" i="84" s="1"/>
  <c r="AF30" i="84"/>
  <c r="AC6" i="84" s="1"/>
  <c r="W35" i="90"/>
  <c r="T11" i="90" s="1"/>
  <c r="W33" i="90"/>
  <c r="T9" i="90" s="1"/>
  <c r="X39" i="90"/>
  <c r="V15" i="90" s="1"/>
  <c r="X29" i="90"/>
  <c r="V5" i="90" s="1"/>
  <c r="X35" i="90"/>
  <c r="V11" i="90" s="1"/>
  <c r="X30" i="90"/>
  <c r="V6" i="90" s="1"/>
  <c r="W30" i="90"/>
  <c r="T6" i="90" s="1"/>
  <c r="X36" i="90"/>
  <c r="V12" i="90" s="1"/>
  <c r="W29" i="90"/>
  <c r="T5" i="90" s="1"/>
  <c r="W32" i="90"/>
  <c r="T8" i="90" s="1"/>
  <c r="W34" i="90"/>
  <c r="T10" i="90" s="1"/>
  <c r="X32" i="90"/>
  <c r="V8" i="90" s="1"/>
  <c r="X37" i="90"/>
  <c r="V13" i="90" s="1"/>
  <c r="W28" i="90"/>
  <c r="T4" i="90" s="1"/>
  <c r="X33" i="90"/>
  <c r="V9" i="90" s="1"/>
  <c r="AG10" i="76"/>
  <c r="AL12" i="81"/>
  <c r="AJ12" i="81"/>
  <c r="AT13" i="81"/>
  <c r="AR13" i="81"/>
  <c r="J11" i="69"/>
  <c r="I14" i="77"/>
  <c r="U15" i="80"/>
  <c r="AV11" i="80" s="1"/>
  <c r="U23" i="80"/>
  <c r="AV15" i="80" s="1"/>
  <c r="AG37" i="71"/>
  <c r="AE13" i="71" s="1"/>
  <c r="M9" i="69"/>
  <c r="AG38" i="71"/>
  <c r="AE14" i="71" s="1"/>
  <c r="AG35" i="71"/>
  <c r="AE11" i="71" s="1"/>
  <c r="D11" i="77"/>
  <c r="AF31" i="71"/>
  <c r="AC7" i="71" s="1"/>
  <c r="E38" i="71"/>
  <c r="B14" i="71" s="1"/>
  <c r="N36" i="71"/>
  <c r="K12" i="71" s="1"/>
  <c r="F13" i="82"/>
  <c r="L7" i="77"/>
  <c r="D16" i="82"/>
  <c r="J8" i="82"/>
  <c r="M7" i="82"/>
  <c r="AG35" i="90"/>
  <c r="AE11" i="90" s="1"/>
  <c r="AF31" i="90"/>
  <c r="AC7" i="90" s="1"/>
  <c r="AF32" i="84"/>
  <c r="AC8" i="84" s="1"/>
  <c r="AH7" i="68"/>
  <c r="AF37" i="87"/>
  <c r="AC13" i="87" s="1"/>
  <c r="AG32" i="87"/>
  <c r="AE8" i="87" s="1"/>
  <c r="AG37" i="87"/>
  <c r="AE13" i="87" s="1"/>
  <c r="AG38" i="87"/>
  <c r="AE14" i="87" s="1"/>
  <c r="AF28" i="87"/>
  <c r="AC4" i="87" s="1"/>
  <c r="AG28" i="87"/>
  <c r="AE4" i="87" s="1"/>
  <c r="AG33" i="87"/>
  <c r="AE9" i="87" s="1"/>
  <c r="AF34" i="87"/>
  <c r="AC10" i="87" s="1"/>
  <c r="AF29" i="87"/>
  <c r="AC5" i="87" s="1"/>
  <c r="AG34" i="87"/>
  <c r="AE10" i="87" s="1"/>
  <c r="AG30" i="87"/>
  <c r="AE6" i="87" s="1"/>
  <c r="AG35" i="87"/>
  <c r="AE11" i="87" s="1"/>
  <c r="AF36" i="87"/>
  <c r="AC12" i="87" s="1"/>
  <c r="AF33" i="87"/>
  <c r="AC9" i="87" s="1"/>
  <c r="AG36" i="87"/>
  <c r="AE12" i="87" s="1"/>
  <c r="AS11" i="68"/>
  <c r="AS10" i="68"/>
  <c r="AS17" i="68"/>
  <c r="AR14" i="80"/>
  <c r="AT14" i="80"/>
  <c r="AH11" i="81"/>
  <c r="AF11" i="81"/>
  <c r="AL8" i="80"/>
  <c r="AJ8" i="80"/>
  <c r="AJ7" i="15"/>
  <c r="AF28" i="71"/>
  <c r="AC4" i="71" s="1"/>
  <c r="Z6" i="75"/>
  <c r="J5" i="77"/>
  <c r="Z15" i="81"/>
  <c r="M14" i="82"/>
  <c r="AT6" i="15"/>
  <c r="AG39" i="71"/>
  <c r="AE15" i="71" s="1"/>
  <c r="M5" i="69"/>
  <c r="AF38" i="71"/>
  <c r="AC14" i="71" s="1"/>
  <c r="N34" i="71"/>
  <c r="K10" i="71" s="1"/>
  <c r="C11" i="82"/>
  <c r="L8" i="77"/>
  <c r="W35" i="71"/>
  <c r="T11" i="71" s="1"/>
  <c r="J10" i="77"/>
  <c r="Y14" i="75"/>
  <c r="AA8" i="75" s="1"/>
  <c r="J12" i="82"/>
  <c r="M11" i="82"/>
  <c r="O25" i="66"/>
  <c r="AG15" i="76"/>
  <c r="AF38" i="89"/>
  <c r="AC14" i="89" s="1"/>
  <c r="AK7" i="66"/>
  <c r="AK15" i="66"/>
  <c r="AK17" i="66"/>
  <c r="AK14" i="66"/>
  <c r="AS14" i="76"/>
  <c r="AS16" i="76"/>
  <c r="AS7" i="76"/>
  <c r="AS6" i="76"/>
  <c r="AS13" i="76"/>
  <c r="AS17" i="76"/>
  <c r="AS10" i="76"/>
  <c r="AS8" i="76"/>
  <c r="AS9" i="76"/>
  <c r="J15" i="77"/>
  <c r="Z16" i="75"/>
  <c r="AG29" i="71"/>
  <c r="AE5" i="71" s="1"/>
  <c r="Z15" i="15"/>
  <c r="F14" i="77"/>
  <c r="AG36" i="71"/>
  <c r="AE12" i="71" s="1"/>
  <c r="F35" i="71"/>
  <c r="D11" i="71" s="1"/>
  <c r="N39" i="71"/>
  <c r="K15" i="71" s="1"/>
  <c r="I16" i="77"/>
  <c r="I14" i="82"/>
  <c r="I15" i="82"/>
  <c r="G5" i="82"/>
  <c r="D10" i="82"/>
  <c r="G8" i="82"/>
  <c r="Z9" i="76"/>
  <c r="O37" i="88"/>
  <c r="M13" i="88" s="1"/>
  <c r="AG37" i="89"/>
  <c r="AE13" i="89" s="1"/>
  <c r="AG31" i="90"/>
  <c r="AE7" i="90" s="1"/>
  <c r="AK6" i="76"/>
  <c r="AO15" i="76"/>
  <c r="AG14" i="76"/>
  <c r="O33" i="86"/>
  <c r="M9" i="86" s="1"/>
  <c r="N34" i="86"/>
  <c r="K10" i="86" s="1"/>
  <c r="O34" i="86"/>
  <c r="M10" i="86" s="1"/>
  <c r="N29" i="86"/>
  <c r="K5" i="86" s="1"/>
  <c r="O35" i="86"/>
  <c r="M11" i="86" s="1"/>
  <c r="N30" i="86"/>
  <c r="K6" i="86" s="1"/>
  <c r="N35" i="86"/>
  <c r="K11" i="86" s="1"/>
  <c r="O28" i="86"/>
  <c r="M4" i="86" s="1"/>
  <c r="O36" i="86"/>
  <c r="M12" i="86" s="1"/>
  <c r="N36" i="86"/>
  <c r="K12" i="86" s="1"/>
  <c r="O30" i="86"/>
  <c r="M6" i="86" s="1"/>
  <c r="O38" i="86"/>
  <c r="M14" i="86" s="1"/>
  <c r="N32" i="86"/>
  <c r="K8" i="86" s="1"/>
  <c r="N37" i="86"/>
  <c r="K13" i="86" s="1"/>
  <c r="O31" i="86"/>
  <c r="M7" i="86" s="1"/>
  <c r="O39" i="86"/>
  <c r="M15" i="86" s="1"/>
  <c r="N38" i="86"/>
  <c r="K14" i="86" s="1"/>
  <c r="AF39" i="90"/>
  <c r="AC15" i="90" s="1"/>
  <c r="AO10" i="76"/>
  <c r="AH11" i="80"/>
  <c r="AF11" i="80"/>
  <c r="AR8" i="81"/>
  <c r="AS13" i="81" s="1"/>
  <c r="AT8" i="81"/>
  <c r="O7" i="68"/>
  <c r="AK17" i="75"/>
  <c r="AG11" i="68"/>
  <c r="AJ11" i="65"/>
  <c r="AJ13" i="65"/>
  <c r="AS12" i="76"/>
  <c r="AP8" i="80"/>
  <c r="AF14" i="81"/>
  <c r="O13" i="66"/>
  <c r="O11" i="66"/>
  <c r="O11" i="68"/>
  <c r="W30" i="84"/>
  <c r="T6" i="84" s="1"/>
  <c r="AG14" i="75"/>
  <c r="AN11" i="65"/>
  <c r="E30" i="85"/>
  <c r="B6" i="85" s="1"/>
  <c r="W35" i="89"/>
  <c r="T11" i="89" s="1"/>
  <c r="AK10" i="66"/>
  <c r="AS11" i="66"/>
  <c r="AS13" i="66"/>
  <c r="AS15" i="66"/>
  <c r="O17" i="66"/>
  <c r="O19" i="68"/>
  <c r="AF39" i="85"/>
  <c r="AC15" i="85" s="1"/>
  <c r="N37" i="89"/>
  <c r="K13" i="89" s="1"/>
  <c r="AK13" i="66"/>
  <c r="AK9" i="68"/>
  <c r="AJ6" i="65"/>
  <c r="AF12" i="65"/>
  <c r="AR16" i="80"/>
  <c r="O27" i="66"/>
  <c r="Y17" i="66" s="1"/>
  <c r="O27" i="68"/>
  <c r="W38" i="84"/>
  <c r="T14" i="84" s="1"/>
  <c r="X39" i="85"/>
  <c r="V15" i="85" s="1"/>
  <c r="W38" i="86"/>
  <c r="T14" i="86" s="1"/>
  <c r="E36" i="86"/>
  <c r="B12" i="86" s="1"/>
  <c r="O39" i="89"/>
  <c r="M15" i="89" s="1"/>
  <c r="N39" i="89"/>
  <c r="K15" i="89" s="1"/>
  <c r="AO15" i="68"/>
  <c r="AS16" i="68"/>
  <c r="AJ10" i="65"/>
  <c r="AJ12" i="65"/>
  <c r="AJ14" i="65"/>
  <c r="AT17" i="81"/>
  <c r="N30" i="89"/>
  <c r="K6" i="89" s="1"/>
  <c r="F31" i="84"/>
  <c r="D7" i="84" s="1"/>
  <c r="F36" i="85"/>
  <c r="D12" i="85" s="1"/>
  <c r="N32" i="89"/>
  <c r="K8" i="89" s="1"/>
  <c r="AS11" i="76"/>
  <c r="AK11" i="75"/>
  <c r="AS14" i="75"/>
  <c r="AS6" i="66"/>
  <c r="AS10" i="66"/>
  <c r="AS14" i="66"/>
  <c r="AK12" i="68"/>
  <c r="U9" i="80"/>
  <c r="AV8" i="80" s="1"/>
  <c r="G11" i="62"/>
  <c r="P11" i="62" s="1"/>
  <c r="G6" i="69"/>
  <c r="AN7" i="65"/>
  <c r="AN16" i="65"/>
  <c r="G10" i="69"/>
  <c r="Z11" i="65"/>
  <c r="AJ7" i="65"/>
  <c r="AJ9" i="65"/>
  <c r="AJ8" i="65"/>
  <c r="G9" i="69"/>
  <c r="Z10" i="65"/>
  <c r="AF8" i="65"/>
  <c r="AJ16" i="65"/>
  <c r="AJ17" i="65"/>
  <c r="G5" i="69"/>
  <c r="Z6" i="65"/>
  <c r="X36" i="85"/>
  <c r="V12" i="85" s="1"/>
  <c r="X33" i="85"/>
  <c r="V9" i="85" s="1"/>
  <c r="X29" i="85"/>
  <c r="V5" i="85" s="1"/>
  <c r="W35" i="85"/>
  <c r="T11" i="85" s="1"/>
  <c r="W34" i="85"/>
  <c r="T10" i="85" s="1"/>
  <c r="X30" i="85"/>
  <c r="V6" i="85" s="1"/>
  <c r="O33" i="85"/>
  <c r="M9" i="85" s="1"/>
  <c r="O37" i="85"/>
  <c r="M13" i="85" s="1"/>
  <c r="N31" i="85"/>
  <c r="K7" i="85" s="1"/>
  <c r="F28" i="85"/>
  <c r="D4" i="85" s="1"/>
  <c r="F31" i="85"/>
  <c r="D7" i="85" s="1"/>
  <c r="E35" i="85"/>
  <c r="B11" i="85" s="1"/>
  <c r="E36" i="85"/>
  <c r="B12" i="85" s="1"/>
  <c r="F35" i="85"/>
  <c r="D11" i="85" s="1"/>
  <c r="Z8" i="15"/>
  <c r="U9" i="68"/>
  <c r="AV8" i="68" s="1"/>
  <c r="U9" i="76"/>
  <c r="AV8" i="76" s="1"/>
  <c r="AJ14" i="15"/>
  <c r="AJ8" i="15"/>
  <c r="AJ12" i="15"/>
  <c r="U11" i="66"/>
  <c r="AV9" i="66" s="1"/>
  <c r="Z9" i="15"/>
  <c r="U11" i="75"/>
  <c r="AV9" i="75" s="1"/>
  <c r="AF12" i="15"/>
  <c r="AF13" i="15"/>
  <c r="AN11" i="15"/>
  <c r="U5" i="66"/>
  <c r="AV6" i="66" s="1"/>
  <c r="U19" i="65"/>
  <c r="AV13" i="65" s="1"/>
  <c r="U17" i="76"/>
  <c r="AV12" i="76" s="1"/>
  <c r="AN12" i="15"/>
  <c r="U17" i="65"/>
  <c r="AV12" i="65" s="1"/>
  <c r="AN10" i="15"/>
  <c r="AN6" i="15"/>
  <c r="AN8" i="15"/>
  <c r="U11" i="81"/>
  <c r="AV9" i="81" s="1"/>
  <c r="U11" i="68"/>
  <c r="AV9" i="68" s="1"/>
  <c r="D8" i="69"/>
  <c r="P8" i="69" s="1"/>
  <c r="U11" i="80"/>
  <c r="AV9" i="80" s="1"/>
  <c r="U11" i="65"/>
  <c r="AV9" i="65" s="1"/>
  <c r="U11" i="76"/>
  <c r="AV9" i="76" s="1"/>
  <c r="U9" i="65"/>
  <c r="AV8" i="65" s="1"/>
  <c r="U9" i="75"/>
  <c r="AV8" i="75" s="1"/>
  <c r="AN7" i="15"/>
  <c r="D7" i="62"/>
  <c r="P7" i="62" s="1"/>
  <c r="U9" i="66"/>
  <c r="AV8" i="66" s="1"/>
  <c r="AN17" i="15"/>
  <c r="AJ13" i="15"/>
  <c r="AJ9" i="15"/>
  <c r="AJ10" i="15"/>
  <c r="Z10" i="15"/>
  <c r="U13" i="80"/>
  <c r="AV10" i="80" s="1"/>
  <c r="U13" i="66"/>
  <c r="AV10" i="66" s="1"/>
  <c r="AJ6" i="15"/>
  <c r="U7" i="80"/>
  <c r="AV7" i="80" s="1"/>
  <c r="D5" i="69"/>
  <c r="D11" i="69"/>
  <c r="AF10" i="15"/>
  <c r="Z12" i="15"/>
  <c r="U17" i="66"/>
  <c r="AV12" i="66" s="1"/>
  <c r="U17" i="75"/>
  <c r="AV12" i="75" s="1"/>
  <c r="AF9" i="15"/>
  <c r="U17" i="68"/>
  <c r="AV12" i="68" s="1"/>
  <c r="AF11" i="15"/>
  <c r="D9" i="69"/>
  <c r="U13" i="75"/>
  <c r="AV10" i="75" s="1"/>
  <c r="AF7" i="15"/>
  <c r="U13" i="68"/>
  <c r="AV10" i="68" s="1"/>
  <c r="U13" i="76"/>
  <c r="AV10" i="76" s="1"/>
  <c r="U13" i="65"/>
  <c r="AV10" i="65" s="1"/>
  <c r="U13" i="81"/>
  <c r="AV10" i="81" s="1"/>
  <c r="AF6" i="15"/>
  <c r="U7" i="65"/>
  <c r="AV7" i="65" s="1"/>
  <c r="U7" i="68"/>
  <c r="AV7" i="68" s="1"/>
  <c r="U5" i="76"/>
  <c r="AV6" i="76" s="1"/>
  <c r="U5" i="75"/>
  <c r="AV6" i="75" s="1"/>
  <c r="Z6" i="15"/>
  <c r="U5" i="81"/>
  <c r="AV6" i="81" s="1"/>
  <c r="U5" i="65"/>
  <c r="AV6" i="65" s="1"/>
  <c r="U5" i="68"/>
  <c r="AV6" i="68" s="1"/>
  <c r="U5" i="80"/>
  <c r="AV6" i="80" s="1"/>
  <c r="X38" i="84"/>
  <c r="V14" i="84" s="1"/>
  <c r="W37" i="84"/>
  <c r="T13" i="84" s="1"/>
  <c r="W39" i="84"/>
  <c r="T15" i="84" s="1"/>
  <c r="W28" i="84"/>
  <c r="T4" i="84" s="1"/>
  <c r="X28" i="84"/>
  <c r="V4" i="84" s="1"/>
  <c r="N36" i="84"/>
  <c r="K12" i="84" s="1"/>
  <c r="O30" i="84"/>
  <c r="M6" i="84" s="1"/>
  <c r="E28" i="84"/>
  <c r="B4" i="84" s="1"/>
  <c r="F39" i="84"/>
  <c r="D15" i="84" s="1"/>
  <c r="E32" i="84"/>
  <c r="B8" i="84" s="1"/>
  <c r="F35" i="84"/>
  <c r="D11" i="84" s="1"/>
  <c r="E36" i="84"/>
  <c r="B12" i="84" s="1"/>
  <c r="F38" i="84"/>
  <c r="D14" i="84" s="1"/>
  <c r="F30" i="84"/>
  <c r="D6" i="84" s="1"/>
  <c r="E33" i="84"/>
  <c r="B9" i="84" s="1"/>
  <c r="F37" i="84"/>
  <c r="D13" i="84" s="1"/>
  <c r="F33" i="84"/>
  <c r="D9" i="84" s="1"/>
  <c r="F29" i="84"/>
  <c r="D5" i="84" s="1"/>
  <c r="E30" i="84"/>
  <c r="B6" i="84" s="1"/>
  <c r="E34" i="84"/>
  <c r="B10" i="84" s="1"/>
  <c r="E38" i="84"/>
  <c r="B14" i="84" s="1"/>
  <c r="F34" i="84"/>
  <c r="D10" i="84" s="1"/>
  <c r="E29" i="84"/>
  <c r="B5" i="84" s="1"/>
  <c r="E37" i="84"/>
  <c r="B13" i="84" s="1"/>
  <c r="F36" i="84"/>
  <c r="D12" i="84" s="1"/>
  <c r="F32" i="84"/>
  <c r="D8" i="84" s="1"/>
  <c r="F28" i="84"/>
  <c r="D4" i="84" s="1"/>
  <c r="E31" i="84"/>
  <c r="B7" i="84" s="1"/>
  <c r="E35" i="84"/>
  <c r="B11" i="84" s="1"/>
  <c r="Y14" i="66"/>
  <c r="C13" i="77"/>
  <c r="I13" i="69"/>
  <c r="AS17" i="66"/>
  <c r="AS9" i="66"/>
  <c r="AS7" i="66"/>
  <c r="AS16" i="66"/>
  <c r="AS12" i="66"/>
  <c r="Y10" i="66"/>
  <c r="I9" i="69"/>
  <c r="C9" i="77"/>
  <c r="Y9" i="66"/>
  <c r="I8" i="69"/>
  <c r="C8" i="77"/>
  <c r="Y16" i="66"/>
  <c r="C15" i="77"/>
  <c r="I15" i="69"/>
  <c r="Y8" i="66"/>
  <c r="C7" i="77"/>
  <c r="I7" i="69"/>
  <c r="Y12" i="66"/>
  <c r="C11" i="77"/>
  <c r="I11" i="69"/>
  <c r="AO16" i="66"/>
  <c r="AO10" i="66"/>
  <c r="AO14" i="66"/>
  <c r="AO8" i="66"/>
  <c r="AO15" i="66"/>
  <c r="AO12" i="66"/>
  <c r="AO9" i="66"/>
  <c r="AO17" i="66"/>
  <c r="AO7" i="66"/>
  <c r="AO11" i="66"/>
  <c r="AO13" i="66"/>
  <c r="AO6" i="66"/>
  <c r="I6" i="69"/>
  <c r="I10" i="69"/>
  <c r="I5" i="69"/>
  <c r="C14" i="77"/>
  <c r="D15" i="77"/>
  <c r="E30" i="86"/>
  <c r="B6" i="86" s="1"/>
  <c r="E34" i="86"/>
  <c r="B10" i="86" s="1"/>
  <c r="E38" i="86"/>
  <c r="B14" i="86" s="1"/>
  <c r="AK6" i="66"/>
  <c r="AK11" i="66"/>
  <c r="AT15" i="66"/>
  <c r="AK9" i="66"/>
  <c r="C10" i="77"/>
  <c r="C5" i="77"/>
  <c r="J15" i="69"/>
  <c r="F38" i="86"/>
  <c r="D14" i="86" s="1"/>
  <c r="F36" i="86"/>
  <c r="D12" i="86" s="1"/>
  <c r="F34" i="86"/>
  <c r="D10" i="86" s="1"/>
  <c r="F32" i="86"/>
  <c r="D8" i="86" s="1"/>
  <c r="F30" i="86"/>
  <c r="D6" i="86" s="1"/>
  <c r="F28" i="86"/>
  <c r="D4" i="86" s="1"/>
  <c r="E31" i="86"/>
  <c r="B7" i="86" s="1"/>
  <c r="E35" i="86"/>
  <c r="B11" i="86" s="1"/>
  <c r="E39" i="86"/>
  <c r="B15" i="86" s="1"/>
  <c r="AK16" i="66"/>
  <c r="AT17" i="66"/>
  <c r="AK8" i="66"/>
  <c r="AK12" i="66"/>
  <c r="I14" i="69"/>
  <c r="C6" i="77"/>
  <c r="E28" i="86"/>
  <c r="B4" i="86" s="1"/>
  <c r="E32" i="86"/>
  <c r="B8" i="86" s="1"/>
  <c r="AT16" i="66"/>
  <c r="L8" i="69"/>
  <c r="Y9" i="68"/>
  <c r="F8" i="77"/>
  <c r="AK15" i="68"/>
  <c r="AK13" i="68"/>
  <c r="AK8" i="68"/>
  <c r="F6" i="77"/>
  <c r="Y7" i="68"/>
  <c r="AA8" i="68" s="1"/>
  <c r="L6" i="69"/>
  <c r="F12" i="77"/>
  <c r="Y13" i="68"/>
  <c r="L12" i="69"/>
  <c r="L16" i="69"/>
  <c r="F16" i="77"/>
  <c r="Y17" i="68"/>
  <c r="L14" i="69"/>
  <c r="L5" i="69"/>
  <c r="F13" i="77"/>
  <c r="F5" i="77"/>
  <c r="F34" i="71"/>
  <c r="D10" i="71" s="1"/>
  <c r="X34" i="71"/>
  <c r="V10" i="71" s="1"/>
  <c r="F31" i="71"/>
  <c r="D7" i="71" s="1"/>
  <c r="F30" i="71"/>
  <c r="D6" i="71" s="1"/>
  <c r="X37" i="71"/>
  <c r="V13" i="71" s="1"/>
  <c r="X39" i="71"/>
  <c r="V15" i="71" s="1"/>
  <c r="F39" i="71"/>
  <c r="D15" i="71" s="1"/>
  <c r="E35" i="71"/>
  <c r="B11" i="71" s="1"/>
  <c r="E36" i="71"/>
  <c r="B12" i="71" s="1"/>
  <c r="W32" i="71"/>
  <c r="T8" i="71" s="1"/>
  <c r="AG6" i="68"/>
  <c r="AS14" i="68"/>
  <c r="AO8" i="68"/>
  <c r="AS7" i="68"/>
  <c r="AO17" i="68"/>
  <c r="AL15" i="68"/>
  <c r="AS6" i="68"/>
  <c r="AG14" i="68"/>
  <c r="L13" i="69"/>
  <c r="L9" i="69"/>
  <c r="F7" i="77"/>
  <c r="X30" i="71"/>
  <c r="V6" i="71" s="1"/>
  <c r="X38" i="71"/>
  <c r="V14" i="71" s="1"/>
  <c r="X36" i="71"/>
  <c r="V12" i="71" s="1"/>
  <c r="F38" i="71"/>
  <c r="D14" i="71" s="1"/>
  <c r="E33" i="71"/>
  <c r="B9" i="71" s="1"/>
  <c r="W38" i="71"/>
  <c r="T14" i="71" s="1"/>
  <c r="E34" i="71"/>
  <c r="B10" i="71" s="1"/>
  <c r="W39" i="71"/>
  <c r="T15" i="71" s="1"/>
  <c r="W28" i="71"/>
  <c r="T4" i="71" s="1"/>
  <c r="AO7" i="68"/>
  <c r="AG15" i="68"/>
  <c r="AS13" i="68"/>
  <c r="AK10" i="68"/>
  <c r="AK7" i="68"/>
  <c r="AS12" i="68"/>
  <c r="AO6" i="68"/>
  <c r="AO14" i="68"/>
  <c r="AG12" i="68"/>
  <c r="AO13" i="68"/>
  <c r="AG17" i="68"/>
  <c r="L11" i="69"/>
  <c r="L7" i="69"/>
  <c r="F9" i="77"/>
  <c r="F37" i="71"/>
  <c r="D13" i="71" s="1"/>
  <c r="X29" i="71"/>
  <c r="V5" i="71" s="1"/>
  <c r="F33" i="71"/>
  <c r="D9" i="71" s="1"/>
  <c r="E31" i="71"/>
  <c r="B7" i="71" s="1"/>
  <c r="W36" i="71"/>
  <c r="T12" i="71" s="1"/>
  <c r="E28" i="71"/>
  <c r="B4" i="71" s="1"/>
  <c r="AK6" i="68"/>
  <c r="AK11" i="68"/>
  <c r="AS15" i="68"/>
  <c r="AS9" i="68"/>
  <c r="AS8" i="68"/>
  <c r="U25" i="81"/>
  <c r="AV16" i="81" s="1"/>
  <c r="G15" i="69"/>
  <c r="AG37" i="85"/>
  <c r="AE13" i="85" s="1"/>
  <c r="AG33" i="85"/>
  <c r="AE9" i="85" s="1"/>
  <c r="AG29" i="85"/>
  <c r="AE5" i="85" s="1"/>
  <c r="AF38" i="85"/>
  <c r="AC14" i="85" s="1"/>
  <c r="AF34" i="85"/>
  <c r="AC10" i="85" s="1"/>
  <c r="AF30" i="85"/>
  <c r="AC6" i="85" s="1"/>
  <c r="AT16" i="65"/>
  <c r="AR15" i="65"/>
  <c r="AS15" i="65" s="1"/>
  <c r="U25" i="65"/>
  <c r="AV16" i="65" s="1"/>
  <c r="AG36" i="85"/>
  <c r="AE12" i="85" s="1"/>
  <c r="AG32" i="85"/>
  <c r="AE8" i="85" s="1"/>
  <c r="AG28" i="85"/>
  <c r="AE4" i="85" s="1"/>
  <c r="AF37" i="85"/>
  <c r="AC13" i="85" s="1"/>
  <c r="AF33" i="85"/>
  <c r="AC9" i="85" s="1"/>
  <c r="AF29" i="85"/>
  <c r="AC5" i="85" s="1"/>
  <c r="AG35" i="85"/>
  <c r="AE11" i="85" s="1"/>
  <c r="AG31" i="85"/>
  <c r="AE7" i="85" s="1"/>
  <c r="AF36" i="85"/>
  <c r="AC12" i="85" s="1"/>
  <c r="AF32" i="85"/>
  <c r="AC8" i="85" s="1"/>
  <c r="AF28" i="85"/>
  <c r="AC4" i="85" s="1"/>
  <c r="W30" i="85"/>
  <c r="T6" i="85" s="1"/>
  <c r="W38" i="85"/>
  <c r="T14" i="85" s="1"/>
  <c r="W31" i="85"/>
  <c r="T7" i="85" s="1"/>
  <c r="W39" i="85"/>
  <c r="T15" i="85" s="1"/>
  <c r="E32" i="85"/>
  <c r="B8" i="85" s="1"/>
  <c r="Z17" i="65"/>
  <c r="O39" i="85"/>
  <c r="M15" i="85" s="1"/>
  <c r="AR13" i="65"/>
  <c r="AS14" i="65" s="1"/>
  <c r="AS11" i="65"/>
  <c r="O36" i="85"/>
  <c r="M12" i="85" s="1"/>
  <c r="O32" i="85"/>
  <c r="M8" i="85" s="1"/>
  <c r="E33" i="85"/>
  <c r="B9" i="85" s="1"/>
  <c r="E31" i="85"/>
  <c r="B7" i="85" s="1"/>
  <c r="E39" i="85"/>
  <c r="B15" i="85" s="1"/>
  <c r="N38" i="85"/>
  <c r="K14" i="85" s="1"/>
  <c r="N34" i="85"/>
  <c r="K10" i="85" s="1"/>
  <c r="N29" i="85"/>
  <c r="K5" i="85" s="1"/>
  <c r="U21" i="80"/>
  <c r="AV14" i="80" s="1"/>
  <c r="G13" i="69"/>
  <c r="O35" i="85"/>
  <c r="M11" i="85" s="1"/>
  <c r="O31" i="85"/>
  <c r="M7" i="85" s="1"/>
  <c r="F38" i="85"/>
  <c r="D14" i="85" s="1"/>
  <c r="F34" i="85"/>
  <c r="D10" i="85" s="1"/>
  <c r="F30" i="85"/>
  <c r="D6" i="85" s="1"/>
  <c r="F39" i="85"/>
  <c r="D15" i="85" s="1"/>
  <c r="E29" i="85"/>
  <c r="B5" i="85" s="1"/>
  <c r="E37" i="85"/>
  <c r="B13" i="85" s="1"/>
  <c r="N36" i="85"/>
  <c r="K12" i="85" s="1"/>
  <c r="AT14" i="65"/>
  <c r="O28" i="85"/>
  <c r="M4" i="85" s="1"/>
  <c r="O38" i="85"/>
  <c r="M14" i="85" s="1"/>
  <c r="O34" i="85"/>
  <c r="M10" i="85" s="1"/>
  <c r="O30" i="85"/>
  <c r="M6" i="85" s="1"/>
  <c r="F37" i="85"/>
  <c r="D13" i="85" s="1"/>
  <c r="F33" i="85"/>
  <c r="D9" i="85" s="1"/>
  <c r="F29" i="85"/>
  <c r="D5" i="85" s="1"/>
  <c r="E34" i="85"/>
  <c r="B10" i="85" s="1"/>
  <c r="E28" i="85"/>
  <c r="B4" i="85" s="1"/>
  <c r="N32" i="85"/>
  <c r="K8" i="85" s="1"/>
  <c r="AT17" i="65"/>
  <c r="Z16" i="15"/>
  <c r="D14" i="69"/>
  <c r="U23" i="76"/>
  <c r="AV15" i="76" s="1"/>
  <c r="U25" i="76"/>
  <c r="AV16" i="76" s="1"/>
  <c r="AS14" i="15"/>
  <c r="O38" i="84"/>
  <c r="M14" i="84" s="1"/>
  <c r="N35" i="84"/>
  <c r="K11" i="84" s="1"/>
  <c r="U23" i="66"/>
  <c r="AV15" i="66" s="1"/>
  <c r="U23" i="65"/>
  <c r="AV15" i="65" s="1"/>
  <c r="U23" i="75"/>
  <c r="AV15" i="75" s="1"/>
  <c r="O34" i="84"/>
  <c r="M10" i="84" s="1"/>
  <c r="D15" i="69"/>
  <c r="U25" i="66"/>
  <c r="AV16" i="66" s="1"/>
  <c r="U23" i="81"/>
  <c r="AV15" i="81" s="1"/>
  <c r="U25" i="80"/>
  <c r="AV16" i="80" s="1"/>
  <c r="AN16" i="15"/>
  <c r="AN14" i="15"/>
  <c r="O37" i="84"/>
  <c r="M13" i="84" s="1"/>
  <c r="O29" i="84"/>
  <c r="M5" i="84" s="1"/>
  <c r="N28" i="84"/>
  <c r="K4" i="84" s="1"/>
  <c r="N33" i="84"/>
  <c r="K9" i="84" s="1"/>
  <c r="O36" i="84"/>
  <c r="M12" i="84" s="1"/>
  <c r="O32" i="84"/>
  <c r="M8" i="84" s="1"/>
  <c r="O28" i="84"/>
  <c r="M4" i="84" s="1"/>
  <c r="N37" i="84"/>
  <c r="K13" i="84" s="1"/>
  <c r="N39" i="84"/>
  <c r="K15" i="84" s="1"/>
  <c r="O33" i="84"/>
  <c r="M9" i="84" s="1"/>
  <c r="N31" i="84"/>
  <c r="K7" i="84" s="1"/>
  <c r="O35" i="84"/>
  <c r="M11" i="84" s="1"/>
  <c r="O31" i="84"/>
  <c r="M7" i="84" s="1"/>
  <c r="N29" i="84"/>
  <c r="K5" i="84" s="1"/>
  <c r="N32" i="84"/>
  <c r="K8" i="84" s="1"/>
  <c r="N38" i="84"/>
  <c r="K14" i="84" s="1"/>
  <c r="AS17" i="15"/>
  <c r="AN15" i="15"/>
  <c r="AS12" i="15"/>
  <c r="AS9" i="15"/>
  <c r="U27" i="66"/>
  <c r="AV17" i="66" s="1"/>
  <c r="U25" i="75"/>
  <c r="AV16" i="75" s="1"/>
  <c r="U27" i="80"/>
  <c r="AV17" i="80" s="1"/>
  <c r="Z7" i="15"/>
  <c r="Z11" i="15"/>
  <c r="U15" i="66"/>
  <c r="AV11" i="66" s="1"/>
  <c r="U7" i="76"/>
  <c r="AV7" i="76" s="1"/>
  <c r="U15" i="76"/>
  <c r="AV11" i="76" s="1"/>
  <c r="AN13" i="15"/>
  <c r="AF14" i="15"/>
  <c r="P9" i="62"/>
  <c r="U7" i="66"/>
  <c r="AV7" i="66" s="1"/>
  <c r="U15" i="65"/>
  <c r="AV11" i="65" s="1"/>
  <c r="AN9" i="15"/>
  <c r="AJ17" i="15"/>
  <c r="AF17" i="15"/>
  <c r="AF16" i="15"/>
  <c r="AF15" i="15"/>
  <c r="AJ15" i="15"/>
  <c r="U7" i="75"/>
  <c r="AV7" i="75" s="1"/>
  <c r="U15" i="75"/>
  <c r="AV11" i="75" s="1"/>
  <c r="Z13" i="15"/>
  <c r="D6" i="69"/>
  <c r="D10" i="69"/>
  <c r="D12" i="69"/>
  <c r="U7" i="81"/>
  <c r="AV7" i="81" s="1"/>
  <c r="U15" i="81"/>
  <c r="AV11" i="81" s="1"/>
  <c r="U17" i="80"/>
  <c r="AV12" i="80" s="1"/>
  <c r="U19" i="68"/>
  <c r="AV13" i="68" s="1"/>
  <c r="U19" i="80"/>
  <c r="AV13" i="80" s="1"/>
  <c r="W28" i="85"/>
  <c r="T4" i="85" s="1"/>
  <c r="W32" i="85"/>
  <c r="T8" i="85" s="1"/>
  <c r="W36" i="85"/>
  <c r="T12" i="85" s="1"/>
  <c r="X37" i="85"/>
  <c r="V13" i="85" s="1"/>
  <c r="X31" i="85"/>
  <c r="V7" i="85" s="1"/>
  <c r="X34" i="85"/>
  <c r="V10" i="85" s="1"/>
  <c r="X28" i="85"/>
  <c r="V4" i="85" s="1"/>
  <c r="P8" i="62"/>
  <c r="U19" i="75"/>
  <c r="AV13" i="75" s="1"/>
  <c r="Z13" i="65"/>
  <c r="U17" i="81"/>
  <c r="AV12" i="81" s="1"/>
  <c r="P12" i="62"/>
  <c r="G11" i="69"/>
  <c r="G12" i="69"/>
  <c r="W29" i="85"/>
  <c r="T5" i="85" s="1"/>
  <c r="W33" i="85"/>
  <c r="T9" i="85" s="1"/>
  <c r="W37" i="85"/>
  <c r="T13" i="85" s="1"/>
  <c r="X35" i="85"/>
  <c r="V11" i="85" s="1"/>
  <c r="X38" i="85"/>
  <c r="V14" i="85" s="1"/>
  <c r="X32" i="85"/>
  <c r="V8" i="85" s="1"/>
  <c r="AF9" i="65"/>
  <c r="AF16" i="65"/>
  <c r="AF17" i="65"/>
  <c r="P6" i="62"/>
  <c r="P5" i="62"/>
  <c r="D13" i="62"/>
  <c r="P13" i="62" s="1"/>
  <c r="U21" i="66"/>
  <c r="AV14" i="66" s="1"/>
  <c r="D13" i="69"/>
  <c r="U21" i="81"/>
  <c r="AV14" i="81" s="1"/>
  <c r="U21" i="76"/>
  <c r="AV14" i="76" s="1"/>
  <c r="U21" i="68"/>
  <c r="AV14" i="68" s="1"/>
  <c r="U21" i="65"/>
  <c r="AV14" i="65" s="1"/>
  <c r="Z14" i="15"/>
  <c r="U21" i="75"/>
  <c r="AV14" i="75" s="1"/>
  <c r="AS10" i="15"/>
  <c r="AS7" i="15"/>
  <c r="AS8" i="15"/>
  <c r="Z6" i="66"/>
  <c r="D5" i="77"/>
  <c r="Z10" i="66"/>
  <c r="J9" i="69"/>
  <c r="Z16" i="68"/>
  <c r="M15" i="69"/>
  <c r="F32" i="71"/>
  <c r="D8" i="71" s="1"/>
  <c r="F36" i="71"/>
  <c r="D12" i="71" s="1"/>
  <c r="E39" i="71"/>
  <c r="B15" i="71" s="1"/>
  <c r="E30" i="71"/>
  <c r="B6" i="71" s="1"/>
  <c r="F29" i="71"/>
  <c r="D5" i="71" s="1"/>
  <c r="F28" i="71"/>
  <c r="D4" i="71" s="1"/>
  <c r="X35" i="71"/>
  <c r="V11" i="71" s="1"/>
  <c r="X31" i="71"/>
  <c r="V7" i="71" s="1"/>
  <c r="W31" i="71"/>
  <c r="T7" i="71" s="1"/>
  <c r="W33" i="71"/>
  <c r="T9" i="71" s="1"/>
  <c r="W37" i="71"/>
  <c r="T13" i="71" s="1"/>
  <c r="X32" i="71"/>
  <c r="V8" i="71" s="1"/>
  <c r="X33" i="71"/>
  <c r="V9" i="71" s="1"/>
  <c r="AA9" i="75"/>
  <c r="AA16" i="76"/>
  <c r="AA6" i="76"/>
  <c r="AA10" i="80"/>
  <c r="AS16" i="15"/>
  <c r="AS13" i="15"/>
  <c r="AS15" i="15"/>
  <c r="U19" i="66"/>
  <c r="AV13" i="66" s="1"/>
  <c r="U27" i="65"/>
  <c r="AV17" i="65" s="1"/>
  <c r="U27" i="68"/>
  <c r="AV17" i="68" s="1"/>
  <c r="AJ16" i="15"/>
  <c r="AF8" i="15"/>
  <c r="G14" i="69"/>
  <c r="P14" i="69" s="1"/>
  <c r="G14" i="62"/>
  <c r="P14" i="62" s="1"/>
  <c r="D6" i="77"/>
  <c r="Z7" i="66"/>
  <c r="J6" i="69"/>
  <c r="J10" i="69"/>
  <c r="Z11" i="66"/>
  <c r="AA17" i="75"/>
  <c r="AA13" i="76"/>
  <c r="AS6" i="15"/>
  <c r="U19" i="76"/>
  <c r="AV13" i="76" s="1"/>
  <c r="U19" i="81"/>
  <c r="AV13" i="81" s="1"/>
  <c r="U27" i="76"/>
  <c r="AV17" i="76" s="1"/>
  <c r="U27" i="81"/>
  <c r="AV17" i="81" s="1"/>
  <c r="Z14" i="65"/>
  <c r="G15" i="62"/>
  <c r="P15" i="62" s="1"/>
  <c r="Z16" i="65"/>
  <c r="Z8" i="66"/>
  <c r="D7" i="77"/>
  <c r="J7" i="69"/>
  <c r="P7" i="69" s="1"/>
  <c r="M13" i="69"/>
  <c r="Z14" i="68"/>
  <c r="AB7" i="68" s="1"/>
  <c r="W30" i="71"/>
  <c r="T6" i="71" s="1"/>
  <c r="AA14" i="75"/>
  <c r="AA12" i="75"/>
  <c r="AS11" i="15"/>
  <c r="G16" i="62"/>
  <c r="P16" i="62" s="1"/>
  <c r="G16" i="69"/>
  <c r="P16" i="69" s="1"/>
  <c r="Z9" i="66"/>
  <c r="D8" i="77"/>
  <c r="J12" i="69"/>
  <c r="Z13" i="66"/>
  <c r="AB13" i="66" s="1"/>
  <c r="D12" i="77"/>
  <c r="AA15" i="75"/>
  <c r="Z16" i="76"/>
  <c r="G15" i="82"/>
  <c r="Z14" i="81"/>
  <c r="AB13" i="81" s="1"/>
  <c r="M13" i="82"/>
  <c r="F5" i="82"/>
  <c r="F16" i="82"/>
  <c r="C7" i="82"/>
  <c r="C10" i="82"/>
  <c r="I6" i="77"/>
  <c r="L16" i="77"/>
  <c r="L5" i="77"/>
  <c r="L6" i="82"/>
  <c r="L9" i="82"/>
  <c r="Y8" i="76"/>
  <c r="AA11" i="76" s="1"/>
  <c r="M16" i="77"/>
  <c r="D7" i="82"/>
  <c r="AA7" i="81"/>
  <c r="Z7" i="75"/>
  <c r="D6" i="82"/>
  <c r="Y6" i="80"/>
  <c r="AA14" i="80" s="1"/>
  <c r="I5" i="82"/>
  <c r="Y15" i="81"/>
  <c r="AA14" i="81" s="1"/>
  <c r="L14" i="82"/>
  <c r="J14" i="82"/>
  <c r="M15" i="82"/>
  <c r="Z16" i="80"/>
  <c r="J15" i="82"/>
  <c r="C6" i="82"/>
  <c r="I7" i="77"/>
  <c r="L10" i="77"/>
  <c r="AA16" i="75"/>
  <c r="AA6" i="75"/>
  <c r="AA10" i="75"/>
  <c r="I13" i="82"/>
  <c r="D9" i="82"/>
  <c r="M15" i="77"/>
  <c r="Z12" i="75"/>
  <c r="J11" i="77"/>
  <c r="AA11" i="80"/>
  <c r="AA9" i="80"/>
  <c r="AA7" i="80"/>
  <c r="AA12" i="80"/>
  <c r="F10" i="82"/>
  <c r="I5" i="77"/>
  <c r="I12" i="77"/>
  <c r="C16" i="82"/>
  <c r="L16" i="82"/>
  <c r="G13" i="82"/>
  <c r="D5" i="82"/>
  <c r="J9" i="77"/>
  <c r="Z9" i="75"/>
  <c r="AB9" i="75" s="1"/>
  <c r="J8" i="77"/>
  <c r="D8" i="82"/>
  <c r="Z15" i="76"/>
  <c r="M14" i="77"/>
  <c r="Z14" i="80"/>
  <c r="AB12" i="80" s="1"/>
  <c r="J13" i="82"/>
  <c r="Z17" i="81"/>
  <c r="M16" i="82"/>
  <c r="AF32" i="87"/>
  <c r="AC8" i="87" s="1"/>
  <c r="AF38" i="87"/>
  <c r="AC14" i="87" s="1"/>
  <c r="AF30" i="87"/>
  <c r="AC6" i="87" s="1"/>
  <c r="AF39" i="87"/>
  <c r="AC15" i="87" s="1"/>
  <c r="AK14" i="68"/>
  <c r="AK17" i="68"/>
  <c r="AK16" i="68"/>
  <c r="AS17" i="75"/>
  <c r="AS9" i="75"/>
  <c r="AS12" i="75"/>
  <c r="N28" i="85"/>
  <c r="K4" i="85" s="1"/>
  <c r="N30" i="85"/>
  <c r="K6" i="85" s="1"/>
  <c r="N39" i="85"/>
  <c r="K15" i="85" s="1"/>
  <c r="N33" i="85"/>
  <c r="K9" i="85" s="1"/>
  <c r="N39" i="86"/>
  <c r="K15" i="86" s="1"/>
  <c r="AF39" i="89"/>
  <c r="AC15" i="89" s="1"/>
  <c r="AF37" i="89"/>
  <c r="AC13" i="89" s="1"/>
  <c r="AF33" i="89"/>
  <c r="AC9" i="89" s="1"/>
  <c r="AG39" i="89"/>
  <c r="AE15" i="89" s="1"/>
  <c r="W38" i="90"/>
  <c r="T14" i="90" s="1"/>
  <c r="W31" i="90"/>
  <c r="T7" i="90" s="1"/>
  <c r="W37" i="90"/>
  <c r="T13" i="90" s="1"/>
  <c r="AO15" i="81"/>
  <c r="AG17" i="75"/>
  <c r="O39" i="84"/>
  <c r="M15" i="84" s="1"/>
  <c r="E39" i="87"/>
  <c r="B15" i="87" s="1"/>
  <c r="E32" i="87"/>
  <c r="B8" i="87" s="1"/>
  <c r="E34" i="87"/>
  <c r="B10" i="87" s="1"/>
  <c r="F39" i="87"/>
  <c r="D15" i="87" s="1"/>
  <c r="AF39" i="88"/>
  <c r="AC15" i="88" s="1"/>
  <c r="AF30" i="88"/>
  <c r="AC6" i="88" s="1"/>
  <c r="AF38" i="88"/>
  <c r="AC14" i="88" s="1"/>
  <c r="AF34" i="88"/>
  <c r="AC10" i="88" s="1"/>
  <c r="AG39" i="88"/>
  <c r="AE15" i="88" s="1"/>
  <c r="N37" i="90"/>
  <c r="K13" i="90" s="1"/>
  <c r="N39" i="90"/>
  <c r="K15" i="90" s="1"/>
  <c r="N34" i="90"/>
  <c r="K10" i="90" s="1"/>
  <c r="O39" i="90"/>
  <c r="M15" i="90" s="1"/>
  <c r="N36" i="90"/>
  <c r="K12" i="90" s="1"/>
  <c r="N29" i="90"/>
  <c r="K5" i="90" s="1"/>
  <c r="AO12" i="68"/>
  <c r="AO9" i="68"/>
  <c r="AG16" i="68"/>
  <c r="AG13" i="68"/>
  <c r="AG8" i="75"/>
  <c r="AG7" i="75"/>
  <c r="AS15" i="75"/>
  <c r="AS6" i="75"/>
  <c r="AO16" i="75"/>
  <c r="AG10" i="80"/>
  <c r="N28" i="89"/>
  <c r="K4" i="89" s="1"/>
  <c r="N31" i="89"/>
  <c r="K7" i="89" s="1"/>
  <c r="N38" i="89"/>
  <c r="K14" i="89" s="1"/>
  <c r="AJ13" i="81"/>
  <c r="AF10" i="65"/>
  <c r="AF17" i="80"/>
  <c r="AF9" i="80"/>
  <c r="AN15" i="65"/>
  <c r="AN14" i="65"/>
  <c r="AL10" i="81"/>
  <c r="AN12" i="81"/>
  <c r="AR13" i="80"/>
  <c r="AN6" i="65"/>
  <c r="AN9" i="65"/>
  <c r="AN17" i="65"/>
  <c r="AN10" i="65"/>
  <c r="AJ15" i="65"/>
  <c r="AJ6" i="80"/>
  <c r="AP11" i="80"/>
  <c r="AN11" i="80"/>
  <c r="AT12" i="81"/>
  <c r="AR12" i="81"/>
  <c r="AH16" i="81"/>
  <c r="AF16" i="81"/>
  <c r="AG16" i="81" s="1"/>
  <c r="P10" i="62"/>
  <c r="AO10" i="68"/>
  <c r="AG9" i="68"/>
  <c r="AG6" i="75"/>
  <c r="W35" i="86"/>
  <c r="T11" i="86" s="1"/>
  <c r="W36" i="86"/>
  <c r="T12" i="86" s="1"/>
  <c r="N29" i="89"/>
  <c r="K5" i="89" s="1"/>
  <c r="N34" i="89"/>
  <c r="K10" i="89" s="1"/>
  <c r="AF7" i="81"/>
  <c r="AN8" i="65"/>
  <c r="AN13" i="65"/>
  <c r="AF6" i="65"/>
  <c r="AF7" i="65"/>
  <c r="AR7" i="80"/>
  <c r="AT7" i="80"/>
  <c r="AH10" i="80"/>
  <c r="AR11" i="80"/>
  <c r="AT11" i="80"/>
  <c r="AL16" i="80"/>
  <c r="AH6" i="81"/>
  <c r="AF6" i="81"/>
  <c r="AN12" i="65"/>
  <c r="AP6" i="80"/>
  <c r="AN6" i="80"/>
  <c r="AT8" i="80"/>
  <c r="AR8" i="80"/>
  <c r="AJ14" i="80"/>
  <c r="AK14" i="80" s="1"/>
  <c r="AL14" i="80"/>
  <c r="AL17" i="81"/>
  <c r="AF14" i="65"/>
  <c r="AF15" i="65"/>
  <c r="AP16" i="80"/>
  <c r="AN16" i="80"/>
  <c r="AL9" i="81"/>
  <c r="AJ9" i="81"/>
  <c r="AN14" i="81"/>
  <c r="AP14" i="81"/>
  <c r="AP16" i="81"/>
  <c r="AN16" i="81"/>
  <c r="AK12" i="76" l="1"/>
  <c r="AK9" i="76"/>
  <c r="AK17" i="76"/>
  <c r="AB16" i="80"/>
  <c r="AB11" i="80"/>
  <c r="AG8" i="66"/>
  <c r="AG6" i="66"/>
  <c r="AO10" i="75"/>
  <c r="AG8" i="76"/>
  <c r="AK10" i="76"/>
  <c r="AA7" i="75"/>
  <c r="AK11" i="76"/>
  <c r="AA12" i="66"/>
  <c r="AG9" i="76"/>
  <c r="AK7" i="76"/>
  <c r="AA17" i="68"/>
  <c r="AG17" i="66"/>
  <c r="AO14" i="75"/>
  <c r="AO8" i="75"/>
  <c r="AG13" i="66"/>
  <c r="AG7" i="76"/>
  <c r="AK15" i="76"/>
  <c r="AA11" i="75"/>
  <c r="AO11" i="80"/>
  <c r="AK13" i="81"/>
  <c r="AB17" i="81"/>
  <c r="AA12" i="76"/>
  <c r="I16" i="69"/>
  <c r="AG17" i="76"/>
  <c r="AA13" i="75"/>
  <c r="AB8" i="81"/>
  <c r="AG16" i="66"/>
  <c r="C16" i="77"/>
  <c r="AG14" i="66"/>
  <c r="AO16" i="68"/>
  <c r="AK13" i="76"/>
  <c r="AG6" i="76"/>
  <c r="AS8" i="80"/>
  <c r="AB6" i="81"/>
  <c r="AB17" i="80"/>
  <c r="AA6" i="68"/>
  <c r="AG11" i="66"/>
  <c r="AG9" i="66"/>
  <c r="AG7" i="66"/>
  <c r="AK14" i="76"/>
  <c r="AO12" i="75"/>
  <c r="AG12" i="66"/>
  <c r="AG10" i="66"/>
  <c r="AO7" i="75"/>
  <c r="AO17" i="75"/>
  <c r="AO6" i="75"/>
  <c r="AO11" i="75"/>
  <c r="AO9" i="75"/>
  <c r="AO15" i="75"/>
  <c r="AO13" i="75"/>
  <c r="AG11" i="76"/>
  <c r="AK8" i="76"/>
  <c r="AA13" i="80"/>
  <c r="AG13" i="76"/>
  <c r="AK16" i="76"/>
  <c r="P10" i="69"/>
  <c r="P10" i="82" s="1"/>
  <c r="P5" i="69"/>
  <c r="P5" i="77" s="1"/>
  <c r="AB12" i="65"/>
  <c r="P11" i="69"/>
  <c r="P11" i="82" s="1"/>
  <c r="P9" i="69"/>
  <c r="P9" i="77" s="1"/>
  <c r="AO16" i="15"/>
  <c r="AP16" i="15" s="1"/>
  <c r="K26" i="15" s="1"/>
  <c r="P7" i="82"/>
  <c r="P6" i="69"/>
  <c r="P6" i="77" s="1"/>
  <c r="P8" i="82"/>
  <c r="AB12" i="15"/>
  <c r="AA8" i="66"/>
  <c r="AA13" i="66"/>
  <c r="AC13" i="66" s="1"/>
  <c r="AA6" i="66"/>
  <c r="AA17" i="66"/>
  <c r="AA11" i="66"/>
  <c r="AA10" i="66"/>
  <c r="AA7" i="66"/>
  <c r="P15" i="69"/>
  <c r="P15" i="77" s="1"/>
  <c r="AA16" i="66"/>
  <c r="AA9" i="66"/>
  <c r="AA15" i="66"/>
  <c r="AA14" i="66"/>
  <c r="AA11" i="68"/>
  <c r="AA7" i="68"/>
  <c r="AC7" i="68" s="1"/>
  <c r="AA9" i="68"/>
  <c r="AA15" i="68"/>
  <c r="AA13" i="68"/>
  <c r="AX10" i="80"/>
  <c r="AA12" i="68"/>
  <c r="AA16" i="68"/>
  <c r="AA14" i="68"/>
  <c r="AS6" i="65"/>
  <c r="AS8" i="65"/>
  <c r="AS9" i="65"/>
  <c r="AS16" i="65"/>
  <c r="AB6" i="65"/>
  <c r="AS7" i="65"/>
  <c r="AX17" i="68"/>
  <c r="AX7" i="80"/>
  <c r="AS13" i="65"/>
  <c r="AS17" i="65"/>
  <c r="AB15" i="65"/>
  <c r="AS10" i="65"/>
  <c r="AS12" i="65"/>
  <c r="AX12" i="80"/>
  <c r="AX14" i="80"/>
  <c r="AX17" i="80"/>
  <c r="P14" i="77"/>
  <c r="AX12" i="75"/>
  <c r="AX15" i="68"/>
  <c r="AX13" i="80"/>
  <c r="AX11" i="80"/>
  <c r="AO13" i="15"/>
  <c r="AP13" i="15" s="1"/>
  <c r="K20" i="15" s="1"/>
  <c r="AK17" i="15"/>
  <c r="AL17" i="15" s="1"/>
  <c r="H28" i="15" s="1"/>
  <c r="AK8" i="15"/>
  <c r="AL8" i="15" s="1"/>
  <c r="AX10" i="68"/>
  <c r="AK14" i="15"/>
  <c r="AL14" i="15" s="1"/>
  <c r="H22" i="15" s="1"/>
  <c r="AK15" i="15"/>
  <c r="AL15" i="15" s="1"/>
  <c r="H24" i="15" s="1"/>
  <c r="AX11" i="68"/>
  <c r="AX13" i="81"/>
  <c r="AX17" i="65"/>
  <c r="AX9" i="80"/>
  <c r="AX9" i="76"/>
  <c r="AX9" i="66"/>
  <c r="AB9" i="15"/>
  <c r="AB17" i="15"/>
  <c r="AO17" i="15"/>
  <c r="AP17" i="15" s="1"/>
  <c r="K28" i="15" s="1"/>
  <c r="P12" i="69"/>
  <c r="P12" i="82" s="1"/>
  <c r="AB10" i="15"/>
  <c r="AO9" i="15"/>
  <c r="AP9" i="15" s="1"/>
  <c r="K12" i="15" s="1"/>
  <c r="AB13" i="15"/>
  <c r="AB16" i="15"/>
  <c r="AX16" i="80"/>
  <c r="AX6" i="80"/>
  <c r="AX8" i="80"/>
  <c r="AO7" i="15"/>
  <c r="AP7" i="15" s="1"/>
  <c r="K8" i="15" s="1"/>
  <c r="AO11" i="15"/>
  <c r="AP11" i="15" s="1"/>
  <c r="K16" i="15" s="1"/>
  <c r="P8" i="77"/>
  <c r="AG16" i="15"/>
  <c r="AH16" i="15" s="1"/>
  <c r="E26" i="15" s="1"/>
  <c r="AO10" i="15"/>
  <c r="AP10" i="15" s="1"/>
  <c r="K14" i="15" s="1"/>
  <c r="AB15" i="15"/>
  <c r="AK13" i="15"/>
  <c r="AL13" i="15" s="1"/>
  <c r="AK6" i="15"/>
  <c r="AL6" i="15" s="1"/>
  <c r="AX15" i="80"/>
  <c r="AO8" i="15"/>
  <c r="AP8" i="15" s="1"/>
  <c r="K10" i="15" s="1"/>
  <c r="AO12" i="15"/>
  <c r="AP12" i="15" s="1"/>
  <c r="K18" i="15" s="1"/>
  <c r="AO14" i="15"/>
  <c r="AP14" i="15" s="1"/>
  <c r="K22" i="15" s="1"/>
  <c r="AO6" i="15"/>
  <c r="AP6" i="15" s="1"/>
  <c r="K6" i="15" s="1"/>
  <c r="AO15" i="15"/>
  <c r="AP15" i="15" s="1"/>
  <c r="K24" i="15" s="1"/>
  <c r="W16" i="62"/>
  <c r="AG14" i="65"/>
  <c r="AH14" i="65" s="1"/>
  <c r="E22" i="65" s="1"/>
  <c r="AO12" i="65"/>
  <c r="AP12" i="65" s="1"/>
  <c r="K18" i="65" s="1"/>
  <c r="W14" i="62"/>
  <c r="AS13" i="80"/>
  <c r="AB17" i="76"/>
  <c r="AB12" i="76"/>
  <c r="AB6" i="76"/>
  <c r="AB15" i="76"/>
  <c r="AB12" i="75"/>
  <c r="AC12" i="75" s="1"/>
  <c r="AB10" i="76"/>
  <c r="AB11" i="76"/>
  <c r="AC11" i="76" s="1"/>
  <c r="AB16" i="76"/>
  <c r="AC16" i="76" s="1"/>
  <c r="AB14" i="76"/>
  <c r="AB14" i="68"/>
  <c r="AC14" i="68" s="1"/>
  <c r="AB11" i="68"/>
  <c r="AC11" i="68" s="1"/>
  <c r="AB12" i="68"/>
  <c r="AC12" i="68" s="1"/>
  <c r="AB9" i="68"/>
  <c r="AB6" i="68"/>
  <c r="AC6" i="68" s="1"/>
  <c r="AB17" i="68"/>
  <c r="AC17" i="68" s="1"/>
  <c r="AB8" i="68"/>
  <c r="AC8" i="68" s="1"/>
  <c r="AB7" i="66"/>
  <c r="AB9" i="80"/>
  <c r="AC6" i="76"/>
  <c r="AX15" i="81"/>
  <c r="AX11" i="81"/>
  <c r="AX7" i="81"/>
  <c r="AG10" i="15"/>
  <c r="AH10" i="15" s="1"/>
  <c r="AX12" i="66"/>
  <c r="AX7" i="76"/>
  <c r="P10" i="77"/>
  <c r="AG17" i="15"/>
  <c r="AH17" i="15" s="1"/>
  <c r="E28" i="15" s="1"/>
  <c r="AX14" i="65"/>
  <c r="AX16" i="65"/>
  <c r="P13" i="69"/>
  <c r="P13" i="82" s="1"/>
  <c r="AX11" i="65"/>
  <c r="AX13" i="65"/>
  <c r="AX7" i="65"/>
  <c r="AS15" i="80"/>
  <c r="AS12" i="80"/>
  <c r="AS10" i="80"/>
  <c r="AS6" i="80"/>
  <c r="AS17" i="80"/>
  <c r="AS9" i="80"/>
  <c r="AS7" i="80"/>
  <c r="AS14" i="80"/>
  <c r="AO15" i="65"/>
  <c r="AP15" i="65" s="1"/>
  <c r="K24" i="65" s="1"/>
  <c r="AO17" i="80"/>
  <c r="AG7" i="65"/>
  <c r="AH7" i="65" s="1"/>
  <c r="AG11" i="80"/>
  <c r="AG9" i="80"/>
  <c r="AG16" i="80"/>
  <c r="AG8" i="80"/>
  <c r="AG7" i="80"/>
  <c r="AG6" i="80"/>
  <c r="AG12" i="80"/>
  <c r="AG14" i="80"/>
  <c r="AC9" i="80"/>
  <c r="AB8" i="75"/>
  <c r="AC8" i="75" s="1"/>
  <c r="AA15" i="81"/>
  <c r="AA16" i="81"/>
  <c r="AA13" i="81"/>
  <c r="AC13" i="81" s="1"/>
  <c r="AB8" i="76"/>
  <c r="AB11" i="75"/>
  <c r="AC11" i="75" s="1"/>
  <c r="AB6" i="80"/>
  <c r="AB6" i="75"/>
  <c r="AC6" i="75" s="1"/>
  <c r="AC12" i="76"/>
  <c r="AB17" i="66"/>
  <c r="AC17" i="66" s="1"/>
  <c r="AB10" i="80"/>
  <c r="AB8" i="66"/>
  <c r="AC8" i="66" s="1"/>
  <c r="AB14" i="65"/>
  <c r="AB9" i="65"/>
  <c r="AB11" i="65"/>
  <c r="AB8" i="65"/>
  <c r="AB17" i="65"/>
  <c r="AB10" i="65"/>
  <c r="AB7" i="65"/>
  <c r="AX8" i="76"/>
  <c r="AX10" i="76"/>
  <c r="AX6" i="76"/>
  <c r="AX13" i="76"/>
  <c r="AX15" i="76"/>
  <c r="AA17" i="81"/>
  <c r="AC17" i="81" s="1"/>
  <c r="AB11" i="66"/>
  <c r="AC11" i="66" s="1"/>
  <c r="AG8" i="15"/>
  <c r="AH8" i="15" s="1"/>
  <c r="AG13" i="15"/>
  <c r="AH13" i="15" s="1"/>
  <c r="AX13" i="66"/>
  <c r="AX11" i="66"/>
  <c r="AC10" i="80"/>
  <c r="AB10" i="66"/>
  <c r="AC10" i="66" s="1"/>
  <c r="AG9" i="15"/>
  <c r="AH9" i="15" s="1"/>
  <c r="AX14" i="75"/>
  <c r="AX8" i="75"/>
  <c r="AX15" i="75"/>
  <c r="AX10" i="75"/>
  <c r="AX17" i="75"/>
  <c r="AX6" i="75"/>
  <c r="AX13" i="75"/>
  <c r="AX10" i="81"/>
  <c r="AX7" i="75"/>
  <c r="P7" i="77"/>
  <c r="AX16" i="75"/>
  <c r="AG15" i="15"/>
  <c r="AH15" i="15" s="1"/>
  <c r="E24" i="15" s="1"/>
  <c r="AG7" i="15"/>
  <c r="AH7" i="15" s="1"/>
  <c r="AX14" i="68"/>
  <c r="AX16" i="68"/>
  <c r="AX8" i="68"/>
  <c r="AX13" i="68"/>
  <c r="AX7" i="68"/>
  <c r="AX14" i="66"/>
  <c r="AX16" i="66"/>
  <c r="AX10" i="66"/>
  <c r="AX9" i="75"/>
  <c r="AX16" i="76"/>
  <c r="AX8" i="65"/>
  <c r="AX15" i="66"/>
  <c r="AB11" i="15"/>
  <c r="AO10" i="65"/>
  <c r="AP10" i="65" s="1"/>
  <c r="K14" i="65" s="1"/>
  <c r="AG14" i="81"/>
  <c r="AG13" i="81"/>
  <c r="AG12" i="81"/>
  <c r="AG10" i="81"/>
  <c r="AG9" i="81"/>
  <c r="AG15" i="81"/>
  <c r="AG8" i="81"/>
  <c r="AG11" i="81"/>
  <c r="AG6" i="81"/>
  <c r="AG17" i="81"/>
  <c r="AO8" i="65"/>
  <c r="AP8" i="65" s="1"/>
  <c r="K10" i="65" s="1"/>
  <c r="AO17" i="81"/>
  <c r="AO12" i="81"/>
  <c r="AO8" i="81"/>
  <c r="AO10" i="81"/>
  <c r="AO9" i="81"/>
  <c r="AO11" i="81"/>
  <c r="AO13" i="81"/>
  <c r="AO7" i="81"/>
  <c r="AO6" i="81"/>
  <c r="P16" i="82"/>
  <c r="AB17" i="75"/>
  <c r="AC17" i="75" s="1"/>
  <c r="P9" i="82"/>
  <c r="AO14" i="81"/>
  <c r="AO6" i="80"/>
  <c r="AO8" i="80"/>
  <c r="AO14" i="80"/>
  <c r="AO9" i="80"/>
  <c r="AO15" i="80"/>
  <c r="AO7" i="80"/>
  <c r="AO13" i="80"/>
  <c r="AO12" i="80"/>
  <c r="AG17" i="65"/>
  <c r="AH17" i="65" s="1"/>
  <c r="E28" i="65" s="1"/>
  <c r="AG6" i="65"/>
  <c r="AH6" i="65" s="1"/>
  <c r="AG12" i="65"/>
  <c r="AH12" i="65" s="1"/>
  <c r="AG11" i="65"/>
  <c r="AH11" i="65" s="1"/>
  <c r="AG16" i="65"/>
  <c r="AH16" i="65" s="1"/>
  <c r="E26" i="65" s="1"/>
  <c r="AG13" i="65"/>
  <c r="AH13" i="65" s="1"/>
  <c r="AG9" i="65"/>
  <c r="AH9" i="65" s="1"/>
  <c r="AG8" i="65"/>
  <c r="AH8" i="65" s="1"/>
  <c r="AG15" i="80"/>
  <c r="AS11" i="81"/>
  <c r="AS14" i="81"/>
  <c r="AS12" i="81"/>
  <c r="AS17" i="81"/>
  <c r="AS10" i="81"/>
  <c r="AS8" i="81"/>
  <c r="AS9" i="81"/>
  <c r="AS15" i="81"/>
  <c r="AS16" i="81"/>
  <c r="AS7" i="81"/>
  <c r="AS6" i="81"/>
  <c r="AK9" i="80"/>
  <c r="AK11" i="80"/>
  <c r="AK10" i="80"/>
  <c r="AK16" i="80"/>
  <c r="AK6" i="80"/>
  <c r="AK8" i="80"/>
  <c r="AK13" i="80"/>
  <c r="AK12" i="80"/>
  <c r="AK15" i="80"/>
  <c r="AO9" i="65"/>
  <c r="AP9" i="65" s="1"/>
  <c r="K12" i="65" s="1"/>
  <c r="AG17" i="80"/>
  <c r="AS16" i="80"/>
  <c r="AO10" i="80"/>
  <c r="AB14" i="80"/>
  <c r="AC14" i="80" s="1"/>
  <c r="AB7" i="76"/>
  <c r="AB8" i="80"/>
  <c r="AC11" i="80"/>
  <c r="AA11" i="81"/>
  <c r="AB11" i="81"/>
  <c r="AB9" i="76"/>
  <c r="P16" i="77"/>
  <c r="AB10" i="81"/>
  <c r="AB9" i="81"/>
  <c r="AB15" i="81"/>
  <c r="AB14" i="81"/>
  <c r="AC14" i="81" s="1"/>
  <c r="AB12" i="81"/>
  <c r="AA17" i="80"/>
  <c r="AC17" i="80" s="1"/>
  <c r="AA6" i="81"/>
  <c r="AC6" i="81" s="1"/>
  <c r="AA14" i="76"/>
  <c r="AC14" i="76" s="1"/>
  <c r="AB15" i="68"/>
  <c r="AC15" i="68" s="1"/>
  <c r="AB15" i="66"/>
  <c r="AC15" i="66" s="1"/>
  <c r="AB13" i="65"/>
  <c r="AB7" i="80"/>
  <c r="AC7" i="80" s="1"/>
  <c r="AB12" i="66"/>
  <c r="AC12" i="66" s="1"/>
  <c r="AB16" i="65"/>
  <c r="AX17" i="81"/>
  <c r="AK16" i="15"/>
  <c r="AL16" i="15" s="1"/>
  <c r="H26" i="15" s="1"/>
  <c r="AK10" i="15"/>
  <c r="AL10" i="15" s="1"/>
  <c r="AA8" i="81"/>
  <c r="AC8" i="81" s="1"/>
  <c r="AX12" i="81"/>
  <c r="AX9" i="81"/>
  <c r="AX9" i="65"/>
  <c r="AX15" i="65"/>
  <c r="AX6" i="68"/>
  <c r="AG11" i="15"/>
  <c r="AH11" i="15" s="1"/>
  <c r="AX8" i="66"/>
  <c r="AK11" i="15"/>
  <c r="AL11" i="15" s="1"/>
  <c r="AG14" i="15"/>
  <c r="AH14" i="15" s="1"/>
  <c r="E22" i="15" s="1"/>
  <c r="AG12" i="15"/>
  <c r="AH12" i="15" s="1"/>
  <c r="AX14" i="76"/>
  <c r="W13" i="62"/>
  <c r="AX12" i="65"/>
  <c r="AB6" i="15"/>
  <c r="AX12" i="76"/>
  <c r="AX9" i="68"/>
  <c r="AX6" i="65"/>
  <c r="AX6" i="66"/>
  <c r="AO13" i="65"/>
  <c r="AP13" i="65" s="1"/>
  <c r="K20" i="65" s="1"/>
  <c r="AO16" i="80"/>
  <c r="AS11" i="80"/>
  <c r="AO17" i="65"/>
  <c r="AP17" i="65" s="1"/>
  <c r="K28" i="65" s="1"/>
  <c r="AG13" i="80"/>
  <c r="AB13" i="76"/>
  <c r="AC13" i="76" s="1"/>
  <c r="AO16" i="81"/>
  <c r="AK14" i="81"/>
  <c r="AK16" i="81"/>
  <c r="AK11" i="81"/>
  <c r="AK10" i="81"/>
  <c r="AK12" i="81"/>
  <c r="AK17" i="81"/>
  <c r="AK7" i="81"/>
  <c r="AK8" i="81"/>
  <c r="AK15" i="81"/>
  <c r="AK6" i="81"/>
  <c r="AK9" i="81"/>
  <c r="AG15" i="65"/>
  <c r="AH15" i="65" s="1"/>
  <c r="E24" i="65" s="1"/>
  <c r="AK17" i="80"/>
  <c r="AG7" i="81"/>
  <c r="W9" i="62"/>
  <c r="W10" i="62"/>
  <c r="W5" i="62"/>
  <c r="W11" i="62"/>
  <c r="W7" i="62"/>
  <c r="W8" i="62"/>
  <c r="W6" i="62"/>
  <c r="AK9" i="65"/>
  <c r="AL9" i="65" s="1"/>
  <c r="AK10" i="65"/>
  <c r="AL10" i="65" s="1"/>
  <c r="AK8" i="65"/>
  <c r="AL8" i="65" s="1"/>
  <c r="AK16" i="65"/>
  <c r="AL16" i="65" s="1"/>
  <c r="H26" i="65" s="1"/>
  <c r="AK14" i="65"/>
  <c r="AL14" i="65" s="1"/>
  <c r="H22" i="65" s="1"/>
  <c r="AK17" i="65"/>
  <c r="AL17" i="65" s="1"/>
  <c r="H28" i="65" s="1"/>
  <c r="AK6" i="65"/>
  <c r="AL6" i="65" s="1"/>
  <c r="AK12" i="65"/>
  <c r="AL12" i="65" s="1"/>
  <c r="AK7" i="65"/>
  <c r="AL7" i="65" s="1"/>
  <c r="AK11" i="65"/>
  <c r="AL11" i="65" s="1"/>
  <c r="AK15" i="65"/>
  <c r="AL15" i="65" s="1"/>
  <c r="H24" i="65" s="1"/>
  <c r="AK13" i="65"/>
  <c r="AL13" i="65" s="1"/>
  <c r="AO16" i="65"/>
  <c r="AP16" i="65" s="1"/>
  <c r="K26" i="65" s="1"/>
  <c r="AO6" i="65"/>
  <c r="AP6" i="65" s="1"/>
  <c r="K6" i="65" s="1"/>
  <c r="AO11" i="65"/>
  <c r="AP11" i="65" s="1"/>
  <c r="K16" i="65" s="1"/>
  <c r="AO14" i="65"/>
  <c r="AP14" i="65" s="1"/>
  <c r="K22" i="65" s="1"/>
  <c r="AG10" i="65"/>
  <c r="AH10" i="65" s="1"/>
  <c r="AO7" i="65"/>
  <c r="AP7" i="65" s="1"/>
  <c r="K8" i="65" s="1"/>
  <c r="AK7" i="80"/>
  <c r="AB16" i="81"/>
  <c r="AC12" i="80"/>
  <c r="AA9" i="81"/>
  <c r="AC9" i="81" s="1"/>
  <c r="AB7" i="81"/>
  <c r="AC7" i="81" s="1"/>
  <c r="P14" i="82"/>
  <c r="AA15" i="80"/>
  <c r="AA16" i="80"/>
  <c r="AC16" i="80" s="1"/>
  <c r="AA6" i="80"/>
  <c r="AC6" i="80" s="1"/>
  <c r="AA8" i="80"/>
  <c r="AB7" i="75"/>
  <c r="AC7" i="75" s="1"/>
  <c r="AB10" i="75"/>
  <c r="AC10" i="75" s="1"/>
  <c r="AB14" i="75"/>
  <c r="AC14" i="75" s="1"/>
  <c r="AB16" i="75"/>
  <c r="AC16" i="75" s="1"/>
  <c r="AB15" i="75"/>
  <c r="AC15" i="75" s="1"/>
  <c r="AB13" i="75"/>
  <c r="AC13" i="75" s="1"/>
  <c r="AA8" i="76"/>
  <c r="AC8" i="76" s="1"/>
  <c r="AA10" i="76"/>
  <c r="AC10" i="76" s="1"/>
  <c r="AA17" i="76"/>
  <c r="AC17" i="76" s="1"/>
  <c r="AA9" i="76"/>
  <c r="AC9" i="76" s="1"/>
  <c r="AB13" i="80"/>
  <c r="AC13" i="80" s="1"/>
  <c r="AA10" i="81"/>
  <c r="AC10" i="81" s="1"/>
  <c r="AB13" i="68"/>
  <c r="AC13" i="68" s="1"/>
  <c r="AB9" i="66"/>
  <c r="AC9" i="66" s="1"/>
  <c r="AA12" i="81"/>
  <c r="AC12" i="81" s="1"/>
  <c r="W15" i="62"/>
  <c r="AX17" i="76"/>
  <c r="AA15" i="76"/>
  <c r="AC15" i="76" s="1"/>
  <c r="AB10" i="68"/>
  <c r="AC10" i="68" s="1"/>
  <c r="AB15" i="80"/>
  <c r="AA7" i="76"/>
  <c r="AC7" i="76" s="1"/>
  <c r="AC9" i="75"/>
  <c r="AB16" i="68"/>
  <c r="AC16" i="68" s="1"/>
  <c r="AB14" i="66"/>
  <c r="AC14" i="66" s="1"/>
  <c r="AB16" i="66"/>
  <c r="AC16" i="66" s="1"/>
  <c r="AB6" i="66"/>
  <c r="AC6" i="66" s="1"/>
  <c r="AK9" i="15"/>
  <c r="AL9" i="15" s="1"/>
  <c r="AX16" i="81"/>
  <c r="AX6" i="81"/>
  <c r="AX8" i="81"/>
  <c r="AX11" i="75"/>
  <c r="AK12" i="15"/>
  <c r="AL12" i="15" s="1"/>
  <c r="AK7" i="15"/>
  <c r="AL7" i="15" s="1"/>
  <c r="AG6" i="15"/>
  <c r="AH6" i="15" s="1"/>
  <c r="AB14" i="15"/>
  <c r="AB8" i="15"/>
  <c r="AX14" i="81"/>
  <c r="W12" i="62"/>
  <c r="AX7" i="66"/>
  <c r="AX11" i="76"/>
  <c r="AX12" i="68"/>
  <c r="AX10" i="65"/>
  <c r="AX17" i="66"/>
  <c r="AB7" i="15"/>
  <c r="AD14" i="75" l="1"/>
  <c r="Q21" i="75" s="1"/>
  <c r="AC8" i="80"/>
  <c r="AD13" i="80" s="1"/>
  <c r="Q19" i="80" s="1"/>
  <c r="K12" i="82" s="1"/>
  <c r="AC11" i="81"/>
  <c r="AD11" i="76"/>
  <c r="Q15" i="76" s="1"/>
  <c r="N10" i="77" s="1"/>
  <c r="P5" i="82"/>
  <c r="AC15" i="80"/>
  <c r="P11" i="77"/>
  <c r="O15" i="15"/>
  <c r="C10" i="69" s="1"/>
  <c r="O9" i="15"/>
  <c r="C7" i="69" s="1"/>
  <c r="P6" i="82"/>
  <c r="O19" i="15"/>
  <c r="C12" i="62" s="1"/>
  <c r="O17" i="15"/>
  <c r="O5" i="15"/>
  <c r="Y6" i="15" s="1"/>
  <c r="P15" i="82"/>
  <c r="AC7" i="66"/>
  <c r="AD6" i="66" s="1"/>
  <c r="Q5" i="66" s="1"/>
  <c r="AC9" i="68"/>
  <c r="AD13" i="68" s="1"/>
  <c r="Q19" i="68" s="1"/>
  <c r="O13" i="65"/>
  <c r="F9" i="69" s="1"/>
  <c r="O23" i="15"/>
  <c r="Y15" i="15" s="1"/>
  <c r="O21" i="15"/>
  <c r="C13" i="62" s="1"/>
  <c r="O25" i="15"/>
  <c r="C15" i="69" s="1"/>
  <c r="P12" i="77"/>
  <c r="W15" i="82"/>
  <c r="W15" i="69"/>
  <c r="W14" i="69"/>
  <c r="W7" i="69"/>
  <c r="O27" i="15"/>
  <c r="C16" i="62" s="1"/>
  <c r="O21" i="65"/>
  <c r="K13" i="77"/>
  <c r="E13" i="82"/>
  <c r="AD6" i="75"/>
  <c r="Q5" i="75" s="1"/>
  <c r="AD7" i="80"/>
  <c r="Q7" i="80" s="1"/>
  <c r="K6" i="82" s="1"/>
  <c r="AD14" i="80"/>
  <c r="Q21" i="80" s="1"/>
  <c r="K13" i="82" s="1"/>
  <c r="AD17" i="75"/>
  <c r="Q27" i="75" s="1"/>
  <c r="AD15" i="75"/>
  <c r="Q23" i="75" s="1"/>
  <c r="AD16" i="75"/>
  <c r="Q25" i="75" s="1"/>
  <c r="AD13" i="76"/>
  <c r="Q19" i="76" s="1"/>
  <c r="AD9" i="66"/>
  <c r="Q11" i="66" s="1"/>
  <c r="AD15" i="80"/>
  <c r="Q23" i="80" s="1"/>
  <c r="K14" i="82" s="1"/>
  <c r="W14" i="82"/>
  <c r="O23" i="65"/>
  <c r="O11" i="65"/>
  <c r="O17" i="65"/>
  <c r="AD10" i="80"/>
  <c r="Q13" i="80" s="1"/>
  <c r="K9" i="82" s="1"/>
  <c r="AD8" i="66"/>
  <c r="Q9" i="66" s="1"/>
  <c r="AD12" i="76"/>
  <c r="Q17" i="76" s="1"/>
  <c r="AC16" i="81"/>
  <c r="AD9" i="80"/>
  <c r="Q11" i="80" s="1"/>
  <c r="K8" i="82" s="1"/>
  <c r="W13" i="69"/>
  <c r="P13" i="77"/>
  <c r="AD8" i="68"/>
  <c r="Q9" i="68" s="1"/>
  <c r="W11" i="69"/>
  <c r="W16" i="69"/>
  <c r="AD15" i="76"/>
  <c r="Q23" i="76" s="1"/>
  <c r="AD17" i="76"/>
  <c r="Q27" i="76" s="1"/>
  <c r="AD8" i="76"/>
  <c r="Q9" i="76" s="1"/>
  <c r="AD6" i="80"/>
  <c r="Q5" i="80" s="1"/>
  <c r="K5" i="82" s="1"/>
  <c r="AD14" i="76"/>
  <c r="Q21" i="76" s="1"/>
  <c r="AD11" i="80"/>
  <c r="Q15" i="80" s="1"/>
  <c r="K10" i="82" s="1"/>
  <c r="O19" i="65"/>
  <c r="O5" i="65"/>
  <c r="O11" i="15"/>
  <c r="AD12" i="75"/>
  <c r="Q17" i="75" s="1"/>
  <c r="AD11" i="75"/>
  <c r="Q15" i="75" s="1"/>
  <c r="AC15" i="81"/>
  <c r="AD15" i="81" s="1"/>
  <c r="Q23" i="81" s="1"/>
  <c r="N14" i="82" s="1"/>
  <c r="W10" i="69"/>
  <c r="O13" i="15"/>
  <c r="AD6" i="76"/>
  <c r="Q5" i="76" s="1"/>
  <c r="W8" i="69"/>
  <c r="AD9" i="75"/>
  <c r="Q11" i="75" s="1"/>
  <c r="AD7" i="75"/>
  <c r="Q7" i="75" s="1"/>
  <c r="AD10" i="75"/>
  <c r="Q13" i="75" s="1"/>
  <c r="AD7" i="76"/>
  <c r="Q7" i="76" s="1"/>
  <c r="AD10" i="76"/>
  <c r="Q13" i="76" s="1"/>
  <c r="AD8" i="80"/>
  <c r="Q9" i="80" s="1"/>
  <c r="K7" i="82" s="1"/>
  <c r="AD16" i="68"/>
  <c r="Q25" i="68" s="1"/>
  <c r="AD10" i="68"/>
  <c r="Q13" i="68" s="1"/>
  <c r="AD9" i="76"/>
  <c r="Q11" i="76" s="1"/>
  <c r="AD13" i="75"/>
  <c r="Q19" i="75" s="1"/>
  <c r="AD16" i="80"/>
  <c r="Q25" i="80" s="1"/>
  <c r="K15" i="82" s="1"/>
  <c r="AD12" i="80"/>
  <c r="Q17" i="80" s="1"/>
  <c r="K11" i="82" s="1"/>
  <c r="AD8" i="81"/>
  <c r="Q9" i="81" s="1"/>
  <c r="N7" i="82" s="1"/>
  <c r="O25" i="65"/>
  <c r="O27" i="65"/>
  <c r="O7" i="15"/>
  <c r="O7" i="65"/>
  <c r="AD11" i="68"/>
  <c r="Q15" i="68" s="1"/>
  <c r="W6" i="69"/>
  <c r="W9" i="69"/>
  <c r="C10" i="62"/>
  <c r="AD17" i="80"/>
  <c r="Q27" i="80" s="1"/>
  <c r="K16" i="82" s="1"/>
  <c r="O9" i="65"/>
  <c r="O15" i="65"/>
  <c r="AD16" i="76"/>
  <c r="Q25" i="76" s="1"/>
  <c r="AD17" i="81"/>
  <c r="Q27" i="81" s="1"/>
  <c r="N16" i="82" s="1"/>
  <c r="AD13" i="81"/>
  <c r="Q19" i="81" s="1"/>
  <c r="N12" i="82" s="1"/>
  <c r="AD8" i="75"/>
  <c r="Q9" i="75" s="1"/>
  <c r="W5" i="69"/>
  <c r="W12" i="69"/>
  <c r="AD10" i="66" l="1"/>
  <c r="Q13" i="66" s="1"/>
  <c r="H10" i="82"/>
  <c r="AD7" i="66"/>
  <c r="Q7" i="66" s="1"/>
  <c r="AD15" i="66"/>
  <c r="Q23" i="66" s="1"/>
  <c r="AD13" i="66"/>
  <c r="Q19" i="66" s="1"/>
  <c r="K12" i="69" s="1"/>
  <c r="AD11" i="66"/>
  <c r="Q15" i="66" s="1"/>
  <c r="AD14" i="66"/>
  <c r="Q21" i="66" s="1"/>
  <c r="K13" i="69" s="1"/>
  <c r="W5" i="82"/>
  <c r="AD12" i="66"/>
  <c r="Q17" i="66" s="1"/>
  <c r="AD16" i="66"/>
  <c r="Q25" i="66" s="1"/>
  <c r="AD17" i="66"/>
  <c r="Q27" i="66" s="1"/>
  <c r="W7" i="82"/>
  <c r="W16" i="82"/>
  <c r="Y10" i="65"/>
  <c r="T17" i="75"/>
  <c r="AU12" i="75" s="1"/>
  <c r="F9" i="62"/>
  <c r="T13" i="65"/>
  <c r="AU10" i="65" s="1"/>
  <c r="T15" i="66"/>
  <c r="AU11" i="66" s="1"/>
  <c r="Y11" i="15"/>
  <c r="C12" i="69"/>
  <c r="C7" i="62"/>
  <c r="W8" i="82"/>
  <c r="W11" i="82"/>
  <c r="W9" i="82"/>
  <c r="W6" i="82"/>
  <c r="W13" i="82"/>
  <c r="W12" i="82"/>
  <c r="W10" i="82"/>
  <c r="Y8" i="15"/>
  <c r="C11" i="62"/>
  <c r="T21" i="65"/>
  <c r="AU14" i="65" s="1"/>
  <c r="Y13" i="15"/>
  <c r="C5" i="69"/>
  <c r="T19" i="76"/>
  <c r="AU13" i="76" s="1"/>
  <c r="T17" i="68"/>
  <c r="AU12" i="68" s="1"/>
  <c r="T17" i="66"/>
  <c r="AU12" i="66" s="1"/>
  <c r="C11" i="69"/>
  <c r="Y12" i="15"/>
  <c r="T5" i="81"/>
  <c r="AU6" i="81" s="1"/>
  <c r="C5" i="62"/>
  <c r="W9" i="77"/>
  <c r="T23" i="66"/>
  <c r="AU15" i="66" s="1"/>
  <c r="C14" i="69"/>
  <c r="T23" i="76"/>
  <c r="AU15" i="76" s="1"/>
  <c r="C14" i="62"/>
  <c r="Y14" i="15"/>
  <c r="C13" i="69"/>
  <c r="E5" i="77"/>
  <c r="K5" i="69"/>
  <c r="N12" i="69"/>
  <c r="H12" i="77"/>
  <c r="AD15" i="68"/>
  <c r="Q23" i="68" s="1"/>
  <c r="H14" i="77" s="1"/>
  <c r="AD7" i="68"/>
  <c r="Q7" i="68" s="1"/>
  <c r="AD14" i="68"/>
  <c r="Q21" i="68" s="1"/>
  <c r="AD17" i="68"/>
  <c r="Q27" i="68" s="1"/>
  <c r="AD6" i="68"/>
  <c r="Q5" i="68" s="1"/>
  <c r="N5" i="69" s="1"/>
  <c r="AD12" i="68"/>
  <c r="Q17" i="68" s="1"/>
  <c r="N11" i="69" s="1"/>
  <c r="AD9" i="68"/>
  <c r="Q11" i="68" s="1"/>
  <c r="T19" i="80"/>
  <c r="AU13" i="80" s="1"/>
  <c r="T19" i="75"/>
  <c r="AU13" i="75" s="1"/>
  <c r="T21" i="76"/>
  <c r="AU14" i="76" s="1"/>
  <c r="T23" i="80"/>
  <c r="AU15" i="80" s="1"/>
  <c r="T17" i="80"/>
  <c r="AU12" i="80" s="1"/>
  <c r="T21" i="68"/>
  <c r="AU14" i="68" s="1"/>
  <c r="F13" i="69"/>
  <c r="Y16" i="15"/>
  <c r="C15" i="62"/>
  <c r="T25" i="68"/>
  <c r="AU16" i="68" s="1"/>
  <c r="W8" i="77"/>
  <c r="T27" i="75"/>
  <c r="AU17" i="75" s="1"/>
  <c r="W7" i="77"/>
  <c r="W16" i="77"/>
  <c r="T27" i="68"/>
  <c r="AU17" i="68" s="1"/>
  <c r="W12" i="77"/>
  <c r="W10" i="77"/>
  <c r="Y17" i="15"/>
  <c r="W6" i="77"/>
  <c r="C16" i="69"/>
  <c r="T27" i="66"/>
  <c r="AU17" i="66" s="1"/>
  <c r="W15" i="77"/>
  <c r="T15" i="80"/>
  <c r="AU11" i="80" s="1"/>
  <c r="T19" i="66"/>
  <c r="AU13" i="66" s="1"/>
  <c r="T19" i="81"/>
  <c r="AU13" i="81" s="1"/>
  <c r="T15" i="76"/>
  <c r="AU11" i="76" s="1"/>
  <c r="T17" i="81"/>
  <c r="AU12" i="81" s="1"/>
  <c r="T17" i="76"/>
  <c r="AU12" i="76" s="1"/>
  <c r="T21" i="66"/>
  <c r="AU14" i="66" s="1"/>
  <c r="T21" i="81"/>
  <c r="AU14" i="81" s="1"/>
  <c r="Y14" i="65"/>
  <c r="T19" i="68"/>
  <c r="AU13" i="68" s="1"/>
  <c r="T21" i="80"/>
  <c r="AU14" i="80" s="1"/>
  <c r="T21" i="75"/>
  <c r="AU14" i="75" s="1"/>
  <c r="F13" i="62"/>
  <c r="O13" i="62" s="1"/>
  <c r="T15" i="68"/>
  <c r="AU11" i="68" s="1"/>
  <c r="F7" i="62"/>
  <c r="Y8" i="65"/>
  <c r="F7" i="69"/>
  <c r="O7" i="69" s="1"/>
  <c r="T9" i="65"/>
  <c r="AU8" i="65" s="1"/>
  <c r="F6" i="62"/>
  <c r="Y7" i="65"/>
  <c r="F6" i="69"/>
  <c r="T7" i="65"/>
  <c r="AU7" i="65" s="1"/>
  <c r="Y17" i="65"/>
  <c r="F16" i="62"/>
  <c r="O16" i="62" s="1"/>
  <c r="F16" i="69"/>
  <c r="T27" i="65"/>
  <c r="AU17" i="65" s="1"/>
  <c r="K12" i="77"/>
  <c r="E12" i="82"/>
  <c r="H9" i="77"/>
  <c r="N9" i="69"/>
  <c r="N6" i="77"/>
  <c r="H6" i="82"/>
  <c r="K8" i="77"/>
  <c r="E8" i="82"/>
  <c r="N5" i="77"/>
  <c r="H5" i="82"/>
  <c r="C8" i="62"/>
  <c r="T11" i="66"/>
  <c r="AU9" i="66" s="1"/>
  <c r="C8" i="69"/>
  <c r="T11" i="68"/>
  <c r="AU9" i="68" s="1"/>
  <c r="T11" i="80"/>
  <c r="AU9" i="80" s="1"/>
  <c r="Y9" i="15"/>
  <c r="T11" i="76"/>
  <c r="AU9" i="76" s="1"/>
  <c r="T11" i="81"/>
  <c r="AU9" i="81" s="1"/>
  <c r="T11" i="75"/>
  <c r="AU9" i="75" s="1"/>
  <c r="N13" i="77"/>
  <c r="H13" i="82"/>
  <c r="E13" i="77"/>
  <c r="H7" i="77"/>
  <c r="N7" i="69"/>
  <c r="E7" i="77"/>
  <c r="K7" i="69"/>
  <c r="T9" i="76"/>
  <c r="AU8" i="76" s="1"/>
  <c r="AD11" i="81"/>
  <c r="Q15" i="81" s="1"/>
  <c r="N10" i="82" s="1"/>
  <c r="F14" i="62"/>
  <c r="Y15" i="65"/>
  <c r="F14" i="69"/>
  <c r="T23" i="65"/>
  <c r="AU15" i="65" s="1"/>
  <c r="E8" i="77"/>
  <c r="K8" i="69"/>
  <c r="K15" i="77"/>
  <c r="E15" i="82"/>
  <c r="AD7" i="81"/>
  <c r="Q7" i="81" s="1"/>
  <c r="N6" i="82" s="1"/>
  <c r="AD14" i="81"/>
  <c r="Q21" i="81" s="1"/>
  <c r="N13" i="82" s="1"/>
  <c r="T25" i="76"/>
  <c r="AU16" i="76" s="1"/>
  <c r="E7" i="82"/>
  <c r="K7" i="77"/>
  <c r="N15" i="77"/>
  <c r="H15" i="82"/>
  <c r="H10" i="77"/>
  <c r="N10" i="69"/>
  <c r="K9" i="69"/>
  <c r="E9" i="77"/>
  <c r="F15" i="62"/>
  <c r="Y16" i="65"/>
  <c r="F15" i="69"/>
  <c r="O15" i="69" s="1"/>
  <c r="T25" i="65"/>
  <c r="AU16" i="65" s="1"/>
  <c r="N8" i="77"/>
  <c r="H8" i="82"/>
  <c r="H15" i="77"/>
  <c r="N15" i="69"/>
  <c r="E12" i="77"/>
  <c r="C9" i="62"/>
  <c r="C9" i="69"/>
  <c r="O9" i="69" s="1"/>
  <c r="T13" i="80"/>
  <c r="AU10" i="80" s="1"/>
  <c r="T13" i="68"/>
  <c r="AU10" i="68" s="1"/>
  <c r="T13" i="81"/>
  <c r="AU10" i="81" s="1"/>
  <c r="T13" i="75"/>
  <c r="AU10" i="75" s="1"/>
  <c r="T13" i="66"/>
  <c r="AU10" i="66" s="1"/>
  <c r="Y10" i="15"/>
  <c r="T13" i="76"/>
  <c r="AU10" i="76" s="1"/>
  <c r="K10" i="77"/>
  <c r="E10" i="82"/>
  <c r="F5" i="62"/>
  <c r="Y6" i="65"/>
  <c r="F5" i="69"/>
  <c r="T5" i="65"/>
  <c r="AU6" i="65" s="1"/>
  <c r="T5" i="80"/>
  <c r="AU6" i="80" s="1"/>
  <c r="T5" i="68"/>
  <c r="AU6" i="68" s="1"/>
  <c r="N16" i="77"/>
  <c r="H16" i="82"/>
  <c r="AD16" i="81"/>
  <c r="Q25" i="81" s="1"/>
  <c r="N15" i="82" s="1"/>
  <c r="T9" i="80"/>
  <c r="AU8" i="80" s="1"/>
  <c r="T9" i="66"/>
  <c r="AU8" i="66" s="1"/>
  <c r="F11" i="62"/>
  <c r="Y12" i="65"/>
  <c r="F11" i="69"/>
  <c r="T17" i="65"/>
  <c r="AU12" i="65" s="1"/>
  <c r="K14" i="77"/>
  <c r="E14" i="82"/>
  <c r="T25" i="80"/>
  <c r="AU16" i="80" s="1"/>
  <c r="K5" i="77"/>
  <c r="E5" i="82"/>
  <c r="H13" i="77"/>
  <c r="N13" i="69"/>
  <c r="K6" i="69"/>
  <c r="E6" i="77"/>
  <c r="T27" i="81"/>
  <c r="AU17" i="81" s="1"/>
  <c r="T27" i="76"/>
  <c r="AU17" i="76" s="1"/>
  <c r="E16" i="77"/>
  <c r="K16" i="69"/>
  <c r="E14" i="77"/>
  <c r="K14" i="69"/>
  <c r="N16" i="69"/>
  <c r="H16" i="77"/>
  <c r="AD10" i="81"/>
  <c r="Q13" i="81" s="1"/>
  <c r="N9" i="82" s="1"/>
  <c r="K9" i="77"/>
  <c r="E9" i="82"/>
  <c r="K11" i="77"/>
  <c r="E11" i="82"/>
  <c r="F12" i="62"/>
  <c r="O12" i="62" s="1"/>
  <c r="Y13" i="65"/>
  <c r="F12" i="69"/>
  <c r="O12" i="69" s="1"/>
  <c r="T19" i="65"/>
  <c r="AU13" i="65" s="1"/>
  <c r="T5" i="75"/>
  <c r="AU6" i="75" s="1"/>
  <c r="AD9" i="81"/>
  <c r="Q11" i="81" s="1"/>
  <c r="N8" i="82" s="1"/>
  <c r="N14" i="77"/>
  <c r="H14" i="82"/>
  <c r="W13" i="77"/>
  <c r="W14" i="77"/>
  <c r="W11" i="77"/>
  <c r="W5" i="77"/>
  <c r="T9" i="68"/>
  <c r="AU8" i="68" s="1"/>
  <c r="T9" i="75"/>
  <c r="AU8" i="75" s="1"/>
  <c r="T23" i="75"/>
  <c r="AU15" i="75" s="1"/>
  <c r="Y9" i="65"/>
  <c r="F8" i="62"/>
  <c r="F8" i="69"/>
  <c r="T11" i="65"/>
  <c r="AU9" i="65" s="1"/>
  <c r="N14" i="69"/>
  <c r="E15" i="77"/>
  <c r="K15" i="69"/>
  <c r="K16" i="77"/>
  <c r="E16" i="82"/>
  <c r="T25" i="81"/>
  <c r="AU16" i="81" s="1"/>
  <c r="T25" i="66"/>
  <c r="AU16" i="66" s="1"/>
  <c r="T27" i="80"/>
  <c r="AU17" i="80" s="1"/>
  <c r="F10" i="62"/>
  <c r="O10" i="62" s="1"/>
  <c r="Y11" i="65"/>
  <c r="F10" i="69"/>
  <c r="O10" i="69" s="1"/>
  <c r="T15" i="65"/>
  <c r="AU11" i="65" s="1"/>
  <c r="E11" i="77"/>
  <c r="K11" i="69"/>
  <c r="T15" i="81"/>
  <c r="AU11" i="81" s="1"/>
  <c r="T15" i="75"/>
  <c r="AU11" i="75" s="1"/>
  <c r="C6" i="62"/>
  <c r="T7" i="68"/>
  <c r="AU7" i="68" s="1"/>
  <c r="T7" i="81"/>
  <c r="AU7" i="81" s="1"/>
  <c r="T7" i="76"/>
  <c r="AU7" i="76" s="1"/>
  <c r="T7" i="80"/>
  <c r="AU7" i="80" s="1"/>
  <c r="Y7" i="15"/>
  <c r="T7" i="66"/>
  <c r="AU7" i="66" s="1"/>
  <c r="T7" i="75"/>
  <c r="AU7" i="75" s="1"/>
  <c r="C6" i="69"/>
  <c r="AD6" i="81"/>
  <c r="Q5" i="81" s="1"/>
  <c r="N5" i="82" s="1"/>
  <c r="AD12" i="81"/>
  <c r="Q17" i="81" s="1"/>
  <c r="N11" i="82" s="1"/>
  <c r="N9" i="77"/>
  <c r="H9" i="82"/>
  <c r="K6" i="77"/>
  <c r="E6" i="82"/>
  <c r="H11" i="77"/>
  <c r="E10" i="77"/>
  <c r="K10" i="69"/>
  <c r="N7" i="77"/>
  <c r="H7" i="82"/>
  <c r="T5" i="66"/>
  <c r="AU6" i="66" s="1"/>
  <c r="T5" i="76"/>
  <c r="AU6" i="76" s="1"/>
  <c r="H8" i="77"/>
  <c r="N8" i="69"/>
  <c r="H11" i="82"/>
  <c r="N11" i="77"/>
  <c r="T9" i="81"/>
  <c r="AU8" i="81" s="1"/>
  <c r="T23" i="68"/>
  <c r="AU15" i="68" s="1"/>
  <c r="T23" i="81"/>
  <c r="AU15" i="81" s="1"/>
  <c r="N12" i="77"/>
  <c r="H12" i="82"/>
  <c r="T25" i="75"/>
  <c r="AU16" i="75" s="1"/>
  <c r="H5" i="77" l="1"/>
  <c r="O6" i="62"/>
  <c r="O14" i="62"/>
  <c r="O5" i="69"/>
  <c r="O5" i="82" s="1"/>
  <c r="O11" i="69"/>
  <c r="O11" i="82" s="1"/>
  <c r="O9" i="62"/>
  <c r="O7" i="62"/>
  <c r="O11" i="62"/>
  <c r="O5" i="62"/>
  <c r="O14" i="69"/>
  <c r="O14" i="82" s="1"/>
  <c r="O15" i="62"/>
  <c r="AA8" i="15"/>
  <c r="AC8" i="15" s="1"/>
  <c r="O13" i="69"/>
  <c r="O13" i="82" s="1"/>
  <c r="H6" i="77"/>
  <c r="N6" i="69"/>
  <c r="AA10" i="65"/>
  <c r="AC10" i="65" s="1"/>
  <c r="O6" i="69"/>
  <c r="O6" i="82" s="1"/>
  <c r="AA11" i="65"/>
  <c r="AC11" i="65" s="1"/>
  <c r="O16" i="69"/>
  <c r="O16" i="82" s="1"/>
  <c r="AW14" i="65"/>
  <c r="AY14" i="65" s="1"/>
  <c r="AW6" i="66"/>
  <c r="AY6" i="66" s="1"/>
  <c r="AW15" i="68"/>
  <c r="AY15" i="68" s="1"/>
  <c r="AW14" i="80"/>
  <c r="AY14" i="80" s="1"/>
  <c r="AA7" i="15"/>
  <c r="AC7" i="15" s="1"/>
  <c r="AW16" i="75"/>
  <c r="AY16" i="75" s="1"/>
  <c r="AA16" i="15"/>
  <c r="AC16" i="15" s="1"/>
  <c r="AW6" i="76"/>
  <c r="AY6" i="76" s="1"/>
  <c r="AW12" i="68"/>
  <c r="AY12" i="68" s="1"/>
  <c r="AW17" i="80"/>
  <c r="AY17" i="80" s="1"/>
  <c r="AW9" i="65"/>
  <c r="AY9" i="65" s="1"/>
  <c r="AW13" i="75"/>
  <c r="AY13" i="75" s="1"/>
  <c r="AW15" i="81"/>
  <c r="AY15" i="81" s="1"/>
  <c r="AW12" i="80"/>
  <c r="AY12" i="80" s="1"/>
  <c r="AW16" i="68"/>
  <c r="AY16" i="68" s="1"/>
  <c r="O12" i="82"/>
  <c r="O12" i="77"/>
  <c r="O10" i="82"/>
  <c r="O10" i="77"/>
  <c r="AW7" i="81"/>
  <c r="AY7" i="81" s="1"/>
  <c r="AW13" i="81"/>
  <c r="AY13" i="81" s="1"/>
  <c r="AA14" i="15"/>
  <c r="AC14" i="15" s="1"/>
  <c r="O14" i="77"/>
  <c r="AW13" i="65"/>
  <c r="AY13" i="65" s="1"/>
  <c r="AW13" i="76"/>
  <c r="AY13" i="76" s="1"/>
  <c r="AW17" i="76"/>
  <c r="AY17" i="76" s="1"/>
  <c r="AW12" i="66"/>
  <c r="AY12" i="66" s="1"/>
  <c r="O15" i="77"/>
  <c r="O15" i="82"/>
  <c r="AW14" i="75"/>
  <c r="AY14" i="75" s="1"/>
  <c r="AA12" i="65"/>
  <c r="AC12" i="65" s="1"/>
  <c r="AW6" i="80"/>
  <c r="AY6" i="80" s="1"/>
  <c r="AA10" i="15"/>
  <c r="AC10" i="15" s="1"/>
  <c r="AW10" i="68"/>
  <c r="AY10" i="68" s="1"/>
  <c r="AW11" i="68"/>
  <c r="AY11" i="68" s="1"/>
  <c r="AW15" i="65"/>
  <c r="AY15" i="65" s="1"/>
  <c r="AW14" i="81"/>
  <c r="AY14" i="81" s="1"/>
  <c r="AA15" i="15"/>
  <c r="AC15" i="15" s="1"/>
  <c r="AW9" i="75"/>
  <c r="AY9" i="75" s="1"/>
  <c r="AW9" i="80"/>
  <c r="AY9" i="80" s="1"/>
  <c r="O8" i="62"/>
  <c r="AW12" i="81"/>
  <c r="AY12" i="81" s="1"/>
  <c r="AW17" i="68"/>
  <c r="AY17" i="68" s="1"/>
  <c r="AW14" i="68"/>
  <c r="AY14" i="68" s="1"/>
  <c r="AW7" i="68"/>
  <c r="AY7" i="68" s="1"/>
  <c r="AW11" i="75"/>
  <c r="AY11" i="75" s="1"/>
  <c r="AW11" i="65"/>
  <c r="AY11" i="65" s="1"/>
  <c r="AA13" i="15"/>
  <c r="AC13" i="15" s="1"/>
  <c r="AW17" i="66"/>
  <c r="AY17" i="66" s="1"/>
  <c r="AW16" i="66"/>
  <c r="AY16" i="66" s="1"/>
  <c r="AW8" i="75"/>
  <c r="AY8" i="75" s="1"/>
  <c r="AA11" i="15"/>
  <c r="AC11" i="15" s="1"/>
  <c r="AW13" i="68"/>
  <c r="AY13" i="68" s="1"/>
  <c r="AW17" i="81"/>
  <c r="AY17" i="81" s="1"/>
  <c r="AA17" i="15"/>
  <c r="AC17" i="15" s="1"/>
  <c r="AW16" i="80"/>
  <c r="AY16" i="80" s="1"/>
  <c r="AW8" i="66"/>
  <c r="AY8" i="66" s="1"/>
  <c r="AW6" i="65"/>
  <c r="AY6" i="65" s="1"/>
  <c r="AW10" i="66"/>
  <c r="AY10" i="66" s="1"/>
  <c r="AW10" i="80"/>
  <c r="AY10" i="80" s="1"/>
  <c r="AA16" i="65"/>
  <c r="AC16" i="65" s="1"/>
  <c r="AW16" i="76"/>
  <c r="AY16" i="76" s="1"/>
  <c r="AW14" i="66"/>
  <c r="AY14" i="66" s="1"/>
  <c r="O7" i="77"/>
  <c r="O7" i="82"/>
  <c r="AW9" i="81"/>
  <c r="AY9" i="81" s="1"/>
  <c r="AW9" i="68"/>
  <c r="AY9" i="68" s="1"/>
  <c r="AA7" i="65"/>
  <c r="AC7" i="65" s="1"/>
  <c r="AA8" i="65"/>
  <c r="AC8" i="65" s="1"/>
  <c r="AW6" i="81"/>
  <c r="AY6" i="81" s="1"/>
  <c r="AW14" i="76"/>
  <c r="AY14" i="76" s="1"/>
  <c r="AW7" i="66"/>
  <c r="AY7" i="66" s="1"/>
  <c r="AW8" i="81"/>
  <c r="AY8" i="81" s="1"/>
  <c r="AW7" i="80"/>
  <c r="AY7" i="80" s="1"/>
  <c r="AW11" i="81"/>
  <c r="AY11" i="81" s="1"/>
  <c r="AW11" i="80"/>
  <c r="AY11" i="80" s="1"/>
  <c r="AW16" i="81"/>
  <c r="AY16" i="81" s="1"/>
  <c r="AA9" i="65"/>
  <c r="AC9" i="65" s="1"/>
  <c r="AW8" i="68"/>
  <c r="AY8" i="68" s="1"/>
  <c r="AA13" i="65"/>
  <c r="AC13" i="65" s="1"/>
  <c r="AW13" i="80"/>
  <c r="AY13" i="80" s="1"/>
  <c r="AW12" i="65"/>
  <c r="AY12" i="65" s="1"/>
  <c r="AW15" i="76"/>
  <c r="AY15" i="76" s="1"/>
  <c r="AW8" i="80"/>
  <c r="AY8" i="80" s="1"/>
  <c r="AW10" i="75"/>
  <c r="AY10" i="75" s="1"/>
  <c r="O9" i="77"/>
  <c r="O9" i="82"/>
  <c r="AW10" i="65"/>
  <c r="AY10" i="65" s="1"/>
  <c r="AA15" i="65"/>
  <c r="AC15" i="65" s="1"/>
  <c r="AW8" i="76"/>
  <c r="AY8" i="76" s="1"/>
  <c r="AW9" i="76"/>
  <c r="AY9" i="76" s="1"/>
  <c r="O8" i="69"/>
  <c r="AA17" i="65"/>
  <c r="AC17" i="65" s="1"/>
  <c r="AW7" i="75"/>
  <c r="AY7" i="75" s="1"/>
  <c r="AW7" i="76"/>
  <c r="AY7" i="76" s="1"/>
  <c r="AW12" i="75"/>
  <c r="AY12" i="75" s="1"/>
  <c r="AW11" i="76"/>
  <c r="AY11" i="76" s="1"/>
  <c r="AW17" i="75"/>
  <c r="AY17" i="75" s="1"/>
  <c r="AW15" i="75"/>
  <c r="AY15" i="75" s="1"/>
  <c r="AW6" i="75"/>
  <c r="AY6" i="75" s="1"/>
  <c r="AA12" i="15"/>
  <c r="AC12" i="15" s="1"/>
  <c r="AA14" i="65"/>
  <c r="AC14" i="65" s="1"/>
  <c r="AW15" i="66"/>
  <c r="AY15" i="66" s="1"/>
  <c r="AW6" i="68"/>
  <c r="AY6" i="68" s="1"/>
  <c r="AA6" i="65"/>
  <c r="AC6" i="65" s="1"/>
  <c r="AW10" i="76"/>
  <c r="AY10" i="76" s="1"/>
  <c r="AW10" i="81"/>
  <c r="AY10" i="81" s="1"/>
  <c r="AW16" i="65"/>
  <c r="AY16" i="65" s="1"/>
  <c r="AW13" i="66"/>
  <c r="AY13" i="66" s="1"/>
  <c r="AW15" i="80"/>
  <c r="AY15" i="80" s="1"/>
  <c r="AA6" i="15"/>
  <c r="AC6" i="15" s="1"/>
  <c r="AA9" i="15"/>
  <c r="AC9" i="15" s="1"/>
  <c r="AW9" i="66"/>
  <c r="AY9" i="66" s="1"/>
  <c r="AW17" i="65"/>
  <c r="AY17" i="65" s="1"/>
  <c r="AW7" i="65"/>
  <c r="AY7" i="65" s="1"/>
  <c r="AW12" i="76"/>
  <c r="AY12" i="76" s="1"/>
  <c r="AW8" i="65"/>
  <c r="AY8" i="65" s="1"/>
  <c r="AW11" i="66"/>
  <c r="AY11" i="66" s="1"/>
  <c r="O11" i="77" l="1"/>
  <c r="O5" i="77"/>
  <c r="V8" i="62"/>
  <c r="X8" i="62" s="1"/>
  <c r="O13" i="77"/>
  <c r="O6" i="77"/>
  <c r="V12" i="69"/>
  <c r="X12" i="69" s="1"/>
  <c r="O16" i="77"/>
  <c r="AD6" i="65"/>
  <c r="Q5" i="65" s="1"/>
  <c r="H5" i="69" s="1"/>
  <c r="AD6" i="15"/>
  <c r="Q5" i="15" s="1"/>
  <c r="E5" i="62" s="1"/>
  <c r="V9" i="62"/>
  <c r="X9" i="62" s="1"/>
  <c r="AZ6" i="68"/>
  <c r="V5" i="68" s="1"/>
  <c r="V13" i="69"/>
  <c r="X13" i="69" s="1"/>
  <c r="AZ15" i="80"/>
  <c r="V23" i="80" s="1"/>
  <c r="V6" i="62"/>
  <c r="X6" i="62" s="1"/>
  <c r="AZ11" i="66"/>
  <c r="V15" i="66" s="1"/>
  <c r="AZ10" i="81"/>
  <c r="V13" i="81" s="1"/>
  <c r="V16" i="62"/>
  <c r="X16" i="62" s="1"/>
  <c r="V14" i="62"/>
  <c r="X14" i="62" s="1"/>
  <c r="AZ6" i="75"/>
  <c r="V5" i="75" s="1"/>
  <c r="AD9" i="65"/>
  <c r="Q11" i="65" s="1"/>
  <c r="H8" i="62" s="1"/>
  <c r="AZ7" i="65"/>
  <c r="V7" i="65" s="1"/>
  <c r="AZ15" i="76"/>
  <c r="V23" i="76" s="1"/>
  <c r="AZ8" i="76"/>
  <c r="V9" i="76" s="1"/>
  <c r="AZ14" i="80"/>
  <c r="V21" i="80" s="1"/>
  <c r="E5" i="69"/>
  <c r="AZ7" i="75"/>
  <c r="V7" i="75" s="1"/>
  <c r="AZ12" i="76"/>
  <c r="V17" i="76" s="1"/>
  <c r="AD9" i="15"/>
  <c r="Q11" i="15" s="1"/>
  <c r="AZ16" i="65"/>
  <c r="V25" i="65" s="1"/>
  <c r="AD12" i="15"/>
  <c r="Q17" i="15" s="1"/>
  <c r="AZ11" i="76"/>
  <c r="V15" i="76" s="1"/>
  <c r="AZ7" i="76"/>
  <c r="V7" i="76" s="1"/>
  <c r="AZ9" i="76"/>
  <c r="V11" i="76" s="1"/>
  <c r="AZ8" i="80"/>
  <c r="V9" i="80" s="1"/>
  <c r="AD13" i="65"/>
  <c r="Q19" i="65" s="1"/>
  <c r="AZ8" i="68"/>
  <c r="V9" i="68" s="1"/>
  <c r="V11" i="69"/>
  <c r="X11" i="69" s="1"/>
  <c r="V6" i="69"/>
  <c r="X6" i="69" s="1"/>
  <c r="AZ7" i="66"/>
  <c r="V7" i="66" s="1"/>
  <c r="AZ6" i="81"/>
  <c r="V5" i="81" s="1"/>
  <c r="AZ9" i="81"/>
  <c r="V11" i="81" s="1"/>
  <c r="AZ14" i="66"/>
  <c r="V21" i="66" s="1"/>
  <c r="AZ10" i="66"/>
  <c r="V13" i="66" s="1"/>
  <c r="AD17" i="15"/>
  <c r="Q27" i="15" s="1"/>
  <c r="AZ8" i="75"/>
  <c r="V9" i="75" s="1"/>
  <c r="AZ11" i="75"/>
  <c r="V15" i="75" s="1"/>
  <c r="AZ14" i="68"/>
  <c r="V21" i="68" s="1"/>
  <c r="AZ17" i="68"/>
  <c r="V27" i="68" s="1"/>
  <c r="AZ9" i="75"/>
  <c r="V11" i="75" s="1"/>
  <c r="AZ11" i="68"/>
  <c r="V15" i="68" s="1"/>
  <c r="V7" i="62"/>
  <c r="X7" i="62" s="1"/>
  <c r="AZ13" i="76"/>
  <c r="V19" i="76" s="1"/>
  <c r="AZ17" i="80"/>
  <c r="V27" i="80" s="1"/>
  <c r="AZ15" i="81"/>
  <c r="V23" i="81" s="1"/>
  <c r="AZ16" i="68"/>
  <c r="V25" i="68" s="1"/>
  <c r="V10" i="62"/>
  <c r="X10" i="62" s="1"/>
  <c r="AZ7" i="80"/>
  <c r="V7" i="80" s="1"/>
  <c r="AZ8" i="81"/>
  <c r="V9" i="81" s="1"/>
  <c r="AZ14" i="76"/>
  <c r="V21" i="76" s="1"/>
  <c r="AD8" i="65"/>
  <c r="Q9" i="65" s="1"/>
  <c r="AZ16" i="76"/>
  <c r="V25" i="76" s="1"/>
  <c r="AZ6" i="65"/>
  <c r="V5" i="65" s="1"/>
  <c r="AZ17" i="81"/>
  <c r="V27" i="81" s="1"/>
  <c r="AZ16" i="66"/>
  <c r="V25" i="66" s="1"/>
  <c r="V16" i="69"/>
  <c r="X16" i="69" s="1"/>
  <c r="AZ7" i="68"/>
  <c r="V7" i="68" s="1"/>
  <c r="AD10" i="65"/>
  <c r="Q13" i="65" s="1"/>
  <c r="AZ12" i="81"/>
  <c r="V17" i="81" s="1"/>
  <c r="AD15" i="15"/>
  <c r="Q23" i="15" s="1"/>
  <c r="AZ10" i="68"/>
  <c r="V13" i="68" s="1"/>
  <c r="AD12" i="65"/>
  <c r="Q17" i="65" s="1"/>
  <c r="V15" i="69"/>
  <c r="X15" i="69" s="1"/>
  <c r="AZ13" i="65"/>
  <c r="V19" i="65" s="1"/>
  <c r="AD14" i="15"/>
  <c r="Q21" i="15" s="1"/>
  <c r="AZ12" i="80"/>
  <c r="V17" i="80" s="1"/>
  <c r="V13" i="62"/>
  <c r="X13" i="62" s="1"/>
  <c r="AZ17" i="65"/>
  <c r="V27" i="65" s="1"/>
  <c r="AZ15" i="66"/>
  <c r="V23" i="66" s="1"/>
  <c r="AZ15" i="75"/>
  <c r="V23" i="75" s="1"/>
  <c r="AD11" i="65"/>
  <c r="Q15" i="65" s="1"/>
  <c r="AD17" i="65"/>
  <c r="Q27" i="65" s="1"/>
  <c r="AD15" i="65"/>
  <c r="Q23" i="65" s="1"/>
  <c r="V9" i="69"/>
  <c r="X9" i="69" s="1"/>
  <c r="AZ12" i="65"/>
  <c r="V17" i="65" s="1"/>
  <c r="AZ16" i="81"/>
  <c r="V25" i="81" s="1"/>
  <c r="AD16" i="15"/>
  <c r="Q25" i="15" s="1"/>
  <c r="AD7" i="65"/>
  <c r="Q7" i="65" s="1"/>
  <c r="AD16" i="65"/>
  <c r="Q25" i="65" s="1"/>
  <c r="AZ8" i="66"/>
  <c r="V9" i="66" s="1"/>
  <c r="AZ13" i="68"/>
  <c r="V19" i="68" s="1"/>
  <c r="AZ17" i="66"/>
  <c r="V27" i="66" s="1"/>
  <c r="AD13" i="15"/>
  <c r="Q19" i="15" s="1"/>
  <c r="AD7" i="15"/>
  <c r="Q7" i="15" s="1"/>
  <c r="AZ15" i="68"/>
  <c r="V23" i="68" s="1"/>
  <c r="AZ14" i="81"/>
  <c r="V21" i="81" s="1"/>
  <c r="AD10" i="15"/>
  <c r="Q13" i="15" s="1"/>
  <c r="AZ14" i="75"/>
  <c r="V21" i="75" s="1"/>
  <c r="AZ12" i="66"/>
  <c r="V17" i="66" s="1"/>
  <c r="V15" i="62"/>
  <c r="X15" i="62" s="1"/>
  <c r="AZ7" i="81"/>
  <c r="V7" i="81" s="1"/>
  <c r="V5" i="62"/>
  <c r="X5" i="62" s="1"/>
  <c r="V10" i="69"/>
  <c r="X10" i="69" s="1"/>
  <c r="V12" i="62"/>
  <c r="X12" i="62" s="1"/>
  <c r="AZ8" i="65"/>
  <c r="V9" i="65" s="1"/>
  <c r="AZ9" i="66"/>
  <c r="V11" i="66" s="1"/>
  <c r="AZ13" i="66"/>
  <c r="V19" i="66" s="1"/>
  <c r="AZ10" i="76"/>
  <c r="V13" i="76" s="1"/>
  <c r="AD14" i="65"/>
  <c r="Q21" i="65" s="1"/>
  <c r="AZ9" i="65"/>
  <c r="V11" i="65" s="1"/>
  <c r="AZ17" i="75"/>
  <c r="V27" i="75" s="1"/>
  <c r="AZ12" i="75"/>
  <c r="V17" i="75" s="1"/>
  <c r="O8" i="82"/>
  <c r="V8" i="82" s="1"/>
  <c r="X8" i="82" s="1"/>
  <c r="O8" i="77"/>
  <c r="V8" i="69"/>
  <c r="X8" i="69" s="1"/>
  <c r="AZ10" i="65"/>
  <c r="V13" i="65" s="1"/>
  <c r="AZ10" i="75"/>
  <c r="V13" i="75" s="1"/>
  <c r="AZ13" i="80"/>
  <c r="V19" i="80" s="1"/>
  <c r="V5" i="69"/>
  <c r="X5" i="69" s="1"/>
  <c r="AZ11" i="80"/>
  <c r="V15" i="80" s="1"/>
  <c r="AZ11" i="81"/>
  <c r="V15" i="81" s="1"/>
  <c r="AZ14" i="65"/>
  <c r="V21" i="65" s="1"/>
  <c r="AZ16" i="75"/>
  <c r="V25" i="75" s="1"/>
  <c r="AZ9" i="68"/>
  <c r="V11" i="68" s="1"/>
  <c r="V7" i="69"/>
  <c r="X7" i="69" s="1"/>
  <c r="AZ10" i="80"/>
  <c r="V13" i="80" s="1"/>
  <c r="AZ16" i="80"/>
  <c r="V25" i="80" s="1"/>
  <c r="AD11" i="15"/>
  <c r="Q15" i="15" s="1"/>
  <c r="AZ11" i="65"/>
  <c r="V15" i="65" s="1"/>
  <c r="AD8" i="15"/>
  <c r="Q9" i="15" s="1"/>
  <c r="AZ6" i="76"/>
  <c r="V5" i="76" s="1"/>
  <c r="AZ9" i="80"/>
  <c r="V11" i="80" s="1"/>
  <c r="AZ15" i="65"/>
  <c r="V23" i="65" s="1"/>
  <c r="AZ6" i="80"/>
  <c r="V5" i="80" s="1"/>
  <c r="AZ17" i="76"/>
  <c r="V27" i="76" s="1"/>
  <c r="V14" i="69"/>
  <c r="X14" i="69" s="1"/>
  <c r="AZ13" i="81"/>
  <c r="V19" i="81" s="1"/>
  <c r="AZ6" i="66"/>
  <c r="V5" i="66" s="1"/>
  <c r="V11" i="62"/>
  <c r="X11" i="62" s="1"/>
  <c r="AZ12" i="68"/>
  <c r="V17" i="68" s="1"/>
  <c r="AZ13" i="75"/>
  <c r="V19" i="75" s="1"/>
  <c r="V12" i="82" l="1"/>
  <c r="X12" i="82" s="1"/>
  <c r="H8" i="69"/>
  <c r="H5" i="62"/>
  <c r="V8" i="77"/>
  <c r="X8" i="77" s="1"/>
  <c r="V15" i="82"/>
  <c r="X15" i="82" s="1"/>
  <c r="V16" i="82"/>
  <c r="X16" i="82" s="1"/>
  <c r="V6" i="82"/>
  <c r="X6" i="82" s="1"/>
  <c r="AA14" i="69"/>
  <c r="Q14" i="69" s="1"/>
  <c r="AA11" i="62"/>
  <c r="Q11" i="62" s="1"/>
  <c r="V13" i="77"/>
  <c r="X13" i="77" s="1"/>
  <c r="V16" i="77"/>
  <c r="X16" i="77" s="1"/>
  <c r="V12" i="77"/>
  <c r="X12" i="77" s="1"/>
  <c r="V10" i="77"/>
  <c r="X10" i="77" s="1"/>
  <c r="AA14" i="62"/>
  <c r="Q14" i="62" s="1"/>
  <c r="V11" i="82"/>
  <c r="X11" i="82" s="1"/>
  <c r="AA9" i="62"/>
  <c r="Q9" i="62" s="1"/>
  <c r="AA5" i="69"/>
  <c r="Q5" i="69" s="1"/>
  <c r="H12" i="62"/>
  <c r="H12" i="69"/>
  <c r="AA7" i="69"/>
  <c r="Q7" i="69" s="1"/>
  <c r="AA12" i="62"/>
  <c r="Q12" i="62" s="1"/>
  <c r="AA15" i="62"/>
  <c r="Q15" i="62" s="1"/>
  <c r="E9" i="62"/>
  <c r="E9" i="69"/>
  <c r="E6" i="69"/>
  <c r="E6" i="62"/>
  <c r="E15" i="69"/>
  <c r="E15" i="62"/>
  <c r="H14" i="69"/>
  <c r="H14" i="62"/>
  <c r="V10" i="82"/>
  <c r="X10" i="82" s="1"/>
  <c r="E14" i="62"/>
  <c r="E14" i="69"/>
  <c r="AA16" i="69"/>
  <c r="Q16" i="69" s="1"/>
  <c r="V15" i="77"/>
  <c r="X15" i="77" s="1"/>
  <c r="AA6" i="62"/>
  <c r="Q6" i="62" s="1"/>
  <c r="V9" i="77"/>
  <c r="X9" i="77" s="1"/>
  <c r="E10" i="62"/>
  <c r="E10" i="69"/>
  <c r="H13" i="69"/>
  <c r="H13" i="62"/>
  <c r="AA10" i="69"/>
  <c r="Q10" i="69" s="1"/>
  <c r="V14" i="82"/>
  <c r="X14" i="82" s="1"/>
  <c r="E12" i="62"/>
  <c r="E12" i="69"/>
  <c r="H15" i="62"/>
  <c r="H15" i="69"/>
  <c r="V5" i="82"/>
  <c r="X5" i="82" s="1"/>
  <c r="H16" i="69"/>
  <c r="H16" i="62"/>
  <c r="AA13" i="62"/>
  <c r="Q13" i="62" s="1"/>
  <c r="AA15" i="69"/>
  <c r="Q15" i="69" s="1"/>
  <c r="V7" i="82"/>
  <c r="X7" i="82" s="1"/>
  <c r="AA10" i="62"/>
  <c r="Q10" i="62" s="1"/>
  <c r="AA7" i="62"/>
  <c r="Q7" i="62" s="1"/>
  <c r="E16" i="69"/>
  <c r="E16" i="62"/>
  <c r="AA11" i="69"/>
  <c r="Q11" i="69" s="1"/>
  <c r="V9" i="82"/>
  <c r="X9" i="82" s="1"/>
  <c r="V13" i="82"/>
  <c r="X13" i="82" s="1"/>
  <c r="AA8" i="69"/>
  <c r="Q8" i="69" s="1"/>
  <c r="H6" i="62"/>
  <c r="H6" i="69"/>
  <c r="AA9" i="69"/>
  <c r="Q9" i="69" s="1"/>
  <c r="AA13" i="69"/>
  <c r="Q13" i="69" s="1"/>
  <c r="E13" i="69"/>
  <c r="E13" i="62"/>
  <c r="AA6" i="69"/>
  <c r="Q6" i="69" s="1"/>
  <c r="E7" i="62"/>
  <c r="E7" i="69"/>
  <c r="V5" i="77"/>
  <c r="X5" i="77" s="1"/>
  <c r="AA5" i="62"/>
  <c r="Q5" i="62" s="1"/>
  <c r="AA8" i="62"/>
  <c r="Q8" i="62" s="1"/>
  <c r="V7" i="77"/>
  <c r="X7" i="77" s="1"/>
  <c r="V6" i="77"/>
  <c r="X6" i="77" s="1"/>
  <c r="H10" i="62"/>
  <c r="H10" i="69"/>
  <c r="H11" i="62"/>
  <c r="H11" i="69"/>
  <c r="H9" i="69"/>
  <c r="H9" i="62"/>
  <c r="H7" i="62"/>
  <c r="H7" i="69"/>
  <c r="V11" i="77"/>
  <c r="X11" i="77" s="1"/>
  <c r="V14" i="77"/>
  <c r="X14" i="77" s="1"/>
  <c r="E11" i="62"/>
  <c r="E11" i="69"/>
  <c r="E8" i="62"/>
  <c r="E8" i="69"/>
  <c r="AA16" i="62"/>
  <c r="Q16" i="62" s="1"/>
  <c r="AA12" i="69"/>
  <c r="Q12" i="69" s="1"/>
  <c r="AA11" i="77" l="1"/>
  <c r="Q11" i="77" s="1"/>
  <c r="AA7" i="77"/>
  <c r="Q7" i="77" s="1"/>
  <c r="AA11" i="82"/>
  <c r="Q11" i="82" s="1"/>
  <c r="AA6" i="77"/>
  <c r="Q6" i="77" s="1"/>
  <c r="AA12" i="77"/>
  <c r="Q12" i="77" s="1"/>
  <c r="AA9" i="82"/>
  <c r="Q9" i="82" s="1"/>
  <c r="AA14" i="77"/>
  <c r="Q14" i="77" s="1"/>
  <c r="AA8" i="77"/>
  <c r="Q8" i="77" s="1"/>
  <c r="AA12" i="82"/>
  <c r="Q12" i="82" s="1"/>
  <c r="AA7" i="82"/>
  <c r="Q7" i="82" s="1"/>
  <c r="AA15" i="77"/>
  <c r="Q15" i="77" s="1"/>
  <c r="AA10" i="82"/>
  <c r="Q10" i="82" s="1"/>
  <c r="AA6" i="82"/>
  <c r="Q6" i="82" s="1"/>
  <c r="AA5" i="77"/>
  <c r="Q5" i="77" s="1"/>
  <c r="AA13" i="82"/>
  <c r="Q13" i="82" s="1"/>
  <c r="AA5" i="82"/>
  <c r="Q5" i="82" s="1"/>
  <c r="AA15" i="82"/>
  <c r="Q15" i="82" s="1"/>
  <c r="AA16" i="77"/>
  <c r="Q16" i="77" s="1"/>
  <c r="AA13" i="77"/>
  <c r="Q13" i="77" s="1"/>
  <c r="AA14" i="82"/>
  <c r="Q14" i="82" s="1"/>
  <c r="AA8" i="82"/>
  <c r="Q8" i="82" s="1"/>
  <c r="AA9" i="77"/>
  <c r="Q9" i="77" s="1"/>
  <c r="AA16" i="82"/>
  <c r="Q16" i="82" s="1"/>
  <c r="AA10" i="77"/>
  <c r="Q10" i="77" s="1"/>
</calcChain>
</file>

<file path=xl/comments1.xml><?xml version="1.0" encoding="utf-8"?>
<comments xmlns="http://schemas.openxmlformats.org/spreadsheetml/2006/main">
  <authors>
    <author>lenovo</author>
  </authors>
  <commentList>
    <comment ref="F24" authorId="0" shapeId="0">
      <text>
        <r>
          <rPr>
            <b/>
            <sz val="9"/>
            <color indexed="81"/>
            <rFont val="Tahoma"/>
            <family val="2"/>
          </rPr>
          <t>lenovo:</t>
        </r>
        <r>
          <rPr>
            <sz val="9"/>
            <color indexed="81"/>
            <rFont val="Tahoma"/>
            <family val="2"/>
          </rPr>
          <t xml:space="preserve">
2</t>
        </r>
      </text>
    </comment>
  </commentList>
</comments>
</file>

<file path=xl/sharedStrings.xml><?xml version="1.0" encoding="utf-8"?>
<sst xmlns="http://schemas.openxmlformats.org/spreadsheetml/2006/main" count="988" uniqueCount="213">
  <si>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</si>
  <si>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</si>
  <si>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</si>
  <si>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</si>
  <si>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</si>
  <si>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</si>
  <si>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</si>
  <si>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</si>
  <si>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</si>
  <si>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</si>
  <si>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</si>
  <si>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</si>
  <si>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</si>
  <si>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</si>
  <si>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</si>
  <si>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</si>
  <si>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</si>
  <si>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</si>
  <si>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</si>
  <si>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t>
  </si>
  <si>
    <t>POCITANIE PORADIA</t>
  </si>
  <si>
    <t>POCITANIE PRETEKAROV SEKTOR   A</t>
  </si>
  <si>
    <t>POCITANIE PRETEKAROV SEKTOR   B</t>
  </si>
  <si>
    <t>POCITANIE PRETEKAROV SEKTOR   C</t>
  </si>
  <si>
    <t>POCITANIE PRETEKAROV SEKTOR   D</t>
  </si>
  <si>
    <t>diskval</t>
  </si>
  <si>
    <t>meno ucastnika C5</t>
  </si>
  <si>
    <t>Pretekár1</t>
  </si>
  <si>
    <t>Pretekár2</t>
  </si>
  <si>
    <t>Pretekár3</t>
  </si>
  <si>
    <t>Pretekár4</t>
  </si>
  <si>
    <t>Pretekár5</t>
  </si>
  <si>
    <t>Pretekár6</t>
  </si>
  <si>
    <t>Pretekár7</t>
  </si>
  <si>
    <t>Pretekár8</t>
  </si>
  <si>
    <t>číslo reg.preukazu</t>
  </si>
  <si>
    <t>TRESTY</t>
  </si>
  <si>
    <t>D</t>
  </si>
  <si>
    <t>Z</t>
  </si>
  <si>
    <t>C</t>
  </si>
  <si>
    <t>diskvalifikovaný</t>
  </si>
  <si>
    <t>žltá karta</t>
  </si>
  <si>
    <t>červená karta</t>
  </si>
  <si>
    <t>prazdna bunka</t>
  </si>
  <si>
    <t>CELKOVÉ PORADIE</t>
  </si>
  <si>
    <t>Súčet umiestnení</t>
  </si>
  <si>
    <t>CIPS Body</t>
  </si>
  <si>
    <t xml:space="preserve"> CELKOVE PORADIE</t>
  </si>
  <si>
    <t>Pretek č. 3</t>
  </si>
  <si>
    <t>Pretek č. 4</t>
  </si>
  <si>
    <t>Umiest- nenie</t>
  </si>
  <si>
    <t>Pora-  die</t>
  </si>
  <si>
    <t>Miesto</t>
  </si>
  <si>
    <t>Meno a priezvisko</t>
  </si>
  <si>
    <t>Družstvo</t>
  </si>
  <si>
    <t>Váha v g.</t>
  </si>
  <si>
    <t>Podpis</t>
  </si>
  <si>
    <t>por.</t>
  </si>
  <si>
    <t>Vedúci skupiny pre váženie :</t>
  </si>
  <si>
    <t>.........................................................</t>
  </si>
  <si>
    <t>por</t>
  </si>
  <si>
    <t>meno</t>
  </si>
  <si>
    <t>Váženie   sektor  " A "    pretek č. 4</t>
  </si>
  <si>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</si>
  <si>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t>Váženie   sektor  " B "    pretek č. 4</t>
  </si>
  <si>
    <t>Váženie   sektor  " C "    pretek č. 4</t>
  </si>
  <si>
    <t>Váženie   sektor  " D "    pretek č. 4</t>
  </si>
  <si>
    <t xml:space="preserve">Hlavný rozhodca :                                                 Garant RADY :                                                 Riaditeľ preteku : </t>
  </si>
  <si>
    <t xml:space="preserve">Hlavný rozhodca :                       Garant RADY :                 Riaditeľ preteku : </t>
  </si>
  <si>
    <r>
      <rPr>
        <sz val="12"/>
        <rFont val="Times New Roman"/>
        <family val="1"/>
        <charset val="238"/>
      </rPr>
      <t>Miesto preteku</t>
    </r>
    <r>
      <rPr>
        <b/>
        <sz val="12"/>
        <rFont val="Times New Roman"/>
        <family val="1"/>
        <charset val="238"/>
      </rPr>
      <t xml:space="preserve">: </t>
    </r>
  </si>
  <si>
    <r>
      <rPr>
        <sz val="14"/>
        <rFont val="Times New Roman"/>
        <family val="1"/>
        <charset val="238"/>
      </rPr>
      <t xml:space="preserve">Dátum : </t>
    </r>
    <r>
      <rPr>
        <b/>
        <sz val="14"/>
        <rFont val="Times New Roman"/>
        <family val="1"/>
        <charset val="238"/>
      </rPr>
      <t xml:space="preserve"> </t>
    </r>
  </si>
  <si>
    <r>
      <rPr>
        <sz val="14"/>
        <rFont val="Times New Roman"/>
        <family val="1"/>
        <charset val="238"/>
      </rPr>
      <t>Poradie preteku:</t>
    </r>
    <r>
      <rPr>
        <b/>
        <sz val="14"/>
        <rFont val="Times New Roman"/>
        <family val="1"/>
        <charset val="238"/>
      </rPr>
      <t xml:space="preserve">      5</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</si>
  <si>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6</t>
    </r>
    <r>
      <rPr>
        <b/>
        <sz val="20"/>
        <rFont val="Times New Roman"/>
        <family val="1"/>
        <charset val="238"/>
      </rPr>
      <t xml:space="preserve"> </t>
    </r>
  </si>
  <si>
    <t xml:space="preserve">Pretek č. 5 </t>
  </si>
  <si>
    <t>Pretek č. 6</t>
  </si>
  <si>
    <t>Pretek č. 7</t>
  </si>
  <si>
    <t>Pretek č. 8</t>
  </si>
  <si>
    <r>
      <rPr>
        <sz val="14"/>
        <rFont val="Times New Roman"/>
        <family val="1"/>
        <charset val="238"/>
      </rPr>
      <t>Poradie preteku:</t>
    </r>
    <r>
      <rPr>
        <b/>
        <sz val="14"/>
        <rFont val="Times New Roman"/>
        <family val="1"/>
        <charset val="238"/>
      </rPr>
      <t xml:space="preserve">      7</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</si>
  <si>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8</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</si>
  <si>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1</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</si>
  <si>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3</t>
    </r>
    <r>
      <rPr>
        <b/>
        <sz val="20"/>
        <rFont val="Times New Roman"/>
        <family val="1"/>
        <charset val="238"/>
      </rPr>
      <t xml:space="preserve"> </t>
    </r>
  </si>
  <si>
    <t>Váženie   sektor  " A "    pretek č. 1</t>
  </si>
  <si>
    <t>Váženie   sektor  " B "    pretek č. 1</t>
  </si>
  <si>
    <t>Váženie   sektor  " C "    pretek č. 1</t>
  </si>
  <si>
    <t>Váženie   sektor  " D "    pretek č. 1</t>
  </si>
  <si>
    <t>Váženie   sektor  " A "    pretek č. 2</t>
  </si>
  <si>
    <t>Váženie   sektor  " B "    pretek č. 2</t>
  </si>
  <si>
    <t>Váženie   sektor  " C "    pretek č. 2</t>
  </si>
  <si>
    <t>Váženie   sektor  " D "    pretek č. 2</t>
  </si>
  <si>
    <t>Váženie   sektor  " A "    pretek č. 3</t>
  </si>
  <si>
    <t>Váženie   sektor  " B "    pretek č. 3</t>
  </si>
  <si>
    <t>Váženie   sektor  " C "    pretek č. 3</t>
  </si>
  <si>
    <t>Váženie   sektor  " D "    pretek č. 3</t>
  </si>
  <si>
    <t>Váženie   sektor  " A "    pretek č. 5</t>
  </si>
  <si>
    <t>Váženie   sektor  " B "    pretek č. 5</t>
  </si>
  <si>
    <t>Váženie   sektor  " C "    pretek č. 5</t>
  </si>
  <si>
    <t>Váženie   sektor  " D "    pretek č. 5</t>
  </si>
  <si>
    <t>Váženie   sektor  " A "    Pretek č. 6</t>
  </si>
  <si>
    <t>Váženie   sektor  " B "    Pretek č. 6</t>
  </si>
  <si>
    <t>Váženie   sektor  " C "    Pretek č. 6</t>
  </si>
  <si>
    <t>Váženie   sektor  " D "    Pretek č. 6</t>
  </si>
  <si>
    <t>Váženie   sektor  " A "    Pretek č. 7</t>
  </si>
  <si>
    <t>Váženie   sektor  " B "    Pretek č. 7</t>
  </si>
  <si>
    <t>Váženie   sektor  " C "    Pretek č. 7</t>
  </si>
  <si>
    <t>Váženie   sektor  " D "    Pretek č. 7</t>
  </si>
  <si>
    <t>Váženie   sektor  " A "    Pretek č. 8</t>
  </si>
  <si>
    <t>Váženie   sektor  " B "    Pretek č. 8</t>
  </si>
  <si>
    <t>Váženie   sektor  " C "    Pretek č. 8</t>
  </si>
  <si>
    <t>Váženie   sektor  " D "    Pretek č. 8</t>
  </si>
  <si>
    <t xml:space="preserve">Pretek č. 3 </t>
  </si>
  <si>
    <t>Pretek č. 5</t>
  </si>
  <si>
    <r>
      <rPr>
        <sz val="12"/>
        <rFont val="Times New Roman"/>
        <family val="1"/>
        <charset val="238"/>
      </rPr>
      <t>Miesto preteku</t>
    </r>
    <r>
      <rPr>
        <b/>
        <sz val="12"/>
        <rFont val="Times New Roman"/>
        <family val="1"/>
        <charset val="238"/>
      </rPr>
      <t xml:space="preserve">:  </t>
    </r>
  </si>
  <si>
    <t xml:space="preserve">Hlavný rozhodca :                      Garant RADY :            Riaditeľ preteku : </t>
  </si>
  <si>
    <r>
      <rPr>
        <sz val="12"/>
        <rFont val="Times New Roman"/>
        <family val="1"/>
        <charset val="238"/>
      </rPr>
      <t>Miesto preteku</t>
    </r>
    <r>
      <rPr>
        <b/>
        <sz val="12"/>
        <rFont val="Times New Roman"/>
        <family val="1"/>
        <charset val="238"/>
      </rPr>
      <t>:</t>
    </r>
  </si>
  <si>
    <t xml:space="preserve">Hlavný rozhodca :                      Garant RADY :                       Riaditeľ preteku : </t>
  </si>
  <si>
    <t>Hlavný rozhodca :                      Garant RADY :                       Riaditeľ preteku :</t>
  </si>
  <si>
    <t xml:space="preserve">Hlavný rozhodca :                       Garant RADY :                 Riaditeľ preteku :  </t>
  </si>
  <si>
    <t xml:space="preserve">Hlavný rozhodca :                    Garant RADY :                Riaditeľ preteku : </t>
  </si>
  <si>
    <t>Názov družstva MsO - MO</t>
  </si>
  <si>
    <t xml:space="preserve"> V Ý S L E D K Y    D R U Ž S T I E V       L R U  -  F e e d e r      </t>
  </si>
  <si>
    <t xml:space="preserve"> V Ý S L E D K Y    D R U Ž S T I E V       L R U  -  F e e d e r     </t>
  </si>
  <si>
    <t>Patrik Molnár</t>
  </si>
  <si>
    <t>Pavol Kukolík</t>
  </si>
  <si>
    <t>Bartolomej Fleischer</t>
  </si>
  <si>
    <t>Marián Morvay</t>
  </si>
  <si>
    <t>Filip Ráthy</t>
  </si>
  <si>
    <t>Katarína Ninčáková</t>
  </si>
  <si>
    <t>K</t>
  </si>
  <si>
    <t>L</t>
  </si>
  <si>
    <t>M</t>
  </si>
  <si>
    <t>G</t>
  </si>
  <si>
    <t>H</t>
  </si>
  <si>
    <t>I</t>
  </si>
  <si>
    <t>N</t>
  </si>
  <si>
    <t>J</t>
  </si>
  <si>
    <t>O</t>
  </si>
  <si>
    <t>Richard Breuer</t>
  </si>
  <si>
    <t>Alexander Béreš</t>
  </si>
  <si>
    <t>Jozef Hirjak</t>
  </si>
  <si>
    <t>Juraj Hammer</t>
  </si>
  <si>
    <t>Pavel Ekl</t>
  </si>
  <si>
    <t>Tibor Hricišon</t>
  </si>
  <si>
    <t>Juraj Krekáč</t>
  </si>
  <si>
    <t>Peter Králik</t>
  </si>
  <si>
    <t>Ľubomír Krekáč</t>
  </si>
  <si>
    <t>Jaroslav Bednár</t>
  </si>
  <si>
    <t>Veľké Kapušany</t>
  </si>
  <si>
    <t>Zoltán Magyar</t>
  </si>
  <si>
    <t>Gabriel Kovács</t>
  </si>
  <si>
    <t>Peter Vajda</t>
  </si>
  <si>
    <t>Peter Majzer</t>
  </si>
  <si>
    <t>Veľký Krtíš</t>
  </si>
  <si>
    <t>Ivan Mihálik</t>
  </si>
  <si>
    <t>Michal Makó</t>
  </si>
  <si>
    <t>Gergely Zaťko</t>
  </si>
  <si>
    <t>Marek Krnáč</t>
  </si>
  <si>
    <t>Arpád Kováč</t>
  </si>
  <si>
    <t>Žilina</t>
  </si>
  <si>
    <t>Marián Záparník st</t>
  </si>
  <si>
    <t>Marián Záparník ml.</t>
  </si>
  <si>
    <t>Marian Bardy</t>
  </si>
  <si>
    <t>Michal Žilinčík</t>
  </si>
  <si>
    <t>Divízia B  LRU - Fee</t>
  </si>
  <si>
    <t>Družstvo OZ  SRZ</t>
  </si>
  <si>
    <t>Divízia B LRU - Fee</t>
  </si>
  <si>
    <t>OZ  SRZ</t>
  </si>
  <si>
    <t>Štefan Jusinko</t>
  </si>
  <si>
    <r>
      <rPr>
        <sz val="14"/>
        <rFont val="Times New Roman"/>
        <family val="1"/>
        <charset val="238"/>
      </rPr>
      <t>Poradie preteku:</t>
    </r>
    <r>
      <rPr>
        <b/>
        <sz val="14"/>
        <rFont val="Times New Roman"/>
        <family val="1"/>
        <charset val="238"/>
      </rPr>
      <t xml:space="preserve">   2</t>
    </r>
    <r>
      <rPr>
        <b/>
        <sz val="20"/>
        <rFont val="Times New Roman"/>
        <family val="1"/>
        <charset val="238"/>
      </rPr>
      <t xml:space="preserve"> </t>
    </r>
  </si>
  <si>
    <t xml:space="preserve"> V Ý S L E D K Y    D R U Ž S T I E V   LRU FEEDER DIVÍZIA B 2022  P O   P R V Ý CH 2 PRETEKOCH</t>
  </si>
  <si>
    <t xml:space="preserve"> V Ý S L E D K Y    D R U Ž S T I E V       L R U  -  F e e d e r    DIVÍZIA B 2022</t>
  </si>
  <si>
    <t>Košice                        Browning</t>
  </si>
  <si>
    <t>Martin Petróci</t>
  </si>
  <si>
    <t>Maroš Šrámek</t>
  </si>
  <si>
    <t>Jaroslav Varholík</t>
  </si>
  <si>
    <t>Róbert Kandra</t>
  </si>
  <si>
    <t>Peter Mórocz</t>
  </si>
  <si>
    <t>Róbert Škovran ml.</t>
  </si>
  <si>
    <t>Rastislav Béreš</t>
  </si>
  <si>
    <t>Róbert Škorvan st.</t>
  </si>
  <si>
    <t>Lukáš Szöke</t>
  </si>
  <si>
    <t>Dušan Szöke</t>
  </si>
  <si>
    <t>Košice Slange                 Team A</t>
  </si>
  <si>
    <t>Ján Slašťan</t>
  </si>
  <si>
    <t>Martin Ungvári</t>
  </si>
  <si>
    <t>Alexander Ráthy</t>
  </si>
  <si>
    <t>Peter Paľko</t>
  </si>
  <si>
    <t>Dalibor Amrich</t>
  </si>
  <si>
    <t>Roman Šula</t>
  </si>
  <si>
    <t>Róbert Feču</t>
  </si>
  <si>
    <t>Košice                        Veteran team</t>
  </si>
  <si>
    <t>Štefan Harčár</t>
  </si>
  <si>
    <t>Marek Haluška</t>
  </si>
  <si>
    <t>Igor Peter Hodermarský</t>
  </si>
  <si>
    <t>Považská Bystrica  Browning 2</t>
  </si>
  <si>
    <t>Považská Bystrica   Browning 2</t>
  </si>
  <si>
    <t>Miroslav Hrabovský</t>
  </si>
  <si>
    <t>Miloš Majčiník</t>
  </si>
  <si>
    <t>Košice E</t>
  </si>
  <si>
    <t>Viliam Šula</t>
  </si>
  <si>
    <t>Maxim Olšinár</t>
  </si>
  <si>
    <t>Alexandra Hrončeková</t>
  </si>
  <si>
    <t>Maximilián Tóth</t>
  </si>
  <si>
    <t xml:space="preserve">Košice E                            </t>
  </si>
  <si>
    <t>Košice                        Slange Team A</t>
  </si>
  <si>
    <t>Košice Browning</t>
  </si>
  <si>
    <t>Košice Preston FT</t>
  </si>
  <si>
    <r>
      <rPr>
        <sz val="8"/>
        <rFont val="Arial"/>
        <family val="2"/>
        <charset val="238"/>
      </rPr>
      <t xml:space="preserve">R.Šula </t>
    </r>
    <r>
      <rPr>
        <sz val="10"/>
        <rFont val="Arial"/>
        <family val="2"/>
        <charset val="238"/>
      </rPr>
      <t>904 903 553</t>
    </r>
  </si>
  <si>
    <r>
      <rPr>
        <sz val="12"/>
        <rFont val="Times New Roman"/>
        <family val="1"/>
        <charset val="238"/>
      </rPr>
      <t>Miesto preteku</t>
    </r>
    <r>
      <rPr>
        <b/>
        <sz val="12"/>
        <rFont val="Times New Roman"/>
        <family val="1"/>
        <charset val="238"/>
      </rPr>
      <t>:  Košice</t>
    </r>
  </si>
  <si>
    <r>
      <rPr>
        <sz val="12"/>
        <rFont val="Times New Roman"/>
        <family val="1"/>
        <charset val="238"/>
      </rPr>
      <t xml:space="preserve">Dátum : </t>
    </r>
    <r>
      <rPr>
        <b/>
        <sz val="12"/>
        <rFont val="Times New Roman"/>
        <family val="1"/>
        <charset val="238"/>
      </rPr>
      <t xml:space="preserve">14.5.2022 </t>
    </r>
  </si>
  <si>
    <t xml:space="preserve">Hlavný rozhodca : Michal Krasnický                    Garant RADY :                             Riaditeľ preteku :  </t>
  </si>
  <si>
    <r>
      <rPr>
        <sz val="12"/>
        <rFont val="Times New Roman"/>
        <family val="1"/>
        <charset val="238"/>
      </rPr>
      <t>Miesto preteku</t>
    </r>
    <r>
      <rPr>
        <b/>
        <sz val="12"/>
        <rFont val="Times New Roman"/>
        <family val="1"/>
        <charset val="238"/>
      </rPr>
      <t>: Košice</t>
    </r>
  </si>
  <si>
    <r>
      <rPr>
        <sz val="12"/>
        <rFont val="Times New Roman"/>
        <family val="1"/>
        <charset val="238"/>
      </rPr>
      <t>Dátum: 15.5.2022</t>
    </r>
    <r>
      <rPr>
        <b/>
        <sz val="12"/>
        <rFont val="Times New Roman"/>
        <family val="1"/>
        <charset val="238"/>
      </rPr>
      <t xml:space="preserve"> </t>
    </r>
  </si>
  <si>
    <t xml:space="preserve">Hlavný rozhodca : Michal Krasnický                        Garant RADY :                             Riaditeľ preteku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</si>
</sst>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_-* #,##0.00\ _S_k_-;\-* #,##0.00\ _S_k_-;_-* &quot;-&quot;??\ _S_k_-;_-@_-"/>
  </numFmts>
  <fonts count="31"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sz val="9"/>
      <name val="Arial"/>
      <family val="2"/>
      <charset val="238"/>
    </font>
    <font>
      <sz val="10"/>
      <name val="Arial"/>
      <family val="2"/>
    </font>
    <font>
      <sz val="9"/>
      <color indexed="81"/>
      <name val="Tahoma"/>
      <family val="2"/>
    </font>
    <font>
      <b/>
      <sz val="9"/>
      <color indexed="81"/>
      <name val="Tahoma"/>
      <family val="2"/>
    </font>
    <font>
      <sz val="9"/>
      <name val="Times New Roman"/>
      <family val="1"/>
      <charset val="238"/>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8" tint="0.59999389629810485"/>
        <bgColor indexed="64"/>
      </patternFill>
    </fill>
  </fills>
  <borders count="82">
    <border>
      <left/>
      <right/>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right/>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thin">
        <color auto="1"/>
      </left>
      <right style="medium">
        <color auto="1"/>
      </right>
      <top/>
      <bottom/>
      <diagonal/>
    </border>
    <border>
      <left/>
      <right style="thin">
        <color auto="1"/>
      </right>
      <top style="double">
        <color auto="1"/>
      </top>
      <bottom/>
      <diagonal/>
    </border>
    <border>
      <left/>
      <right style="thin">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right style="thin">
        <color auto="1"/>
      </right>
      <top/>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double">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style="thin">
        <color auto="1"/>
      </left>
      <right/>
      <top/>
      <bottom style="double">
        <color auto="1"/>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auto="1"/>
      </bottom>
      <diagonal/>
    </border>
  </borders>
  <cellStyleXfs count="2">
    <xf numFmtId="0" fontId="0" fillId="0" borderId="0"/>
    <xf numFmtId="166" fontId="27" fillId="0" borderId="0" applyFont="0" applyFill="0" applyBorder="0" applyAlignment="0" applyProtection="0"/>
  </cellStyleXfs>
  <cellXfs count="290">
    <xf numFmtId="0" fontId="0" fillId="0" borderId="0" xfId="0"/>
    <xf numFmtId="0" fontId="4" fillId="0" borderId="0" xfId="0" applyFont="1"/>
    <xf numFmtId="0" fontId="4" fillId="0" borderId="1" xfId="0" applyFont="1" applyBorder="1" applyAlignment="1">
      <alignment horizontal="center" vertical="center"/>
    </xf>
    <xf numFmtId="0" fontId="4" fillId="0" borderId="0" xfId="0" applyFont="1" applyBorder="1"/>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4" fillId="0" borderId="3" xfId="0" applyFont="1" applyBorder="1" applyAlignment="1">
      <alignment horizontal="center" vertical="center"/>
    </xf>
    <xf numFmtId="0" fontId="0" fillId="0" borderId="0" xfId="0" applyBorder="1"/>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3" fontId="0" fillId="0" borderId="0"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applyBorder="1"/>
    <xf numFmtId="1" fontId="0" fillId="0" borderId="2" xfId="0" applyNumberFormat="1" applyBorder="1"/>
    <xf numFmtId="0" fontId="13" fillId="0" borderId="0" xfId="0" applyFont="1"/>
    <xf numFmtId="164" fontId="20" fillId="0" borderId="25" xfId="0" applyNumberFormat="1" applyFont="1" applyBorder="1"/>
    <xf numFmtId="0" fontId="20" fillId="0" borderId="25" xfId="0" applyFont="1" applyBorder="1"/>
    <xf numFmtId="0" fontId="20" fillId="0" borderId="24" xfId="0" applyFont="1" applyBorder="1"/>
    <xf numFmtId="0" fontId="11" fillId="0" borderId="0" xfId="0" applyFont="1" applyBorder="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3" fontId="13" fillId="0" borderId="0" xfId="0" applyNumberFormat="1" applyFont="1" applyFill="1" applyBorder="1"/>
    <xf numFmtId="0" fontId="0" fillId="0" borderId="0" xfId="0" applyFill="1" applyBorder="1"/>
    <xf numFmtId="164" fontId="20" fillId="0" borderId="25" xfId="0" applyNumberFormat="1" applyFont="1" applyFill="1" applyBorder="1"/>
    <xf numFmtId="164" fontId="10" fillId="0" borderId="5" xfId="0" applyNumberFormat="1" applyFont="1" applyBorder="1" applyAlignment="1" applyProtection="1">
      <alignment horizontal="center" vertical="center"/>
      <protection hidden="1"/>
    </xf>
    <xf numFmtId="0" fontId="2" fillId="0" borderId="35" xfId="0" applyFont="1" applyBorder="1" applyAlignment="1" applyProtection="1">
      <alignment horizontal="center" vertical="center" wrapText="1"/>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3" fontId="1" fillId="0" borderId="20"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164" fontId="1" fillId="0" borderId="18" xfId="0" applyNumberFormat="1"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NumberFormat="1" applyFont="1" applyBorder="1" applyAlignment="1" applyProtection="1">
      <alignment horizontal="center" vertical="center"/>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164" fontId="1" fillId="0" borderId="21" xfId="0" applyNumberFormat="1" applyFont="1" applyBorder="1" applyAlignment="1" applyProtection="1">
      <alignment horizontal="center" vertical="center"/>
      <protection hidden="1"/>
    </xf>
    <xf numFmtId="3" fontId="1" fillId="0" borderId="22"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13" fillId="0" borderId="47" xfId="0" applyFont="1" applyBorder="1"/>
    <xf numFmtId="0" fontId="13" fillId="0" borderId="20" xfId="0" applyFont="1" applyBorder="1"/>
    <xf numFmtId="0" fontId="13" fillId="0" borderId="48" xfId="0" applyFont="1" applyBorder="1"/>
    <xf numFmtId="0" fontId="0" fillId="0" borderId="22" xfId="0" applyBorder="1"/>
    <xf numFmtId="0" fontId="0" fillId="0" borderId="49" xfId="0" applyBorder="1"/>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13" fillId="0" borderId="22" xfId="0" applyFont="1" applyBorder="1"/>
    <xf numFmtId="0" fontId="10" fillId="0" borderId="32" xfId="0" applyFont="1" applyBorder="1" applyAlignment="1" applyProtection="1">
      <alignment horizontal="center" vertical="center"/>
      <protection locked="0" hidden="1"/>
    </xf>
    <xf numFmtId="3" fontId="4" fillId="0" borderId="32" xfId="0" applyNumberFormat="1" applyFont="1" applyBorder="1" applyAlignment="1" applyProtection="1">
      <alignment horizontal="center" vertical="center"/>
      <protection hidden="1"/>
    </xf>
    <xf numFmtId="3" fontId="4" fillId="0" borderId="6" xfId="0" applyNumberFormat="1" applyFont="1" applyBorder="1" applyAlignment="1" applyProtection="1">
      <alignment horizontal="center" vertical="center"/>
      <protection hidden="1"/>
    </xf>
    <xf numFmtId="3" fontId="4" fillId="0" borderId="24" xfId="0" applyNumberFormat="1" applyFont="1" applyBorder="1" applyAlignment="1" applyProtection="1">
      <alignment horizontal="center" vertical="center"/>
      <protection hidden="1"/>
    </xf>
    <xf numFmtId="0" fontId="10" fillId="2" borderId="32" xfId="0" applyFont="1" applyFill="1" applyBorder="1" applyAlignment="1" applyProtection="1">
      <alignment horizontal="center" vertical="center"/>
      <protection locked="0" hidden="1"/>
    </xf>
    <xf numFmtId="0" fontId="10" fillId="0" borderId="14" xfId="0" applyFont="1" applyFill="1" applyBorder="1" applyAlignment="1" applyProtection="1">
      <alignment horizontal="center" vertical="center"/>
      <protection locked="0" hidden="1"/>
    </xf>
    <xf numFmtId="164" fontId="10" fillId="0" borderId="5" xfId="0" applyNumberFormat="1" applyFont="1" applyFill="1" applyBorder="1" applyAlignment="1" applyProtection="1">
      <alignment horizontal="center" vertical="center"/>
      <protection hidden="1"/>
    </xf>
    <xf numFmtId="0" fontId="10" fillId="0" borderId="13" xfId="0" applyFont="1" applyFill="1" applyBorder="1" applyAlignment="1" applyProtection="1">
      <alignment horizontal="center" vertical="center"/>
      <protection locked="0" hidden="1"/>
    </xf>
    <xf numFmtId="0" fontId="18" fillId="0" borderId="0" xfId="0" applyFont="1" applyBorder="1" applyAlignment="1">
      <alignment horizontal="center" vertical="center"/>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11" fillId="0" borderId="0" xfId="0" applyFont="1" applyBorder="1" applyAlignment="1" applyProtection="1">
      <protection locked="0" hidden="1"/>
    </xf>
    <xf numFmtId="0" fontId="18" fillId="0" borderId="41" xfId="0" applyFont="1" applyBorder="1" applyAlignment="1">
      <alignment vertical="center"/>
    </xf>
    <xf numFmtId="0" fontId="18" fillId="0" borderId="2" xfId="0" applyFont="1" applyBorder="1" applyAlignment="1">
      <alignment vertical="center"/>
    </xf>
    <xf numFmtId="0" fontId="5" fillId="0" borderId="0" xfId="0" applyFont="1" applyBorder="1" applyAlignment="1">
      <alignment horizontal="left" vertical="center"/>
    </xf>
    <xf numFmtId="0" fontId="3" fillId="0" borderId="64"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0" xfId="0" applyFont="1" applyBorder="1" applyAlignment="1">
      <alignment horizontal="left" vertical="center"/>
    </xf>
    <xf numFmtId="1" fontId="1" fillId="0" borderId="18" xfId="0" applyNumberFormat="1" applyFont="1" applyBorder="1" applyAlignment="1">
      <alignment horizontal="center" vertical="center"/>
    </xf>
    <xf numFmtId="0" fontId="2" fillId="0" borderId="72" xfId="0" applyFont="1" applyBorder="1" applyAlignment="1">
      <alignment wrapText="1"/>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2" fillId="0" borderId="17" xfId="0" applyFont="1" applyBorder="1" applyAlignment="1">
      <alignment wrapText="1"/>
    </xf>
    <xf numFmtId="0" fontId="1" fillId="0" borderId="17" xfId="0" applyFont="1" applyBorder="1"/>
    <xf numFmtId="0" fontId="0" fillId="0" borderId="4" xfId="0" applyBorder="1"/>
    <xf numFmtId="0" fontId="3" fillId="0" borderId="17" xfId="0" applyFont="1" applyBorder="1"/>
    <xf numFmtId="0" fontId="1" fillId="0" borderId="73" xfId="0" applyFont="1" applyBorder="1"/>
    <xf numFmtId="0" fontId="1" fillId="0" borderId="12" xfId="0" applyFont="1" applyBorder="1"/>
    <xf numFmtId="0" fontId="1" fillId="0" borderId="10" xfId="0" applyFont="1" applyBorder="1"/>
    <xf numFmtId="0" fontId="0" fillId="0" borderId="11" xfId="0" applyBorder="1"/>
    <xf numFmtId="0" fontId="1" fillId="0" borderId="75" xfId="0" applyFont="1" applyBorder="1"/>
    <xf numFmtId="1" fontId="1" fillId="0" borderId="13" xfId="0" applyNumberFormat="1" applyFont="1" applyBorder="1" applyAlignment="1">
      <alignment horizontal="center" vertical="center"/>
    </xf>
    <xf numFmtId="0" fontId="1" fillId="0" borderId="77" xfId="0" applyFont="1" applyBorder="1"/>
    <xf numFmtId="0" fontId="1" fillId="0" borderId="14" xfId="0" applyFont="1" applyBorder="1"/>
    <xf numFmtId="0" fontId="0" fillId="0" borderId="5" xfId="0" applyBorder="1"/>
    <xf numFmtId="0" fontId="4" fillId="0" borderId="6" xfId="0" applyFont="1" applyBorder="1" applyAlignment="1" applyProtection="1">
      <alignment horizontal="center" vertical="center"/>
      <protection hidden="1"/>
    </xf>
    <xf numFmtId="0" fontId="5" fillId="0" borderId="49"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26" fillId="0" borderId="0" xfId="0" applyFont="1"/>
    <xf numFmtId="164" fontId="10" fillId="3" borderId="5" xfId="0" applyNumberFormat="1" applyFont="1" applyFill="1" applyBorder="1" applyAlignment="1" applyProtection="1">
      <alignment horizontal="center" vertical="center"/>
      <protection hidden="1"/>
    </xf>
    <xf numFmtId="0" fontId="10" fillId="3" borderId="32" xfId="0" applyFont="1" applyFill="1" applyBorder="1" applyAlignment="1" applyProtection="1">
      <alignment horizontal="center" vertical="center"/>
      <protection locked="0" hidden="1"/>
    </xf>
    <xf numFmtId="0" fontId="13" fillId="0" borderId="60" xfId="0" applyFont="1" applyFill="1" applyBorder="1" applyAlignment="1">
      <alignment horizontal="left"/>
    </xf>
    <xf numFmtId="0" fontId="0" fillId="0" borderId="60" xfId="0" applyBorder="1"/>
    <xf numFmtId="0" fontId="13" fillId="0" borderId="60" xfId="0" applyFont="1" applyBorder="1"/>
    <xf numFmtId="0" fontId="13" fillId="0" borderId="79" xfId="0" applyFont="1" applyBorder="1"/>
    <xf numFmtId="0" fontId="13" fillId="0" borderId="80" xfId="0" applyFont="1" applyBorder="1"/>
    <xf numFmtId="0" fontId="0" fillId="0" borderId="81" xfId="0" applyBorder="1"/>
    <xf numFmtId="0" fontId="0" fillId="0" borderId="58" xfId="0" applyBorder="1"/>
    <xf numFmtId="0" fontId="0" fillId="0" borderId="20" xfId="0" applyBorder="1"/>
    <xf numFmtId="0" fontId="10" fillId="4" borderId="13" xfId="0" applyFont="1" applyFill="1" applyBorder="1" applyAlignment="1" applyProtection="1">
      <alignment horizontal="center" vertical="center"/>
      <protection locked="0" hidden="1"/>
    </xf>
    <xf numFmtId="3" fontId="0" fillId="0" borderId="22" xfId="0" applyNumberFormat="1" applyBorder="1"/>
    <xf numFmtId="3" fontId="13" fillId="0" borderId="21" xfId="0" applyNumberFormat="1" applyFont="1" applyBorder="1"/>
    <xf numFmtId="3" fontId="0" fillId="0" borderId="21" xfId="0" applyNumberFormat="1" applyBorder="1"/>
    <xf numFmtId="3" fontId="0" fillId="0" borderId="21" xfId="0" applyNumberFormat="1" applyBorder="1" applyAlignment="1">
      <alignment horizontal="center"/>
    </xf>
    <xf numFmtId="0" fontId="2" fillId="0" borderId="35" xfId="0" applyFont="1" applyBorder="1" applyAlignment="1" applyProtection="1">
      <alignment vertical="center" wrapText="1"/>
      <protection hidden="1"/>
    </xf>
    <xf numFmtId="0" fontId="4" fillId="0" borderId="0" xfId="0" applyFont="1" applyAlignment="1"/>
    <xf numFmtId="0" fontId="0" fillId="0" borderId="0" xfId="0" applyAlignment="1"/>
    <xf numFmtId="3" fontId="13" fillId="0" borderId="21" xfId="0" applyNumberFormat="1" applyFont="1" applyBorder="1" applyAlignment="1">
      <alignment horizontal="center"/>
    </xf>
    <xf numFmtId="0" fontId="0" fillId="0" borderId="20" xfId="0" applyFont="1" applyBorder="1"/>
    <xf numFmtId="0" fontId="10" fillId="3" borderId="13" xfId="0" applyFont="1" applyFill="1" applyBorder="1" applyAlignment="1" applyProtection="1">
      <alignment horizontal="center" vertical="center"/>
      <protection locked="0" hidden="1"/>
    </xf>
    <xf numFmtId="0" fontId="4" fillId="0" borderId="6" xfId="0" applyFont="1" applyBorder="1" applyAlignment="1" applyProtection="1">
      <alignment horizontal="center" vertical="center"/>
      <protection hidden="1"/>
    </xf>
    <xf numFmtId="0" fontId="2" fillId="0" borderId="39" xfId="0" applyFont="1" applyBorder="1" applyAlignment="1" applyProtection="1">
      <alignment vertical="center" wrapText="1"/>
      <protection hidden="1"/>
    </xf>
    <xf numFmtId="3" fontId="0" fillId="0" borderId="59" xfId="0" applyNumberFormat="1" applyBorder="1" applyAlignment="1">
      <alignment horizontal="center"/>
    </xf>
    <xf numFmtId="0" fontId="0" fillId="0" borderId="56" xfId="0" applyBorder="1"/>
    <xf numFmtId="0" fontId="0" fillId="0" borderId="20" xfId="0" applyBorder="1" applyAlignment="1">
      <alignment horizontal="left"/>
    </xf>
    <xf numFmtId="0" fontId="0" fillId="0" borderId="48" xfId="0" applyBorder="1" applyAlignment="1">
      <alignment horizontal="left"/>
    </xf>
    <xf numFmtId="0" fontId="26" fillId="0" borderId="20" xfId="0" applyFont="1" applyBorder="1"/>
    <xf numFmtId="0" fontId="4" fillId="0" borderId="35" xfId="0" applyFont="1" applyBorder="1" applyAlignment="1">
      <alignment horizontal="center" vertical="center"/>
    </xf>
    <xf numFmtId="164" fontId="4" fillId="0" borderId="18" xfId="0" applyNumberFormat="1" applyFont="1" applyBorder="1" applyAlignment="1" applyProtection="1">
      <alignment horizontal="center" vertical="center"/>
      <protection hidden="1"/>
    </xf>
    <xf numFmtId="3" fontId="4" fillId="0" borderId="15" xfId="0" applyNumberFormat="1" applyFont="1" applyBorder="1" applyAlignment="1" applyProtection="1">
      <alignment horizontal="center" vertical="center"/>
      <protection hidden="1"/>
    </xf>
    <xf numFmtId="3" fontId="1" fillId="0" borderId="15" xfId="0" applyNumberFormat="1" applyFont="1" applyBorder="1" applyAlignment="1" applyProtection="1">
      <alignment horizontal="center" vertical="center"/>
      <protection hidden="1"/>
    </xf>
    <xf numFmtId="0" fontId="7" fillId="0" borderId="28" xfId="0" applyNumberFormat="1" applyFont="1" applyBorder="1" applyAlignment="1" applyProtection="1">
      <alignment horizontal="center" vertical="center"/>
      <protection hidden="1"/>
    </xf>
    <xf numFmtId="3" fontId="1" fillId="0" borderId="14" xfId="0" applyNumberFormat="1" applyFont="1" applyBorder="1" applyAlignment="1" applyProtection="1">
      <alignment horizontal="center" vertical="center"/>
      <protection hidden="1"/>
    </xf>
    <xf numFmtId="0" fontId="2" fillId="0" borderId="23" xfId="0" applyFont="1" applyBorder="1" applyAlignment="1" applyProtection="1">
      <alignment vertical="center" wrapText="1"/>
      <protection hidden="1"/>
    </xf>
    <xf numFmtId="0" fontId="2" fillId="0" borderId="24" xfId="0" applyFont="1" applyBorder="1" applyAlignment="1" applyProtection="1">
      <alignment vertical="center" wrapText="1"/>
      <protection hidden="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 fillId="0" borderId="23" xfId="0" applyFont="1" applyFill="1" applyBorder="1" applyAlignment="1" applyProtection="1">
      <alignment vertical="center" wrapText="1"/>
      <protection hidden="1"/>
    </xf>
    <xf numFmtId="0" fontId="2" fillId="0" borderId="24" xfId="0" applyFont="1" applyFill="1" applyBorder="1" applyAlignment="1" applyProtection="1">
      <alignment vertical="center" wrapText="1"/>
      <protection hidden="1"/>
    </xf>
    <xf numFmtId="0" fontId="20" fillId="0" borderId="24" xfId="0" applyFont="1" applyBorder="1" applyAlignment="1">
      <alignment vertical="center" wrapText="1"/>
    </xf>
    <xf numFmtId="0" fontId="2" fillId="0" borderId="25" xfId="0" applyFont="1" applyFill="1" applyBorder="1" applyAlignment="1" applyProtection="1">
      <alignment vertical="center" wrapText="1"/>
      <protection hidden="1"/>
    </xf>
    <xf numFmtId="0" fontId="2" fillId="0" borderId="38" xfId="0" applyFont="1" applyFill="1" applyBorder="1" applyAlignment="1" applyProtection="1">
      <alignment vertical="center" wrapText="1"/>
      <protection hidden="1"/>
    </xf>
    <xf numFmtId="0" fontId="20" fillId="0" borderId="39" xfId="0" applyFont="1" applyFill="1" applyBorder="1" applyAlignment="1">
      <alignment vertical="center" wrapText="1"/>
    </xf>
    <xf numFmtId="0" fontId="20" fillId="0" borderId="24" xfId="0" applyFont="1" applyFill="1" applyBorder="1" applyAlignment="1">
      <alignment vertical="center" wrapText="1"/>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0" fontId="10" fillId="0" borderId="33" xfId="0" applyFont="1" applyBorder="1" applyAlignment="1" applyProtection="1">
      <alignment horizontal="center" vertical="center"/>
      <protection locked="0" hidden="1"/>
    </xf>
    <xf numFmtId="0" fontId="0" fillId="0" borderId="37" xfId="0" applyBorder="1" applyAlignment="1">
      <alignment horizontal="center" vertical="center"/>
    </xf>
    <xf numFmtId="0" fontId="3" fillId="0" borderId="45" xfId="0" applyFont="1" applyBorder="1" applyAlignment="1" applyProtection="1">
      <alignment horizontal="left" vertical="center"/>
      <protection locked="0" hidden="1"/>
    </xf>
    <xf numFmtId="0" fontId="21" fillId="0" borderId="45" xfId="0" applyFont="1" applyBorder="1" applyAlignment="1">
      <alignment horizontal="left" vertical="center"/>
    </xf>
    <xf numFmtId="0" fontId="1" fillId="0" borderId="45" xfId="0" applyFont="1" applyBorder="1" applyAlignment="1" applyProtection="1">
      <alignment horizontal="left" vertical="center"/>
      <protection locked="0" hidden="1"/>
    </xf>
    <xf numFmtId="0" fontId="0" fillId="0" borderId="45" xfId="0" applyBorder="1" applyAlignment="1">
      <alignment horizontal="left" vertical="center"/>
    </xf>
    <xf numFmtId="0" fontId="0" fillId="0" borderId="46" xfId="0" applyBorder="1" applyAlignment="1">
      <alignment horizontal="left" vertical="center"/>
    </xf>
    <xf numFmtId="0" fontId="13" fillId="0" borderId="41" xfId="0" applyFont="1" applyBorder="1" applyAlignment="1"/>
    <xf numFmtId="0" fontId="0" fillId="0" borderId="42" xfId="0" applyBorder="1" applyAlignment="1"/>
    <xf numFmtId="0" fontId="0" fillId="0" borderId="23" xfId="0" applyBorder="1" applyAlignment="1"/>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12" fillId="0" borderId="40" xfId="0" applyFont="1" applyBorder="1" applyAlignment="1" applyProtection="1">
      <alignment horizontal="center" vertical="center"/>
      <protection hidden="1"/>
    </xf>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0" fontId="16" fillId="0" borderId="40" xfId="0" applyFont="1" applyBorder="1" applyAlignment="1" applyProtection="1">
      <alignment horizontal="center" vertical="center" textRotation="90"/>
      <protection hidden="1"/>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11" fillId="0" borderId="42" xfId="0" applyFont="1" applyBorder="1" applyAlignment="1" applyProtection="1">
      <alignment horizontal="left"/>
      <protection locked="0" hidden="1"/>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7" fillId="0" borderId="25" xfId="0" applyFont="1" applyBorder="1" applyAlignment="1" applyProtection="1">
      <alignment horizontal="center" vertical="center"/>
      <protection hidden="1"/>
    </xf>
    <xf numFmtId="0" fontId="5" fillId="0" borderId="25"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13" fillId="0" borderId="40" xfId="0" applyFont="1" applyBorder="1" applyAlignment="1" applyProtection="1">
      <alignment horizontal="center"/>
      <protection hidden="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3" fillId="0" borderId="45" xfId="0" applyFont="1" applyBorder="1" applyAlignment="1" applyProtection="1">
      <alignment horizontal="left" vertical="center" wrapText="1"/>
      <protection locked="0" hidden="1"/>
    </xf>
    <xf numFmtId="0" fontId="21" fillId="0" borderId="45" xfId="0" applyFont="1" applyBorder="1" applyAlignment="1">
      <alignment horizontal="left" vertical="center" wrapText="1"/>
    </xf>
    <xf numFmtId="0" fontId="10" fillId="0" borderId="37" xfId="0" applyFont="1" applyBorder="1" applyAlignment="1" applyProtection="1">
      <alignment horizontal="center" vertical="center"/>
      <protection locked="0" hidden="1"/>
    </xf>
    <xf numFmtId="0" fontId="10" fillId="0" borderId="33" xfId="0" applyFont="1" applyFill="1" applyBorder="1" applyAlignment="1" applyProtection="1">
      <alignment horizontal="center" vertical="center"/>
      <protection locked="0" hidden="1"/>
    </xf>
    <xf numFmtId="0" fontId="0" fillId="0" borderId="37" xfId="0" applyFill="1" applyBorder="1" applyAlignment="1">
      <alignment horizontal="center" vertical="center"/>
    </xf>
    <xf numFmtId="0" fontId="10" fillId="0" borderId="37" xfId="0" applyFont="1" applyFill="1" applyBorder="1" applyAlignment="1" applyProtection="1">
      <alignment horizontal="center" vertical="center"/>
      <protection locked="0" hidden="1"/>
    </xf>
    <xf numFmtId="0" fontId="9" fillId="0" borderId="33" xfId="0" applyFont="1" applyFill="1" applyBorder="1" applyAlignment="1" applyProtection="1">
      <alignment horizontal="center" vertical="center"/>
      <protection locked="0" hidden="1"/>
    </xf>
    <xf numFmtId="0" fontId="13" fillId="0" borderId="37" xfId="0" applyFont="1" applyFill="1" applyBorder="1" applyAlignment="1">
      <alignment horizontal="center" vertical="center"/>
    </xf>
    <xf numFmtId="0" fontId="23" fillId="0" borderId="0" xfId="0" applyFont="1" applyAlignment="1">
      <alignment wrapText="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165" fontId="15" fillId="0" borderId="38" xfId="0" applyNumberFormat="1" applyFont="1" applyBorder="1" applyAlignment="1" applyProtection="1">
      <alignment horizontal="center" vertical="center"/>
      <protection hidden="1"/>
    </xf>
    <xf numFmtId="0" fontId="0" fillId="0" borderId="39" xfId="0" applyBorder="1" applyAlignment="1">
      <alignment horizontal="center" vertical="center"/>
    </xf>
    <xf numFmtId="0" fontId="11" fillId="0" borderId="0" xfId="0" applyFont="1" applyBorder="1" applyAlignment="1" applyProtection="1">
      <alignment horizontal="left"/>
      <protection locked="0"/>
    </xf>
    <xf numFmtId="0" fontId="0" fillId="0" borderId="0" xfId="0" applyAlignment="1" applyProtection="1">
      <alignment horizontal="left"/>
      <protection locked="0"/>
    </xf>
    <xf numFmtId="49" fontId="4" fillId="0" borderId="54"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0" fontId="2" fillId="0" borderId="55" xfId="0" applyFont="1" applyBorder="1" applyAlignment="1">
      <alignment horizontal="center" vertical="center"/>
    </xf>
    <xf numFmtId="0" fontId="2" fillId="0" borderId="49" xfId="0" applyFont="1" applyBorder="1" applyAlignment="1">
      <alignment horizontal="center" vertical="center"/>
    </xf>
    <xf numFmtId="0" fontId="4" fillId="0" borderId="56"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22"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vertical="center"/>
    </xf>
    <xf numFmtId="0" fontId="5" fillId="0" borderId="40" xfId="0" applyFont="1" applyBorder="1" applyAlignment="1">
      <alignment vertical="center"/>
    </xf>
    <xf numFmtId="0" fontId="5" fillId="0" borderId="39" xfId="0" applyFont="1" applyBorder="1" applyAlignment="1">
      <alignment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0" fontId="4" fillId="0" borderId="59" xfId="0" applyFont="1" applyBorder="1" applyAlignment="1">
      <alignment horizontal="center" vertical="center"/>
    </xf>
    <xf numFmtId="49" fontId="4" fillId="0" borderId="60" xfId="0" applyNumberFormat="1" applyFont="1" applyBorder="1" applyAlignment="1">
      <alignment horizontal="center" vertical="center" wrapText="1"/>
    </xf>
    <xf numFmtId="0" fontId="4" fillId="0" borderId="61" xfId="0" applyFont="1" applyBorder="1" applyAlignment="1">
      <alignment horizontal="center" vertical="center"/>
    </xf>
    <xf numFmtId="0" fontId="16" fillId="0" borderId="38" xfId="0" applyFont="1" applyBorder="1" applyAlignment="1" applyProtection="1">
      <alignment horizontal="center" vertical="center" textRotation="90"/>
      <protection hidden="1"/>
    </xf>
    <xf numFmtId="0" fontId="13" fillId="0" borderId="38" xfId="0" applyFont="1" applyBorder="1" applyAlignment="1" applyProtection="1">
      <alignment horizontal="center"/>
      <protection hidden="1"/>
    </xf>
    <xf numFmtId="0" fontId="5" fillId="0" borderId="23" xfId="0" applyFont="1" applyBorder="1" applyAlignment="1" applyProtection="1">
      <alignment horizontal="center" vertical="center"/>
      <protection hidden="1"/>
    </xf>
    <xf numFmtId="0" fontId="4" fillId="0" borderId="33" xfId="0" applyFont="1" applyBorder="1" applyAlignment="1" applyProtection="1">
      <alignment horizontal="center" vertical="center"/>
      <protection hidden="1"/>
    </xf>
    <xf numFmtId="0" fontId="4" fillId="0" borderId="37" xfId="0"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165" fontId="15" fillId="0" borderId="39" xfId="0" applyNumberFormat="1" applyFont="1" applyBorder="1" applyAlignment="1" applyProtection="1">
      <alignment horizontal="center" vertical="center"/>
      <protection hidden="1"/>
    </xf>
    <xf numFmtId="0" fontId="30" fillId="0" borderId="33" xfId="0" applyFont="1" applyBorder="1" applyAlignment="1" applyProtection="1">
      <alignment horizontal="center" vertical="center"/>
      <protection locked="0" hidden="1"/>
    </xf>
    <xf numFmtId="0" fontId="26" fillId="0" borderId="37" xfId="0" applyFont="1" applyBorder="1" applyAlignment="1">
      <alignment horizontal="center" vertical="center"/>
    </xf>
    <xf numFmtId="0" fontId="11" fillId="0" borderId="0" xfId="0" applyFont="1" applyBorder="1" applyAlignment="1" applyProtection="1">
      <alignment horizontal="left"/>
      <protection locked="0" hidden="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4" fillId="0" borderId="47"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38" xfId="0" applyFont="1" applyBorder="1" applyAlignment="1" applyProtection="1">
      <alignment vertical="center" wrapText="1"/>
      <protection hidden="1"/>
    </xf>
    <xf numFmtId="0" fontId="2" fillId="0" borderId="39" xfId="0" applyFont="1" applyBorder="1" applyAlignment="1" applyProtection="1">
      <alignment vertical="center" wrapText="1"/>
      <protection hidden="1"/>
    </xf>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12" fillId="0" borderId="42" xfId="0" applyFont="1" applyBorder="1" applyAlignment="1">
      <alignment horizontal="center"/>
    </xf>
    <xf numFmtId="0" fontId="20" fillId="0" borderId="42" xfId="0" applyFont="1" applyBorder="1" applyAlignment="1">
      <alignment horizontal="center"/>
    </xf>
    <xf numFmtId="0" fontId="1" fillId="0" borderId="12" xfId="0" applyFont="1" applyBorder="1" applyAlignment="1"/>
    <xf numFmtId="0" fontId="0" fillId="0" borderId="76" xfId="0" applyBorder="1" applyAlignment="1"/>
    <xf numFmtId="0" fontId="1" fillId="0" borderId="77" xfId="0" applyFont="1" applyBorder="1" applyAlignment="1"/>
    <xf numFmtId="0" fontId="0" fillId="0" borderId="78" xfId="0" applyBorder="1" applyAlignment="1"/>
    <xf numFmtId="0" fontId="1" fillId="0" borderId="73" xfId="0" applyFont="1" applyBorder="1" applyAlignment="1"/>
    <xf numFmtId="0" fontId="0" fillId="0" borderId="74" xfId="0" applyBorder="1" applyAlignment="1"/>
    <xf numFmtId="0" fontId="1" fillId="0" borderId="70" xfId="0" applyFont="1" applyBorder="1" applyAlignment="1"/>
    <xf numFmtId="0" fontId="0" fillId="0" borderId="71" xfId="0" applyBorder="1" applyAlignment="1"/>
    <xf numFmtId="0" fontId="3" fillId="0" borderId="43" xfId="0" applyFont="1" applyBorder="1" applyAlignment="1">
      <alignment horizontal="center" vertical="center"/>
    </xf>
    <xf numFmtId="0" fontId="7" fillId="0" borderId="43" xfId="0" applyFont="1" applyBorder="1" applyAlignment="1">
      <alignment horizontal="left" vertical="center"/>
    </xf>
    <xf numFmtId="0" fontId="7" fillId="0" borderId="24" xfId="0" applyFont="1" applyBorder="1" applyAlignment="1">
      <alignment horizontal="left" vertical="center"/>
    </xf>
    <xf numFmtId="0" fontId="3" fillId="0" borderId="65" xfId="0" applyFont="1" applyBorder="1" applyAlignment="1">
      <alignment horizontal="left" vertical="center"/>
    </xf>
    <xf numFmtId="0" fontId="0" fillId="0" borderId="66" xfId="0" applyBorder="1" applyAlignment="1">
      <alignment horizontal="left" vertical="center"/>
    </xf>
    <xf numFmtId="0" fontId="18" fillId="0" borderId="42" xfId="0" applyFont="1" applyBorder="1" applyAlignment="1">
      <alignment horizontal="center" vertical="center"/>
    </xf>
    <xf numFmtId="0" fontId="18" fillId="0" borderId="23" xfId="0" applyFont="1" applyBorder="1" applyAlignment="1">
      <alignment horizontal="center" vertical="center"/>
    </xf>
  </cellXfs>
  <cellStyles count="2">
    <cellStyle name="Čiarka 2" xfId="1"/>
    <cellStyle name="Normálna" xfId="0" builtinId="0"/>
  </cellStyles>
  <dxfs count="424">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00FF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D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D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D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D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D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D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D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D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D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D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D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D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D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D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D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E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E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E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E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E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E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E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E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E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E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E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E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E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E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E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E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F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F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F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F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F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F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F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F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F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F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F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F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F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F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F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F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F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F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a16="http://schemas.microsoft.com/office/drawing/2014/main" id="{00000000-0008-0000-1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a16="http://schemas.microsoft.com/office/drawing/2014/main" id="{00000000-0008-0000-10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a16="http://schemas.microsoft.com/office/drawing/2014/main" id="{00000000-0008-0000-1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a16="http://schemas.microsoft.com/office/drawing/2014/main" id="{00000000-0008-0000-10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0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a16="http://schemas.microsoft.com/office/drawing/2014/main" id="{00000000-0008-0000-10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0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0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a16="http://schemas.microsoft.com/office/drawing/2014/main" id="{00000000-0008-0000-10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0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a16="http://schemas.microsoft.com/office/drawing/2014/main" id="{00000000-0008-0000-10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a16="http://schemas.microsoft.com/office/drawing/2014/main" id="{00000000-0008-0000-10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a16="http://schemas.microsoft.com/office/drawing/2014/main" id="{00000000-0008-0000-10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10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10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10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a16="http://schemas.microsoft.com/office/drawing/2014/main" id="{00000000-0008-0000-10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10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10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10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a16="http://schemas.microsoft.com/office/drawing/2014/main" id="{00000000-0008-0000-10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10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10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10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1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1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1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1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1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1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1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1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1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1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1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1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1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1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1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1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1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1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2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2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2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2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2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2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2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2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2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2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2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2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2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2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2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2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2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3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3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3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3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3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3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3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3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3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3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3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3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3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3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3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3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3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3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3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4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4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4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4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4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4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4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4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4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4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4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4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4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4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4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4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4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4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4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dimension ref="A1:I31"/>
  <sheetViews>
    <sheetView zoomScale="80" zoomScaleNormal="80" workbookViewId="0">
      <selection sqref="A1:A2"/>
    </sheetView>
  </sheetViews>
  <sheetFormatPr defaultColWidth="8.85546875" defaultRowHeight="12.75" x14ac:dyDescent="0.2"/>
  <cols>
    <col min="1" max="1" width="26" customWidth="1"/>
    <col min="2" max="2" width="18.28515625" bestFit="1" customWidth="1"/>
    <col min="3" max="3" width="22.42578125" bestFit="1" customWidth="1"/>
    <col min="4" max="4" width="20.85546875" bestFit="1" customWidth="1"/>
    <col min="5" max="5" width="18" bestFit="1" customWidth="1"/>
    <col min="6" max="6" width="22.85546875" bestFit="1" customWidth="1"/>
    <col min="7" max="9" width="18" bestFit="1" customWidth="1"/>
  </cols>
  <sheetData>
    <row r="1" spans="1:9" x14ac:dyDescent="0.2">
      <c r="A1" s="154" t="s">
        <v>118</v>
      </c>
      <c r="B1" s="72" t="s">
        <v>27</v>
      </c>
      <c r="C1" s="72" t="s">
        <v>28</v>
      </c>
      <c r="D1" s="72" t="s">
        <v>29</v>
      </c>
      <c r="E1" s="72" t="s">
        <v>30</v>
      </c>
      <c r="F1" s="72" t="s">
        <v>31</v>
      </c>
      <c r="G1" s="72" t="s">
        <v>32</v>
      </c>
      <c r="H1" s="72" t="s">
        <v>33</v>
      </c>
      <c r="I1" s="72" t="s">
        <v>34</v>
      </c>
    </row>
    <row r="2" spans="1:9" ht="13.5" thickBot="1" x14ac:dyDescent="0.25">
      <c r="A2" s="155"/>
      <c r="B2" s="73" t="s">
        <v>35</v>
      </c>
      <c r="C2" s="73" t="s">
        <v>35</v>
      </c>
      <c r="D2" s="73" t="s">
        <v>35</v>
      </c>
      <c r="E2" s="73" t="s">
        <v>35</v>
      </c>
      <c r="F2" s="73" t="s">
        <v>35</v>
      </c>
      <c r="G2" s="73" t="s">
        <v>35</v>
      </c>
      <c r="H2" s="73" t="s">
        <v>35</v>
      </c>
      <c r="I2" s="73" t="s">
        <v>35</v>
      </c>
    </row>
    <row r="3" spans="1:9" ht="17.25" customHeight="1" x14ac:dyDescent="0.2">
      <c r="A3" s="156" t="s">
        <v>170</v>
      </c>
      <c r="B3" s="67" t="s">
        <v>171</v>
      </c>
      <c r="C3" s="68" t="s">
        <v>121</v>
      </c>
      <c r="D3" s="120" t="s">
        <v>172</v>
      </c>
      <c r="E3" s="68" t="s">
        <v>136</v>
      </c>
      <c r="F3" s="68" t="s">
        <v>173</v>
      </c>
      <c r="G3" s="68" t="s">
        <v>124</v>
      </c>
      <c r="H3" s="68" t="s">
        <v>174</v>
      </c>
      <c r="I3" s="69"/>
    </row>
    <row r="4" spans="1:9" ht="17.25" customHeight="1" thickBot="1" x14ac:dyDescent="0.25">
      <c r="A4" s="159"/>
      <c r="B4" s="141">
        <v>908344348</v>
      </c>
      <c r="C4" s="121"/>
      <c r="D4" s="121"/>
      <c r="E4" s="121"/>
      <c r="F4" s="121"/>
      <c r="G4" s="121"/>
      <c r="H4" s="121"/>
      <c r="I4" s="142"/>
    </row>
    <row r="5" spans="1:9" ht="17.25" customHeight="1" x14ac:dyDescent="0.2">
      <c r="A5" s="160" t="s">
        <v>205</v>
      </c>
      <c r="B5" s="67" t="s">
        <v>166</v>
      </c>
      <c r="C5" s="68" t="s">
        <v>175</v>
      </c>
      <c r="D5" s="68" t="s">
        <v>176</v>
      </c>
      <c r="E5" s="68" t="s">
        <v>137</v>
      </c>
      <c r="F5" s="68" t="s">
        <v>177</v>
      </c>
      <c r="G5" s="123" t="s">
        <v>178</v>
      </c>
      <c r="H5" s="143" t="s">
        <v>179</v>
      </c>
      <c r="I5" s="144" t="s">
        <v>180</v>
      </c>
    </row>
    <row r="6" spans="1:9" ht="17.25" customHeight="1" thickBot="1" x14ac:dyDescent="0.25">
      <c r="A6" s="161"/>
      <c r="B6" s="132">
        <v>908533729</v>
      </c>
      <c r="C6" s="129"/>
      <c r="D6" s="70"/>
      <c r="E6" s="70"/>
      <c r="F6" s="70"/>
      <c r="G6" s="70"/>
      <c r="H6" s="70"/>
      <c r="I6" s="71"/>
    </row>
    <row r="7" spans="1:9" ht="17.25" customHeight="1" x14ac:dyDescent="0.2">
      <c r="A7" s="156" t="s">
        <v>181</v>
      </c>
      <c r="B7" s="68" t="s">
        <v>182</v>
      </c>
      <c r="C7" s="68" t="s">
        <v>183</v>
      </c>
      <c r="D7" s="69" t="s">
        <v>184</v>
      </c>
      <c r="E7" s="69" t="s">
        <v>185</v>
      </c>
      <c r="F7" s="68" t="s">
        <v>186</v>
      </c>
      <c r="G7" s="68" t="s">
        <v>187</v>
      </c>
      <c r="H7" s="68" t="s">
        <v>188</v>
      </c>
      <c r="I7" s="69"/>
    </row>
    <row r="8" spans="1:9" ht="17.25" customHeight="1" thickBot="1" x14ac:dyDescent="0.25">
      <c r="A8" s="157"/>
      <c r="B8" s="136">
        <v>905810641</v>
      </c>
      <c r="C8" s="74"/>
      <c r="D8" s="74"/>
      <c r="E8" s="74"/>
      <c r="F8" s="74"/>
      <c r="G8" s="74"/>
      <c r="H8" s="70"/>
      <c r="I8" s="71"/>
    </row>
    <row r="9" spans="1:9" ht="17.25" customHeight="1" x14ac:dyDescent="0.2">
      <c r="A9" s="156" t="s">
        <v>189</v>
      </c>
      <c r="B9" s="67" t="s">
        <v>138</v>
      </c>
      <c r="C9" s="68" t="s">
        <v>139</v>
      </c>
      <c r="D9" s="68" t="s">
        <v>190</v>
      </c>
      <c r="E9" s="68" t="s">
        <v>140</v>
      </c>
      <c r="F9" s="68" t="s">
        <v>141</v>
      </c>
      <c r="G9" s="69" t="s">
        <v>191</v>
      </c>
      <c r="H9" s="145" t="s">
        <v>192</v>
      </c>
      <c r="I9" s="69"/>
    </row>
    <row r="10" spans="1:9" ht="17.25" customHeight="1" thickBot="1" x14ac:dyDescent="0.25">
      <c r="A10" s="157"/>
      <c r="B10" s="132">
        <v>903644869</v>
      </c>
      <c r="C10" s="129"/>
      <c r="D10" s="70"/>
      <c r="E10" s="70"/>
      <c r="F10" s="70"/>
      <c r="G10" s="70"/>
      <c r="H10" s="70"/>
      <c r="I10" s="71"/>
    </row>
    <row r="11" spans="1:9" ht="17.25" customHeight="1" x14ac:dyDescent="0.2">
      <c r="A11" s="156" t="s">
        <v>194</v>
      </c>
      <c r="B11" s="67" t="s">
        <v>142</v>
      </c>
      <c r="C11" s="68" t="s">
        <v>143</v>
      </c>
      <c r="D11" s="120" t="s">
        <v>144</v>
      </c>
      <c r="E11" s="68" t="s">
        <v>145</v>
      </c>
      <c r="F11" s="68"/>
      <c r="G11" s="68"/>
      <c r="H11" s="68"/>
      <c r="I11" s="69"/>
    </row>
    <row r="12" spans="1:9" ht="17.25" customHeight="1" thickBot="1" x14ac:dyDescent="0.25">
      <c r="A12" s="157"/>
      <c r="B12" s="132">
        <v>908780948</v>
      </c>
      <c r="C12" s="70"/>
      <c r="D12" s="70"/>
      <c r="E12" s="70"/>
      <c r="F12" s="70"/>
      <c r="G12" s="70"/>
      <c r="H12" s="70"/>
      <c r="I12" s="71"/>
    </row>
    <row r="13" spans="1:9" ht="17.25" customHeight="1" x14ac:dyDescent="0.2">
      <c r="A13" s="156" t="s">
        <v>146</v>
      </c>
      <c r="B13" s="67" t="s">
        <v>122</v>
      </c>
      <c r="C13" s="68" t="s">
        <v>123</v>
      </c>
      <c r="D13" s="68" t="s">
        <v>147</v>
      </c>
      <c r="E13" s="69" t="s">
        <v>148</v>
      </c>
      <c r="F13" s="68" t="s">
        <v>149</v>
      </c>
      <c r="G13" s="68" t="s">
        <v>150</v>
      </c>
      <c r="H13" s="68" t="s">
        <v>195</v>
      </c>
      <c r="I13" s="69"/>
    </row>
    <row r="14" spans="1:9" ht="17.25" customHeight="1" thickBot="1" x14ac:dyDescent="0.25">
      <c r="A14" s="162"/>
      <c r="B14" s="136">
        <v>903185204</v>
      </c>
      <c r="C14" s="74"/>
      <c r="D14" s="74"/>
      <c r="E14" s="74"/>
      <c r="F14" s="74"/>
      <c r="G14" s="74"/>
      <c r="H14" s="70"/>
      <c r="I14" s="71"/>
    </row>
    <row r="15" spans="1:9" ht="17.25" customHeight="1" x14ac:dyDescent="0.2">
      <c r="A15" s="156" t="s">
        <v>151</v>
      </c>
      <c r="B15" s="67" t="s">
        <v>152</v>
      </c>
      <c r="C15" s="68" t="s">
        <v>153</v>
      </c>
      <c r="D15" s="120" t="s">
        <v>154</v>
      </c>
      <c r="E15" s="68" t="s">
        <v>155</v>
      </c>
      <c r="F15" s="68" t="s">
        <v>156</v>
      </c>
      <c r="G15" s="137"/>
      <c r="H15" s="68"/>
      <c r="I15" s="69"/>
    </row>
    <row r="16" spans="1:9" ht="17.25" customHeight="1" thickBot="1" x14ac:dyDescent="0.25">
      <c r="A16" s="157"/>
      <c r="B16" s="132">
        <v>918821726</v>
      </c>
      <c r="C16" s="70"/>
      <c r="D16" s="70"/>
      <c r="E16" s="70"/>
      <c r="F16" s="70"/>
      <c r="G16" s="70"/>
      <c r="H16" s="70"/>
      <c r="I16" s="71"/>
    </row>
    <row r="17" spans="1:9" ht="17.25" customHeight="1" x14ac:dyDescent="0.2">
      <c r="A17" s="152" t="s">
        <v>157</v>
      </c>
      <c r="B17" s="67" t="s">
        <v>158</v>
      </c>
      <c r="C17" s="68" t="s">
        <v>159</v>
      </c>
      <c r="D17" s="68" t="s">
        <v>160</v>
      </c>
      <c r="E17" s="69" t="s">
        <v>161</v>
      </c>
      <c r="F17" s="68" t="s">
        <v>196</v>
      </c>
      <c r="G17" s="68"/>
      <c r="H17" s="68"/>
      <c r="I17" s="69"/>
    </row>
    <row r="18" spans="1:9" ht="17.25" customHeight="1" thickBot="1" x14ac:dyDescent="0.25">
      <c r="A18" s="158"/>
      <c r="B18" s="132">
        <v>914703561</v>
      </c>
      <c r="C18" s="70"/>
      <c r="D18" s="70"/>
      <c r="E18" s="70"/>
      <c r="F18" s="70"/>
      <c r="G18" s="70"/>
      <c r="H18" s="70"/>
      <c r="I18" s="71"/>
    </row>
    <row r="19" spans="1:9" ht="17.25" customHeight="1" x14ac:dyDescent="0.2">
      <c r="A19" s="152" t="s">
        <v>197</v>
      </c>
      <c r="B19" s="67" t="s">
        <v>126</v>
      </c>
      <c r="C19" s="68" t="s">
        <v>125</v>
      </c>
      <c r="D19" s="68" t="s">
        <v>198</v>
      </c>
      <c r="E19" s="68" t="s">
        <v>199</v>
      </c>
      <c r="F19" s="68" t="s">
        <v>200</v>
      </c>
      <c r="G19" s="68" t="s">
        <v>201</v>
      </c>
      <c r="H19" s="68"/>
      <c r="I19" s="69"/>
    </row>
    <row r="20" spans="1:9" ht="17.25" customHeight="1" thickBot="1" x14ac:dyDescent="0.25">
      <c r="A20" s="158"/>
      <c r="B20" s="130" t="s">
        <v>206</v>
      </c>
      <c r="C20" s="74"/>
      <c r="D20" s="74"/>
      <c r="E20" s="74"/>
      <c r="F20" s="74"/>
      <c r="G20" s="74"/>
      <c r="H20" s="70"/>
      <c r="I20" s="71"/>
    </row>
    <row r="21" spans="1:9" ht="17.25" customHeight="1" x14ac:dyDescent="0.2">
      <c r="A21" s="152" t="s">
        <v>129</v>
      </c>
      <c r="B21" s="67" t="s">
        <v>130</v>
      </c>
      <c r="C21" s="68" t="s">
        <v>131</v>
      </c>
      <c r="D21" s="68" t="s">
        <v>132</v>
      </c>
      <c r="E21" s="68"/>
      <c r="F21" s="68"/>
      <c r="G21" s="68"/>
      <c r="H21" s="124"/>
      <c r="I21" s="69"/>
    </row>
    <row r="22" spans="1:9" ht="17.25" customHeight="1" thickBot="1" x14ac:dyDescent="0.25">
      <c r="A22" s="158"/>
      <c r="B22" s="131"/>
      <c r="C22" s="70"/>
      <c r="D22" s="129"/>
      <c r="E22" s="70"/>
      <c r="F22" s="70"/>
      <c r="G22" s="121"/>
      <c r="H22" s="126"/>
      <c r="I22" s="71"/>
    </row>
    <row r="23" spans="1:9" ht="17.25" customHeight="1" x14ac:dyDescent="0.2">
      <c r="A23" s="152" t="s">
        <v>133</v>
      </c>
      <c r="B23" s="67" t="s">
        <v>134</v>
      </c>
      <c r="C23" s="68" t="s">
        <v>127</v>
      </c>
      <c r="D23" s="68" t="s">
        <v>128</v>
      </c>
      <c r="E23" s="68"/>
      <c r="F23" s="123"/>
      <c r="G23" s="127"/>
      <c r="H23" s="68"/>
      <c r="I23" s="69"/>
    </row>
    <row r="24" spans="1:9" ht="17.25" customHeight="1" thickBot="1" x14ac:dyDescent="0.25">
      <c r="A24" s="153"/>
      <c r="B24" s="131"/>
      <c r="C24" s="70"/>
      <c r="D24" s="70"/>
      <c r="E24" s="129"/>
      <c r="F24" s="125"/>
      <c r="G24" s="70"/>
      <c r="H24" s="70"/>
      <c r="I24" s="71"/>
    </row>
    <row r="25" spans="1:9" ht="17.25" customHeight="1" x14ac:dyDescent="0.2">
      <c r="A25" s="152" t="s">
        <v>135</v>
      </c>
      <c r="B25" s="67" t="s">
        <v>129</v>
      </c>
      <c r="C25" s="68" t="s">
        <v>133</v>
      </c>
      <c r="D25" s="68" t="s">
        <v>135</v>
      </c>
      <c r="E25" s="68"/>
      <c r="F25" s="68"/>
      <c r="G25" s="122"/>
      <c r="H25" s="68"/>
      <c r="I25" s="69"/>
    </row>
    <row r="26" spans="1:9" ht="17.25" customHeight="1" thickBot="1" x14ac:dyDescent="0.25">
      <c r="A26" s="153"/>
      <c r="B26" s="131"/>
      <c r="C26" s="70"/>
      <c r="D26" s="70"/>
      <c r="E26" s="70"/>
      <c r="F26" s="70"/>
      <c r="G26" s="70"/>
      <c r="H26" s="70"/>
      <c r="I26" s="71"/>
    </row>
    <row r="28" spans="1:9" x14ac:dyDescent="0.2">
      <c r="A28" s="20" t="s">
        <v>36</v>
      </c>
      <c r="B28" s="20" t="s">
        <v>37</v>
      </c>
      <c r="C28" s="20" t="s">
        <v>40</v>
      </c>
    </row>
    <row r="29" spans="1:9" x14ac:dyDescent="0.2">
      <c r="B29" s="20" t="s">
        <v>38</v>
      </c>
      <c r="C29" s="20" t="s">
        <v>41</v>
      </c>
    </row>
    <row r="30" spans="1:9" x14ac:dyDescent="0.2">
      <c r="B30" s="20" t="s">
        <v>39</v>
      </c>
      <c r="C30" s="20" t="s">
        <v>42</v>
      </c>
    </row>
    <row r="31" spans="1:9" x14ac:dyDescent="0.2">
      <c r="C31" s="20" t="s">
        <v>43</v>
      </c>
    </row>
  </sheetData>
  <mergeCells count="13">
    <mergeCell ref="A23:A24"/>
    <mergeCell ref="A25:A26"/>
    <mergeCell ref="A1:A2"/>
    <mergeCell ref="A15:A16"/>
    <mergeCell ref="A17:A18"/>
    <mergeCell ref="A21:A22"/>
    <mergeCell ref="A19:A20"/>
    <mergeCell ref="A3:A4"/>
    <mergeCell ref="A5:A6"/>
    <mergeCell ref="A9:A10"/>
    <mergeCell ref="A13:A14"/>
    <mergeCell ref="A7:A8"/>
    <mergeCell ref="A11:A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showGridLines="0" view="pageBreakPreview" zoomScaleNormal="85" zoomScaleSheetLayoutView="100" workbookViewId="0">
      <selection sqref="A1:Q1"/>
    </sheetView>
  </sheetViews>
  <sheetFormatPr defaultColWidth="8.85546875" defaultRowHeight="12.75" x14ac:dyDescent="0.2"/>
  <cols>
    <col min="1" max="1" width="3.7109375" customWidth="1"/>
    <col min="2" max="2" width="23.85546875" style="135" customWidth="1"/>
    <col min="3" max="3" width="7.855468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2" width="26.85546875" bestFit="1" customWidth="1"/>
  </cols>
  <sheetData>
    <row r="1" spans="1:27" ht="54" customHeight="1" thickBot="1" x14ac:dyDescent="0.25">
      <c r="A1" s="230" t="s">
        <v>120</v>
      </c>
      <c r="B1" s="231"/>
      <c r="C1" s="231"/>
      <c r="D1" s="231"/>
      <c r="E1" s="231"/>
      <c r="F1" s="231"/>
      <c r="G1" s="231"/>
      <c r="H1" s="231"/>
      <c r="I1" s="231"/>
      <c r="J1" s="231"/>
      <c r="K1" s="231"/>
      <c r="L1" s="231"/>
      <c r="M1" s="231"/>
      <c r="N1" s="231"/>
      <c r="O1" s="231"/>
      <c r="P1" s="231"/>
      <c r="Q1" s="232"/>
      <c r="R1" s="5"/>
      <c r="S1" s="5"/>
    </row>
    <row r="2" spans="1:27" ht="20.100000000000001" customHeight="1" thickBot="1" x14ac:dyDescent="0.25">
      <c r="A2" s="233" t="s">
        <v>19</v>
      </c>
      <c r="B2" s="236" t="s">
        <v>18</v>
      </c>
      <c r="C2" s="257" t="s">
        <v>109</v>
      </c>
      <c r="D2" s="258"/>
      <c r="E2" s="259"/>
      <c r="F2" s="257" t="s">
        <v>49</v>
      </c>
      <c r="G2" s="258"/>
      <c r="H2" s="259"/>
      <c r="I2" s="257" t="s">
        <v>110</v>
      </c>
      <c r="J2" s="258"/>
      <c r="K2" s="259"/>
      <c r="L2" s="258" t="s">
        <v>74</v>
      </c>
      <c r="M2" s="258"/>
      <c r="N2" s="258"/>
      <c r="O2" s="257" t="s">
        <v>3</v>
      </c>
      <c r="P2" s="258"/>
      <c r="Q2" s="259"/>
      <c r="R2" s="6"/>
      <c r="S2" s="6"/>
    </row>
    <row r="3" spans="1:27" ht="12" customHeight="1" x14ac:dyDescent="0.2">
      <c r="A3" s="234"/>
      <c r="B3" s="237"/>
      <c r="C3" s="260" t="s">
        <v>50</v>
      </c>
      <c r="D3" s="245" t="s">
        <v>12</v>
      </c>
      <c r="E3" s="264" t="s">
        <v>51</v>
      </c>
      <c r="F3" s="260" t="s">
        <v>50</v>
      </c>
      <c r="G3" s="245" t="s">
        <v>12</v>
      </c>
      <c r="H3" s="264" t="s">
        <v>51</v>
      </c>
      <c r="I3" s="260" t="s">
        <v>50</v>
      </c>
      <c r="J3" s="245" t="s">
        <v>12</v>
      </c>
      <c r="K3" s="264" t="s">
        <v>51</v>
      </c>
      <c r="L3" s="260" t="s">
        <v>50</v>
      </c>
      <c r="M3" s="245" t="s">
        <v>12</v>
      </c>
      <c r="N3" s="264" t="s">
        <v>51</v>
      </c>
      <c r="O3" s="266" t="s">
        <v>50</v>
      </c>
      <c r="P3" s="245" t="s">
        <v>17</v>
      </c>
      <c r="Q3" s="262" t="s">
        <v>1</v>
      </c>
      <c r="R3" s="6"/>
      <c r="S3" s="6"/>
    </row>
    <row r="4" spans="1:27" ht="18" customHeight="1" thickBot="1" x14ac:dyDescent="0.25">
      <c r="A4" s="235"/>
      <c r="B4" s="238"/>
      <c r="C4" s="261"/>
      <c r="D4" s="245"/>
      <c r="E4" s="265"/>
      <c r="F4" s="261"/>
      <c r="G4" s="245"/>
      <c r="H4" s="265"/>
      <c r="I4" s="261"/>
      <c r="J4" s="221"/>
      <c r="K4" s="265"/>
      <c r="L4" s="261"/>
      <c r="M4" s="221"/>
      <c r="N4" s="265"/>
      <c r="O4" s="267"/>
      <c r="P4" s="221"/>
      <c r="Q4" s="263"/>
      <c r="R4" s="6"/>
      <c r="S4" s="6"/>
    </row>
    <row r="5" spans="1:27" ht="35.1" customHeight="1" thickBot="1" x14ac:dyDescent="0.25">
      <c r="A5" s="2">
        <v>1</v>
      </c>
      <c r="B5" s="133" t="str">
        <f>'12 družstiev Pretek č. 4'!B5:B6</f>
        <v>Košice Browning</v>
      </c>
      <c r="C5" s="32">
        <f>'12 družstiev Pretek č. 3'!O5</f>
        <v>0</v>
      </c>
      <c r="D5" s="33">
        <f>'12 družstiev Pretek č. 3'!P5</f>
        <v>0</v>
      </c>
      <c r="E5" s="34">
        <f>'12 družstiev Pretek č. 3'!Q5</f>
        <v>1</v>
      </c>
      <c r="F5" s="32">
        <f>'12 družstiev Pretek č. 4'!O5</f>
        <v>0</v>
      </c>
      <c r="G5" s="33">
        <f>'12 družstiev Pretek č. 4'!P5</f>
        <v>0</v>
      </c>
      <c r="H5" s="34">
        <f>'12 družstiev Pretek č. 4'!Q5</f>
        <v>1</v>
      </c>
      <c r="I5" s="32">
        <f>'12 družstiev Pretek č. 5'!O5</f>
        <v>0</v>
      </c>
      <c r="J5" s="33">
        <f>'12 družstiev Pretek č. 5'!P5</f>
        <v>0</v>
      </c>
      <c r="K5" s="34">
        <f>'12 družstiev Pretek č. 5'!Q5</f>
        <v>1</v>
      </c>
      <c r="L5" s="32">
        <f>'12 družstiev Pretek č. 6'!O5</f>
        <v>0</v>
      </c>
      <c r="M5" s="33">
        <f>'12 družstiev Pretek č. 6'!P5</f>
        <v>0</v>
      </c>
      <c r="N5" s="76">
        <f>'12 družstiev Pretek č. 6'!Q5</f>
        <v>1</v>
      </c>
      <c r="O5" s="40">
        <f>SUM(I5+L5)+'Priebežné poradie po 3. a 4 '!O5</f>
        <v>28</v>
      </c>
      <c r="P5" s="41">
        <f>SUM(J5+M5)+'Priebežné poradie po 3. a 4 '!P5</f>
        <v>12285</v>
      </c>
      <c r="Q5" s="42">
        <f>AA5</f>
        <v>4</v>
      </c>
      <c r="R5" s="3"/>
      <c r="S5" s="3"/>
      <c r="V5" s="42">
        <f>(RANK(O5,$O$5:$O$16,1))</f>
        <v>4</v>
      </c>
      <c r="W5">
        <f>RANK(P5,$P$5:$P$16,0)</f>
        <v>4</v>
      </c>
      <c r="X5">
        <f>V5+W5*0.001</f>
        <v>4.0039999999999996</v>
      </c>
      <c r="AA5">
        <f>RANK(X5,$X$5:$X$16,1)</f>
        <v>4</v>
      </c>
    </row>
    <row r="6" spans="1:27" ht="35.1" customHeight="1" thickBot="1" x14ac:dyDescent="0.25">
      <c r="A6" s="7">
        <v>2</v>
      </c>
      <c r="B6" s="133" t="str">
        <f>'12 družstiev Pretek č. 4'!B7</f>
        <v>Košice Preston FT</v>
      </c>
      <c r="C6" s="43">
        <f>'12 družstiev Pretek č. 3'!O7</f>
        <v>0</v>
      </c>
      <c r="D6" s="44">
        <f>'12 družstiev Pretek č. 3'!P7</f>
        <v>0</v>
      </c>
      <c r="E6" s="115">
        <f>'12 družstiev Pretek č. 3'!Q7</f>
        <v>1</v>
      </c>
      <c r="F6" s="43">
        <f>'12 družstiev Pretek č. 4'!O7</f>
        <v>0</v>
      </c>
      <c r="G6" s="44">
        <f>'12 družstiev Pretek č. 4'!P7</f>
        <v>0</v>
      </c>
      <c r="H6" s="115">
        <f>'12 družstiev Pretek č. 4'!Q7</f>
        <v>1</v>
      </c>
      <c r="I6" s="43">
        <f>'12 družstiev Pretek č. 5'!O7</f>
        <v>0</v>
      </c>
      <c r="J6" s="44">
        <f>'12 družstiev Pretek č. 5'!P7</f>
        <v>0</v>
      </c>
      <c r="K6" s="115">
        <f>'12 družstiev Pretek č. 5'!Q7</f>
        <v>1</v>
      </c>
      <c r="L6" s="43">
        <f>'12 družstiev Pretek č. 6'!O7</f>
        <v>0</v>
      </c>
      <c r="M6" s="44">
        <f>'12 družstiev Pretek č. 6'!P7</f>
        <v>0</v>
      </c>
      <c r="N6" s="77">
        <f>'12 družstiev Pretek č. 6'!Q7</f>
        <v>1</v>
      </c>
      <c r="O6" s="40">
        <f>SUM(I6+L6)+'Priebežné poradie po 3. a 4 '!O6</f>
        <v>24</v>
      </c>
      <c r="P6" s="41">
        <f>SUM(J6+M6)+'Priebežné poradie po 3. a 4 '!P6</f>
        <v>15100</v>
      </c>
      <c r="Q6" s="49">
        <f>AA6</f>
        <v>3</v>
      </c>
      <c r="R6" s="3"/>
      <c r="S6" s="3"/>
      <c r="V6" s="42">
        <f t="shared" ref="V6:V16" si="0">(RANK(O6,$O$5:$O$16,1))</f>
        <v>3</v>
      </c>
      <c r="W6">
        <f t="shared" ref="W6:W16" si="1">RANK(P6,$P$5:$P$16,0)</f>
        <v>2</v>
      </c>
      <c r="X6">
        <f t="shared" ref="X6:X16" si="2">V6+W6*0.001</f>
        <v>3.0019999999999998</v>
      </c>
      <c r="AA6">
        <f t="shared" ref="AA6:AA16" si="3">RANK(X6,$X$5:$X$16,1)</f>
        <v>3</v>
      </c>
    </row>
    <row r="7" spans="1:27" ht="35.1" customHeight="1" thickBot="1" x14ac:dyDescent="0.25">
      <c r="A7" s="2">
        <v>3</v>
      </c>
      <c r="B7" s="133" t="str">
        <f>'12 družstiev Pretek č. 4'!B9</f>
        <v>Košice                        Slange Team A</v>
      </c>
      <c r="C7" s="43">
        <f>'12 družstiev Pretek č. 3'!O9</f>
        <v>0</v>
      </c>
      <c r="D7" s="44">
        <f>'12 družstiev Pretek č. 3'!P9</f>
        <v>0</v>
      </c>
      <c r="E7" s="115">
        <f>'12 družstiev Pretek č. 3'!Q9</f>
        <v>1</v>
      </c>
      <c r="F7" s="43">
        <f>'12 družstiev Pretek č. 4'!O9</f>
        <v>0</v>
      </c>
      <c r="G7" s="44">
        <f>'12 družstiev Pretek č. 4'!P9</f>
        <v>0</v>
      </c>
      <c r="H7" s="115">
        <f>'12 družstiev Pretek č. 4'!Q9</f>
        <v>1</v>
      </c>
      <c r="I7" s="43">
        <f>'12 družstiev Pretek č. 5'!O9</f>
        <v>0</v>
      </c>
      <c r="J7" s="44">
        <f>'12 družstiev Pretek č. 5'!P9</f>
        <v>0</v>
      </c>
      <c r="K7" s="115">
        <f>'12 družstiev Pretek č. 5'!Q9</f>
        <v>1</v>
      </c>
      <c r="L7" s="43">
        <f>'12 družstiev Pretek č. 6'!O9</f>
        <v>0</v>
      </c>
      <c r="M7" s="44">
        <f>'12 družstiev Pretek č. 6'!P9</f>
        <v>0</v>
      </c>
      <c r="N7" s="77">
        <f>'12 družstiev Pretek č. 6'!Q9</f>
        <v>1</v>
      </c>
      <c r="O7" s="40">
        <f>SUM(I7+L7)+'Priebežné poradie po 3. a 4 '!O7</f>
        <v>23</v>
      </c>
      <c r="P7" s="41">
        <f>SUM(J7+M7)+'Priebežné poradie po 3. a 4 '!P7</f>
        <v>14580</v>
      </c>
      <c r="Q7" s="49">
        <f t="shared" ref="Q7:Q16" si="4">AA7</f>
        <v>2</v>
      </c>
      <c r="R7" s="3"/>
      <c r="S7" s="3"/>
      <c r="V7" s="42">
        <f t="shared" si="0"/>
        <v>2</v>
      </c>
      <c r="W7">
        <f t="shared" si="1"/>
        <v>3</v>
      </c>
      <c r="X7">
        <f t="shared" si="2"/>
        <v>2.0030000000000001</v>
      </c>
      <c r="AA7">
        <f t="shared" si="3"/>
        <v>2</v>
      </c>
    </row>
    <row r="8" spans="1:27" ht="35.1" customHeight="1" thickBot="1" x14ac:dyDescent="0.25">
      <c r="A8" s="7">
        <v>4</v>
      </c>
      <c r="B8" s="133" t="str">
        <f>'12 družstiev Pretek č. 4'!B11</f>
        <v>Košice                        Veteran team</v>
      </c>
      <c r="C8" s="43">
        <f>'12 družstiev Pretek č. 3'!O11</f>
        <v>0</v>
      </c>
      <c r="D8" s="44">
        <f>'12 družstiev Pretek č. 3'!P11</f>
        <v>0</v>
      </c>
      <c r="E8" s="115">
        <f>'12 družstiev Pretek č. 3'!Q11</f>
        <v>1</v>
      </c>
      <c r="F8" s="43">
        <f>'12 družstiev Pretek č. 4'!O11</f>
        <v>0</v>
      </c>
      <c r="G8" s="44">
        <f>'12 družstiev Pretek č. 4'!P11</f>
        <v>0</v>
      </c>
      <c r="H8" s="115">
        <f>'12 družstiev Pretek č. 4'!Q11</f>
        <v>1</v>
      </c>
      <c r="I8" s="43">
        <f>'12 družstiev Pretek č. 5'!O11</f>
        <v>0</v>
      </c>
      <c r="J8" s="44">
        <f>'12 družstiev Pretek č. 5'!P11</f>
        <v>0</v>
      </c>
      <c r="K8" s="115">
        <f>'12 družstiev Pretek č. 5'!Q11</f>
        <v>1</v>
      </c>
      <c r="L8" s="43">
        <f>'12 družstiev Pretek č. 6'!O11</f>
        <v>0</v>
      </c>
      <c r="M8" s="44">
        <f>'12 družstiev Pretek č. 6'!P11</f>
        <v>0</v>
      </c>
      <c r="N8" s="77">
        <f>'12 družstiev Pretek č. 6'!Q11</f>
        <v>1</v>
      </c>
      <c r="O8" s="40">
        <f>SUM(I8+L8)+'Priebežné poradie po 3. a 4 '!O8</f>
        <v>40</v>
      </c>
      <c r="P8" s="41">
        <f>SUM(J8+M8)+'Priebežné poradie po 3. a 4 '!P8</f>
        <v>5665</v>
      </c>
      <c r="Q8" s="49">
        <f t="shared" si="4"/>
        <v>8</v>
      </c>
      <c r="R8" s="3"/>
      <c r="S8" s="3"/>
      <c r="V8" s="42">
        <f t="shared" si="0"/>
        <v>8</v>
      </c>
      <c r="W8">
        <f t="shared" si="1"/>
        <v>9</v>
      </c>
      <c r="X8">
        <f t="shared" si="2"/>
        <v>8.0090000000000003</v>
      </c>
      <c r="AA8">
        <f t="shared" si="3"/>
        <v>8</v>
      </c>
    </row>
    <row r="9" spans="1:27" ht="35.1" customHeight="1" thickBot="1" x14ac:dyDescent="0.25">
      <c r="A9" s="2">
        <v>5</v>
      </c>
      <c r="B9" s="133" t="str">
        <f>'12 družstiev Pretek č. 4'!B13</f>
        <v>Považská Bystrica  Browning 2</v>
      </c>
      <c r="C9" s="43">
        <f>'12 družstiev Pretek č. 3'!O13</f>
        <v>0</v>
      </c>
      <c r="D9" s="44">
        <f>'12 družstiev Pretek č. 3'!P13</f>
        <v>0</v>
      </c>
      <c r="E9" s="115">
        <f>'12 družstiev Pretek č. 3'!Q13</f>
        <v>1</v>
      </c>
      <c r="F9" s="43">
        <f>'12 družstiev Pretek č. 4'!O13</f>
        <v>0</v>
      </c>
      <c r="G9" s="44">
        <f>'12 družstiev Pretek č. 4'!P13</f>
        <v>0</v>
      </c>
      <c r="H9" s="115">
        <f>'12 družstiev Pretek č. 4'!Q13</f>
        <v>1</v>
      </c>
      <c r="I9" s="43">
        <f>'12 družstiev Pretek č. 5'!O13</f>
        <v>0</v>
      </c>
      <c r="J9" s="44">
        <f>'12 družstiev Pretek č. 5'!P13</f>
        <v>0</v>
      </c>
      <c r="K9" s="115">
        <f>'12 družstiev Pretek č. 5'!Q13</f>
        <v>1</v>
      </c>
      <c r="L9" s="43">
        <f>'12 družstiev Pretek č. 6'!O13</f>
        <v>0</v>
      </c>
      <c r="M9" s="44">
        <f>'12 družstiev Pretek č. 6'!P13</f>
        <v>0</v>
      </c>
      <c r="N9" s="77">
        <f>'12 družstiev Pretek č. 6'!Q13</f>
        <v>1</v>
      </c>
      <c r="O9" s="40">
        <f>SUM(I9+L9)+'Priebežné poradie po 3. a 4 '!O9</f>
        <v>36</v>
      </c>
      <c r="P9" s="41">
        <f>SUM(J9+M9)+'Priebežné poradie po 3. a 4 '!P9</f>
        <v>6485</v>
      </c>
      <c r="Q9" s="49">
        <f t="shared" si="4"/>
        <v>7</v>
      </c>
      <c r="R9" s="84"/>
      <c r="S9" s="3"/>
      <c r="V9" s="42">
        <f t="shared" si="0"/>
        <v>6</v>
      </c>
      <c r="W9">
        <f t="shared" si="1"/>
        <v>7</v>
      </c>
      <c r="X9">
        <f t="shared" si="2"/>
        <v>6.0069999999999997</v>
      </c>
      <c r="AA9">
        <f t="shared" si="3"/>
        <v>7</v>
      </c>
    </row>
    <row r="10" spans="1:27" ht="35.1" customHeight="1" thickBot="1" x14ac:dyDescent="0.25">
      <c r="A10" s="7">
        <v>6</v>
      </c>
      <c r="B10" s="133" t="str">
        <f>'12 družstiev Pretek č. 4'!B15</f>
        <v>Veľké Kapušany</v>
      </c>
      <c r="C10" s="43">
        <f>'12 družstiev Pretek č. 3'!O15</f>
        <v>0</v>
      </c>
      <c r="D10" s="44">
        <f>'12 družstiev Pretek č. 3'!P15</f>
        <v>0</v>
      </c>
      <c r="E10" s="115">
        <f>'12 družstiev Pretek č. 3'!Q15</f>
        <v>1</v>
      </c>
      <c r="F10" s="43">
        <f>'12 družstiev Pretek č. 4'!O15</f>
        <v>0</v>
      </c>
      <c r="G10" s="44">
        <f>'12 družstiev Pretek č. 4'!P15</f>
        <v>0</v>
      </c>
      <c r="H10" s="115">
        <f>'12 družstiev Pretek č. 4'!Q15</f>
        <v>1</v>
      </c>
      <c r="I10" s="43">
        <f>'12 družstiev Pretek č. 5'!O15</f>
        <v>0</v>
      </c>
      <c r="J10" s="44">
        <f>'12 družstiev Pretek č. 5'!P15</f>
        <v>0</v>
      </c>
      <c r="K10" s="115">
        <f>'12 družstiev Pretek č. 5'!Q15</f>
        <v>1</v>
      </c>
      <c r="L10" s="43">
        <f>'12 družstiev Pretek č. 6'!O15</f>
        <v>0</v>
      </c>
      <c r="M10" s="44">
        <f>'12 družstiev Pretek č. 6'!P15</f>
        <v>0</v>
      </c>
      <c r="N10" s="77">
        <f>'12 družstiev Pretek č. 6'!Q15</f>
        <v>1</v>
      </c>
      <c r="O10" s="40">
        <f>SUM(I10+L10)+'Priebežné poradie po 3. a 4 '!O10</f>
        <v>43</v>
      </c>
      <c r="P10" s="41">
        <f>SUM(J10+M10)+'Priebežné poradie po 3. a 4 '!P10</f>
        <v>6470</v>
      </c>
      <c r="Q10" s="49">
        <f t="shared" si="4"/>
        <v>9</v>
      </c>
      <c r="R10" s="3"/>
      <c r="S10" s="3"/>
      <c r="V10" s="42">
        <f t="shared" si="0"/>
        <v>9</v>
      </c>
      <c r="W10">
        <f t="shared" si="1"/>
        <v>8</v>
      </c>
      <c r="X10">
        <f t="shared" si="2"/>
        <v>9.0079999999999991</v>
      </c>
      <c r="AA10">
        <f t="shared" si="3"/>
        <v>9</v>
      </c>
    </row>
    <row r="11" spans="1:27" ht="35.1" customHeight="1" thickBot="1" x14ac:dyDescent="0.25">
      <c r="A11" s="2">
        <v>7</v>
      </c>
      <c r="B11" s="133" t="str">
        <f>'12 družstiev Pretek č. 4'!B17</f>
        <v>Veľký Krtíš</v>
      </c>
      <c r="C11" s="43">
        <f>'12 družstiev Pretek č. 3'!O17</f>
        <v>0</v>
      </c>
      <c r="D11" s="44">
        <f>'12 družstiev Pretek č. 3'!P17</f>
        <v>0</v>
      </c>
      <c r="E11" s="115">
        <f>'12 družstiev Pretek č. 3'!Q17</f>
        <v>1</v>
      </c>
      <c r="F11" s="43">
        <f>'12 družstiev Pretek č. 4'!O17</f>
        <v>0</v>
      </c>
      <c r="G11" s="44">
        <f>'12 družstiev Pretek č. 4'!P17</f>
        <v>0</v>
      </c>
      <c r="H11" s="115">
        <f>'12 družstiev Pretek č. 4'!Q17</f>
        <v>1</v>
      </c>
      <c r="I11" s="43">
        <f>'12 družstiev Pretek č. 5'!O17</f>
        <v>0</v>
      </c>
      <c r="J11" s="44">
        <f>'12 družstiev Pretek č. 5'!P17</f>
        <v>0</v>
      </c>
      <c r="K11" s="115">
        <f>'12 družstiev Pretek č. 5'!Q17</f>
        <v>1</v>
      </c>
      <c r="L11" s="43">
        <f>'12 družstiev Pretek č. 6'!O17</f>
        <v>0</v>
      </c>
      <c r="M11" s="44">
        <f>'12 družstiev Pretek č. 6'!P17</f>
        <v>0</v>
      </c>
      <c r="N11" s="77">
        <f>'12 družstiev Pretek č. 6'!Q17</f>
        <v>1</v>
      </c>
      <c r="O11" s="40">
        <f>SUM(I11+L11)+'Priebežné poradie po 3. a 4 '!O11</f>
        <v>28</v>
      </c>
      <c r="P11" s="41">
        <f>SUM(J11+M11)+'Priebežné poradie po 3. a 4 '!P11</f>
        <v>11810</v>
      </c>
      <c r="Q11" s="49">
        <f t="shared" si="4"/>
        <v>5</v>
      </c>
      <c r="R11" s="3"/>
      <c r="S11" s="3"/>
      <c r="V11" s="42">
        <f t="shared" si="0"/>
        <v>4</v>
      </c>
      <c r="W11">
        <f t="shared" si="1"/>
        <v>5</v>
      </c>
      <c r="X11">
        <f t="shared" si="2"/>
        <v>4.0049999999999999</v>
      </c>
      <c r="AA11">
        <f t="shared" si="3"/>
        <v>5</v>
      </c>
    </row>
    <row r="12" spans="1:27" ht="35.1" customHeight="1" thickBot="1" x14ac:dyDescent="0.25">
      <c r="A12" s="7">
        <v>8</v>
      </c>
      <c r="B12" s="133" t="str">
        <f>'12 družstiev Pretek č. 4'!B19</f>
        <v>Žilina</v>
      </c>
      <c r="C12" s="43">
        <f>'12 družstiev Pretek č. 3'!O19</f>
        <v>0</v>
      </c>
      <c r="D12" s="44">
        <f>'12 družstiev Pretek č. 3'!P19</f>
        <v>0</v>
      </c>
      <c r="E12" s="115">
        <f>'12 družstiev Pretek č. 3'!Q19</f>
        <v>1</v>
      </c>
      <c r="F12" s="43">
        <f>'12 družstiev Pretek č. 4'!O19</f>
        <v>0</v>
      </c>
      <c r="G12" s="44">
        <f>'12 družstiev Pretek č. 4'!P19</f>
        <v>0</v>
      </c>
      <c r="H12" s="115">
        <f>'12 družstiev Pretek č. 4'!Q19</f>
        <v>1</v>
      </c>
      <c r="I12" s="43">
        <f>'12 družstiev Pretek č. 5'!O19</f>
        <v>0</v>
      </c>
      <c r="J12" s="44">
        <f>'12 družstiev Pretek č. 5'!P19</f>
        <v>0</v>
      </c>
      <c r="K12" s="115">
        <f>'12 družstiev Pretek č. 5'!Q19</f>
        <v>1</v>
      </c>
      <c r="L12" s="43">
        <f>'12 družstiev Pretek č. 6'!O19</f>
        <v>0</v>
      </c>
      <c r="M12" s="44">
        <f>'12 družstiev Pretek č. 6'!P19</f>
        <v>0</v>
      </c>
      <c r="N12" s="77">
        <f>'12 družstiev Pretek č. 6'!Q19</f>
        <v>1</v>
      </c>
      <c r="O12" s="40">
        <f>SUM(I12+L12)+'Priebežné poradie po 3. a 4 '!O12</f>
        <v>13</v>
      </c>
      <c r="P12" s="41">
        <f>SUM(J12+M12)+'Priebežné poradie po 3. a 4 '!P12</f>
        <v>22125</v>
      </c>
      <c r="Q12" s="49">
        <f t="shared" si="4"/>
        <v>1</v>
      </c>
      <c r="R12" s="3"/>
      <c r="S12" s="3"/>
      <c r="V12" s="42">
        <f t="shared" si="0"/>
        <v>1</v>
      </c>
      <c r="W12">
        <f t="shared" si="1"/>
        <v>1</v>
      </c>
      <c r="X12">
        <f t="shared" si="2"/>
        <v>1.0009999999999999</v>
      </c>
      <c r="AA12">
        <f t="shared" si="3"/>
        <v>1</v>
      </c>
    </row>
    <row r="13" spans="1:27" ht="35.1" customHeight="1" thickBot="1" x14ac:dyDescent="0.25">
      <c r="A13" s="2">
        <v>9</v>
      </c>
      <c r="B13" s="133" t="str">
        <f>'12 družstiev Pretek č. 4'!B21</f>
        <v xml:space="preserve">Košice E                            </v>
      </c>
      <c r="C13" s="43">
        <f>'12 družstiev Pretek č. 3'!O21</f>
        <v>0</v>
      </c>
      <c r="D13" s="44">
        <f>'12 družstiev Pretek č. 3'!P21</f>
        <v>0</v>
      </c>
      <c r="E13" s="115">
        <f>'12 družstiev Pretek č. 3'!Q21</f>
        <v>1</v>
      </c>
      <c r="F13" s="43">
        <f>'12 družstiev Pretek č. 4'!O21</f>
        <v>0</v>
      </c>
      <c r="G13" s="44">
        <f>'12 družstiev Pretek č. 4'!P21</f>
        <v>0</v>
      </c>
      <c r="H13" s="115">
        <f>'12 družstiev Pretek č. 4'!Q21</f>
        <v>1</v>
      </c>
      <c r="I13" s="43">
        <f>'12 družstiev Pretek č. 5'!O21</f>
        <v>0</v>
      </c>
      <c r="J13" s="44">
        <f>'12 družstiev Pretek č. 5'!P21</f>
        <v>0</v>
      </c>
      <c r="K13" s="115">
        <f>'12 družstiev Pretek č. 5'!Q21</f>
        <v>1</v>
      </c>
      <c r="L13" s="43">
        <f>'12 družstiev Pretek č. 6'!O21</f>
        <v>0</v>
      </c>
      <c r="M13" s="44">
        <f>'12 družstiev Pretek č. 6'!P21</f>
        <v>0</v>
      </c>
      <c r="N13" s="77">
        <f>'12 družstiev Pretek č. 6'!Q21</f>
        <v>1</v>
      </c>
      <c r="O13" s="40">
        <f>SUM(I13+L13)+'Priebežné poradie po 3. a 4 '!O13</f>
        <v>36</v>
      </c>
      <c r="P13" s="41">
        <f>SUM(J13+M13)+'Priebežné poradie po 3. a 4 '!P13</f>
        <v>9575</v>
      </c>
      <c r="Q13" s="49">
        <f t="shared" si="4"/>
        <v>6</v>
      </c>
      <c r="R13" s="3"/>
      <c r="S13" s="3"/>
      <c r="V13" s="42">
        <f t="shared" si="0"/>
        <v>6</v>
      </c>
      <c r="W13">
        <f t="shared" si="1"/>
        <v>6</v>
      </c>
      <c r="X13">
        <f t="shared" si="2"/>
        <v>6.0060000000000002</v>
      </c>
      <c r="AA13">
        <f t="shared" si="3"/>
        <v>6</v>
      </c>
    </row>
    <row r="14" spans="1:27" ht="35.1" customHeight="1" thickBot="1" x14ac:dyDescent="0.25">
      <c r="A14" s="7">
        <v>10</v>
      </c>
      <c r="B14" s="133" t="str">
        <f>'12 družstiev Pretek č. 4'!B23</f>
        <v>M</v>
      </c>
      <c r="C14" s="43">
        <f>'12 družstiev Pretek č. 3'!O23</f>
        <v>0</v>
      </c>
      <c r="D14" s="44">
        <f>'12 družstiev Pretek č. 3'!P23</f>
        <v>0</v>
      </c>
      <c r="E14" s="115">
        <f>'12 družstiev Pretek č. 3'!Q23</f>
        <v>1</v>
      </c>
      <c r="F14" s="43">
        <f>'12 družstiev Pretek č. 4'!O23</f>
        <v>0</v>
      </c>
      <c r="G14" s="44">
        <f>'12 družstiev Pretek č. 4'!P23</f>
        <v>0</v>
      </c>
      <c r="H14" s="115">
        <f>'12 družstiev Pretek č. 4'!Q23</f>
        <v>1</v>
      </c>
      <c r="I14" s="43">
        <f>'12 družstiev Pretek č. 5'!O23</f>
        <v>0</v>
      </c>
      <c r="J14" s="44">
        <f>'12 družstiev Pretek č. 5'!P23</f>
        <v>0</v>
      </c>
      <c r="K14" s="115">
        <f>'12 družstiev Pretek č. 5'!Q23</f>
        <v>1</v>
      </c>
      <c r="L14" s="43">
        <f>'12 družstiev Pretek č. 6'!O23</f>
        <v>0</v>
      </c>
      <c r="M14" s="44">
        <f>'12 družstiev Pretek č. 6'!P23</f>
        <v>0</v>
      </c>
      <c r="N14" s="77">
        <f>'12 družstiev Pretek č. 6'!Q23</f>
        <v>1</v>
      </c>
      <c r="O14" s="40">
        <f>SUM(I14+L14)+'Priebežné poradie po 3. a 4 '!O14</f>
        <v>66</v>
      </c>
      <c r="P14" s="41">
        <f>SUM(J14+M14)+'Priebežné poradie po 3. a 4 '!P14</f>
        <v>-18</v>
      </c>
      <c r="Q14" s="49">
        <f t="shared" si="4"/>
        <v>10</v>
      </c>
      <c r="R14" s="85"/>
      <c r="S14" s="3"/>
      <c r="V14" s="42">
        <f t="shared" si="0"/>
        <v>10</v>
      </c>
      <c r="W14">
        <f t="shared" si="1"/>
        <v>10</v>
      </c>
      <c r="X14">
        <f t="shared" si="2"/>
        <v>10.01</v>
      </c>
      <c r="AA14">
        <f t="shared" si="3"/>
        <v>10</v>
      </c>
    </row>
    <row r="15" spans="1:27" ht="35.1" customHeight="1" thickBot="1" x14ac:dyDescent="0.25">
      <c r="A15" s="7">
        <v>11</v>
      </c>
      <c r="B15" s="133" t="str">
        <f>'12 družstiev Pretek č. 4'!B25</f>
        <v>N</v>
      </c>
      <c r="C15" s="43">
        <f>'12 družstiev Pretek č. 3'!O25</f>
        <v>0</v>
      </c>
      <c r="D15" s="44">
        <f>'12 družstiev Pretek č. 3'!P25</f>
        <v>0</v>
      </c>
      <c r="E15" s="115">
        <f>'12 družstiev Pretek č. 3'!Q25</f>
        <v>1</v>
      </c>
      <c r="F15" s="43">
        <f>'12 družstiev Pretek č. 4'!O25</f>
        <v>0</v>
      </c>
      <c r="G15" s="44">
        <f>'12 družstiev Pretek č. 4'!P25</f>
        <v>0</v>
      </c>
      <c r="H15" s="115">
        <f>'12 družstiev Pretek č. 4'!Q25</f>
        <v>1</v>
      </c>
      <c r="I15" s="43">
        <f>'12 družstiev Pretek č. 5'!O25</f>
        <v>0</v>
      </c>
      <c r="J15" s="44">
        <f>'12 družstiev Pretek č. 5'!P25</f>
        <v>0</v>
      </c>
      <c r="K15" s="115">
        <f>'12 družstiev Pretek č. 5'!Q25</f>
        <v>1</v>
      </c>
      <c r="L15" s="43">
        <f>'12 družstiev Pretek č. 6'!O25</f>
        <v>0</v>
      </c>
      <c r="M15" s="44">
        <f>'12 družstiev Pretek č. 6'!P25</f>
        <v>0</v>
      </c>
      <c r="N15" s="77">
        <f>'12 družstiev Pretek č. 6'!Q25</f>
        <v>1</v>
      </c>
      <c r="O15" s="40">
        <f>SUM(I15+L15)+'Priebežné poradie po 3. a 4 '!O15</f>
        <v>66</v>
      </c>
      <c r="P15" s="41">
        <f>SUM(J15+M15)+'Priebežné poradie po 3. a 4 '!P15</f>
        <v>-18</v>
      </c>
      <c r="Q15" s="49">
        <f t="shared" si="4"/>
        <v>10</v>
      </c>
      <c r="R15" s="3"/>
      <c r="S15" s="3"/>
      <c r="V15" s="42">
        <f t="shared" si="0"/>
        <v>10</v>
      </c>
      <c r="W15">
        <f t="shared" si="1"/>
        <v>10</v>
      </c>
      <c r="X15">
        <f t="shared" si="2"/>
        <v>10.01</v>
      </c>
      <c r="AA15">
        <f t="shared" si="3"/>
        <v>10</v>
      </c>
    </row>
    <row r="16" spans="1:27" ht="35.1" customHeight="1" thickBot="1" x14ac:dyDescent="0.25">
      <c r="A16" s="4">
        <v>12</v>
      </c>
      <c r="B16" s="133" t="str">
        <f>'12 družstiev Pretek č. 4'!B27</f>
        <v>O</v>
      </c>
      <c r="C16" s="66">
        <f>'12 družstiev Pretek č. 3'!O27</f>
        <v>0</v>
      </c>
      <c r="D16" s="53">
        <f>'12 družstiev Pretek č. 3'!P27</f>
        <v>0</v>
      </c>
      <c r="E16" s="54">
        <f>'12 družstiev Pretek č. 3'!Q27</f>
        <v>1</v>
      </c>
      <c r="F16" s="66">
        <f>'12 družstiev Pretek č. 4'!O27</f>
        <v>0</v>
      </c>
      <c r="G16" s="53">
        <f>'12 družstiev Pretek č. 4'!P27</f>
        <v>0</v>
      </c>
      <c r="H16" s="54">
        <f>'12 družstiev Pretek č. 4'!Q27</f>
        <v>1</v>
      </c>
      <c r="I16" s="66">
        <f>'12 družstiev Pretek č. 5'!O27</f>
        <v>0</v>
      </c>
      <c r="J16" s="53">
        <f>'12 družstiev Pretek č. 5'!P27</f>
        <v>0</v>
      </c>
      <c r="K16" s="54">
        <f>'12 družstiev Pretek č. 5'!Q27</f>
        <v>1</v>
      </c>
      <c r="L16" s="66">
        <f>'12 družstiev Pretek č. 6'!O27</f>
        <v>0</v>
      </c>
      <c r="M16" s="53">
        <f>'12 družstiev Pretek č. 6'!P27</f>
        <v>0</v>
      </c>
      <c r="N16" s="78">
        <f>'12 družstiev Pretek č. 6'!Q27</f>
        <v>1</v>
      </c>
      <c r="O16" s="40">
        <f>SUM(I16+L16)+'Priebežné poradie po 3. a 4 '!O16</f>
        <v>66</v>
      </c>
      <c r="P16" s="41">
        <f>SUM(J16+M16)+'Priebežné poradie po 3. a 4 '!P16</f>
        <v>-18</v>
      </c>
      <c r="Q16" s="114">
        <f t="shared" si="4"/>
        <v>10</v>
      </c>
      <c r="R16" s="3"/>
      <c r="S16" s="3"/>
      <c r="V16" s="42">
        <f t="shared" si="0"/>
        <v>10</v>
      </c>
      <c r="W16">
        <f t="shared" si="1"/>
        <v>10</v>
      </c>
      <c r="X16">
        <f t="shared" si="2"/>
        <v>10.01</v>
      </c>
      <c r="AA16">
        <f t="shared" si="3"/>
        <v>10</v>
      </c>
    </row>
    <row r="17" spans="1:19" ht="27.75" customHeight="1" x14ac:dyDescent="0.25">
      <c r="A17" s="256" t="s">
        <v>67</v>
      </c>
      <c r="B17" s="256"/>
      <c r="C17" s="256"/>
      <c r="D17" s="256"/>
      <c r="E17" s="256"/>
      <c r="F17" s="256"/>
      <c r="G17" s="256"/>
      <c r="H17" s="256"/>
      <c r="I17" s="256"/>
      <c r="J17" s="256"/>
      <c r="K17" s="256"/>
      <c r="L17" s="256"/>
      <c r="M17" s="256"/>
      <c r="N17" s="256"/>
      <c r="O17" s="256"/>
      <c r="P17" s="256"/>
      <c r="Q17" s="256"/>
      <c r="R17" s="24"/>
      <c r="S17" s="24"/>
    </row>
    <row r="18" spans="1:19" ht="20.100000000000001" customHeight="1" x14ac:dyDescent="0.2">
      <c r="A18" s="1"/>
      <c r="B18" s="134"/>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honeticPr fontId="19" type="noConversion"/>
  <printOptions horizontalCentered="1"/>
  <pageMargins left="0.19685039370078741" right="0.19685039370078741" top="0.78740157480314965" bottom="0.39370078740157483" header="0" footer="0"/>
  <pageSetup paperSize="9" scale="94" orientation="landscape" horizontalDpi="4294967293" vertic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showGridLines="0" zoomScale="85" zoomScaleNormal="85" workbookViewId="0">
      <selection sqref="A1:B1"/>
    </sheetView>
  </sheetViews>
  <sheetFormatPr defaultColWidth="8.85546875"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42578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3" width="9.140625" customWidth="1"/>
  </cols>
  <sheetData>
    <row r="1" spans="1:52" ht="33.75" customHeight="1" thickBot="1" x14ac:dyDescent="0.25">
      <c r="A1" s="187"/>
      <c r="B1" s="188"/>
      <c r="C1" s="198" t="s">
        <v>69</v>
      </c>
      <c r="D1" s="199"/>
      <c r="E1" s="199"/>
      <c r="F1" s="199"/>
      <c r="G1" s="199"/>
      <c r="H1" s="199"/>
      <c r="I1" s="199"/>
      <c r="J1" s="171" t="s">
        <v>70</v>
      </c>
      <c r="K1" s="172"/>
      <c r="L1" s="172"/>
      <c r="M1" s="172"/>
      <c r="N1" s="171" t="s">
        <v>77</v>
      </c>
      <c r="O1" s="172"/>
      <c r="P1" s="172"/>
      <c r="Q1" s="173"/>
      <c r="T1" s="207" t="s">
        <v>44</v>
      </c>
      <c r="U1" s="208"/>
      <c r="V1" s="209"/>
    </row>
    <row r="2" spans="1:52" ht="20.25" customHeight="1" x14ac:dyDescent="0.2">
      <c r="A2" s="194"/>
      <c r="B2" s="190" t="s">
        <v>18</v>
      </c>
      <c r="C2" s="191" t="s">
        <v>4</v>
      </c>
      <c r="D2" s="192"/>
      <c r="E2" s="193"/>
      <c r="F2" s="191" t="s">
        <v>5</v>
      </c>
      <c r="G2" s="192"/>
      <c r="H2" s="193"/>
      <c r="I2" s="191" t="s">
        <v>6</v>
      </c>
      <c r="J2" s="192"/>
      <c r="K2" s="193"/>
      <c r="L2" s="191" t="s">
        <v>7</v>
      </c>
      <c r="M2" s="192"/>
      <c r="N2" s="192"/>
      <c r="O2" s="183" t="s">
        <v>13</v>
      </c>
      <c r="P2" s="183" t="s">
        <v>14</v>
      </c>
      <c r="Q2" s="182" t="s">
        <v>11</v>
      </c>
      <c r="T2" s="210" t="s">
        <v>45</v>
      </c>
      <c r="U2" s="212" t="s">
        <v>46</v>
      </c>
      <c r="V2" s="214" t="s">
        <v>1</v>
      </c>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row>
    <row r="3" spans="1:52" ht="15.95" customHeight="1" x14ac:dyDescent="0.2">
      <c r="A3" s="194"/>
      <c r="B3" s="190"/>
      <c r="C3" s="195" t="s">
        <v>8</v>
      </c>
      <c r="D3" s="196"/>
      <c r="E3" s="197"/>
      <c r="F3" s="195" t="s">
        <v>8</v>
      </c>
      <c r="G3" s="196"/>
      <c r="H3" s="197"/>
      <c r="I3" s="195" t="s">
        <v>8</v>
      </c>
      <c r="J3" s="196"/>
      <c r="K3" s="197"/>
      <c r="L3" s="195" t="s">
        <v>8</v>
      </c>
      <c r="M3" s="196"/>
      <c r="N3" s="196"/>
      <c r="O3" s="184"/>
      <c r="P3" s="184"/>
      <c r="Q3" s="182"/>
      <c r="T3" s="210"/>
      <c r="U3" s="212"/>
      <c r="V3" s="214"/>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row>
    <row r="4" spans="1:52" ht="15.95" customHeight="1" thickBot="1" x14ac:dyDescent="0.25">
      <c r="A4" s="194"/>
      <c r="B4" s="190"/>
      <c r="C4" s="62" t="s">
        <v>9</v>
      </c>
      <c r="D4" s="63" t="s">
        <v>10</v>
      </c>
      <c r="E4" s="64" t="s">
        <v>0</v>
      </c>
      <c r="F4" s="62" t="s">
        <v>9</v>
      </c>
      <c r="G4" s="63" t="s">
        <v>10</v>
      </c>
      <c r="H4" s="64" t="s">
        <v>0</v>
      </c>
      <c r="I4" s="62" t="s">
        <v>9</v>
      </c>
      <c r="J4" s="63" t="s">
        <v>10</v>
      </c>
      <c r="K4" s="64" t="s">
        <v>0</v>
      </c>
      <c r="L4" s="62" t="s">
        <v>9</v>
      </c>
      <c r="M4" s="63" t="s">
        <v>10</v>
      </c>
      <c r="N4" s="65" t="s">
        <v>0</v>
      </c>
      <c r="O4" s="185"/>
      <c r="P4" s="185"/>
      <c r="Q4" s="182"/>
      <c r="T4" s="211"/>
      <c r="U4" s="213"/>
      <c r="V4" s="215"/>
      <c r="W4" s="206"/>
      <c r="X4" s="206"/>
      <c r="Y4" s="206"/>
      <c r="Z4" s="206"/>
      <c r="AA4" s="206"/>
      <c r="AB4" s="206"/>
      <c r="AC4" s="206"/>
      <c r="AD4" s="206"/>
      <c r="AE4" s="206"/>
      <c r="AF4" s="206"/>
      <c r="AG4" s="206"/>
      <c r="AH4" s="206"/>
      <c r="AI4" s="206"/>
      <c r="AJ4" s="206"/>
      <c r="AK4" s="206"/>
      <c r="AL4" s="206"/>
      <c r="AM4" s="206"/>
      <c r="AN4" s="206"/>
      <c r="AO4" s="206"/>
      <c r="AP4" s="206"/>
      <c r="AQ4" s="206"/>
      <c r="AR4" s="206"/>
      <c r="AS4" s="206"/>
      <c r="AT4" s="206"/>
      <c r="AU4" s="206"/>
      <c r="AV4" s="206"/>
    </row>
    <row r="5" spans="1:52" ht="19.5" customHeight="1" x14ac:dyDescent="0.2">
      <c r="A5" s="177">
        <v>1</v>
      </c>
      <c r="B5" s="268"/>
      <c r="C5" s="167"/>
      <c r="D5" s="168"/>
      <c r="E5" s="75"/>
      <c r="F5" s="167"/>
      <c r="G5" s="200"/>
      <c r="H5" s="75"/>
      <c r="I5" s="167"/>
      <c r="J5" s="200"/>
      <c r="K5" s="75"/>
      <c r="L5" s="167"/>
      <c r="M5" s="200"/>
      <c r="N5" s="75"/>
      <c r="O5" s="180">
        <f>SUM(E6+H6+K6+N6)</f>
        <v>0</v>
      </c>
      <c r="P5" s="165">
        <f>SUM(D6+G6+J6+M6)</f>
        <v>0</v>
      </c>
      <c r="Q5" s="163">
        <f>AD6</f>
        <v>1</v>
      </c>
      <c r="T5" s="216">
        <f>O5+'12 družstiev Pretek č. 1'!O5+'12 družstiev Pretek č. 2'!O5+'12 družstiev Pretek č. 3'!O5+'12 družstiev Pretek č. 4'!O5+'12 družstiev Pretek č. 5'!O5+'12 družstiev Pretek č. 6'!O5</f>
        <v>28</v>
      </c>
      <c r="U5" s="165">
        <f>P5+'12 družstiev Pretek č. 1'!P5+'12 družstiev Pretek č. 2'!P5+'12 družstiev Pretek č. 3'!P5+'12 družstiev Pretek č. 4'!P5+'12 družstiev Pretek č. 5'!P5+'12 družstiev Pretek č. 6'!P5</f>
        <v>12285</v>
      </c>
      <c r="V5" s="163">
        <f>AZ6</f>
        <v>4</v>
      </c>
      <c r="Y5" s="174" t="s">
        <v>20</v>
      </c>
      <c r="Z5" s="175"/>
      <c r="AA5" s="175"/>
      <c r="AB5" s="175"/>
      <c r="AC5" s="175"/>
      <c r="AD5" s="176"/>
      <c r="AE5" s="174" t="s">
        <v>21</v>
      </c>
      <c r="AF5" s="175"/>
      <c r="AG5" s="175"/>
      <c r="AH5" s="176"/>
      <c r="AI5" s="174" t="s">
        <v>22</v>
      </c>
      <c r="AJ5" s="175"/>
      <c r="AK5" s="175"/>
      <c r="AL5" s="176"/>
      <c r="AM5" s="174" t="s">
        <v>23</v>
      </c>
      <c r="AN5" s="175"/>
      <c r="AO5" s="175"/>
      <c r="AP5" s="176"/>
      <c r="AQ5" s="174" t="s">
        <v>24</v>
      </c>
      <c r="AR5" s="175"/>
      <c r="AS5" s="175"/>
      <c r="AT5" s="176"/>
      <c r="AU5" s="20" t="s">
        <v>47</v>
      </c>
    </row>
    <row r="6" spans="1:52" ht="19.5" customHeight="1" thickBot="1" x14ac:dyDescent="0.25">
      <c r="A6" s="178"/>
      <c r="B6" s="269"/>
      <c r="C6" s="25"/>
      <c r="D6" s="26"/>
      <c r="E6" s="30">
        <f>IF(ISBLANK(D6),0,IF(ISBLANK(C5),0,IF(E5 = "D",MAX($A$5:$A$28) + 2,AH6)))</f>
        <v>0</v>
      </c>
      <c r="F6" s="25"/>
      <c r="G6" s="26"/>
      <c r="H6" s="30">
        <f>IF(ISBLANK(G6),0,IF(ISBLANK(F5),0,IF(H5 = "D",MAX($A$5:$A$28) + 2,AL6)))</f>
        <v>0</v>
      </c>
      <c r="I6" s="25"/>
      <c r="J6" s="26"/>
      <c r="K6" s="30">
        <f>IF(ISBLANK(J6),0,IF(ISBLANK(I5),0,IF(K5 = "D",MAX($A$5:$A$28) + 2,AP6)))</f>
        <v>0</v>
      </c>
      <c r="L6" s="25"/>
      <c r="M6" s="26"/>
      <c r="N6" s="30">
        <f>IF(ISBLANK(M6),0,IF(ISBLANK(L5),0,IF(N5 = "D",MAX($A$5:$A$28) + 2,AT6)))</f>
        <v>0</v>
      </c>
      <c r="O6" s="181"/>
      <c r="P6" s="166"/>
      <c r="Q6" s="164"/>
      <c r="T6" s="253"/>
      <c r="U6" s="166"/>
      <c r="V6" s="164"/>
      <c r="Y6" s="12">
        <f>O5</f>
        <v>0</v>
      </c>
      <c r="Z6" s="13">
        <f>P5</f>
        <v>0</v>
      </c>
      <c r="AA6" s="8">
        <f>RANK(Y6,$Y$6:$Y$17,1)</f>
        <v>1</v>
      </c>
      <c r="AB6" s="8">
        <f>RANK(Z6,$Z$6:$Z$17,0)</f>
        <v>1</v>
      </c>
      <c r="AC6" s="8">
        <f>AA6+AB6*0.00001</f>
        <v>1.0000100000000001</v>
      </c>
      <c r="AD6" s="22">
        <f>RANK(AC6,$AC$6:$AC$17,1)</f>
        <v>1</v>
      </c>
      <c r="AE6" s="17">
        <f>D6</f>
        <v>0</v>
      </c>
      <c r="AF6" s="18">
        <f>IF(AE6=0,MAX($A$5:$A$28) +1,IF(D5="d",MAX($A$5:$A$28) +2,RANK(AE6,$AE$6:$AE$17,0)))</f>
        <v>13</v>
      </c>
      <c r="AG6" s="8">
        <f t="shared" ref="AG6:AG17" si="0">COUNTIF($AF$6:$AF$17,AF6)</f>
        <v>12</v>
      </c>
      <c r="AH6" s="21" t="str">
        <f>IF(AE6=0,"MAX($A$5:$A$28) +1",IF(AG6 &gt; 1,IF(MOD(AG6,2) = 0,(AF6*AG6+AG6-1)/AG6,(AF6*AG6+AG6)/AG6),IF(AG6=1,AF6,(AF6*AG6+AG6-1)/AG6)))</f>
        <v>MAX($A$5:$A$28) +1</v>
      </c>
      <c r="AI6" s="17">
        <f>G6</f>
        <v>0</v>
      </c>
      <c r="AJ6">
        <f>IF(AI6=0,MAX($A$5:$A$28) +1,IF(G5="d",MAX($A$5:$A$28) +2,RANK(AI6,$AI$6:$AI$17,0)))</f>
        <v>13</v>
      </c>
      <c r="AK6" s="8">
        <f t="shared" ref="AK6:AK17" si="1">COUNTIF($AJ$6:$AJ$17,AJ6)</f>
        <v>12</v>
      </c>
      <c r="AL6" s="21">
        <f>IF(AI6=0,MAX($A$5:$A$28) +1,IF(AK6 &gt; 1,IF(MOD(AK6,2) = 0,(AJ6*AK6+AK6-1)/AK6,(AJ6*AK6+AK6)/AK6),IF(AK6=1,AJ6,(AJ6*AK6+AK6-1)/AK6)))</f>
        <v>13</v>
      </c>
      <c r="AM6" s="17">
        <f>J6</f>
        <v>0</v>
      </c>
      <c r="AN6" s="18">
        <f>IF(AM6=0,MAX($A$5:$A$28) +1,IF(J5="d",MAX($A$5:$A$28) +2,RANK(AM6,$AM$6:$AM$17,0)))</f>
        <v>13</v>
      </c>
      <c r="AO6" s="8">
        <f>COUNTIF($AN$6:$AN$17,AN6)</f>
        <v>12</v>
      </c>
      <c r="AP6" s="21">
        <f>IF(AM6=0,MAX($A$5:$A$28) +1,IF(AO6 &gt; 1,IF(MOD(AO6,2) = 0,(AN6*AO6+AO6-1)/AO6,(AN6*AO6+AO6)/AO6),IF(AO6=1,AN6,(AN6*AO6+AO6-1)/AO6)))</f>
        <v>13</v>
      </c>
      <c r="AQ6" s="17">
        <f>M6</f>
        <v>0</v>
      </c>
      <c r="AR6" s="18">
        <f>IF(AQ6=0,MAX($A$5:$A$28) +1,IF(M5="d",MAX($A$5:$A$28) +2,RANK(AQ6,$AQ$6:$AQ$17,0)))</f>
        <v>13</v>
      </c>
      <c r="AS6" s="8">
        <f>COUNTIF($AR$6:$AR$17,AR6)</f>
        <v>12</v>
      </c>
      <c r="AT6" s="21">
        <f>IF(AQ6=0,MAX($A$5:$A$28) +1,IF(AS6 &gt; 1,IF(MOD(AS6,2) = 0,(AR6*AS6+AS6-1)/AS6,(AR6*AS6+AS6)/AS6),IF(AS6=1,AR6,(AR6*AS6+AS6-1)/AS6)))</f>
        <v>13</v>
      </c>
      <c r="AU6" s="11">
        <f>T5</f>
        <v>28</v>
      </c>
      <c r="AV6" s="11">
        <f>U5</f>
        <v>12285</v>
      </c>
      <c r="AW6">
        <f>RANK(AU6,$AU$6:$AU$17,1)</f>
        <v>4</v>
      </c>
      <c r="AX6">
        <f>RANK(AV6,$AV$6:$AV$17,0)</f>
        <v>4</v>
      </c>
      <c r="AY6">
        <f>AW6+AX6*0.00001</f>
        <v>4.0000400000000003</v>
      </c>
      <c r="AZ6">
        <f>RANK(AY6,$AY$6:$AY$17,1)</f>
        <v>4</v>
      </c>
    </row>
    <row r="7" spans="1:52" ht="19.5" customHeight="1" x14ac:dyDescent="0.2">
      <c r="A7" s="177">
        <v>2</v>
      </c>
      <c r="B7" s="268"/>
      <c r="C7" s="167"/>
      <c r="D7" s="168"/>
      <c r="E7" s="75"/>
      <c r="F7" s="167"/>
      <c r="G7" s="168"/>
      <c r="H7" s="75"/>
      <c r="I7" s="167"/>
      <c r="J7" s="168"/>
      <c r="K7" s="75"/>
      <c r="L7" s="167"/>
      <c r="M7" s="168"/>
      <c r="N7" s="75"/>
      <c r="O7" s="180">
        <f>SUM(E8+H8+K8+N8)</f>
        <v>0</v>
      </c>
      <c r="P7" s="165">
        <f>SUM(D8+G8+J8+M8)</f>
        <v>0</v>
      </c>
      <c r="Q7" s="163">
        <f>AD7</f>
        <v>1</v>
      </c>
      <c r="T7" s="216">
        <f>O7+'12 družstiev Pretek č. 1'!O7+'12 družstiev Pretek č. 2'!O7+'12 družstiev Pretek č. 3'!O7+'12 družstiev Pretek č. 4'!O7+'12 družstiev Pretek č. 5'!O7+'12 družstiev Pretek č. 6'!O7</f>
        <v>24</v>
      </c>
      <c r="U7" s="165">
        <f>P7+'12 družstiev Pretek č. 1'!P7+'12 družstiev Pretek č. 2'!P7+'12 družstiev Pretek č. 3'!P7+'12 družstiev Pretek č. 4'!P7+'12 družstiev Pretek č. 5'!P7+'12 družstiev Pretek č. 6'!P7</f>
        <v>15100</v>
      </c>
      <c r="V7" s="163">
        <f>AZ7</f>
        <v>3</v>
      </c>
      <c r="Y7" s="12">
        <f>O7</f>
        <v>0</v>
      </c>
      <c r="Z7" s="13">
        <f>P7</f>
        <v>0</v>
      </c>
      <c r="AA7" s="8">
        <f t="shared" ref="AA7:AA17" si="2">RANK(Y7,$Y$6:$Y$17,1)</f>
        <v>1</v>
      </c>
      <c r="AB7" s="8">
        <f t="shared" ref="AB7:AB17" si="3">RANK(Z7,$Z$6:$Z$17,0)</f>
        <v>1</v>
      </c>
      <c r="AC7" s="8">
        <f t="shared" ref="AC7:AC17" si="4">AA7+AB7*0.00001</f>
        <v>1.0000100000000001</v>
      </c>
      <c r="AD7" s="22">
        <f t="shared" ref="AD7:AD17" si="5">RANK(AC7,$AC$6:$AC$17,1)</f>
        <v>1</v>
      </c>
      <c r="AE7" s="17">
        <f>D8</f>
        <v>0</v>
      </c>
      <c r="AF7" s="18">
        <f t="shared" ref="AF7:AF17" si="6">IF(AE7=0,MAX($A$5:$A$28) +1,IF(D6="d",MAX($A$5:$A$28) +2,RANK(AE7,$AE$6:$AE$17,0)))</f>
        <v>13</v>
      </c>
      <c r="AG7" s="8">
        <f t="shared" si="0"/>
        <v>12</v>
      </c>
      <c r="AH7" s="21">
        <f t="shared" ref="AH7:AH8" si="7">IF(AE7=0,MAX($A$5:$A$28) +1,IF(AG7 &gt; 1,IF(MOD(AG7,2) = 0,(AF7*AG7+AG7-1)/AG7,(AF7*AG7+AG7)/AG7),IF(AG7=1,AF7,(AF7*AG7+AG7-1)/AG7)))</f>
        <v>13</v>
      </c>
      <c r="AI7" s="17">
        <f>G8</f>
        <v>0</v>
      </c>
      <c r="AJ7">
        <f t="shared" ref="AJ7:AJ17" si="8">IF(AI7=0,MAX($A$5:$A$28) +1,IF(G6="d",MAX($A$5:$A$28) +2,RANK(AI7,$AI$6:$AI$17,0)))</f>
        <v>13</v>
      </c>
      <c r="AK7" s="8">
        <f t="shared" si="1"/>
        <v>12</v>
      </c>
      <c r="AL7" s="21">
        <f t="shared" ref="AL7:AL17" si="9">IF(AI7=0,MAX($A$5:$A$28) +1,IF(AK7 &gt; 1,IF(MOD(AK7,2) = 0,(AJ7*AK7+AK7-1)/AK7,(AJ7*AK7+AK7)/AK7),IF(AK7=1,AJ7,(AJ7*AK7+AK7-1)/AK7)))</f>
        <v>13</v>
      </c>
      <c r="AM7" s="17">
        <f>J8</f>
        <v>0</v>
      </c>
      <c r="AN7" s="18">
        <f t="shared" ref="AN7:AN17" si="10">IF(AM7=0,MAX($A$5:$A$28) +1,IF(J6="d",MAX($A$5:$A$28) +2,RANK(AM7,$AM$6:$AM$17,0)))</f>
        <v>13</v>
      </c>
      <c r="AO7" s="8">
        <f t="shared" ref="AO7:AO17" si="11">COUNTIF($AN$6:$AN$17,AN7)</f>
        <v>12</v>
      </c>
      <c r="AP7" s="21">
        <f t="shared" ref="AP7:AP17" si="12">IF(AM7=0,MAX($A$5:$A$28) +1,IF(AO7 &gt; 1,IF(MOD(AO7,2) = 0,(AN7*AO7+AO7-1)/AO7,(AN7*AO7+AO7)/AO7),IF(AO7=1,AN7,(AN7*AO7+AO7-1)/AO7)))</f>
        <v>13</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24</v>
      </c>
      <c r="AV7" s="11">
        <f>U7</f>
        <v>15100</v>
      </c>
      <c r="AW7">
        <f t="shared" ref="AW7:AW17" si="16">RANK(AU7,$AU$6:$AU$17,1)</f>
        <v>3</v>
      </c>
      <c r="AX7">
        <f t="shared" ref="AX7:AX17" si="17">RANK(AV7,$AV$6:$AV$17,0)</f>
        <v>2</v>
      </c>
      <c r="AY7">
        <f t="shared" ref="AY7:AY17" si="18">AW7+AX7*0.00001</f>
        <v>3.0000200000000001</v>
      </c>
      <c r="AZ7">
        <f t="shared" ref="AZ7:AZ17" si="19">RANK(AY7,$AY$6:$AY$17,1)</f>
        <v>3</v>
      </c>
    </row>
    <row r="8" spans="1:52" ht="19.5" customHeight="1" thickBot="1" x14ac:dyDescent="0.25">
      <c r="A8" s="178"/>
      <c r="B8" s="269"/>
      <c r="C8" s="25"/>
      <c r="D8" s="26"/>
      <c r="E8" s="30">
        <f>IF(ISBLANK(D8),0,IF(ISBLANK(C7),0,IF(E7 = "D",MAX($A$5:$A$28) + 2,AH7)))</f>
        <v>0</v>
      </c>
      <c r="F8" s="25"/>
      <c r="G8" s="26"/>
      <c r="H8" s="30">
        <f>IF(ISBLANK(G8),0,IF(ISBLANK(F7),0,IF(H7 = "D",MAX($A$5:$A$28) + 2,AL7)))</f>
        <v>0</v>
      </c>
      <c r="I8" s="25"/>
      <c r="J8" s="26"/>
      <c r="K8" s="30">
        <f>IF(ISBLANK(J8),0,IF(ISBLANK(I7),0,IF(K7 = "D",MAX($A$5:$A$28) + 2,AP7)))</f>
        <v>0</v>
      </c>
      <c r="L8" s="25"/>
      <c r="M8" s="26"/>
      <c r="N8" s="30">
        <f>IF(ISBLANK(M8),0,IF(ISBLANK(L7),0,IF(N7 = "D",MAX($A$5:$A$28) + 2,AT7)))</f>
        <v>0</v>
      </c>
      <c r="O8" s="181"/>
      <c r="P8" s="166"/>
      <c r="Q8" s="164"/>
      <c r="T8" s="253"/>
      <c r="U8" s="166"/>
      <c r="V8" s="164"/>
      <c r="Y8" s="12">
        <f>O9</f>
        <v>0</v>
      </c>
      <c r="Z8" s="13">
        <f>P9</f>
        <v>0</v>
      </c>
      <c r="AA8" s="8">
        <f t="shared" si="2"/>
        <v>1</v>
      </c>
      <c r="AB8" s="8">
        <f t="shared" si="3"/>
        <v>1</v>
      </c>
      <c r="AC8" s="8">
        <f t="shared" si="4"/>
        <v>1.0000100000000001</v>
      </c>
      <c r="AD8" s="22">
        <f t="shared" si="5"/>
        <v>1</v>
      </c>
      <c r="AE8" s="17">
        <f>D10</f>
        <v>0</v>
      </c>
      <c r="AF8" s="18">
        <f t="shared" si="6"/>
        <v>13</v>
      </c>
      <c r="AG8" s="8">
        <f t="shared" si="0"/>
        <v>12</v>
      </c>
      <c r="AH8" s="21">
        <f t="shared" si="7"/>
        <v>13</v>
      </c>
      <c r="AI8" s="17">
        <f>G10</f>
        <v>0</v>
      </c>
      <c r="AJ8">
        <f t="shared" si="8"/>
        <v>13</v>
      </c>
      <c r="AK8" s="8">
        <f t="shared" si="1"/>
        <v>12</v>
      </c>
      <c r="AL8" s="21">
        <f t="shared" si="9"/>
        <v>13</v>
      </c>
      <c r="AM8" s="17">
        <f>J10</f>
        <v>0</v>
      </c>
      <c r="AN8" s="18">
        <f t="shared" si="10"/>
        <v>13</v>
      </c>
      <c r="AO8" s="8">
        <f t="shared" si="11"/>
        <v>12</v>
      </c>
      <c r="AP8" s="21">
        <f t="shared" si="12"/>
        <v>13</v>
      </c>
      <c r="AQ8" s="17">
        <f>M10</f>
        <v>0</v>
      </c>
      <c r="AR8" s="18">
        <f t="shared" si="13"/>
        <v>13</v>
      </c>
      <c r="AS8" s="8">
        <f t="shared" si="14"/>
        <v>12</v>
      </c>
      <c r="AT8" s="21">
        <f t="shared" si="15"/>
        <v>13</v>
      </c>
      <c r="AU8" s="11">
        <f>T9</f>
        <v>23</v>
      </c>
      <c r="AV8" s="11">
        <f>U9</f>
        <v>14580</v>
      </c>
      <c r="AW8">
        <f t="shared" si="16"/>
        <v>2</v>
      </c>
      <c r="AX8">
        <f t="shared" si="17"/>
        <v>3</v>
      </c>
      <c r="AY8">
        <f t="shared" si="18"/>
        <v>2.0000300000000002</v>
      </c>
      <c r="AZ8">
        <f t="shared" si="19"/>
        <v>2</v>
      </c>
    </row>
    <row r="9" spans="1:52" ht="19.5" customHeight="1" x14ac:dyDescent="0.2">
      <c r="A9" s="179">
        <v>3</v>
      </c>
      <c r="B9" s="268"/>
      <c r="C9" s="167"/>
      <c r="D9" s="168"/>
      <c r="E9" s="75"/>
      <c r="F9" s="167"/>
      <c r="G9" s="168"/>
      <c r="H9" s="75"/>
      <c r="I9" s="167"/>
      <c r="J9" s="168"/>
      <c r="K9" s="75"/>
      <c r="L9" s="167"/>
      <c r="M9" s="168"/>
      <c r="N9" s="75"/>
      <c r="O9" s="180">
        <f>SUM(E10+H10+K10+N10)</f>
        <v>0</v>
      </c>
      <c r="P9" s="165">
        <f>SUM(D10+G10+J10+M10)</f>
        <v>0</v>
      </c>
      <c r="Q9" s="163">
        <f>AD8</f>
        <v>1</v>
      </c>
      <c r="T9" s="216">
        <f>O9+'12 družstiev Pretek č. 1'!O9+'12 družstiev Pretek č. 2'!O9+'12 družstiev Pretek č. 3'!O9+'12 družstiev Pretek č. 4'!O9+'12 družstiev Pretek č. 5'!O9+'12 družstiev Pretek č. 6'!O9</f>
        <v>23</v>
      </c>
      <c r="U9" s="165">
        <f>P9+'12 družstiev Pretek č. 1'!P9+'12 družstiev Pretek č. 2'!P9+'12 družstiev Pretek č. 3'!P9+'12 družstiev Pretek č. 4'!P9+'12 družstiev Pretek č. 5'!P9+'12 družstiev Pretek č. 6'!P9</f>
        <v>14580</v>
      </c>
      <c r="V9" s="163">
        <f>AZ8</f>
        <v>2</v>
      </c>
      <c r="Y9" s="12">
        <f>O11</f>
        <v>0</v>
      </c>
      <c r="Z9" s="13">
        <f>P11</f>
        <v>0</v>
      </c>
      <c r="AA9" s="8">
        <f t="shared" si="2"/>
        <v>1</v>
      </c>
      <c r="AB9" s="8">
        <f t="shared" si="3"/>
        <v>1</v>
      </c>
      <c r="AC9" s="8">
        <f t="shared" si="4"/>
        <v>1.0000100000000001</v>
      </c>
      <c r="AD9" s="22">
        <f t="shared" si="5"/>
        <v>1</v>
      </c>
      <c r="AE9" s="17">
        <f>D12</f>
        <v>0</v>
      </c>
      <c r="AF9" s="18">
        <f t="shared" si="6"/>
        <v>13</v>
      </c>
      <c r="AG9" s="8">
        <f t="shared" si="0"/>
        <v>12</v>
      </c>
      <c r="AH9" s="21">
        <f>IF(AE9=0,MAX($A$5:$A$28) +1,IF(AG9 &gt; 1,IF(MOD(AG9,2) = 0,(AF9*AG9+AG9-1)/AG9,(AF9*AG9+AG9)/AG9),IF(AG9=1,AF9,(AF9*AG9+AG9-1)/AG9)))</f>
        <v>13</v>
      </c>
      <c r="AI9" s="17">
        <f>G12</f>
        <v>0</v>
      </c>
      <c r="AJ9">
        <f t="shared" si="8"/>
        <v>13</v>
      </c>
      <c r="AK9" s="8">
        <f t="shared" si="1"/>
        <v>12</v>
      </c>
      <c r="AL9" s="21">
        <f t="shared" si="9"/>
        <v>13</v>
      </c>
      <c r="AM9" s="17">
        <f>J12</f>
        <v>0</v>
      </c>
      <c r="AN9" s="18">
        <f t="shared" si="10"/>
        <v>13</v>
      </c>
      <c r="AO9" s="8">
        <f t="shared" si="11"/>
        <v>12</v>
      </c>
      <c r="AP9" s="21">
        <f t="shared" si="12"/>
        <v>13</v>
      </c>
      <c r="AQ9" s="17">
        <f>M12</f>
        <v>0</v>
      </c>
      <c r="AR9" s="18">
        <f t="shared" si="13"/>
        <v>13</v>
      </c>
      <c r="AS9" s="8">
        <f t="shared" si="14"/>
        <v>12</v>
      </c>
      <c r="AT9" s="21">
        <f t="shared" si="15"/>
        <v>13</v>
      </c>
      <c r="AU9" s="11">
        <f>T11</f>
        <v>40</v>
      </c>
      <c r="AV9" s="11">
        <f>U11</f>
        <v>5665</v>
      </c>
      <c r="AW9">
        <f t="shared" si="16"/>
        <v>8</v>
      </c>
      <c r="AX9">
        <f t="shared" si="17"/>
        <v>9</v>
      </c>
      <c r="AY9">
        <f t="shared" si="18"/>
        <v>8.0000900000000001</v>
      </c>
      <c r="AZ9">
        <f t="shared" si="19"/>
        <v>8</v>
      </c>
    </row>
    <row r="10" spans="1:52" ht="19.5" customHeight="1" thickBot="1" x14ac:dyDescent="0.25">
      <c r="A10" s="179"/>
      <c r="B10" s="269"/>
      <c r="C10" s="25"/>
      <c r="D10" s="26"/>
      <c r="E10" s="30">
        <f>IF(ISBLANK(D10),0,IF(ISBLANK(C9),0,IF(E9 = "D",MAX($A$5:$A$28) + 2,AH8)))</f>
        <v>0</v>
      </c>
      <c r="F10" s="25"/>
      <c r="G10" s="26"/>
      <c r="H10" s="30">
        <f>IF(ISBLANK(G10),0,IF(ISBLANK(F9),0,IF(H9 = "D",MAX($A$5:$A$28) + 2,AL8)))</f>
        <v>0</v>
      </c>
      <c r="I10" s="25"/>
      <c r="J10" s="26"/>
      <c r="K10" s="30">
        <f>IF(ISBLANK(J10),0,IF(ISBLANK(I9),0,IF(K9 = "D",MAX($A$5:$A$28) + 2,AP8)))</f>
        <v>0</v>
      </c>
      <c r="L10" s="25"/>
      <c r="M10" s="26"/>
      <c r="N10" s="30">
        <f>IF(ISBLANK(M10),0,IF(ISBLANK(L9),0,IF(N9 = "D",MAX($A$5:$A$28) + 2,AT8)))</f>
        <v>0</v>
      </c>
      <c r="O10" s="181"/>
      <c r="P10" s="166"/>
      <c r="Q10" s="164"/>
      <c r="T10" s="253"/>
      <c r="U10" s="166"/>
      <c r="V10" s="164"/>
      <c r="Y10" s="12">
        <f>O13</f>
        <v>0</v>
      </c>
      <c r="Z10" s="13">
        <f>P13</f>
        <v>0</v>
      </c>
      <c r="AA10" s="8">
        <f t="shared" si="2"/>
        <v>1</v>
      </c>
      <c r="AB10" s="8">
        <f t="shared" si="3"/>
        <v>1</v>
      </c>
      <c r="AC10" s="8">
        <f t="shared" si="4"/>
        <v>1.0000100000000001</v>
      </c>
      <c r="AD10" s="22">
        <f t="shared" si="5"/>
        <v>1</v>
      </c>
      <c r="AE10" s="17">
        <f>D14</f>
        <v>0</v>
      </c>
      <c r="AF10" s="18">
        <f t="shared" si="6"/>
        <v>13</v>
      </c>
      <c r="AG10" s="8">
        <f t="shared" si="0"/>
        <v>12</v>
      </c>
      <c r="AH10" s="21" t="str">
        <f t="shared" ref="AH10:AH17" si="20">IF(AE10=0,"MAX($A$5:$A$28) +1",IF(AG10 &gt; 1,IF(MOD(AG10,2) = 0,(AF10*AG10+AG10-1)/AG10,(AF10*AG10+AG10)/AG10),IF(AG10=1,AF10,(AF10*AG10+AG10-1)/AG10)))</f>
        <v>MAX($A$5:$A$28) +1</v>
      </c>
      <c r="AI10" s="17">
        <f>G14</f>
        <v>0</v>
      </c>
      <c r="AJ10">
        <f t="shared" si="8"/>
        <v>13</v>
      </c>
      <c r="AK10" s="8">
        <f t="shared" si="1"/>
        <v>12</v>
      </c>
      <c r="AL10" s="21">
        <f t="shared" si="9"/>
        <v>13</v>
      </c>
      <c r="AM10" s="17">
        <f>J14</f>
        <v>0</v>
      </c>
      <c r="AN10" s="18">
        <f t="shared" si="10"/>
        <v>13</v>
      </c>
      <c r="AO10" s="8">
        <f t="shared" si="11"/>
        <v>12</v>
      </c>
      <c r="AP10" s="21">
        <f t="shared" si="12"/>
        <v>13</v>
      </c>
      <c r="AQ10" s="17">
        <f>M14</f>
        <v>0</v>
      </c>
      <c r="AR10" s="18">
        <f t="shared" si="13"/>
        <v>13</v>
      </c>
      <c r="AS10" s="8">
        <f t="shared" si="14"/>
        <v>12</v>
      </c>
      <c r="AT10" s="21">
        <f t="shared" si="15"/>
        <v>13</v>
      </c>
      <c r="AU10" s="11">
        <f>T13</f>
        <v>36</v>
      </c>
      <c r="AV10" s="11">
        <f>U13</f>
        <v>6485</v>
      </c>
      <c r="AW10">
        <f t="shared" si="16"/>
        <v>6</v>
      </c>
      <c r="AX10">
        <f t="shared" si="17"/>
        <v>7</v>
      </c>
      <c r="AY10">
        <f t="shared" si="18"/>
        <v>6.00007</v>
      </c>
      <c r="AZ10">
        <f t="shared" si="19"/>
        <v>7</v>
      </c>
    </row>
    <row r="11" spans="1:52" ht="19.5" customHeight="1" x14ac:dyDescent="0.2">
      <c r="A11" s="177">
        <v>4</v>
      </c>
      <c r="B11" s="268"/>
      <c r="C11" s="167"/>
      <c r="D11" s="168"/>
      <c r="E11" s="75"/>
      <c r="F11" s="167"/>
      <c r="G11" s="168"/>
      <c r="H11" s="75"/>
      <c r="I11" s="167"/>
      <c r="J11" s="168"/>
      <c r="K11" s="75"/>
      <c r="L11" s="167"/>
      <c r="M11" s="168"/>
      <c r="N11" s="75"/>
      <c r="O11" s="180">
        <f>SUM(E12+H12+K12+N12)</f>
        <v>0</v>
      </c>
      <c r="P11" s="165">
        <f>SUM(D12+G12+J12+M12)</f>
        <v>0</v>
      </c>
      <c r="Q11" s="163">
        <f>AD9</f>
        <v>1</v>
      </c>
      <c r="T11" s="216">
        <f>O11+'12 družstiev Pretek č. 1'!O11+'12 družstiev Pretek č. 2'!O11+'12 družstiev Pretek č. 3'!O11+'12 družstiev Pretek č. 4'!O11+'12 družstiev Pretek č. 5'!O11+'12 družstiev Pretek č. 6'!O11</f>
        <v>40</v>
      </c>
      <c r="U11" s="165">
        <f>P11+'12 družstiev Pretek č. 1'!P11+'12 družstiev Pretek č. 2'!P11+'12 družstiev Pretek č. 3'!P11+'12 družstiev Pretek č. 4'!P11+'12 družstiev Pretek č. 5'!P11+'12 družstiev Pretek č. 6'!P11</f>
        <v>5665</v>
      </c>
      <c r="V11" s="163">
        <f>AZ9</f>
        <v>8</v>
      </c>
      <c r="Y11" s="12">
        <f>O15</f>
        <v>0</v>
      </c>
      <c r="Z11" s="13">
        <f>P15</f>
        <v>0</v>
      </c>
      <c r="AA11" s="8">
        <f t="shared" si="2"/>
        <v>1</v>
      </c>
      <c r="AB11" s="8">
        <f t="shared" si="3"/>
        <v>1</v>
      </c>
      <c r="AC11" s="8">
        <f t="shared" si="4"/>
        <v>1.0000100000000001</v>
      </c>
      <c r="AD11" s="22">
        <f t="shared" si="5"/>
        <v>1</v>
      </c>
      <c r="AE11" s="17">
        <f>D16</f>
        <v>0</v>
      </c>
      <c r="AF11" s="18">
        <f t="shared" si="6"/>
        <v>13</v>
      </c>
      <c r="AG11" s="8">
        <f t="shared" si="0"/>
        <v>12</v>
      </c>
      <c r="AH11" s="21" t="str">
        <f t="shared" si="20"/>
        <v>MAX($A$5:$A$28) +1</v>
      </c>
      <c r="AI11" s="17">
        <f>G16</f>
        <v>0</v>
      </c>
      <c r="AJ11">
        <f t="shared" si="8"/>
        <v>13</v>
      </c>
      <c r="AK11" s="8">
        <f t="shared" si="1"/>
        <v>12</v>
      </c>
      <c r="AL11" s="21">
        <f t="shared" si="9"/>
        <v>13</v>
      </c>
      <c r="AM11" s="17">
        <f>J16</f>
        <v>0</v>
      </c>
      <c r="AN11" s="18">
        <f t="shared" si="10"/>
        <v>13</v>
      </c>
      <c r="AO11" s="8">
        <f t="shared" si="11"/>
        <v>12</v>
      </c>
      <c r="AP11" s="21">
        <f t="shared" si="12"/>
        <v>13</v>
      </c>
      <c r="AQ11" s="17">
        <f>M16</f>
        <v>0</v>
      </c>
      <c r="AR11" s="18">
        <f t="shared" si="13"/>
        <v>13</v>
      </c>
      <c r="AS11" s="8">
        <f t="shared" si="14"/>
        <v>12</v>
      </c>
      <c r="AT11" s="21">
        <f t="shared" si="15"/>
        <v>13</v>
      </c>
      <c r="AU11" s="11">
        <f>T15</f>
        <v>43</v>
      </c>
      <c r="AV11" s="11">
        <f>U15</f>
        <v>6470</v>
      </c>
      <c r="AW11">
        <f t="shared" si="16"/>
        <v>9</v>
      </c>
      <c r="AX11">
        <f t="shared" si="17"/>
        <v>8</v>
      </c>
      <c r="AY11">
        <f t="shared" si="18"/>
        <v>9.0000800000000005</v>
      </c>
      <c r="AZ11">
        <f t="shared" si="19"/>
        <v>9</v>
      </c>
    </row>
    <row r="12" spans="1:52" ht="19.5" customHeight="1" thickBot="1" x14ac:dyDescent="0.25">
      <c r="A12" s="178"/>
      <c r="B12" s="269"/>
      <c r="C12" s="25"/>
      <c r="D12" s="26"/>
      <c r="E12" s="30">
        <f>IF(ISBLANK(D12),0,IF(ISBLANK(C11),0,IF(E11 = "D",MAX($A$5:$A$28) + 2,AH9)))</f>
        <v>0</v>
      </c>
      <c r="F12" s="25"/>
      <c r="G12" s="26"/>
      <c r="H12" s="30">
        <f>IF(ISBLANK(G12),0,IF(ISBLANK(F11),0,IF(H11 = "D",MAX($A$5:$A$28) + 2,AL9)))</f>
        <v>0</v>
      </c>
      <c r="I12" s="25"/>
      <c r="J12" s="26"/>
      <c r="K12" s="30">
        <f>IF(ISBLANK(J12),0,IF(ISBLANK(I11),0,IF(K11 = "D",MAX($A$5:$A$28) + 2,AP9)))</f>
        <v>0</v>
      </c>
      <c r="L12" s="25"/>
      <c r="M12" s="26"/>
      <c r="N12" s="30">
        <f>IF(ISBLANK(M12),0,IF(ISBLANK(L11),0,IF(N11 = "D",MAX($A$5:$A$28) + 2,AT9)))</f>
        <v>0</v>
      </c>
      <c r="O12" s="181"/>
      <c r="P12" s="166"/>
      <c r="Q12" s="164"/>
      <c r="T12" s="253"/>
      <c r="U12" s="166"/>
      <c r="V12" s="164"/>
      <c r="W12" s="20"/>
      <c r="Y12" s="12">
        <f>O17</f>
        <v>0</v>
      </c>
      <c r="Z12" s="13">
        <f>P17</f>
        <v>0</v>
      </c>
      <c r="AA12" s="8">
        <f t="shared" si="2"/>
        <v>1</v>
      </c>
      <c r="AB12" s="8">
        <f t="shared" si="3"/>
        <v>1</v>
      </c>
      <c r="AC12" s="8">
        <f t="shared" si="4"/>
        <v>1.0000100000000001</v>
      </c>
      <c r="AD12" s="22">
        <f t="shared" si="5"/>
        <v>1</v>
      </c>
      <c r="AE12" s="17">
        <f>D18</f>
        <v>0</v>
      </c>
      <c r="AF12" s="18">
        <f t="shared" si="6"/>
        <v>13</v>
      </c>
      <c r="AG12" s="8">
        <f t="shared" si="0"/>
        <v>12</v>
      </c>
      <c r="AH12" s="21" t="str">
        <f t="shared" si="20"/>
        <v>MAX($A$5:$A$28) +1</v>
      </c>
      <c r="AI12" s="17">
        <f>G18</f>
        <v>0</v>
      </c>
      <c r="AJ12">
        <f t="shared" si="8"/>
        <v>13</v>
      </c>
      <c r="AK12" s="8">
        <f t="shared" si="1"/>
        <v>12</v>
      </c>
      <c r="AL12" s="21">
        <f t="shared" si="9"/>
        <v>13</v>
      </c>
      <c r="AM12" s="17">
        <f>J18</f>
        <v>0</v>
      </c>
      <c r="AN12" s="18">
        <f t="shared" si="10"/>
        <v>13</v>
      </c>
      <c r="AO12" s="8">
        <f t="shared" si="11"/>
        <v>12</v>
      </c>
      <c r="AP12" s="21">
        <f t="shared" si="12"/>
        <v>13</v>
      </c>
      <c r="AQ12" s="17">
        <f>M18</f>
        <v>0</v>
      </c>
      <c r="AR12" s="18">
        <f t="shared" si="13"/>
        <v>13</v>
      </c>
      <c r="AS12" s="8">
        <f t="shared" si="14"/>
        <v>12</v>
      </c>
      <c r="AT12" s="21">
        <f t="shared" si="15"/>
        <v>13</v>
      </c>
      <c r="AU12" s="11">
        <f>T17</f>
        <v>28</v>
      </c>
      <c r="AV12" s="11">
        <f>U17</f>
        <v>11810</v>
      </c>
      <c r="AW12">
        <f t="shared" si="16"/>
        <v>4</v>
      </c>
      <c r="AX12">
        <f t="shared" si="17"/>
        <v>5</v>
      </c>
      <c r="AY12">
        <f t="shared" si="18"/>
        <v>4.0000499999999999</v>
      </c>
      <c r="AZ12">
        <f t="shared" si="19"/>
        <v>5</v>
      </c>
    </row>
    <row r="13" spans="1:52" ht="19.5" customHeight="1" x14ac:dyDescent="0.2">
      <c r="A13" s="179">
        <v>5</v>
      </c>
      <c r="B13" s="268"/>
      <c r="C13" s="167"/>
      <c r="D13" s="168"/>
      <c r="E13" s="75"/>
      <c r="F13" s="167"/>
      <c r="G13" s="168"/>
      <c r="H13" s="75"/>
      <c r="I13" s="167"/>
      <c r="J13" s="168"/>
      <c r="K13" s="75"/>
      <c r="L13" s="167"/>
      <c r="M13" s="168"/>
      <c r="N13" s="75"/>
      <c r="O13" s="180">
        <f>SUM(E14+H14+K14+N14)</f>
        <v>0</v>
      </c>
      <c r="P13" s="165">
        <f>SUM(D14+G14+J14+M14)</f>
        <v>0</v>
      </c>
      <c r="Q13" s="163">
        <f>AD10</f>
        <v>1</v>
      </c>
      <c r="T13" s="216">
        <f>O13+'12 družstiev Pretek č. 1'!O13+'12 družstiev Pretek č. 2'!O13+'12 družstiev Pretek č. 3'!O13+'12 družstiev Pretek č. 4'!O13+'12 družstiev Pretek č. 5'!O13+'12 družstiev Pretek č. 6'!O13</f>
        <v>36</v>
      </c>
      <c r="U13" s="165">
        <f>P13+'12 družstiev Pretek č. 1'!P13+'12 družstiev Pretek č. 2'!P13+'12 družstiev Pretek č. 3'!P13+'12 družstiev Pretek č. 4'!P13+'12 družstiev Pretek č. 5'!P13+'12 družstiev Pretek č. 6'!P13</f>
        <v>6485</v>
      </c>
      <c r="V13" s="163">
        <f>AZ10</f>
        <v>7</v>
      </c>
      <c r="W13" s="20"/>
      <c r="Y13" s="12">
        <f>O19</f>
        <v>0</v>
      </c>
      <c r="Z13" s="13">
        <f>P19</f>
        <v>0</v>
      </c>
      <c r="AA13" s="8">
        <f t="shared" si="2"/>
        <v>1</v>
      </c>
      <c r="AB13" s="8">
        <f t="shared" si="3"/>
        <v>1</v>
      </c>
      <c r="AC13" s="8">
        <f t="shared" si="4"/>
        <v>1.0000100000000001</v>
      </c>
      <c r="AD13" s="22">
        <f t="shared" si="5"/>
        <v>1</v>
      </c>
      <c r="AE13" s="17">
        <f>D20</f>
        <v>0</v>
      </c>
      <c r="AF13" s="18">
        <f t="shared" si="6"/>
        <v>13</v>
      </c>
      <c r="AG13" s="8">
        <f t="shared" si="0"/>
        <v>12</v>
      </c>
      <c r="AH13" s="21" t="str">
        <f t="shared" si="20"/>
        <v>MAX($A$5:$A$28) +1</v>
      </c>
      <c r="AI13" s="17">
        <f>G20</f>
        <v>0</v>
      </c>
      <c r="AJ13">
        <f t="shared" si="8"/>
        <v>13</v>
      </c>
      <c r="AK13" s="8">
        <f t="shared" si="1"/>
        <v>12</v>
      </c>
      <c r="AL13" s="21">
        <f t="shared" si="9"/>
        <v>13</v>
      </c>
      <c r="AM13" s="17">
        <f>J20</f>
        <v>0</v>
      </c>
      <c r="AN13" s="18">
        <f t="shared" si="10"/>
        <v>13</v>
      </c>
      <c r="AO13" s="8">
        <f t="shared" si="11"/>
        <v>12</v>
      </c>
      <c r="AP13" s="21">
        <f t="shared" si="12"/>
        <v>13</v>
      </c>
      <c r="AQ13" s="17">
        <f>M20</f>
        <v>0</v>
      </c>
      <c r="AR13" s="18">
        <f t="shared" si="13"/>
        <v>13</v>
      </c>
      <c r="AS13" s="8">
        <f t="shared" si="14"/>
        <v>12</v>
      </c>
      <c r="AT13" s="21">
        <f t="shared" si="15"/>
        <v>13</v>
      </c>
      <c r="AU13" s="11">
        <f>T19</f>
        <v>13</v>
      </c>
      <c r="AV13" s="11">
        <f>U19</f>
        <v>22125</v>
      </c>
      <c r="AW13">
        <f t="shared" si="16"/>
        <v>1</v>
      </c>
      <c r="AX13">
        <f t="shared" si="17"/>
        <v>1</v>
      </c>
      <c r="AY13">
        <f t="shared" si="18"/>
        <v>1.0000100000000001</v>
      </c>
      <c r="AZ13">
        <f t="shared" si="19"/>
        <v>1</v>
      </c>
    </row>
    <row r="14" spans="1:52" ht="19.5" customHeight="1" thickBot="1" x14ac:dyDescent="0.25">
      <c r="A14" s="179"/>
      <c r="B14" s="269"/>
      <c r="C14" s="25"/>
      <c r="D14" s="26"/>
      <c r="E14" s="30">
        <f>IF(ISBLANK(D14),0,IF(ISBLANK(C13),0,IF(E13 = "D",MAX($A$5:$A$28) + 2,AH10)))</f>
        <v>0</v>
      </c>
      <c r="F14" s="25"/>
      <c r="G14" s="26"/>
      <c r="H14" s="30">
        <f>IF(ISBLANK(G14),0,IF(ISBLANK(F13),0,IF(H13 = "D",MAX($A$5:$A$28) + 2,AL10)))</f>
        <v>0</v>
      </c>
      <c r="I14" s="25"/>
      <c r="J14" s="26"/>
      <c r="K14" s="30">
        <f>IF(ISBLANK(J14),0,IF(ISBLANK(I13),0,IF(K13 = "D",MAX($A$5:$A$28) + 2,AP10)))</f>
        <v>0</v>
      </c>
      <c r="L14" s="25"/>
      <c r="M14" s="26"/>
      <c r="N14" s="30">
        <f>IF(ISBLANK(M14),0,IF(ISBLANK(L13),0,IF(N13 = "D",MAX($A$5:$A$28) + 2,AT10)))</f>
        <v>0</v>
      </c>
      <c r="O14" s="181"/>
      <c r="P14" s="166"/>
      <c r="Q14" s="164"/>
      <c r="T14" s="253"/>
      <c r="U14" s="166"/>
      <c r="V14" s="164"/>
      <c r="W14" s="20"/>
      <c r="Y14" s="12">
        <f>O21</f>
        <v>0</v>
      </c>
      <c r="Z14" s="13">
        <f>P21</f>
        <v>0</v>
      </c>
      <c r="AA14" s="8">
        <f t="shared" si="2"/>
        <v>1</v>
      </c>
      <c r="AB14" s="8">
        <f t="shared" si="3"/>
        <v>1</v>
      </c>
      <c r="AC14" s="8">
        <f t="shared" si="4"/>
        <v>1.0000100000000001</v>
      </c>
      <c r="AD14" s="22">
        <f t="shared" si="5"/>
        <v>1</v>
      </c>
      <c r="AE14" s="17">
        <f>D22</f>
        <v>0</v>
      </c>
      <c r="AF14" s="18">
        <f t="shared" si="6"/>
        <v>13</v>
      </c>
      <c r="AG14" s="8">
        <f t="shared" si="0"/>
        <v>12</v>
      </c>
      <c r="AH14" s="21" t="str">
        <f t="shared" si="20"/>
        <v>MAX($A$5:$A$28) +1</v>
      </c>
      <c r="AI14" s="17">
        <f>G22</f>
        <v>0</v>
      </c>
      <c r="AJ14">
        <f t="shared" si="8"/>
        <v>13</v>
      </c>
      <c r="AK14" s="8">
        <f t="shared" si="1"/>
        <v>12</v>
      </c>
      <c r="AL14" s="21">
        <f t="shared" si="9"/>
        <v>13</v>
      </c>
      <c r="AM14" s="17">
        <f>J22</f>
        <v>0</v>
      </c>
      <c r="AN14" s="18">
        <f t="shared" si="10"/>
        <v>13</v>
      </c>
      <c r="AO14" s="8">
        <f t="shared" si="11"/>
        <v>12</v>
      </c>
      <c r="AP14" s="21">
        <f t="shared" si="12"/>
        <v>13</v>
      </c>
      <c r="AQ14" s="17">
        <f>M22</f>
        <v>0</v>
      </c>
      <c r="AR14" s="18">
        <f t="shared" si="13"/>
        <v>13</v>
      </c>
      <c r="AS14" s="8">
        <f t="shared" si="14"/>
        <v>12</v>
      </c>
      <c r="AT14" s="21">
        <f t="shared" si="15"/>
        <v>13</v>
      </c>
      <c r="AU14" s="11">
        <f>T21</f>
        <v>36</v>
      </c>
      <c r="AV14" s="11">
        <f>U21</f>
        <v>9575</v>
      </c>
      <c r="AW14">
        <f t="shared" si="16"/>
        <v>6</v>
      </c>
      <c r="AX14">
        <f t="shared" si="17"/>
        <v>6</v>
      </c>
      <c r="AY14">
        <f t="shared" si="18"/>
        <v>6.0000600000000004</v>
      </c>
      <c r="AZ14">
        <f t="shared" si="19"/>
        <v>6</v>
      </c>
    </row>
    <row r="15" spans="1:52" ht="19.5" customHeight="1" x14ac:dyDescent="0.2">
      <c r="A15" s="177">
        <v>6</v>
      </c>
      <c r="B15" s="268"/>
      <c r="C15" s="167"/>
      <c r="D15" s="168"/>
      <c r="E15" s="75"/>
      <c r="F15" s="167"/>
      <c r="G15" s="168"/>
      <c r="H15" s="75"/>
      <c r="I15" s="167"/>
      <c r="J15" s="168"/>
      <c r="K15" s="75"/>
      <c r="L15" s="167"/>
      <c r="M15" s="168"/>
      <c r="N15" s="75"/>
      <c r="O15" s="180">
        <f>SUM(E16+H16+K16+N16)</f>
        <v>0</v>
      </c>
      <c r="P15" s="165">
        <f>SUM(D16+G16+J16+M16)</f>
        <v>0</v>
      </c>
      <c r="Q15" s="163">
        <f>AD11</f>
        <v>1</v>
      </c>
      <c r="T15" s="216">
        <f>O15+'12 družstiev Pretek č. 1'!O15+'12 družstiev Pretek č. 2'!O15+'12 družstiev Pretek č. 3'!O15+'12 družstiev Pretek č. 4'!O15+'12 družstiev Pretek č. 5'!O15+'12 družstiev Pretek č. 6'!O15</f>
        <v>43</v>
      </c>
      <c r="U15" s="165">
        <f>P15+'12 družstiev Pretek č. 1'!P15+'12 družstiev Pretek č. 2'!P15+'12 družstiev Pretek č. 3'!P15+'12 družstiev Pretek č. 4'!P15+'12 družstiev Pretek č. 5'!P15+'12 družstiev Pretek č. 6'!P15</f>
        <v>6470</v>
      </c>
      <c r="V15" s="163">
        <f>AZ11</f>
        <v>9</v>
      </c>
      <c r="Y15" s="12">
        <f>O23</f>
        <v>0</v>
      </c>
      <c r="Z15" s="13">
        <f>P23</f>
        <v>0</v>
      </c>
      <c r="AA15" s="8">
        <f t="shared" si="2"/>
        <v>1</v>
      </c>
      <c r="AB15" s="8">
        <f t="shared" si="3"/>
        <v>1</v>
      </c>
      <c r="AC15" s="8">
        <f t="shared" si="4"/>
        <v>1.0000100000000001</v>
      </c>
      <c r="AD15" s="22">
        <f t="shared" si="5"/>
        <v>1</v>
      </c>
      <c r="AE15" s="17">
        <f>D24</f>
        <v>0</v>
      </c>
      <c r="AF15" s="18">
        <f t="shared" si="6"/>
        <v>13</v>
      </c>
      <c r="AG15" s="8">
        <f t="shared" si="0"/>
        <v>12</v>
      </c>
      <c r="AH15" s="21" t="str">
        <f t="shared" si="20"/>
        <v>MAX($A$5:$A$28) +1</v>
      </c>
      <c r="AI15" s="17">
        <f>G24</f>
        <v>0</v>
      </c>
      <c r="AJ15">
        <f t="shared" si="8"/>
        <v>13</v>
      </c>
      <c r="AK15" s="8">
        <f t="shared" si="1"/>
        <v>12</v>
      </c>
      <c r="AL15" s="21">
        <f t="shared" si="9"/>
        <v>13</v>
      </c>
      <c r="AM15" s="17">
        <f>J24</f>
        <v>0</v>
      </c>
      <c r="AN15" s="18">
        <f t="shared" si="10"/>
        <v>13</v>
      </c>
      <c r="AO15" s="8">
        <f t="shared" si="11"/>
        <v>12</v>
      </c>
      <c r="AP15" s="21">
        <f t="shared" si="12"/>
        <v>13</v>
      </c>
      <c r="AQ15" s="17">
        <f>M24</f>
        <v>0</v>
      </c>
      <c r="AR15" s="18">
        <f t="shared" si="13"/>
        <v>13</v>
      </c>
      <c r="AS15" s="8">
        <f t="shared" si="14"/>
        <v>12</v>
      </c>
      <c r="AT15" s="21">
        <f t="shared" si="15"/>
        <v>13</v>
      </c>
      <c r="AU15" s="11">
        <f>T23</f>
        <v>66</v>
      </c>
      <c r="AV15" s="11">
        <f>U23</f>
        <v>-18</v>
      </c>
      <c r="AW15">
        <f t="shared" si="16"/>
        <v>10</v>
      </c>
      <c r="AX15">
        <f t="shared" si="17"/>
        <v>10</v>
      </c>
      <c r="AY15">
        <f t="shared" si="18"/>
        <v>10.0001</v>
      </c>
      <c r="AZ15">
        <f t="shared" si="19"/>
        <v>10</v>
      </c>
    </row>
    <row r="16" spans="1:52" ht="19.5" customHeight="1" thickBot="1" x14ac:dyDescent="0.25">
      <c r="A16" s="178"/>
      <c r="B16" s="269"/>
      <c r="C16" s="25"/>
      <c r="D16" s="26"/>
      <c r="E16" s="30">
        <f>IF(ISBLANK(D16),0,IF(ISBLANK(C15),0,IF(E15 = "D",MAX($A$5:$A$28) + 2,AH11)))</f>
        <v>0</v>
      </c>
      <c r="F16" s="25"/>
      <c r="G16" s="26"/>
      <c r="H16" s="30">
        <f>IF(ISBLANK(G16),0,IF(ISBLANK(F15),0,IF(H15 = "D",MAX($A$5:$A$28) + 2,AL11)))</f>
        <v>0</v>
      </c>
      <c r="I16" s="25"/>
      <c r="J16" s="26"/>
      <c r="K16" s="30">
        <f>IF(ISBLANK(J16),0,IF(ISBLANK(I15),0,IF(K15 = "D",MAX($A$5:$A$28) + 2,AP11)))</f>
        <v>0</v>
      </c>
      <c r="L16" s="25"/>
      <c r="M16" s="26"/>
      <c r="N16" s="30">
        <f>IF(ISBLANK(M16),0,IF(ISBLANK(L15),0,IF(N15 = "D",MAX($A$5:$A$28) + 2,AT11)))</f>
        <v>0</v>
      </c>
      <c r="O16" s="181"/>
      <c r="P16" s="166"/>
      <c r="Q16" s="164"/>
      <c r="T16" s="253"/>
      <c r="U16" s="166"/>
      <c r="V16" s="164"/>
      <c r="Y16" s="12">
        <f>O25</f>
        <v>0</v>
      </c>
      <c r="Z16" s="13">
        <f>P25</f>
        <v>0</v>
      </c>
      <c r="AA16" s="8">
        <f t="shared" si="2"/>
        <v>1</v>
      </c>
      <c r="AB16" s="8">
        <f t="shared" si="3"/>
        <v>1</v>
      </c>
      <c r="AC16" s="8">
        <f t="shared" si="4"/>
        <v>1.0000100000000001</v>
      </c>
      <c r="AD16" s="22">
        <f t="shared" si="5"/>
        <v>1</v>
      </c>
      <c r="AE16" s="17">
        <f>D26</f>
        <v>0</v>
      </c>
      <c r="AF16" s="18">
        <f t="shared" si="6"/>
        <v>13</v>
      </c>
      <c r="AG16" s="8">
        <f t="shared" si="0"/>
        <v>12</v>
      </c>
      <c r="AH16" s="21" t="str">
        <f t="shared" si="20"/>
        <v>MAX($A$5:$A$28) +1</v>
      </c>
      <c r="AI16" s="17">
        <f>G26</f>
        <v>0</v>
      </c>
      <c r="AJ16">
        <f t="shared" si="8"/>
        <v>13</v>
      </c>
      <c r="AK16" s="8">
        <f t="shared" si="1"/>
        <v>12</v>
      </c>
      <c r="AL16" s="21">
        <f t="shared" si="9"/>
        <v>13</v>
      </c>
      <c r="AM16" s="17">
        <f>J26</f>
        <v>0</v>
      </c>
      <c r="AN16" s="18">
        <f t="shared" si="10"/>
        <v>13</v>
      </c>
      <c r="AO16" s="8">
        <f t="shared" si="11"/>
        <v>12</v>
      </c>
      <c r="AP16" s="21">
        <f t="shared" si="12"/>
        <v>13</v>
      </c>
      <c r="AQ16" s="17">
        <f>M26</f>
        <v>0</v>
      </c>
      <c r="AR16" s="18">
        <f t="shared" si="13"/>
        <v>13</v>
      </c>
      <c r="AS16" s="8">
        <f t="shared" si="14"/>
        <v>12</v>
      </c>
      <c r="AT16" s="21">
        <f t="shared" si="15"/>
        <v>13</v>
      </c>
      <c r="AU16" s="11">
        <f>T25</f>
        <v>66</v>
      </c>
      <c r="AV16" s="11">
        <f>U25</f>
        <v>-18</v>
      </c>
      <c r="AW16">
        <f t="shared" si="16"/>
        <v>10</v>
      </c>
      <c r="AX16">
        <f t="shared" si="17"/>
        <v>10</v>
      </c>
      <c r="AY16">
        <f t="shared" si="18"/>
        <v>10.0001</v>
      </c>
      <c r="AZ16">
        <f t="shared" si="19"/>
        <v>10</v>
      </c>
    </row>
    <row r="17" spans="1:52" ht="19.5" customHeight="1" thickBot="1" x14ac:dyDescent="0.25">
      <c r="A17" s="179">
        <v>7</v>
      </c>
      <c r="B17" s="268"/>
      <c r="C17" s="167"/>
      <c r="D17" s="168"/>
      <c r="E17" s="75"/>
      <c r="F17" s="167"/>
      <c r="G17" s="168"/>
      <c r="H17" s="75"/>
      <c r="I17" s="167"/>
      <c r="J17" s="168"/>
      <c r="K17" s="75"/>
      <c r="L17" s="167"/>
      <c r="M17" s="168"/>
      <c r="N17" s="75"/>
      <c r="O17" s="180">
        <f>SUM(E18+H18+K18+N18)</f>
        <v>0</v>
      </c>
      <c r="P17" s="165">
        <f>SUM(D18+G18+J18+M18)</f>
        <v>0</v>
      </c>
      <c r="Q17" s="163">
        <f>AD12</f>
        <v>1</v>
      </c>
      <c r="T17" s="216">
        <f>O17+'12 družstiev Pretek č. 1'!O17+'12 družstiev Pretek č. 2'!O17+'12 družstiev Pretek č. 3'!O17+'12 družstiev Pretek č. 4'!O17+'12 družstiev Pretek č. 5'!O17+'12 družstiev Pretek č. 6'!O17</f>
        <v>28</v>
      </c>
      <c r="U17" s="165">
        <f>P17+'12 družstiev Pretek č. 1'!P17+'12 družstiev Pretek č. 2'!P17+'12 družstiev Pretek č. 3'!P17+'12 družstiev Pretek č. 4'!P17+'12 družstiev Pretek č. 5'!P17+'12 družstiev Pretek č. 6'!P17</f>
        <v>11810</v>
      </c>
      <c r="V17" s="163">
        <f>AZ12</f>
        <v>5</v>
      </c>
      <c r="Y17" s="14">
        <f>O27</f>
        <v>0</v>
      </c>
      <c r="Z17" s="15">
        <f>P27</f>
        <v>0</v>
      </c>
      <c r="AA17" s="16">
        <f t="shared" si="2"/>
        <v>1</v>
      </c>
      <c r="AB17" s="16">
        <f t="shared" si="3"/>
        <v>1</v>
      </c>
      <c r="AC17" s="16">
        <f t="shared" si="4"/>
        <v>1.0000100000000001</v>
      </c>
      <c r="AD17" s="23">
        <f t="shared" si="5"/>
        <v>1</v>
      </c>
      <c r="AE17" s="19">
        <f>D28</f>
        <v>0</v>
      </c>
      <c r="AF17" s="18">
        <f t="shared" si="6"/>
        <v>13</v>
      </c>
      <c r="AG17" s="16">
        <f t="shared" si="0"/>
        <v>12</v>
      </c>
      <c r="AH17" s="21" t="str">
        <f t="shared" si="20"/>
        <v>MAX($A$5:$A$28) +1</v>
      </c>
      <c r="AI17" s="19">
        <f>G28</f>
        <v>0</v>
      </c>
      <c r="AJ17">
        <f t="shared" si="8"/>
        <v>13</v>
      </c>
      <c r="AK17" s="16">
        <f t="shared" si="1"/>
        <v>12</v>
      </c>
      <c r="AL17" s="21">
        <f t="shared" si="9"/>
        <v>13</v>
      </c>
      <c r="AM17" s="19">
        <f>J28</f>
        <v>0</v>
      </c>
      <c r="AN17" s="18">
        <f t="shared" si="10"/>
        <v>13</v>
      </c>
      <c r="AO17" s="16">
        <f t="shared" si="11"/>
        <v>12</v>
      </c>
      <c r="AP17" s="21">
        <f t="shared" si="12"/>
        <v>13</v>
      </c>
      <c r="AQ17" s="19">
        <f>M28</f>
        <v>0</v>
      </c>
      <c r="AR17" s="18">
        <f t="shared" si="13"/>
        <v>13</v>
      </c>
      <c r="AS17" s="16">
        <f t="shared" si="14"/>
        <v>12</v>
      </c>
      <c r="AT17" s="21">
        <f t="shared" si="15"/>
        <v>13</v>
      </c>
      <c r="AU17" s="11">
        <f>T27</f>
        <v>66</v>
      </c>
      <c r="AV17" s="11">
        <f>U27</f>
        <v>-18</v>
      </c>
      <c r="AW17">
        <f t="shared" si="16"/>
        <v>10</v>
      </c>
      <c r="AX17">
        <f t="shared" si="17"/>
        <v>10</v>
      </c>
      <c r="AY17">
        <f t="shared" si="18"/>
        <v>10.0001</v>
      </c>
      <c r="AZ17">
        <f t="shared" si="19"/>
        <v>10</v>
      </c>
    </row>
    <row r="18" spans="1:52" ht="19.5" customHeight="1" thickBot="1" x14ac:dyDescent="0.25">
      <c r="A18" s="179"/>
      <c r="B18" s="269"/>
      <c r="C18" s="25"/>
      <c r="D18" s="26"/>
      <c r="E18" s="30">
        <f>IF(ISBLANK(D18),0,IF(ISBLANK(C17),0,IF(E17 = "D",MAX($A$5:$A$28) + 2,AH12)))</f>
        <v>0</v>
      </c>
      <c r="F18" s="25"/>
      <c r="G18" s="26"/>
      <c r="H18" s="30">
        <f>IF(ISBLANK(G18),0,IF(ISBLANK(F17),0,IF(H17 = "D",MAX($A$5:$A$28) + 2,AL12)))</f>
        <v>0</v>
      </c>
      <c r="I18" s="25"/>
      <c r="J18" s="26"/>
      <c r="K18" s="30">
        <f>IF(ISBLANK(J18),0,IF(ISBLANK(I17),0,IF(K17 = "D",MAX($A$5:$A$28) + 2,AP12)))</f>
        <v>0</v>
      </c>
      <c r="L18" s="25"/>
      <c r="M18" s="26"/>
      <c r="N18" s="30">
        <f>IF(ISBLANK(M18),0,IF(ISBLANK(L17),0,IF(N17 = "D",MAX($A$5:$A$28) + 2,AT12)))</f>
        <v>0</v>
      </c>
      <c r="O18" s="181"/>
      <c r="P18" s="166"/>
      <c r="Q18" s="164"/>
      <c r="T18" s="253"/>
      <c r="U18" s="166"/>
      <c r="V18" s="164"/>
      <c r="AF18" s="10"/>
      <c r="AJ18" s="27"/>
      <c r="AK18" s="28"/>
      <c r="AL18" s="29"/>
    </row>
    <row r="19" spans="1:52" ht="19.5" customHeight="1" thickBot="1" x14ac:dyDescent="0.25">
      <c r="A19" s="177">
        <v>8</v>
      </c>
      <c r="B19" s="268"/>
      <c r="C19" s="167"/>
      <c r="D19" s="168"/>
      <c r="E19" s="75"/>
      <c r="F19" s="167"/>
      <c r="G19" s="168"/>
      <c r="H19" s="75"/>
      <c r="I19" s="167"/>
      <c r="J19" s="168"/>
      <c r="K19" s="75"/>
      <c r="L19" s="167"/>
      <c r="M19" s="168"/>
      <c r="N19" s="75"/>
      <c r="O19" s="180">
        <f>SUM(E20+H20+K20+N20)</f>
        <v>0</v>
      </c>
      <c r="P19" s="165">
        <f>SUM(D20+G20+J20+M20)</f>
        <v>0</v>
      </c>
      <c r="Q19" s="163">
        <f>AD13</f>
        <v>1</v>
      </c>
      <c r="T19" s="216">
        <f>O19+'12 družstiev Pretek č. 1'!O19+'12 družstiev Pretek č. 2'!O19+'12 družstiev Pretek č. 3'!O19+'12 družstiev Pretek č. 4'!O19+'12 družstiev Pretek č. 5'!O19+'12 družstiev Pretek č. 6'!O19</f>
        <v>13</v>
      </c>
      <c r="U19" s="165">
        <f>P19+'12 družstiev Pretek č. 1'!P19+'12 družstiev Pretek č. 2'!P19+'12 družstiev Pretek č. 3'!P19+'12 družstiev Pretek č. 4'!P19+'12 družstiev Pretek č. 5'!P19+'12 družstiev Pretek č. 6'!P19</f>
        <v>22125</v>
      </c>
      <c r="V19" s="163">
        <f>AZ13</f>
        <v>1</v>
      </c>
      <c r="AF19" s="10"/>
      <c r="AP19" s="20" t="s">
        <v>25</v>
      </c>
      <c r="AQ19" s="9" t="str">
        <f>IF(C5 = "D","0"," ")</f>
        <v xml:space="preserve"> </v>
      </c>
    </row>
    <row r="20" spans="1:52" ht="19.5" customHeight="1" thickBot="1" x14ac:dyDescent="0.25">
      <c r="A20" s="178"/>
      <c r="B20" s="269"/>
      <c r="C20" s="25"/>
      <c r="D20" s="26"/>
      <c r="E20" s="30">
        <f>IF(ISBLANK(D20),0,IF(ISBLANK(C19),0,IF(E19 = "D",MAX($A$5:$A$28) + 2,AH13)))</f>
        <v>0</v>
      </c>
      <c r="F20" s="25"/>
      <c r="G20" s="26"/>
      <c r="H20" s="30">
        <f>IF(ISBLANK(G20),0,IF(ISBLANK(F19),0,IF(H19 = "D",MAX($A$5:$A$28) + 2,AL13)))</f>
        <v>0</v>
      </c>
      <c r="I20" s="25"/>
      <c r="J20" s="26"/>
      <c r="K20" s="30">
        <f>IF(ISBLANK(J20),0,IF(ISBLANK(I19),0,IF(K19 = "D",MAX($A$5:$A$28) + 2,AP13)))</f>
        <v>0</v>
      </c>
      <c r="L20" s="25"/>
      <c r="M20" s="26"/>
      <c r="N20" s="30">
        <f>IF(ISBLANK(M20),0,IF(ISBLANK(L19),0,IF(N19 = "D",MAX($A$5:$A$28) + 2,AT13)))</f>
        <v>0</v>
      </c>
      <c r="O20" s="181"/>
      <c r="P20" s="166"/>
      <c r="Q20" s="164"/>
      <c r="T20" s="253"/>
      <c r="U20" s="166"/>
      <c r="V20" s="164"/>
      <c r="AF20" s="10"/>
      <c r="AP20" s="20" t="s">
        <v>26</v>
      </c>
    </row>
    <row r="21" spans="1:52" ht="19.5" customHeight="1" x14ac:dyDescent="0.2">
      <c r="A21" s="177">
        <v>9</v>
      </c>
      <c r="B21" s="268"/>
      <c r="C21" s="167"/>
      <c r="D21" s="168"/>
      <c r="E21" s="75"/>
      <c r="F21" s="167"/>
      <c r="G21" s="168"/>
      <c r="H21" s="75"/>
      <c r="I21" s="167"/>
      <c r="J21" s="168"/>
      <c r="K21" s="75"/>
      <c r="L21" s="167"/>
      <c r="M21" s="168"/>
      <c r="N21" s="75"/>
      <c r="O21" s="180">
        <f>SUM(E22+H22+K22+N22)</f>
        <v>0</v>
      </c>
      <c r="P21" s="165">
        <f>SUM(D22+G22+J22+M22)</f>
        <v>0</v>
      </c>
      <c r="Q21" s="163">
        <f>AD14</f>
        <v>1</v>
      </c>
      <c r="T21" s="216">
        <f>O21+'12 družstiev Pretek č. 1'!O21+'12 družstiev Pretek č. 2'!O21+'12 družstiev Pretek č. 3'!O21+'12 družstiev Pretek č. 4'!O21+'12 družstiev Pretek č. 5'!O21+'12 družstiev Pretek č. 6'!O21</f>
        <v>36</v>
      </c>
      <c r="U21" s="165">
        <f>P21+'12 družstiev Pretek č. 1'!P21+'12 družstiev Pretek č. 2'!P21+'12 družstiev Pretek č. 3'!P21+'12 družstiev Pretek č. 4'!P21+'12 družstiev Pretek č. 5'!P21+'12 družstiev Pretek č. 6'!P21</f>
        <v>9575</v>
      </c>
      <c r="V21" s="163">
        <f>AZ14</f>
        <v>6</v>
      </c>
      <c r="AF21" s="10"/>
    </row>
    <row r="22" spans="1:52" ht="19.5" customHeight="1" thickBot="1" x14ac:dyDescent="0.25">
      <c r="A22" s="178"/>
      <c r="B22" s="269"/>
      <c r="C22" s="25"/>
      <c r="D22" s="26"/>
      <c r="E22" s="30">
        <f>IF(ISBLANK(D22),0,IF(ISBLANK(C21),0,IF(E21 = "D",MAX($A$5:$A$28) + 2,AH14)))</f>
        <v>0</v>
      </c>
      <c r="F22" s="25"/>
      <c r="G22" s="26"/>
      <c r="H22" s="30">
        <f>IF(ISBLANK(G22),0,IF(ISBLANK(F21),0,IF(H21 = "D",MAX($A$5:$A$28) + 2,AL14)))</f>
        <v>0</v>
      </c>
      <c r="I22" s="25"/>
      <c r="J22" s="26"/>
      <c r="K22" s="30">
        <f>IF(ISBLANK(J22),0,IF(ISBLANK(I21),0,IF(K21 = "D",MAX($A$5:$A$28) + 2,AP14)))</f>
        <v>0</v>
      </c>
      <c r="L22" s="25"/>
      <c r="M22" s="26"/>
      <c r="N22" s="30">
        <f>IF(ISBLANK(M22),0,IF(ISBLANK(L21),0,IF(N21 = "D",MAX($A$5:$A$28) + 2,AT14)))</f>
        <v>0</v>
      </c>
      <c r="O22" s="181"/>
      <c r="P22" s="166"/>
      <c r="Q22" s="164"/>
      <c r="T22" s="253"/>
      <c r="U22" s="166"/>
      <c r="V22" s="164"/>
      <c r="AF22" s="10"/>
    </row>
    <row r="23" spans="1:52" ht="19.5" customHeight="1" x14ac:dyDescent="0.2">
      <c r="A23" s="179">
        <v>10</v>
      </c>
      <c r="B23" s="268"/>
      <c r="C23" s="167"/>
      <c r="D23" s="168"/>
      <c r="E23" s="75"/>
      <c r="F23" s="167"/>
      <c r="G23" s="168"/>
      <c r="H23" s="75"/>
      <c r="I23" s="167"/>
      <c r="J23" s="168"/>
      <c r="K23" s="75"/>
      <c r="L23" s="167"/>
      <c r="M23" s="168"/>
      <c r="N23" s="75"/>
      <c r="O23" s="180">
        <f>SUM(E24+H24+K24+N24)</f>
        <v>0</v>
      </c>
      <c r="P23" s="165">
        <f>SUM(D24+G24+J24+M24)</f>
        <v>0</v>
      </c>
      <c r="Q23" s="163">
        <f>AD15</f>
        <v>1</v>
      </c>
      <c r="T23" s="216">
        <f>O23+'12 družstiev Pretek č. 1'!O23+'12 družstiev Pretek č. 2'!O23+'12 družstiev Pretek č. 3'!O23+'12 družstiev Pretek č. 4'!O23+'12 družstiev Pretek č. 5'!O23+'12 družstiev Pretek č. 6'!O23</f>
        <v>66</v>
      </c>
      <c r="U23" s="165">
        <f>P23+'12 družstiev Pretek č. 1'!P23+'12 družstiev Pretek č. 2'!P23+'12 družstiev Pretek č. 3'!P23+'12 družstiev Pretek č. 4'!P23+'12 družstiev Pretek č. 5'!P23+'12 družstiev Pretek č. 6'!P23</f>
        <v>-18</v>
      </c>
      <c r="V23" s="163">
        <f>AZ15</f>
        <v>10</v>
      </c>
      <c r="AF23" s="10"/>
    </row>
    <row r="24" spans="1:52" ht="19.5" customHeight="1" thickBot="1" x14ac:dyDescent="0.25">
      <c r="A24" s="179"/>
      <c r="B24" s="269"/>
      <c r="C24" s="25"/>
      <c r="D24" s="26"/>
      <c r="E24" s="30">
        <f>IF(ISBLANK(D24),0,IF(ISBLANK(C23),0,IF(E23 = "D",MAX($A$5:$A$28) + 2,AH15)))</f>
        <v>0</v>
      </c>
      <c r="F24" s="25"/>
      <c r="G24" s="26"/>
      <c r="H24" s="30">
        <f>IF(ISBLANK(G24),0,IF(ISBLANK(F23),0,IF(H23 = "D",MAX($A$5:$A$28) + 2,AL15)))</f>
        <v>0</v>
      </c>
      <c r="I24" s="25"/>
      <c r="J24" s="26"/>
      <c r="K24" s="30">
        <f>IF(ISBLANK(J24),0,IF(ISBLANK(I23),0,IF(K23 = "D",MAX($A$5:$A$28) + 2,AP15)))</f>
        <v>0</v>
      </c>
      <c r="L24" s="25"/>
      <c r="M24" s="26"/>
      <c r="N24" s="30">
        <f>IF(ISBLANK(M24),0,IF(ISBLANK(L23),0,IF(N23 = "D",MAX($A$5:$A$28) + 2,AT15)))</f>
        <v>0</v>
      </c>
      <c r="O24" s="181"/>
      <c r="P24" s="166"/>
      <c r="Q24" s="164"/>
      <c r="T24" s="253"/>
      <c r="U24" s="166"/>
      <c r="V24" s="164"/>
      <c r="AF24" s="10"/>
    </row>
    <row r="25" spans="1:52" ht="19.5" customHeight="1" x14ac:dyDescent="0.2">
      <c r="A25" s="177">
        <v>11</v>
      </c>
      <c r="B25" s="268"/>
      <c r="C25" s="167"/>
      <c r="D25" s="168"/>
      <c r="E25" s="75"/>
      <c r="F25" s="167"/>
      <c r="G25" s="168"/>
      <c r="H25" s="75"/>
      <c r="I25" s="167"/>
      <c r="J25" s="168"/>
      <c r="K25" s="75"/>
      <c r="L25" s="167"/>
      <c r="M25" s="168"/>
      <c r="N25" s="75"/>
      <c r="O25" s="180">
        <f>SUM(E26+H26+K26+N26)</f>
        <v>0</v>
      </c>
      <c r="P25" s="165">
        <f>SUM(D26+G26+J26+M26)</f>
        <v>0</v>
      </c>
      <c r="Q25" s="163">
        <f>AD16</f>
        <v>1</v>
      </c>
      <c r="T25" s="216">
        <f>O25+'12 družstiev Pretek č. 1'!O25+'12 družstiev Pretek č. 2'!O25+'12 družstiev Pretek č. 3'!O25+'12 družstiev Pretek č. 4'!O25+'12 družstiev Pretek č. 5'!O25+'12 družstiev Pretek č. 6'!O25</f>
        <v>66</v>
      </c>
      <c r="U25" s="165">
        <f>P25+'12 družstiev Pretek č. 1'!P25+'12 družstiev Pretek č. 2'!P25+'12 družstiev Pretek č. 3'!P25+'12 družstiev Pretek č. 4'!P25+'12 družstiev Pretek č. 5'!P25+'12 družstiev Pretek č. 6'!P25</f>
        <v>-18</v>
      </c>
      <c r="V25" s="163">
        <f>AZ16</f>
        <v>10</v>
      </c>
      <c r="AF25" s="10"/>
    </row>
    <row r="26" spans="1:52" ht="19.5" customHeight="1" thickBot="1" x14ac:dyDescent="0.25">
      <c r="A26" s="178"/>
      <c r="B26" s="269"/>
      <c r="C26" s="25"/>
      <c r="D26" s="26"/>
      <c r="E26" s="30">
        <f>IF(ISBLANK(D26),0,IF(ISBLANK(C25),0,IF(E25 = "D",MAX($A$5:$A$28) + 2,AH16)))</f>
        <v>0</v>
      </c>
      <c r="F26" s="25"/>
      <c r="G26" s="26"/>
      <c r="H26" s="30">
        <f>IF(ISBLANK(G26),0,IF(ISBLANK(F25),0,IF(H25 = "D",MAX($A$5:$A$28) + 2,AL16)))</f>
        <v>0</v>
      </c>
      <c r="I26" s="25"/>
      <c r="J26" s="26"/>
      <c r="K26" s="30">
        <f>IF(ISBLANK(J26),0,IF(ISBLANK(I25),0,IF(K25 = "D",MAX($A$5:$A$28) + 2,AP16)))</f>
        <v>0</v>
      </c>
      <c r="L26" s="25"/>
      <c r="M26" s="26"/>
      <c r="N26" s="30">
        <f>IF(ISBLANK(M26),0,IF(ISBLANK(L25),0,IF(N25 = "D",MAX($A$5:$A$28) + 2,AT16)))</f>
        <v>0</v>
      </c>
      <c r="O26" s="181"/>
      <c r="P26" s="166"/>
      <c r="Q26" s="164"/>
      <c r="T26" s="253"/>
      <c r="U26" s="166"/>
      <c r="V26" s="164"/>
      <c r="AF26" s="10"/>
    </row>
    <row r="27" spans="1:52" ht="19.5" customHeight="1" x14ac:dyDescent="0.2">
      <c r="A27" s="177">
        <v>12</v>
      </c>
      <c r="B27" s="268"/>
      <c r="C27" s="167"/>
      <c r="D27" s="168"/>
      <c r="E27" s="75"/>
      <c r="F27" s="167"/>
      <c r="G27" s="168"/>
      <c r="H27" s="75"/>
      <c r="I27" s="167"/>
      <c r="J27" s="168"/>
      <c r="K27" s="75"/>
      <c r="L27" s="167"/>
      <c r="M27" s="168"/>
      <c r="N27" s="75"/>
      <c r="O27" s="180">
        <f>SUM(E28+H28+K28+N28)</f>
        <v>0</v>
      </c>
      <c r="P27" s="165">
        <f>SUM(D28+G28+J28+M28)</f>
        <v>0</v>
      </c>
      <c r="Q27" s="163">
        <f>AD17</f>
        <v>1</v>
      </c>
      <c r="T27" s="216">
        <f>O27+'12 družstiev Pretek č. 1'!O27+'12 družstiev Pretek č. 2'!O27+'12 družstiev Pretek č. 3'!O27+'12 družstiev Pretek č. 4'!O27+'12 družstiev Pretek č. 5'!O27+'12 družstiev Pretek č. 6'!O27</f>
        <v>66</v>
      </c>
      <c r="U27" s="165">
        <f>P27+'12 družstiev Pretek č. 1'!P27+'12 družstiev Pretek č. 2'!P27+'12 družstiev Pretek č. 3'!P27+'12 družstiev Pretek č. 4'!P27+'12 družstiev Pretek č. 5'!P27+'12 družstiev Pretek č. 6'!P27</f>
        <v>-18</v>
      </c>
      <c r="V27" s="163">
        <f>AZ17</f>
        <v>10</v>
      </c>
      <c r="AF27" s="10"/>
    </row>
    <row r="28" spans="1:52" ht="19.5" customHeight="1" thickBot="1" x14ac:dyDescent="0.25">
      <c r="A28" s="178"/>
      <c r="B28" s="269"/>
      <c r="C28" s="25"/>
      <c r="D28" s="26"/>
      <c r="E28" s="30">
        <f>IF(ISBLANK(D28),0,IF(ISBLANK(C27),0,IF(E27 = "D",MAX($A$5:$A$28) + 2,AH17)))</f>
        <v>0</v>
      </c>
      <c r="F28" s="25"/>
      <c r="G28" s="26"/>
      <c r="H28" s="30">
        <f>IF(ISBLANK(G28),0,IF(ISBLANK(F27),0,IF(H27 = "D",MAX($A$5:$A$28) + 2,AL17)))</f>
        <v>0</v>
      </c>
      <c r="I28" s="25"/>
      <c r="J28" s="26"/>
      <c r="K28" s="30">
        <f>IF(ISBLANK(J28),0,IF(ISBLANK(I27),0,IF(K27 = "D",MAX($A$5:$A$28) + 2,AP17)))</f>
        <v>0</v>
      </c>
      <c r="L28" s="25"/>
      <c r="M28" s="26"/>
      <c r="N28" s="30">
        <f>IF(ISBLANK(M28),0,IF(ISBLANK(L27),0,IF(N27 = "D",MAX($A$5:$A$28) + 2,AT17)))</f>
        <v>0</v>
      </c>
      <c r="O28" s="181"/>
      <c r="P28" s="166"/>
      <c r="Q28" s="164"/>
      <c r="T28" s="253"/>
      <c r="U28" s="166"/>
      <c r="V28" s="164"/>
      <c r="AF28" s="10"/>
    </row>
    <row r="29" spans="1:52" ht="27.95" customHeight="1" x14ac:dyDescent="0.25">
      <c r="A29" s="256" t="s">
        <v>68</v>
      </c>
      <c r="B29" s="256"/>
      <c r="C29" s="256"/>
      <c r="D29" s="256"/>
      <c r="E29" s="256"/>
      <c r="F29" s="256"/>
      <c r="G29" s="256"/>
      <c r="H29" s="256"/>
      <c r="I29" s="256"/>
      <c r="J29" s="256"/>
      <c r="K29" s="256"/>
      <c r="L29" s="256"/>
      <c r="M29" s="256"/>
      <c r="N29" s="256"/>
      <c r="O29" s="256"/>
      <c r="P29" s="256"/>
      <c r="Q29" s="256"/>
    </row>
  </sheetData>
  <sheetProtection selectLockedCells="1"/>
  <mergeCells count="197">
    <mergeCell ref="A1:B1"/>
    <mergeCell ref="C1:I1"/>
    <mergeCell ref="J1:M1"/>
    <mergeCell ref="N1:Q1"/>
    <mergeCell ref="T1:V1"/>
    <mergeCell ref="A2:A4"/>
    <mergeCell ref="B2:B4"/>
    <mergeCell ref="C2:E2"/>
    <mergeCell ref="F2:H2"/>
    <mergeCell ref="I2:K2"/>
    <mergeCell ref="AG2:AG4"/>
    <mergeCell ref="V2:V4"/>
    <mergeCell ref="W2:W4"/>
    <mergeCell ref="X2:X4"/>
    <mergeCell ref="Y2:Y4"/>
    <mergeCell ref="Z2:Z4"/>
    <mergeCell ref="AA2:AA4"/>
    <mergeCell ref="L2:N2"/>
    <mergeCell ref="O2:O4"/>
    <mergeCell ref="P2:P4"/>
    <mergeCell ref="Q2:Q4"/>
    <mergeCell ref="T2:T4"/>
    <mergeCell ref="U2:U4"/>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s>
  <conditionalFormatting sqref="AQ19">
    <cfRule type="containsBlanks" dxfId="105" priority="53">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104" priority="5">
      <formula>LEN(TRIM(C5))=0</formula>
    </cfRule>
  </conditionalFormatting>
  <conditionalFormatting sqref="F5">
    <cfRule type="containsBlanks" dxfId="103" priority="6">
      <formula>LEN(TRIM(F5))=0</formula>
    </cfRule>
  </conditionalFormatting>
  <conditionalFormatting sqref="L5">
    <cfRule type="containsBlanks" dxfId="102" priority="7">
      <formula>LEN(TRIM(L5))=0</formula>
    </cfRule>
  </conditionalFormatting>
  <conditionalFormatting sqref="I5">
    <cfRule type="containsBlanks" dxfId="101" priority="8">
      <formula>LEN(TRIM(I5))=0</formula>
    </cfRule>
  </conditionalFormatting>
  <conditionalFormatting sqref="C7">
    <cfRule type="containsBlanks" dxfId="100" priority="9">
      <formula>LEN(TRIM(C7))=0</formula>
    </cfRule>
  </conditionalFormatting>
  <conditionalFormatting sqref="F7">
    <cfRule type="containsBlanks" dxfId="99" priority="10">
      <formula>LEN(TRIM(F7))=0</formula>
    </cfRule>
  </conditionalFormatting>
  <conditionalFormatting sqref="I7">
    <cfRule type="containsBlanks" dxfId="98" priority="11">
      <formula>LEN(TRIM(I7))=0</formula>
    </cfRule>
  </conditionalFormatting>
  <conditionalFormatting sqref="L7">
    <cfRule type="containsBlanks" dxfId="97" priority="12">
      <formula>LEN(TRIM(L7))=0</formula>
    </cfRule>
  </conditionalFormatting>
  <conditionalFormatting sqref="C9">
    <cfRule type="containsBlanks" dxfId="96" priority="13">
      <formula>LEN(TRIM(C9))=0</formula>
    </cfRule>
  </conditionalFormatting>
  <conditionalFormatting sqref="F9">
    <cfRule type="containsBlanks" dxfId="95" priority="14">
      <formula>LEN(TRIM(F9))=0</formula>
    </cfRule>
  </conditionalFormatting>
  <conditionalFormatting sqref="I9">
    <cfRule type="containsBlanks" dxfId="94" priority="15">
      <formula>LEN(TRIM(I9))=0</formula>
    </cfRule>
  </conditionalFormatting>
  <conditionalFormatting sqref="L9">
    <cfRule type="containsBlanks" dxfId="93" priority="16">
      <formula>LEN(TRIM(L9))=0</formula>
    </cfRule>
  </conditionalFormatting>
  <conditionalFormatting sqref="C11">
    <cfRule type="containsBlanks" dxfId="92" priority="17">
      <formula>LEN(TRIM(C11))=0</formula>
    </cfRule>
  </conditionalFormatting>
  <conditionalFormatting sqref="F11">
    <cfRule type="containsBlanks" dxfId="91" priority="18">
      <formula>LEN(TRIM(F11))=0</formula>
    </cfRule>
  </conditionalFormatting>
  <conditionalFormatting sqref="I11">
    <cfRule type="containsBlanks" dxfId="90" priority="19">
      <formula>LEN(TRIM(I11))=0</formula>
    </cfRule>
  </conditionalFormatting>
  <conditionalFormatting sqref="L11">
    <cfRule type="containsBlanks" dxfId="89" priority="20">
      <formula>LEN(TRIM(L11))=0</formula>
    </cfRule>
  </conditionalFormatting>
  <conditionalFormatting sqref="C13">
    <cfRule type="containsBlanks" dxfId="88" priority="21">
      <formula>LEN(TRIM(C13))=0</formula>
    </cfRule>
  </conditionalFormatting>
  <conditionalFormatting sqref="F13">
    <cfRule type="containsBlanks" dxfId="87" priority="22">
      <formula>LEN(TRIM(F13))=0</formula>
    </cfRule>
  </conditionalFormatting>
  <conditionalFormatting sqref="I13">
    <cfRule type="containsBlanks" dxfId="86" priority="23">
      <formula>LEN(TRIM(I13))=0</formula>
    </cfRule>
  </conditionalFormatting>
  <conditionalFormatting sqref="L13">
    <cfRule type="containsBlanks" dxfId="85" priority="24">
      <formula>LEN(TRIM(L13))=0</formula>
    </cfRule>
  </conditionalFormatting>
  <conditionalFormatting sqref="C15">
    <cfRule type="containsBlanks" dxfId="84" priority="25">
      <formula>LEN(TRIM(C15))=0</formula>
    </cfRule>
  </conditionalFormatting>
  <conditionalFormatting sqref="F15">
    <cfRule type="containsBlanks" dxfId="83" priority="26">
      <formula>LEN(TRIM(F15))=0</formula>
    </cfRule>
  </conditionalFormatting>
  <conditionalFormatting sqref="I15">
    <cfRule type="containsBlanks" dxfId="82" priority="27">
      <formula>LEN(TRIM(I15))=0</formula>
    </cfRule>
  </conditionalFormatting>
  <conditionalFormatting sqref="L15">
    <cfRule type="containsBlanks" dxfId="81" priority="28">
      <formula>LEN(TRIM(L15))=0</formula>
    </cfRule>
  </conditionalFormatting>
  <conditionalFormatting sqref="C17">
    <cfRule type="containsBlanks" dxfId="80" priority="29">
      <formula>LEN(TRIM(C17))=0</formula>
    </cfRule>
  </conditionalFormatting>
  <conditionalFormatting sqref="F17">
    <cfRule type="containsBlanks" dxfId="79" priority="30">
      <formula>LEN(TRIM(F17))=0</formula>
    </cfRule>
  </conditionalFormatting>
  <conditionalFormatting sqref="I17">
    <cfRule type="containsBlanks" dxfId="78" priority="31">
      <formula>LEN(TRIM(I17))=0</formula>
    </cfRule>
  </conditionalFormatting>
  <conditionalFormatting sqref="L17">
    <cfRule type="containsBlanks" dxfId="77" priority="32">
      <formula>LEN(TRIM(L17))=0</formula>
    </cfRule>
  </conditionalFormatting>
  <conditionalFormatting sqref="C19">
    <cfRule type="containsBlanks" dxfId="76" priority="33">
      <formula>LEN(TRIM(C19))=0</formula>
    </cfRule>
  </conditionalFormatting>
  <conditionalFormatting sqref="F19">
    <cfRule type="containsBlanks" dxfId="75" priority="34">
      <formula>LEN(TRIM(F19))=0</formula>
    </cfRule>
  </conditionalFormatting>
  <conditionalFormatting sqref="I19">
    <cfRule type="containsBlanks" dxfId="74" priority="35">
      <formula>LEN(TRIM(I19))=0</formula>
    </cfRule>
  </conditionalFormatting>
  <conditionalFormatting sqref="L19">
    <cfRule type="containsBlanks" dxfId="73" priority="36">
      <formula>LEN(TRIM(L19))=0</formula>
    </cfRule>
  </conditionalFormatting>
  <conditionalFormatting sqref="C21">
    <cfRule type="containsBlanks" dxfId="72" priority="37">
      <formula>LEN(TRIM(C21))=0</formula>
    </cfRule>
  </conditionalFormatting>
  <conditionalFormatting sqref="F21">
    <cfRule type="containsBlanks" dxfId="71" priority="38">
      <formula>LEN(TRIM(F21))=0</formula>
    </cfRule>
  </conditionalFormatting>
  <conditionalFormatting sqref="I21">
    <cfRule type="containsBlanks" dxfId="70" priority="39">
      <formula>LEN(TRIM(I21))=0</formula>
    </cfRule>
  </conditionalFormatting>
  <conditionalFormatting sqref="L21">
    <cfRule type="containsBlanks" dxfId="69" priority="40">
      <formula>LEN(TRIM(L21))=0</formula>
    </cfRule>
  </conditionalFormatting>
  <conditionalFormatting sqref="C23">
    <cfRule type="containsBlanks" dxfId="68" priority="41">
      <formula>LEN(TRIM(C23))=0</formula>
    </cfRule>
  </conditionalFormatting>
  <conditionalFormatting sqref="F23">
    <cfRule type="containsBlanks" dxfId="67" priority="42">
      <formula>LEN(TRIM(F23))=0</formula>
    </cfRule>
  </conditionalFormatting>
  <conditionalFormatting sqref="I23">
    <cfRule type="containsBlanks" dxfId="66" priority="43">
      <formula>LEN(TRIM(I23))=0</formula>
    </cfRule>
  </conditionalFormatting>
  <conditionalFormatting sqref="L23">
    <cfRule type="containsBlanks" dxfId="65" priority="44">
      <formula>LEN(TRIM(L23))=0</formula>
    </cfRule>
  </conditionalFormatting>
  <conditionalFormatting sqref="C25">
    <cfRule type="containsBlanks" dxfId="64" priority="45">
      <formula>LEN(TRIM(C25))=0</formula>
    </cfRule>
  </conditionalFormatting>
  <conditionalFormatting sqref="F25">
    <cfRule type="containsBlanks" dxfId="63" priority="46">
      <formula>LEN(TRIM(F25))=0</formula>
    </cfRule>
  </conditionalFormatting>
  <conditionalFormatting sqref="I25">
    <cfRule type="containsBlanks" dxfId="62" priority="47">
      <formula>LEN(TRIM(I25))=0</formula>
    </cfRule>
  </conditionalFormatting>
  <conditionalFormatting sqref="L25">
    <cfRule type="containsBlanks" dxfId="61" priority="48">
      <formula>LEN(TRIM(L25))=0</formula>
    </cfRule>
  </conditionalFormatting>
  <conditionalFormatting sqref="C27">
    <cfRule type="containsBlanks" dxfId="60" priority="49">
      <formula>LEN(TRIM(C27))=0</formula>
    </cfRule>
  </conditionalFormatting>
  <conditionalFormatting sqref="F27">
    <cfRule type="containsBlanks" dxfId="59" priority="50">
      <formula>LEN(TRIM(F27))=0</formula>
    </cfRule>
  </conditionalFormatting>
  <conditionalFormatting sqref="I27">
    <cfRule type="containsBlanks" dxfId="58" priority="51">
      <formula>LEN(TRIM(I27))=0</formula>
    </cfRule>
  </conditionalFormatting>
  <conditionalFormatting sqref="L27">
    <cfRule type="containsBlanks" dxfId="57"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90197866-0064-4D31-BADF-EDF275628135}">
            <xm:f>'Zoznam tímov a pretekárov'!$B$34+'Zoznam tímov a pretekárov'!$B$29</xm:f>
            <x14:dxf>
              <fill>
                <patternFill>
                  <bgColor rgb="FFFFFF00"/>
                </patternFill>
              </fill>
            </x14:dxf>
          </x14:cfRule>
          <x14:cfRule type="cellIs" priority="3" operator="equal" id="{165F2FB5-40AF-4525-8FEF-0E4F5C30285C}">
            <xm:f>'Zoznam tímov a pretekárov'!$B$28</xm:f>
            <x14:dxf>
              <fill>
                <patternFill>
                  <bgColor theme="3" tint="0.59996337778862885"/>
                </patternFill>
              </fill>
            </x14:dxf>
          </x14:cfRule>
          <x14:cfRule type="cellIs" priority="4" operator="equal" id="{4FCD9625-C04B-48ED-B208-2563D2326816}">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C4DA010F-6CC0-41A0-B592-4AF459FA8A95}">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14:formula1>
            <xm:f>'Zoznam tímov a pretekárov'!$B$28:$B$31</xm:f>
          </x14:formula1>
          <xm:sqref>E5</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showGridLines="0" zoomScale="85" zoomScaleNormal="85" workbookViewId="0">
      <selection activeCell="B5" sqref="B5:B6"/>
    </sheetView>
  </sheetViews>
  <sheetFormatPr defaultColWidth="8.85546875"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42578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3" width="9.140625" customWidth="1"/>
  </cols>
  <sheetData>
    <row r="1" spans="1:52" ht="33.75" customHeight="1" thickBot="1" x14ac:dyDescent="0.25">
      <c r="A1" s="187"/>
      <c r="B1" s="188"/>
      <c r="C1" s="198" t="s">
        <v>69</v>
      </c>
      <c r="D1" s="199"/>
      <c r="E1" s="199"/>
      <c r="F1" s="199"/>
      <c r="G1" s="199"/>
      <c r="H1" s="199"/>
      <c r="I1" s="199"/>
      <c r="J1" s="171" t="s">
        <v>70</v>
      </c>
      <c r="K1" s="172"/>
      <c r="L1" s="172"/>
      <c r="M1" s="172"/>
      <c r="N1" s="171" t="s">
        <v>78</v>
      </c>
      <c r="O1" s="172"/>
      <c r="P1" s="172"/>
      <c r="Q1" s="173"/>
      <c r="T1" s="207" t="s">
        <v>44</v>
      </c>
      <c r="U1" s="208"/>
      <c r="V1" s="209"/>
    </row>
    <row r="2" spans="1:52" ht="20.25" customHeight="1" x14ac:dyDescent="0.2">
      <c r="A2" s="194"/>
      <c r="B2" s="190" t="s">
        <v>18</v>
      </c>
      <c r="C2" s="191" t="s">
        <v>4</v>
      </c>
      <c r="D2" s="192"/>
      <c r="E2" s="193"/>
      <c r="F2" s="191" t="s">
        <v>5</v>
      </c>
      <c r="G2" s="192"/>
      <c r="H2" s="193"/>
      <c r="I2" s="191" t="s">
        <v>6</v>
      </c>
      <c r="J2" s="192"/>
      <c r="K2" s="193"/>
      <c r="L2" s="191" t="s">
        <v>7</v>
      </c>
      <c r="M2" s="192"/>
      <c r="N2" s="192"/>
      <c r="O2" s="183" t="s">
        <v>13</v>
      </c>
      <c r="P2" s="183" t="s">
        <v>14</v>
      </c>
      <c r="Q2" s="182" t="s">
        <v>11</v>
      </c>
      <c r="T2" s="210" t="s">
        <v>45</v>
      </c>
      <c r="U2" s="212" t="s">
        <v>46</v>
      </c>
      <c r="V2" s="214" t="s">
        <v>1</v>
      </c>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row>
    <row r="3" spans="1:52" ht="15.95" customHeight="1" x14ac:dyDescent="0.2">
      <c r="A3" s="194"/>
      <c r="B3" s="190"/>
      <c r="C3" s="195" t="s">
        <v>8</v>
      </c>
      <c r="D3" s="196"/>
      <c r="E3" s="197"/>
      <c r="F3" s="195" t="s">
        <v>8</v>
      </c>
      <c r="G3" s="196"/>
      <c r="H3" s="197"/>
      <c r="I3" s="195" t="s">
        <v>8</v>
      </c>
      <c r="J3" s="196"/>
      <c r="K3" s="197"/>
      <c r="L3" s="195" t="s">
        <v>8</v>
      </c>
      <c r="M3" s="196"/>
      <c r="N3" s="196"/>
      <c r="O3" s="184"/>
      <c r="P3" s="184"/>
      <c r="Q3" s="182"/>
      <c r="T3" s="210"/>
      <c r="U3" s="212"/>
      <c r="V3" s="214"/>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row>
    <row r="4" spans="1:52" ht="15.95" customHeight="1" thickBot="1" x14ac:dyDescent="0.25">
      <c r="A4" s="194"/>
      <c r="B4" s="190"/>
      <c r="C4" s="62" t="s">
        <v>9</v>
      </c>
      <c r="D4" s="63" t="s">
        <v>10</v>
      </c>
      <c r="E4" s="64" t="s">
        <v>0</v>
      </c>
      <c r="F4" s="62" t="s">
        <v>9</v>
      </c>
      <c r="G4" s="63" t="s">
        <v>10</v>
      </c>
      <c r="H4" s="64" t="s">
        <v>0</v>
      </c>
      <c r="I4" s="62" t="s">
        <v>9</v>
      </c>
      <c r="J4" s="63" t="s">
        <v>10</v>
      </c>
      <c r="K4" s="64" t="s">
        <v>0</v>
      </c>
      <c r="L4" s="62" t="s">
        <v>9</v>
      </c>
      <c r="M4" s="63" t="s">
        <v>10</v>
      </c>
      <c r="N4" s="65" t="s">
        <v>0</v>
      </c>
      <c r="O4" s="185"/>
      <c r="P4" s="185"/>
      <c r="Q4" s="182"/>
      <c r="T4" s="211"/>
      <c r="U4" s="213"/>
      <c r="V4" s="215"/>
      <c r="W4" s="206"/>
      <c r="X4" s="206"/>
      <c r="Y4" s="206"/>
      <c r="Z4" s="206"/>
      <c r="AA4" s="206"/>
      <c r="AB4" s="206"/>
      <c r="AC4" s="206"/>
      <c r="AD4" s="206"/>
      <c r="AE4" s="206"/>
      <c r="AF4" s="206"/>
      <c r="AG4" s="206"/>
      <c r="AH4" s="206"/>
      <c r="AI4" s="206"/>
      <c r="AJ4" s="206"/>
      <c r="AK4" s="206"/>
      <c r="AL4" s="206"/>
      <c r="AM4" s="206"/>
      <c r="AN4" s="206"/>
      <c r="AO4" s="206"/>
      <c r="AP4" s="206"/>
      <c r="AQ4" s="206"/>
      <c r="AR4" s="206"/>
      <c r="AS4" s="206"/>
      <c r="AT4" s="206"/>
      <c r="AU4" s="206"/>
      <c r="AV4" s="206"/>
    </row>
    <row r="5" spans="1:52" ht="19.5" customHeight="1" x14ac:dyDescent="0.2">
      <c r="A5" s="177">
        <v>1</v>
      </c>
      <c r="B5" s="152"/>
      <c r="C5" s="167"/>
      <c r="D5" s="168"/>
      <c r="E5" s="75"/>
      <c r="F5" s="167"/>
      <c r="G5" s="200"/>
      <c r="H5" s="75"/>
      <c r="I5" s="167"/>
      <c r="J5" s="200"/>
      <c r="K5" s="75"/>
      <c r="L5" s="167"/>
      <c r="M5" s="200"/>
      <c r="N5" s="75"/>
      <c r="O5" s="180">
        <f>SUM(E6+H6+K6+N6)</f>
        <v>0</v>
      </c>
      <c r="P5" s="165">
        <f>SUM(D6+G6+J6+M6)</f>
        <v>0</v>
      </c>
      <c r="Q5" s="163">
        <f>AD6</f>
        <v>1</v>
      </c>
      <c r="T5" s="216">
        <f>O5+'12 družstiev Pretek č. 1'!O5+'12 družstiev Pretek č. 2'!O5+'12 družstiev Pretek č. 3'!O5+'12 družstiev Pretek č. 4'!O5+'12 družstiev Pretek č. 5'!O5+'12 družstiev Pretek č. 6'!O5+'12 družstiev Pretek č. 7'!O5</f>
        <v>28</v>
      </c>
      <c r="U5" s="165">
        <f>P5+'12 družstiev Pretek č. 1'!P5+'12 družstiev Pretek č. 2'!P5+'12 družstiev Pretek č. 3'!P5+'12 družstiev Pretek č. 4'!P5+'12 družstiev Pretek č. 5'!P5+'12 družstiev Pretek č. 6'!P5+'12 družstiev Pretek č. 7'!P5</f>
        <v>12285</v>
      </c>
      <c r="V5" s="163">
        <f>AZ6</f>
        <v>4</v>
      </c>
      <c r="Y5" s="174" t="s">
        <v>20</v>
      </c>
      <c r="Z5" s="175"/>
      <c r="AA5" s="175"/>
      <c r="AB5" s="175"/>
      <c r="AC5" s="175"/>
      <c r="AD5" s="176"/>
      <c r="AE5" s="174" t="s">
        <v>21</v>
      </c>
      <c r="AF5" s="175"/>
      <c r="AG5" s="175"/>
      <c r="AH5" s="176"/>
      <c r="AI5" s="174" t="s">
        <v>22</v>
      </c>
      <c r="AJ5" s="175"/>
      <c r="AK5" s="175"/>
      <c r="AL5" s="176"/>
      <c r="AM5" s="174" t="s">
        <v>23</v>
      </c>
      <c r="AN5" s="175"/>
      <c r="AO5" s="175"/>
      <c r="AP5" s="176"/>
      <c r="AQ5" s="174" t="s">
        <v>24</v>
      </c>
      <c r="AR5" s="175"/>
      <c r="AS5" s="175"/>
      <c r="AT5" s="176"/>
      <c r="AU5" s="20" t="s">
        <v>47</v>
      </c>
    </row>
    <row r="6" spans="1:52" ht="19.5" customHeight="1" thickBot="1" x14ac:dyDescent="0.25">
      <c r="A6" s="178"/>
      <c r="B6" s="158"/>
      <c r="C6" s="25"/>
      <c r="D6" s="26"/>
      <c r="E6" s="30">
        <f>IF(ISBLANK(D6),0,IF(ISBLANK(C5),0,IF(E5 = "D",MAX($A$5:$A$28) + 2,AH6)))</f>
        <v>0</v>
      </c>
      <c r="F6" s="25"/>
      <c r="G6" s="26"/>
      <c r="H6" s="30">
        <f>IF(ISBLANK(G6),0,IF(ISBLANK(F5),0,IF(H5 = "D",MAX($A$5:$A$28) + 2,AL6)))</f>
        <v>0</v>
      </c>
      <c r="I6" s="25"/>
      <c r="J6" s="26"/>
      <c r="K6" s="30">
        <f>IF(ISBLANK(J6),0,IF(ISBLANK(I5),0,IF(K5 = "D",MAX($A$5:$A$28) + 2,AP6)))</f>
        <v>0</v>
      </c>
      <c r="L6" s="25"/>
      <c r="M6" s="26"/>
      <c r="N6" s="30">
        <f>IF(ISBLANK(M6),0,IF(ISBLANK(L5),0,IF(N5 = "D",MAX($A$5:$A$28) + 2,AT6)))</f>
        <v>0</v>
      </c>
      <c r="O6" s="181"/>
      <c r="P6" s="166"/>
      <c r="Q6" s="164"/>
      <c r="T6" s="253"/>
      <c r="U6" s="166"/>
      <c r="V6" s="164"/>
      <c r="Y6" s="12">
        <f>O5</f>
        <v>0</v>
      </c>
      <c r="Z6" s="13">
        <f>P5</f>
        <v>0</v>
      </c>
      <c r="AA6" s="8">
        <f>RANK(Y6,$Y$6:$Y$17,1)</f>
        <v>1</v>
      </c>
      <c r="AB6" s="8">
        <f>RANK(Z6,$Z$6:$Z$17,0)</f>
        <v>1</v>
      </c>
      <c r="AC6" s="8">
        <f>AA6+AB6*0.00001</f>
        <v>1.0000100000000001</v>
      </c>
      <c r="AD6" s="22">
        <f>RANK(AC6,$AC$6:$AC$17,1)</f>
        <v>1</v>
      </c>
      <c r="AE6" s="17">
        <f>D6</f>
        <v>0</v>
      </c>
      <c r="AF6" s="18">
        <f>IF(AE6=0,MAX($A$5:$A$28) +1,IF(D5="d",MAX($A$5:$A$28) +2,RANK(AE6,$AE$6:$AE$17,0)))</f>
        <v>13</v>
      </c>
      <c r="AG6" s="8">
        <f t="shared" ref="AG6:AG17" si="0">COUNTIF($AF$6:$AF$17,AF6)</f>
        <v>12</v>
      </c>
      <c r="AH6" s="21" t="str">
        <f>IF(AE6=0,"MAX($A$5:$A$28) +1",IF(AG6 &gt; 1,IF(MOD(AG6,2) = 0,(AF6*AG6+AG6-1)/AG6,(AF6*AG6+AG6)/AG6),IF(AG6=1,AF6,(AF6*AG6+AG6-1)/AG6)))</f>
        <v>MAX($A$5:$A$28) +1</v>
      </c>
      <c r="AI6" s="17">
        <f>G6</f>
        <v>0</v>
      </c>
      <c r="AJ6">
        <f>IF(AI6=0,MAX($A$5:$A$28) +1,IF(G5="d",MAX($A$5:$A$28) +2,RANK(AI6,$AI$6:$AI$17,0)))</f>
        <v>13</v>
      </c>
      <c r="AK6" s="8">
        <f t="shared" ref="AK6:AK17" si="1">COUNTIF($AJ$6:$AJ$17,AJ6)</f>
        <v>12</v>
      </c>
      <c r="AL6" s="21">
        <f>IF(AI6=0,MAX($A$5:$A$28) +1,IF(AK6 &gt; 1,IF(MOD(AK6,2) = 0,(AJ6*AK6+AK6-1)/AK6,(AJ6*AK6+AK6)/AK6),IF(AK6=1,AJ6,(AJ6*AK6+AK6-1)/AK6)))</f>
        <v>13</v>
      </c>
      <c r="AM6" s="17">
        <f>J6</f>
        <v>0</v>
      </c>
      <c r="AN6" s="18">
        <f>IF(AM6=0,MAX($A$5:$A$28) +1,IF(J5="d",MAX($A$5:$A$28) +2,RANK(AM6,$AM$6:$AM$17,0)))</f>
        <v>13</v>
      </c>
      <c r="AO6" s="8">
        <f>COUNTIF($AN$6:$AN$17,AN6)</f>
        <v>12</v>
      </c>
      <c r="AP6" s="21">
        <f>IF(AM6=0,MAX($A$5:$A$28) +1,IF(AO6 &gt; 1,IF(MOD(AO6,2) = 0,(AN6*AO6+AO6-1)/AO6,(AN6*AO6+AO6)/AO6),IF(AO6=1,AN6,(AN6*AO6+AO6-1)/AO6)))</f>
        <v>13</v>
      </c>
      <c r="AQ6" s="17">
        <f>M6</f>
        <v>0</v>
      </c>
      <c r="AR6" s="18">
        <f>IF(AQ6=0,MAX($A$5:$A$28) +1,IF(M5="d",MAX($A$5:$A$28) +2,RANK(AQ6,$AQ$6:$AQ$17,0)))</f>
        <v>13</v>
      </c>
      <c r="AS6" s="8">
        <f>COUNTIF($AR$6:$AR$17,AR6)</f>
        <v>12</v>
      </c>
      <c r="AT6" s="21">
        <f>IF(AQ6=0,MAX($A$5:$A$28) +1,IF(AS6 &gt; 1,IF(MOD(AS6,2) = 0,(AR6*AS6+AS6-1)/AS6,(AR6*AS6+AS6)/AS6),IF(AS6=1,AR6,(AR6*AS6+AS6-1)/AS6)))</f>
        <v>13</v>
      </c>
      <c r="AU6" s="11">
        <f>T5</f>
        <v>28</v>
      </c>
      <c r="AV6" s="11">
        <f>U5</f>
        <v>12285</v>
      </c>
      <c r="AW6">
        <f>RANK(AU6,$AU$6:$AU$17,1)</f>
        <v>4</v>
      </c>
      <c r="AX6">
        <f>RANK(AV6,$AV$6:$AV$17,0)</f>
        <v>4</v>
      </c>
      <c r="AY6">
        <f>AW6+AX6*0.00001</f>
        <v>4.0000400000000003</v>
      </c>
      <c r="AZ6">
        <f>RANK(AY6,$AY$6:$AY$17,1)</f>
        <v>4</v>
      </c>
    </row>
    <row r="7" spans="1:52" ht="19.5" customHeight="1" x14ac:dyDescent="0.2">
      <c r="A7" s="177">
        <v>2</v>
      </c>
      <c r="B7" s="152"/>
      <c r="C7" s="167"/>
      <c r="D7" s="168"/>
      <c r="E7" s="75"/>
      <c r="F7" s="167"/>
      <c r="G7" s="168"/>
      <c r="H7" s="75"/>
      <c r="I7" s="167"/>
      <c r="J7" s="168"/>
      <c r="K7" s="75"/>
      <c r="L7" s="167"/>
      <c r="M7" s="168"/>
      <c r="N7" s="75"/>
      <c r="O7" s="180">
        <f>SUM(E8+H8+K8+N8)</f>
        <v>0</v>
      </c>
      <c r="P7" s="165">
        <f>SUM(D8+G8+J8+M8)</f>
        <v>0</v>
      </c>
      <c r="Q7" s="163">
        <f>AD7</f>
        <v>1</v>
      </c>
      <c r="T7" s="216">
        <f>O7+'12 družstiev Pretek č. 1'!O7+'12 družstiev Pretek č. 2'!O7+'12 družstiev Pretek č. 3'!O7+'12 družstiev Pretek č. 4'!O7+'12 družstiev Pretek č. 5'!O7+'12 družstiev Pretek č. 6'!O7+'12 družstiev Pretek č. 7'!O7</f>
        <v>24</v>
      </c>
      <c r="U7" s="165">
        <f>P7+'12 družstiev Pretek č. 1'!P7+'12 družstiev Pretek č. 2'!P7+'12 družstiev Pretek č. 3'!P7+'12 družstiev Pretek č. 4'!P7+'12 družstiev Pretek č. 5'!P7+'12 družstiev Pretek č. 6'!P7+'12 družstiev Pretek č. 7'!P7</f>
        <v>15100</v>
      </c>
      <c r="V7" s="163">
        <f>AZ7</f>
        <v>3</v>
      </c>
      <c r="Y7" s="12">
        <f>O7</f>
        <v>0</v>
      </c>
      <c r="Z7" s="13">
        <f>P7</f>
        <v>0</v>
      </c>
      <c r="AA7" s="8">
        <f t="shared" ref="AA7:AA17" si="2">RANK(Y7,$Y$6:$Y$17,1)</f>
        <v>1</v>
      </c>
      <c r="AB7" s="8">
        <f t="shared" ref="AB7:AB17" si="3">RANK(Z7,$Z$6:$Z$17,0)</f>
        <v>1</v>
      </c>
      <c r="AC7" s="8">
        <f t="shared" ref="AC7:AC17" si="4">AA7+AB7*0.00001</f>
        <v>1.0000100000000001</v>
      </c>
      <c r="AD7" s="22">
        <f t="shared" ref="AD7:AD17" si="5">RANK(AC7,$AC$6:$AC$17,1)</f>
        <v>1</v>
      </c>
      <c r="AE7" s="17">
        <f>D8</f>
        <v>0</v>
      </c>
      <c r="AF7" s="18">
        <f t="shared" ref="AF7:AF17" si="6">IF(AE7=0,MAX($A$5:$A$28) +1,IF(D6="d",MAX($A$5:$A$28) +2,RANK(AE7,$AE$6:$AE$17,0)))</f>
        <v>13</v>
      </c>
      <c r="AG7" s="8">
        <f t="shared" si="0"/>
        <v>12</v>
      </c>
      <c r="AH7" s="21">
        <f t="shared" ref="AH7:AH8" si="7">IF(AE7=0,MAX($A$5:$A$28) +1,IF(AG7 &gt; 1,IF(MOD(AG7,2) = 0,(AF7*AG7+AG7-1)/AG7,(AF7*AG7+AG7)/AG7),IF(AG7=1,AF7,(AF7*AG7+AG7-1)/AG7)))</f>
        <v>13</v>
      </c>
      <c r="AI7" s="17">
        <f>G8</f>
        <v>0</v>
      </c>
      <c r="AJ7">
        <f t="shared" ref="AJ7:AJ17" si="8">IF(AI7=0,MAX($A$5:$A$28) +1,IF(G6="d",MAX($A$5:$A$28) +2,RANK(AI7,$AI$6:$AI$17,0)))</f>
        <v>13</v>
      </c>
      <c r="AK7" s="8">
        <f t="shared" si="1"/>
        <v>12</v>
      </c>
      <c r="AL7" s="21">
        <f t="shared" ref="AL7:AL17" si="9">IF(AI7=0,MAX($A$5:$A$28) +1,IF(AK7 &gt; 1,IF(MOD(AK7,2) = 0,(AJ7*AK7+AK7-1)/AK7,(AJ7*AK7+AK7)/AK7),IF(AK7=1,AJ7,(AJ7*AK7+AK7-1)/AK7)))</f>
        <v>13</v>
      </c>
      <c r="AM7" s="17">
        <f>J8</f>
        <v>0</v>
      </c>
      <c r="AN7" s="18">
        <f t="shared" ref="AN7:AN17" si="10">IF(AM7=0,MAX($A$5:$A$28) +1,IF(J6="d",MAX($A$5:$A$28) +2,RANK(AM7,$AM$6:$AM$17,0)))</f>
        <v>13</v>
      </c>
      <c r="AO7" s="8">
        <f t="shared" ref="AO7:AO17" si="11">COUNTIF($AN$6:$AN$17,AN7)</f>
        <v>12</v>
      </c>
      <c r="AP7" s="21">
        <f t="shared" ref="AP7:AP17" si="12">IF(AM7=0,MAX($A$5:$A$28) +1,IF(AO7 &gt; 1,IF(MOD(AO7,2) = 0,(AN7*AO7+AO7-1)/AO7,(AN7*AO7+AO7)/AO7),IF(AO7=1,AN7,(AN7*AO7+AO7-1)/AO7)))</f>
        <v>13</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24</v>
      </c>
      <c r="AV7" s="11">
        <f>U7</f>
        <v>15100</v>
      </c>
      <c r="AW7">
        <f t="shared" ref="AW7:AW17" si="16">RANK(AU7,$AU$6:$AU$17,1)</f>
        <v>3</v>
      </c>
      <c r="AX7">
        <f t="shared" ref="AX7:AX17" si="17">RANK(AV7,$AV$6:$AV$17,0)</f>
        <v>2</v>
      </c>
      <c r="AY7">
        <f t="shared" ref="AY7:AY17" si="18">AW7+AX7*0.00001</f>
        <v>3.0000200000000001</v>
      </c>
      <c r="AZ7">
        <f t="shared" ref="AZ7:AZ17" si="19">RANK(AY7,$AY$6:$AY$17,1)</f>
        <v>3</v>
      </c>
    </row>
    <row r="8" spans="1:52" ht="19.5" customHeight="1" thickBot="1" x14ac:dyDescent="0.25">
      <c r="A8" s="178"/>
      <c r="B8" s="158"/>
      <c r="C8" s="25"/>
      <c r="D8" s="26"/>
      <c r="E8" s="30">
        <f>IF(ISBLANK(D8),0,IF(ISBLANK(C7),0,IF(E7 = "D",MAX($A$5:$A$28) + 2,AH7)))</f>
        <v>0</v>
      </c>
      <c r="F8" s="25"/>
      <c r="G8" s="26"/>
      <c r="H8" s="30">
        <f>IF(ISBLANK(G8),0,IF(ISBLANK(F7),0,IF(H7 = "D",MAX($A$5:$A$28) + 2,AL7)))</f>
        <v>0</v>
      </c>
      <c r="I8" s="25"/>
      <c r="J8" s="26"/>
      <c r="K8" s="30">
        <f>IF(ISBLANK(J8),0,IF(ISBLANK(I7),0,IF(K7 = "D",MAX($A$5:$A$28) + 2,AP7)))</f>
        <v>0</v>
      </c>
      <c r="L8" s="25"/>
      <c r="M8" s="26"/>
      <c r="N8" s="30">
        <f>IF(ISBLANK(M8),0,IF(ISBLANK(L7),0,IF(N7 = "D",MAX($A$5:$A$28) + 2,AT7)))</f>
        <v>0</v>
      </c>
      <c r="O8" s="181"/>
      <c r="P8" s="166"/>
      <c r="Q8" s="164"/>
      <c r="T8" s="253"/>
      <c r="U8" s="166"/>
      <c r="V8" s="164"/>
      <c r="Y8" s="12">
        <f>O9</f>
        <v>0</v>
      </c>
      <c r="Z8" s="13">
        <f>P9</f>
        <v>0</v>
      </c>
      <c r="AA8" s="8">
        <f t="shared" si="2"/>
        <v>1</v>
      </c>
      <c r="AB8" s="8">
        <f t="shared" si="3"/>
        <v>1</v>
      </c>
      <c r="AC8" s="8">
        <f t="shared" si="4"/>
        <v>1.0000100000000001</v>
      </c>
      <c r="AD8" s="22">
        <f t="shared" si="5"/>
        <v>1</v>
      </c>
      <c r="AE8" s="17">
        <f>D10</f>
        <v>0</v>
      </c>
      <c r="AF8" s="18">
        <f t="shared" si="6"/>
        <v>13</v>
      </c>
      <c r="AG8" s="8">
        <f t="shared" si="0"/>
        <v>12</v>
      </c>
      <c r="AH8" s="21">
        <f t="shared" si="7"/>
        <v>13</v>
      </c>
      <c r="AI8" s="17">
        <f>G10</f>
        <v>0</v>
      </c>
      <c r="AJ8">
        <f t="shared" si="8"/>
        <v>13</v>
      </c>
      <c r="AK8" s="8">
        <f t="shared" si="1"/>
        <v>12</v>
      </c>
      <c r="AL8" s="21">
        <f t="shared" si="9"/>
        <v>13</v>
      </c>
      <c r="AM8" s="17">
        <f>J10</f>
        <v>0</v>
      </c>
      <c r="AN8" s="18">
        <f t="shared" si="10"/>
        <v>13</v>
      </c>
      <c r="AO8" s="8">
        <f t="shared" si="11"/>
        <v>12</v>
      </c>
      <c r="AP8" s="21">
        <f t="shared" si="12"/>
        <v>13</v>
      </c>
      <c r="AQ8" s="17">
        <f>M10</f>
        <v>0</v>
      </c>
      <c r="AR8" s="18">
        <f t="shared" si="13"/>
        <v>13</v>
      </c>
      <c r="AS8" s="8">
        <f t="shared" si="14"/>
        <v>12</v>
      </c>
      <c r="AT8" s="21">
        <f t="shared" si="15"/>
        <v>13</v>
      </c>
      <c r="AU8" s="11">
        <f>T9</f>
        <v>23</v>
      </c>
      <c r="AV8" s="11">
        <f>U9</f>
        <v>14580</v>
      </c>
      <c r="AW8">
        <f t="shared" si="16"/>
        <v>2</v>
      </c>
      <c r="AX8">
        <f t="shared" si="17"/>
        <v>3</v>
      </c>
      <c r="AY8">
        <f t="shared" si="18"/>
        <v>2.0000300000000002</v>
      </c>
      <c r="AZ8">
        <f t="shared" si="19"/>
        <v>2</v>
      </c>
    </row>
    <row r="9" spans="1:52" ht="19.5" customHeight="1" x14ac:dyDescent="0.2">
      <c r="A9" s="179">
        <v>3</v>
      </c>
      <c r="B9" s="152"/>
      <c r="C9" s="167"/>
      <c r="D9" s="168"/>
      <c r="E9" s="75"/>
      <c r="F9" s="167"/>
      <c r="G9" s="168"/>
      <c r="H9" s="75"/>
      <c r="I9" s="167"/>
      <c r="J9" s="168"/>
      <c r="K9" s="75"/>
      <c r="L9" s="167"/>
      <c r="M9" s="168"/>
      <c r="N9" s="75"/>
      <c r="O9" s="180">
        <f>SUM(E10+H10+K10+N10)</f>
        <v>0</v>
      </c>
      <c r="P9" s="165">
        <f>SUM(D10+G10+J10+M10)</f>
        <v>0</v>
      </c>
      <c r="Q9" s="163">
        <f>AD8</f>
        <v>1</v>
      </c>
      <c r="T9" s="216">
        <f>O9+'12 družstiev Pretek č. 1'!O9+'12 družstiev Pretek č. 2'!O9+'12 družstiev Pretek č. 3'!O9+'12 družstiev Pretek č. 4'!O9+'12 družstiev Pretek č. 5'!O9+'12 družstiev Pretek č. 6'!O9+'12 družstiev Pretek č. 7'!O9</f>
        <v>23</v>
      </c>
      <c r="U9" s="165">
        <f>P9+'12 družstiev Pretek č. 1'!P9+'12 družstiev Pretek č. 2'!P9+'12 družstiev Pretek č. 3'!P9+'12 družstiev Pretek č. 4'!P9+'12 družstiev Pretek č. 5'!P9+'12 družstiev Pretek č. 6'!P9+'12 družstiev Pretek č. 7'!P9</f>
        <v>14580</v>
      </c>
      <c r="V9" s="163">
        <f>AZ8</f>
        <v>2</v>
      </c>
      <c r="Y9" s="12">
        <f>O11</f>
        <v>0</v>
      </c>
      <c r="Z9" s="13">
        <f>P11</f>
        <v>0</v>
      </c>
      <c r="AA9" s="8">
        <f t="shared" si="2"/>
        <v>1</v>
      </c>
      <c r="AB9" s="8">
        <f t="shared" si="3"/>
        <v>1</v>
      </c>
      <c r="AC9" s="8">
        <f t="shared" si="4"/>
        <v>1.0000100000000001</v>
      </c>
      <c r="AD9" s="22">
        <f t="shared" si="5"/>
        <v>1</v>
      </c>
      <c r="AE9" s="17">
        <f>D12</f>
        <v>0</v>
      </c>
      <c r="AF9" s="18">
        <f t="shared" si="6"/>
        <v>13</v>
      </c>
      <c r="AG9" s="8">
        <f t="shared" si="0"/>
        <v>12</v>
      </c>
      <c r="AH9" s="21">
        <f>IF(AE9=0,MAX($A$5:$A$28) +1,IF(AG9 &gt; 1,IF(MOD(AG9,2) = 0,(AF9*AG9+AG9-1)/AG9,(AF9*AG9+AG9)/AG9),IF(AG9=1,AF9,(AF9*AG9+AG9-1)/AG9)))</f>
        <v>13</v>
      </c>
      <c r="AI9" s="17">
        <f>G12</f>
        <v>0</v>
      </c>
      <c r="AJ9">
        <f t="shared" si="8"/>
        <v>13</v>
      </c>
      <c r="AK9" s="8">
        <f t="shared" si="1"/>
        <v>12</v>
      </c>
      <c r="AL9" s="21">
        <f t="shared" si="9"/>
        <v>13</v>
      </c>
      <c r="AM9" s="17">
        <f>J12</f>
        <v>0</v>
      </c>
      <c r="AN9" s="18">
        <f t="shared" si="10"/>
        <v>13</v>
      </c>
      <c r="AO9" s="8">
        <f t="shared" si="11"/>
        <v>12</v>
      </c>
      <c r="AP9" s="21">
        <f t="shared" si="12"/>
        <v>13</v>
      </c>
      <c r="AQ9" s="17">
        <f>M12</f>
        <v>0</v>
      </c>
      <c r="AR9" s="18">
        <f t="shared" si="13"/>
        <v>13</v>
      </c>
      <c r="AS9" s="8">
        <f t="shared" si="14"/>
        <v>12</v>
      </c>
      <c r="AT9" s="21">
        <f t="shared" si="15"/>
        <v>13</v>
      </c>
      <c r="AU9" s="11">
        <f>T11</f>
        <v>40</v>
      </c>
      <c r="AV9" s="11">
        <f>U11</f>
        <v>5665</v>
      </c>
      <c r="AW9">
        <f t="shared" si="16"/>
        <v>8</v>
      </c>
      <c r="AX9">
        <f t="shared" si="17"/>
        <v>9</v>
      </c>
      <c r="AY9">
        <f t="shared" si="18"/>
        <v>8.0000900000000001</v>
      </c>
      <c r="AZ9">
        <f t="shared" si="19"/>
        <v>8</v>
      </c>
    </row>
    <row r="10" spans="1:52" ht="19.5" customHeight="1" thickBot="1" x14ac:dyDescent="0.25">
      <c r="A10" s="179"/>
      <c r="B10" s="153"/>
      <c r="C10" s="25"/>
      <c r="D10" s="26"/>
      <c r="E10" s="30">
        <f>IF(ISBLANK(D10),0,IF(ISBLANK(C9),0,IF(E9 = "D",MAX($A$5:$A$28) + 2,AH8)))</f>
        <v>0</v>
      </c>
      <c r="F10" s="25"/>
      <c r="G10" s="26"/>
      <c r="H10" s="30">
        <f>IF(ISBLANK(G10),0,IF(ISBLANK(F9),0,IF(H9 = "D",MAX($A$5:$A$28) + 2,AL8)))</f>
        <v>0</v>
      </c>
      <c r="I10" s="25"/>
      <c r="J10" s="26"/>
      <c r="K10" s="30">
        <f>IF(ISBLANK(J10),0,IF(ISBLANK(I9),0,IF(K9 = "D",MAX($A$5:$A$28) + 2,AP8)))</f>
        <v>0</v>
      </c>
      <c r="L10" s="25"/>
      <c r="M10" s="26"/>
      <c r="N10" s="30">
        <f>IF(ISBLANK(M10),0,IF(ISBLANK(L9),0,IF(N9 = "D",MAX($A$5:$A$28) + 2,AT8)))</f>
        <v>0</v>
      </c>
      <c r="O10" s="181"/>
      <c r="P10" s="166"/>
      <c r="Q10" s="164"/>
      <c r="T10" s="253"/>
      <c r="U10" s="166"/>
      <c r="V10" s="164"/>
      <c r="Y10" s="12">
        <f>O13</f>
        <v>0</v>
      </c>
      <c r="Z10" s="13">
        <f>P13</f>
        <v>0</v>
      </c>
      <c r="AA10" s="8">
        <f t="shared" si="2"/>
        <v>1</v>
      </c>
      <c r="AB10" s="8">
        <f t="shared" si="3"/>
        <v>1</v>
      </c>
      <c r="AC10" s="8">
        <f t="shared" si="4"/>
        <v>1.0000100000000001</v>
      </c>
      <c r="AD10" s="22">
        <f t="shared" si="5"/>
        <v>1</v>
      </c>
      <c r="AE10" s="17">
        <f>D14</f>
        <v>0</v>
      </c>
      <c r="AF10" s="18">
        <f t="shared" si="6"/>
        <v>13</v>
      </c>
      <c r="AG10" s="8">
        <f t="shared" si="0"/>
        <v>12</v>
      </c>
      <c r="AH10" s="21" t="str">
        <f t="shared" ref="AH10:AH17" si="20">IF(AE10=0,"MAX($A$5:$A$28) +1",IF(AG10 &gt; 1,IF(MOD(AG10,2) = 0,(AF10*AG10+AG10-1)/AG10,(AF10*AG10+AG10)/AG10),IF(AG10=1,AF10,(AF10*AG10+AG10-1)/AG10)))</f>
        <v>MAX($A$5:$A$28) +1</v>
      </c>
      <c r="AI10" s="17">
        <f>G14</f>
        <v>0</v>
      </c>
      <c r="AJ10">
        <f t="shared" si="8"/>
        <v>13</v>
      </c>
      <c r="AK10" s="8">
        <f t="shared" si="1"/>
        <v>12</v>
      </c>
      <c r="AL10" s="21">
        <f t="shared" si="9"/>
        <v>13</v>
      </c>
      <c r="AM10" s="17">
        <f>J14</f>
        <v>0</v>
      </c>
      <c r="AN10" s="18">
        <f t="shared" si="10"/>
        <v>13</v>
      </c>
      <c r="AO10" s="8">
        <f t="shared" si="11"/>
        <v>12</v>
      </c>
      <c r="AP10" s="21">
        <f t="shared" si="12"/>
        <v>13</v>
      </c>
      <c r="AQ10" s="17">
        <f>M14</f>
        <v>0</v>
      </c>
      <c r="AR10" s="18">
        <f t="shared" si="13"/>
        <v>13</v>
      </c>
      <c r="AS10" s="8">
        <f t="shared" si="14"/>
        <v>12</v>
      </c>
      <c r="AT10" s="21">
        <f t="shared" si="15"/>
        <v>13</v>
      </c>
      <c r="AU10" s="11">
        <f>T13</f>
        <v>36</v>
      </c>
      <c r="AV10" s="11">
        <f>U13</f>
        <v>6485</v>
      </c>
      <c r="AW10">
        <f t="shared" si="16"/>
        <v>6</v>
      </c>
      <c r="AX10">
        <f t="shared" si="17"/>
        <v>7</v>
      </c>
      <c r="AY10">
        <f t="shared" si="18"/>
        <v>6.00007</v>
      </c>
      <c r="AZ10">
        <f t="shared" si="19"/>
        <v>7</v>
      </c>
    </row>
    <row r="11" spans="1:52" ht="19.5" customHeight="1" x14ac:dyDescent="0.2">
      <c r="A11" s="177">
        <v>4</v>
      </c>
      <c r="B11" s="152"/>
      <c r="C11" s="167"/>
      <c r="D11" s="168"/>
      <c r="E11" s="75"/>
      <c r="F11" s="167"/>
      <c r="G11" s="168"/>
      <c r="H11" s="75"/>
      <c r="I11" s="167"/>
      <c r="J11" s="168"/>
      <c r="K11" s="75"/>
      <c r="L11" s="167"/>
      <c r="M11" s="168"/>
      <c r="N11" s="75"/>
      <c r="O11" s="180">
        <f>SUM(E12+H12+K12+N12)</f>
        <v>0</v>
      </c>
      <c r="P11" s="165">
        <f>SUM(D12+G12+J12+M12)</f>
        <v>0</v>
      </c>
      <c r="Q11" s="163">
        <f>AD9</f>
        <v>1</v>
      </c>
      <c r="T11" s="216">
        <f>O11+'12 družstiev Pretek č. 1'!O11+'12 družstiev Pretek č. 2'!O11+'12 družstiev Pretek č. 3'!O11+'12 družstiev Pretek č. 4'!O11+'12 družstiev Pretek č. 5'!O11+'12 družstiev Pretek č. 6'!O11+'12 družstiev Pretek č. 7'!O11</f>
        <v>40</v>
      </c>
      <c r="U11" s="165">
        <f>P11+'12 družstiev Pretek č. 1'!P11+'12 družstiev Pretek č. 2'!P11+'12 družstiev Pretek č. 3'!P11+'12 družstiev Pretek č. 4'!P11+'12 družstiev Pretek č. 5'!P11+'12 družstiev Pretek č. 6'!P11+'12 družstiev Pretek č. 7'!P11</f>
        <v>5665</v>
      </c>
      <c r="V11" s="163">
        <f>AZ9</f>
        <v>8</v>
      </c>
      <c r="Y11" s="12">
        <f>O15</f>
        <v>0</v>
      </c>
      <c r="Z11" s="13">
        <f>P15</f>
        <v>0</v>
      </c>
      <c r="AA11" s="8">
        <f t="shared" si="2"/>
        <v>1</v>
      </c>
      <c r="AB11" s="8">
        <f t="shared" si="3"/>
        <v>1</v>
      </c>
      <c r="AC11" s="8">
        <f t="shared" si="4"/>
        <v>1.0000100000000001</v>
      </c>
      <c r="AD11" s="22">
        <f t="shared" si="5"/>
        <v>1</v>
      </c>
      <c r="AE11" s="17">
        <f>D16</f>
        <v>0</v>
      </c>
      <c r="AF11" s="18">
        <f t="shared" si="6"/>
        <v>13</v>
      </c>
      <c r="AG11" s="8">
        <f t="shared" si="0"/>
        <v>12</v>
      </c>
      <c r="AH11" s="21" t="str">
        <f t="shared" si="20"/>
        <v>MAX($A$5:$A$28) +1</v>
      </c>
      <c r="AI11" s="17">
        <f>G16</f>
        <v>0</v>
      </c>
      <c r="AJ11">
        <f t="shared" si="8"/>
        <v>13</v>
      </c>
      <c r="AK11" s="8">
        <f t="shared" si="1"/>
        <v>12</v>
      </c>
      <c r="AL11" s="21">
        <f t="shared" si="9"/>
        <v>13</v>
      </c>
      <c r="AM11" s="17">
        <f>J16</f>
        <v>0</v>
      </c>
      <c r="AN11" s="18">
        <f t="shared" si="10"/>
        <v>13</v>
      </c>
      <c r="AO11" s="8">
        <f t="shared" si="11"/>
        <v>12</v>
      </c>
      <c r="AP11" s="21">
        <f t="shared" si="12"/>
        <v>13</v>
      </c>
      <c r="AQ11" s="17">
        <f>M16</f>
        <v>0</v>
      </c>
      <c r="AR11" s="18">
        <f t="shared" si="13"/>
        <v>13</v>
      </c>
      <c r="AS11" s="8">
        <f t="shared" si="14"/>
        <v>12</v>
      </c>
      <c r="AT11" s="21">
        <f t="shared" si="15"/>
        <v>13</v>
      </c>
      <c r="AU11" s="11">
        <f>T15</f>
        <v>43</v>
      </c>
      <c r="AV11" s="11">
        <f>U15</f>
        <v>6470</v>
      </c>
      <c r="AW11">
        <f t="shared" si="16"/>
        <v>9</v>
      </c>
      <c r="AX11">
        <f t="shared" si="17"/>
        <v>8</v>
      </c>
      <c r="AY11">
        <f t="shared" si="18"/>
        <v>9.0000800000000005</v>
      </c>
      <c r="AZ11">
        <f t="shared" si="19"/>
        <v>9</v>
      </c>
    </row>
    <row r="12" spans="1:52" ht="19.5" customHeight="1" thickBot="1" x14ac:dyDescent="0.25">
      <c r="A12" s="178"/>
      <c r="B12" s="158"/>
      <c r="C12" s="25"/>
      <c r="D12" s="26"/>
      <c r="E12" s="30">
        <f>IF(ISBLANK(D12),0,IF(ISBLANK(C11),0,IF(E11 = "D",MAX($A$5:$A$28) + 2,AH9)))</f>
        <v>0</v>
      </c>
      <c r="F12" s="25"/>
      <c r="G12" s="26"/>
      <c r="H12" s="30">
        <f>IF(ISBLANK(G12),0,IF(ISBLANK(F11),0,IF(H11 = "D",MAX($A$5:$A$28) + 2,AL9)))</f>
        <v>0</v>
      </c>
      <c r="I12" s="25"/>
      <c r="J12" s="26"/>
      <c r="K12" s="30">
        <f>IF(ISBLANK(J12),0,IF(ISBLANK(I11),0,IF(K11 = "D",MAX($A$5:$A$28) + 2,AP9)))</f>
        <v>0</v>
      </c>
      <c r="L12" s="25"/>
      <c r="M12" s="26"/>
      <c r="N12" s="30">
        <f>IF(ISBLANK(M12),0,IF(ISBLANK(L11),0,IF(N11 = "D",MAX($A$5:$A$28) + 2,AT9)))</f>
        <v>0</v>
      </c>
      <c r="O12" s="181"/>
      <c r="P12" s="166"/>
      <c r="Q12" s="164"/>
      <c r="T12" s="253"/>
      <c r="U12" s="166"/>
      <c r="V12" s="164"/>
      <c r="W12" s="20"/>
      <c r="Y12" s="12">
        <f>O17</f>
        <v>0</v>
      </c>
      <c r="Z12" s="13">
        <f>P17</f>
        <v>0</v>
      </c>
      <c r="AA12" s="8">
        <f t="shared" si="2"/>
        <v>1</v>
      </c>
      <c r="AB12" s="8">
        <f t="shared" si="3"/>
        <v>1</v>
      </c>
      <c r="AC12" s="8">
        <f t="shared" si="4"/>
        <v>1.0000100000000001</v>
      </c>
      <c r="AD12" s="22">
        <f t="shared" si="5"/>
        <v>1</v>
      </c>
      <c r="AE12" s="17">
        <f>D18</f>
        <v>0</v>
      </c>
      <c r="AF12" s="18">
        <f t="shared" si="6"/>
        <v>13</v>
      </c>
      <c r="AG12" s="8">
        <f t="shared" si="0"/>
        <v>12</v>
      </c>
      <c r="AH12" s="21" t="str">
        <f t="shared" si="20"/>
        <v>MAX($A$5:$A$28) +1</v>
      </c>
      <c r="AI12" s="17">
        <f>G18</f>
        <v>0</v>
      </c>
      <c r="AJ12">
        <f t="shared" si="8"/>
        <v>13</v>
      </c>
      <c r="AK12" s="8">
        <f t="shared" si="1"/>
        <v>12</v>
      </c>
      <c r="AL12" s="21">
        <f t="shared" si="9"/>
        <v>13</v>
      </c>
      <c r="AM12" s="17">
        <f>J18</f>
        <v>0</v>
      </c>
      <c r="AN12" s="18">
        <f t="shared" si="10"/>
        <v>13</v>
      </c>
      <c r="AO12" s="8">
        <f t="shared" si="11"/>
        <v>12</v>
      </c>
      <c r="AP12" s="21">
        <f t="shared" si="12"/>
        <v>13</v>
      </c>
      <c r="AQ12" s="17">
        <f>M18</f>
        <v>0</v>
      </c>
      <c r="AR12" s="18">
        <f t="shared" si="13"/>
        <v>13</v>
      </c>
      <c r="AS12" s="8">
        <f t="shared" si="14"/>
        <v>12</v>
      </c>
      <c r="AT12" s="21">
        <f t="shared" si="15"/>
        <v>13</v>
      </c>
      <c r="AU12" s="11">
        <f>T17</f>
        <v>28</v>
      </c>
      <c r="AV12" s="11">
        <f>U17</f>
        <v>11810</v>
      </c>
      <c r="AW12">
        <f t="shared" si="16"/>
        <v>4</v>
      </c>
      <c r="AX12">
        <f t="shared" si="17"/>
        <v>5</v>
      </c>
      <c r="AY12">
        <f t="shared" si="18"/>
        <v>4.0000499999999999</v>
      </c>
      <c r="AZ12">
        <f t="shared" si="19"/>
        <v>5</v>
      </c>
    </row>
    <row r="13" spans="1:52" ht="19.5" customHeight="1" x14ac:dyDescent="0.2">
      <c r="A13" s="179">
        <v>5</v>
      </c>
      <c r="B13" s="152"/>
      <c r="C13" s="167"/>
      <c r="D13" s="168"/>
      <c r="E13" s="75"/>
      <c r="F13" s="167"/>
      <c r="G13" s="168"/>
      <c r="H13" s="75"/>
      <c r="I13" s="167"/>
      <c r="J13" s="168"/>
      <c r="K13" s="75"/>
      <c r="L13" s="167"/>
      <c r="M13" s="168"/>
      <c r="N13" s="75"/>
      <c r="O13" s="180">
        <f>SUM(E14+H14+K14+N14)</f>
        <v>0</v>
      </c>
      <c r="P13" s="165">
        <f>SUM(D14+G14+J14+M14)</f>
        <v>0</v>
      </c>
      <c r="Q13" s="163">
        <f>AD10</f>
        <v>1</v>
      </c>
      <c r="T13" s="216">
        <f>O13+'12 družstiev Pretek č. 1'!O13+'12 družstiev Pretek č. 2'!O13+'12 družstiev Pretek č. 3'!O13+'12 družstiev Pretek č. 4'!O13+'12 družstiev Pretek č. 5'!O13+'12 družstiev Pretek č. 6'!O13+'12 družstiev Pretek č. 7'!O13</f>
        <v>36</v>
      </c>
      <c r="U13" s="165">
        <f>P13+'12 družstiev Pretek č. 1'!P13+'12 družstiev Pretek č. 2'!P13+'12 družstiev Pretek č. 3'!P13+'12 družstiev Pretek č. 4'!P13+'12 družstiev Pretek č. 5'!P13+'12 družstiev Pretek č. 6'!P13+'12 družstiev Pretek č. 7'!P13</f>
        <v>6485</v>
      </c>
      <c r="V13" s="163">
        <f>AZ10</f>
        <v>7</v>
      </c>
      <c r="W13" s="20"/>
      <c r="Y13" s="12">
        <f>O19</f>
        <v>0</v>
      </c>
      <c r="Z13" s="13">
        <f>P19</f>
        <v>0</v>
      </c>
      <c r="AA13" s="8">
        <f t="shared" si="2"/>
        <v>1</v>
      </c>
      <c r="AB13" s="8">
        <f t="shared" si="3"/>
        <v>1</v>
      </c>
      <c r="AC13" s="8">
        <f t="shared" si="4"/>
        <v>1.0000100000000001</v>
      </c>
      <c r="AD13" s="22">
        <f t="shared" si="5"/>
        <v>1</v>
      </c>
      <c r="AE13" s="17">
        <f>D20</f>
        <v>0</v>
      </c>
      <c r="AF13" s="18">
        <f t="shared" si="6"/>
        <v>13</v>
      </c>
      <c r="AG13" s="8">
        <f t="shared" si="0"/>
        <v>12</v>
      </c>
      <c r="AH13" s="21" t="str">
        <f t="shared" si="20"/>
        <v>MAX($A$5:$A$28) +1</v>
      </c>
      <c r="AI13" s="17">
        <f>G20</f>
        <v>0</v>
      </c>
      <c r="AJ13">
        <f t="shared" si="8"/>
        <v>13</v>
      </c>
      <c r="AK13" s="8">
        <f t="shared" si="1"/>
        <v>12</v>
      </c>
      <c r="AL13" s="21">
        <f t="shared" si="9"/>
        <v>13</v>
      </c>
      <c r="AM13" s="17">
        <f>J20</f>
        <v>0</v>
      </c>
      <c r="AN13" s="18">
        <f t="shared" si="10"/>
        <v>13</v>
      </c>
      <c r="AO13" s="8">
        <f t="shared" si="11"/>
        <v>12</v>
      </c>
      <c r="AP13" s="21">
        <f t="shared" si="12"/>
        <v>13</v>
      </c>
      <c r="AQ13" s="17">
        <f>M20</f>
        <v>0</v>
      </c>
      <c r="AR13" s="18">
        <f t="shared" si="13"/>
        <v>13</v>
      </c>
      <c r="AS13" s="8">
        <f t="shared" si="14"/>
        <v>12</v>
      </c>
      <c r="AT13" s="21">
        <f t="shared" si="15"/>
        <v>13</v>
      </c>
      <c r="AU13" s="11">
        <f>T19</f>
        <v>13</v>
      </c>
      <c r="AV13" s="11">
        <f>U19</f>
        <v>22125</v>
      </c>
      <c r="AW13">
        <f t="shared" si="16"/>
        <v>1</v>
      </c>
      <c r="AX13">
        <f t="shared" si="17"/>
        <v>1</v>
      </c>
      <c r="AY13">
        <f t="shared" si="18"/>
        <v>1.0000100000000001</v>
      </c>
      <c r="AZ13">
        <f t="shared" si="19"/>
        <v>1</v>
      </c>
    </row>
    <row r="14" spans="1:52" ht="19.5" customHeight="1" thickBot="1" x14ac:dyDescent="0.25">
      <c r="A14" s="179"/>
      <c r="B14" s="153"/>
      <c r="C14" s="25"/>
      <c r="D14" s="26"/>
      <c r="E14" s="30">
        <f>IF(ISBLANK(D14),0,IF(ISBLANK(C13),0,IF(E13 = "D",MAX($A$5:$A$28) + 2,AH10)))</f>
        <v>0</v>
      </c>
      <c r="F14" s="25"/>
      <c r="G14" s="26"/>
      <c r="H14" s="30">
        <f>IF(ISBLANK(G14),0,IF(ISBLANK(F13),0,IF(H13 = "D",MAX($A$5:$A$28) + 2,AL10)))</f>
        <v>0</v>
      </c>
      <c r="I14" s="25"/>
      <c r="J14" s="26"/>
      <c r="K14" s="30">
        <f>IF(ISBLANK(J14),0,IF(ISBLANK(I13),0,IF(K13 = "D",MAX($A$5:$A$28) + 2,AP10)))</f>
        <v>0</v>
      </c>
      <c r="L14" s="25"/>
      <c r="M14" s="26"/>
      <c r="N14" s="30">
        <f>IF(ISBLANK(M14),0,IF(ISBLANK(L13),0,IF(N13 = "D",MAX($A$5:$A$28) + 2,AT10)))</f>
        <v>0</v>
      </c>
      <c r="O14" s="181"/>
      <c r="P14" s="166"/>
      <c r="Q14" s="164"/>
      <c r="T14" s="253"/>
      <c r="U14" s="166"/>
      <c r="V14" s="164"/>
      <c r="W14" s="20"/>
      <c r="Y14" s="12">
        <f>O21</f>
        <v>0</v>
      </c>
      <c r="Z14" s="13">
        <f>P21</f>
        <v>0</v>
      </c>
      <c r="AA14" s="8">
        <f t="shared" si="2"/>
        <v>1</v>
      </c>
      <c r="AB14" s="8">
        <f t="shared" si="3"/>
        <v>1</v>
      </c>
      <c r="AC14" s="8">
        <f t="shared" si="4"/>
        <v>1.0000100000000001</v>
      </c>
      <c r="AD14" s="22">
        <f t="shared" si="5"/>
        <v>1</v>
      </c>
      <c r="AE14" s="17">
        <f>D22</f>
        <v>0</v>
      </c>
      <c r="AF14" s="18">
        <f t="shared" si="6"/>
        <v>13</v>
      </c>
      <c r="AG14" s="8">
        <f t="shared" si="0"/>
        <v>12</v>
      </c>
      <c r="AH14" s="21" t="str">
        <f t="shared" si="20"/>
        <v>MAX($A$5:$A$28) +1</v>
      </c>
      <c r="AI14" s="17">
        <f>G22</f>
        <v>0</v>
      </c>
      <c r="AJ14">
        <f t="shared" si="8"/>
        <v>13</v>
      </c>
      <c r="AK14" s="8">
        <f t="shared" si="1"/>
        <v>12</v>
      </c>
      <c r="AL14" s="21">
        <f t="shared" si="9"/>
        <v>13</v>
      </c>
      <c r="AM14" s="17">
        <f>J22</f>
        <v>0</v>
      </c>
      <c r="AN14" s="18">
        <f t="shared" si="10"/>
        <v>13</v>
      </c>
      <c r="AO14" s="8">
        <f t="shared" si="11"/>
        <v>12</v>
      </c>
      <c r="AP14" s="21">
        <f t="shared" si="12"/>
        <v>13</v>
      </c>
      <c r="AQ14" s="17">
        <f>M22</f>
        <v>0</v>
      </c>
      <c r="AR14" s="18">
        <f t="shared" si="13"/>
        <v>13</v>
      </c>
      <c r="AS14" s="8">
        <f t="shared" si="14"/>
        <v>12</v>
      </c>
      <c r="AT14" s="21">
        <f t="shared" si="15"/>
        <v>13</v>
      </c>
      <c r="AU14" s="11">
        <f>T21</f>
        <v>36</v>
      </c>
      <c r="AV14" s="11">
        <f>U21</f>
        <v>9575</v>
      </c>
      <c r="AW14">
        <f t="shared" si="16"/>
        <v>6</v>
      </c>
      <c r="AX14">
        <f t="shared" si="17"/>
        <v>6</v>
      </c>
      <c r="AY14">
        <f t="shared" si="18"/>
        <v>6.0000600000000004</v>
      </c>
      <c r="AZ14">
        <f t="shared" si="19"/>
        <v>6</v>
      </c>
    </row>
    <row r="15" spans="1:52" ht="19.5" customHeight="1" x14ac:dyDescent="0.2">
      <c r="A15" s="177">
        <v>6</v>
      </c>
      <c r="B15" s="152"/>
      <c r="C15" s="167"/>
      <c r="D15" s="168"/>
      <c r="E15" s="75"/>
      <c r="F15" s="167"/>
      <c r="G15" s="168"/>
      <c r="H15" s="75"/>
      <c r="I15" s="167"/>
      <c r="J15" s="168"/>
      <c r="K15" s="75"/>
      <c r="L15" s="167"/>
      <c r="M15" s="168"/>
      <c r="N15" s="75"/>
      <c r="O15" s="180">
        <f>SUM(E16+H16+K16+N16)</f>
        <v>0</v>
      </c>
      <c r="P15" s="165">
        <f>SUM(D16+G16+J16+M16)</f>
        <v>0</v>
      </c>
      <c r="Q15" s="163">
        <f>AD11</f>
        <v>1</v>
      </c>
      <c r="T15" s="216">
        <f>O15+'12 družstiev Pretek č. 1'!O15+'12 družstiev Pretek č. 2'!O15+'12 družstiev Pretek č. 3'!O15+'12 družstiev Pretek č. 4'!O15+'12 družstiev Pretek č. 5'!O15+'12 družstiev Pretek č. 6'!O15+'12 družstiev Pretek č. 7'!O15</f>
        <v>43</v>
      </c>
      <c r="U15" s="165">
        <f>P15+'12 družstiev Pretek č. 1'!P15+'12 družstiev Pretek č. 2'!P15+'12 družstiev Pretek č. 3'!P15+'12 družstiev Pretek č. 4'!P15+'12 družstiev Pretek č. 5'!P15+'12 družstiev Pretek č. 6'!P15+'12 družstiev Pretek č. 7'!P15</f>
        <v>6470</v>
      </c>
      <c r="V15" s="163">
        <f>AZ11</f>
        <v>9</v>
      </c>
      <c r="Y15" s="12">
        <f>O23</f>
        <v>0</v>
      </c>
      <c r="Z15" s="13">
        <f>P23</f>
        <v>0</v>
      </c>
      <c r="AA15" s="8">
        <f t="shared" si="2"/>
        <v>1</v>
      </c>
      <c r="AB15" s="8">
        <f t="shared" si="3"/>
        <v>1</v>
      </c>
      <c r="AC15" s="8">
        <f t="shared" si="4"/>
        <v>1.0000100000000001</v>
      </c>
      <c r="AD15" s="22">
        <f t="shared" si="5"/>
        <v>1</v>
      </c>
      <c r="AE15" s="17">
        <f>D24</f>
        <v>0</v>
      </c>
      <c r="AF15" s="18">
        <f t="shared" si="6"/>
        <v>13</v>
      </c>
      <c r="AG15" s="8">
        <f t="shared" si="0"/>
        <v>12</v>
      </c>
      <c r="AH15" s="21" t="str">
        <f t="shared" si="20"/>
        <v>MAX($A$5:$A$28) +1</v>
      </c>
      <c r="AI15" s="17">
        <f>G24</f>
        <v>0</v>
      </c>
      <c r="AJ15">
        <f t="shared" si="8"/>
        <v>13</v>
      </c>
      <c r="AK15" s="8">
        <f t="shared" si="1"/>
        <v>12</v>
      </c>
      <c r="AL15" s="21">
        <f t="shared" si="9"/>
        <v>13</v>
      </c>
      <c r="AM15" s="17">
        <f>J24</f>
        <v>0</v>
      </c>
      <c r="AN15" s="18">
        <f t="shared" si="10"/>
        <v>13</v>
      </c>
      <c r="AO15" s="8">
        <f t="shared" si="11"/>
        <v>12</v>
      </c>
      <c r="AP15" s="21">
        <f t="shared" si="12"/>
        <v>13</v>
      </c>
      <c r="AQ15" s="17">
        <f>M24</f>
        <v>0</v>
      </c>
      <c r="AR15" s="18">
        <f t="shared" si="13"/>
        <v>13</v>
      </c>
      <c r="AS15" s="8">
        <f t="shared" si="14"/>
        <v>12</v>
      </c>
      <c r="AT15" s="21">
        <f t="shared" si="15"/>
        <v>13</v>
      </c>
      <c r="AU15" s="11">
        <f>T23</f>
        <v>66</v>
      </c>
      <c r="AV15" s="11">
        <f>U23</f>
        <v>-18</v>
      </c>
      <c r="AW15">
        <f t="shared" si="16"/>
        <v>10</v>
      </c>
      <c r="AX15">
        <f t="shared" si="17"/>
        <v>10</v>
      </c>
      <c r="AY15">
        <f t="shared" si="18"/>
        <v>10.0001</v>
      </c>
      <c r="AZ15">
        <f t="shared" si="19"/>
        <v>10</v>
      </c>
    </row>
    <row r="16" spans="1:52" ht="19.5" customHeight="1" thickBot="1" x14ac:dyDescent="0.25">
      <c r="A16" s="178"/>
      <c r="B16" s="158"/>
      <c r="C16" s="25"/>
      <c r="D16" s="26"/>
      <c r="E16" s="30">
        <f>IF(ISBLANK(D16),0,IF(ISBLANK(C15),0,IF(E15 = "D",MAX($A$5:$A$28) + 2,AH11)))</f>
        <v>0</v>
      </c>
      <c r="F16" s="25"/>
      <c r="G16" s="26"/>
      <c r="H16" s="30">
        <f>IF(ISBLANK(G16),0,IF(ISBLANK(F15),0,IF(H15 = "D",MAX($A$5:$A$28) + 2,AL11)))</f>
        <v>0</v>
      </c>
      <c r="I16" s="25"/>
      <c r="J16" s="26"/>
      <c r="K16" s="30">
        <f>IF(ISBLANK(J16),0,IF(ISBLANK(I15),0,IF(K15 = "D",MAX($A$5:$A$28) + 2,AP11)))</f>
        <v>0</v>
      </c>
      <c r="L16" s="25"/>
      <c r="M16" s="26"/>
      <c r="N16" s="30">
        <f>IF(ISBLANK(M16),0,IF(ISBLANK(L15),0,IF(N15 = "D",MAX($A$5:$A$28) + 2,AT11)))</f>
        <v>0</v>
      </c>
      <c r="O16" s="181"/>
      <c r="P16" s="166"/>
      <c r="Q16" s="164"/>
      <c r="T16" s="253"/>
      <c r="U16" s="166"/>
      <c r="V16" s="164"/>
      <c r="Y16" s="12">
        <f>O25</f>
        <v>0</v>
      </c>
      <c r="Z16" s="13">
        <f>P25</f>
        <v>0</v>
      </c>
      <c r="AA16" s="8">
        <f t="shared" si="2"/>
        <v>1</v>
      </c>
      <c r="AB16" s="8">
        <f t="shared" si="3"/>
        <v>1</v>
      </c>
      <c r="AC16" s="8">
        <f t="shared" si="4"/>
        <v>1.0000100000000001</v>
      </c>
      <c r="AD16" s="22">
        <f t="shared" si="5"/>
        <v>1</v>
      </c>
      <c r="AE16" s="17">
        <f>D26</f>
        <v>0</v>
      </c>
      <c r="AF16" s="18">
        <f t="shared" si="6"/>
        <v>13</v>
      </c>
      <c r="AG16" s="8">
        <f t="shared" si="0"/>
        <v>12</v>
      </c>
      <c r="AH16" s="21" t="str">
        <f t="shared" si="20"/>
        <v>MAX($A$5:$A$28) +1</v>
      </c>
      <c r="AI16" s="17">
        <f>G26</f>
        <v>0</v>
      </c>
      <c r="AJ16">
        <f t="shared" si="8"/>
        <v>13</v>
      </c>
      <c r="AK16" s="8">
        <f t="shared" si="1"/>
        <v>12</v>
      </c>
      <c r="AL16" s="21">
        <f t="shared" si="9"/>
        <v>13</v>
      </c>
      <c r="AM16" s="17">
        <f>J26</f>
        <v>0</v>
      </c>
      <c r="AN16" s="18">
        <f t="shared" si="10"/>
        <v>13</v>
      </c>
      <c r="AO16" s="8">
        <f t="shared" si="11"/>
        <v>12</v>
      </c>
      <c r="AP16" s="21">
        <f t="shared" si="12"/>
        <v>13</v>
      </c>
      <c r="AQ16" s="17">
        <f>M26</f>
        <v>0</v>
      </c>
      <c r="AR16" s="18">
        <f t="shared" si="13"/>
        <v>13</v>
      </c>
      <c r="AS16" s="8">
        <f t="shared" si="14"/>
        <v>12</v>
      </c>
      <c r="AT16" s="21">
        <f t="shared" si="15"/>
        <v>13</v>
      </c>
      <c r="AU16" s="11">
        <f>T25</f>
        <v>66</v>
      </c>
      <c r="AV16" s="11">
        <f>U25</f>
        <v>-18</v>
      </c>
      <c r="AW16">
        <f t="shared" si="16"/>
        <v>10</v>
      </c>
      <c r="AX16">
        <f t="shared" si="17"/>
        <v>10</v>
      </c>
      <c r="AY16">
        <f t="shared" si="18"/>
        <v>10.0001</v>
      </c>
      <c r="AZ16">
        <f t="shared" si="19"/>
        <v>10</v>
      </c>
    </row>
    <row r="17" spans="1:52" ht="19.5" customHeight="1" thickBot="1" x14ac:dyDescent="0.25">
      <c r="A17" s="179">
        <v>7</v>
      </c>
      <c r="B17" s="152"/>
      <c r="C17" s="167"/>
      <c r="D17" s="168"/>
      <c r="E17" s="75"/>
      <c r="F17" s="167"/>
      <c r="G17" s="168"/>
      <c r="H17" s="75"/>
      <c r="I17" s="167"/>
      <c r="J17" s="168"/>
      <c r="K17" s="75"/>
      <c r="L17" s="167"/>
      <c r="M17" s="168"/>
      <c r="N17" s="75"/>
      <c r="O17" s="180">
        <f>SUM(E18+H18+K18+N18)</f>
        <v>0</v>
      </c>
      <c r="P17" s="165">
        <f>SUM(D18+G18+J18+M18)</f>
        <v>0</v>
      </c>
      <c r="Q17" s="163">
        <f>AD12</f>
        <v>1</v>
      </c>
      <c r="T17" s="216">
        <f>O17+'12 družstiev Pretek č. 1'!O17+'12 družstiev Pretek č. 2'!O17+'12 družstiev Pretek č. 3'!O17+'12 družstiev Pretek č. 4'!O17+'12 družstiev Pretek č. 5'!O17+'12 družstiev Pretek č. 6'!O17+'12 družstiev Pretek č. 7'!O17</f>
        <v>28</v>
      </c>
      <c r="U17" s="165">
        <f>P17+'12 družstiev Pretek č. 1'!P17+'12 družstiev Pretek č. 2'!P17+'12 družstiev Pretek č. 3'!P17+'12 družstiev Pretek č. 4'!P17+'12 družstiev Pretek č. 5'!P17+'12 družstiev Pretek č. 6'!P17+'12 družstiev Pretek č. 7'!P17</f>
        <v>11810</v>
      </c>
      <c r="V17" s="163">
        <f>AZ12</f>
        <v>5</v>
      </c>
      <c r="Y17" s="14">
        <f>O27</f>
        <v>0</v>
      </c>
      <c r="Z17" s="15">
        <f>P27</f>
        <v>0</v>
      </c>
      <c r="AA17" s="16">
        <f t="shared" si="2"/>
        <v>1</v>
      </c>
      <c r="AB17" s="16">
        <f t="shared" si="3"/>
        <v>1</v>
      </c>
      <c r="AC17" s="16">
        <f t="shared" si="4"/>
        <v>1.0000100000000001</v>
      </c>
      <c r="AD17" s="23">
        <f t="shared" si="5"/>
        <v>1</v>
      </c>
      <c r="AE17" s="19">
        <f>D28</f>
        <v>0</v>
      </c>
      <c r="AF17" s="18">
        <f t="shared" si="6"/>
        <v>13</v>
      </c>
      <c r="AG17" s="16">
        <f t="shared" si="0"/>
        <v>12</v>
      </c>
      <c r="AH17" s="21" t="str">
        <f t="shared" si="20"/>
        <v>MAX($A$5:$A$28) +1</v>
      </c>
      <c r="AI17" s="19">
        <f>G28</f>
        <v>0</v>
      </c>
      <c r="AJ17">
        <f t="shared" si="8"/>
        <v>13</v>
      </c>
      <c r="AK17" s="16">
        <f t="shared" si="1"/>
        <v>12</v>
      </c>
      <c r="AL17" s="21">
        <f t="shared" si="9"/>
        <v>13</v>
      </c>
      <c r="AM17" s="19">
        <f>J28</f>
        <v>0</v>
      </c>
      <c r="AN17" s="18">
        <f t="shared" si="10"/>
        <v>13</v>
      </c>
      <c r="AO17" s="16">
        <f t="shared" si="11"/>
        <v>12</v>
      </c>
      <c r="AP17" s="21">
        <f t="shared" si="12"/>
        <v>13</v>
      </c>
      <c r="AQ17" s="19">
        <f>M28</f>
        <v>0</v>
      </c>
      <c r="AR17" s="18">
        <f t="shared" si="13"/>
        <v>13</v>
      </c>
      <c r="AS17" s="16">
        <f t="shared" si="14"/>
        <v>12</v>
      </c>
      <c r="AT17" s="21">
        <f t="shared" si="15"/>
        <v>13</v>
      </c>
      <c r="AU17" s="11">
        <f>T27</f>
        <v>66</v>
      </c>
      <c r="AV17" s="11">
        <f>U27</f>
        <v>-18</v>
      </c>
      <c r="AW17">
        <f t="shared" si="16"/>
        <v>10</v>
      </c>
      <c r="AX17">
        <f t="shared" si="17"/>
        <v>10</v>
      </c>
      <c r="AY17">
        <f t="shared" si="18"/>
        <v>10.0001</v>
      </c>
      <c r="AZ17">
        <f t="shared" si="19"/>
        <v>10</v>
      </c>
    </row>
    <row r="18" spans="1:52" ht="19.5" customHeight="1" thickBot="1" x14ac:dyDescent="0.25">
      <c r="A18" s="179"/>
      <c r="B18" s="158"/>
      <c r="C18" s="25"/>
      <c r="D18" s="26"/>
      <c r="E18" s="30">
        <f>IF(ISBLANK(D18),0,IF(ISBLANK(C17),0,IF(E17 = "D",MAX($A$5:$A$28) + 2,AH12)))</f>
        <v>0</v>
      </c>
      <c r="F18" s="25"/>
      <c r="G18" s="26"/>
      <c r="H18" s="30">
        <f>IF(ISBLANK(G18),0,IF(ISBLANK(F17),0,IF(H17 = "D",MAX($A$5:$A$28) + 2,AL12)))</f>
        <v>0</v>
      </c>
      <c r="I18" s="25"/>
      <c r="J18" s="26"/>
      <c r="K18" s="30">
        <f>IF(ISBLANK(J18),0,IF(ISBLANK(I17),0,IF(K17 = "D",MAX($A$5:$A$28) + 2,AP12)))</f>
        <v>0</v>
      </c>
      <c r="L18" s="25"/>
      <c r="M18" s="26"/>
      <c r="N18" s="30">
        <f>IF(ISBLANK(M18),0,IF(ISBLANK(L17),0,IF(N17 = "D",MAX($A$5:$A$28) + 2,AT12)))</f>
        <v>0</v>
      </c>
      <c r="O18" s="181"/>
      <c r="P18" s="166"/>
      <c r="Q18" s="164"/>
      <c r="T18" s="253"/>
      <c r="U18" s="166"/>
      <c r="V18" s="164"/>
      <c r="AF18" s="10"/>
      <c r="AJ18" s="27"/>
      <c r="AK18" s="28"/>
      <c r="AL18" s="29"/>
    </row>
    <row r="19" spans="1:52" ht="19.5" customHeight="1" thickBot="1" x14ac:dyDescent="0.25">
      <c r="A19" s="177">
        <v>8</v>
      </c>
      <c r="B19" s="152"/>
      <c r="C19" s="167"/>
      <c r="D19" s="168"/>
      <c r="E19" s="75"/>
      <c r="F19" s="167"/>
      <c r="G19" s="168"/>
      <c r="H19" s="75"/>
      <c r="I19" s="167"/>
      <c r="J19" s="168"/>
      <c r="K19" s="75"/>
      <c r="L19" s="167"/>
      <c r="M19" s="168"/>
      <c r="N19" s="75"/>
      <c r="O19" s="180">
        <f>SUM(E20+H20+K20+N20)</f>
        <v>0</v>
      </c>
      <c r="P19" s="165">
        <f>SUM(D20+G20+J20+M20)</f>
        <v>0</v>
      </c>
      <c r="Q19" s="163">
        <f>AD13</f>
        <v>1</v>
      </c>
      <c r="T19" s="216">
        <f>O19+'12 družstiev Pretek č. 1'!O19+'12 družstiev Pretek č. 2'!O19+'12 družstiev Pretek č. 3'!O19+'12 družstiev Pretek č. 4'!O19+'12 družstiev Pretek č. 5'!O19+'12 družstiev Pretek č. 6'!O19+'12 družstiev Pretek č. 7'!O19</f>
        <v>13</v>
      </c>
      <c r="U19" s="165">
        <f>P19+'12 družstiev Pretek č. 1'!P19+'12 družstiev Pretek č. 2'!P19+'12 družstiev Pretek č. 3'!P19+'12 družstiev Pretek č. 4'!P19+'12 družstiev Pretek č. 5'!P19+'12 družstiev Pretek č. 6'!P19+'12 družstiev Pretek č. 7'!P19</f>
        <v>22125</v>
      </c>
      <c r="V19" s="163">
        <f>AZ13</f>
        <v>1</v>
      </c>
      <c r="AF19" s="10"/>
      <c r="AP19" s="20" t="s">
        <v>25</v>
      </c>
      <c r="AQ19" s="9" t="str">
        <f>IF(C5 = "D","0"," ")</f>
        <v xml:space="preserve"> </v>
      </c>
    </row>
    <row r="20" spans="1:52" ht="19.5" customHeight="1" thickBot="1" x14ac:dyDescent="0.25">
      <c r="A20" s="178"/>
      <c r="B20" s="158"/>
      <c r="C20" s="25"/>
      <c r="D20" s="26"/>
      <c r="E20" s="30">
        <f>IF(ISBLANK(D20),0,IF(ISBLANK(C19),0,IF(E19 = "D",MAX($A$5:$A$28) + 2,AH13)))</f>
        <v>0</v>
      </c>
      <c r="F20" s="25"/>
      <c r="G20" s="26"/>
      <c r="H20" s="30">
        <f>IF(ISBLANK(G20),0,IF(ISBLANK(F19),0,IF(H19 = "D",MAX($A$5:$A$28) + 2,AL13)))</f>
        <v>0</v>
      </c>
      <c r="I20" s="25"/>
      <c r="J20" s="26"/>
      <c r="K20" s="30">
        <f>IF(ISBLANK(J20),0,IF(ISBLANK(I19),0,IF(K19 = "D",MAX($A$5:$A$28) + 2,AP13)))</f>
        <v>0</v>
      </c>
      <c r="L20" s="25"/>
      <c r="M20" s="26"/>
      <c r="N20" s="30">
        <f>IF(ISBLANK(M20),0,IF(ISBLANK(L19),0,IF(N19 = "D",MAX($A$5:$A$28) + 2,AT13)))</f>
        <v>0</v>
      </c>
      <c r="O20" s="181"/>
      <c r="P20" s="166"/>
      <c r="Q20" s="164"/>
      <c r="T20" s="253"/>
      <c r="U20" s="166"/>
      <c r="V20" s="164"/>
      <c r="AF20" s="10"/>
      <c r="AP20" s="20" t="s">
        <v>26</v>
      </c>
    </row>
    <row r="21" spans="1:52" ht="19.5" customHeight="1" x14ac:dyDescent="0.2">
      <c r="A21" s="177">
        <v>9</v>
      </c>
      <c r="B21" s="152"/>
      <c r="C21" s="167"/>
      <c r="D21" s="168"/>
      <c r="E21" s="75"/>
      <c r="F21" s="167"/>
      <c r="G21" s="168"/>
      <c r="H21" s="75"/>
      <c r="I21" s="167"/>
      <c r="J21" s="168"/>
      <c r="K21" s="75"/>
      <c r="L21" s="167"/>
      <c r="M21" s="168"/>
      <c r="N21" s="75"/>
      <c r="O21" s="180">
        <f>SUM(E22+H22+K22+N22)</f>
        <v>0</v>
      </c>
      <c r="P21" s="165">
        <f>SUM(D22+G22+J22+M22)</f>
        <v>0</v>
      </c>
      <c r="Q21" s="163">
        <f>AD14</f>
        <v>1</v>
      </c>
      <c r="T21" s="216">
        <f>O21+'12 družstiev Pretek č. 1'!O21+'12 družstiev Pretek č. 2'!O21+'12 družstiev Pretek č. 3'!O21+'12 družstiev Pretek č. 4'!O21+'12 družstiev Pretek č. 5'!O21+'12 družstiev Pretek č. 6'!O21+'12 družstiev Pretek č. 7'!O21</f>
        <v>36</v>
      </c>
      <c r="U21" s="165">
        <f>P21+'12 družstiev Pretek č. 1'!P21+'12 družstiev Pretek č. 2'!P21+'12 družstiev Pretek č. 3'!P21+'12 družstiev Pretek č. 4'!P21+'12 družstiev Pretek č. 5'!P21+'12 družstiev Pretek č. 6'!P21+'12 družstiev Pretek č. 7'!P21</f>
        <v>9575</v>
      </c>
      <c r="V21" s="163">
        <f>AZ14</f>
        <v>6</v>
      </c>
      <c r="AF21" s="10"/>
    </row>
    <row r="22" spans="1:52" ht="19.5" customHeight="1" thickBot="1" x14ac:dyDescent="0.25">
      <c r="A22" s="178"/>
      <c r="B22" s="158"/>
      <c r="C22" s="25"/>
      <c r="D22" s="26"/>
      <c r="E22" s="30">
        <f>IF(ISBLANK(D22),0,IF(ISBLANK(C21),0,IF(E21 = "D",MAX($A$5:$A$28) + 2,AH14)))</f>
        <v>0</v>
      </c>
      <c r="F22" s="25"/>
      <c r="G22" s="26"/>
      <c r="H22" s="30">
        <f>IF(ISBLANK(G22),0,IF(ISBLANK(F21),0,IF(H21 = "D",MAX($A$5:$A$28) + 2,AL14)))</f>
        <v>0</v>
      </c>
      <c r="I22" s="25"/>
      <c r="J22" s="26"/>
      <c r="K22" s="30">
        <f>IF(ISBLANK(J22),0,IF(ISBLANK(I21),0,IF(K21 = "D",MAX($A$5:$A$28) + 2,AP14)))</f>
        <v>0</v>
      </c>
      <c r="L22" s="25"/>
      <c r="M22" s="26"/>
      <c r="N22" s="30">
        <f>IF(ISBLANK(M22),0,IF(ISBLANK(L21),0,IF(N21 = "D",MAX($A$5:$A$28) + 2,AT14)))</f>
        <v>0</v>
      </c>
      <c r="O22" s="181"/>
      <c r="P22" s="166"/>
      <c r="Q22" s="164"/>
      <c r="T22" s="253"/>
      <c r="U22" s="166"/>
      <c r="V22" s="164"/>
      <c r="AF22" s="10"/>
    </row>
    <row r="23" spans="1:52" ht="19.5" customHeight="1" x14ac:dyDescent="0.2">
      <c r="A23" s="179">
        <v>10</v>
      </c>
      <c r="B23" s="152"/>
      <c r="C23" s="167"/>
      <c r="D23" s="168"/>
      <c r="E23" s="75"/>
      <c r="F23" s="167"/>
      <c r="G23" s="168"/>
      <c r="H23" s="75"/>
      <c r="I23" s="167"/>
      <c r="J23" s="168"/>
      <c r="K23" s="75"/>
      <c r="L23" s="167"/>
      <c r="M23" s="168"/>
      <c r="N23" s="75"/>
      <c r="O23" s="180">
        <f>SUM(E24+H24+K24+N24)</f>
        <v>0</v>
      </c>
      <c r="P23" s="165">
        <f>SUM(D24+G24+J24+M24)</f>
        <v>0</v>
      </c>
      <c r="Q23" s="163">
        <f>AD15</f>
        <v>1</v>
      </c>
      <c r="T23" s="216">
        <f>O23+'12 družstiev Pretek č. 1'!O23+'12 družstiev Pretek č. 2'!O23+'12 družstiev Pretek č. 3'!O23+'12 družstiev Pretek č. 4'!O23+'12 družstiev Pretek č. 5'!O23+'12 družstiev Pretek č. 6'!O23+'12 družstiev Pretek č. 7'!O23</f>
        <v>66</v>
      </c>
      <c r="U23" s="165">
        <f>P23+'12 družstiev Pretek č. 1'!P23+'12 družstiev Pretek č. 2'!P23+'12 družstiev Pretek č. 3'!P23+'12 družstiev Pretek č. 4'!P23+'12 družstiev Pretek č. 5'!P23+'12 družstiev Pretek č. 6'!P23+'12 družstiev Pretek č. 7'!P23</f>
        <v>-18</v>
      </c>
      <c r="V23" s="163">
        <f>AZ15</f>
        <v>10</v>
      </c>
      <c r="AF23" s="10"/>
    </row>
    <row r="24" spans="1:52" ht="19.5" customHeight="1" thickBot="1" x14ac:dyDescent="0.25">
      <c r="A24" s="179"/>
      <c r="B24" s="158"/>
      <c r="C24" s="25"/>
      <c r="D24" s="26"/>
      <c r="E24" s="30">
        <f>IF(ISBLANK(D24),0,IF(ISBLANK(C23),0,IF(E23 = "D",MAX($A$5:$A$28) + 2,AH15)))</f>
        <v>0</v>
      </c>
      <c r="F24" s="25"/>
      <c r="G24" s="26"/>
      <c r="H24" s="30">
        <f>IF(ISBLANK(G24),0,IF(ISBLANK(F23),0,IF(H23 = "D",MAX($A$5:$A$28) + 2,AL15)))</f>
        <v>0</v>
      </c>
      <c r="I24" s="25"/>
      <c r="J24" s="26"/>
      <c r="K24" s="30">
        <f>IF(ISBLANK(J24),0,IF(ISBLANK(I23),0,IF(K23 = "D",MAX($A$5:$A$28) + 2,AP15)))</f>
        <v>0</v>
      </c>
      <c r="L24" s="25"/>
      <c r="M24" s="26"/>
      <c r="N24" s="30">
        <f>IF(ISBLANK(M24),0,IF(ISBLANK(L23),0,IF(N23 = "D",MAX($A$5:$A$28) + 2,AT15)))</f>
        <v>0</v>
      </c>
      <c r="O24" s="181"/>
      <c r="P24" s="166"/>
      <c r="Q24" s="164"/>
      <c r="T24" s="253"/>
      <c r="U24" s="166"/>
      <c r="V24" s="164"/>
      <c r="AF24" s="10"/>
    </row>
    <row r="25" spans="1:52" ht="19.5" customHeight="1" x14ac:dyDescent="0.2">
      <c r="A25" s="177">
        <v>11</v>
      </c>
      <c r="B25" s="152"/>
      <c r="C25" s="167"/>
      <c r="D25" s="168"/>
      <c r="E25" s="75"/>
      <c r="F25" s="167"/>
      <c r="G25" s="168"/>
      <c r="H25" s="75"/>
      <c r="I25" s="167"/>
      <c r="J25" s="168"/>
      <c r="K25" s="75"/>
      <c r="L25" s="167"/>
      <c r="M25" s="168"/>
      <c r="N25" s="75"/>
      <c r="O25" s="180">
        <f>SUM(E26+H26+K26+N26)</f>
        <v>0</v>
      </c>
      <c r="P25" s="165">
        <f>SUM(D26+G26+J26+M26)</f>
        <v>0</v>
      </c>
      <c r="Q25" s="163">
        <f>AD16</f>
        <v>1</v>
      </c>
      <c r="T25" s="216">
        <f>O25+'12 družstiev Pretek č. 1'!O25+'12 družstiev Pretek č. 2'!O25+'12 družstiev Pretek č. 3'!O25+'12 družstiev Pretek č. 4'!O25+'12 družstiev Pretek č. 5'!O25+'12 družstiev Pretek č. 6'!O25+'12 družstiev Pretek č. 7'!O25</f>
        <v>66</v>
      </c>
      <c r="U25" s="165">
        <f>P25+'12 družstiev Pretek č. 1'!P25+'12 družstiev Pretek č. 2'!P25+'12 družstiev Pretek č. 3'!P25+'12 družstiev Pretek č. 4'!P25+'12 družstiev Pretek č. 5'!P25+'12 družstiev Pretek č. 6'!P25+'12 družstiev Pretek č. 7'!P25</f>
        <v>-18</v>
      </c>
      <c r="V25" s="163">
        <f>AZ16</f>
        <v>10</v>
      </c>
      <c r="AF25" s="10"/>
    </row>
    <row r="26" spans="1:52" ht="19.5" customHeight="1" thickBot="1" x14ac:dyDescent="0.25">
      <c r="A26" s="178"/>
      <c r="B26" s="153"/>
      <c r="C26" s="25"/>
      <c r="D26" s="26"/>
      <c r="E26" s="30">
        <f>IF(ISBLANK(D26),0,IF(ISBLANK(C25),0,IF(E25 = "D",MAX($A$5:$A$28) + 2,AH16)))</f>
        <v>0</v>
      </c>
      <c r="F26" s="25"/>
      <c r="G26" s="26"/>
      <c r="H26" s="30">
        <f>IF(ISBLANK(G26),0,IF(ISBLANK(F25),0,IF(H25 = "D",MAX($A$5:$A$28) + 2,AL16)))</f>
        <v>0</v>
      </c>
      <c r="I26" s="25"/>
      <c r="J26" s="26"/>
      <c r="K26" s="30">
        <f>IF(ISBLANK(J26),0,IF(ISBLANK(I25),0,IF(K25 = "D",MAX($A$5:$A$28) + 2,AP16)))</f>
        <v>0</v>
      </c>
      <c r="L26" s="25"/>
      <c r="M26" s="26"/>
      <c r="N26" s="30">
        <f>IF(ISBLANK(M26),0,IF(ISBLANK(L25),0,IF(N25 = "D",MAX($A$5:$A$28) + 2,AT16)))</f>
        <v>0</v>
      </c>
      <c r="O26" s="181"/>
      <c r="P26" s="166"/>
      <c r="Q26" s="164"/>
      <c r="T26" s="253"/>
      <c r="U26" s="166"/>
      <c r="V26" s="164"/>
      <c r="AF26" s="10"/>
    </row>
    <row r="27" spans="1:52" ht="19.5" customHeight="1" x14ac:dyDescent="0.2">
      <c r="A27" s="177">
        <v>12</v>
      </c>
      <c r="B27" s="152"/>
      <c r="C27" s="167"/>
      <c r="D27" s="168"/>
      <c r="E27" s="75"/>
      <c r="F27" s="167"/>
      <c r="G27" s="168"/>
      <c r="H27" s="75"/>
      <c r="I27" s="167"/>
      <c r="J27" s="168"/>
      <c r="K27" s="75"/>
      <c r="L27" s="167"/>
      <c r="M27" s="168"/>
      <c r="N27" s="75"/>
      <c r="O27" s="180">
        <f>SUM(E28+H28+K28+N28)</f>
        <v>0</v>
      </c>
      <c r="P27" s="165">
        <f>SUM(D28+G28+J28+M28)</f>
        <v>0</v>
      </c>
      <c r="Q27" s="163">
        <f>AD17</f>
        <v>1</v>
      </c>
      <c r="T27" s="216">
        <f>O27+'12 družstiev Pretek č. 1'!O27+'12 družstiev Pretek č. 2'!O27+'12 družstiev Pretek č. 3'!O27+'12 družstiev Pretek č. 4'!O27+'12 družstiev Pretek č. 5'!O27+'12 družstiev Pretek č. 6'!O27+'12 družstiev Pretek č. 7'!O27</f>
        <v>66</v>
      </c>
      <c r="U27" s="165">
        <f>P27+'12 družstiev Pretek č. 1'!P27+'12 družstiev Pretek č. 2'!P27+'12 družstiev Pretek č. 3'!P27+'12 družstiev Pretek č. 4'!P27+'12 družstiev Pretek č. 5'!P27+'12 družstiev Pretek č. 6'!P27+'12 družstiev Pretek č. 7'!P27</f>
        <v>-18</v>
      </c>
      <c r="V27" s="163">
        <f>AZ17</f>
        <v>10</v>
      </c>
      <c r="AF27" s="10"/>
    </row>
    <row r="28" spans="1:52" ht="19.5" customHeight="1" thickBot="1" x14ac:dyDescent="0.25">
      <c r="A28" s="178"/>
      <c r="B28" s="153"/>
      <c r="C28" s="25"/>
      <c r="D28" s="26"/>
      <c r="E28" s="30">
        <f>IF(ISBLANK(D28),0,IF(ISBLANK(C27),0,IF(E27 = "D",MAX($A$5:$A$28) + 2,AH17)))</f>
        <v>0</v>
      </c>
      <c r="F28" s="25"/>
      <c r="G28" s="26"/>
      <c r="H28" s="30">
        <f>IF(ISBLANK(G28),0,IF(ISBLANK(F27),0,IF(H27 = "D",MAX($A$5:$A$28) + 2,AL17)))</f>
        <v>0</v>
      </c>
      <c r="I28" s="25"/>
      <c r="J28" s="26"/>
      <c r="K28" s="30">
        <f>IF(ISBLANK(J28),0,IF(ISBLANK(I27),0,IF(K27 = "D",MAX($A$5:$A$28) + 2,AP17)))</f>
        <v>0</v>
      </c>
      <c r="L28" s="25"/>
      <c r="M28" s="26"/>
      <c r="N28" s="30">
        <f>IF(ISBLANK(M28),0,IF(ISBLANK(L27),0,IF(N27 = "D",MAX($A$5:$A$28) + 2,AT17)))</f>
        <v>0</v>
      </c>
      <c r="O28" s="181"/>
      <c r="P28" s="166"/>
      <c r="Q28" s="164"/>
      <c r="T28" s="253"/>
      <c r="U28" s="166"/>
      <c r="V28" s="164"/>
      <c r="AF28" s="10"/>
    </row>
    <row r="29" spans="1:52" ht="27.95" customHeight="1" x14ac:dyDescent="0.25">
      <c r="A29" s="256" t="s">
        <v>68</v>
      </c>
      <c r="B29" s="256"/>
      <c r="C29" s="256"/>
      <c r="D29" s="256"/>
      <c r="E29" s="256"/>
      <c r="F29" s="256"/>
      <c r="G29" s="256"/>
      <c r="H29" s="256"/>
      <c r="I29" s="256"/>
      <c r="J29" s="256"/>
      <c r="K29" s="256"/>
      <c r="L29" s="256"/>
      <c r="M29" s="256"/>
      <c r="N29" s="256"/>
      <c r="O29" s="256"/>
      <c r="P29" s="256"/>
      <c r="Q29" s="256"/>
    </row>
  </sheetData>
  <sheetProtection selectLockedCells="1"/>
  <mergeCells count="197">
    <mergeCell ref="A1:B1"/>
    <mergeCell ref="C1:I1"/>
    <mergeCell ref="J1:M1"/>
    <mergeCell ref="N1:Q1"/>
    <mergeCell ref="T1:V1"/>
    <mergeCell ref="A2:A4"/>
    <mergeCell ref="B2:B4"/>
    <mergeCell ref="C2:E2"/>
    <mergeCell ref="F2:H2"/>
    <mergeCell ref="I2:K2"/>
    <mergeCell ref="AG2:AG4"/>
    <mergeCell ref="V2:V4"/>
    <mergeCell ref="W2:W4"/>
    <mergeCell ref="X2:X4"/>
    <mergeCell ref="Y2:Y4"/>
    <mergeCell ref="Z2:Z4"/>
    <mergeCell ref="AA2:AA4"/>
    <mergeCell ref="L2:N2"/>
    <mergeCell ref="O2:O4"/>
    <mergeCell ref="P2:P4"/>
    <mergeCell ref="Q2:Q4"/>
    <mergeCell ref="T2:T4"/>
    <mergeCell ref="U2:U4"/>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s>
  <conditionalFormatting sqref="AQ19">
    <cfRule type="containsBlanks" dxfId="52" priority="53">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51" priority="5">
      <formula>LEN(TRIM(C5))=0</formula>
    </cfRule>
  </conditionalFormatting>
  <conditionalFormatting sqref="F5">
    <cfRule type="containsBlanks" dxfId="50" priority="6">
      <formula>LEN(TRIM(F5))=0</formula>
    </cfRule>
  </conditionalFormatting>
  <conditionalFormatting sqref="L5">
    <cfRule type="containsBlanks" dxfId="49" priority="7">
      <formula>LEN(TRIM(L5))=0</formula>
    </cfRule>
  </conditionalFormatting>
  <conditionalFormatting sqref="I5">
    <cfRule type="containsBlanks" dxfId="48" priority="8">
      <formula>LEN(TRIM(I5))=0</formula>
    </cfRule>
  </conditionalFormatting>
  <conditionalFormatting sqref="C7">
    <cfRule type="containsBlanks" dxfId="47" priority="9">
      <formula>LEN(TRIM(C7))=0</formula>
    </cfRule>
  </conditionalFormatting>
  <conditionalFormatting sqref="F7">
    <cfRule type="containsBlanks" dxfId="46" priority="10">
      <formula>LEN(TRIM(F7))=0</formula>
    </cfRule>
  </conditionalFormatting>
  <conditionalFormatting sqref="I7">
    <cfRule type="containsBlanks" dxfId="45" priority="11">
      <formula>LEN(TRIM(I7))=0</formula>
    </cfRule>
  </conditionalFormatting>
  <conditionalFormatting sqref="L7">
    <cfRule type="containsBlanks" dxfId="44" priority="12">
      <formula>LEN(TRIM(L7))=0</formula>
    </cfRule>
  </conditionalFormatting>
  <conditionalFormatting sqref="C9">
    <cfRule type="containsBlanks" dxfId="43" priority="13">
      <formula>LEN(TRIM(C9))=0</formula>
    </cfRule>
  </conditionalFormatting>
  <conditionalFormatting sqref="F9">
    <cfRule type="containsBlanks" dxfId="42" priority="14">
      <formula>LEN(TRIM(F9))=0</formula>
    </cfRule>
  </conditionalFormatting>
  <conditionalFormatting sqref="I9">
    <cfRule type="containsBlanks" dxfId="41" priority="15">
      <formula>LEN(TRIM(I9))=0</formula>
    </cfRule>
  </conditionalFormatting>
  <conditionalFormatting sqref="L9">
    <cfRule type="containsBlanks" dxfId="40" priority="16">
      <formula>LEN(TRIM(L9))=0</formula>
    </cfRule>
  </conditionalFormatting>
  <conditionalFormatting sqref="C11">
    <cfRule type="containsBlanks" dxfId="39" priority="17">
      <formula>LEN(TRIM(C11))=0</formula>
    </cfRule>
  </conditionalFormatting>
  <conditionalFormatting sqref="F11">
    <cfRule type="containsBlanks" dxfId="38" priority="18">
      <formula>LEN(TRIM(F11))=0</formula>
    </cfRule>
  </conditionalFormatting>
  <conditionalFormatting sqref="I11">
    <cfRule type="containsBlanks" dxfId="37" priority="19">
      <formula>LEN(TRIM(I11))=0</formula>
    </cfRule>
  </conditionalFormatting>
  <conditionalFormatting sqref="L11">
    <cfRule type="containsBlanks" dxfId="36" priority="20">
      <formula>LEN(TRIM(L11))=0</formula>
    </cfRule>
  </conditionalFormatting>
  <conditionalFormatting sqref="C13">
    <cfRule type="containsBlanks" dxfId="35" priority="21">
      <formula>LEN(TRIM(C13))=0</formula>
    </cfRule>
  </conditionalFormatting>
  <conditionalFormatting sqref="F13">
    <cfRule type="containsBlanks" dxfId="34" priority="22">
      <formula>LEN(TRIM(F13))=0</formula>
    </cfRule>
  </conditionalFormatting>
  <conditionalFormatting sqref="I13">
    <cfRule type="containsBlanks" dxfId="33" priority="23">
      <formula>LEN(TRIM(I13))=0</formula>
    </cfRule>
  </conditionalFormatting>
  <conditionalFormatting sqref="L13">
    <cfRule type="containsBlanks" dxfId="32" priority="24">
      <formula>LEN(TRIM(L13))=0</formula>
    </cfRule>
  </conditionalFormatting>
  <conditionalFormatting sqref="C15">
    <cfRule type="containsBlanks" dxfId="31" priority="25">
      <formula>LEN(TRIM(C15))=0</formula>
    </cfRule>
  </conditionalFormatting>
  <conditionalFormatting sqref="F15">
    <cfRule type="containsBlanks" dxfId="30" priority="26">
      <formula>LEN(TRIM(F15))=0</formula>
    </cfRule>
  </conditionalFormatting>
  <conditionalFormatting sqref="I15">
    <cfRule type="containsBlanks" dxfId="29" priority="27">
      <formula>LEN(TRIM(I15))=0</formula>
    </cfRule>
  </conditionalFormatting>
  <conditionalFormatting sqref="L15">
    <cfRule type="containsBlanks" dxfId="28" priority="28">
      <formula>LEN(TRIM(L15))=0</formula>
    </cfRule>
  </conditionalFormatting>
  <conditionalFormatting sqref="C17">
    <cfRule type="containsBlanks" dxfId="27" priority="29">
      <formula>LEN(TRIM(C17))=0</formula>
    </cfRule>
  </conditionalFormatting>
  <conditionalFormatting sqref="F17">
    <cfRule type="containsBlanks" dxfId="26" priority="30">
      <formula>LEN(TRIM(F17))=0</formula>
    </cfRule>
  </conditionalFormatting>
  <conditionalFormatting sqref="I17">
    <cfRule type="containsBlanks" dxfId="25" priority="31">
      <formula>LEN(TRIM(I17))=0</formula>
    </cfRule>
  </conditionalFormatting>
  <conditionalFormatting sqref="L17">
    <cfRule type="containsBlanks" dxfId="24" priority="32">
      <formula>LEN(TRIM(L17))=0</formula>
    </cfRule>
  </conditionalFormatting>
  <conditionalFormatting sqref="C19">
    <cfRule type="containsBlanks" dxfId="23" priority="33">
      <formula>LEN(TRIM(C19))=0</formula>
    </cfRule>
  </conditionalFormatting>
  <conditionalFormatting sqref="F19">
    <cfRule type="containsBlanks" dxfId="22" priority="34">
      <formula>LEN(TRIM(F19))=0</formula>
    </cfRule>
  </conditionalFormatting>
  <conditionalFormatting sqref="I19">
    <cfRule type="containsBlanks" dxfId="21" priority="35">
      <formula>LEN(TRIM(I19))=0</formula>
    </cfRule>
  </conditionalFormatting>
  <conditionalFormatting sqref="L19">
    <cfRule type="containsBlanks" dxfId="20" priority="36">
      <formula>LEN(TRIM(L19))=0</formula>
    </cfRule>
  </conditionalFormatting>
  <conditionalFormatting sqref="C21">
    <cfRule type="containsBlanks" dxfId="19" priority="37">
      <formula>LEN(TRIM(C21))=0</formula>
    </cfRule>
  </conditionalFormatting>
  <conditionalFormatting sqref="F21">
    <cfRule type="containsBlanks" dxfId="18" priority="38">
      <formula>LEN(TRIM(F21))=0</formula>
    </cfRule>
  </conditionalFormatting>
  <conditionalFormatting sqref="I21">
    <cfRule type="containsBlanks" dxfId="17" priority="39">
      <formula>LEN(TRIM(I21))=0</formula>
    </cfRule>
  </conditionalFormatting>
  <conditionalFormatting sqref="L21">
    <cfRule type="containsBlanks" dxfId="16" priority="40">
      <formula>LEN(TRIM(L21))=0</formula>
    </cfRule>
  </conditionalFormatting>
  <conditionalFormatting sqref="C23">
    <cfRule type="containsBlanks" dxfId="15" priority="41">
      <formula>LEN(TRIM(C23))=0</formula>
    </cfRule>
  </conditionalFormatting>
  <conditionalFormatting sqref="F23">
    <cfRule type="containsBlanks" dxfId="14" priority="42">
      <formula>LEN(TRIM(F23))=0</formula>
    </cfRule>
  </conditionalFormatting>
  <conditionalFormatting sqref="I23">
    <cfRule type="containsBlanks" dxfId="13" priority="43">
      <formula>LEN(TRIM(I23))=0</formula>
    </cfRule>
  </conditionalFormatting>
  <conditionalFormatting sqref="L23">
    <cfRule type="containsBlanks" dxfId="12" priority="44">
      <formula>LEN(TRIM(L23))=0</formula>
    </cfRule>
  </conditionalFormatting>
  <conditionalFormatting sqref="C25">
    <cfRule type="containsBlanks" dxfId="11" priority="45">
      <formula>LEN(TRIM(C25))=0</formula>
    </cfRule>
  </conditionalFormatting>
  <conditionalFormatting sqref="F25">
    <cfRule type="containsBlanks" dxfId="10" priority="46">
      <formula>LEN(TRIM(F25))=0</formula>
    </cfRule>
  </conditionalFormatting>
  <conditionalFormatting sqref="I25">
    <cfRule type="containsBlanks" dxfId="9" priority="47">
      <formula>LEN(TRIM(I25))=0</formula>
    </cfRule>
  </conditionalFormatting>
  <conditionalFormatting sqref="L25">
    <cfRule type="containsBlanks" dxfId="8" priority="48">
      <formula>LEN(TRIM(L25))=0</formula>
    </cfRule>
  </conditionalFormatting>
  <conditionalFormatting sqref="C27">
    <cfRule type="containsBlanks" dxfId="7" priority="49">
      <formula>LEN(TRIM(C27))=0</formula>
    </cfRule>
  </conditionalFormatting>
  <conditionalFormatting sqref="F27">
    <cfRule type="containsBlanks" dxfId="6" priority="50">
      <formula>LEN(TRIM(F27))=0</formula>
    </cfRule>
  </conditionalFormatting>
  <conditionalFormatting sqref="I27">
    <cfRule type="containsBlanks" dxfId="5" priority="51">
      <formula>LEN(TRIM(I27))=0</formula>
    </cfRule>
  </conditionalFormatting>
  <conditionalFormatting sqref="L27">
    <cfRule type="containsBlanks" dxfId="4"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577FB873-BCD9-47D9-A9B1-F292363BC289}">
            <xm:f>'Zoznam tímov a pretekárov'!$B$34+'Zoznam tímov a pretekárov'!$B$29</xm:f>
            <x14:dxf>
              <fill>
                <patternFill>
                  <bgColor rgb="FFFFFF00"/>
                </patternFill>
              </fill>
            </x14:dxf>
          </x14:cfRule>
          <x14:cfRule type="cellIs" priority="3" operator="equal" id="{5374A103-A69B-44BE-B3A0-E53EC4C6D706}">
            <xm:f>'Zoznam tímov a pretekárov'!$B$28</xm:f>
            <x14:dxf>
              <fill>
                <patternFill>
                  <bgColor theme="3" tint="0.59996337778862885"/>
                </patternFill>
              </fill>
            </x14:dxf>
          </x14:cfRule>
          <x14:cfRule type="cellIs" priority="4" operator="equal" id="{5E81D785-16DC-4473-A04A-4B14A820DDDD}">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5B193AFF-C420-4F4D-A7AF-F40AC1CC99E2}">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pretekárov'!$B$28:$B$31</xm:f>
          </x14:formula1>
          <xm:sqref>E5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showGridLines="0" view="pageBreakPreview" zoomScaleNormal="85" zoomScaleSheetLayoutView="100" workbookViewId="0">
      <selection sqref="A1:Q1"/>
    </sheetView>
  </sheetViews>
  <sheetFormatPr defaultColWidth="8.85546875" defaultRowHeight="12.75" x14ac:dyDescent="0.2"/>
  <cols>
    <col min="1" max="1" width="3.7109375" customWidth="1"/>
    <col min="2" max="2" width="23.85546875" customWidth="1"/>
    <col min="3" max="3" width="7.855468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2" width="26.85546875" bestFit="1" customWidth="1"/>
  </cols>
  <sheetData>
    <row r="1" spans="1:27" ht="54" customHeight="1" thickBot="1" x14ac:dyDescent="0.25">
      <c r="A1" s="230" t="s">
        <v>119</v>
      </c>
      <c r="B1" s="231"/>
      <c r="C1" s="231"/>
      <c r="D1" s="231"/>
      <c r="E1" s="231"/>
      <c r="F1" s="231"/>
      <c r="G1" s="231"/>
      <c r="H1" s="231"/>
      <c r="I1" s="231"/>
      <c r="J1" s="231"/>
      <c r="K1" s="231"/>
      <c r="L1" s="231"/>
      <c r="M1" s="231"/>
      <c r="N1" s="231"/>
      <c r="O1" s="231"/>
      <c r="P1" s="231"/>
      <c r="Q1" s="232"/>
      <c r="R1" s="5"/>
      <c r="S1" s="5"/>
    </row>
    <row r="2" spans="1:27" ht="20.100000000000001" customHeight="1" thickBot="1" x14ac:dyDescent="0.25">
      <c r="A2" s="233" t="s">
        <v>19</v>
      </c>
      <c r="B2" s="270" t="s">
        <v>18</v>
      </c>
      <c r="C2" s="257" t="s">
        <v>73</v>
      </c>
      <c r="D2" s="258"/>
      <c r="E2" s="259"/>
      <c r="F2" s="257" t="s">
        <v>74</v>
      </c>
      <c r="G2" s="258"/>
      <c r="H2" s="259"/>
      <c r="I2" s="257" t="s">
        <v>75</v>
      </c>
      <c r="J2" s="258"/>
      <c r="K2" s="259"/>
      <c r="L2" s="258" t="s">
        <v>76</v>
      </c>
      <c r="M2" s="258"/>
      <c r="N2" s="258"/>
      <c r="O2" s="257" t="s">
        <v>3</v>
      </c>
      <c r="P2" s="258"/>
      <c r="Q2" s="259"/>
      <c r="R2" s="6"/>
      <c r="S2" s="6"/>
    </row>
    <row r="3" spans="1:27" ht="12" customHeight="1" x14ac:dyDescent="0.2">
      <c r="A3" s="234"/>
      <c r="B3" s="271"/>
      <c r="C3" s="260" t="s">
        <v>50</v>
      </c>
      <c r="D3" s="245" t="s">
        <v>12</v>
      </c>
      <c r="E3" s="264" t="s">
        <v>51</v>
      </c>
      <c r="F3" s="260" t="s">
        <v>50</v>
      </c>
      <c r="G3" s="245" t="s">
        <v>12</v>
      </c>
      <c r="H3" s="264" t="s">
        <v>51</v>
      </c>
      <c r="I3" s="260" t="s">
        <v>50</v>
      </c>
      <c r="J3" s="245" t="s">
        <v>12</v>
      </c>
      <c r="K3" s="264" t="s">
        <v>51</v>
      </c>
      <c r="L3" s="260" t="s">
        <v>50</v>
      </c>
      <c r="M3" s="245" t="s">
        <v>12</v>
      </c>
      <c r="N3" s="264" t="s">
        <v>51</v>
      </c>
      <c r="O3" s="266" t="s">
        <v>50</v>
      </c>
      <c r="P3" s="245" t="s">
        <v>17</v>
      </c>
      <c r="Q3" s="262" t="s">
        <v>1</v>
      </c>
      <c r="R3" s="6"/>
      <c r="S3" s="6"/>
    </row>
    <row r="4" spans="1:27" ht="18" customHeight="1" thickBot="1" x14ac:dyDescent="0.25">
      <c r="A4" s="235"/>
      <c r="B4" s="272"/>
      <c r="C4" s="261"/>
      <c r="D4" s="245"/>
      <c r="E4" s="265"/>
      <c r="F4" s="261"/>
      <c r="G4" s="245"/>
      <c r="H4" s="265"/>
      <c r="I4" s="261"/>
      <c r="J4" s="221"/>
      <c r="K4" s="265"/>
      <c r="L4" s="261"/>
      <c r="M4" s="221"/>
      <c r="N4" s="265"/>
      <c r="O4" s="267"/>
      <c r="P4" s="221"/>
      <c r="Q4" s="263"/>
      <c r="R4" s="6"/>
      <c r="S4" s="6"/>
    </row>
    <row r="5" spans="1:27" ht="35.1" customHeight="1" thickBot="1" x14ac:dyDescent="0.25">
      <c r="A5" s="2">
        <v>1</v>
      </c>
      <c r="B5" s="31" t="str">
        <f>'12 družstiev Pretek č. 4'!B5:B6</f>
        <v>Košice Browning</v>
      </c>
      <c r="C5" s="32">
        <f>'12 družstiev Pretek č. 5'!O5</f>
        <v>0</v>
      </c>
      <c r="D5" s="33">
        <f>'12 družstiev Pretek č. 5'!P5</f>
        <v>0</v>
      </c>
      <c r="E5" s="34">
        <f>'12 družstiev Pretek č. 5'!Q5</f>
        <v>1</v>
      </c>
      <c r="F5" s="32">
        <f>'12 družstiev Pretek č. 6'!O5</f>
        <v>0</v>
      </c>
      <c r="G5" s="33">
        <f>'12 družstiev Pretek č. 6'!P5</f>
        <v>0</v>
      </c>
      <c r="H5" s="34">
        <f>'12 družstiev Pretek č. 6'!Q5</f>
        <v>1</v>
      </c>
      <c r="I5" s="32">
        <f>'12 družstiev Pretek č. 7'!O5</f>
        <v>0</v>
      </c>
      <c r="J5" s="33">
        <f>'12 družstiev Pretek č. 7'!P5</f>
        <v>0</v>
      </c>
      <c r="K5" s="34">
        <f>'12 družstiev Pretek č. 7'!Q5</f>
        <v>1</v>
      </c>
      <c r="L5" s="32">
        <f>'12 družstiev Pretek č. 8'!O5</f>
        <v>0</v>
      </c>
      <c r="M5" s="33">
        <f>'12 družstiev Pretek č. 8'!P5</f>
        <v>0</v>
      </c>
      <c r="N5" s="76">
        <f>'12 družstiev Pretek č. 8'!Q5</f>
        <v>1</v>
      </c>
      <c r="O5" s="40">
        <f>SUM(C5+F5+I5+L5)+'Priebežné poradie po 3. a 4 '!O5</f>
        <v>28</v>
      </c>
      <c r="P5" s="41">
        <f>SUM(D5+G5+J5+M5)+'Priebežné poradie po 3. a 4 '!P5</f>
        <v>12285</v>
      </c>
      <c r="Q5" s="42">
        <f>AA5</f>
        <v>4</v>
      </c>
      <c r="R5" s="3"/>
      <c r="S5" s="3"/>
      <c r="V5" s="42">
        <f>(RANK(O5,$O$5:$O$16,1))</f>
        <v>4</v>
      </c>
      <c r="W5">
        <f>RANK(P5,$P$5:$P$16,0)</f>
        <v>4</v>
      </c>
      <c r="X5">
        <f>V5+W5*0.001</f>
        <v>4.0039999999999996</v>
      </c>
      <c r="AA5">
        <f>RANK(X5,$X$5:$X$16,1)</f>
        <v>4</v>
      </c>
    </row>
    <row r="6" spans="1:27" ht="35.1" customHeight="1" thickBot="1" x14ac:dyDescent="0.25">
      <c r="A6" s="7">
        <v>2</v>
      </c>
      <c r="B6" s="31" t="str">
        <f>'12 družstiev Pretek č. 4'!B7</f>
        <v>Košice Preston FT</v>
      </c>
      <c r="C6" s="43">
        <f>'12 družstiev Pretek č. 5'!O7</f>
        <v>0</v>
      </c>
      <c r="D6" s="44">
        <f>'12 družstiev Pretek č. 5'!P7</f>
        <v>0</v>
      </c>
      <c r="E6" s="116">
        <f>'12 družstiev Pretek č. 5'!Q7</f>
        <v>1</v>
      </c>
      <c r="F6" s="43">
        <f>'12 družstiev Pretek č. 6'!O7</f>
        <v>0</v>
      </c>
      <c r="G6" s="44">
        <f>'12 družstiev Pretek č. 6'!P7</f>
        <v>0</v>
      </c>
      <c r="H6" s="116">
        <f>'12 družstiev Pretek č. 6'!Q7</f>
        <v>1</v>
      </c>
      <c r="I6" s="43">
        <f>'12 družstiev Pretek č. 7'!O7</f>
        <v>0</v>
      </c>
      <c r="J6" s="44">
        <f>'12 družstiev Pretek č. 7'!P7</f>
        <v>0</v>
      </c>
      <c r="K6" s="116">
        <f>'12 družstiev Pretek č. 7'!Q7</f>
        <v>1</v>
      </c>
      <c r="L6" s="43">
        <f>'12 družstiev Pretek č. 8'!O7</f>
        <v>0</v>
      </c>
      <c r="M6" s="44">
        <f>'12 družstiev Pretek č. 8'!P7</f>
        <v>0</v>
      </c>
      <c r="N6" s="77">
        <f>'12 družstiev Pretek č. 8'!Q7</f>
        <v>1</v>
      </c>
      <c r="O6" s="50">
        <f>SUM(C6+F6+I6+L6)+'Priebežné poradie po 3. a 4 '!O6</f>
        <v>24</v>
      </c>
      <c r="P6" s="51">
        <f>SUM(D6+G6+J6+M6)+'Priebežné poradie po 3. a 4 '!P6</f>
        <v>15100</v>
      </c>
      <c r="Q6" s="49">
        <f>AA6</f>
        <v>3</v>
      </c>
      <c r="R6" s="3"/>
      <c r="S6" s="3"/>
      <c r="V6" s="42">
        <f t="shared" ref="V6:V16" si="0">(RANK(O6,$O$5:$O$16,1))</f>
        <v>3</v>
      </c>
      <c r="W6">
        <f t="shared" ref="W6:W16" si="1">RANK(P6,$P$5:$P$16,0)</f>
        <v>2</v>
      </c>
      <c r="X6">
        <f t="shared" ref="X6:X16" si="2">V6+W6*0.001</f>
        <v>3.0019999999999998</v>
      </c>
      <c r="AA6">
        <f t="shared" ref="AA6:AA16" si="3">RANK(X6,$X$5:$X$16,1)</f>
        <v>3</v>
      </c>
    </row>
    <row r="7" spans="1:27" ht="35.1" customHeight="1" thickBot="1" x14ac:dyDescent="0.25">
      <c r="A7" s="2">
        <v>3</v>
      </c>
      <c r="B7" s="31" t="str">
        <f>'12 družstiev Pretek č. 4'!B9</f>
        <v>Košice                        Slange Team A</v>
      </c>
      <c r="C7" s="43">
        <f>'12 družstiev Pretek č. 5'!O9</f>
        <v>0</v>
      </c>
      <c r="D7" s="44">
        <f>'12 družstiev Pretek č. 5'!P9</f>
        <v>0</v>
      </c>
      <c r="E7" s="116">
        <f>'12 družstiev Pretek č. 5'!Q9</f>
        <v>1</v>
      </c>
      <c r="F7" s="43">
        <f>'12 družstiev Pretek č. 6'!O9</f>
        <v>0</v>
      </c>
      <c r="G7" s="44">
        <f>'12 družstiev Pretek č. 6'!P9</f>
        <v>0</v>
      </c>
      <c r="H7" s="116">
        <f>'12 družstiev Pretek č. 6'!Q9</f>
        <v>1</v>
      </c>
      <c r="I7" s="43">
        <f>'12 družstiev Pretek č. 7'!O9</f>
        <v>0</v>
      </c>
      <c r="J7" s="44">
        <f>'12 družstiev Pretek č. 7'!P9</f>
        <v>0</v>
      </c>
      <c r="K7" s="116">
        <f>'12 družstiev Pretek č. 7'!Q9</f>
        <v>1</v>
      </c>
      <c r="L7" s="43">
        <f>'12 družstiev Pretek č. 8'!O9</f>
        <v>0</v>
      </c>
      <c r="M7" s="44">
        <f>'12 družstiev Pretek č. 8'!P9</f>
        <v>0</v>
      </c>
      <c r="N7" s="77">
        <f>'12 družstiev Pretek č. 8'!Q9</f>
        <v>1</v>
      </c>
      <c r="O7" s="50">
        <f>SUM(C7+F7+I7+L7)+'Priebežné poradie po 3. a 4 '!O7</f>
        <v>23</v>
      </c>
      <c r="P7" s="51">
        <f>SUM(D7+G7+J7+M7)+'Priebežné poradie po 3. a 4 '!P7</f>
        <v>14580</v>
      </c>
      <c r="Q7" s="49">
        <f t="shared" ref="Q7:Q16" si="4">AA7</f>
        <v>2</v>
      </c>
      <c r="R7" s="3"/>
      <c r="S7" s="3"/>
      <c r="V7" s="42">
        <f t="shared" si="0"/>
        <v>2</v>
      </c>
      <c r="W7">
        <f t="shared" si="1"/>
        <v>3</v>
      </c>
      <c r="X7">
        <f t="shared" si="2"/>
        <v>2.0030000000000001</v>
      </c>
      <c r="AA7">
        <f t="shared" si="3"/>
        <v>2</v>
      </c>
    </row>
    <row r="8" spans="1:27" ht="35.1" customHeight="1" thickBot="1" x14ac:dyDescent="0.25">
      <c r="A8" s="7">
        <v>4</v>
      </c>
      <c r="B8" s="31" t="str">
        <f>'12 družstiev Pretek č. 4'!B11</f>
        <v>Košice                        Veteran team</v>
      </c>
      <c r="C8" s="43">
        <f>'12 družstiev Pretek č. 5'!O11</f>
        <v>0</v>
      </c>
      <c r="D8" s="44">
        <f>'12 družstiev Pretek č. 5'!P11</f>
        <v>0</v>
      </c>
      <c r="E8" s="116">
        <f>'12 družstiev Pretek č. 5'!Q11</f>
        <v>1</v>
      </c>
      <c r="F8" s="43">
        <f>'12 družstiev Pretek č. 6'!O11</f>
        <v>0</v>
      </c>
      <c r="G8" s="44">
        <f>'12 družstiev Pretek č. 6'!P11</f>
        <v>0</v>
      </c>
      <c r="H8" s="116">
        <f>'12 družstiev Pretek č. 6'!Q11</f>
        <v>1</v>
      </c>
      <c r="I8" s="43">
        <f>'12 družstiev Pretek č. 7'!O11</f>
        <v>0</v>
      </c>
      <c r="J8" s="44">
        <f>'12 družstiev Pretek č. 7'!P11</f>
        <v>0</v>
      </c>
      <c r="K8" s="116">
        <f>'12 družstiev Pretek č. 7'!Q11</f>
        <v>1</v>
      </c>
      <c r="L8" s="43">
        <f>'12 družstiev Pretek č. 8'!O11</f>
        <v>0</v>
      </c>
      <c r="M8" s="44">
        <f>'12 družstiev Pretek č. 8'!P11</f>
        <v>0</v>
      </c>
      <c r="N8" s="77">
        <f>'12 družstiev Pretek č. 8'!Q11</f>
        <v>1</v>
      </c>
      <c r="O8" s="50">
        <f>SUM(C8+F8+I8+L8)+'Priebežné poradie po 3. a 4 '!O8</f>
        <v>40</v>
      </c>
      <c r="P8" s="51">
        <f>SUM(D8+G8+J8+M8)+'Priebežné poradie po 3. a 4 '!P8</f>
        <v>5665</v>
      </c>
      <c r="Q8" s="49">
        <f t="shared" si="4"/>
        <v>8</v>
      </c>
      <c r="R8" s="3"/>
      <c r="S8" s="3"/>
      <c r="V8" s="42">
        <f t="shared" si="0"/>
        <v>8</v>
      </c>
      <c r="W8">
        <f t="shared" si="1"/>
        <v>9</v>
      </c>
      <c r="X8">
        <f t="shared" si="2"/>
        <v>8.0090000000000003</v>
      </c>
      <c r="AA8">
        <f t="shared" si="3"/>
        <v>8</v>
      </c>
    </row>
    <row r="9" spans="1:27" ht="35.1" customHeight="1" thickBot="1" x14ac:dyDescent="0.25">
      <c r="A9" s="2">
        <v>5</v>
      </c>
      <c r="B9" s="31" t="str">
        <f>'12 družstiev Pretek č. 4'!B13</f>
        <v>Považská Bystrica  Browning 2</v>
      </c>
      <c r="C9" s="43">
        <f>'12 družstiev Pretek č. 5'!O13</f>
        <v>0</v>
      </c>
      <c r="D9" s="44">
        <f>'12 družstiev Pretek č. 5'!P13</f>
        <v>0</v>
      </c>
      <c r="E9" s="116">
        <f>'12 družstiev Pretek č. 5'!Q13</f>
        <v>1</v>
      </c>
      <c r="F9" s="43">
        <f>'12 družstiev Pretek č. 6'!O13</f>
        <v>0</v>
      </c>
      <c r="G9" s="44">
        <f>'12 družstiev Pretek č. 6'!P13</f>
        <v>0</v>
      </c>
      <c r="H9" s="116">
        <f>'12 družstiev Pretek č. 6'!Q13</f>
        <v>1</v>
      </c>
      <c r="I9" s="43">
        <f>'12 družstiev Pretek č. 7'!O13</f>
        <v>0</v>
      </c>
      <c r="J9" s="44">
        <f>'12 družstiev Pretek č. 7'!P13</f>
        <v>0</v>
      </c>
      <c r="K9" s="116">
        <f>'12 družstiev Pretek č. 7'!Q13</f>
        <v>1</v>
      </c>
      <c r="L9" s="43">
        <f>'12 družstiev Pretek č. 8'!O13</f>
        <v>0</v>
      </c>
      <c r="M9" s="44">
        <f>'12 družstiev Pretek č. 8'!P13</f>
        <v>0</v>
      </c>
      <c r="N9" s="77">
        <f>'12 družstiev Pretek č. 8'!Q13</f>
        <v>1</v>
      </c>
      <c r="O9" s="50">
        <f>SUM(C9+F9+I9+L9)+'Priebežné poradie po 3. a 4 '!O9</f>
        <v>36</v>
      </c>
      <c r="P9" s="51">
        <f>SUM(D9+G9+J9+M9)+'Priebežné poradie po 3. a 4 '!P9</f>
        <v>6485</v>
      </c>
      <c r="Q9" s="49">
        <f t="shared" si="4"/>
        <v>7</v>
      </c>
      <c r="R9" s="84"/>
      <c r="S9" s="3"/>
      <c r="V9" s="42">
        <f t="shared" si="0"/>
        <v>6</v>
      </c>
      <c r="W9">
        <f t="shared" si="1"/>
        <v>7</v>
      </c>
      <c r="X9">
        <f t="shared" si="2"/>
        <v>6.0069999999999997</v>
      </c>
      <c r="AA9">
        <f t="shared" si="3"/>
        <v>7</v>
      </c>
    </row>
    <row r="10" spans="1:27" ht="35.1" customHeight="1" thickBot="1" x14ac:dyDescent="0.25">
      <c r="A10" s="7">
        <v>6</v>
      </c>
      <c r="B10" s="31" t="str">
        <f>'12 družstiev Pretek č. 4'!B15</f>
        <v>Veľké Kapušany</v>
      </c>
      <c r="C10" s="43">
        <f>'12 družstiev Pretek č. 5'!O15</f>
        <v>0</v>
      </c>
      <c r="D10" s="44">
        <f>'12 družstiev Pretek č. 5'!P15</f>
        <v>0</v>
      </c>
      <c r="E10" s="116">
        <f>'12 družstiev Pretek č. 5'!Q15</f>
        <v>1</v>
      </c>
      <c r="F10" s="43">
        <f>'12 družstiev Pretek č. 6'!O15</f>
        <v>0</v>
      </c>
      <c r="G10" s="44">
        <f>'12 družstiev Pretek č. 6'!P15</f>
        <v>0</v>
      </c>
      <c r="H10" s="116">
        <f>'12 družstiev Pretek č. 6'!Q15</f>
        <v>1</v>
      </c>
      <c r="I10" s="43">
        <f>'12 družstiev Pretek č. 7'!O15</f>
        <v>0</v>
      </c>
      <c r="J10" s="44">
        <f>'12 družstiev Pretek č. 7'!P15</f>
        <v>0</v>
      </c>
      <c r="K10" s="116">
        <f>'12 družstiev Pretek č. 7'!Q15</f>
        <v>1</v>
      </c>
      <c r="L10" s="43">
        <f>'12 družstiev Pretek č. 8'!O15</f>
        <v>0</v>
      </c>
      <c r="M10" s="44">
        <f>'12 družstiev Pretek č. 8'!P15</f>
        <v>0</v>
      </c>
      <c r="N10" s="77">
        <f>'12 družstiev Pretek č. 8'!Q15</f>
        <v>1</v>
      </c>
      <c r="O10" s="50">
        <f>SUM(C10+F10+I10+L10)+'Priebežné poradie po 3. a 4 '!O10</f>
        <v>43</v>
      </c>
      <c r="P10" s="51">
        <f>SUM(D10+G10+J10+M10)+'Priebežné poradie po 3. a 4 '!P10</f>
        <v>6470</v>
      </c>
      <c r="Q10" s="49">
        <f t="shared" si="4"/>
        <v>9</v>
      </c>
      <c r="R10" s="3"/>
      <c r="S10" s="3"/>
      <c r="V10" s="42">
        <f t="shared" si="0"/>
        <v>9</v>
      </c>
      <c r="W10">
        <f t="shared" si="1"/>
        <v>8</v>
      </c>
      <c r="X10">
        <f t="shared" si="2"/>
        <v>9.0079999999999991</v>
      </c>
      <c r="AA10">
        <f t="shared" si="3"/>
        <v>9</v>
      </c>
    </row>
    <row r="11" spans="1:27" ht="35.1" customHeight="1" thickBot="1" x14ac:dyDescent="0.25">
      <c r="A11" s="2">
        <v>7</v>
      </c>
      <c r="B11" s="31" t="str">
        <f>'12 družstiev Pretek č. 4'!B17</f>
        <v>Veľký Krtíš</v>
      </c>
      <c r="C11" s="43">
        <f>'12 družstiev Pretek č. 5'!O17</f>
        <v>0</v>
      </c>
      <c r="D11" s="44">
        <f>'12 družstiev Pretek č. 5'!P17</f>
        <v>0</v>
      </c>
      <c r="E11" s="116">
        <f>'12 družstiev Pretek č. 5'!Q17</f>
        <v>1</v>
      </c>
      <c r="F11" s="43">
        <f>'12 družstiev Pretek č. 6'!O17</f>
        <v>0</v>
      </c>
      <c r="G11" s="44">
        <f>'12 družstiev Pretek č. 6'!P17</f>
        <v>0</v>
      </c>
      <c r="H11" s="116">
        <f>'12 družstiev Pretek č. 6'!Q17</f>
        <v>1</v>
      </c>
      <c r="I11" s="43">
        <f>'12 družstiev Pretek č. 7'!O17</f>
        <v>0</v>
      </c>
      <c r="J11" s="44">
        <f>'12 družstiev Pretek č. 7'!P17</f>
        <v>0</v>
      </c>
      <c r="K11" s="116">
        <f>'12 družstiev Pretek č. 7'!Q17</f>
        <v>1</v>
      </c>
      <c r="L11" s="43">
        <f>'12 družstiev Pretek č. 8'!O17</f>
        <v>0</v>
      </c>
      <c r="M11" s="44">
        <f>'12 družstiev Pretek č. 8'!P17</f>
        <v>0</v>
      </c>
      <c r="N11" s="77">
        <f>'12 družstiev Pretek č. 8'!Q17</f>
        <v>1</v>
      </c>
      <c r="O11" s="50">
        <f>SUM(C11+F11+I11+L11)+'Priebežné poradie po 3. a 4 '!O11</f>
        <v>28</v>
      </c>
      <c r="P11" s="51">
        <f>SUM(D11+G11+J11+M11)+'Priebežné poradie po 3. a 4 '!P11</f>
        <v>11810</v>
      </c>
      <c r="Q11" s="49">
        <f t="shared" si="4"/>
        <v>5</v>
      </c>
      <c r="R11" s="3"/>
      <c r="S11" s="3"/>
      <c r="V11" s="42">
        <f t="shared" si="0"/>
        <v>4</v>
      </c>
      <c r="W11">
        <f t="shared" si="1"/>
        <v>5</v>
      </c>
      <c r="X11">
        <f t="shared" si="2"/>
        <v>4.0049999999999999</v>
      </c>
      <c r="AA11">
        <f t="shared" si="3"/>
        <v>5</v>
      </c>
    </row>
    <row r="12" spans="1:27" ht="35.1" customHeight="1" thickBot="1" x14ac:dyDescent="0.25">
      <c r="A12" s="7">
        <v>8</v>
      </c>
      <c r="B12" s="31" t="str">
        <f>'12 družstiev Pretek č. 4'!B19</f>
        <v>Žilina</v>
      </c>
      <c r="C12" s="43">
        <f>'12 družstiev Pretek č. 5'!O19</f>
        <v>0</v>
      </c>
      <c r="D12" s="44">
        <f>'12 družstiev Pretek č. 5'!P19</f>
        <v>0</v>
      </c>
      <c r="E12" s="116">
        <f>'12 družstiev Pretek č. 5'!Q19</f>
        <v>1</v>
      </c>
      <c r="F12" s="43">
        <f>'12 družstiev Pretek č. 6'!O19</f>
        <v>0</v>
      </c>
      <c r="G12" s="44">
        <f>'12 družstiev Pretek č. 6'!P19</f>
        <v>0</v>
      </c>
      <c r="H12" s="116">
        <f>'12 družstiev Pretek č. 6'!Q19</f>
        <v>1</v>
      </c>
      <c r="I12" s="43">
        <f>'12 družstiev Pretek č. 7'!O19</f>
        <v>0</v>
      </c>
      <c r="J12" s="44">
        <f>'12 družstiev Pretek č. 7'!P19</f>
        <v>0</v>
      </c>
      <c r="K12" s="116">
        <f>'12 družstiev Pretek č. 7'!Q19</f>
        <v>1</v>
      </c>
      <c r="L12" s="43">
        <f>'12 družstiev Pretek č. 8'!O19</f>
        <v>0</v>
      </c>
      <c r="M12" s="44">
        <f>'12 družstiev Pretek č. 8'!P19</f>
        <v>0</v>
      </c>
      <c r="N12" s="77">
        <f>'12 družstiev Pretek č. 8'!Q19</f>
        <v>1</v>
      </c>
      <c r="O12" s="50">
        <f>SUM(C12+F12+I12+L12)+'Priebežné poradie po 3. a 4 '!O12</f>
        <v>13</v>
      </c>
      <c r="P12" s="51">
        <f>SUM(D12+G12+J12+M12)+'Priebežné poradie po 3. a 4 '!P12</f>
        <v>22125</v>
      </c>
      <c r="Q12" s="49">
        <f t="shared" si="4"/>
        <v>1</v>
      </c>
      <c r="R12" s="3"/>
      <c r="S12" s="3"/>
      <c r="V12" s="42">
        <f t="shared" si="0"/>
        <v>1</v>
      </c>
      <c r="W12">
        <f t="shared" si="1"/>
        <v>1</v>
      </c>
      <c r="X12">
        <f t="shared" si="2"/>
        <v>1.0009999999999999</v>
      </c>
      <c r="AA12">
        <f t="shared" si="3"/>
        <v>1</v>
      </c>
    </row>
    <row r="13" spans="1:27" ht="35.1" customHeight="1" thickBot="1" x14ac:dyDescent="0.25">
      <c r="A13" s="2">
        <v>9</v>
      </c>
      <c r="B13" s="31" t="str">
        <f>'12 družstiev Pretek č. 4'!B21</f>
        <v xml:space="preserve">Košice E                            </v>
      </c>
      <c r="C13" s="43">
        <f>'12 družstiev Pretek č. 5'!O21</f>
        <v>0</v>
      </c>
      <c r="D13" s="44">
        <f>'12 družstiev Pretek č. 5'!P21</f>
        <v>0</v>
      </c>
      <c r="E13" s="116">
        <f>'12 družstiev Pretek č. 5'!Q21</f>
        <v>1</v>
      </c>
      <c r="F13" s="43">
        <f>'12 družstiev Pretek č. 6'!O21</f>
        <v>0</v>
      </c>
      <c r="G13" s="44">
        <f>'12 družstiev Pretek č. 6'!P21</f>
        <v>0</v>
      </c>
      <c r="H13" s="116">
        <f>'12 družstiev Pretek č. 6'!Q21</f>
        <v>1</v>
      </c>
      <c r="I13" s="43">
        <f>'12 družstiev Pretek č. 7'!O21</f>
        <v>0</v>
      </c>
      <c r="J13" s="44">
        <f>'12 družstiev Pretek č. 7'!P21</f>
        <v>0</v>
      </c>
      <c r="K13" s="116">
        <f>'12 družstiev Pretek č. 7'!Q21</f>
        <v>1</v>
      </c>
      <c r="L13" s="43">
        <f>'12 družstiev Pretek č. 8'!O21</f>
        <v>0</v>
      </c>
      <c r="M13" s="44">
        <f>'12 družstiev Pretek č. 8'!P21</f>
        <v>0</v>
      </c>
      <c r="N13" s="77">
        <f>'12 družstiev Pretek č. 8'!Q21</f>
        <v>1</v>
      </c>
      <c r="O13" s="50">
        <f>SUM(C13+F13+I13+L13)+'Priebežné poradie po 3. a 4 '!O13</f>
        <v>36</v>
      </c>
      <c r="P13" s="51">
        <f>SUM(D13+G13+J13+M13)+'Priebežné poradie po 3. a 4 '!P13</f>
        <v>9575</v>
      </c>
      <c r="Q13" s="49">
        <f t="shared" si="4"/>
        <v>6</v>
      </c>
      <c r="R13" s="3"/>
      <c r="S13" s="3"/>
      <c r="V13" s="42">
        <f t="shared" si="0"/>
        <v>6</v>
      </c>
      <c r="W13">
        <f t="shared" si="1"/>
        <v>6</v>
      </c>
      <c r="X13">
        <f t="shared" si="2"/>
        <v>6.0060000000000002</v>
      </c>
      <c r="AA13">
        <f t="shared" si="3"/>
        <v>6</v>
      </c>
    </row>
    <row r="14" spans="1:27" ht="35.1" customHeight="1" thickBot="1" x14ac:dyDescent="0.25">
      <c r="A14" s="7">
        <v>10</v>
      </c>
      <c r="B14" s="31" t="str">
        <f>'12 družstiev Pretek č. 4'!B23</f>
        <v>M</v>
      </c>
      <c r="C14" s="43">
        <f>'12 družstiev Pretek č. 5'!O23</f>
        <v>0</v>
      </c>
      <c r="D14" s="44">
        <f>'12 družstiev Pretek č. 5'!P23</f>
        <v>0</v>
      </c>
      <c r="E14" s="116">
        <f>'12 družstiev Pretek č. 5'!Q23</f>
        <v>1</v>
      </c>
      <c r="F14" s="43">
        <f>'12 družstiev Pretek č. 6'!O23</f>
        <v>0</v>
      </c>
      <c r="G14" s="44">
        <f>'12 družstiev Pretek č. 6'!P23</f>
        <v>0</v>
      </c>
      <c r="H14" s="116">
        <f>'12 družstiev Pretek č. 6'!Q23</f>
        <v>1</v>
      </c>
      <c r="I14" s="43">
        <f>'12 družstiev Pretek č. 7'!O23</f>
        <v>0</v>
      </c>
      <c r="J14" s="44">
        <f>'12 družstiev Pretek č. 7'!P23</f>
        <v>0</v>
      </c>
      <c r="K14" s="116">
        <f>'12 družstiev Pretek č. 7'!Q23</f>
        <v>1</v>
      </c>
      <c r="L14" s="43">
        <f>'12 družstiev Pretek č. 8'!O23</f>
        <v>0</v>
      </c>
      <c r="M14" s="44">
        <f>'12 družstiev Pretek č. 8'!P23</f>
        <v>0</v>
      </c>
      <c r="N14" s="77">
        <f>'12 družstiev Pretek č. 8'!Q23</f>
        <v>1</v>
      </c>
      <c r="O14" s="50">
        <f>SUM(C14+F14+I14+L14)+'Priebežné poradie po 3. a 4 '!O14</f>
        <v>66</v>
      </c>
      <c r="P14" s="51">
        <f>SUM(D14+G14+J14+M14)+'Priebežné poradie po 3. a 4 '!P14</f>
        <v>-18</v>
      </c>
      <c r="Q14" s="49">
        <f t="shared" si="4"/>
        <v>10</v>
      </c>
      <c r="R14" s="85"/>
      <c r="S14" s="3"/>
      <c r="V14" s="42">
        <f t="shared" si="0"/>
        <v>10</v>
      </c>
      <c r="W14">
        <f t="shared" si="1"/>
        <v>10</v>
      </c>
      <c r="X14">
        <f t="shared" si="2"/>
        <v>10.01</v>
      </c>
      <c r="AA14">
        <f t="shared" si="3"/>
        <v>10</v>
      </c>
    </row>
    <row r="15" spans="1:27" ht="35.1" customHeight="1" thickBot="1" x14ac:dyDescent="0.25">
      <c r="A15" s="7">
        <v>11</v>
      </c>
      <c r="B15" s="31" t="str">
        <f>'12 družstiev Pretek č. 4'!B25</f>
        <v>N</v>
      </c>
      <c r="C15" s="43">
        <f>'12 družstiev Pretek č. 5'!O25</f>
        <v>0</v>
      </c>
      <c r="D15" s="44">
        <f>'12 družstiev Pretek č. 5'!P25</f>
        <v>0</v>
      </c>
      <c r="E15" s="116">
        <f>'12 družstiev Pretek č. 5'!Q25</f>
        <v>1</v>
      </c>
      <c r="F15" s="43">
        <f>'12 družstiev Pretek č. 6'!O25</f>
        <v>0</v>
      </c>
      <c r="G15" s="44">
        <f>'12 družstiev Pretek č. 6'!P25</f>
        <v>0</v>
      </c>
      <c r="H15" s="116">
        <f>'12 družstiev Pretek č. 6'!Q25</f>
        <v>1</v>
      </c>
      <c r="I15" s="43">
        <f>'12 družstiev Pretek č. 7'!O25</f>
        <v>0</v>
      </c>
      <c r="J15" s="44">
        <f>'12 družstiev Pretek č. 7'!P25</f>
        <v>0</v>
      </c>
      <c r="K15" s="116">
        <f>'12 družstiev Pretek č. 7'!Q25</f>
        <v>1</v>
      </c>
      <c r="L15" s="43">
        <f>'12 družstiev Pretek č. 8'!O25</f>
        <v>0</v>
      </c>
      <c r="M15" s="44">
        <f>'12 družstiev Pretek č. 8'!P25</f>
        <v>0</v>
      </c>
      <c r="N15" s="77">
        <f>'12 družstiev Pretek č. 8'!Q25</f>
        <v>1</v>
      </c>
      <c r="O15" s="50">
        <f>SUM(C15+F15+I15+L15)+'Priebežné poradie po 3. a 4 '!O15</f>
        <v>66</v>
      </c>
      <c r="P15" s="51">
        <f>SUM(D15+G15+J15+M15)+'Priebežné poradie po 3. a 4 '!P15</f>
        <v>-18</v>
      </c>
      <c r="Q15" s="49">
        <f t="shared" si="4"/>
        <v>10</v>
      </c>
      <c r="R15" s="3"/>
      <c r="S15" s="3"/>
      <c r="V15" s="42">
        <f t="shared" si="0"/>
        <v>10</v>
      </c>
      <c r="W15">
        <f t="shared" si="1"/>
        <v>10</v>
      </c>
      <c r="X15">
        <f t="shared" si="2"/>
        <v>10.01</v>
      </c>
      <c r="AA15">
        <f t="shared" si="3"/>
        <v>10</v>
      </c>
    </row>
    <row r="16" spans="1:27" ht="35.1" customHeight="1" thickBot="1" x14ac:dyDescent="0.25">
      <c r="A16" s="4">
        <v>12</v>
      </c>
      <c r="B16" s="31" t="str">
        <f>'12 družstiev Pretek č. 4'!B27</f>
        <v>O</v>
      </c>
      <c r="C16" s="66">
        <f>'12 družstiev Pretek č. 5'!O27</f>
        <v>0</v>
      </c>
      <c r="D16" s="53">
        <f>'12 družstiev Pretek č. 5'!P27</f>
        <v>0</v>
      </c>
      <c r="E16" s="54">
        <f>'12 družstiev Pretek č. 5'!Q27</f>
        <v>1</v>
      </c>
      <c r="F16" s="66">
        <f>'12 družstiev Pretek č. 6'!O27</f>
        <v>0</v>
      </c>
      <c r="G16" s="53">
        <f>'12 družstiev Pretek č. 6'!P27</f>
        <v>0</v>
      </c>
      <c r="H16" s="54">
        <f>'12 družstiev Pretek č. 6'!Q27</f>
        <v>1</v>
      </c>
      <c r="I16" s="66">
        <f>'12 družstiev Pretek č. 7'!O27</f>
        <v>0</v>
      </c>
      <c r="J16" s="53">
        <f>'12 družstiev Pretek č. 7'!P27</f>
        <v>0</v>
      </c>
      <c r="K16" s="54">
        <f>'12 družstiev Pretek č. 7'!Q27</f>
        <v>1</v>
      </c>
      <c r="L16" s="66">
        <f>'12 družstiev Pretek č. 8'!O27</f>
        <v>0</v>
      </c>
      <c r="M16" s="53">
        <f>'12 družstiev Pretek č. 8'!P27</f>
        <v>0</v>
      </c>
      <c r="N16" s="78">
        <f>'12 družstiev Pretek č. 8'!Q27</f>
        <v>1</v>
      </c>
      <c r="O16" s="60">
        <f>SUM(C16+F16+I16+L16)+'Priebežné poradie po 3. a 4 '!O16</f>
        <v>66</v>
      </c>
      <c r="P16" s="61">
        <f>SUM(D16+G16+J16+M16)+'Priebežné poradie po 3. a 4 '!P16</f>
        <v>-18</v>
      </c>
      <c r="Q16" s="114">
        <f t="shared" si="4"/>
        <v>10</v>
      </c>
      <c r="R16" s="3"/>
      <c r="S16" s="3"/>
      <c r="V16" s="42">
        <f t="shared" si="0"/>
        <v>10</v>
      </c>
      <c r="W16">
        <f t="shared" si="1"/>
        <v>10</v>
      </c>
      <c r="X16">
        <f t="shared" si="2"/>
        <v>10.01</v>
      </c>
      <c r="AA16">
        <f t="shared" si="3"/>
        <v>10</v>
      </c>
    </row>
    <row r="17" spans="1:19" ht="27.75" customHeight="1" x14ac:dyDescent="0.25">
      <c r="A17" s="256" t="s">
        <v>67</v>
      </c>
      <c r="B17" s="256"/>
      <c r="C17" s="256"/>
      <c r="D17" s="256"/>
      <c r="E17" s="256"/>
      <c r="F17" s="256"/>
      <c r="G17" s="256"/>
      <c r="H17" s="256"/>
      <c r="I17" s="256"/>
      <c r="J17" s="256"/>
      <c r="K17" s="256"/>
      <c r="L17" s="256"/>
      <c r="M17" s="256"/>
      <c r="N17" s="256"/>
      <c r="O17" s="256"/>
      <c r="P17" s="256"/>
      <c r="Q17" s="256"/>
      <c r="R17" s="24"/>
      <c r="S17" s="24"/>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honeticPr fontId="19" type="noConversion"/>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workbookViewId="0">
      <selection activeCell="D4" sqref="D4"/>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20" max="20" width="15.42578125" bestFit="1" customWidth="1"/>
    <col min="21" max="21" width="26.7109375" bestFit="1" customWidth="1"/>
    <col min="22" max="22" width="30.42578125" bestFit="1" customWidth="1"/>
    <col min="23" max="23" width="15.42578125" bestFit="1" customWidth="1"/>
    <col min="29" max="29" width="15.42578125" bestFit="1" customWidth="1"/>
    <col min="30" max="30" width="26.7109375" bestFit="1" customWidth="1"/>
    <col min="31" max="31" width="30.42578125" bestFit="1" customWidth="1"/>
    <col min="32" max="32" width="15.42578125" bestFit="1" customWidth="1"/>
  </cols>
  <sheetData>
    <row r="1" spans="1:34" ht="45" customHeight="1" x14ac:dyDescent="0.2">
      <c r="A1" s="87"/>
      <c r="B1" s="288" t="s">
        <v>81</v>
      </c>
      <c r="C1" s="288"/>
      <c r="D1" s="288"/>
      <c r="E1" s="288"/>
      <c r="F1" s="288"/>
      <c r="G1" s="289"/>
      <c r="H1" s="83"/>
      <c r="J1" s="87"/>
      <c r="K1" s="288" t="s">
        <v>82</v>
      </c>
      <c r="L1" s="288"/>
      <c r="M1" s="288"/>
      <c r="N1" s="288"/>
      <c r="O1" s="288"/>
      <c r="P1" s="289"/>
      <c r="Q1" s="83"/>
      <c r="S1" s="87"/>
      <c r="T1" s="288" t="s">
        <v>83</v>
      </c>
      <c r="U1" s="288"/>
      <c r="V1" s="288"/>
      <c r="W1" s="288"/>
      <c r="X1" s="288"/>
      <c r="Y1" s="289"/>
      <c r="Z1" s="83"/>
      <c r="AB1" s="87"/>
      <c r="AC1" s="288" t="s">
        <v>84</v>
      </c>
      <c r="AD1" s="288"/>
      <c r="AE1" s="288"/>
      <c r="AF1" s="288"/>
      <c r="AG1" s="288"/>
      <c r="AH1" s="289"/>
    </row>
    <row r="2" spans="1:34" ht="45" customHeight="1" thickBot="1" x14ac:dyDescent="0.25">
      <c r="A2" s="88"/>
      <c r="B2" s="283" t="str">
        <f xml:space="preserve">  '12 družstiev Pretek č. 1'!$C$1</f>
        <v>Miesto preteku:  Košice</v>
      </c>
      <c r="C2" s="283"/>
      <c r="D2" s="283"/>
      <c r="E2" s="284" t="str">
        <f>'12 družstiev Pretek č. 1'!$J$1</f>
        <v xml:space="preserve">Dátum : 14.5.2022 </v>
      </c>
      <c r="F2" s="284"/>
      <c r="G2" s="285"/>
      <c r="H2" s="89"/>
      <c r="J2" s="88"/>
      <c r="K2" s="283" t="str">
        <f xml:space="preserve">  '12 družstiev Pretek č. 1'!$C$1</f>
        <v>Miesto preteku:  Košice</v>
      </c>
      <c r="L2" s="283"/>
      <c r="M2" s="283"/>
      <c r="N2" s="284" t="str">
        <f>'12 družstiev Pretek č. 1'!$J$1</f>
        <v xml:space="preserve">Dátum : 14.5.2022 </v>
      </c>
      <c r="O2" s="284"/>
      <c r="P2" s="285"/>
      <c r="Q2" s="89"/>
      <c r="S2" s="88"/>
      <c r="T2" s="283" t="str">
        <f xml:space="preserve">  '12 družstiev Pretek č. 1'!$C$1</f>
        <v>Miesto preteku:  Košice</v>
      </c>
      <c r="U2" s="283"/>
      <c r="V2" s="283"/>
      <c r="W2" s="284" t="str">
        <f>'12 družstiev Pretek č. 1'!$J$1</f>
        <v xml:space="preserve">Dátum : 14.5.2022 </v>
      </c>
      <c r="X2" s="284"/>
      <c r="Y2" s="285"/>
      <c r="Z2" s="89"/>
      <c r="AB2" s="88"/>
      <c r="AC2" s="283" t="str">
        <f xml:space="preserve">  '12 družstiev Pretek č. 1'!$C$1</f>
        <v>Miesto preteku:  Košice</v>
      </c>
      <c r="AD2" s="283"/>
      <c r="AE2" s="283"/>
      <c r="AF2" s="284" t="str">
        <f>'12 družstiev Pretek č. 1'!$J$1</f>
        <v xml:space="preserve">Dátum : 14.5.2022 </v>
      </c>
      <c r="AG2" s="284"/>
      <c r="AH2" s="285"/>
    </row>
    <row r="3" spans="1:34" ht="24.95" customHeight="1" thickBot="1" x14ac:dyDescent="0.25">
      <c r="A3" s="90" t="s">
        <v>52</v>
      </c>
      <c r="B3" s="286" t="s">
        <v>53</v>
      </c>
      <c r="C3" s="287"/>
      <c r="D3" s="91" t="s">
        <v>54</v>
      </c>
      <c r="E3" s="92" t="s">
        <v>55</v>
      </c>
      <c r="F3" s="92" t="s">
        <v>56</v>
      </c>
      <c r="G3" s="93" t="s">
        <v>57</v>
      </c>
      <c r="H3" s="94"/>
      <c r="J3" s="90" t="s">
        <v>52</v>
      </c>
      <c r="K3" s="286" t="s">
        <v>53</v>
      </c>
      <c r="L3" s="287"/>
      <c r="M3" s="91" t="s">
        <v>54</v>
      </c>
      <c r="N3" s="92" t="s">
        <v>55</v>
      </c>
      <c r="O3" s="92" t="s">
        <v>56</v>
      </c>
      <c r="P3" s="93" t="s">
        <v>57</v>
      </c>
      <c r="Q3" s="94"/>
      <c r="S3" s="90" t="s">
        <v>52</v>
      </c>
      <c r="T3" s="286" t="s">
        <v>53</v>
      </c>
      <c r="U3" s="287"/>
      <c r="V3" s="91" t="s">
        <v>54</v>
      </c>
      <c r="W3" s="92" t="s">
        <v>55</v>
      </c>
      <c r="X3" s="92" t="s">
        <v>56</v>
      </c>
      <c r="Y3" s="93" t="s">
        <v>57</v>
      </c>
      <c r="Z3" s="94"/>
      <c r="AB3" s="90" t="s">
        <v>52</v>
      </c>
      <c r="AC3" s="286" t="s">
        <v>53</v>
      </c>
      <c r="AD3" s="287"/>
      <c r="AE3" s="91" t="s">
        <v>54</v>
      </c>
      <c r="AF3" s="92" t="s">
        <v>55</v>
      </c>
      <c r="AG3" s="92" t="s">
        <v>56</v>
      </c>
      <c r="AH3" s="93" t="s">
        <v>57</v>
      </c>
    </row>
    <row r="4" spans="1:34" ht="31.5" customHeight="1" thickTop="1" x14ac:dyDescent="0.3">
      <c r="A4" s="95">
        <v>1</v>
      </c>
      <c r="B4" s="281" t="str">
        <f t="shared" ref="B4:B15" si="0">E28</f>
        <v>Marek Haluška</v>
      </c>
      <c r="C4" s="282"/>
      <c r="D4" s="96" t="str">
        <f t="shared" ref="D4:D15" si="1">F28</f>
        <v>Košice                        Veteran team</v>
      </c>
      <c r="E4" s="97"/>
      <c r="F4" s="97"/>
      <c r="G4" s="98"/>
      <c r="H4" s="8"/>
      <c r="J4" s="95">
        <v>1</v>
      </c>
      <c r="K4" s="281" t="str">
        <f t="shared" ref="K4:K15" si="2">N28</f>
        <v>Roman Šula</v>
      </c>
      <c r="L4" s="282"/>
      <c r="M4" s="96" t="str">
        <f t="shared" ref="M4:M15" si="3">O28</f>
        <v>Košice                        Slange Team A</v>
      </c>
      <c r="N4" s="97"/>
      <c r="O4" s="97"/>
      <c r="P4" s="98"/>
      <c r="Q4" s="8"/>
      <c r="S4" s="95">
        <v>1</v>
      </c>
      <c r="T4" s="281" t="str">
        <f t="shared" ref="T4:T15" si="4">W28</f>
        <v>Maximilián Tóth</v>
      </c>
      <c r="U4" s="282"/>
      <c r="V4" s="96" t="str">
        <f t="shared" ref="V4:V15" si="5">X28</f>
        <v xml:space="preserve">Košice E                            </v>
      </c>
      <c r="W4" s="97"/>
      <c r="X4" s="97"/>
      <c r="Y4" s="98"/>
      <c r="Z4" s="8"/>
      <c r="AB4" s="95">
        <v>1</v>
      </c>
      <c r="AC4" s="281" t="e">
        <f t="shared" ref="AC4:AC15" si="6">AF28</f>
        <v>#N/A</v>
      </c>
      <c r="AD4" s="282"/>
      <c r="AE4" s="96" t="e">
        <f t="shared" ref="AE4:AE15" si="7">AG28</f>
        <v>#N/A</v>
      </c>
      <c r="AF4" s="97"/>
      <c r="AG4" s="97"/>
      <c r="AH4" s="98"/>
    </row>
    <row r="5" spans="1:34" ht="31.5" customHeight="1" x14ac:dyDescent="0.3">
      <c r="A5" s="99">
        <v>2</v>
      </c>
      <c r="B5" s="279" t="str">
        <f t="shared" si="0"/>
        <v>Ján Slašťan</v>
      </c>
      <c r="C5" s="280"/>
      <c r="D5" s="100" t="str">
        <f t="shared" si="1"/>
        <v>Košice                        Slange Team A</v>
      </c>
      <c r="E5" s="101"/>
      <c r="F5" s="101"/>
      <c r="G5" s="102"/>
      <c r="H5" s="8"/>
      <c r="J5" s="99">
        <v>2</v>
      </c>
      <c r="K5" s="279" t="str">
        <f t="shared" si="2"/>
        <v>Viliam Šula</v>
      </c>
      <c r="L5" s="280"/>
      <c r="M5" s="100" t="str">
        <f t="shared" si="3"/>
        <v xml:space="preserve">Košice E                            </v>
      </c>
      <c r="N5" s="101"/>
      <c r="O5" s="101"/>
      <c r="P5" s="102"/>
      <c r="Q5" s="8"/>
      <c r="S5" s="99">
        <v>2</v>
      </c>
      <c r="T5" s="279" t="str">
        <f t="shared" si="4"/>
        <v>Tibor Hricišon</v>
      </c>
      <c r="U5" s="280"/>
      <c r="V5" s="100" t="str">
        <f t="shared" si="5"/>
        <v>Košice                        Veteran team</v>
      </c>
      <c r="W5" s="101"/>
      <c r="X5" s="101"/>
      <c r="Y5" s="102"/>
      <c r="Z5" s="8"/>
      <c r="AB5" s="99">
        <v>2</v>
      </c>
      <c r="AC5" s="279" t="e">
        <f t="shared" si="6"/>
        <v>#N/A</v>
      </c>
      <c r="AD5" s="280"/>
      <c r="AE5" s="100" t="e">
        <f t="shared" si="7"/>
        <v>#N/A</v>
      </c>
      <c r="AF5" s="101"/>
      <c r="AG5" s="101"/>
      <c r="AH5" s="102"/>
    </row>
    <row r="6" spans="1:34" ht="31.5" customHeight="1" x14ac:dyDescent="0.3">
      <c r="A6" s="99">
        <v>3</v>
      </c>
      <c r="B6" s="279" t="str">
        <f t="shared" si="0"/>
        <v>Katarína Ninčáková</v>
      </c>
      <c r="C6" s="280"/>
      <c r="D6" s="100" t="str">
        <f t="shared" si="1"/>
        <v xml:space="preserve">Košice E                            </v>
      </c>
      <c r="E6" s="101"/>
      <c r="F6" s="101"/>
      <c r="G6" s="102"/>
      <c r="H6" s="8"/>
      <c r="J6" s="99">
        <v>3</v>
      </c>
      <c r="K6" s="279" t="str">
        <f t="shared" si="2"/>
        <v>Gergely Zaťko</v>
      </c>
      <c r="L6" s="280"/>
      <c r="M6" s="100" t="str">
        <f t="shared" si="3"/>
        <v>Veľký Krtíš</v>
      </c>
      <c r="N6" s="101"/>
      <c r="O6" s="101"/>
      <c r="P6" s="102"/>
      <c r="Q6" s="8"/>
      <c r="S6" s="99">
        <v>3</v>
      </c>
      <c r="T6" s="279" t="str">
        <f t="shared" si="4"/>
        <v>Štefan Jusinko</v>
      </c>
      <c r="U6" s="280"/>
      <c r="V6" s="100" t="str">
        <f t="shared" si="5"/>
        <v>Košice Preston FT</v>
      </c>
      <c r="W6" s="101"/>
      <c r="X6" s="101"/>
      <c r="Y6" s="102"/>
      <c r="Z6" s="8"/>
      <c r="AB6" s="99">
        <v>3</v>
      </c>
      <c r="AC6" s="279" t="e">
        <f t="shared" si="6"/>
        <v>#N/A</v>
      </c>
      <c r="AD6" s="280"/>
      <c r="AE6" s="100" t="e">
        <f t="shared" si="7"/>
        <v>#N/A</v>
      </c>
      <c r="AF6" s="101"/>
      <c r="AG6" s="101"/>
      <c r="AH6" s="102"/>
    </row>
    <row r="7" spans="1:34" ht="31.5" customHeight="1" x14ac:dyDescent="0.3">
      <c r="A7" s="99">
        <v>4</v>
      </c>
      <c r="B7" s="279" t="str">
        <f t="shared" si="0"/>
        <v>Peter Králik</v>
      </c>
      <c r="C7" s="280"/>
      <c r="D7" s="100" t="str">
        <f t="shared" si="1"/>
        <v>Považská Bystrica  Browning 2</v>
      </c>
      <c r="E7" s="101"/>
      <c r="F7" s="101"/>
      <c r="G7" s="102"/>
      <c r="H7" s="8"/>
      <c r="J7" s="99">
        <v>4</v>
      </c>
      <c r="K7" s="279" t="str">
        <f t="shared" si="2"/>
        <v>Marian Bardy</v>
      </c>
      <c r="L7" s="280"/>
      <c r="M7" s="100" t="str">
        <f t="shared" si="3"/>
        <v>Žilina</v>
      </c>
      <c r="N7" s="101"/>
      <c r="O7" s="101"/>
      <c r="P7" s="102"/>
      <c r="Q7" s="8"/>
      <c r="S7" s="99">
        <v>4</v>
      </c>
      <c r="T7" s="279" t="str">
        <f t="shared" si="4"/>
        <v>Ľubomír Krekáč</v>
      </c>
      <c r="U7" s="280"/>
      <c r="V7" s="100" t="str">
        <f t="shared" si="5"/>
        <v>Považská Bystrica  Browning 2</v>
      </c>
      <c r="W7" s="101"/>
      <c r="X7" s="101"/>
      <c r="Y7" s="102"/>
      <c r="Z7" s="8"/>
      <c r="AB7" s="99">
        <v>4</v>
      </c>
      <c r="AC7" s="279" t="e">
        <f t="shared" si="6"/>
        <v>#N/A</v>
      </c>
      <c r="AD7" s="280"/>
      <c r="AE7" s="100" t="e">
        <f t="shared" si="7"/>
        <v>#N/A</v>
      </c>
      <c r="AF7" s="101"/>
      <c r="AG7" s="101"/>
      <c r="AH7" s="102"/>
    </row>
    <row r="8" spans="1:34" ht="31.5" customHeight="1" x14ac:dyDescent="0.3">
      <c r="A8" s="99">
        <v>5</v>
      </c>
      <c r="B8" s="279" t="str">
        <f t="shared" si="0"/>
        <v>Richard Breuer</v>
      </c>
      <c r="C8" s="280"/>
      <c r="D8" s="100" t="str">
        <f t="shared" si="1"/>
        <v>Košice Browning</v>
      </c>
      <c r="E8" s="101"/>
      <c r="F8" s="101"/>
      <c r="G8" s="102"/>
      <c r="H8" s="8"/>
      <c r="J8" s="99">
        <v>5</v>
      </c>
      <c r="K8" s="279" t="str">
        <f t="shared" si="2"/>
        <v>Martin Petróci</v>
      </c>
      <c r="L8" s="280"/>
      <c r="M8" s="100" t="str">
        <f t="shared" si="3"/>
        <v>Košice Browning</v>
      </c>
      <c r="N8" s="101"/>
      <c r="O8" s="101"/>
      <c r="P8" s="102"/>
      <c r="Q8" s="8"/>
      <c r="S8" s="99">
        <v>5</v>
      </c>
      <c r="T8" s="279" t="str">
        <f t="shared" si="4"/>
        <v>Róbert Feču</v>
      </c>
      <c r="U8" s="280"/>
      <c r="V8" s="100" t="str">
        <f t="shared" si="5"/>
        <v>Košice                        Slange Team A</v>
      </c>
      <c r="W8" s="101"/>
      <c r="X8" s="101"/>
      <c r="Y8" s="102"/>
      <c r="Z8" s="8"/>
      <c r="AB8" s="99">
        <v>5</v>
      </c>
      <c r="AC8" s="279" t="e">
        <f t="shared" si="6"/>
        <v>#N/A</v>
      </c>
      <c r="AD8" s="280"/>
      <c r="AE8" s="100" t="e">
        <f t="shared" si="7"/>
        <v>#N/A</v>
      </c>
      <c r="AF8" s="101"/>
      <c r="AG8" s="101"/>
      <c r="AH8" s="102"/>
    </row>
    <row r="9" spans="1:34" ht="31.5" customHeight="1" x14ac:dyDescent="0.3">
      <c r="A9" s="99">
        <v>6</v>
      </c>
      <c r="B9" s="279" t="str">
        <f t="shared" si="0"/>
        <v>Róbert Škovran ml.</v>
      </c>
      <c r="C9" s="280"/>
      <c r="D9" s="100" t="str">
        <f t="shared" si="1"/>
        <v>Košice Preston FT</v>
      </c>
      <c r="E9" s="101"/>
      <c r="F9" s="103"/>
      <c r="G9" s="102"/>
      <c r="H9" s="8"/>
      <c r="J9" s="99">
        <v>6</v>
      </c>
      <c r="K9" s="279" t="str">
        <f t="shared" si="2"/>
        <v>Juraj Krekáč</v>
      </c>
      <c r="L9" s="280"/>
      <c r="M9" s="100" t="str">
        <f t="shared" si="3"/>
        <v>Považská Bystrica  Browning 2</v>
      </c>
      <c r="N9" s="101"/>
      <c r="O9" s="103"/>
      <c r="P9" s="102"/>
      <c r="Q9" s="8"/>
      <c r="S9" s="99">
        <v>6</v>
      </c>
      <c r="T9" s="279" t="str">
        <f t="shared" si="4"/>
        <v>Miroslav Hrabovský</v>
      </c>
      <c r="U9" s="280"/>
      <c r="V9" s="100" t="str">
        <f t="shared" si="5"/>
        <v>Veľké Kapušany</v>
      </c>
      <c r="W9" s="101"/>
      <c r="X9" s="103"/>
      <c r="Y9" s="102"/>
      <c r="Z9" s="8"/>
      <c r="AB9" s="99">
        <v>6</v>
      </c>
      <c r="AC9" s="279" t="e">
        <f t="shared" si="6"/>
        <v>#N/A</v>
      </c>
      <c r="AD9" s="280"/>
      <c r="AE9" s="100" t="e">
        <f t="shared" si="7"/>
        <v>#N/A</v>
      </c>
      <c r="AF9" s="101"/>
      <c r="AG9" s="103"/>
      <c r="AH9" s="102"/>
    </row>
    <row r="10" spans="1:34" ht="31.5" customHeight="1" x14ac:dyDescent="0.3">
      <c r="A10" s="99">
        <v>7</v>
      </c>
      <c r="B10" s="279" t="str">
        <f t="shared" si="0"/>
        <v>Ivan Mihálik</v>
      </c>
      <c r="C10" s="280"/>
      <c r="D10" s="100" t="str">
        <f t="shared" si="1"/>
        <v>Veľký Krtíš</v>
      </c>
      <c r="E10" s="101"/>
      <c r="F10" s="101"/>
      <c r="G10" s="102"/>
      <c r="H10" s="8"/>
      <c r="J10" s="99">
        <v>7</v>
      </c>
      <c r="K10" s="279" t="str">
        <f t="shared" si="2"/>
        <v>Juraj Hammer</v>
      </c>
      <c r="L10" s="280"/>
      <c r="M10" s="100" t="str">
        <f t="shared" si="3"/>
        <v>Košice                        Veteran team</v>
      </c>
      <c r="N10" s="101"/>
      <c r="O10" s="101"/>
      <c r="P10" s="102"/>
      <c r="Q10" s="8"/>
      <c r="S10" s="99">
        <v>7</v>
      </c>
      <c r="T10" s="279" t="str">
        <f t="shared" si="4"/>
        <v>Michal Makó</v>
      </c>
      <c r="U10" s="280"/>
      <c r="V10" s="100" t="str">
        <f t="shared" si="5"/>
        <v>Veľký Krtíš</v>
      </c>
      <c r="W10" s="101"/>
      <c r="X10" s="101"/>
      <c r="Y10" s="102"/>
      <c r="Z10" s="8"/>
      <c r="AB10" s="99">
        <v>7</v>
      </c>
      <c r="AC10" s="279" t="e">
        <f t="shared" si="6"/>
        <v>#N/A</v>
      </c>
      <c r="AD10" s="280"/>
      <c r="AE10" s="100" t="e">
        <f t="shared" si="7"/>
        <v>#N/A</v>
      </c>
      <c r="AF10" s="101"/>
      <c r="AG10" s="101"/>
      <c r="AH10" s="102"/>
    </row>
    <row r="11" spans="1:34" ht="31.5" customHeight="1" x14ac:dyDescent="0.3">
      <c r="A11" s="99">
        <v>8</v>
      </c>
      <c r="B11" s="279" t="str">
        <f t="shared" si="0"/>
        <v>Michal Žilinčík</v>
      </c>
      <c r="C11" s="280"/>
      <c r="D11" s="100" t="str">
        <f t="shared" si="1"/>
        <v>Žilina</v>
      </c>
      <c r="E11" s="101"/>
      <c r="F11" s="101"/>
      <c r="G11" s="102"/>
      <c r="H11" s="8"/>
      <c r="J11" s="99">
        <v>8</v>
      </c>
      <c r="K11" s="279" t="str">
        <f t="shared" si="2"/>
        <v>Alexander Béreš</v>
      </c>
      <c r="L11" s="280"/>
      <c r="M11" s="100" t="str">
        <f t="shared" si="3"/>
        <v>Košice Preston FT</v>
      </c>
      <c r="N11" s="101"/>
      <c r="O11" s="101"/>
      <c r="P11" s="102"/>
      <c r="Q11" s="8"/>
      <c r="S11" s="99">
        <v>8</v>
      </c>
      <c r="T11" s="279" t="str">
        <f t="shared" si="4"/>
        <v>Patrik Molnár</v>
      </c>
      <c r="U11" s="280"/>
      <c r="V11" s="100" t="str">
        <f t="shared" si="5"/>
        <v>Košice Browning</v>
      </c>
      <c r="W11" s="101"/>
      <c r="X11" s="101"/>
      <c r="Y11" s="102"/>
      <c r="Z11" s="8"/>
      <c r="AB11" s="99">
        <v>8</v>
      </c>
      <c r="AC11" s="279" t="e">
        <f t="shared" si="6"/>
        <v>#N/A</v>
      </c>
      <c r="AD11" s="280"/>
      <c r="AE11" s="100" t="e">
        <f t="shared" si="7"/>
        <v>#N/A</v>
      </c>
      <c r="AF11" s="101"/>
      <c r="AG11" s="101"/>
      <c r="AH11" s="102"/>
    </row>
    <row r="12" spans="1:34" ht="31.5" customHeight="1" x14ac:dyDescent="0.3">
      <c r="A12" s="99">
        <v>9</v>
      </c>
      <c r="B12" s="279" t="str">
        <f t="shared" si="0"/>
        <v>Pavol Kukolík</v>
      </c>
      <c r="C12" s="280"/>
      <c r="D12" s="100" t="str">
        <f t="shared" si="1"/>
        <v>Veľké Kapušany</v>
      </c>
      <c r="E12" s="101"/>
      <c r="F12" s="101"/>
      <c r="G12" s="102"/>
      <c r="H12" s="8"/>
      <c r="J12" s="99">
        <v>9</v>
      </c>
      <c r="K12" s="279" t="str">
        <f t="shared" si="2"/>
        <v>Gabriel Kovács</v>
      </c>
      <c r="L12" s="280"/>
      <c r="M12" s="100" t="str">
        <f t="shared" si="3"/>
        <v>Veľké Kapušany</v>
      </c>
      <c r="N12" s="101"/>
      <c r="O12" s="101"/>
      <c r="P12" s="102"/>
      <c r="Q12" s="8"/>
      <c r="S12" s="99">
        <v>9</v>
      </c>
      <c r="T12" s="279" t="str">
        <f t="shared" si="4"/>
        <v>Marián Záparník st</v>
      </c>
      <c r="U12" s="280"/>
      <c r="V12" s="100" t="str">
        <f t="shared" si="5"/>
        <v>Žilina</v>
      </c>
      <c r="W12" s="101"/>
      <c r="X12" s="101"/>
      <c r="Y12" s="102"/>
      <c r="Z12" s="8"/>
      <c r="AB12" s="99">
        <v>9</v>
      </c>
      <c r="AC12" s="279" t="e">
        <f t="shared" si="6"/>
        <v>#N/A</v>
      </c>
      <c r="AD12" s="280"/>
      <c r="AE12" s="100" t="e">
        <f t="shared" si="7"/>
        <v>#N/A</v>
      </c>
      <c r="AF12" s="101"/>
      <c r="AG12" s="101"/>
      <c r="AH12" s="102"/>
    </row>
    <row r="13" spans="1:34" ht="31.5" customHeight="1" x14ac:dyDescent="0.3">
      <c r="A13" s="99">
        <v>10</v>
      </c>
      <c r="B13" s="279" t="e">
        <f t="shared" si="0"/>
        <v>#N/A</v>
      </c>
      <c r="C13" s="280"/>
      <c r="D13" s="100" t="e">
        <f t="shared" si="1"/>
        <v>#N/A</v>
      </c>
      <c r="E13" s="101"/>
      <c r="F13" s="101"/>
      <c r="G13" s="102"/>
      <c r="H13" s="8"/>
      <c r="J13" s="99">
        <v>10</v>
      </c>
      <c r="K13" s="279" t="e">
        <f t="shared" si="2"/>
        <v>#N/A</v>
      </c>
      <c r="L13" s="280"/>
      <c r="M13" s="100" t="e">
        <f t="shared" si="3"/>
        <v>#N/A</v>
      </c>
      <c r="N13" s="101"/>
      <c r="O13" s="101"/>
      <c r="P13" s="102"/>
      <c r="Q13" s="8"/>
      <c r="S13" s="99">
        <v>10</v>
      </c>
      <c r="T13" s="279" t="e">
        <f t="shared" si="4"/>
        <v>#N/A</v>
      </c>
      <c r="U13" s="280"/>
      <c r="V13" s="100" t="e">
        <f t="shared" si="5"/>
        <v>#N/A</v>
      </c>
      <c r="W13" s="101"/>
      <c r="X13" s="101"/>
      <c r="Y13" s="102"/>
      <c r="Z13" s="8"/>
      <c r="AB13" s="99">
        <v>10</v>
      </c>
      <c r="AC13" s="279" t="e">
        <f t="shared" si="6"/>
        <v>#N/A</v>
      </c>
      <c r="AD13" s="280"/>
      <c r="AE13" s="100" t="e">
        <f t="shared" si="7"/>
        <v>#N/A</v>
      </c>
      <c r="AF13" s="101"/>
      <c r="AG13" s="101"/>
      <c r="AH13" s="102"/>
    </row>
    <row r="14" spans="1:34" ht="31.5" customHeight="1" x14ac:dyDescent="0.3">
      <c r="A14" s="99">
        <v>11</v>
      </c>
      <c r="B14" s="279" t="e">
        <f t="shared" si="0"/>
        <v>#N/A</v>
      </c>
      <c r="C14" s="280"/>
      <c r="D14" s="100" t="e">
        <f t="shared" si="1"/>
        <v>#N/A</v>
      </c>
      <c r="E14" s="101"/>
      <c r="F14" s="101"/>
      <c r="G14" s="102"/>
      <c r="H14" s="8"/>
      <c r="J14" s="99">
        <v>11</v>
      </c>
      <c r="K14" s="279" t="e">
        <f t="shared" si="2"/>
        <v>#N/A</v>
      </c>
      <c r="L14" s="280"/>
      <c r="M14" s="100" t="e">
        <f t="shared" si="3"/>
        <v>#N/A</v>
      </c>
      <c r="N14" s="101"/>
      <c r="O14" s="101"/>
      <c r="P14" s="102"/>
      <c r="Q14" s="8"/>
      <c r="S14" s="99">
        <v>11</v>
      </c>
      <c r="T14" s="279" t="e">
        <f t="shared" si="4"/>
        <v>#N/A</v>
      </c>
      <c r="U14" s="280"/>
      <c r="V14" s="100" t="e">
        <f t="shared" si="5"/>
        <v>#N/A</v>
      </c>
      <c r="W14" s="101"/>
      <c r="X14" s="101"/>
      <c r="Y14" s="102"/>
      <c r="Z14" s="8"/>
      <c r="AB14" s="99">
        <v>11</v>
      </c>
      <c r="AC14" s="279" t="e">
        <f t="shared" si="6"/>
        <v>#N/A</v>
      </c>
      <c r="AD14" s="280"/>
      <c r="AE14" s="100" t="e">
        <f t="shared" si="7"/>
        <v>#N/A</v>
      </c>
      <c r="AF14" s="101"/>
      <c r="AG14" s="101"/>
      <c r="AH14" s="102"/>
    </row>
    <row r="15" spans="1:34" ht="31.5" customHeight="1" x14ac:dyDescent="0.3">
      <c r="A15" s="99">
        <v>12</v>
      </c>
      <c r="B15" s="279" t="e">
        <f t="shared" si="0"/>
        <v>#N/A</v>
      </c>
      <c r="C15" s="280"/>
      <c r="D15" s="100" t="e">
        <f t="shared" si="1"/>
        <v>#N/A</v>
      </c>
      <c r="E15" s="101"/>
      <c r="F15" s="101"/>
      <c r="G15" s="102"/>
      <c r="H15" s="8"/>
      <c r="J15" s="99">
        <v>12</v>
      </c>
      <c r="K15" s="279" t="e">
        <f t="shared" si="2"/>
        <v>#N/A</v>
      </c>
      <c r="L15" s="280"/>
      <c r="M15" s="100" t="e">
        <f t="shared" si="3"/>
        <v>#N/A</v>
      </c>
      <c r="N15" s="101"/>
      <c r="O15" s="101"/>
      <c r="P15" s="102"/>
      <c r="Q15" s="8"/>
      <c r="S15" s="99">
        <v>12</v>
      </c>
      <c r="T15" s="279" t="e">
        <f t="shared" si="4"/>
        <v>#N/A</v>
      </c>
      <c r="U15" s="280"/>
      <c r="V15" s="100" t="e">
        <f t="shared" si="5"/>
        <v>#N/A</v>
      </c>
      <c r="W15" s="101"/>
      <c r="X15" s="101"/>
      <c r="Y15" s="102"/>
      <c r="Z15" s="8"/>
      <c r="AB15" s="99">
        <v>12</v>
      </c>
      <c r="AC15" s="279" t="e">
        <f t="shared" si="6"/>
        <v>#N/A</v>
      </c>
      <c r="AD15" s="280"/>
      <c r="AE15" s="100" t="e">
        <f t="shared" si="7"/>
        <v>#N/A</v>
      </c>
      <c r="AF15" s="101"/>
      <c r="AG15" s="101"/>
      <c r="AH15" s="102"/>
    </row>
    <row r="16" spans="1:34" ht="31.5" customHeight="1" x14ac:dyDescent="0.3">
      <c r="A16" s="99">
        <v>13</v>
      </c>
      <c r="B16" s="279"/>
      <c r="C16" s="280"/>
      <c r="D16" s="104"/>
      <c r="E16" s="101"/>
      <c r="F16" s="101"/>
      <c r="G16" s="102"/>
      <c r="H16" s="8"/>
      <c r="J16" s="99">
        <v>13</v>
      </c>
      <c r="K16" s="279"/>
      <c r="L16" s="280"/>
      <c r="M16" s="104"/>
      <c r="N16" s="101"/>
      <c r="O16" s="101"/>
      <c r="P16" s="102"/>
      <c r="Q16" s="8"/>
      <c r="S16" s="99">
        <v>13</v>
      </c>
      <c r="T16" s="279"/>
      <c r="U16" s="280"/>
      <c r="V16" s="104"/>
      <c r="W16" s="101"/>
      <c r="X16" s="101"/>
      <c r="Y16" s="102"/>
      <c r="Z16" s="8"/>
      <c r="AB16" s="99">
        <v>13</v>
      </c>
      <c r="AC16" s="279"/>
      <c r="AD16" s="280"/>
      <c r="AE16" s="104"/>
      <c r="AF16" s="101"/>
      <c r="AG16" s="101"/>
      <c r="AH16" s="102"/>
    </row>
    <row r="17" spans="1:34" ht="31.5" customHeight="1" x14ac:dyDescent="0.3">
      <c r="A17" s="99">
        <v>14</v>
      </c>
      <c r="B17" s="279"/>
      <c r="C17" s="280"/>
      <c r="D17" s="105"/>
      <c r="E17" s="106"/>
      <c r="F17" s="106"/>
      <c r="G17" s="107"/>
      <c r="H17" s="8"/>
      <c r="J17" s="99">
        <v>14</v>
      </c>
      <c r="K17" s="279"/>
      <c r="L17" s="280"/>
      <c r="M17" s="105"/>
      <c r="N17" s="106"/>
      <c r="O17" s="106"/>
      <c r="P17" s="107"/>
      <c r="Q17" s="8"/>
      <c r="S17" s="99">
        <v>14</v>
      </c>
      <c r="T17" s="279"/>
      <c r="U17" s="280"/>
      <c r="V17" s="105"/>
      <c r="W17" s="106"/>
      <c r="X17" s="106"/>
      <c r="Y17" s="107"/>
      <c r="Z17" s="8"/>
      <c r="AB17" s="99">
        <v>14</v>
      </c>
      <c r="AC17" s="279"/>
      <c r="AD17" s="280"/>
      <c r="AE17" s="105"/>
      <c r="AF17" s="106"/>
      <c r="AG17" s="106"/>
      <c r="AH17" s="107"/>
    </row>
    <row r="18" spans="1:34" ht="31.5" customHeight="1" x14ac:dyDescent="0.3">
      <c r="A18" s="99">
        <v>15</v>
      </c>
      <c r="B18" s="279"/>
      <c r="C18" s="280"/>
      <c r="D18" s="104"/>
      <c r="E18" s="101"/>
      <c r="F18" s="101"/>
      <c r="G18" s="102"/>
      <c r="H18" s="8"/>
      <c r="J18" s="99">
        <v>15</v>
      </c>
      <c r="K18" s="279"/>
      <c r="L18" s="280"/>
      <c r="M18" s="104"/>
      <c r="N18" s="101"/>
      <c r="O18" s="101"/>
      <c r="P18" s="102"/>
      <c r="Q18" s="8"/>
      <c r="S18" s="99">
        <v>15</v>
      </c>
      <c r="T18" s="279"/>
      <c r="U18" s="280"/>
      <c r="V18" s="104"/>
      <c r="W18" s="101"/>
      <c r="X18" s="101"/>
      <c r="Y18" s="102"/>
      <c r="Z18" s="8"/>
      <c r="AB18" s="99">
        <v>15</v>
      </c>
      <c r="AC18" s="279"/>
      <c r="AD18" s="280"/>
      <c r="AE18" s="104"/>
      <c r="AF18" s="101"/>
      <c r="AG18" s="101"/>
      <c r="AH18" s="102"/>
    </row>
    <row r="19" spans="1:34" ht="31.5" customHeight="1" x14ac:dyDescent="0.3">
      <c r="A19" s="99">
        <v>16</v>
      </c>
      <c r="B19" s="279"/>
      <c r="C19" s="280"/>
      <c r="D19" s="104"/>
      <c r="E19" s="101"/>
      <c r="F19" s="101"/>
      <c r="G19" s="102"/>
      <c r="H19" s="8"/>
      <c r="J19" s="99">
        <v>16</v>
      </c>
      <c r="K19" s="279"/>
      <c r="L19" s="280"/>
      <c r="M19" s="104"/>
      <c r="N19" s="101"/>
      <c r="O19" s="101"/>
      <c r="P19" s="102"/>
      <c r="Q19" s="8"/>
      <c r="S19" s="99">
        <v>16</v>
      </c>
      <c r="T19" s="279"/>
      <c r="U19" s="280"/>
      <c r="V19" s="104"/>
      <c r="W19" s="101"/>
      <c r="X19" s="101"/>
      <c r="Y19" s="102"/>
      <c r="Z19" s="8"/>
      <c r="AB19" s="99">
        <v>16</v>
      </c>
      <c r="AC19" s="279"/>
      <c r="AD19" s="280"/>
      <c r="AE19" s="104"/>
      <c r="AF19" s="101"/>
      <c r="AG19" s="101"/>
      <c r="AH19" s="102"/>
    </row>
    <row r="20" spans="1:34" ht="31.5" customHeight="1" x14ac:dyDescent="0.3">
      <c r="A20" s="99">
        <v>17</v>
      </c>
      <c r="B20" s="279"/>
      <c r="C20" s="280"/>
      <c r="D20" s="104"/>
      <c r="E20" s="101"/>
      <c r="F20" s="101"/>
      <c r="G20" s="102"/>
      <c r="H20" s="8"/>
      <c r="J20" s="99">
        <v>17</v>
      </c>
      <c r="K20" s="279"/>
      <c r="L20" s="280"/>
      <c r="M20" s="104"/>
      <c r="N20" s="101"/>
      <c r="O20" s="101"/>
      <c r="P20" s="102"/>
      <c r="Q20" s="8"/>
      <c r="S20" s="99">
        <v>17</v>
      </c>
      <c r="T20" s="279"/>
      <c r="U20" s="280"/>
      <c r="V20" s="104"/>
      <c r="W20" s="101"/>
      <c r="X20" s="101"/>
      <c r="Y20" s="102"/>
      <c r="Z20" s="8"/>
      <c r="AB20" s="99">
        <v>17</v>
      </c>
      <c r="AC20" s="279"/>
      <c r="AD20" s="280"/>
      <c r="AE20" s="104"/>
      <c r="AF20" s="101"/>
      <c r="AG20" s="101"/>
      <c r="AH20" s="102"/>
    </row>
    <row r="21" spans="1:34" ht="31.5" customHeight="1" x14ac:dyDescent="0.3">
      <c r="A21" s="99">
        <v>18</v>
      </c>
      <c r="B21" s="279"/>
      <c r="C21" s="280"/>
      <c r="D21" s="108"/>
      <c r="E21" s="97"/>
      <c r="F21" s="97"/>
      <c r="G21" s="98"/>
      <c r="H21" s="8"/>
      <c r="J21" s="99">
        <v>18</v>
      </c>
      <c r="K21" s="279"/>
      <c r="L21" s="280"/>
      <c r="M21" s="108"/>
      <c r="N21" s="97"/>
      <c r="O21" s="97"/>
      <c r="P21" s="98"/>
      <c r="Q21" s="8"/>
      <c r="S21" s="99">
        <v>18</v>
      </c>
      <c r="T21" s="279"/>
      <c r="U21" s="280"/>
      <c r="V21" s="108"/>
      <c r="W21" s="97"/>
      <c r="X21" s="97"/>
      <c r="Y21" s="98"/>
      <c r="Z21" s="8"/>
      <c r="AB21" s="99">
        <v>18</v>
      </c>
      <c r="AC21" s="279"/>
      <c r="AD21" s="280"/>
      <c r="AE21" s="108"/>
      <c r="AF21" s="97"/>
      <c r="AG21" s="97"/>
      <c r="AH21" s="98"/>
    </row>
    <row r="22" spans="1:34" ht="31.5" customHeight="1" x14ac:dyDescent="0.3">
      <c r="A22" s="99">
        <v>19</v>
      </c>
      <c r="B22" s="275"/>
      <c r="C22" s="276"/>
      <c r="D22" s="104"/>
      <c r="E22" s="101"/>
      <c r="F22" s="101"/>
      <c r="G22" s="102"/>
      <c r="H22" s="8"/>
      <c r="J22" s="99">
        <v>19</v>
      </c>
      <c r="K22" s="275"/>
      <c r="L22" s="276"/>
      <c r="M22" s="104"/>
      <c r="N22" s="101"/>
      <c r="O22" s="101"/>
      <c r="P22" s="102"/>
      <c r="Q22" s="8"/>
      <c r="S22" s="99">
        <v>19</v>
      </c>
      <c r="T22" s="275"/>
      <c r="U22" s="276"/>
      <c r="V22" s="104"/>
      <c r="W22" s="101"/>
      <c r="X22" s="101"/>
      <c r="Y22" s="102"/>
      <c r="Z22" s="8"/>
      <c r="AB22" s="99">
        <v>19</v>
      </c>
      <c r="AC22" s="275"/>
      <c r="AD22" s="276"/>
      <c r="AE22" s="104"/>
      <c r="AF22" s="101"/>
      <c r="AG22" s="101"/>
      <c r="AH22" s="102"/>
    </row>
    <row r="23" spans="1:34" ht="31.5" customHeight="1" thickBot="1" x14ac:dyDescent="0.35">
      <c r="A23" s="109">
        <v>20</v>
      </c>
      <c r="B23" s="277"/>
      <c r="C23" s="278"/>
      <c r="D23" s="110"/>
      <c r="E23" s="111"/>
      <c r="F23" s="111"/>
      <c r="G23" s="112"/>
      <c r="H23" s="8"/>
      <c r="J23" s="109">
        <v>20</v>
      </c>
      <c r="K23" s="277"/>
      <c r="L23" s="278"/>
      <c r="M23" s="110"/>
      <c r="N23" s="111"/>
      <c r="O23" s="111"/>
      <c r="P23" s="112"/>
      <c r="Q23" s="8"/>
      <c r="S23" s="109">
        <v>20</v>
      </c>
      <c r="T23" s="277"/>
      <c r="U23" s="278"/>
      <c r="V23" s="110"/>
      <c r="W23" s="111"/>
      <c r="X23" s="111"/>
      <c r="Y23" s="112"/>
      <c r="Z23" s="8"/>
      <c r="AB23" s="109">
        <v>20</v>
      </c>
      <c r="AC23" s="277"/>
      <c r="AD23" s="278"/>
      <c r="AE23" s="110"/>
      <c r="AF23" s="111"/>
      <c r="AG23" s="111"/>
      <c r="AH23" s="112"/>
    </row>
    <row r="24" spans="1:34" ht="33.75" customHeight="1" x14ac:dyDescent="0.35">
      <c r="A24" s="273" t="s">
        <v>58</v>
      </c>
      <c r="B24" s="273"/>
      <c r="C24" s="273"/>
      <c r="D24" s="274" t="s">
        <v>59</v>
      </c>
      <c r="E24" s="274"/>
      <c r="F24" s="274"/>
      <c r="J24" s="273" t="s">
        <v>58</v>
      </c>
      <c r="K24" s="273"/>
      <c r="L24" s="273"/>
      <c r="M24" s="274" t="s">
        <v>59</v>
      </c>
      <c r="N24" s="274"/>
      <c r="O24" s="274"/>
      <c r="S24" s="273" t="s">
        <v>58</v>
      </c>
      <c r="T24" s="273"/>
      <c r="U24" s="273"/>
      <c r="V24" s="274" t="s">
        <v>59</v>
      </c>
      <c r="W24" s="274"/>
      <c r="X24" s="274"/>
      <c r="AB24" s="273" t="s">
        <v>58</v>
      </c>
      <c r="AC24" s="273"/>
      <c r="AD24" s="273"/>
      <c r="AE24" s="274" t="s">
        <v>59</v>
      </c>
      <c r="AF24" s="274"/>
      <c r="AG24" s="274"/>
    </row>
    <row r="27" spans="1:34" x14ac:dyDescent="0.2">
      <c r="A27" t="s">
        <v>60</v>
      </c>
      <c r="B27" t="s">
        <v>61</v>
      </c>
      <c r="J27" t="s">
        <v>60</v>
      </c>
      <c r="K27" t="s">
        <v>61</v>
      </c>
      <c r="S27" t="s">
        <v>60</v>
      </c>
      <c r="T27" t="s">
        <v>61</v>
      </c>
      <c r="AB27" t="s">
        <v>60</v>
      </c>
      <c r="AC27" t="s">
        <v>61</v>
      </c>
    </row>
    <row r="28" spans="1:34" x14ac:dyDescent="0.2">
      <c r="A28">
        <f>'12 družstiev Pretek č. 1'!C6</f>
        <v>5</v>
      </c>
      <c r="B28" t="str">
        <f>'12 družstiev Pretek č. 1'!C5</f>
        <v>Richard Breuer</v>
      </c>
      <c r="C28" t="str">
        <f>'12 družstiev Pretek č. 1'!$B$5</f>
        <v>Košice Browning</v>
      </c>
      <c r="D28">
        <v>1</v>
      </c>
      <c r="E28" t="str">
        <f>VLOOKUP($D28,$A$28:$B$39,COLUMN($B$28:$B$39),0)</f>
        <v>Marek Haluška</v>
      </c>
      <c r="F28" t="str">
        <f>VLOOKUP($D28,$A$28:$C$39,COLUMN($C$28:$C$39),0)</f>
        <v>Košice                        Veteran team</v>
      </c>
      <c r="J28">
        <f>'12 družstiev Pretek č. 1'!F6</f>
        <v>5</v>
      </c>
      <c r="K28" t="str">
        <f>'12 družstiev Pretek č. 1'!F5</f>
        <v>Martin Petróci</v>
      </c>
      <c r="L28" t="str">
        <f>'12 družstiev Pretek č. 1'!$B$5</f>
        <v>Košice Browning</v>
      </c>
      <c r="M28">
        <v>1</v>
      </c>
      <c r="N28" t="str">
        <f>VLOOKUP($M28,$J$28:$K$39,COLUMN($B$28:$B$39),0)</f>
        <v>Roman Šula</v>
      </c>
      <c r="O28" t="str">
        <f>VLOOKUP($M28,$J$28:$L$39,COLUMN($C$28:$C$39),0)</f>
        <v>Košice                        Slange Team A</v>
      </c>
      <c r="S28">
        <f>'12 družstiev Pretek č. 1'!I6</f>
        <v>8</v>
      </c>
      <c r="T28" t="str">
        <f>'12 družstiev Pretek č. 1'!I5</f>
        <v>Patrik Molnár</v>
      </c>
      <c r="U28" t="str">
        <f>'12 družstiev Pretek č. 1'!$B$5</f>
        <v>Košice Browning</v>
      </c>
      <c r="V28">
        <v>1</v>
      </c>
      <c r="W28" t="str">
        <f>VLOOKUP($V28,$S$28:$T$39,COLUMN($B$28:$B$39),0)</f>
        <v>Maximilián Tóth</v>
      </c>
      <c r="X28" t="str">
        <f>VLOOKUP($V28,$S$28:$U$39,COLUMN($C$28:$C$39),0)</f>
        <v xml:space="preserve">Košice E                            </v>
      </c>
      <c r="AB28">
        <f>'12 družstiev Pretek č. 1'!L6</f>
        <v>0</v>
      </c>
      <c r="AC28">
        <f>'12 družstiev Pretek č. 1'!L5</f>
        <v>0</v>
      </c>
      <c r="AD28" t="str">
        <f>'12 družstiev Pretek č. 1'!$B$5</f>
        <v>Košice Browning</v>
      </c>
      <c r="AE28">
        <v>1</v>
      </c>
      <c r="AF28" t="e">
        <f>VLOOKUP($AE28,$AB$28:$AC$39,COLUMN($B$28:$B$39),0)</f>
        <v>#N/A</v>
      </c>
      <c r="AG28" t="e">
        <f>VLOOKUP($AE28,$AB$28:$AD$39,COLUMN($C$28:$C$39),0)</f>
        <v>#N/A</v>
      </c>
    </row>
    <row r="29" spans="1:34" x14ac:dyDescent="0.2">
      <c r="A29">
        <f>'12 družstiev Pretek č. 1'!C8</f>
        <v>6</v>
      </c>
      <c r="B29" t="str">
        <f>'12 družstiev Pretek č. 1'!C7</f>
        <v>Róbert Škovran ml.</v>
      </c>
      <c r="C29" t="str">
        <f>'12 družstiev Pretek č. 1'!$B$7</f>
        <v>Košice Preston FT</v>
      </c>
      <c r="D29">
        <v>2</v>
      </c>
      <c r="E29" t="str">
        <f t="shared" ref="E29:E39" si="8">VLOOKUP($D29,$A$28:$B$39,COLUMN($B$28:$B$39),0)</f>
        <v>Ján Slašťan</v>
      </c>
      <c r="F29" t="str">
        <f t="shared" ref="F29:F39" si="9">VLOOKUP($D29,$A$28:$C$39,COLUMN($C$28:$C$39),0)</f>
        <v>Košice                        Slange Team A</v>
      </c>
      <c r="J29">
        <f>'12 družstiev Pretek č. 1'!F8</f>
        <v>8</v>
      </c>
      <c r="K29" t="str">
        <f>'12 družstiev Pretek č. 1'!F7</f>
        <v>Alexander Béreš</v>
      </c>
      <c r="L29" t="str">
        <f>'12 družstiev Pretek č. 1'!$B$7</f>
        <v>Košice Preston FT</v>
      </c>
      <c r="M29">
        <v>2</v>
      </c>
      <c r="N29" t="str">
        <f t="shared" ref="N29:N39" si="10">VLOOKUP($M29,$J$28:$K$39,COLUMN($B$28:$B$39),0)</f>
        <v>Viliam Šula</v>
      </c>
      <c r="O29" t="str">
        <f t="shared" ref="O29:O39" si="11">VLOOKUP($M29,$J$28:$L$39,COLUMN($C$28:$C$39),0)</f>
        <v xml:space="preserve">Košice E                            </v>
      </c>
      <c r="S29">
        <f>'12 družstiev Pretek č. 1'!I8</f>
        <v>3</v>
      </c>
      <c r="T29" t="str">
        <f>'12 družstiev Pretek č. 1'!I7</f>
        <v>Štefan Jusinko</v>
      </c>
      <c r="U29" t="str">
        <f>'12 družstiev Pretek č. 1'!$B$7</f>
        <v>Košice Preston FT</v>
      </c>
      <c r="V29">
        <v>2</v>
      </c>
      <c r="W29" t="str">
        <f t="shared" ref="W29:W39" si="12">VLOOKUP($V29,$S$28:$T$39,COLUMN($B$28:$B$39),0)</f>
        <v>Tibor Hricišon</v>
      </c>
      <c r="X29" t="str">
        <f t="shared" ref="X29:X39" si="13">VLOOKUP($V29,$S$28:$U$39,COLUMN($C$28:$C$39),0)</f>
        <v>Košice                        Veteran team</v>
      </c>
      <c r="AB29">
        <f>'12 družstiev Pretek č. 1'!L8</f>
        <v>0</v>
      </c>
      <c r="AC29">
        <f>'12 družstiev Pretek č. 1'!L7</f>
        <v>0</v>
      </c>
      <c r="AD29" t="str">
        <f>'12 družstiev Pretek č. 1'!$B$7</f>
        <v>Košice Preston FT</v>
      </c>
      <c r="AE29">
        <v>2</v>
      </c>
      <c r="AF29" t="e">
        <f t="shared" ref="AF29:AF39" si="14">VLOOKUP($AE29,$AB$28:$AC$39,COLUMN($B$28:$B$39),0)</f>
        <v>#N/A</v>
      </c>
      <c r="AG29" t="e">
        <f t="shared" ref="AG29:AG39" si="15">VLOOKUP($AE29,$AB$28:$AD$39,COLUMN($C$28:$C$39),0)</f>
        <v>#N/A</v>
      </c>
    </row>
    <row r="30" spans="1:34" x14ac:dyDescent="0.2">
      <c r="A30">
        <f>'12 družstiev Pretek č. 1'!C10</f>
        <v>2</v>
      </c>
      <c r="B30" t="str">
        <f>'12 družstiev Pretek č. 1'!C9</f>
        <v>Ján Slašťan</v>
      </c>
      <c r="C30" t="str">
        <f>'12 družstiev Pretek č. 1'!$B$9</f>
        <v>Košice                        Slange Team A</v>
      </c>
      <c r="D30">
        <v>3</v>
      </c>
      <c r="E30" t="str">
        <f t="shared" si="8"/>
        <v>Katarína Ninčáková</v>
      </c>
      <c r="F30" t="str">
        <f t="shared" si="9"/>
        <v xml:space="preserve">Košice E                            </v>
      </c>
      <c r="J30">
        <f>'12 družstiev Pretek č. 1'!F10</f>
        <v>1</v>
      </c>
      <c r="K30" t="str">
        <f>'12 družstiev Pretek č. 1'!F9</f>
        <v>Roman Šula</v>
      </c>
      <c r="L30" t="str">
        <f>'12 družstiev Pretek č. 1'!$B$9</f>
        <v>Košice                        Slange Team A</v>
      </c>
      <c r="M30">
        <v>3</v>
      </c>
      <c r="N30" t="str">
        <f t="shared" si="10"/>
        <v>Gergely Zaťko</v>
      </c>
      <c r="O30" t="str">
        <f t="shared" si="11"/>
        <v>Veľký Krtíš</v>
      </c>
      <c r="S30">
        <f>'12 družstiev Pretek č. 1'!I10</f>
        <v>5</v>
      </c>
      <c r="T30" t="str">
        <f>'12 družstiev Pretek č. 1'!I9</f>
        <v>Róbert Feču</v>
      </c>
      <c r="U30" t="str">
        <f>'12 družstiev Pretek č. 1'!$B$9</f>
        <v>Košice                        Slange Team A</v>
      </c>
      <c r="V30">
        <v>3</v>
      </c>
      <c r="W30" t="str">
        <f t="shared" si="12"/>
        <v>Štefan Jusinko</v>
      </c>
      <c r="X30" t="str">
        <f t="shared" si="13"/>
        <v>Košice Preston FT</v>
      </c>
      <c r="AB30">
        <f>'12 družstiev Pretek č. 1'!L10</f>
        <v>0</v>
      </c>
      <c r="AC30">
        <f>'12 družstiev Pretek č. 1'!L9</f>
        <v>0</v>
      </c>
      <c r="AD30" t="str">
        <f>'12 družstiev Pretek č. 1'!$B$9</f>
        <v>Košice                        Slange Team A</v>
      </c>
      <c r="AE30">
        <v>3</v>
      </c>
      <c r="AF30" t="e">
        <f t="shared" si="14"/>
        <v>#N/A</v>
      </c>
      <c r="AG30" t="e">
        <f t="shared" si="15"/>
        <v>#N/A</v>
      </c>
    </row>
    <row r="31" spans="1:34" x14ac:dyDescent="0.2">
      <c r="A31">
        <f>'12 družstiev Pretek č. 1'!C12</f>
        <v>1</v>
      </c>
      <c r="B31" t="str">
        <f>'12 družstiev Pretek č. 1'!C11</f>
        <v>Marek Haluška</v>
      </c>
      <c r="C31" t="str">
        <f>'12 družstiev Pretek č. 1'!$B$11</f>
        <v>Košice                        Veteran team</v>
      </c>
      <c r="D31">
        <v>4</v>
      </c>
      <c r="E31" t="str">
        <f t="shared" si="8"/>
        <v>Peter Králik</v>
      </c>
      <c r="F31" t="str">
        <f t="shared" si="9"/>
        <v>Považská Bystrica  Browning 2</v>
      </c>
      <c r="J31">
        <f>'12 družstiev Pretek č. 1'!F12</f>
        <v>7</v>
      </c>
      <c r="K31" t="str">
        <f>'12 družstiev Pretek č. 1'!F11</f>
        <v>Juraj Hammer</v>
      </c>
      <c r="L31" t="str">
        <f>'12 družstiev Pretek č. 1'!$B$11</f>
        <v>Košice                        Veteran team</v>
      </c>
      <c r="M31">
        <v>4</v>
      </c>
      <c r="N31" t="str">
        <f t="shared" si="10"/>
        <v>Marian Bardy</v>
      </c>
      <c r="O31" t="str">
        <f t="shared" si="11"/>
        <v>Žilina</v>
      </c>
      <c r="S31">
        <f>'12 družstiev Pretek č. 1'!I12</f>
        <v>2</v>
      </c>
      <c r="T31" t="str">
        <f>'12 družstiev Pretek č. 1'!I11</f>
        <v>Tibor Hricišon</v>
      </c>
      <c r="U31" t="str">
        <f>'12 družstiev Pretek č. 1'!$B$11</f>
        <v>Košice                        Veteran team</v>
      </c>
      <c r="V31">
        <v>4</v>
      </c>
      <c r="W31" t="str">
        <f t="shared" si="12"/>
        <v>Ľubomír Krekáč</v>
      </c>
      <c r="X31" t="str">
        <f t="shared" si="13"/>
        <v>Považská Bystrica  Browning 2</v>
      </c>
      <c r="AB31">
        <f>'12 družstiev Pretek č. 1'!L12</f>
        <v>0</v>
      </c>
      <c r="AC31">
        <f>'12 družstiev Pretek č. 1'!L11</f>
        <v>0</v>
      </c>
      <c r="AD31" t="str">
        <f>'12 družstiev Pretek č. 1'!$B$11</f>
        <v>Košice                        Veteran team</v>
      </c>
      <c r="AE31">
        <v>4</v>
      </c>
      <c r="AF31" t="e">
        <f t="shared" si="14"/>
        <v>#N/A</v>
      </c>
      <c r="AG31" t="e">
        <f t="shared" si="15"/>
        <v>#N/A</v>
      </c>
    </row>
    <row r="32" spans="1:34" x14ac:dyDescent="0.2">
      <c r="A32">
        <f>'12 družstiev Pretek č. 1'!C14</f>
        <v>4</v>
      </c>
      <c r="B32" t="str">
        <f>'12 družstiev Pretek č. 1'!C13</f>
        <v>Peter Králik</v>
      </c>
      <c r="C32" t="str">
        <f>'12 družstiev Pretek č. 1'!$B$13</f>
        <v>Považská Bystrica  Browning 2</v>
      </c>
      <c r="D32">
        <v>5</v>
      </c>
      <c r="E32" t="str">
        <f t="shared" si="8"/>
        <v>Richard Breuer</v>
      </c>
      <c r="F32" t="str">
        <f t="shared" si="9"/>
        <v>Košice Browning</v>
      </c>
      <c r="J32">
        <f>'12 družstiev Pretek č. 1'!F14</f>
        <v>6</v>
      </c>
      <c r="K32" t="str">
        <f>'12 družstiev Pretek č. 1'!F13</f>
        <v>Juraj Krekáč</v>
      </c>
      <c r="L32" t="str">
        <f>'12 družstiev Pretek č. 1'!$B$13</f>
        <v>Považská Bystrica  Browning 2</v>
      </c>
      <c r="M32">
        <v>5</v>
      </c>
      <c r="N32" t="str">
        <f t="shared" si="10"/>
        <v>Martin Petróci</v>
      </c>
      <c r="O32" t="str">
        <f t="shared" si="11"/>
        <v>Košice Browning</v>
      </c>
      <c r="S32">
        <f>'12 družstiev Pretek č. 1'!I14</f>
        <v>4</v>
      </c>
      <c r="T32" t="str">
        <f>'12 družstiev Pretek č. 1'!I13</f>
        <v>Ľubomír Krekáč</v>
      </c>
      <c r="U32" t="str">
        <f>'12 družstiev Pretek č. 1'!$B$13</f>
        <v>Považská Bystrica  Browning 2</v>
      </c>
      <c r="V32">
        <v>5</v>
      </c>
      <c r="W32" t="str">
        <f t="shared" si="12"/>
        <v>Róbert Feču</v>
      </c>
      <c r="X32" t="str">
        <f t="shared" si="13"/>
        <v>Košice                        Slange Team A</v>
      </c>
      <c r="AB32">
        <f>'12 družstiev Pretek č. 1'!L14</f>
        <v>0</v>
      </c>
      <c r="AC32">
        <f>'12 družstiev Pretek č. 1'!L13</f>
        <v>0</v>
      </c>
      <c r="AD32" t="str">
        <f>'12 družstiev Pretek č. 1'!$B$13</f>
        <v>Považská Bystrica  Browning 2</v>
      </c>
      <c r="AE32">
        <v>5</v>
      </c>
      <c r="AF32" t="e">
        <f t="shared" si="14"/>
        <v>#N/A</v>
      </c>
      <c r="AG32" t="e">
        <f t="shared" si="15"/>
        <v>#N/A</v>
      </c>
    </row>
    <row r="33" spans="1:33" x14ac:dyDescent="0.2">
      <c r="A33">
        <f>'12 družstiev Pretek č. 1'!C16</f>
        <v>9</v>
      </c>
      <c r="B33" t="str">
        <f>'12 družstiev Pretek č. 1'!C15</f>
        <v>Pavol Kukolík</v>
      </c>
      <c r="C33" t="str">
        <f>'12 družstiev Pretek č. 1'!$B$15</f>
        <v>Veľké Kapušany</v>
      </c>
      <c r="D33">
        <v>6</v>
      </c>
      <c r="E33" t="str">
        <f t="shared" si="8"/>
        <v>Róbert Škovran ml.</v>
      </c>
      <c r="F33" t="str">
        <f t="shared" si="9"/>
        <v>Košice Preston FT</v>
      </c>
      <c r="J33">
        <f>'12 družstiev Pretek č. 1'!F16</f>
        <v>9</v>
      </c>
      <c r="K33" t="str">
        <f>'12 družstiev Pretek č. 1'!F15</f>
        <v>Gabriel Kovács</v>
      </c>
      <c r="L33" t="str">
        <f>'12 družstiev Pretek č. 1'!$B$15</f>
        <v>Veľké Kapušany</v>
      </c>
      <c r="M33">
        <v>6</v>
      </c>
      <c r="N33" t="str">
        <f t="shared" si="10"/>
        <v>Juraj Krekáč</v>
      </c>
      <c r="O33" t="str">
        <f t="shared" si="11"/>
        <v>Považská Bystrica  Browning 2</v>
      </c>
      <c r="S33">
        <f>'12 družstiev Pretek č. 1'!I16</f>
        <v>6</v>
      </c>
      <c r="T33" t="str">
        <f>'12 družstiev Pretek č. 1'!I15</f>
        <v>Miroslav Hrabovský</v>
      </c>
      <c r="U33" t="str">
        <f>'12 družstiev Pretek č. 1'!$B$15</f>
        <v>Veľké Kapušany</v>
      </c>
      <c r="V33">
        <v>6</v>
      </c>
      <c r="W33" t="str">
        <f t="shared" si="12"/>
        <v>Miroslav Hrabovský</v>
      </c>
      <c r="X33" t="str">
        <f t="shared" si="13"/>
        <v>Veľké Kapušany</v>
      </c>
      <c r="AB33">
        <f>'12 družstiev Pretek č. 1'!L16</f>
        <v>0</v>
      </c>
      <c r="AC33">
        <f>'12 družstiev Pretek č. 1'!L15</f>
        <v>0</v>
      </c>
      <c r="AD33" t="str">
        <f>'12 družstiev Pretek č. 1'!$B$15</f>
        <v>Veľké Kapušany</v>
      </c>
      <c r="AE33">
        <v>6</v>
      </c>
      <c r="AF33" t="e">
        <f t="shared" si="14"/>
        <v>#N/A</v>
      </c>
      <c r="AG33" t="e">
        <f t="shared" si="15"/>
        <v>#N/A</v>
      </c>
    </row>
    <row r="34" spans="1:33" x14ac:dyDescent="0.2">
      <c r="A34">
        <f>'12 družstiev Pretek č. 1'!C18</f>
        <v>7</v>
      </c>
      <c r="B34" t="str">
        <f>'12 družstiev Pretek č. 1'!C17</f>
        <v>Ivan Mihálik</v>
      </c>
      <c r="C34" t="str">
        <f>'12 družstiev Pretek č. 1'!$B$17</f>
        <v>Veľký Krtíš</v>
      </c>
      <c r="D34">
        <v>7</v>
      </c>
      <c r="E34" t="str">
        <f t="shared" si="8"/>
        <v>Ivan Mihálik</v>
      </c>
      <c r="F34" t="str">
        <f t="shared" si="9"/>
        <v>Veľký Krtíš</v>
      </c>
      <c r="J34">
        <f>'12 družstiev Pretek č. 1'!F18</f>
        <v>3</v>
      </c>
      <c r="K34" t="str">
        <f>'12 družstiev Pretek č. 1'!F17</f>
        <v>Gergely Zaťko</v>
      </c>
      <c r="L34" t="str">
        <f>'12 družstiev Pretek č. 1'!$B$17</f>
        <v>Veľký Krtíš</v>
      </c>
      <c r="M34">
        <v>7</v>
      </c>
      <c r="N34" t="str">
        <f t="shared" si="10"/>
        <v>Juraj Hammer</v>
      </c>
      <c r="O34" t="str">
        <f t="shared" si="11"/>
        <v>Košice                        Veteran team</v>
      </c>
      <c r="S34">
        <f>'12 družstiev Pretek č. 1'!I18</f>
        <v>7</v>
      </c>
      <c r="T34" t="str">
        <f>'12 družstiev Pretek č. 1'!I17</f>
        <v>Michal Makó</v>
      </c>
      <c r="U34" t="str">
        <f>'12 družstiev Pretek č. 1'!$B$17</f>
        <v>Veľký Krtíš</v>
      </c>
      <c r="V34">
        <v>7</v>
      </c>
      <c r="W34" t="str">
        <f t="shared" si="12"/>
        <v>Michal Makó</v>
      </c>
      <c r="X34" t="str">
        <f t="shared" si="13"/>
        <v>Veľký Krtíš</v>
      </c>
      <c r="AB34">
        <f>'12 družstiev Pretek č. 1'!L18</f>
        <v>0</v>
      </c>
      <c r="AC34">
        <f>'12 družstiev Pretek č. 1'!L17</f>
        <v>0</v>
      </c>
      <c r="AD34" t="str">
        <f>'12 družstiev Pretek č. 1'!$B$17</f>
        <v>Veľký Krtíš</v>
      </c>
      <c r="AE34">
        <v>7</v>
      </c>
      <c r="AF34" t="e">
        <f t="shared" si="14"/>
        <v>#N/A</v>
      </c>
      <c r="AG34" t="e">
        <f t="shared" si="15"/>
        <v>#N/A</v>
      </c>
    </row>
    <row r="35" spans="1:33" x14ac:dyDescent="0.2">
      <c r="A35">
        <f>'12 družstiev Pretek č. 1'!C20</f>
        <v>8</v>
      </c>
      <c r="B35" t="str">
        <f>'12 družstiev Pretek č. 1'!C19</f>
        <v>Michal Žilinčík</v>
      </c>
      <c r="C35" t="str">
        <f>'12 družstiev Pretek č. 1'!$B$19</f>
        <v>Žilina</v>
      </c>
      <c r="D35">
        <v>8</v>
      </c>
      <c r="E35" t="str">
        <f t="shared" si="8"/>
        <v>Michal Žilinčík</v>
      </c>
      <c r="F35" t="str">
        <f t="shared" si="9"/>
        <v>Žilina</v>
      </c>
      <c r="J35">
        <f>'12 družstiev Pretek č. 1'!F20</f>
        <v>4</v>
      </c>
      <c r="K35" t="str">
        <f>'12 družstiev Pretek č. 1'!F19</f>
        <v>Marian Bardy</v>
      </c>
      <c r="L35" t="str">
        <f>'12 družstiev Pretek č. 1'!$B$19</f>
        <v>Žilina</v>
      </c>
      <c r="M35">
        <v>8</v>
      </c>
      <c r="N35" t="str">
        <f t="shared" si="10"/>
        <v>Alexander Béreš</v>
      </c>
      <c r="O35" t="str">
        <f t="shared" si="11"/>
        <v>Košice Preston FT</v>
      </c>
      <c r="S35">
        <f>'12 družstiev Pretek č. 1'!I20</f>
        <v>9</v>
      </c>
      <c r="T35" t="str">
        <f>'12 družstiev Pretek č. 1'!I19</f>
        <v>Marián Záparník st</v>
      </c>
      <c r="U35" t="str">
        <f>'12 družstiev Pretek č. 1'!$B$19</f>
        <v>Žilina</v>
      </c>
      <c r="V35">
        <v>8</v>
      </c>
      <c r="W35" t="str">
        <f t="shared" si="12"/>
        <v>Patrik Molnár</v>
      </c>
      <c r="X35" t="str">
        <f t="shared" si="13"/>
        <v>Košice Browning</v>
      </c>
      <c r="AB35">
        <f>'12 družstiev Pretek č. 1'!L20</f>
        <v>0</v>
      </c>
      <c r="AC35">
        <f>'12 družstiev Pretek č. 1'!L19</f>
        <v>0</v>
      </c>
      <c r="AD35" t="str">
        <f>'12 družstiev Pretek č. 1'!$B$19</f>
        <v>Žilina</v>
      </c>
      <c r="AE35">
        <v>8</v>
      </c>
      <c r="AF35" t="e">
        <f t="shared" si="14"/>
        <v>#N/A</v>
      </c>
      <c r="AG35" t="e">
        <f t="shared" si="15"/>
        <v>#N/A</v>
      </c>
    </row>
    <row r="36" spans="1:33" x14ac:dyDescent="0.2">
      <c r="A36">
        <f>'12 družstiev Pretek č. 1'!C22</f>
        <v>3</v>
      </c>
      <c r="B36" t="str">
        <f>'12 družstiev Pretek č. 1'!C21</f>
        <v>Katarína Ninčáková</v>
      </c>
      <c r="C36" t="str">
        <f>'12 družstiev Pretek č. 1'!$B$21</f>
        <v xml:space="preserve">Košice E                            </v>
      </c>
      <c r="D36">
        <v>9</v>
      </c>
      <c r="E36" t="str">
        <f t="shared" si="8"/>
        <v>Pavol Kukolík</v>
      </c>
      <c r="F36" t="str">
        <f t="shared" si="9"/>
        <v>Veľké Kapušany</v>
      </c>
      <c r="J36">
        <f>'12 družstiev Pretek č. 1'!F22</f>
        <v>2</v>
      </c>
      <c r="K36" t="str">
        <f>'12 družstiev Pretek č. 1'!F21</f>
        <v>Viliam Šula</v>
      </c>
      <c r="L36" t="str">
        <f>'12 družstiev Pretek č. 1'!$B$21</f>
        <v xml:space="preserve">Košice E                            </v>
      </c>
      <c r="M36">
        <v>9</v>
      </c>
      <c r="N36" t="str">
        <f t="shared" si="10"/>
        <v>Gabriel Kovács</v>
      </c>
      <c r="O36" t="str">
        <f t="shared" si="11"/>
        <v>Veľké Kapušany</v>
      </c>
      <c r="S36">
        <f>'12 družstiev Pretek č. 1'!I22</f>
        <v>1</v>
      </c>
      <c r="T36" t="str">
        <f>'12 družstiev Pretek č. 1'!I21</f>
        <v>Maximilián Tóth</v>
      </c>
      <c r="U36" t="str">
        <f>'12 družstiev Pretek č. 1'!$B$21</f>
        <v xml:space="preserve">Košice E                            </v>
      </c>
      <c r="V36">
        <v>9</v>
      </c>
      <c r="W36" t="str">
        <f t="shared" si="12"/>
        <v>Marián Záparník st</v>
      </c>
      <c r="X36" t="str">
        <f t="shared" si="13"/>
        <v>Žilina</v>
      </c>
      <c r="AB36">
        <f>'12 družstiev Pretek č. 1'!L22</f>
        <v>0</v>
      </c>
      <c r="AC36">
        <f>'12 družstiev Pretek č. 1'!L21</f>
        <v>0</v>
      </c>
      <c r="AD36" t="str">
        <f>'12 družstiev Pretek č. 1'!$B$21</f>
        <v xml:space="preserve">Košice E                            </v>
      </c>
      <c r="AE36">
        <v>9</v>
      </c>
      <c r="AF36" t="e">
        <f t="shared" si="14"/>
        <v>#N/A</v>
      </c>
      <c r="AG36" t="e">
        <f t="shared" si="15"/>
        <v>#N/A</v>
      </c>
    </row>
    <row r="37" spans="1:33" x14ac:dyDescent="0.2">
      <c r="A37">
        <f>'12 družstiev Pretek č. 1'!C24</f>
        <v>0</v>
      </c>
      <c r="B37" t="str">
        <f>'12 družstiev Pretek č. 1'!C23</f>
        <v>G</v>
      </c>
      <c r="C37" t="str">
        <f>'12 družstiev Pretek č. 1'!$B$23</f>
        <v>M</v>
      </c>
      <c r="D37">
        <v>10</v>
      </c>
      <c r="E37" t="e">
        <f t="shared" si="8"/>
        <v>#N/A</v>
      </c>
      <c r="F37" t="e">
        <f t="shared" si="9"/>
        <v>#N/A</v>
      </c>
      <c r="J37">
        <f>'12 družstiev Pretek č. 1'!F24</f>
        <v>0</v>
      </c>
      <c r="K37" t="str">
        <f>'12 družstiev Pretek č. 1'!F23</f>
        <v>H</v>
      </c>
      <c r="L37" t="str">
        <f>'12 družstiev Pretek č. 1'!$B$23</f>
        <v>M</v>
      </c>
      <c r="M37">
        <v>10</v>
      </c>
      <c r="N37" t="e">
        <f t="shared" si="10"/>
        <v>#N/A</v>
      </c>
      <c r="O37" t="e">
        <f t="shared" si="11"/>
        <v>#N/A</v>
      </c>
      <c r="S37">
        <f>'12 družstiev Pretek č. 1'!I24</f>
        <v>0</v>
      </c>
      <c r="T37" t="str">
        <f>'12 družstiev Pretek č. 1'!I23</f>
        <v>I</v>
      </c>
      <c r="U37" t="str">
        <f>'12 družstiev Pretek č. 1'!$B$23</f>
        <v>M</v>
      </c>
      <c r="V37">
        <v>10</v>
      </c>
      <c r="W37" t="e">
        <f t="shared" si="12"/>
        <v>#N/A</v>
      </c>
      <c r="X37" t="e">
        <f t="shared" si="13"/>
        <v>#N/A</v>
      </c>
      <c r="AB37">
        <f>'12 družstiev Pretek č. 1'!L24</f>
        <v>0</v>
      </c>
      <c r="AC37">
        <f>'12 družstiev Pretek č. 1'!L23</f>
        <v>0</v>
      </c>
      <c r="AD37" t="str">
        <f>'12 družstiev Pretek č. 1'!$B$23</f>
        <v>M</v>
      </c>
      <c r="AE37">
        <v>10</v>
      </c>
      <c r="AF37" t="e">
        <f t="shared" si="14"/>
        <v>#N/A</v>
      </c>
      <c r="AG37" t="e">
        <f t="shared" si="15"/>
        <v>#N/A</v>
      </c>
    </row>
    <row r="38" spans="1:33" x14ac:dyDescent="0.2">
      <c r="A38">
        <f>'12 družstiev Pretek č. 1'!C26</f>
        <v>0</v>
      </c>
      <c r="B38" t="str">
        <f>'12 družstiev Pretek č. 1'!C25</f>
        <v>J</v>
      </c>
      <c r="C38" t="str">
        <f>'12 družstiev Pretek č. 1'!$B$25</f>
        <v>N</v>
      </c>
      <c r="D38">
        <v>11</v>
      </c>
      <c r="E38" t="e">
        <f t="shared" si="8"/>
        <v>#N/A</v>
      </c>
      <c r="F38" t="e">
        <f t="shared" si="9"/>
        <v>#N/A</v>
      </c>
      <c r="J38">
        <f>'12 družstiev Pretek č. 1'!F26</f>
        <v>0</v>
      </c>
      <c r="K38" t="str">
        <f>'12 družstiev Pretek č. 1'!F25</f>
        <v>K</v>
      </c>
      <c r="L38" t="str">
        <f>'12 družstiev Pretek č. 1'!$B$25</f>
        <v>N</v>
      </c>
      <c r="M38">
        <v>11</v>
      </c>
      <c r="N38" t="e">
        <f t="shared" si="10"/>
        <v>#N/A</v>
      </c>
      <c r="O38" t="e">
        <f t="shared" si="11"/>
        <v>#N/A</v>
      </c>
      <c r="S38">
        <f>'12 družstiev Pretek č. 1'!I26</f>
        <v>0</v>
      </c>
      <c r="T38" t="str">
        <f>'12 družstiev Pretek č. 1'!I25</f>
        <v>L</v>
      </c>
      <c r="U38" t="str">
        <f>'12 družstiev Pretek č. 1'!$B$25</f>
        <v>N</v>
      </c>
      <c r="V38">
        <v>11</v>
      </c>
      <c r="W38" t="e">
        <f t="shared" si="12"/>
        <v>#N/A</v>
      </c>
      <c r="X38" t="e">
        <f t="shared" si="13"/>
        <v>#N/A</v>
      </c>
      <c r="AB38">
        <f>'12 družstiev Pretek č. 1'!L26</f>
        <v>0</v>
      </c>
      <c r="AC38">
        <f>'12 družstiev Pretek č. 1'!L25</f>
        <v>0</v>
      </c>
      <c r="AD38" t="str">
        <f>'12 družstiev Pretek č. 1'!$B$25</f>
        <v>N</v>
      </c>
      <c r="AE38">
        <v>11</v>
      </c>
      <c r="AF38" t="e">
        <f t="shared" si="14"/>
        <v>#N/A</v>
      </c>
      <c r="AG38" t="e">
        <f t="shared" si="15"/>
        <v>#N/A</v>
      </c>
    </row>
    <row r="39" spans="1:33" x14ac:dyDescent="0.2">
      <c r="A39">
        <f>'12 družstiev Pretek č. 1'!C28</f>
        <v>0</v>
      </c>
      <c r="B39" t="str">
        <f>'12 družstiev Pretek č. 1'!C27</f>
        <v>M</v>
      </c>
      <c r="C39" t="str">
        <f>'12 družstiev Pretek č. 1'!$B$27</f>
        <v>O</v>
      </c>
      <c r="D39">
        <v>12</v>
      </c>
      <c r="E39" t="e">
        <f t="shared" si="8"/>
        <v>#N/A</v>
      </c>
      <c r="F39" t="e">
        <f t="shared" si="9"/>
        <v>#N/A</v>
      </c>
      <c r="J39">
        <f>'12 družstiev Pretek č. 1'!F28</f>
        <v>0</v>
      </c>
      <c r="K39" t="str">
        <f>'12 družstiev Pretek č. 1'!F27</f>
        <v>N</v>
      </c>
      <c r="L39" t="str">
        <f>'12 družstiev Pretek č. 1'!$B$27</f>
        <v>O</v>
      </c>
      <c r="M39">
        <v>12</v>
      </c>
      <c r="N39" t="e">
        <f t="shared" si="10"/>
        <v>#N/A</v>
      </c>
      <c r="O39" t="e">
        <f t="shared" si="11"/>
        <v>#N/A</v>
      </c>
      <c r="S39">
        <f>'12 družstiev Pretek č. 1'!I28</f>
        <v>0</v>
      </c>
      <c r="T39" t="str">
        <f>'12 družstiev Pretek č. 1'!I27</f>
        <v>O</v>
      </c>
      <c r="U39" t="str">
        <f>'12 družstiev Pretek č. 1'!$B$27</f>
        <v>O</v>
      </c>
      <c r="V39">
        <v>12</v>
      </c>
      <c r="W39" t="e">
        <f t="shared" si="12"/>
        <v>#N/A</v>
      </c>
      <c r="X39" t="e">
        <f t="shared" si="13"/>
        <v>#N/A</v>
      </c>
      <c r="AB39">
        <f>'12 družstiev Pretek č. 1'!L28</f>
        <v>0</v>
      </c>
      <c r="AC39">
        <f>'12 družstiev Pretek č. 1'!L27</f>
        <v>0</v>
      </c>
      <c r="AD39" t="str">
        <f>'12 družstiev Pretek č. 1'!$B$27</f>
        <v>O</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workbookViewId="0">
      <selection activeCell="A4" sqref="A4"/>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20" max="20" width="15.42578125" bestFit="1" customWidth="1"/>
    <col min="21" max="21" width="26.7109375" bestFit="1" customWidth="1"/>
    <col min="22" max="22" width="30.42578125" bestFit="1" customWidth="1"/>
    <col min="23" max="23" width="15.42578125" bestFit="1" customWidth="1"/>
    <col min="29" max="29" width="15.42578125" bestFit="1" customWidth="1"/>
    <col min="30" max="30" width="26.7109375" bestFit="1" customWidth="1"/>
    <col min="31" max="31" width="30.42578125" bestFit="1" customWidth="1"/>
    <col min="32" max="32" width="15.42578125" bestFit="1" customWidth="1"/>
  </cols>
  <sheetData>
    <row r="1" spans="1:34" ht="45" customHeight="1" x14ac:dyDescent="0.2">
      <c r="A1" s="87"/>
      <c r="B1" s="288" t="s">
        <v>85</v>
      </c>
      <c r="C1" s="288"/>
      <c r="D1" s="288"/>
      <c r="E1" s="288"/>
      <c r="F1" s="288"/>
      <c r="G1" s="289"/>
      <c r="H1" s="83"/>
      <c r="J1" s="87"/>
      <c r="K1" s="288" t="s">
        <v>86</v>
      </c>
      <c r="L1" s="288"/>
      <c r="M1" s="288"/>
      <c r="N1" s="288"/>
      <c r="O1" s="288"/>
      <c r="P1" s="289"/>
      <c r="Q1" s="83"/>
      <c r="S1" s="87"/>
      <c r="T1" s="288" t="s">
        <v>87</v>
      </c>
      <c r="U1" s="288"/>
      <c r="V1" s="288"/>
      <c r="W1" s="288"/>
      <c r="X1" s="288"/>
      <c r="Y1" s="289"/>
      <c r="Z1" s="83"/>
      <c r="AB1" s="87"/>
      <c r="AC1" s="288" t="s">
        <v>88</v>
      </c>
      <c r="AD1" s="288"/>
      <c r="AE1" s="288"/>
      <c r="AF1" s="288"/>
      <c r="AG1" s="288"/>
      <c r="AH1" s="289"/>
    </row>
    <row r="2" spans="1:34" ht="45" customHeight="1" thickBot="1" x14ac:dyDescent="0.25">
      <c r="A2" s="88"/>
      <c r="B2" s="283" t="str">
        <f xml:space="preserve">  '12 družstiev Pretek č. 2'!$C$1</f>
        <v>Miesto preteku: Košice</v>
      </c>
      <c r="C2" s="283"/>
      <c r="D2" s="283"/>
      <c r="E2" s="284" t="str">
        <f>'12 družstiev Pretek č. 2'!$J$1</f>
        <v xml:space="preserve">Dátum: 15.5.2022 </v>
      </c>
      <c r="F2" s="284"/>
      <c r="G2" s="285"/>
      <c r="H2" s="89"/>
      <c r="J2" s="88"/>
      <c r="K2" s="283" t="str">
        <f xml:space="preserve">  '12 družstiev Pretek č. 2'!$C$1</f>
        <v>Miesto preteku: Košice</v>
      </c>
      <c r="L2" s="283"/>
      <c r="M2" s="283"/>
      <c r="N2" s="284" t="str">
        <f>'12 družstiev Pretek č. 2'!$J$1</f>
        <v xml:space="preserve">Dátum: 15.5.2022 </v>
      </c>
      <c r="O2" s="284"/>
      <c r="P2" s="285"/>
      <c r="Q2" s="89"/>
      <c r="S2" s="88"/>
      <c r="T2" s="283" t="str">
        <f xml:space="preserve">  '12 družstiev Pretek č. 2'!$C$1</f>
        <v>Miesto preteku: Košice</v>
      </c>
      <c r="U2" s="283"/>
      <c r="V2" s="283"/>
      <c r="W2" s="284" t="str">
        <f>'12 družstiev Pretek č. 2'!$J$1</f>
        <v xml:space="preserve">Dátum: 15.5.2022 </v>
      </c>
      <c r="X2" s="284"/>
      <c r="Y2" s="285"/>
      <c r="Z2" s="89"/>
      <c r="AB2" s="88"/>
      <c r="AC2" s="283" t="str">
        <f xml:space="preserve">  '12 družstiev Pretek č. 2'!$C$1</f>
        <v>Miesto preteku: Košice</v>
      </c>
      <c r="AD2" s="283"/>
      <c r="AE2" s="283"/>
      <c r="AF2" s="284" t="str">
        <f>'12 družstiev Pretek č. 2'!$J$1</f>
        <v xml:space="preserve">Dátum: 15.5.2022 </v>
      </c>
      <c r="AG2" s="284"/>
      <c r="AH2" s="285"/>
    </row>
    <row r="3" spans="1:34" ht="24.95" customHeight="1" thickBot="1" x14ac:dyDescent="0.25">
      <c r="A3" s="90" t="s">
        <v>52</v>
      </c>
      <c r="B3" s="286" t="s">
        <v>53</v>
      </c>
      <c r="C3" s="287"/>
      <c r="D3" s="91" t="s">
        <v>54</v>
      </c>
      <c r="E3" s="92" t="s">
        <v>55</v>
      </c>
      <c r="F3" s="92" t="s">
        <v>56</v>
      </c>
      <c r="G3" s="93" t="s">
        <v>57</v>
      </c>
      <c r="H3" s="94"/>
      <c r="J3" s="90" t="s">
        <v>52</v>
      </c>
      <c r="K3" s="286" t="s">
        <v>53</v>
      </c>
      <c r="L3" s="287"/>
      <c r="M3" s="91" t="s">
        <v>54</v>
      </c>
      <c r="N3" s="92" t="s">
        <v>55</v>
      </c>
      <c r="O3" s="92" t="s">
        <v>56</v>
      </c>
      <c r="P3" s="93" t="s">
        <v>57</v>
      </c>
      <c r="Q3" s="94"/>
      <c r="S3" s="90" t="s">
        <v>52</v>
      </c>
      <c r="T3" s="286" t="s">
        <v>53</v>
      </c>
      <c r="U3" s="287"/>
      <c r="V3" s="91" t="s">
        <v>54</v>
      </c>
      <c r="W3" s="92" t="s">
        <v>55</v>
      </c>
      <c r="X3" s="92" t="s">
        <v>56</v>
      </c>
      <c r="Y3" s="93" t="s">
        <v>57</v>
      </c>
      <c r="Z3" s="94"/>
      <c r="AB3" s="90" t="s">
        <v>52</v>
      </c>
      <c r="AC3" s="286" t="s">
        <v>53</v>
      </c>
      <c r="AD3" s="287"/>
      <c r="AE3" s="91" t="s">
        <v>54</v>
      </c>
      <c r="AF3" s="92" t="s">
        <v>55</v>
      </c>
      <c r="AG3" s="92" t="s">
        <v>56</v>
      </c>
      <c r="AH3" s="93" t="s">
        <v>57</v>
      </c>
    </row>
    <row r="4" spans="1:34" ht="31.5" customHeight="1" thickTop="1" x14ac:dyDescent="0.3">
      <c r="A4" s="95">
        <v>1</v>
      </c>
      <c r="B4" s="281" t="str">
        <f t="shared" ref="B4:B15" si="0">E28</f>
        <v>Peter Vajda</v>
      </c>
      <c r="C4" s="282"/>
      <c r="D4" s="96" t="str">
        <f t="shared" ref="D4:D15" si="1">F28</f>
        <v>Veľké Kapušany</v>
      </c>
      <c r="E4" s="97"/>
      <c r="F4" s="97"/>
      <c r="G4" s="98"/>
      <c r="H4" s="8"/>
      <c r="J4" s="95">
        <v>1</v>
      </c>
      <c r="K4" s="281" t="str">
        <f t="shared" ref="K4:K15" si="2">N28</f>
        <v>Viliam Šula</v>
      </c>
      <c r="L4" s="282"/>
      <c r="M4" s="96" t="str">
        <f t="shared" ref="M4:M15" si="3">O28</f>
        <v xml:space="preserve">Košice E                            </v>
      </c>
      <c r="N4" s="97"/>
      <c r="O4" s="97"/>
      <c r="P4" s="98"/>
      <c r="Q4" s="8"/>
      <c r="S4" s="95">
        <v>1</v>
      </c>
      <c r="T4" s="281" t="str">
        <f t="shared" ref="T4:T15" si="4">W28</f>
        <v>Alexander Béreš</v>
      </c>
      <c r="U4" s="282"/>
      <c r="V4" s="96" t="str">
        <f t="shared" ref="V4:V15" si="5">X28</f>
        <v>Košice Preston FT</v>
      </c>
      <c r="W4" s="97"/>
      <c r="X4" s="97"/>
      <c r="Y4" s="98"/>
      <c r="Z4" s="8"/>
      <c r="AB4" s="95">
        <v>1</v>
      </c>
      <c r="AC4" s="281" t="e">
        <f t="shared" ref="AC4:AC15" si="6">AF28</f>
        <v>#N/A</v>
      </c>
      <c r="AD4" s="282"/>
      <c r="AE4" s="96" t="e">
        <f t="shared" ref="AE4:AE15" si="7">AG28</f>
        <v>#N/A</v>
      </c>
      <c r="AF4" s="97"/>
      <c r="AG4" s="97"/>
      <c r="AH4" s="98"/>
    </row>
    <row r="5" spans="1:34" ht="31.5" customHeight="1" x14ac:dyDescent="0.3">
      <c r="A5" s="99">
        <v>2</v>
      </c>
      <c r="B5" s="279" t="str">
        <f t="shared" si="0"/>
        <v>Róbert Škovran ml.</v>
      </c>
      <c r="C5" s="280"/>
      <c r="D5" s="100" t="str">
        <f t="shared" si="1"/>
        <v>Košice Preston FT</v>
      </c>
      <c r="E5" s="101"/>
      <c r="F5" s="101"/>
      <c r="G5" s="102"/>
      <c r="H5" s="8"/>
      <c r="J5" s="99">
        <v>2</v>
      </c>
      <c r="K5" s="279" t="str">
        <f t="shared" si="2"/>
        <v>Miroslav Hrabovský</v>
      </c>
      <c r="L5" s="280"/>
      <c r="M5" s="100" t="str">
        <f t="shared" si="3"/>
        <v>Veľké Kapušany</v>
      </c>
      <c r="N5" s="101"/>
      <c r="O5" s="101"/>
      <c r="P5" s="102"/>
      <c r="Q5" s="8"/>
      <c r="S5" s="99">
        <v>2</v>
      </c>
      <c r="T5" s="279" t="str">
        <f t="shared" si="4"/>
        <v>Maxim Olšinár</v>
      </c>
      <c r="U5" s="280"/>
      <c r="V5" s="100" t="str">
        <f t="shared" si="5"/>
        <v xml:space="preserve">Košice E                            </v>
      </c>
      <c r="W5" s="101"/>
      <c r="X5" s="101"/>
      <c r="Y5" s="102"/>
      <c r="Z5" s="8"/>
      <c r="AB5" s="99">
        <v>2</v>
      </c>
      <c r="AC5" s="279" t="e">
        <f t="shared" si="6"/>
        <v>#N/A</v>
      </c>
      <c r="AD5" s="280"/>
      <c r="AE5" s="100" t="e">
        <f t="shared" si="7"/>
        <v>#N/A</v>
      </c>
      <c r="AF5" s="101"/>
      <c r="AG5" s="101"/>
      <c r="AH5" s="102"/>
    </row>
    <row r="6" spans="1:34" ht="31.5" customHeight="1" x14ac:dyDescent="0.3">
      <c r="A6" s="99">
        <v>3</v>
      </c>
      <c r="B6" s="279" t="str">
        <f t="shared" si="0"/>
        <v>Ján Slašťan</v>
      </c>
      <c r="C6" s="280"/>
      <c r="D6" s="100" t="str">
        <f t="shared" si="1"/>
        <v>Košice                        Slange Team A</v>
      </c>
      <c r="E6" s="101"/>
      <c r="F6" s="101"/>
      <c r="G6" s="102"/>
      <c r="H6" s="8"/>
      <c r="J6" s="99">
        <v>3</v>
      </c>
      <c r="K6" s="279" t="str">
        <f t="shared" si="2"/>
        <v>Roman Šula</v>
      </c>
      <c r="L6" s="280"/>
      <c r="M6" s="100" t="str">
        <f t="shared" si="3"/>
        <v>Košice                        Slange Team A</v>
      </c>
      <c r="N6" s="101"/>
      <c r="O6" s="101"/>
      <c r="P6" s="102"/>
      <c r="Q6" s="8"/>
      <c r="S6" s="99">
        <v>3</v>
      </c>
      <c r="T6" s="279" t="str">
        <f t="shared" si="4"/>
        <v>Marek Haluška</v>
      </c>
      <c r="U6" s="280"/>
      <c r="V6" s="100" t="str">
        <f t="shared" si="5"/>
        <v>Košice                        Veteran team</v>
      </c>
      <c r="W6" s="101"/>
      <c r="X6" s="101"/>
      <c r="Y6" s="102"/>
      <c r="Z6" s="8"/>
      <c r="AB6" s="99">
        <v>3</v>
      </c>
      <c r="AC6" s="279" t="e">
        <f t="shared" si="6"/>
        <v>#N/A</v>
      </c>
      <c r="AD6" s="280"/>
      <c r="AE6" s="100" t="e">
        <f t="shared" si="7"/>
        <v>#N/A</v>
      </c>
      <c r="AF6" s="101"/>
      <c r="AG6" s="101"/>
      <c r="AH6" s="102"/>
    </row>
    <row r="7" spans="1:34" ht="31.5" customHeight="1" x14ac:dyDescent="0.3">
      <c r="A7" s="99">
        <v>4</v>
      </c>
      <c r="B7" s="279" t="str">
        <f t="shared" si="0"/>
        <v>Juraj Krekáč</v>
      </c>
      <c r="C7" s="280"/>
      <c r="D7" s="100" t="str">
        <f t="shared" si="1"/>
        <v>Považská Bystrica  Browning 2</v>
      </c>
      <c r="E7" s="101"/>
      <c r="F7" s="101"/>
      <c r="G7" s="102"/>
      <c r="H7" s="8"/>
      <c r="J7" s="99">
        <v>4</v>
      </c>
      <c r="K7" s="279" t="str">
        <f t="shared" si="2"/>
        <v>Pavel Ekl</v>
      </c>
      <c r="L7" s="280"/>
      <c r="M7" s="100" t="str">
        <f t="shared" si="3"/>
        <v>Košice                        Veteran team</v>
      </c>
      <c r="N7" s="101"/>
      <c r="O7" s="101"/>
      <c r="P7" s="102"/>
      <c r="Q7" s="8"/>
      <c r="S7" s="99">
        <v>4</v>
      </c>
      <c r="T7" s="279" t="str">
        <f t="shared" si="4"/>
        <v>Marián Záparník ml.</v>
      </c>
      <c r="U7" s="280"/>
      <c r="V7" s="100" t="str">
        <f t="shared" si="5"/>
        <v>Žilina</v>
      </c>
      <c r="W7" s="101"/>
      <c r="X7" s="101"/>
      <c r="Y7" s="102"/>
      <c r="Z7" s="8"/>
      <c r="AB7" s="99">
        <v>4</v>
      </c>
      <c r="AC7" s="279" t="e">
        <f t="shared" si="6"/>
        <v>#N/A</v>
      </c>
      <c r="AD7" s="280"/>
      <c r="AE7" s="100" t="e">
        <f t="shared" si="7"/>
        <v>#N/A</v>
      </c>
      <c r="AF7" s="101"/>
      <c r="AG7" s="101"/>
      <c r="AH7" s="102"/>
    </row>
    <row r="8" spans="1:34" ht="31.5" customHeight="1" x14ac:dyDescent="0.3">
      <c r="A8" s="99">
        <v>5</v>
      </c>
      <c r="B8" s="279" t="str">
        <f t="shared" si="0"/>
        <v>Róbert Kandra</v>
      </c>
      <c r="C8" s="280"/>
      <c r="D8" s="100" t="str">
        <f t="shared" si="1"/>
        <v>Košice Browning</v>
      </c>
      <c r="E8" s="101"/>
      <c r="F8" s="101"/>
      <c r="G8" s="102"/>
      <c r="H8" s="8"/>
      <c r="J8" s="99">
        <v>5</v>
      </c>
      <c r="K8" s="279" t="str">
        <f t="shared" si="2"/>
        <v>Gergely Zaťko</v>
      </c>
      <c r="L8" s="280"/>
      <c r="M8" s="100" t="str">
        <f t="shared" si="3"/>
        <v>Veľký Krtíš</v>
      </c>
      <c r="N8" s="101"/>
      <c r="O8" s="101"/>
      <c r="P8" s="102"/>
      <c r="Q8" s="8"/>
      <c r="S8" s="99">
        <v>5</v>
      </c>
      <c r="T8" s="279" t="str">
        <f t="shared" si="4"/>
        <v>Pavol Kukolík</v>
      </c>
      <c r="U8" s="280"/>
      <c r="V8" s="100" t="str">
        <f t="shared" si="5"/>
        <v>Veľké Kapušany</v>
      </c>
      <c r="W8" s="101"/>
      <c r="X8" s="101"/>
      <c r="Y8" s="102"/>
      <c r="Z8" s="8"/>
      <c r="AB8" s="99">
        <v>5</v>
      </c>
      <c r="AC8" s="279" t="e">
        <f t="shared" si="6"/>
        <v>#N/A</v>
      </c>
      <c r="AD8" s="280"/>
      <c r="AE8" s="100" t="e">
        <f t="shared" si="7"/>
        <v>#N/A</v>
      </c>
      <c r="AF8" s="101"/>
      <c r="AG8" s="101"/>
      <c r="AH8" s="102"/>
    </row>
    <row r="9" spans="1:34" ht="31.5" customHeight="1" x14ac:dyDescent="0.3">
      <c r="A9" s="99">
        <v>6</v>
      </c>
      <c r="B9" s="279" t="str">
        <f t="shared" si="0"/>
        <v>Michal Žilinčík</v>
      </c>
      <c r="C9" s="280"/>
      <c r="D9" s="100" t="str">
        <f t="shared" si="1"/>
        <v>Žilina</v>
      </c>
      <c r="E9" s="101"/>
      <c r="F9" s="103"/>
      <c r="G9" s="102"/>
      <c r="H9" s="8"/>
      <c r="J9" s="99">
        <v>6</v>
      </c>
      <c r="K9" s="279" t="str">
        <f t="shared" si="2"/>
        <v>Richard Breuer</v>
      </c>
      <c r="L9" s="280"/>
      <c r="M9" s="100" t="str">
        <f t="shared" si="3"/>
        <v>Košice Browning</v>
      </c>
      <c r="N9" s="101"/>
      <c r="O9" s="103"/>
      <c r="P9" s="102"/>
      <c r="Q9" s="8"/>
      <c r="S9" s="99">
        <v>6</v>
      </c>
      <c r="T9" s="279" t="str">
        <f t="shared" si="4"/>
        <v>Maroš Šrámek</v>
      </c>
      <c r="U9" s="280"/>
      <c r="V9" s="100" t="str">
        <f t="shared" si="5"/>
        <v>Košice Browning</v>
      </c>
      <c r="W9" s="101"/>
      <c r="X9" s="103"/>
      <c r="Y9" s="102"/>
      <c r="Z9" s="8"/>
      <c r="AB9" s="99">
        <v>6</v>
      </c>
      <c r="AC9" s="279" t="e">
        <f t="shared" si="6"/>
        <v>#N/A</v>
      </c>
      <c r="AD9" s="280"/>
      <c r="AE9" s="100" t="e">
        <f t="shared" si="7"/>
        <v>#N/A</v>
      </c>
      <c r="AF9" s="101"/>
      <c r="AG9" s="103"/>
      <c r="AH9" s="102"/>
    </row>
    <row r="10" spans="1:34" ht="31.5" customHeight="1" x14ac:dyDescent="0.3">
      <c r="A10" s="99">
        <v>7</v>
      </c>
      <c r="B10" s="279" t="str">
        <f t="shared" si="0"/>
        <v>Ivan Mihálik</v>
      </c>
      <c r="C10" s="280"/>
      <c r="D10" s="100" t="str">
        <f t="shared" si="1"/>
        <v>Veľký Krtíš</v>
      </c>
      <c r="E10" s="101"/>
      <c r="F10" s="101"/>
      <c r="G10" s="102"/>
      <c r="H10" s="8"/>
      <c r="J10" s="99">
        <v>7</v>
      </c>
      <c r="K10" s="279" t="str">
        <f t="shared" si="2"/>
        <v>Marian Bardy</v>
      </c>
      <c r="L10" s="280"/>
      <c r="M10" s="100" t="str">
        <f t="shared" si="3"/>
        <v>Žilina</v>
      </c>
      <c r="N10" s="101"/>
      <c r="O10" s="101"/>
      <c r="P10" s="102"/>
      <c r="Q10" s="8"/>
      <c r="S10" s="99">
        <v>7</v>
      </c>
      <c r="T10" s="279" t="str">
        <f t="shared" si="4"/>
        <v>Róbert Feču</v>
      </c>
      <c r="U10" s="280"/>
      <c r="V10" s="100" t="str">
        <f t="shared" si="5"/>
        <v>Košice                        Slange Team A</v>
      </c>
      <c r="W10" s="101"/>
      <c r="X10" s="101"/>
      <c r="Y10" s="102"/>
      <c r="Z10" s="8"/>
      <c r="AB10" s="99">
        <v>7</v>
      </c>
      <c r="AC10" s="279" t="e">
        <f t="shared" si="6"/>
        <v>#N/A</v>
      </c>
      <c r="AD10" s="280"/>
      <c r="AE10" s="100" t="e">
        <f t="shared" si="7"/>
        <v>#N/A</v>
      </c>
      <c r="AF10" s="101"/>
      <c r="AG10" s="101"/>
      <c r="AH10" s="102"/>
    </row>
    <row r="11" spans="1:34" ht="31.5" customHeight="1" x14ac:dyDescent="0.3">
      <c r="A11" s="99">
        <v>8</v>
      </c>
      <c r="B11" s="279" t="str">
        <f t="shared" si="0"/>
        <v>Alexandra Hrončeková</v>
      </c>
      <c r="C11" s="280"/>
      <c r="D11" s="100" t="str">
        <f t="shared" si="1"/>
        <v xml:space="preserve">Košice E                            </v>
      </c>
      <c r="E11" s="101"/>
      <c r="F11" s="101"/>
      <c r="G11" s="102"/>
      <c r="H11" s="8"/>
      <c r="J11" s="99">
        <v>8</v>
      </c>
      <c r="K11" s="279" t="str">
        <f t="shared" si="2"/>
        <v>Štefan Jusinko</v>
      </c>
      <c r="L11" s="280"/>
      <c r="M11" s="100" t="str">
        <f t="shared" si="3"/>
        <v>Košice Preston FT</v>
      </c>
      <c r="N11" s="101"/>
      <c r="O11" s="101"/>
      <c r="P11" s="102"/>
      <c r="Q11" s="8"/>
      <c r="S11" s="99">
        <v>8</v>
      </c>
      <c r="T11" s="279" t="str">
        <f t="shared" si="4"/>
        <v>Ľubomír Krekáč</v>
      </c>
      <c r="U11" s="280"/>
      <c r="V11" s="100" t="str">
        <f t="shared" si="5"/>
        <v>Považská Bystrica  Browning 2</v>
      </c>
      <c r="W11" s="101"/>
      <c r="X11" s="101"/>
      <c r="Y11" s="102"/>
      <c r="Z11" s="8"/>
      <c r="AB11" s="99">
        <v>8</v>
      </c>
      <c r="AC11" s="279" t="e">
        <f t="shared" si="6"/>
        <v>#N/A</v>
      </c>
      <c r="AD11" s="280"/>
      <c r="AE11" s="100" t="e">
        <f t="shared" si="7"/>
        <v>#N/A</v>
      </c>
      <c r="AF11" s="101"/>
      <c r="AG11" s="101"/>
      <c r="AH11" s="102"/>
    </row>
    <row r="12" spans="1:34" ht="31.5" customHeight="1" x14ac:dyDescent="0.3">
      <c r="A12" s="99">
        <v>9</v>
      </c>
      <c r="B12" s="279" t="str">
        <f t="shared" si="0"/>
        <v>Štefan Harčár</v>
      </c>
      <c r="C12" s="280"/>
      <c r="D12" s="100" t="str">
        <f t="shared" si="1"/>
        <v>Košice                        Veteran team</v>
      </c>
      <c r="E12" s="101"/>
      <c r="F12" s="101"/>
      <c r="G12" s="102"/>
      <c r="H12" s="8"/>
      <c r="J12" s="99">
        <v>9</v>
      </c>
      <c r="K12" s="279" t="str">
        <f t="shared" si="2"/>
        <v>Peter Králik</v>
      </c>
      <c r="L12" s="280"/>
      <c r="M12" s="100" t="str">
        <f t="shared" si="3"/>
        <v>Považská Bystrica  Browning 2</v>
      </c>
      <c r="N12" s="101"/>
      <c r="O12" s="101"/>
      <c r="P12" s="102"/>
      <c r="Q12" s="8"/>
      <c r="S12" s="99">
        <v>9</v>
      </c>
      <c r="T12" s="279" t="str">
        <f t="shared" si="4"/>
        <v>Michal Makó</v>
      </c>
      <c r="U12" s="280"/>
      <c r="V12" s="100" t="str">
        <f t="shared" si="5"/>
        <v>Veľký Krtíš</v>
      </c>
      <c r="W12" s="101"/>
      <c r="X12" s="101"/>
      <c r="Y12" s="102"/>
      <c r="Z12" s="8"/>
      <c r="AB12" s="99">
        <v>9</v>
      </c>
      <c r="AC12" s="279" t="e">
        <f t="shared" si="6"/>
        <v>#N/A</v>
      </c>
      <c r="AD12" s="280"/>
      <c r="AE12" s="100" t="e">
        <f t="shared" si="7"/>
        <v>#N/A</v>
      </c>
      <c r="AF12" s="101"/>
      <c r="AG12" s="101"/>
      <c r="AH12" s="102"/>
    </row>
    <row r="13" spans="1:34" ht="31.5" customHeight="1" x14ac:dyDescent="0.3">
      <c r="A13" s="99">
        <v>10</v>
      </c>
      <c r="B13" s="279" t="e">
        <f t="shared" si="0"/>
        <v>#N/A</v>
      </c>
      <c r="C13" s="280"/>
      <c r="D13" s="100" t="e">
        <f t="shared" si="1"/>
        <v>#N/A</v>
      </c>
      <c r="E13" s="101"/>
      <c r="F13" s="101"/>
      <c r="G13" s="102"/>
      <c r="H13" s="8"/>
      <c r="J13" s="99">
        <v>10</v>
      </c>
      <c r="K13" s="279" t="e">
        <f t="shared" si="2"/>
        <v>#N/A</v>
      </c>
      <c r="L13" s="280"/>
      <c r="M13" s="100" t="e">
        <f t="shared" si="3"/>
        <v>#N/A</v>
      </c>
      <c r="N13" s="101"/>
      <c r="O13" s="101"/>
      <c r="P13" s="102"/>
      <c r="Q13" s="8"/>
      <c r="S13" s="99">
        <v>10</v>
      </c>
      <c r="T13" s="279" t="e">
        <f t="shared" si="4"/>
        <v>#N/A</v>
      </c>
      <c r="U13" s="280"/>
      <c r="V13" s="100" t="e">
        <f t="shared" si="5"/>
        <v>#N/A</v>
      </c>
      <c r="W13" s="101"/>
      <c r="X13" s="101"/>
      <c r="Y13" s="102"/>
      <c r="Z13" s="8"/>
      <c r="AB13" s="99">
        <v>10</v>
      </c>
      <c r="AC13" s="279" t="e">
        <f t="shared" si="6"/>
        <v>#N/A</v>
      </c>
      <c r="AD13" s="280"/>
      <c r="AE13" s="100" t="e">
        <f t="shared" si="7"/>
        <v>#N/A</v>
      </c>
      <c r="AF13" s="101"/>
      <c r="AG13" s="101"/>
      <c r="AH13" s="102"/>
    </row>
    <row r="14" spans="1:34" ht="31.5" customHeight="1" x14ac:dyDescent="0.3">
      <c r="A14" s="99">
        <v>11</v>
      </c>
      <c r="B14" s="279" t="e">
        <f t="shared" si="0"/>
        <v>#N/A</v>
      </c>
      <c r="C14" s="280"/>
      <c r="D14" s="100" t="e">
        <f t="shared" si="1"/>
        <v>#N/A</v>
      </c>
      <c r="E14" s="101"/>
      <c r="F14" s="101"/>
      <c r="G14" s="102"/>
      <c r="H14" s="8"/>
      <c r="J14" s="99">
        <v>11</v>
      </c>
      <c r="K14" s="279" t="e">
        <f t="shared" si="2"/>
        <v>#N/A</v>
      </c>
      <c r="L14" s="280"/>
      <c r="M14" s="100" t="e">
        <f t="shared" si="3"/>
        <v>#N/A</v>
      </c>
      <c r="N14" s="101"/>
      <c r="O14" s="101"/>
      <c r="P14" s="102"/>
      <c r="Q14" s="8"/>
      <c r="S14" s="99">
        <v>11</v>
      </c>
      <c r="T14" s="279" t="e">
        <f t="shared" si="4"/>
        <v>#N/A</v>
      </c>
      <c r="U14" s="280"/>
      <c r="V14" s="100" t="e">
        <f t="shared" si="5"/>
        <v>#N/A</v>
      </c>
      <c r="W14" s="101"/>
      <c r="X14" s="101"/>
      <c r="Y14" s="102"/>
      <c r="Z14" s="8"/>
      <c r="AB14" s="99">
        <v>11</v>
      </c>
      <c r="AC14" s="279" t="e">
        <f t="shared" si="6"/>
        <v>#N/A</v>
      </c>
      <c r="AD14" s="280"/>
      <c r="AE14" s="100" t="e">
        <f t="shared" si="7"/>
        <v>#N/A</v>
      </c>
      <c r="AF14" s="101"/>
      <c r="AG14" s="101"/>
      <c r="AH14" s="102"/>
    </row>
    <row r="15" spans="1:34" ht="31.5" customHeight="1" x14ac:dyDescent="0.3">
      <c r="A15" s="99">
        <v>12</v>
      </c>
      <c r="B15" s="279" t="e">
        <f t="shared" si="0"/>
        <v>#N/A</v>
      </c>
      <c r="C15" s="280"/>
      <c r="D15" s="100" t="e">
        <f t="shared" si="1"/>
        <v>#N/A</v>
      </c>
      <c r="E15" s="101"/>
      <c r="F15" s="101"/>
      <c r="G15" s="102"/>
      <c r="H15" s="8"/>
      <c r="J15" s="99">
        <v>12</v>
      </c>
      <c r="K15" s="279" t="e">
        <f t="shared" si="2"/>
        <v>#N/A</v>
      </c>
      <c r="L15" s="280"/>
      <c r="M15" s="100" t="e">
        <f t="shared" si="3"/>
        <v>#N/A</v>
      </c>
      <c r="N15" s="101"/>
      <c r="O15" s="101"/>
      <c r="P15" s="102"/>
      <c r="Q15" s="8"/>
      <c r="S15" s="99">
        <v>12</v>
      </c>
      <c r="T15" s="279" t="e">
        <f t="shared" si="4"/>
        <v>#N/A</v>
      </c>
      <c r="U15" s="280"/>
      <c r="V15" s="100" t="e">
        <f t="shared" si="5"/>
        <v>#N/A</v>
      </c>
      <c r="W15" s="101"/>
      <c r="X15" s="101"/>
      <c r="Y15" s="102"/>
      <c r="Z15" s="8"/>
      <c r="AB15" s="99">
        <v>12</v>
      </c>
      <c r="AC15" s="279" t="e">
        <f t="shared" si="6"/>
        <v>#N/A</v>
      </c>
      <c r="AD15" s="280"/>
      <c r="AE15" s="100" t="e">
        <f t="shared" si="7"/>
        <v>#N/A</v>
      </c>
      <c r="AF15" s="101"/>
      <c r="AG15" s="101"/>
      <c r="AH15" s="102"/>
    </row>
    <row r="16" spans="1:34" ht="31.5" customHeight="1" x14ac:dyDescent="0.3">
      <c r="A16" s="99">
        <v>13</v>
      </c>
      <c r="B16" s="279"/>
      <c r="C16" s="280"/>
      <c r="D16" s="104"/>
      <c r="E16" s="101"/>
      <c r="F16" s="101"/>
      <c r="G16" s="102"/>
      <c r="H16" s="8"/>
      <c r="J16" s="99">
        <v>13</v>
      </c>
      <c r="K16" s="279"/>
      <c r="L16" s="280"/>
      <c r="M16" s="104"/>
      <c r="N16" s="101"/>
      <c r="O16" s="101"/>
      <c r="P16" s="102"/>
      <c r="Q16" s="8"/>
      <c r="S16" s="99">
        <v>13</v>
      </c>
      <c r="T16" s="279"/>
      <c r="U16" s="280"/>
      <c r="V16" s="104"/>
      <c r="W16" s="101"/>
      <c r="X16" s="101"/>
      <c r="Y16" s="102"/>
      <c r="Z16" s="8"/>
      <c r="AB16" s="99">
        <v>13</v>
      </c>
      <c r="AC16" s="279"/>
      <c r="AD16" s="280"/>
      <c r="AE16" s="104"/>
      <c r="AF16" s="101"/>
      <c r="AG16" s="101"/>
      <c r="AH16" s="102"/>
    </row>
    <row r="17" spans="1:34" ht="31.5" customHeight="1" x14ac:dyDescent="0.3">
      <c r="A17" s="99">
        <v>14</v>
      </c>
      <c r="B17" s="279"/>
      <c r="C17" s="280"/>
      <c r="D17" s="105"/>
      <c r="E17" s="106"/>
      <c r="F17" s="106"/>
      <c r="G17" s="107"/>
      <c r="H17" s="8"/>
      <c r="J17" s="99">
        <v>14</v>
      </c>
      <c r="K17" s="279"/>
      <c r="L17" s="280"/>
      <c r="M17" s="105"/>
      <c r="N17" s="106"/>
      <c r="O17" s="106"/>
      <c r="P17" s="107"/>
      <c r="Q17" s="8"/>
      <c r="S17" s="99">
        <v>14</v>
      </c>
      <c r="T17" s="279"/>
      <c r="U17" s="280"/>
      <c r="V17" s="105"/>
      <c r="W17" s="106"/>
      <c r="X17" s="106"/>
      <c r="Y17" s="107"/>
      <c r="Z17" s="8"/>
      <c r="AB17" s="99">
        <v>14</v>
      </c>
      <c r="AC17" s="279"/>
      <c r="AD17" s="280"/>
      <c r="AE17" s="105"/>
      <c r="AF17" s="106"/>
      <c r="AG17" s="106"/>
      <c r="AH17" s="107"/>
    </row>
    <row r="18" spans="1:34" ht="31.5" customHeight="1" x14ac:dyDescent="0.3">
      <c r="A18" s="99">
        <v>15</v>
      </c>
      <c r="B18" s="279"/>
      <c r="C18" s="280"/>
      <c r="D18" s="104"/>
      <c r="E18" s="101"/>
      <c r="F18" s="101"/>
      <c r="G18" s="102"/>
      <c r="H18" s="8"/>
      <c r="J18" s="99">
        <v>15</v>
      </c>
      <c r="K18" s="279"/>
      <c r="L18" s="280"/>
      <c r="M18" s="104"/>
      <c r="N18" s="101"/>
      <c r="O18" s="101"/>
      <c r="P18" s="102"/>
      <c r="Q18" s="8"/>
      <c r="S18" s="99">
        <v>15</v>
      </c>
      <c r="T18" s="279"/>
      <c r="U18" s="280"/>
      <c r="V18" s="104"/>
      <c r="W18" s="101"/>
      <c r="X18" s="101"/>
      <c r="Y18" s="102"/>
      <c r="Z18" s="8"/>
      <c r="AB18" s="99">
        <v>15</v>
      </c>
      <c r="AC18" s="279"/>
      <c r="AD18" s="280"/>
      <c r="AE18" s="104"/>
      <c r="AF18" s="101"/>
      <c r="AG18" s="101"/>
      <c r="AH18" s="102"/>
    </row>
    <row r="19" spans="1:34" ht="31.5" customHeight="1" x14ac:dyDescent="0.3">
      <c r="A19" s="99">
        <v>16</v>
      </c>
      <c r="B19" s="279"/>
      <c r="C19" s="280"/>
      <c r="D19" s="104"/>
      <c r="E19" s="101"/>
      <c r="F19" s="101"/>
      <c r="G19" s="102"/>
      <c r="H19" s="8"/>
      <c r="J19" s="99">
        <v>16</v>
      </c>
      <c r="K19" s="279"/>
      <c r="L19" s="280"/>
      <c r="M19" s="104"/>
      <c r="N19" s="101"/>
      <c r="O19" s="101"/>
      <c r="P19" s="102"/>
      <c r="Q19" s="8"/>
      <c r="S19" s="99">
        <v>16</v>
      </c>
      <c r="T19" s="279"/>
      <c r="U19" s="280"/>
      <c r="V19" s="104"/>
      <c r="W19" s="101"/>
      <c r="X19" s="101"/>
      <c r="Y19" s="102"/>
      <c r="Z19" s="8"/>
      <c r="AB19" s="99">
        <v>16</v>
      </c>
      <c r="AC19" s="279"/>
      <c r="AD19" s="280"/>
      <c r="AE19" s="104"/>
      <c r="AF19" s="101"/>
      <c r="AG19" s="101"/>
      <c r="AH19" s="102"/>
    </row>
    <row r="20" spans="1:34" ht="31.5" customHeight="1" x14ac:dyDescent="0.3">
      <c r="A20" s="99">
        <v>17</v>
      </c>
      <c r="B20" s="279"/>
      <c r="C20" s="280"/>
      <c r="D20" s="104"/>
      <c r="E20" s="101"/>
      <c r="F20" s="101"/>
      <c r="G20" s="102"/>
      <c r="H20" s="8"/>
      <c r="J20" s="99">
        <v>17</v>
      </c>
      <c r="K20" s="279"/>
      <c r="L20" s="280"/>
      <c r="M20" s="104"/>
      <c r="N20" s="101"/>
      <c r="O20" s="101"/>
      <c r="P20" s="102"/>
      <c r="Q20" s="8"/>
      <c r="S20" s="99">
        <v>17</v>
      </c>
      <c r="T20" s="279"/>
      <c r="U20" s="280"/>
      <c r="V20" s="104"/>
      <c r="W20" s="101"/>
      <c r="X20" s="101"/>
      <c r="Y20" s="102"/>
      <c r="Z20" s="8"/>
      <c r="AB20" s="99">
        <v>17</v>
      </c>
      <c r="AC20" s="279"/>
      <c r="AD20" s="280"/>
      <c r="AE20" s="104"/>
      <c r="AF20" s="101"/>
      <c r="AG20" s="101"/>
      <c r="AH20" s="102"/>
    </row>
    <row r="21" spans="1:34" ht="31.5" customHeight="1" x14ac:dyDescent="0.3">
      <c r="A21" s="99">
        <v>18</v>
      </c>
      <c r="B21" s="279"/>
      <c r="C21" s="280"/>
      <c r="D21" s="108"/>
      <c r="E21" s="97"/>
      <c r="F21" s="97"/>
      <c r="G21" s="98"/>
      <c r="H21" s="8"/>
      <c r="J21" s="99">
        <v>18</v>
      </c>
      <c r="K21" s="279"/>
      <c r="L21" s="280"/>
      <c r="M21" s="108"/>
      <c r="N21" s="97"/>
      <c r="O21" s="97"/>
      <c r="P21" s="98"/>
      <c r="Q21" s="8"/>
      <c r="S21" s="99">
        <v>18</v>
      </c>
      <c r="T21" s="279"/>
      <c r="U21" s="280"/>
      <c r="V21" s="108"/>
      <c r="W21" s="97"/>
      <c r="X21" s="97"/>
      <c r="Y21" s="98"/>
      <c r="Z21" s="8"/>
      <c r="AB21" s="99">
        <v>18</v>
      </c>
      <c r="AC21" s="279"/>
      <c r="AD21" s="280"/>
      <c r="AE21" s="108"/>
      <c r="AF21" s="97"/>
      <c r="AG21" s="97"/>
      <c r="AH21" s="98"/>
    </row>
    <row r="22" spans="1:34" ht="31.5" customHeight="1" x14ac:dyDescent="0.3">
      <c r="A22" s="99">
        <v>19</v>
      </c>
      <c r="B22" s="275"/>
      <c r="C22" s="276"/>
      <c r="D22" s="104"/>
      <c r="E22" s="101"/>
      <c r="F22" s="101"/>
      <c r="G22" s="102"/>
      <c r="H22" s="8"/>
      <c r="J22" s="99">
        <v>19</v>
      </c>
      <c r="K22" s="275"/>
      <c r="L22" s="276"/>
      <c r="M22" s="104"/>
      <c r="N22" s="101"/>
      <c r="O22" s="101"/>
      <c r="P22" s="102"/>
      <c r="Q22" s="8"/>
      <c r="S22" s="99">
        <v>19</v>
      </c>
      <c r="T22" s="275"/>
      <c r="U22" s="276"/>
      <c r="V22" s="104"/>
      <c r="W22" s="101"/>
      <c r="X22" s="101"/>
      <c r="Y22" s="102"/>
      <c r="Z22" s="8"/>
      <c r="AB22" s="99">
        <v>19</v>
      </c>
      <c r="AC22" s="275"/>
      <c r="AD22" s="276"/>
      <c r="AE22" s="104"/>
      <c r="AF22" s="101"/>
      <c r="AG22" s="101"/>
      <c r="AH22" s="102"/>
    </row>
    <row r="23" spans="1:34" ht="31.5" customHeight="1" thickBot="1" x14ac:dyDescent="0.35">
      <c r="A23" s="109">
        <v>20</v>
      </c>
      <c r="B23" s="277"/>
      <c r="C23" s="278"/>
      <c r="D23" s="110"/>
      <c r="E23" s="111"/>
      <c r="F23" s="111"/>
      <c r="G23" s="112"/>
      <c r="H23" s="8"/>
      <c r="J23" s="109">
        <v>20</v>
      </c>
      <c r="K23" s="277"/>
      <c r="L23" s="278"/>
      <c r="M23" s="110"/>
      <c r="N23" s="111"/>
      <c r="O23" s="111"/>
      <c r="P23" s="112"/>
      <c r="Q23" s="8"/>
      <c r="S23" s="109">
        <v>20</v>
      </c>
      <c r="T23" s="277"/>
      <c r="U23" s="278"/>
      <c r="V23" s="110"/>
      <c r="W23" s="111"/>
      <c r="X23" s="111"/>
      <c r="Y23" s="112"/>
      <c r="Z23" s="8"/>
      <c r="AB23" s="109">
        <v>20</v>
      </c>
      <c r="AC23" s="277"/>
      <c r="AD23" s="278"/>
      <c r="AE23" s="110"/>
      <c r="AF23" s="111"/>
      <c r="AG23" s="111"/>
      <c r="AH23" s="112"/>
    </row>
    <row r="24" spans="1:34" ht="33.75" customHeight="1" x14ac:dyDescent="0.35">
      <c r="A24" s="273" t="s">
        <v>58</v>
      </c>
      <c r="B24" s="273"/>
      <c r="C24" s="273"/>
      <c r="D24" s="274" t="s">
        <v>59</v>
      </c>
      <c r="E24" s="274"/>
      <c r="F24" s="274"/>
      <c r="J24" s="273" t="s">
        <v>58</v>
      </c>
      <c r="K24" s="273"/>
      <c r="L24" s="273"/>
      <c r="M24" s="274" t="s">
        <v>59</v>
      </c>
      <c r="N24" s="274"/>
      <c r="O24" s="274"/>
      <c r="S24" s="273" t="s">
        <v>58</v>
      </c>
      <c r="T24" s="273"/>
      <c r="U24" s="273"/>
      <c r="V24" s="274" t="s">
        <v>59</v>
      </c>
      <c r="W24" s="274"/>
      <c r="X24" s="274"/>
      <c r="AB24" s="273" t="s">
        <v>58</v>
      </c>
      <c r="AC24" s="273"/>
      <c r="AD24" s="273"/>
      <c r="AE24" s="274" t="s">
        <v>59</v>
      </c>
      <c r="AF24" s="274"/>
      <c r="AG24" s="274"/>
    </row>
    <row r="27" spans="1:34" x14ac:dyDescent="0.2">
      <c r="A27" t="s">
        <v>60</v>
      </c>
      <c r="B27" t="s">
        <v>61</v>
      </c>
      <c r="J27" t="s">
        <v>60</v>
      </c>
      <c r="K27" t="s">
        <v>61</v>
      </c>
      <c r="S27" t="s">
        <v>60</v>
      </c>
      <c r="T27" t="s">
        <v>61</v>
      </c>
      <c r="AB27" t="s">
        <v>60</v>
      </c>
      <c r="AC27" t="s">
        <v>61</v>
      </c>
    </row>
    <row r="28" spans="1:34" x14ac:dyDescent="0.2">
      <c r="A28">
        <f>'12 družstiev Pretek č. 2'!C6</f>
        <v>5</v>
      </c>
      <c r="B28" t="str">
        <f>'12 družstiev Pretek č. 2'!C5</f>
        <v>Róbert Kandra</v>
      </c>
      <c r="C28" t="str">
        <f>'12 družstiev Pretek č. 2'!$B$5</f>
        <v>Košice Browning</v>
      </c>
      <c r="D28">
        <v>1</v>
      </c>
      <c r="E28" t="str">
        <f>VLOOKUP($D28,$A$28:$B$39,COLUMN($B$28:$B$39),0)</f>
        <v>Peter Vajda</v>
      </c>
      <c r="F28" t="str">
        <f>VLOOKUP($D28,$A$28:$C$39,COLUMN($C$28:$C$39),0)</f>
        <v>Veľké Kapušany</v>
      </c>
      <c r="J28">
        <f>'12 družstiev Pretek č. 2'!F6</f>
        <v>6</v>
      </c>
      <c r="K28" t="str">
        <f>'12 družstiev Pretek č. 2'!F5</f>
        <v>Richard Breuer</v>
      </c>
      <c r="L28" t="str">
        <f>'12 družstiev Pretek č. 2'!$B$5</f>
        <v>Košice Browning</v>
      </c>
      <c r="M28">
        <v>1</v>
      </c>
      <c r="N28" t="str">
        <f>VLOOKUP($M28,$J$28:$K$39,COLUMN($B$28:$B$39),0)</f>
        <v>Viliam Šula</v>
      </c>
      <c r="O28" t="str">
        <f>VLOOKUP($M28,$J$28:$L$39,COLUMN($C$28:$C$39),0)</f>
        <v xml:space="preserve">Košice E                            </v>
      </c>
      <c r="S28">
        <f>'12 družstiev Pretek č. 2'!I6</f>
        <v>6</v>
      </c>
      <c r="T28" t="str">
        <f>'12 družstiev Pretek č. 2'!I5</f>
        <v>Maroš Šrámek</v>
      </c>
      <c r="U28" t="str">
        <f>'12 družstiev Pretek č. 2'!$B$5</f>
        <v>Košice Browning</v>
      </c>
      <c r="V28">
        <v>1</v>
      </c>
      <c r="W28" t="str">
        <f>VLOOKUP($V28,$S$28:$T$39,COLUMN($B$28:$B$39),0)</f>
        <v>Alexander Béreš</v>
      </c>
      <c r="X28" t="str">
        <f>VLOOKUP($V28,$S$28:$U$39,COLUMN($C$28:$C$39),0)</f>
        <v>Košice Preston FT</v>
      </c>
      <c r="AB28">
        <f>'12 družstiev Pretek č. 2'!L6</f>
        <v>0</v>
      </c>
      <c r="AC28">
        <f>'12 družstiev Pretek č. 2'!L5</f>
        <v>0</v>
      </c>
      <c r="AD28" t="str">
        <f>'12 družstiev Pretek č. 2'!$B$5</f>
        <v>Košice Browning</v>
      </c>
      <c r="AE28">
        <v>1</v>
      </c>
      <c r="AF28" t="e">
        <f>VLOOKUP($AE28,$AB$28:$AC$39,COLUMN($B$28:$B$39),0)</f>
        <v>#N/A</v>
      </c>
      <c r="AG28" t="e">
        <f>VLOOKUP($AE28,$AB$28:$AD$39,COLUMN($C$28:$C$39),0)</f>
        <v>#N/A</v>
      </c>
    </row>
    <row r="29" spans="1:34" x14ac:dyDescent="0.2">
      <c r="A29">
        <f>'12 družstiev Pretek č. 2'!C8</f>
        <v>2</v>
      </c>
      <c r="B29" t="str">
        <f>'12 družstiev Pretek č. 2'!C7</f>
        <v>Róbert Škovran ml.</v>
      </c>
      <c r="C29" t="str">
        <f>'12 družstiev Pretek č. 2'!$B$7</f>
        <v>Košice Preston FT</v>
      </c>
      <c r="D29">
        <v>2</v>
      </c>
      <c r="E29" t="str">
        <f t="shared" ref="E29:E39" si="8">VLOOKUP($D29,$A$28:$B$39,COLUMN($B$28:$B$39),0)</f>
        <v>Róbert Škovran ml.</v>
      </c>
      <c r="F29" t="str">
        <f t="shared" ref="F29:F39" si="9">VLOOKUP($D29,$A$28:$C$39,COLUMN($C$28:$C$39),0)</f>
        <v>Košice Preston FT</v>
      </c>
      <c r="J29">
        <f>'12 družstiev Pretek č. 2'!F8</f>
        <v>8</v>
      </c>
      <c r="K29" t="str">
        <f>'12 družstiev Pretek č. 2'!F7</f>
        <v>Štefan Jusinko</v>
      </c>
      <c r="L29" t="str">
        <f>'12 družstiev Pretek č. 2'!$B$7</f>
        <v>Košice Preston FT</v>
      </c>
      <c r="M29">
        <v>2</v>
      </c>
      <c r="N29" t="str">
        <f t="shared" ref="N29:N39" si="10">VLOOKUP($M29,$J$28:$K$39,COLUMN($B$28:$B$39),0)</f>
        <v>Miroslav Hrabovský</v>
      </c>
      <c r="O29" t="str">
        <f t="shared" ref="O29:O39" si="11">VLOOKUP($M29,$J$28:$L$39,COLUMN($C$28:$C$39),0)</f>
        <v>Veľké Kapušany</v>
      </c>
      <c r="S29">
        <f>'12 družstiev Pretek č. 2'!I8</f>
        <v>1</v>
      </c>
      <c r="T29" t="str">
        <f>'12 družstiev Pretek č. 2'!I7</f>
        <v>Alexander Béreš</v>
      </c>
      <c r="U29" t="str">
        <f>'12 družstiev Pretek č. 2'!$B$7</f>
        <v>Košice Preston FT</v>
      </c>
      <c r="V29">
        <v>2</v>
      </c>
      <c r="W29" t="str">
        <f t="shared" ref="W29:W39" si="12">VLOOKUP($V29,$S$28:$T$39,COLUMN($B$28:$B$39),0)</f>
        <v>Maxim Olšinár</v>
      </c>
      <c r="X29" t="str">
        <f t="shared" ref="X29:X39" si="13">VLOOKUP($V29,$S$28:$U$39,COLUMN($C$28:$C$39),0)</f>
        <v xml:space="preserve">Košice E                            </v>
      </c>
      <c r="AB29">
        <f>'12 družstiev Pretek č. 2'!L8</f>
        <v>0</v>
      </c>
      <c r="AC29">
        <f>'12 družstiev Pretek č. 2'!L7</f>
        <v>0</v>
      </c>
      <c r="AD29" t="str">
        <f>'12 družstiev Pretek č. 2'!$B$7</f>
        <v>Košice Preston FT</v>
      </c>
      <c r="AE29">
        <v>2</v>
      </c>
      <c r="AF29" t="e">
        <f t="shared" ref="AF29:AF39" si="14">VLOOKUP($AE29,$AB$28:$AC$39,COLUMN($B$28:$B$39),0)</f>
        <v>#N/A</v>
      </c>
      <c r="AG29" t="e">
        <f t="shared" ref="AG29:AG39" si="15">VLOOKUP($AE29,$AB$28:$AD$39,COLUMN($C$28:$C$39),0)</f>
        <v>#N/A</v>
      </c>
    </row>
    <row r="30" spans="1:34" x14ac:dyDescent="0.2">
      <c r="A30">
        <f>'12 družstiev Pretek č. 2'!C10</f>
        <v>3</v>
      </c>
      <c r="B30" t="str">
        <f>'12 družstiev Pretek č. 2'!C9</f>
        <v>Ján Slašťan</v>
      </c>
      <c r="C30" t="str">
        <f>'12 družstiev Pretek č. 2'!$B$9</f>
        <v>Košice                        Slange Team A</v>
      </c>
      <c r="D30">
        <v>3</v>
      </c>
      <c r="E30" t="str">
        <f t="shared" si="8"/>
        <v>Ján Slašťan</v>
      </c>
      <c r="F30" t="str">
        <f t="shared" si="9"/>
        <v>Košice                        Slange Team A</v>
      </c>
      <c r="J30">
        <f>'12 družstiev Pretek č. 2'!F10</f>
        <v>3</v>
      </c>
      <c r="K30" t="str">
        <f>'12 družstiev Pretek č. 2'!F9</f>
        <v>Roman Šula</v>
      </c>
      <c r="L30" t="str">
        <f>'12 družstiev Pretek č. 2'!$B$9</f>
        <v>Košice                        Slange Team A</v>
      </c>
      <c r="M30">
        <v>3</v>
      </c>
      <c r="N30" t="str">
        <f t="shared" si="10"/>
        <v>Roman Šula</v>
      </c>
      <c r="O30" t="str">
        <f t="shared" si="11"/>
        <v>Košice                        Slange Team A</v>
      </c>
      <c r="S30">
        <f>'12 družstiev Pretek č. 2'!I10</f>
        <v>7</v>
      </c>
      <c r="T30" t="str">
        <f>'12 družstiev Pretek č. 2'!I9</f>
        <v>Róbert Feču</v>
      </c>
      <c r="U30" t="str">
        <f>'12 družstiev Pretek č. 2'!$B$9</f>
        <v>Košice                        Slange Team A</v>
      </c>
      <c r="V30">
        <v>3</v>
      </c>
      <c r="W30" t="str">
        <f t="shared" si="12"/>
        <v>Marek Haluška</v>
      </c>
      <c r="X30" t="str">
        <f t="shared" si="13"/>
        <v>Košice                        Veteran team</v>
      </c>
      <c r="AB30">
        <f>'12 družstiev Pretek č. 2'!L10</f>
        <v>0</v>
      </c>
      <c r="AC30">
        <f>'12 družstiev Pretek č. 2'!L9</f>
        <v>0</v>
      </c>
      <c r="AD30" t="str">
        <f>'12 družstiev Pretek č. 2'!$B$9</f>
        <v>Košice                        Slange Team A</v>
      </c>
      <c r="AE30">
        <v>3</v>
      </c>
      <c r="AF30" t="e">
        <f t="shared" si="14"/>
        <v>#N/A</v>
      </c>
      <c r="AG30" t="e">
        <f t="shared" si="15"/>
        <v>#N/A</v>
      </c>
    </row>
    <row r="31" spans="1:34" x14ac:dyDescent="0.2">
      <c r="A31">
        <f>'12 družstiev Pretek č. 2'!C12</f>
        <v>9</v>
      </c>
      <c r="B31" t="str">
        <f>'12 družstiev Pretek č. 2'!C11</f>
        <v>Štefan Harčár</v>
      </c>
      <c r="C31" t="str">
        <f>'12 družstiev Pretek č. 2'!$B$11</f>
        <v>Košice                        Veteran team</v>
      </c>
      <c r="D31">
        <v>4</v>
      </c>
      <c r="E31" t="str">
        <f t="shared" si="8"/>
        <v>Juraj Krekáč</v>
      </c>
      <c r="F31" t="str">
        <f t="shared" si="9"/>
        <v>Považská Bystrica  Browning 2</v>
      </c>
      <c r="J31">
        <f>'12 družstiev Pretek č. 2'!F12</f>
        <v>4</v>
      </c>
      <c r="K31" t="str">
        <f>'12 družstiev Pretek č. 2'!F11</f>
        <v>Pavel Ekl</v>
      </c>
      <c r="L31" t="str">
        <f>'12 družstiev Pretek č. 2'!$B$11</f>
        <v>Košice                        Veteran team</v>
      </c>
      <c r="M31">
        <v>4</v>
      </c>
      <c r="N31" t="str">
        <f t="shared" si="10"/>
        <v>Pavel Ekl</v>
      </c>
      <c r="O31" t="str">
        <f t="shared" si="11"/>
        <v>Košice                        Veteran team</v>
      </c>
      <c r="S31">
        <f>'12 družstiev Pretek č. 2'!I12</f>
        <v>3</v>
      </c>
      <c r="T31" t="str">
        <f>'12 družstiev Pretek č. 2'!I11</f>
        <v>Marek Haluška</v>
      </c>
      <c r="U31" t="str">
        <f>'12 družstiev Pretek č. 2'!$B$11</f>
        <v>Košice                        Veteran team</v>
      </c>
      <c r="V31">
        <v>4</v>
      </c>
      <c r="W31" t="str">
        <f t="shared" si="12"/>
        <v>Marián Záparník ml.</v>
      </c>
      <c r="X31" t="str">
        <f t="shared" si="13"/>
        <v>Žilina</v>
      </c>
      <c r="AB31">
        <f>'12 družstiev Pretek č. 2'!L12</f>
        <v>0</v>
      </c>
      <c r="AC31">
        <f>'12 družstiev Pretek č. 2'!L11</f>
        <v>0</v>
      </c>
      <c r="AD31" t="str">
        <f>'12 družstiev Pretek č. 2'!$B$11</f>
        <v>Košice                        Veteran team</v>
      </c>
      <c r="AE31">
        <v>4</v>
      </c>
      <c r="AF31" t="e">
        <f t="shared" si="14"/>
        <v>#N/A</v>
      </c>
      <c r="AG31" t="e">
        <f t="shared" si="15"/>
        <v>#N/A</v>
      </c>
    </row>
    <row r="32" spans="1:34" x14ac:dyDescent="0.2">
      <c r="A32">
        <f>'12 družstiev Pretek č. 2'!C14</f>
        <v>4</v>
      </c>
      <c r="B32" t="str">
        <f>'12 družstiev Pretek č. 2'!C13</f>
        <v>Juraj Krekáč</v>
      </c>
      <c r="C32" t="str">
        <f>'12 družstiev Pretek č. 2'!$B$13</f>
        <v>Považská Bystrica  Browning 2</v>
      </c>
      <c r="D32">
        <v>5</v>
      </c>
      <c r="E32" t="str">
        <f t="shared" si="8"/>
        <v>Róbert Kandra</v>
      </c>
      <c r="F32" t="str">
        <f t="shared" si="9"/>
        <v>Košice Browning</v>
      </c>
      <c r="J32">
        <f>'12 družstiev Pretek č. 2'!F14</f>
        <v>9</v>
      </c>
      <c r="K32" t="str">
        <f>'12 družstiev Pretek č. 2'!F13</f>
        <v>Peter Králik</v>
      </c>
      <c r="L32" t="str">
        <f>'12 družstiev Pretek č. 2'!$B$13</f>
        <v>Považská Bystrica  Browning 2</v>
      </c>
      <c r="M32">
        <v>5</v>
      </c>
      <c r="N32" t="str">
        <f t="shared" si="10"/>
        <v>Gergely Zaťko</v>
      </c>
      <c r="O32" t="str">
        <f t="shared" si="11"/>
        <v>Veľký Krtíš</v>
      </c>
      <c r="S32">
        <f>'12 družstiev Pretek č. 2'!I14</f>
        <v>8</v>
      </c>
      <c r="T32" t="str">
        <f>'12 družstiev Pretek č. 2'!I13</f>
        <v>Ľubomír Krekáč</v>
      </c>
      <c r="U32" t="str">
        <f>'12 družstiev Pretek č. 2'!$B$13</f>
        <v>Považská Bystrica  Browning 2</v>
      </c>
      <c r="V32">
        <v>5</v>
      </c>
      <c r="W32" t="str">
        <f t="shared" si="12"/>
        <v>Pavol Kukolík</v>
      </c>
      <c r="X32" t="str">
        <f t="shared" si="13"/>
        <v>Veľké Kapušany</v>
      </c>
      <c r="AB32">
        <f>'12 družstiev Pretek č. 2'!L14</f>
        <v>0</v>
      </c>
      <c r="AC32">
        <f>'12 družstiev Pretek č. 2'!L13</f>
        <v>0</v>
      </c>
      <c r="AD32" t="str">
        <f>'12 družstiev Pretek č. 2'!$B$13</f>
        <v>Považská Bystrica  Browning 2</v>
      </c>
      <c r="AE32">
        <v>5</v>
      </c>
      <c r="AF32" t="e">
        <f t="shared" si="14"/>
        <v>#N/A</v>
      </c>
      <c r="AG32" t="e">
        <f t="shared" si="15"/>
        <v>#N/A</v>
      </c>
    </row>
    <row r="33" spans="1:33" x14ac:dyDescent="0.2">
      <c r="A33">
        <f>'12 družstiev Pretek č. 2'!C16</f>
        <v>1</v>
      </c>
      <c r="B33" t="str">
        <f>'12 družstiev Pretek č. 2'!C15</f>
        <v>Peter Vajda</v>
      </c>
      <c r="C33" t="str">
        <f>'12 družstiev Pretek č. 2'!$B$15</f>
        <v>Veľké Kapušany</v>
      </c>
      <c r="D33">
        <v>6</v>
      </c>
      <c r="E33" t="str">
        <f t="shared" si="8"/>
        <v>Michal Žilinčík</v>
      </c>
      <c r="F33" t="str">
        <f t="shared" si="9"/>
        <v>Žilina</v>
      </c>
      <c r="J33">
        <f>'12 družstiev Pretek č. 2'!F16</f>
        <v>2</v>
      </c>
      <c r="K33" t="str">
        <f>'12 družstiev Pretek č. 2'!F15</f>
        <v>Miroslav Hrabovský</v>
      </c>
      <c r="L33" t="str">
        <f>'12 družstiev Pretek č. 2'!$B$15</f>
        <v>Veľké Kapušany</v>
      </c>
      <c r="M33">
        <v>6</v>
      </c>
      <c r="N33" t="str">
        <f t="shared" si="10"/>
        <v>Richard Breuer</v>
      </c>
      <c r="O33" t="str">
        <f t="shared" si="11"/>
        <v>Košice Browning</v>
      </c>
      <c r="S33">
        <f>'12 družstiev Pretek č. 2'!I16</f>
        <v>5</v>
      </c>
      <c r="T33" t="str">
        <f>'12 družstiev Pretek č. 2'!I15</f>
        <v>Pavol Kukolík</v>
      </c>
      <c r="U33" t="str">
        <f>'12 družstiev Pretek č. 2'!$B$15</f>
        <v>Veľké Kapušany</v>
      </c>
      <c r="V33">
        <v>6</v>
      </c>
      <c r="W33" t="str">
        <f t="shared" si="12"/>
        <v>Maroš Šrámek</v>
      </c>
      <c r="X33" t="str">
        <f t="shared" si="13"/>
        <v>Košice Browning</v>
      </c>
      <c r="AB33">
        <f>'12 družstiev Pretek č. 2'!L16</f>
        <v>0</v>
      </c>
      <c r="AC33">
        <f>'12 družstiev Pretek č. 2'!L15</f>
        <v>0</v>
      </c>
      <c r="AD33" t="str">
        <f>'12 družstiev Pretek č. 2'!$B$15</f>
        <v>Veľké Kapušany</v>
      </c>
      <c r="AE33">
        <v>6</v>
      </c>
      <c r="AF33" t="e">
        <f t="shared" si="14"/>
        <v>#N/A</v>
      </c>
      <c r="AG33" t="e">
        <f t="shared" si="15"/>
        <v>#N/A</v>
      </c>
    </row>
    <row r="34" spans="1:33" x14ac:dyDescent="0.2">
      <c r="A34">
        <f>'12 družstiev Pretek č. 2'!C18</f>
        <v>7</v>
      </c>
      <c r="B34" t="str">
        <f>'12 družstiev Pretek č. 2'!C17</f>
        <v>Ivan Mihálik</v>
      </c>
      <c r="C34" t="str">
        <f>'12 družstiev Pretek č. 2'!$B$17</f>
        <v>Veľký Krtíš</v>
      </c>
      <c r="D34">
        <v>7</v>
      </c>
      <c r="E34" t="str">
        <f t="shared" si="8"/>
        <v>Ivan Mihálik</v>
      </c>
      <c r="F34" t="str">
        <f t="shared" si="9"/>
        <v>Veľký Krtíš</v>
      </c>
      <c r="J34">
        <f>'12 družstiev Pretek č. 2'!F18</f>
        <v>5</v>
      </c>
      <c r="K34" t="str">
        <f>'12 družstiev Pretek č. 2'!F17</f>
        <v>Gergely Zaťko</v>
      </c>
      <c r="L34" t="str">
        <f>'12 družstiev Pretek č. 2'!$B$17</f>
        <v>Veľký Krtíš</v>
      </c>
      <c r="M34">
        <v>7</v>
      </c>
      <c r="N34" t="str">
        <f t="shared" si="10"/>
        <v>Marian Bardy</v>
      </c>
      <c r="O34" t="str">
        <f t="shared" si="11"/>
        <v>Žilina</v>
      </c>
      <c r="S34">
        <f>'12 družstiev Pretek č. 2'!I18</f>
        <v>9</v>
      </c>
      <c r="T34" t="str">
        <f>'12 družstiev Pretek č. 2'!I17</f>
        <v>Michal Makó</v>
      </c>
      <c r="U34" t="str">
        <f>'12 družstiev Pretek č. 2'!$B$17</f>
        <v>Veľký Krtíš</v>
      </c>
      <c r="V34">
        <v>7</v>
      </c>
      <c r="W34" t="str">
        <f t="shared" si="12"/>
        <v>Róbert Feču</v>
      </c>
      <c r="X34" t="str">
        <f t="shared" si="13"/>
        <v>Košice                        Slange Team A</v>
      </c>
      <c r="AB34">
        <f>'12 družstiev Pretek č. 2'!L18</f>
        <v>0</v>
      </c>
      <c r="AC34">
        <f>'12 družstiev Pretek č. 2'!L17</f>
        <v>0</v>
      </c>
      <c r="AD34" t="str">
        <f>'12 družstiev Pretek č. 2'!$B$17</f>
        <v>Veľký Krtíš</v>
      </c>
      <c r="AE34">
        <v>7</v>
      </c>
      <c r="AF34" t="e">
        <f t="shared" si="14"/>
        <v>#N/A</v>
      </c>
      <c r="AG34" t="e">
        <f t="shared" si="15"/>
        <v>#N/A</v>
      </c>
    </row>
    <row r="35" spans="1:33" x14ac:dyDescent="0.2">
      <c r="A35">
        <f>'12 družstiev Pretek č. 2'!C20</f>
        <v>6</v>
      </c>
      <c r="B35" t="str">
        <f>'12 družstiev Pretek č. 2'!C19</f>
        <v>Michal Žilinčík</v>
      </c>
      <c r="C35" t="str">
        <f>'12 družstiev Pretek č. 2'!$B$19</f>
        <v>Žilina</v>
      </c>
      <c r="D35">
        <v>8</v>
      </c>
      <c r="E35" t="str">
        <f t="shared" si="8"/>
        <v>Alexandra Hrončeková</v>
      </c>
      <c r="F35" t="str">
        <f t="shared" si="9"/>
        <v xml:space="preserve">Košice E                            </v>
      </c>
      <c r="J35">
        <f>'12 družstiev Pretek č. 2'!F20</f>
        <v>7</v>
      </c>
      <c r="K35" t="str">
        <f>'12 družstiev Pretek č. 2'!F19</f>
        <v>Marian Bardy</v>
      </c>
      <c r="L35" t="str">
        <f>'12 družstiev Pretek č. 2'!$B$19</f>
        <v>Žilina</v>
      </c>
      <c r="M35">
        <v>8</v>
      </c>
      <c r="N35" t="str">
        <f t="shared" si="10"/>
        <v>Štefan Jusinko</v>
      </c>
      <c r="O35" t="str">
        <f t="shared" si="11"/>
        <v>Košice Preston FT</v>
      </c>
      <c r="S35">
        <f>'12 družstiev Pretek č. 2'!I20</f>
        <v>4</v>
      </c>
      <c r="T35" t="str">
        <f>'12 družstiev Pretek č. 2'!I19</f>
        <v>Marián Záparník ml.</v>
      </c>
      <c r="U35" t="str">
        <f>'12 družstiev Pretek č. 2'!$B$19</f>
        <v>Žilina</v>
      </c>
      <c r="V35">
        <v>8</v>
      </c>
      <c r="W35" t="str">
        <f t="shared" si="12"/>
        <v>Ľubomír Krekáč</v>
      </c>
      <c r="X35" t="str">
        <f t="shared" si="13"/>
        <v>Považská Bystrica  Browning 2</v>
      </c>
      <c r="AB35">
        <f>'12 družstiev Pretek č. 2'!L20</f>
        <v>0</v>
      </c>
      <c r="AC35">
        <f>'12 družstiev Pretek č. 2'!L19</f>
        <v>0</v>
      </c>
      <c r="AD35" t="str">
        <f>'12 družstiev Pretek č. 2'!$B$19</f>
        <v>Žilina</v>
      </c>
      <c r="AE35">
        <v>8</v>
      </c>
      <c r="AF35" t="e">
        <f t="shared" si="14"/>
        <v>#N/A</v>
      </c>
      <c r="AG35" t="e">
        <f t="shared" si="15"/>
        <v>#N/A</v>
      </c>
    </row>
    <row r="36" spans="1:33" x14ac:dyDescent="0.2">
      <c r="A36">
        <f>'12 družstiev Pretek č. 2'!C22</f>
        <v>8</v>
      </c>
      <c r="B36" t="str">
        <f>'12 družstiev Pretek č. 2'!C21</f>
        <v>Alexandra Hrončeková</v>
      </c>
      <c r="C36" t="str">
        <f>'12 družstiev Pretek č. 2'!$B$21</f>
        <v xml:space="preserve">Košice E                            </v>
      </c>
      <c r="D36">
        <v>9</v>
      </c>
      <c r="E36" t="str">
        <f t="shared" si="8"/>
        <v>Štefan Harčár</v>
      </c>
      <c r="F36" t="str">
        <f t="shared" si="9"/>
        <v>Košice                        Veteran team</v>
      </c>
      <c r="J36">
        <f>'12 družstiev Pretek č. 2'!F22</f>
        <v>1</v>
      </c>
      <c r="K36" t="str">
        <f>'12 družstiev Pretek č. 2'!F21</f>
        <v>Viliam Šula</v>
      </c>
      <c r="L36" t="str">
        <f>'12 družstiev Pretek č. 2'!$B$21</f>
        <v xml:space="preserve">Košice E                            </v>
      </c>
      <c r="M36">
        <v>9</v>
      </c>
      <c r="N36" t="str">
        <f t="shared" si="10"/>
        <v>Peter Králik</v>
      </c>
      <c r="O36" t="str">
        <f t="shared" si="11"/>
        <v>Považská Bystrica  Browning 2</v>
      </c>
      <c r="S36">
        <f>'12 družstiev Pretek č. 2'!I22</f>
        <v>2</v>
      </c>
      <c r="T36" t="str">
        <f>'12 družstiev Pretek č. 2'!I21</f>
        <v>Maxim Olšinár</v>
      </c>
      <c r="U36" t="str">
        <f>'12 družstiev Pretek č. 2'!$B$21</f>
        <v xml:space="preserve">Košice E                            </v>
      </c>
      <c r="V36">
        <v>9</v>
      </c>
      <c r="W36" t="str">
        <f t="shared" si="12"/>
        <v>Michal Makó</v>
      </c>
      <c r="X36" t="str">
        <f t="shared" si="13"/>
        <v>Veľký Krtíš</v>
      </c>
      <c r="AB36">
        <f>'12 družstiev Pretek č. 2'!L22</f>
        <v>0</v>
      </c>
      <c r="AC36">
        <f>'12 družstiev Pretek č. 2'!L21</f>
        <v>0</v>
      </c>
      <c r="AD36" t="str">
        <f>'12 družstiev Pretek č. 2'!$B$21</f>
        <v xml:space="preserve">Košice E                            </v>
      </c>
      <c r="AE36">
        <v>9</v>
      </c>
      <c r="AF36" t="e">
        <f t="shared" si="14"/>
        <v>#N/A</v>
      </c>
      <c r="AG36" t="e">
        <f t="shared" si="15"/>
        <v>#N/A</v>
      </c>
    </row>
    <row r="37" spans="1:33" x14ac:dyDescent="0.2">
      <c r="A37">
        <f>'12 družstiev Pretek č. 2'!C24</f>
        <v>0</v>
      </c>
      <c r="B37" t="str">
        <f>'12 družstiev Pretek č. 2'!C23</f>
        <v>G</v>
      </c>
      <c r="C37" t="str">
        <f>'12 družstiev Pretek č. 2'!$B$23</f>
        <v>M</v>
      </c>
      <c r="D37">
        <v>10</v>
      </c>
      <c r="E37" t="e">
        <f t="shared" si="8"/>
        <v>#N/A</v>
      </c>
      <c r="F37" t="e">
        <f t="shared" si="9"/>
        <v>#N/A</v>
      </c>
      <c r="J37">
        <f>'12 družstiev Pretek č. 2'!F24</f>
        <v>0</v>
      </c>
      <c r="K37" t="str">
        <f>'12 družstiev Pretek č. 2'!F23</f>
        <v>H</v>
      </c>
      <c r="L37" t="str">
        <f>'12 družstiev Pretek č. 2'!$B$23</f>
        <v>M</v>
      </c>
      <c r="M37">
        <v>10</v>
      </c>
      <c r="N37" t="e">
        <f t="shared" si="10"/>
        <v>#N/A</v>
      </c>
      <c r="O37" t="e">
        <f t="shared" si="11"/>
        <v>#N/A</v>
      </c>
      <c r="S37">
        <f>'12 družstiev Pretek č. 2'!I24</f>
        <v>0</v>
      </c>
      <c r="T37" t="str">
        <f>'12 družstiev Pretek č. 2'!I23</f>
        <v>I</v>
      </c>
      <c r="U37" t="str">
        <f>'12 družstiev Pretek č. 2'!$B$23</f>
        <v>M</v>
      </c>
      <c r="V37">
        <v>10</v>
      </c>
      <c r="W37" t="e">
        <f t="shared" si="12"/>
        <v>#N/A</v>
      </c>
      <c r="X37" t="e">
        <f t="shared" si="13"/>
        <v>#N/A</v>
      </c>
      <c r="AB37">
        <f>'12 družstiev Pretek č. 2'!L24</f>
        <v>0</v>
      </c>
      <c r="AC37">
        <f>'12 družstiev Pretek č. 2'!L23</f>
        <v>0</v>
      </c>
      <c r="AD37" t="str">
        <f>'12 družstiev Pretek č. 2'!$B$23</f>
        <v>M</v>
      </c>
      <c r="AE37">
        <v>10</v>
      </c>
      <c r="AF37" t="e">
        <f t="shared" si="14"/>
        <v>#N/A</v>
      </c>
      <c r="AG37" t="e">
        <f t="shared" si="15"/>
        <v>#N/A</v>
      </c>
    </row>
    <row r="38" spans="1:33" x14ac:dyDescent="0.2">
      <c r="A38">
        <f>'12 družstiev Pretek č. 2'!C26</f>
        <v>0</v>
      </c>
      <c r="B38" t="str">
        <f>'12 družstiev Pretek č. 2'!C25</f>
        <v>J</v>
      </c>
      <c r="C38" t="str">
        <f>'12 družstiev Pretek č. 2'!$B$25</f>
        <v>N</v>
      </c>
      <c r="D38">
        <v>11</v>
      </c>
      <c r="E38" t="e">
        <f t="shared" si="8"/>
        <v>#N/A</v>
      </c>
      <c r="F38" t="e">
        <f t="shared" si="9"/>
        <v>#N/A</v>
      </c>
      <c r="J38">
        <f>'12 družstiev Pretek č. 2'!F26</f>
        <v>0</v>
      </c>
      <c r="K38" t="str">
        <f>'12 družstiev Pretek č. 2'!F25</f>
        <v>K</v>
      </c>
      <c r="L38" t="str">
        <f>'12 družstiev Pretek č. 2'!$B$25</f>
        <v>N</v>
      </c>
      <c r="M38">
        <v>11</v>
      </c>
      <c r="N38" t="e">
        <f t="shared" si="10"/>
        <v>#N/A</v>
      </c>
      <c r="O38" t="e">
        <f t="shared" si="11"/>
        <v>#N/A</v>
      </c>
      <c r="S38">
        <f>'12 družstiev Pretek č. 2'!I26</f>
        <v>0</v>
      </c>
      <c r="T38" t="str">
        <f>'12 družstiev Pretek č. 2'!I25</f>
        <v>L</v>
      </c>
      <c r="U38" t="str">
        <f>'12 družstiev Pretek č. 2'!$B$25</f>
        <v>N</v>
      </c>
      <c r="V38">
        <v>11</v>
      </c>
      <c r="W38" t="e">
        <f t="shared" si="12"/>
        <v>#N/A</v>
      </c>
      <c r="X38" t="e">
        <f t="shared" si="13"/>
        <v>#N/A</v>
      </c>
      <c r="AB38">
        <f>'12 družstiev Pretek č. 2'!L26</f>
        <v>0</v>
      </c>
      <c r="AC38">
        <f>'12 družstiev Pretek č. 2'!L25</f>
        <v>0</v>
      </c>
      <c r="AD38" t="str">
        <f>'12 družstiev Pretek č. 2'!$B$25</f>
        <v>N</v>
      </c>
      <c r="AE38">
        <v>11</v>
      </c>
      <c r="AF38" t="e">
        <f t="shared" si="14"/>
        <v>#N/A</v>
      </c>
      <c r="AG38" t="e">
        <f t="shared" si="15"/>
        <v>#N/A</v>
      </c>
    </row>
    <row r="39" spans="1:33" x14ac:dyDescent="0.2">
      <c r="A39">
        <f>'12 družstiev Pretek č. 2'!C28</f>
        <v>0</v>
      </c>
      <c r="B39" t="str">
        <f>'12 družstiev Pretek č. 2'!C27</f>
        <v>M</v>
      </c>
      <c r="C39" t="str">
        <f>'12 družstiev Pretek č. 2'!$B$27</f>
        <v>O</v>
      </c>
      <c r="D39">
        <v>12</v>
      </c>
      <c r="E39" t="e">
        <f t="shared" si="8"/>
        <v>#N/A</v>
      </c>
      <c r="F39" t="e">
        <f t="shared" si="9"/>
        <v>#N/A</v>
      </c>
      <c r="J39">
        <f>'12 družstiev Pretek č. 2'!F28</f>
        <v>0</v>
      </c>
      <c r="K39" t="str">
        <f>'12 družstiev Pretek č. 2'!F27</f>
        <v>N</v>
      </c>
      <c r="L39" t="str">
        <f>'12 družstiev Pretek č. 2'!$B$27</f>
        <v>O</v>
      </c>
      <c r="M39">
        <v>12</v>
      </c>
      <c r="N39" t="e">
        <f t="shared" si="10"/>
        <v>#N/A</v>
      </c>
      <c r="O39" t="e">
        <f t="shared" si="11"/>
        <v>#N/A</v>
      </c>
      <c r="S39">
        <f>'12 družstiev Pretek č. 2'!I28</f>
        <v>0</v>
      </c>
      <c r="T39" t="str">
        <f>'12 družstiev Pretek č. 2'!I27</f>
        <v>O</v>
      </c>
      <c r="U39" t="str">
        <f>'12 družstiev Pretek č. 2'!$B$27</f>
        <v>O</v>
      </c>
      <c r="V39">
        <v>12</v>
      </c>
      <c r="W39" t="e">
        <f t="shared" si="12"/>
        <v>#N/A</v>
      </c>
      <c r="X39" t="e">
        <f t="shared" si="13"/>
        <v>#N/A</v>
      </c>
      <c r="AB39">
        <f>'12 družstiev Pretek č. 2'!L28</f>
        <v>0</v>
      </c>
      <c r="AC39">
        <f>'12 družstiev Pretek č. 2'!L27</f>
        <v>0</v>
      </c>
      <c r="AD39" t="str">
        <f>'12 družstiev Pretek č. 2'!$B$27</f>
        <v>O</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workbookViewId="0">
      <selection activeCell="A4" sqref="A4"/>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20" max="20" width="15.42578125" bestFit="1" customWidth="1"/>
    <col min="21" max="21" width="26.7109375" bestFit="1" customWidth="1"/>
    <col min="22" max="22" width="30.42578125" bestFit="1" customWidth="1"/>
    <col min="23" max="23" width="15.42578125" bestFit="1" customWidth="1"/>
    <col min="29" max="29" width="15.42578125" bestFit="1" customWidth="1"/>
    <col min="30" max="30" width="26.7109375" bestFit="1" customWidth="1"/>
    <col min="31" max="31" width="30.42578125" bestFit="1" customWidth="1"/>
    <col min="32" max="32" width="15.42578125" bestFit="1" customWidth="1"/>
  </cols>
  <sheetData>
    <row r="1" spans="1:34" ht="45" customHeight="1" x14ac:dyDescent="0.2">
      <c r="A1" s="87"/>
      <c r="B1" s="288" t="s">
        <v>89</v>
      </c>
      <c r="C1" s="288"/>
      <c r="D1" s="288"/>
      <c r="E1" s="288"/>
      <c r="F1" s="288"/>
      <c r="G1" s="289"/>
      <c r="H1" s="83"/>
      <c r="J1" s="87"/>
      <c r="K1" s="288" t="s">
        <v>90</v>
      </c>
      <c r="L1" s="288"/>
      <c r="M1" s="288"/>
      <c r="N1" s="288"/>
      <c r="O1" s="288"/>
      <c r="P1" s="289"/>
      <c r="Q1" s="83"/>
      <c r="S1" s="87"/>
      <c r="T1" s="288" t="s">
        <v>91</v>
      </c>
      <c r="U1" s="288"/>
      <c r="V1" s="288"/>
      <c r="W1" s="288"/>
      <c r="X1" s="288"/>
      <c r="Y1" s="289"/>
      <c r="Z1" s="83"/>
      <c r="AB1" s="87"/>
      <c r="AC1" s="288" t="s">
        <v>92</v>
      </c>
      <c r="AD1" s="288"/>
      <c r="AE1" s="288"/>
      <c r="AF1" s="288"/>
      <c r="AG1" s="288"/>
      <c r="AH1" s="289"/>
    </row>
    <row r="2" spans="1:34" ht="45" customHeight="1" thickBot="1" x14ac:dyDescent="0.25">
      <c r="A2" s="88"/>
      <c r="B2" s="283" t="str">
        <f xml:space="preserve">  '12 družstiev Pretek č. 3'!$C$1</f>
        <v>Miesto preteku:</v>
      </c>
      <c r="C2" s="283"/>
      <c r="D2" s="283"/>
      <c r="E2" s="284" t="str">
        <f>'12 družstiev Pretek č. 3'!$J$1</f>
        <v xml:space="preserve">Dátum :  </v>
      </c>
      <c r="F2" s="284"/>
      <c r="G2" s="285"/>
      <c r="H2" s="89"/>
      <c r="J2" s="88"/>
      <c r="K2" s="283" t="str">
        <f xml:space="preserve">  '12 družstiev Pretek č. 3'!$C$1</f>
        <v>Miesto preteku:</v>
      </c>
      <c r="L2" s="283"/>
      <c r="M2" s="283"/>
      <c r="N2" s="284" t="str">
        <f>'12 družstiev Pretek č. 3'!$J$1</f>
        <v xml:space="preserve">Dátum :  </v>
      </c>
      <c r="O2" s="284"/>
      <c r="P2" s="285"/>
      <c r="Q2" s="89"/>
      <c r="S2" s="88"/>
      <c r="T2" s="283" t="str">
        <f xml:space="preserve">  '12 družstiev Pretek č. 3'!$C$1</f>
        <v>Miesto preteku:</v>
      </c>
      <c r="U2" s="283"/>
      <c r="V2" s="283"/>
      <c r="W2" s="284" t="str">
        <f>'12 družstiev Pretek č. 3'!$J$1</f>
        <v xml:space="preserve">Dátum :  </v>
      </c>
      <c r="X2" s="284"/>
      <c r="Y2" s="285"/>
      <c r="Z2" s="89"/>
      <c r="AB2" s="88"/>
      <c r="AC2" s="283" t="str">
        <f xml:space="preserve">  '12 družstiev Pretek č. 3'!$C$1</f>
        <v>Miesto preteku:</v>
      </c>
      <c r="AD2" s="283"/>
      <c r="AE2" s="283"/>
      <c r="AF2" s="284" t="str">
        <f>'12 družstiev Pretek č. 3'!$J$1</f>
        <v xml:space="preserve">Dátum :  </v>
      </c>
      <c r="AG2" s="284"/>
      <c r="AH2" s="285"/>
    </row>
    <row r="3" spans="1:34" ht="24.95" customHeight="1" thickBot="1" x14ac:dyDescent="0.25">
      <c r="A3" s="90" t="s">
        <v>52</v>
      </c>
      <c r="B3" s="286" t="s">
        <v>53</v>
      </c>
      <c r="C3" s="287"/>
      <c r="D3" s="91" t="s">
        <v>54</v>
      </c>
      <c r="E3" s="92" t="s">
        <v>55</v>
      </c>
      <c r="F3" s="92" t="s">
        <v>56</v>
      </c>
      <c r="G3" s="93" t="s">
        <v>57</v>
      </c>
      <c r="H3" s="94"/>
      <c r="J3" s="90" t="s">
        <v>52</v>
      </c>
      <c r="K3" s="286" t="s">
        <v>53</v>
      </c>
      <c r="L3" s="287"/>
      <c r="M3" s="91" t="s">
        <v>54</v>
      </c>
      <c r="N3" s="92" t="s">
        <v>55</v>
      </c>
      <c r="O3" s="92" t="s">
        <v>56</v>
      </c>
      <c r="P3" s="93" t="s">
        <v>57</v>
      </c>
      <c r="Q3" s="94"/>
      <c r="S3" s="90" t="s">
        <v>52</v>
      </c>
      <c r="T3" s="286" t="s">
        <v>53</v>
      </c>
      <c r="U3" s="287"/>
      <c r="V3" s="91" t="s">
        <v>54</v>
      </c>
      <c r="W3" s="92" t="s">
        <v>55</v>
      </c>
      <c r="X3" s="92" t="s">
        <v>56</v>
      </c>
      <c r="Y3" s="93" t="s">
        <v>57</v>
      </c>
      <c r="Z3" s="94"/>
      <c r="AB3" s="90" t="s">
        <v>52</v>
      </c>
      <c r="AC3" s="286" t="s">
        <v>53</v>
      </c>
      <c r="AD3" s="287"/>
      <c r="AE3" s="91" t="s">
        <v>54</v>
      </c>
      <c r="AF3" s="92" t="s">
        <v>55</v>
      </c>
      <c r="AG3" s="92" t="s">
        <v>56</v>
      </c>
      <c r="AH3" s="93" t="s">
        <v>57</v>
      </c>
    </row>
    <row r="4" spans="1:34" ht="31.5" customHeight="1" thickTop="1" x14ac:dyDescent="0.3">
      <c r="A4" s="95">
        <v>1</v>
      </c>
      <c r="B4" s="281" t="e">
        <f t="shared" ref="B4:B15" si="0">E28</f>
        <v>#N/A</v>
      </c>
      <c r="C4" s="282"/>
      <c r="D4" s="96" t="e">
        <f t="shared" ref="D4:D15" si="1">F28</f>
        <v>#N/A</v>
      </c>
      <c r="E4" s="97"/>
      <c r="F4" s="97"/>
      <c r="G4" s="98"/>
      <c r="H4" s="8"/>
      <c r="J4" s="95">
        <v>1</v>
      </c>
      <c r="K4" s="281" t="e">
        <f t="shared" ref="K4:K15" si="2">N28</f>
        <v>#N/A</v>
      </c>
      <c r="L4" s="282"/>
      <c r="M4" s="96" t="e">
        <f t="shared" ref="M4:M15" si="3">O28</f>
        <v>#N/A</v>
      </c>
      <c r="N4" s="97"/>
      <c r="O4" s="97"/>
      <c r="P4" s="98"/>
      <c r="Q4" s="8"/>
      <c r="S4" s="95">
        <v>1</v>
      </c>
      <c r="T4" s="281" t="e">
        <f t="shared" ref="T4:T15" si="4">W28</f>
        <v>#N/A</v>
      </c>
      <c r="U4" s="282"/>
      <c r="V4" s="96" t="e">
        <f t="shared" ref="V4:V15" si="5">X28</f>
        <v>#N/A</v>
      </c>
      <c r="W4" s="97"/>
      <c r="X4" s="97"/>
      <c r="Y4" s="98"/>
      <c r="Z4" s="8"/>
      <c r="AB4" s="95">
        <v>1</v>
      </c>
      <c r="AC4" s="281" t="e">
        <f t="shared" ref="AC4:AC15" si="6">AF28</f>
        <v>#N/A</v>
      </c>
      <c r="AD4" s="282"/>
      <c r="AE4" s="96" t="e">
        <f t="shared" ref="AE4:AE15" si="7">AG28</f>
        <v>#N/A</v>
      </c>
      <c r="AF4" s="97"/>
      <c r="AG4" s="97"/>
      <c r="AH4" s="98"/>
    </row>
    <row r="5" spans="1:34" ht="31.5" customHeight="1" x14ac:dyDescent="0.3">
      <c r="A5" s="99">
        <v>2</v>
      </c>
      <c r="B5" s="279" t="e">
        <f t="shared" si="0"/>
        <v>#N/A</v>
      </c>
      <c r="C5" s="280"/>
      <c r="D5" s="100" t="e">
        <f t="shared" si="1"/>
        <v>#N/A</v>
      </c>
      <c r="E5" s="101"/>
      <c r="F5" s="101"/>
      <c r="G5" s="102"/>
      <c r="H5" s="8"/>
      <c r="J5" s="99">
        <v>2</v>
      </c>
      <c r="K5" s="279" t="e">
        <f t="shared" si="2"/>
        <v>#N/A</v>
      </c>
      <c r="L5" s="280"/>
      <c r="M5" s="100" t="e">
        <f t="shared" si="3"/>
        <v>#N/A</v>
      </c>
      <c r="N5" s="101"/>
      <c r="O5" s="101"/>
      <c r="P5" s="102"/>
      <c r="Q5" s="8"/>
      <c r="S5" s="99">
        <v>2</v>
      </c>
      <c r="T5" s="279" t="e">
        <f t="shared" si="4"/>
        <v>#N/A</v>
      </c>
      <c r="U5" s="280"/>
      <c r="V5" s="100" t="e">
        <f t="shared" si="5"/>
        <v>#N/A</v>
      </c>
      <c r="W5" s="101"/>
      <c r="X5" s="101"/>
      <c r="Y5" s="102"/>
      <c r="Z5" s="8"/>
      <c r="AB5" s="99">
        <v>2</v>
      </c>
      <c r="AC5" s="279" t="e">
        <f t="shared" si="6"/>
        <v>#N/A</v>
      </c>
      <c r="AD5" s="280"/>
      <c r="AE5" s="100" t="e">
        <f t="shared" si="7"/>
        <v>#N/A</v>
      </c>
      <c r="AF5" s="101"/>
      <c r="AG5" s="101"/>
      <c r="AH5" s="102"/>
    </row>
    <row r="6" spans="1:34" ht="31.5" customHeight="1" x14ac:dyDescent="0.3">
      <c r="A6" s="99">
        <v>3</v>
      </c>
      <c r="B6" s="279" t="e">
        <f t="shared" si="0"/>
        <v>#N/A</v>
      </c>
      <c r="C6" s="280"/>
      <c r="D6" s="100" t="e">
        <f t="shared" si="1"/>
        <v>#N/A</v>
      </c>
      <c r="E6" s="101"/>
      <c r="F6" s="101"/>
      <c r="G6" s="102"/>
      <c r="H6" s="8"/>
      <c r="J6" s="99">
        <v>3</v>
      </c>
      <c r="K6" s="279" t="e">
        <f t="shared" si="2"/>
        <v>#N/A</v>
      </c>
      <c r="L6" s="280"/>
      <c r="M6" s="100" t="e">
        <f t="shared" si="3"/>
        <v>#N/A</v>
      </c>
      <c r="N6" s="101"/>
      <c r="O6" s="101"/>
      <c r="P6" s="102"/>
      <c r="Q6" s="8"/>
      <c r="S6" s="99">
        <v>3</v>
      </c>
      <c r="T6" s="279" t="e">
        <f t="shared" si="4"/>
        <v>#N/A</v>
      </c>
      <c r="U6" s="280"/>
      <c r="V6" s="100" t="e">
        <f t="shared" si="5"/>
        <v>#N/A</v>
      </c>
      <c r="W6" s="101"/>
      <c r="X6" s="101"/>
      <c r="Y6" s="102"/>
      <c r="Z6" s="8"/>
      <c r="AB6" s="99">
        <v>3</v>
      </c>
      <c r="AC6" s="279" t="e">
        <f t="shared" si="6"/>
        <v>#N/A</v>
      </c>
      <c r="AD6" s="280"/>
      <c r="AE6" s="100" t="e">
        <f t="shared" si="7"/>
        <v>#N/A</v>
      </c>
      <c r="AF6" s="101"/>
      <c r="AG6" s="101"/>
      <c r="AH6" s="102"/>
    </row>
    <row r="7" spans="1:34" ht="31.5" customHeight="1" x14ac:dyDescent="0.3">
      <c r="A7" s="99">
        <v>4</v>
      </c>
      <c r="B7" s="279" t="e">
        <f t="shared" si="0"/>
        <v>#N/A</v>
      </c>
      <c r="C7" s="280"/>
      <c r="D7" s="100" t="e">
        <f t="shared" si="1"/>
        <v>#N/A</v>
      </c>
      <c r="E7" s="101"/>
      <c r="F7" s="101"/>
      <c r="G7" s="102"/>
      <c r="H7" s="8"/>
      <c r="J7" s="99">
        <v>4</v>
      </c>
      <c r="K7" s="279" t="e">
        <f t="shared" si="2"/>
        <v>#N/A</v>
      </c>
      <c r="L7" s="280"/>
      <c r="M7" s="100" t="e">
        <f t="shared" si="3"/>
        <v>#N/A</v>
      </c>
      <c r="N7" s="101"/>
      <c r="O7" s="101"/>
      <c r="P7" s="102"/>
      <c r="Q7" s="8"/>
      <c r="S7" s="99">
        <v>4</v>
      </c>
      <c r="T7" s="279" t="e">
        <f t="shared" si="4"/>
        <v>#N/A</v>
      </c>
      <c r="U7" s="280"/>
      <c r="V7" s="100" t="e">
        <f t="shared" si="5"/>
        <v>#N/A</v>
      </c>
      <c r="W7" s="101"/>
      <c r="X7" s="101"/>
      <c r="Y7" s="102"/>
      <c r="Z7" s="8"/>
      <c r="AB7" s="99">
        <v>4</v>
      </c>
      <c r="AC7" s="279" t="e">
        <f t="shared" si="6"/>
        <v>#N/A</v>
      </c>
      <c r="AD7" s="280"/>
      <c r="AE7" s="100" t="e">
        <f t="shared" si="7"/>
        <v>#N/A</v>
      </c>
      <c r="AF7" s="101"/>
      <c r="AG7" s="101"/>
      <c r="AH7" s="102"/>
    </row>
    <row r="8" spans="1:34" ht="31.5" customHeight="1" x14ac:dyDescent="0.3">
      <c r="A8" s="99">
        <v>5</v>
      </c>
      <c r="B8" s="279" t="e">
        <f t="shared" si="0"/>
        <v>#N/A</v>
      </c>
      <c r="C8" s="280"/>
      <c r="D8" s="100" t="e">
        <f t="shared" si="1"/>
        <v>#N/A</v>
      </c>
      <c r="E8" s="101"/>
      <c r="F8" s="101"/>
      <c r="G8" s="102"/>
      <c r="H8" s="8"/>
      <c r="J8" s="99">
        <v>5</v>
      </c>
      <c r="K8" s="279" t="e">
        <f t="shared" si="2"/>
        <v>#N/A</v>
      </c>
      <c r="L8" s="280"/>
      <c r="M8" s="100" t="e">
        <f t="shared" si="3"/>
        <v>#N/A</v>
      </c>
      <c r="N8" s="101"/>
      <c r="O8" s="101"/>
      <c r="P8" s="102"/>
      <c r="Q8" s="8"/>
      <c r="S8" s="99">
        <v>5</v>
      </c>
      <c r="T8" s="279" t="e">
        <f t="shared" si="4"/>
        <v>#N/A</v>
      </c>
      <c r="U8" s="280"/>
      <c r="V8" s="100" t="e">
        <f t="shared" si="5"/>
        <v>#N/A</v>
      </c>
      <c r="W8" s="101"/>
      <c r="X8" s="101"/>
      <c r="Y8" s="102"/>
      <c r="Z8" s="8"/>
      <c r="AB8" s="99">
        <v>5</v>
      </c>
      <c r="AC8" s="279" t="e">
        <f t="shared" si="6"/>
        <v>#N/A</v>
      </c>
      <c r="AD8" s="280"/>
      <c r="AE8" s="100" t="e">
        <f t="shared" si="7"/>
        <v>#N/A</v>
      </c>
      <c r="AF8" s="101"/>
      <c r="AG8" s="101"/>
      <c r="AH8" s="102"/>
    </row>
    <row r="9" spans="1:34" ht="31.5" customHeight="1" x14ac:dyDescent="0.3">
      <c r="A9" s="99">
        <v>6</v>
      </c>
      <c r="B9" s="279" t="e">
        <f t="shared" si="0"/>
        <v>#N/A</v>
      </c>
      <c r="C9" s="280"/>
      <c r="D9" s="100" t="e">
        <f t="shared" si="1"/>
        <v>#N/A</v>
      </c>
      <c r="E9" s="101"/>
      <c r="F9" s="103"/>
      <c r="G9" s="102"/>
      <c r="H9" s="8"/>
      <c r="J9" s="99">
        <v>6</v>
      </c>
      <c r="K9" s="279" t="e">
        <f t="shared" si="2"/>
        <v>#N/A</v>
      </c>
      <c r="L9" s="280"/>
      <c r="M9" s="100" t="e">
        <f t="shared" si="3"/>
        <v>#N/A</v>
      </c>
      <c r="N9" s="101"/>
      <c r="O9" s="103"/>
      <c r="P9" s="102"/>
      <c r="Q9" s="8"/>
      <c r="S9" s="99">
        <v>6</v>
      </c>
      <c r="T9" s="279" t="e">
        <f t="shared" si="4"/>
        <v>#N/A</v>
      </c>
      <c r="U9" s="280"/>
      <c r="V9" s="100" t="e">
        <f t="shared" si="5"/>
        <v>#N/A</v>
      </c>
      <c r="W9" s="101"/>
      <c r="X9" s="103"/>
      <c r="Y9" s="102"/>
      <c r="Z9" s="8"/>
      <c r="AB9" s="99">
        <v>6</v>
      </c>
      <c r="AC9" s="279" t="e">
        <f t="shared" si="6"/>
        <v>#N/A</v>
      </c>
      <c r="AD9" s="280"/>
      <c r="AE9" s="100" t="e">
        <f t="shared" si="7"/>
        <v>#N/A</v>
      </c>
      <c r="AF9" s="101"/>
      <c r="AG9" s="103"/>
      <c r="AH9" s="102"/>
    </row>
    <row r="10" spans="1:34" ht="31.5" customHeight="1" x14ac:dyDescent="0.3">
      <c r="A10" s="99">
        <v>7</v>
      </c>
      <c r="B10" s="279" t="e">
        <f t="shared" si="0"/>
        <v>#N/A</v>
      </c>
      <c r="C10" s="280"/>
      <c r="D10" s="100" t="e">
        <f t="shared" si="1"/>
        <v>#N/A</v>
      </c>
      <c r="E10" s="101"/>
      <c r="F10" s="101"/>
      <c r="G10" s="102"/>
      <c r="H10" s="8"/>
      <c r="J10" s="99">
        <v>7</v>
      </c>
      <c r="K10" s="279" t="e">
        <f t="shared" si="2"/>
        <v>#N/A</v>
      </c>
      <c r="L10" s="280"/>
      <c r="M10" s="100" t="e">
        <f t="shared" si="3"/>
        <v>#N/A</v>
      </c>
      <c r="N10" s="101"/>
      <c r="O10" s="101"/>
      <c r="P10" s="102"/>
      <c r="Q10" s="8"/>
      <c r="S10" s="99">
        <v>7</v>
      </c>
      <c r="T10" s="279" t="e">
        <f t="shared" si="4"/>
        <v>#N/A</v>
      </c>
      <c r="U10" s="280"/>
      <c r="V10" s="100" t="e">
        <f t="shared" si="5"/>
        <v>#N/A</v>
      </c>
      <c r="W10" s="101"/>
      <c r="X10" s="101"/>
      <c r="Y10" s="102"/>
      <c r="Z10" s="8"/>
      <c r="AB10" s="99">
        <v>7</v>
      </c>
      <c r="AC10" s="279" t="e">
        <f t="shared" si="6"/>
        <v>#N/A</v>
      </c>
      <c r="AD10" s="280"/>
      <c r="AE10" s="100" t="e">
        <f t="shared" si="7"/>
        <v>#N/A</v>
      </c>
      <c r="AF10" s="101"/>
      <c r="AG10" s="101"/>
      <c r="AH10" s="102"/>
    </row>
    <row r="11" spans="1:34" ht="31.5" customHeight="1" x14ac:dyDescent="0.3">
      <c r="A11" s="99">
        <v>8</v>
      </c>
      <c r="B11" s="279" t="e">
        <f t="shared" si="0"/>
        <v>#N/A</v>
      </c>
      <c r="C11" s="280"/>
      <c r="D11" s="100" t="e">
        <f t="shared" si="1"/>
        <v>#N/A</v>
      </c>
      <c r="E11" s="101"/>
      <c r="F11" s="101"/>
      <c r="G11" s="102"/>
      <c r="H11" s="8"/>
      <c r="J11" s="99">
        <v>8</v>
      </c>
      <c r="K11" s="279" t="e">
        <f t="shared" si="2"/>
        <v>#N/A</v>
      </c>
      <c r="L11" s="280"/>
      <c r="M11" s="100" t="e">
        <f t="shared" si="3"/>
        <v>#N/A</v>
      </c>
      <c r="N11" s="101"/>
      <c r="O11" s="101"/>
      <c r="P11" s="102"/>
      <c r="Q11" s="8"/>
      <c r="S11" s="99">
        <v>8</v>
      </c>
      <c r="T11" s="279" t="e">
        <f t="shared" si="4"/>
        <v>#N/A</v>
      </c>
      <c r="U11" s="280"/>
      <c r="V11" s="100" t="e">
        <f t="shared" si="5"/>
        <v>#N/A</v>
      </c>
      <c r="W11" s="101"/>
      <c r="X11" s="101"/>
      <c r="Y11" s="102"/>
      <c r="Z11" s="8"/>
      <c r="AB11" s="99">
        <v>8</v>
      </c>
      <c r="AC11" s="279" t="e">
        <f t="shared" si="6"/>
        <v>#N/A</v>
      </c>
      <c r="AD11" s="280"/>
      <c r="AE11" s="100" t="e">
        <f t="shared" si="7"/>
        <v>#N/A</v>
      </c>
      <c r="AF11" s="101"/>
      <c r="AG11" s="101"/>
      <c r="AH11" s="102"/>
    </row>
    <row r="12" spans="1:34" ht="31.5" customHeight="1" x14ac:dyDescent="0.3">
      <c r="A12" s="99">
        <v>9</v>
      </c>
      <c r="B12" s="279" t="e">
        <f t="shared" si="0"/>
        <v>#N/A</v>
      </c>
      <c r="C12" s="280"/>
      <c r="D12" s="100" t="e">
        <f t="shared" si="1"/>
        <v>#N/A</v>
      </c>
      <c r="E12" s="101"/>
      <c r="F12" s="101"/>
      <c r="G12" s="102"/>
      <c r="H12" s="8"/>
      <c r="J12" s="99">
        <v>9</v>
      </c>
      <c r="K12" s="279" t="e">
        <f t="shared" si="2"/>
        <v>#N/A</v>
      </c>
      <c r="L12" s="280"/>
      <c r="M12" s="100" t="e">
        <f t="shared" si="3"/>
        <v>#N/A</v>
      </c>
      <c r="N12" s="101"/>
      <c r="O12" s="101"/>
      <c r="P12" s="102"/>
      <c r="Q12" s="8"/>
      <c r="S12" s="99">
        <v>9</v>
      </c>
      <c r="T12" s="279" t="e">
        <f t="shared" si="4"/>
        <v>#N/A</v>
      </c>
      <c r="U12" s="280"/>
      <c r="V12" s="100" t="e">
        <f t="shared" si="5"/>
        <v>#N/A</v>
      </c>
      <c r="W12" s="101"/>
      <c r="X12" s="101"/>
      <c r="Y12" s="102"/>
      <c r="Z12" s="8"/>
      <c r="AB12" s="99">
        <v>9</v>
      </c>
      <c r="AC12" s="279" t="e">
        <f t="shared" si="6"/>
        <v>#N/A</v>
      </c>
      <c r="AD12" s="280"/>
      <c r="AE12" s="100" t="e">
        <f t="shared" si="7"/>
        <v>#N/A</v>
      </c>
      <c r="AF12" s="101"/>
      <c r="AG12" s="101"/>
      <c r="AH12" s="102"/>
    </row>
    <row r="13" spans="1:34" ht="31.5" customHeight="1" x14ac:dyDescent="0.3">
      <c r="A13" s="99">
        <v>10</v>
      </c>
      <c r="B13" s="279" t="e">
        <f t="shared" si="0"/>
        <v>#N/A</v>
      </c>
      <c r="C13" s="280"/>
      <c r="D13" s="100" t="e">
        <f t="shared" si="1"/>
        <v>#N/A</v>
      </c>
      <c r="E13" s="101"/>
      <c r="F13" s="101"/>
      <c r="G13" s="102"/>
      <c r="H13" s="8"/>
      <c r="J13" s="99">
        <v>10</v>
      </c>
      <c r="K13" s="279" t="e">
        <f t="shared" si="2"/>
        <v>#N/A</v>
      </c>
      <c r="L13" s="280"/>
      <c r="M13" s="100" t="e">
        <f t="shared" si="3"/>
        <v>#N/A</v>
      </c>
      <c r="N13" s="101"/>
      <c r="O13" s="101"/>
      <c r="P13" s="102"/>
      <c r="Q13" s="8"/>
      <c r="S13" s="99">
        <v>10</v>
      </c>
      <c r="T13" s="279" t="e">
        <f t="shared" si="4"/>
        <v>#N/A</v>
      </c>
      <c r="U13" s="280"/>
      <c r="V13" s="100" t="e">
        <f t="shared" si="5"/>
        <v>#N/A</v>
      </c>
      <c r="W13" s="101"/>
      <c r="X13" s="101"/>
      <c r="Y13" s="102"/>
      <c r="Z13" s="8"/>
      <c r="AB13" s="99">
        <v>10</v>
      </c>
      <c r="AC13" s="279" t="e">
        <f t="shared" si="6"/>
        <v>#N/A</v>
      </c>
      <c r="AD13" s="280"/>
      <c r="AE13" s="100" t="e">
        <f t="shared" si="7"/>
        <v>#N/A</v>
      </c>
      <c r="AF13" s="101"/>
      <c r="AG13" s="101"/>
      <c r="AH13" s="102"/>
    </row>
    <row r="14" spans="1:34" ht="31.5" customHeight="1" x14ac:dyDescent="0.3">
      <c r="A14" s="99">
        <v>11</v>
      </c>
      <c r="B14" s="279" t="e">
        <f t="shared" si="0"/>
        <v>#N/A</v>
      </c>
      <c r="C14" s="280"/>
      <c r="D14" s="100" t="e">
        <f t="shared" si="1"/>
        <v>#N/A</v>
      </c>
      <c r="E14" s="101"/>
      <c r="F14" s="101"/>
      <c r="G14" s="102"/>
      <c r="H14" s="8"/>
      <c r="J14" s="99">
        <v>11</v>
      </c>
      <c r="K14" s="279" t="e">
        <f t="shared" si="2"/>
        <v>#N/A</v>
      </c>
      <c r="L14" s="280"/>
      <c r="M14" s="100" t="e">
        <f t="shared" si="3"/>
        <v>#N/A</v>
      </c>
      <c r="N14" s="101"/>
      <c r="O14" s="101"/>
      <c r="P14" s="102"/>
      <c r="Q14" s="8"/>
      <c r="S14" s="99">
        <v>11</v>
      </c>
      <c r="T14" s="279" t="e">
        <f t="shared" si="4"/>
        <v>#N/A</v>
      </c>
      <c r="U14" s="280"/>
      <c r="V14" s="100" t="e">
        <f t="shared" si="5"/>
        <v>#N/A</v>
      </c>
      <c r="W14" s="101"/>
      <c r="X14" s="101"/>
      <c r="Y14" s="102"/>
      <c r="Z14" s="8"/>
      <c r="AB14" s="99">
        <v>11</v>
      </c>
      <c r="AC14" s="279" t="e">
        <f t="shared" si="6"/>
        <v>#N/A</v>
      </c>
      <c r="AD14" s="280"/>
      <c r="AE14" s="100" t="e">
        <f t="shared" si="7"/>
        <v>#N/A</v>
      </c>
      <c r="AF14" s="101"/>
      <c r="AG14" s="101"/>
      <c r="AH14" s="102"/>
    </row>
    <row r="15" spans="1:34" ht="31.5" customHeight="1" x14ac:dyDescent="0.3">
      <c r="A15" s="99">
        <v>12</v>
      </c>
      <c r="B15" s="279" t="e">
        <f t="shared" si="0"/>
        <v>#N/A</v>
      </c>
      <c r="C15" s="280"/>
      <c r="D15" s="100" t="e">
        <f t="shared" si="1"/>
        <v>#N/A</v>
      </c>
      <c r="E15" s="101"/>
      <c r="F15" s="101"/>
      <c r="G15" s="102"/>
      <c r="H15" s="8"/>
      <c r="J15" s="99">
        <v>12</v>
      </c>
      <c r="K15" s="279" t="e">
        <f t="shared" si="2"/>
        <v>#N/A</v>
      </c>
      <c r="L15" s="280"/>
      <c r="M15" s="100" t="e">
        <f t="shared" si="3"/>
        <v>#N/A</v>
      </c>
      <c r="N15" s="101"/>
      <c r="O15" s="101"/>
      <c r="P15" s="102"/>
      <c r="Q15" s="8"/>
      <c r="S15" s="99">
        <v>12</v>
      </c>
      <c r="T15" s="279" t="e">
        <f t="shared" si="4"/>
        <v>#N/A</v>
      </c>
      <c r="U15" s="280"/>
      <c r="V15" s="100" t="e">
        <f t="shared" si="5"/>
        <v>#N/A</v>
      </c>
      <c r="W15" s="101"/>
      <c r="X15" s="101"/>
      <c r="Y15" s="102"/>
      <c r="Z15" s="8"/>
      <c r="AB15" s="99">
        <v>12</v>
      </c>
      <c r="AC15" s="279" t="e">
        <f t="shared" si="6"/>
        <v>#N/A</v>
      </c>
      <c r="AD15" s="280"/>
      <c r="AE15" s="100" t="e">
        <f t="shared" si="7"/>
        <v>#N/A</v>
      </c>
      <c r="AF15" s="101"/>
      <c r="AG15" s="101"/>
      <c r="AH15" s="102"/>
    </row>
    <row r="16" spans="1:34" ht="31.5" customHeight="1" x14ac:dyDescent="0.3">
      <c r="A16" s="99">
        <v>13</v>
      </c>
      <c r="B16" s="279"/>
      <c r="C16" s="280"/>
      <c r="D16" s="104"/>
      <c r="E16" s="101"/>
      <c r="F16" s="101"/>
      <c r="G16" s="102"/>
      <c r="H16" s="8"/>
      <c r="J16" s="99">
        <v>13</v>
      </c>
      <c r="K16" s="279"/>
      <c r="L16" s="280"/>
      <c r="M16" s="104"/>
      <c r="N16" s="101"/>
      <c r="O16" s="101"/>
      <c r="P16" s="102"/>
      <c r="Q16" s="8"/>
      <c r="S16" s="99">
        <v>13</v>
      </c>
      <c r="T16" s="279"/>
      <c r="U16" s="280"/>
      <c r="V16" s="104"/>
      <c r="W16" s="101"/>
      <c r="X16" s="101"/>
      <c r="Y16" s="102"/>
      <c r="Z16" s="8"/>
      <c r="AB16" s="99">
        <v>13</v>
      </c>
      <c r="AC16" s="279"/>
      <c r="AD16" s="280"/>
      <c r="AE16" s="104"/>
      <c r="AF16" s="101"/>
      <c r="AG16" s="101"/>
      <c r="AH16" s="102"/>
    </row>
    <row r="17" spans="1:34" ht="31.5" customHeight="1" x14ac:dyDescent="0.3">
      <c r="A17" s="99">
        <v>14</v>
      </c>
      <c r="B17" s="279"/>
      <c r="C17" s="280"/>
      <c r="D17" s="105"/>
      <c r="E17" s="106"/>
      <c r="F17" s="106"/>
      <c r="G17" s="107"/>
      <c r="H17" s="8"/>
      <c r="J17" s="99">
        <v>14</v>
      </c>
      <c r="K17" s="279"/>
      <c r="L17" s="280"/>
      <c r="M17" s="105"/>
      <c r="N17" s="106"/>
      <c r="O17" s="106"/>
      <c r="P17" s="107"/>
      <c r="Q17" s="8"/>
      <c r="S17" s="99">
        <v>14</v>
      </c>
      <c r="T17" s="279"/>
      <c r="U17" s="280"/>
      <c r="V17" s="105"/>
      <c r="W17" s="106"/>
      <c r="X17" s="106"/>
      <c r="Y17" s="107"/>
      <c r="Z17" s="8"/>
      <c r="AB17" s="99">
        <v>14</v>
      </c>
      <c r="AC17" s="279"/>
      <c r="AD17" s="280"/>
      <c r="AE17" s="105"/>
      <c r="AF17" s="106"/>
      <c r="AG17" s="106"/>
      <c r="AH17" s="107"/>
    </row>
    <row r="18" spans="1:34" ht="31.5" customHeight="1" x14ac:dyDescent="0.3">
      <c r="A18" s="99">
        <v>15</v>
      </c>
      <c r="B18" s="279"/>
      <c r="C18" s="280"/>
      <c r="D18" s="104"/>
      <c r="E18" s="101"/>
      <c r="F18" s="101"/>
      <c r="G18" s="102"/>
      <c r="H18" s="8"/>
      <c r="J18" s="99">
        <v>15</v>
      </c>
      <c r="K18" s="279"/>
      <c r="L18" s="280"/>
      <c r="M18" s="104"/>
      <c r="N18" s="101"/>
      <c r="O18" s="101"/>
      <c r="P18" s="102"/>
      <c r="Q18" s="8"/>
      <c r="S18" s="99">
        <v>15</v>
      </c>
      <c r="T18" s="279"/>
      <c r="U18" s="280"/>
      <c r="V18" s="104"/>
      <c r="W18" s="101"/>
      <c r="X18" s="101"/>
      <c r="Y18" s="102"/>
      <c r="Z18" s="8"/>
      <c r="AB18" s="99">
        <v>15</v>
      </c>
      <c r="AC18" s="279"/>
      <c r="AD18" s="280"/>
      <c r="AE18" s="104"/>
      <c r="AF18" s="101"/>
      <c r="AG18" s="101"/>
      <c r="AH18" s="102"/>
    </row>
    <row r="19" spans="1:34" ht="31.5" customHeight="1" x14ac:dyDescent="0.3">
      <c r="A19" s="99">
        <v>16</v>
      </c>
      <c r="B19" s="279"/>
      <c r="C19" s="280"/>
      <c r="D19" s="104"/>
      <c r="E19" s="101"/>
      <c r="F19" s="101"/>
      <c r="G19" s="102"/>
      <c r="H19" s="8"/>
      <c r="J19" s="99">
        <v>16</v>
      </c>
      <c r="K19" s="279"/>
      <c r="L19" s="280"/>
      <c r="M19" s="104"/>
      <c r="N19" s="101"/>
      <c r="O19" s="101"/>
      <c r="P19" s="102"/>
      <c r="Q19" s="8"/>
      <c r="S19" s="99">
        <v>16</v>
      </c>
      <c r="T19" s="279"/>
      <c r="U19" s="280"/>
      <c r="V19" s="104"/>
      <c r="W19" s="101"/>
      <c r="X19" s="101"/>
      <c r="Y19" s="102"/>
      <c r="Z19" s="8"/>
      <c r="AB19" s="99">
        <v>16</v>
      </c>
      <c r="AC19" s="279"/>
      <c r="AD19" s="280"/>
      <c r="AE19" s="104"/>
      <c r="AF19" s="101"/>
      <c r="AG19" s="101"/>
      <c r="AH19" s="102"/>
    </row>
    <row r="20" spans="1:34" ht="31.5" customHeight="1" x14ac:dyDescent="0.3">
      <c r="A20" s="99">
        <v>17</v>
      </c>
      <c r="B20" s="279"/>
      <c r="C20" s="280"/>
      <c r="D20" s="104"/>
      <c r="E20" s="101"/>
      <c r="F20" s="101"/>
      <c r="G20" s="102"/>
      <c r="H20" s="8"/>
      <c r="J20" s="99">
        <v>17</v>
      </c>
      <c r="K20" s="279"/>
      <c r="L20" s="280"/>
      <c r="M20" s="104"/>
      <c r="N20" s="101"/>
      <c r="O20" s="101"/>
      <c r="P20" s="102"/>
      <c r="Q20" s="8"/>
      <c r="S20" s="99">
        <v>17</v>
      </c>
      <c r="T20" s="279"/>
      <c r="U20" s="280"/>
      <c r="V20" s="104"/>
      <c r="W20" s="101"/>
      <c r="X20" s="101"/>
      <c r="Y20" s="102"/>
      <c r="Z20" s="8"/>
      <c r="AB20" s="99">
        <v>17</v>
      </c>
      <c r="AC20" s="279"/>
      <c r="AD20" s="280"/>
      <c r="AE20" s="104"/>
      <c r="AF20" s="101"/>
      <c r="AG20" s="101"/>
      <c r="AH20" s="102"/>
    </row>
    <row r="21" spans="1:34" ht="31.5" customHeight="1" x14ac:dyDescent="0.3">
      <c r="A21" s="99">
        <v>18</v>
      </c>
      <c r="B21" s="279"/>
      <c r="C21" s="280"/>
      <c r="D21" s="108"/>
      <c r="E21" s="97"/>
      <c r="F21" s="97"/>
      <c r="G21" s="98"/>
      <c r="H21" s="8"/>
      <c r="J21" s="99">
        <v>18</v>
      </c>
      <c r="K21" s="279"/>
      <c r="L21" s="280"/>
      <c r="M21" s="108"/>
      <c r="N21" s="97"/>
      <c r="O21" s="97"/>
      <c r="P21" s="98"/>
      <c r="Q21" s="8"/>
      <c r="S21" s="99">
        <v>18</v>
      </c>
      <c r="T21" s="279"/>
      <c r="U21" s="280"/>
      <c r="V21" s="108"/>
      <c r="W21" s="97"/>
      <c r="X21" s="97"/>
      <c r="Y21" s="98"/>
      <c r="Z21" s="8"/>
      <c r="AB21" s="99">
        <v>18</v>
      </c>
      <c r="AC21" s="279"/>
      <c r="AD21" s="280"/>
      <c r="AE21" s="108"/>
      <c r="AF21" s="97"/>
      <c r="AG21" s="97"/>
      <c r="AH21" s="98"/>
    </row>
    <row r="22" spans="1:34" ht="31.5" customHeight="1" x14ac:dyDescent="0.3">
      <c r="A22" s="99">
        <v>19</v>
      </c>
      <c r="B22" s="275"/>
      <c r="C22" s="276"/>
      <c r="D22" s="104"/>
      <c r="E22" s="101"/>
      <c r="F22" s="101"/>
      <c r="G22" s="102"/>
      <c r="H22" s="8"/>
      <c r="J22" s="99">
        <v>19</v>
      </c>
      <c r="K22" s="275"/>
      <c r="L22" s="276"/>
      <c r="M22" s="104"/>
      <c r="N22" s="101"/>
      <c r="O22" s="101"/>
      <c r="P22" s="102"/>
      <c r="Q22" s="8"/>
      <c r="S22" s="99">
        <v>19</v>
      </c>
      <c r="T22" s="275"/>
      <c r="U22" s="276"/>
      <c r="V22" s="104"/>
      <c r="W22" s="101"/>
      <c r="X22" s="101"/>
      <c r="Y22" s="102"/>
      <c r="Z22" s="8"/>
      <c r="AB22" s="99">
        <v>19</v>
      </c>
      <c r="AC22" s="275"/>
      <c r="AD22" s="276"/>
      <c r="AE22" s="104"/>
      <c r="AF22" s="101"/>
      <c r="AG22" s="101"/>
      <c r="AH22" s="102"/>
    </row>
    <row r="23" spans="1:34" ht="31.5" customHeight="1" thickBot="1" x14ac:dyDescent="0.35">
      <c r="A23" s="109">
        <v>20</v>
      </c>
      <c r="B23" s="277"/>
      <c r="C23" s="278"/>
      <c r="D23" s="110"/>
      <c r="E23" s="111"/>
      <c r="F23" s="111"/>
      <c r="G23" s="112"/>
      <c r="H23" s="8"/>
      <c r="J23" s="109">
        <v>20</v>
      </c>
      <c r="K23" s="277"/>
      <c r="L23" s="278"/>
      <c r="M23" s="110"/>
      <c r="N23" s="111"/>
      <c r="O23" s="111"/>
      <c r="P23" s="112"/>
      <c r="Q23" s="8"/>
      <c r="S23" s="109">
        <v>20</v>
      </c>
      <c r="T23" s="277"/>
      <c r="U23" s="278"/>
      <c r="V23" s="110"/>
      <c r="W23" s="111"/>
      <c r="X23" s="111"/>
      <c r="Y23" s="112"/>
      <c r="Z23" s="8"/>
      <c r="AB23" s="109">
        <v>20</v>
      </c>
      <c r="AC23" s="277"/>
      <c r="AD23" s="278"/>
      <c r="AE23" s="110"/>
      <c r="AF23" s="111"/>
      <c r="AG23" s="111"/>
      <c r="AH23" s="112"/>
    </row>
    <row r="24" spans="1:34" ht="33.75" customHeight="1" x14ac:dyDescent="0.35">
      <c r="A24" s="273" t="s">
        <v>58</v>
      </c>
      <c r="B24" s="273"/>
      <c r="C24" s="273"/>
      <c r="D24" s="274" t="s">
        <v>59</v>
      </c>
      <c r="E24" s="274"/>
      <c r="F24" s="274"/>
      <c r="J24" s="273" t="s">
        <v>58</v>
      </c>
      <c r="K24" s="273"/>
      <c r="L24" s="273"/>
      <c r="M24" s="274" t="s">
        <v>59</v>
      </c>
      <c r="N24" s="274"/>
      <c r="O24" s="274"/>
      <c r="S24" s="273" t="s">
        <v>58</v>
      </c>
      <c r="T24" s="273"/>
      <c r="U24" s="273"/>
      <c r="V24" s="274" t="s">
        <v>59</v>
      </c>
      <c r="W24" s="274"/>
      <c r="X24" s="274"/>
      <c r="AB24" s="273" t="s">
        <v>58</v>
      </c>
      <c r="AC24" s="273"/>
      <c r="AD24" s="273"/>
      <c r="AE24" s="274" t="s">
        <v>59</v>
      </c>
      <c r="AF24" s="274"/>
      <c r="AG24" s="274"/>
    </row>
    <row r="27" spans="1:34" x14ac:dyDescent="0.2">
      <c r="A27" t="s">
        <v>60</v>
      </c>
      <c r="B27" t="s">
        <v>61</v>
      </c>
      <c r="J27" t="s">
        <v>60</v>
      </c>
      <c r="K27" t="s">
        <v>61</v>
      </c>
      <c r="S27" t="s">
        <v>60</v>
      </c>
      <c r="T27" t="s">
        <v>61</v>
      </c>
      <c r="AB27" t="s">
        <v>60</v>
      </c>
      <c r="AC27" t="s">
        <v>61</v>
      </c>
    </row>
    <row r="28" spans="1:34" x14ac:dyDescent="0.2">
      <c r="A28">
        <f>'12 družstiev Pretek č. 3'!C6</f>
        <v>0</v>
      </c>
      <c r="B28">
        <f>'12 družstiev Pretek č. 3'!C5</f>
        <v>0</v>
      </c>
      <c r="C28" t="str">
        <f>'12 družstiev Pretek č. 3'!$B$5</f>
        <v>Košice Browning</v>
      </c>
      <c r="D28">
        <v>1</v>
      </c>
      <c r="E28" t="e">
        <f>VLOOKUP($D28,$A$28:$B$39,COLUMN($B$28:$B$39),0)</f>
        <v>#N/A</v>
      </c>
      <c r="F28" t="e">
        <f>VLOOKUP($D28,$A$28:$C$39,COLUMN($C$28:$C$39),0)</f>
        <v>#N/A</v>
      </c>
      <c r="J28">
        <f>'12 družstiev Pretek č. 3'!F6</f>
        <v>0</v>
      </c>
      <c r="K28">
        <f>'12 družstiev Pretek č. 3'!F5</f>
        <v>0</v>
      </c>
      <c r="L28" t="str">
        <f>'12 družstiev Pretek č. 3'!$B$5</f>
        <v>Košice Browning</v>
      </c>
      <c r="M28">
        <v>1</v>
      </c>
      <c r="N28" t="e">
        <f>VLOOKUP($M28,$J$28:$K$39,COLUMN($B$28:$B$39),0)</f>
        <v>#N/A</v>
      </c>
      <c r="O28" t="e">
        <f>VLOOKUP($M28,$J$28:$L$39,COLUMN($C$28:$C$39),0)</f>
        <v>#N/A</v>
      </c>
      <c r="S28">
        <f>'12 družstiev Pretek č. 3'!I6</f>
        <v>0</v>
      </c>
      <c r="T28">
        <f>'12 družstiev Pretek č. 3'!I5</f>
        <v>0</v>
      </c>
      <c r="U28" t="str">
        <f>'12 družstiev Pretek č. 3'!$B$5</f>
        <v>Košice Browning</v>
      </c>
      <c r="V28">
        <v>1</v>
      </c>
      <c r="W28" t="e">
        <f>VLOOKUP($V28,$S$28:$T$39,COLUMN($B$28:$B$39),0)</f>
        <v>#N/A</v>
      </c>
      <c r="X28" t="e">
        <f>VLOOKUP($V28,$S$28:$U$39,COLUMN($C$28:$C$39),0)</f>
        <v>#N/A</v>
      </c>
      <c r="AB28">
        <f>'12 družstiev Pretek č. 3'!L6</f>
        <v>0</v>
      </c>
      <c r="AC28">
        <f>'12 družstiev Pretek č. 3'!L5</f>
        <v>0</v>
      </c>
      <c r="AD28" t="str">
        <f>'12 družstiev Pretek č. 3'!$B$5</f>
        <v>Košice Browning</v>
      </c>
      <c r="AE28">
        <v>1</v>
      </c>
      <c r="AF28" t="e">
        <f>VLOOKUP($AE28,$AB$28:$AC$39,COLUMN($B$28:$B$39),0)</f>
        <v>#N/A</v>
      </c>
      <c r="AG28" t="e">
        <f>VLOOKUP($AE28,$AB$28:$AD$39,COLUMN($C$28:$C$39),0)</f>
        <v>#N/A</v>
      </c>
    </row>
    <row r="29" spans="1:34" x14ac:dyDescent="0.2">
      <c r="A29">
        <f>'12 družstiev Pretek č. 3'!C8</f>
        <v>0</v>
      </c>
      <c r="B29">
        <f>'12 družstiev Pretek č. 3'!C7</f>
        <v>0</v>
      </c>
      <c r="C29" t="str">
        <f>'12 družstiev Pretek č. 3'!$B$7</f>
        <v>Košice Preston FT</v>
      </c>
      <c r="D29">
        <v>2</v>
      </c>
      <c r="E29" t="e">
        <f t="shared" ref="E29:E39" si="8">VLOOKUP($D29,$A$28:$B$39,COLUMN($B$28:$B$39),0)</f>
        <v>#N/A</v>
      </c>
      <c r="F29" t="e">
        <f t="shared" ref="F29:F39" si="9">VLOOKUP($D29,$A$28:$C$39,COLUMN($C$28:$C$39),0)</f>
        <v>#N/A</v>
      </c>
      <c r="J29">
        <f>'12 družstiev Pretek č. 3'!F8</f>
        <v>0</v>
      </c>
      <c r="K29">
        <f>'12 družstiev Pretek č. 3'!F7</f>
        <v>0</v>
      </c>
      <c r="L29" t="str">
        <f>'12 družstiev Pretek č. 3'!$B$7</f>
        <v>Košice Preston FT</v>
      </c>
      <c r="M29">
        <v>2</v>
      </c>
      <c r="N29" t="e">
        <f t="shared" ref="N29:N39" si="10">VLOOKUP($M29,$J$28:$K$39,COLUMN($B$28:$B$39),0)</f>
        <v>#N/A</v>
      </c>
      <c r="O29" t="e">
        <f t="shared" ref="O29:O39" si="11">VLOOKUP($M29,$J$28:$L$39,COLUMN($C$28:$C$39),0)</f>
        <v>#N/A</v>
      </c>
      <c r="S29">
        <f>'12 družstiev Pretek č. 3'!I8</f>
        <v>0</v>
      </c>
      <c r="T29">
        <f>'12 družstiev Pretek č. 3'!I7</f>
        <v>0</v>
      </c>
      <c r="U29" t="str">
        <f>'12 družstiev Pretek č. 3'!$B$7</f>
        <v>Košice Preston FT</v>
      </c>
      <c r="V29">
        <v>2</v>
      </c>
      <c r="W29" t="e">
        <f t="shared" ref="W29:W39" si="12">VLOOKUP($V29,$S$28:$T$39,COLUMN($B$28:$B$39),0)</f>
        <v>#N/A</v>
      </c>
      <c r="X29" t="e">
        <f t="shared" ref="X29:X39" si="13">VLOOKUP($V29,$S$28:$U$39,COLUMN($C$28:$C$39),0)</f>
        <v>#N/A</v>
      </c>
      <c r="AB29">
        <f>'12 družstiev Pretek č. 3'!L8</f>
        <v>0</v>
      </c>
      <c r="AC29">
        <f>'12 družstiev Pretek č. 3'!L7</f>
        <v>0</v>
      </c>
      <c r="AD29" t="str">
        <f>'12 družstiev Pretek č. 3'!$B$7</f>
        <v>Košice Preston FT</v>
      </c>
      <c r="AE29">
        <v>2</v>
      </c>
      <c r="AF29" t="e">
        <f t="shared" ref="AF29:AF39" si="14">VLOOKUP($AE29,$AB$28:$AC$39,COLUMN($B$28:$B$39),0)</f>
        <v>#N/A</v>
      </c>
      <c r="AG29" t="e">
        <f t="shared" ref="AG29:AG39" si="15">VLOOKUP($AE29,$AB$28:$AD$39,COLUMN($C$28:$C$39),0)</f>
        <v>#N/A</v>
      </c>
    </row>
    <row r="30" spans="1:34" x14ac:dyDescent="0.2">
      <c r="A30">
        <f>'12 družstiev Pretek č. 3'!C10</f>
        <v>0</v>
      </c>
      <c r="B30">
        <f>'12 družstiev Pretek č. 3'!C9</f>
        <v>0</v>
      </c>
      <c r="C30" t="str">
        <f>'12 družstiev Pretek č. 3'!$B$9</f>
        <v>Košice                        Slange Team A</v>
      </c>
      <c r="D30">
        <v>3</v>
      </c>
      <c r="E30" t="e">
        <f t="shared" si="8"/>
        <v>#N/A</v>
      </c>
      <c r="F30" t="e">
        <f t="shared" si="9"/>
        <v>#N/A</v>
      </c>
      <c r="J30">
        <f>'12 družstiev Pretek č. 3'!F10</f>
        <v>0</v>
      </c>
      <c r="K30">
        <f>'12 družstiev Pretek č. 3'!F9</f>
        <v>0</v>
      </c>
      <c r="L30" t="str">
        <f>'12 družstiev Pretek č. 3'!$B$9</f>
        <v>Košice                        Slange Team A</v>
      </c>
      <c r="M30">
        <v>3</v>
      </c>
      <c r="N30" t="e">
        <f t="shared" si="10"/>
        <v>#N/A</v>
      </c>
      <c r="O30" t="e">
        <f t="shared" si="11"/>
        <v>#N/A</v>
      </c>
      <c r="S30">
        <f>'12 družstiev Pretek č. 3'!I10</f>
        <v>0</v>
      </c>
      <c r="T30">
        <f>'12 družstiev Pretek č. 3'!I9</f>
        <v>0</v>
      </c>
      <c r="U30" t="str">
        <f>'12 družstiev Pretek č. 3'!$B$9</f>
        <v>Košice                        Slange Team A</v>
      </c>
      <c r="V30">
        <v>3</v>
      </c>
      <c r="W30" t="e">
        <f t="shared" si="12"/>
        <v>#N/A</v>
      </c>
      <c r="X30" t="e">
        <f t="shared" si="13"/>
        <v>#N/A</v>
      </c>
      <c r="AB30">
        <f>'12 družstiev Pretek č. 3'!L10</f>
        <v>0</v>
      </c>
      <c r="AC30">
        <f>'12 družstiev Pretek č. 3'!L9</f>
        <v>0</v>
      </c>
      <c r="AD30" t="str">
        <f>'12 družstiev Pretek č. 3'!$B$9</f>
        <v>Košice                        Slange Team A</v>
      </c>
      <c r="AE30">
        <v>3</v>
      </c>
      <c r="AF30" t="e">
        <f t="shared" si="14"/>
        <v>#N/A</v>
      </c>
      <c r="AG30" t="e">
        <f t="shared" si="15"/>
        <v>#N/A</v>
      </c>
    </row>
    <row r="31" spans="1:34" x14ac:dyDescent="0.2">
      <c r="A31">
        <f>'12 družstiev Pretek č. 3'!C12</f>
        <v>0</v>
      </c>
      <c r="B31">
        <f>'12 družstiev Pretek č. 3'!C11</f>
        <v>0</v>
      </c>
      <c r="C31" t="str">
        <f>'12 družstiev Pretek č. 3'!$B$11</f>
        <v>Košice                        Veteran team</v>
      </c>
      <c r="D31">
        <v>4</v>
      </c>
      <c r="E31" t="e">
        <f t="shared" si="8"/>
        <v>#N/A</v>
      </c>
      <c r="F31" t="e">
        <f t="shared" si="9"/>
        <v>#N/A</v>
      </c>
      <c r="J31">
        <f>'12 družstiev Pretek č. 3'!F12</f>
        <v>0</v>
      </c>
      <c r="K31">
        <f>'12 družstiev Pretek č. 3'!F11</f>
        <v>0</v>
      </c>
      <c r="L31" t="str">
        <f>'12 družstiev Pretek č. 3'!$B$11</f>
        <v>Košice                        Veteran team</v>
      </c>
      <c r="M31">
        <v>4</v>
      </c>
      <c r="N31" t="e">
        <f t="shared" si="10"/>
        <v>#N/A</v>
      </c>
      <c r="O31" t="e">
        <f t="shared" si="11"/>
        <v>#N/A</v>
      </c>
      <c r="S31">
        <f>'12 družstiev Pretek č. 3'!I12</f>
        <v>0</v>
      </c>
      <c r="T31">
        <f>'12 družstiev Pretek č. 3'!I11</f>
        <v>0</v>
      </c>
      <c r="U31" t="str">
        <f>'12 družstiev Pretek č. 3'!$B$11</f>
        <v>Košice                        Veteran team</v>
      </c>
      <c r="V31">
        <v>4</v>
      </c>
      <c r="W31" t="e">
        <f t="shared" si="12"/>
        <v>#N/A</v>
      </c>
      <c r="X31" t="e">
        <f t="shared" si="13"/>
        <v>#N/A</v>
      </c>
      <c r="AB31">
        <f>'12 družstiev Pretek č. 3'!L12</f>
        <v>0</v>
      </c>
      <c r="AC31">
        <f>'12 družstiev Pretek č. 3'!L11</f>
        <v>0</v>
      </c>
      <c r="AD31" t="str">
        <f>'12 družstiev Pretek č. 3'!$B$11</f>
        <v>Košice                        Veteran team</v>
      </c>
      <c r="AE31">
        <v>4</v>
      </c>
      <c r="AF31" t="e">
        <f t="shared" si="14"/>
        <v>#N/A</v>
      </c>
      <c r="AG31" t="e">
        <f t="shared" si="15"/>
        <v>#N/A</v>
      </c>
    </row>
    <row r="32" spans="1:34" x14ac:dyDescent="0.2">
      <c r="A32">
        <f>'12 družstiev Pretek č. 3'!C14</f>
        <v>0</v>
      </c>
      <c r="B32">
        <f>'12 družstiev Pretek č. 3'!C13</f>
        <v>0</v>
      </c>
      <c r="C32" t="str">
        <f>'12 družstiev Pretek č. 3'!$B$13</f>
        <v>Považská Bystrica  Browning 2</v>
      </c>
      <c r="D32">
        <v>5</v>
      </c>
      <c r="E32" t="e">
        <f t="shared" si="8"/>
        <v>#N/A</v>
      </c>
      <c r="F32" t="e">
        <f t="shared" si="9"/>
        <v>#N/A</v>
      </c>
      <c r="J32">
        <f>'12 družstiev Pretek č. 3'!F14</f>
        <v>0</v>
      </c>
      <c r="K32">
        <f>'12 družstiev Pretek č. 3'!F13</f>
        <v>0</v>
      </c>
      <c r="L32" t="str">
        <f>'12 družstiev Pretek č. 3'!$B$13</f>
        <v>Považská Bystrica  Browning 2</v>
      </c>
      <c r="M32">
        <v>5</v>
      </c>
      <c r="N32" t="e">
        <f t="shared" si="10"/>
        <v>#N/A</v>
      </c>
      <c r="O32" t="e">
        <f t="shared" si="11"/>
        <v>#N/A</v>
      </c>
      <c r="S32">
        <f>'12 družstiev Pretek č. 3'!I14</f>
        <v>0</v>
      </c>
      <c r="T32">
        <f>'12 družstiev Pretek č. 3'!I13</f>
        <v>0</v>
      </c>
      <c r="U32" t="str">
        <f>'12 družstiev Pretek č. 3'!$B$13</f>
        <v>Považská Bystrica  Browning 2</v>
      </c>
      <c r="V32">
        <v>5</v>
      </c>
      <c r="W32" t="e">
        <f t="shared" si="12"/>
        <v>#N/A</v>
      </c>
      <c r="X32" t="e">
        <f t="shared" si="13"/>
        <v>#N/A</v>
      </c>
      <c r="AB32">
        <f>'12 družstiev Pretek č. 3'!L14</f>
        <v>0</v>
      </c>
      <c r="AC32">
        <f>'12 družstiev Pretek č. 3'!L13</f>
        <v>0</v>
      </c>
      <c r="AD32" t="str">
        <f>'12 družstiev Pretek č. 3'!$B$13</f>
        <v>Považská Bystrica  Browning 2</v>
      </c>
      <c r="AE32">
        <v>5</v>
      </c>
      <c r="AF32" t="e">
        <f t="shared" si="14"/>
        <v>#N/A</v>
      </c>
      <c r="AG32" t="e">
        <f t="shared" si="15"/>
        <v>#N/A</v>
      </c>
    </row>
    <row r="33" spans="1:33" x14ac:dyDescent="0.2">
      <c r="A33">
        <f>'12 družstiev Pretek č. 3'!C16</f>
        <v>0</v>
      </c>
      <c r="B33">
        <f>'12 družstiev Pretek č. 3'!C15</f>
        <v>0</v>
      </c>
      <c r="C33" t="str">
        <f>'12 družstiev Pretek č. 3'!$B$15</f>
        <v>Veľké Kapušany</v>
      </c>
      <c r="D33">
        <v>6</v>
      </c>
      <c r="E33" t="e">
        <f t="shared" si="8"/>
        <v>#N/A</v>
      </c>
      <c r="F33" t="e">
        <f t="shared" si="9"/>
        <v>#N/A</v>
      </c>
      <c r="J33">
        <f>'12 družstiev Pretek č. 3'!F16</f>
        <v>0</v>
      </c>
      <c r="K33">
        <f>'12 družstiev Pretek č. 3'!F15</f>
        <v>0</v>
      </c>
      <c r="L33" t="str">
        <f>'12 družstiev Pretek č. 3'!$B$15</f>
        <v>Veľké Kapušany</v>
      </c>
      <c r="M33">
        <v>6</v>
      </c>
      <c r="N33" t="e">
        <f t="shared" si="10"/>
        <v>#N/A</v>
      </c>
      <c r="O33" t="e">
        <f t="shared" si="11"/>
        <v>#N/A</v>
      </c>
      <c r="S33">
        <f>'12 družstiev Pretek č. 3'!I16</f>
        <v>0</v>
      </c>
      <c r="T33">
        <f>'12 družstiev Pretek č. 3'!I15</f>
        <v>0</v>
      </c>
      <c r="U33" t="str">
        <f>'12 družstiev Pretek č. 3'!$B$15</f>
        <v>Veľké Kapušany</v>
      </c>
      <c r="V33">
        <v>6</v>
      </c>
      <c r="W33" t="e">
        <f t="shared" si="12"/>
        <v>#N/A</v>
      </c>
      <c r="X33" t="e">
        <f t="shared" si="13"/>
        <v>#N/A</v>
      </c>
      <c r="AB33">
        <f>'12 družstiev Pretek č. 3'!L16</f>
        <v>0</v>
      </c>
      <c r="AC33">
        <f>'12 družstiev Pretek č. 3'!L15</f>
        <v>0</v>
      </c>
      <c r="AD33" t="str">
        <f>'12 družstiev Pretek č. 3'!$B$15</f>
        <v>Veľké Kapušany</v>
      </c>
      <c r="AE33">
        <v>6</v>
      </c>
      <c r="AF33" t="e">
        <f t="shared" si="14"/>
        <v>#N/A</v>
      </c>
      <c r="AG33" t="e">
        <f t="shared" si="15"/>
        <v>#N/A</v>
      </c>
    </row>
    <row r="34" spans="1:33" x14ac:dyDescent="0.2">
      <c r="A34">
        <f>'12 družstiev Pretek č. 3'!C18</f>
        <v>0</v>
      </c>
      <c r="B34">
        <f>'12 družstiev Pretek č. 3'!C17</f>
        <v>0</v>
      </c>
      <c r="C34" t="str">
        <f>'12 družstiev Pretek č. 3'!$B$17</f>
        <v>Veľký Krtíš</v>
      </c>
      <c r="D34">
        <v>7</v>
      </c>
      <c r="E34" t="e">
        <f t="shared" si="8"/>
        <v>#N/A</v>
      </c>
      <c r="F34" t="e">
        <f t="shared" si="9"/>
        <v>#N/A</v>
      </c>
      <c r="J34">
        <f>'12 družstiev Pretek č. 3'!F18</f>
        <v>0</v>
      </c>
      <c r="K34">
        <f>'12 družstiev Pretek č. 3'!F17</f>
        <v>0</v>
      </c>
      <c r="L34" t="str">
        <f>'12 družstiev Pretek č. 3'!$B$17</f>
        <v>Veľký Krtíš</v>
      </c>
      <c r="M34">
        <v>7</v>
      </c>
      <c r="N34" t="e">
        <f t="shared" si="10"/>
        <v>#N/A</v>
      </c>
      <c r="O34" t="e">
        <f t="shared" si="11"/>
        <v>#N/A</v>
      </c>
      <c r="S34">
        <f>'12 družstiev Pretek č. 3'!I18</f>
        <v>0</v>
      </c>
      <c r="T34">
        <f>'12 družstiev Pretek č. 3'!I17</f>
        <v>0</v>
      </c>
      <c r="U34" t="str">
        <f>'12 družstiev Pretek č. 3'!$B$17</f>
        <v>Veľký Krtíš</v>
      </c>
      <c r="V34">
        <v>7</v>
      </c>
      <c r="W34" t="e">
        <f t="shared" si="12"/>
        <v>#N/A</v>
      </c>
      <c r="X34" t="e">
        <f t="shared" si="13"/>
        <v>#N/A</v>
      </c>
      <c r="AB34">
        <f>'12 družstiev Pretek č. 3'!L18</f>
        <v>0</v>
      </c>
      <c r="AC34">
        <f>'12 družstiev Pretek č. 3'!L17</f>
        <v>0</v>
      </c>
      <c r="AD34" t="str">
        <f>'12 družstiev Pretek č. 3'!$B$17</f>
        <v>Veľký Krtíš</v>
      </c>
      <c r="AE34">
        <v>7</v>
      </c>
      <c r="AF34" t="e">
        <f t="shared" si="14"/>
        <v>#N/A</v>
      </c>
      <c r="AG34" t="e">
        <f t="shared" si="15"/>
        <v>#N/A</v>
      </c>
    </row>
    <row r="35" spans="1:33" x14ac:dyDescent="0.2">
      <c r="A35">
        <f>'12 družstiev Pretek č. 3'!C20</f>
        <v>0</v>
      </c>
      <c r="B35">
        <f>'12 družstiev Pretek č. 3'!C19</f>
        <v>0</v>
      </c>
      <c r="C35" t="str">
        <f>'12 družstiev Pretek č. 3'!$B$19</f>
        <v>Žilina</v>
      </c>
      <c r="D35">
        <v>8</v>
      </c>
      <c r="E35" t="e">
        <f t="shared" si="8"/>
        <v>#N/A</v>
      </c>
      <c r="F35" t="e">
        <f t="shared" si="9"/>
        <v>#N/A</v>
      </c>
      <c r="J35">
        <f>'12 družstiev Pretek č. 3'!F20</f>
        <v>0</v>
      </c>
      <c r="K35">
        <f>'12 družstiev Pretek č. 3'!F19</f>
        <v>0</v>
      </c>
      <c r="L35" t="str">
        <f>'12 družstiev Pretek č. 3'!$B$19</f>
        <v>Žilina</v>
      </c>
      <c r="M35">
        <v>8</v>
      </c>
      <c r="N35" t="e">
        <f t="shared" si="10"/>
        <v>#N/A</v>
      </c>
      <c r="O35" t="e">
        <f t="shared" si="11"/>
        <v>#N/A</v>
      </c>
      <c r="S35">
        <f>'12 družstiev Pretek č. 3'!I20</f>
        <v>0</v>
      </c>
      <c r="T35">
        <f>'12 družstiev Pretek č. 3'!I19</f>
        <v>0</v>
      </c>
      <c r="U35" t="str">
        <f>'12 družstiev Pretek č. 3'!$B$19</f>
        <v>Žilina</v>
      </c>
      <c r="V35">
        <v>8</v>
      </c>
      <c r="W35" t="e">
        <f t="shared" si="12"/>
        <v>#N/A</v>
      </c>
      <c r="X35" t="e">
        <f t="shared" si="13"/>
        <v>#N/A</v>
      </c>
      <c r="AB35">
        <f>'12 družstiev Pretek č. 3'!L20</f>
        <v>0</v>
      </c>
      <c r="AC35">
        <f>'12 družstiev Pretek č. 3'!L19</f>
        <v>0</v>
      </c>
      <c r="AD35" t="str">
        <f>'12 družstiev Pretek č. 3'!$B$19</f>
        <v>Žilina</v>
      </c>
      <c r="AE35">
        <v>8</v>
      </c>
      <c r="AF35" t="e">
        <f t="shared" si="14"/>
        <v>#N/A</v>
      </c>
      <c r="AG35" t="e">
        <f t="shared" si="15"/>
        <v>#N/A</v>
      </c>
    </row>
    <row r="36" spans="1:33" x14ac:dyDescent="0.2">
      <c r="A36">
        <f>'12 družstiev Pretek č. 3'!C22</f>
        <v>0</v>
      </c>
      <c r="B36">
        <f>'12 družstiev Pretek č. 3'!C21</f>
        <v>0</v>
      </c>
      <c r="C36" t="str">
        <f>'12 družstiev Pretek č. 3'!$B$21</f>
        <v xml:space="preserve">Košice E                            </v>
      </c>
      <c r="D36">
        <v>9</v>
      </c>
      <c r="E36" t="e">
        <f t="shared" si="8"/>
        <v>#N/A</v>
      </c>
      <c r="F36" t="e">
        <f t="shared" si="9"/>
        <v>#N/A</v>
      </c>
      <c r="J36">
        <f>'12 družstiev Pretek č. 3'!F22</f>
        <v>0</v>
      </c>
      <c r="K36">
        <f>'12 družstiev Pretek č. 3'!F21</f>
        <v>0</v>
      </c>
      <c r="L36" t="str">
        <f>'12 družstiev Pretek č. 3'!$B$21</f>
        <v xml:space="preserve">Košice E                            </v>
      </c>
      <c r="M36">
        <v>9</v>
      </c>
      <c r="N36" t="e">
        <f t="shared" si="10"/>
        <v>#N/A</v>
      </c>
      <c r="O36" t="e">
        <f t="shared" si="11"/>
        <v>#N/A</v>
      </c>
      <c r="S36">
        <f>'12 družstiev Pretek č. 3'!I22</f>
        <v>0</v>
      </c>
      <c r="T36">
        <f>'12 družstiev Pretek č. 3'!I21</f>
        <v>0</v>
      </c>
      <c r="U36" t="str">
        <f>'12 družstiev Pretek č. 3'!$B$21</f>
        <v xml:space="preserve">Košice E                            </v>
      </c>
      <c r="V36">
        <v>9</v>
      </c>
      <c r="W36" t="e">
        <f t="shared" si="12"/>
        <v>#N/A</v>
      </c>
      <c r="X36" t="e">
        <f t="shared" si="13"/>
        <v>#N/A</v>
      </c>
      <c r="AB36">
        <f>'12 družstiev Pretek č. 3'!L22</f>
        <v>0</v>
      </c>
      <c r="AC36">
        <f>'12 družstiev Pretek č. 3'!L21</f>
        <v>0</v>
      </c>
      <c r="AD36" t="str">
        <f>'12 družstiev Pretek č. 3'!$B$21</f>
        <v xml:space="preserve">Košice E                            </v>
      </c>
      <c r="AE36">
        <v>9</v>
      </c>
      <c r="AF36" t="e">
        <f t="shared" si="14"/>
        <v>#N/A</v>
      </c>
      <c r="AG36" t="e">
        <f t="shared" si="15"/>
        <v>#N/A</v>
      </c>
    </row>
    <row r="37" spans="1:33" x14ac:dyDescent="0.2">
      <c r="A37">
        <f>'12 družstiev Pretek č. 3'!C24</f>
        <v>0</v>
      </c>
      <c r="B37">
        <f>'12 družstiev Pretek č. 3'!C23</f>
        <v>0</v>
      </c>
      <c r="C37" t="str">
        <f>'12 družstiev Pretek č. 3'!$B$23</f>
        <v>M</v>
      </c>
      <c r="D37">
        <v>10</v>
      </c>
      <c r="E37" t="e">
        <f t="shared" si="8"/>
        <v>#N/A</v>
      </c>
      <c r="F37" t="e">
        <f t="shared" si="9"/>
        <v>#N/A</v>
      </c>
      <c r="J37">
        <f>'12 družstiev Pretek č. 3'!F24</f>
        <v>0</v>
      </c>
      <c r="K37">
        <f>'12 družstiev Pretek č. 3'!F23</f>
        <v>0</v>
      </c>
      <c r="L37" t="str">
        <f>'12 družstiev Pretek č. 3'!$B$23</f>
        <v>M</v>
      </c>
      <c r="M37">
        <v>10</v>
      </c>
      <c r="N37" t="e">
        <f t="shared" si="10"/>
        <v>#N/A</v>
      </c>
      <c r="O37" t="e">
        <f t="shared" si="11"/>
        <v>#N/A</v>
      </c>
      <c r="S37">
        <f>'12 družstiev Pretek č. 3'!I24</f>
        <v>0</v>
      </c>
      <c r="T37">
        <f>'12 družstiev Pretek č. 3'!I23</f>
        <v>0</v>
      </c>
      <c r="U37" t="str">
        <f>'12 družstiev Pretek č. 3'!$B$23</f>
        <v>M</v>
      </c>
      <c r="V37">
        <v>10</v>
      </c>
      <c r="W37" t="e">
        <f t="shared" si="12"/>
        <v>#N/A</v>
      </c>
      <c r="X37" t="e">
        <f t="shared" si="13"/>
        <v>#N/A</v>
      </c>
      <c r="AB37">
        <f>'12 družstiev Pretek č. 3'!L24</f>
        <v>0</v>
      </c>
      <c r="AC37">
        <f>'12 družstiev Pretek č. 3'!L23</f>
        <v>0</v>
      </c>
      <c r="AD37" t="str">
        <f>'12 družstiev Pretek č. 3'!$B$23</f>
        <v>M</v>
      </c>
      <c r="AE37">
        <v>10</v>
      </c>
      <c r="AF37" t="e">
        <f t="shared" si="14"/>
        <v>#N/A</v>
      </c>
      <c r="AG37" t="e">
        <f t="shared" si="15"/>
        <v>#N/A</v>
      </c>
    </row>
    <row r="38" spans="1:33" x14ac:dyDescent="0.2">
      <c r="A38">
        <f>'12 družstiev Pretek č. 3'!C26</f>
        <v>0</v>
      </c>
      <c r="B38">
        <f>'12 družstiev Pretek č. 3'!C25</f>
        <v>0</v>
      </c>
      <c r="C38" t="str">
        <f>'12 družstiev Pretek č. 3'!$B$25</f>
        <v>N</v>
      </c>
      <c r="D38">
        <v>11</v>
      </c>
      <c r="E38" t="e">
        <f t="shared" si="8"/>
        <v>#N/A</v>
      </c>
      <c r="F38" t="e">
        <f t="shared" si="9"/>
        <v>#N/A</v>
      </c>
      <c r="J38">
        <f>'12 družstiev Pretek č. 3'!F26</f>
        <v>0</v>
      </c>
      <c r="K38">
        <f>'12 družstiev Pretek č. 3'!F25</f>
        <v>0</v>
      </c>
      <c r="L38" t="str">
        <f>'12 družstiev Pretek č. 3'!$B$25</f>
        <v>N</v>
      </c>
      <c r="M38">
        <v>11</v>
      </c>
      <c r="N38" t="e">
        <f t="shared" si="10"/>
        <v>#N/A</v>
      </c>
      <c r="O38" t="e">
        <f t="shared" si="11"/>
        <v>#N/A</v>
      </c>
      <c r="S38">
        <f>'12 družstiev Pretek č. 3'!I26</f>
        <v>0</v>
      </c>
      <c r="T38">
        <f>'12 družstiev Pretek č. 3'!I25</f>
        <v>0</v>
      </c>
      <c r="U38" t="str">
        <f>'12 družstiev Pretek č. 3'!$B$25</f>
        <v>N</v>
      </c>
      <c r="V38">
        <v>11</v>
      </c>
      <c r="W38" t="e">
        <f t="shared" si="12"/>
        <v>#N/A</v>
      </c>
      <c r="X38" t="e">
        <f t="shared" si="13"/>
        <v>#N/A</v>
      </c>
      <c r="AB38">
        <f>'12 družstiev Pretek č. 3'!L26</f>
        <v>0</v>
      </c>
      <c r="AC38">
        <f>'12 družstiev Pretek č. 3'!L25</f>
        <v>0</v>
      </c>
      <c r="AD38" t="str">
        <f>'12 družstiev Pretek č. 3'!$B$25</f>
        <v>N</v>
      </c>
      <c r="AE38">
        <v>11</v>
      </c>
      <c r="AF38" t="e">
        <f t="shared" si="14"/>
        <v>#N/A</v>
      </c>
      <c r="AG38" t="e">
        <f t="shared" si="15"/>
        <v>#N/A</v>
      </c>
    </row>
    <row r="39" spans="1:33" x14ac:dyDescent="0.2">
      <c r="A39">
        <f>'12 družstiev Pretek č. 3'!C28</f>
        <v>0</v>
      </c>
      <c r="B39">
        <f>'12 družstiev Pretek č. 3'!C27</f>
        <v>0</v>
      </c>
      <c r="C39" t="str">
        <f>'12 družstiev Pretek č. 3'!$B$27</f>
        <v>O</v>
      </c>
      <c r="D39">
        <v>12</v>
      </c>
      <c r="E39" t="e">
        <f t="shared" si="8"/>
        <v>#N/A</v>
      </c>
      <c r="F39" t="e">
        <f t="shared" si="9"/>
        <v>#N/A</v>
      </c>
      <c r="J39">
        <f>'12 družstiev Pretek č. 3'!F28</f>
        <v>0</v>
      </c>
      <c r="K39">
        <f>'12 družstiev Pretek č. 3'!F27</f>
        <v>0</v>
      </c>
      <c r="L39" t="str">
        <f>'12 družstiev Pretek č. 3'!$B$27</f>
        <v>O</v>
      </c>
      <c r="M39">
        <v>12</v>
      </c>
      <c r="N39" t="e">
        <f t="shared" si="10"/>
        <v>#N/A</v>
      </c>
      <c r="O39" t="e">
        <f t="shared" si="11"/>
        <v>#N/A</v>
      </c>
      <c r="S39">
        <f>'12 družstiev Pretek č. 3'!I28</f>
        <v>0</v>
      </c>
      <c r="T39">
        <f>'12 družstiev Pretek č. 3'!I27</f>
        <v>0</v>
      </c>
      <c r="U39" t="str">
        <f>'12 družstiev Pretek č. 3'!$B$27</f>
        <v>O</v>
      </c>
      <c r="V39">
        <v>12</v>
      </c>
      <c r="W39" t="e">
        <f t="shared" si="12"/>
        <v>#N/A</v>
      </c>
      <c r="X39" t="e">
        <f t="shared" si="13"/>
        <v>#N/A</v>
      </c>
      <c r="AB39">
        <f>'12 družstiev Pretek č. 3'!L28</f>
        <v>0</v>
      </c>
      <c r="AC39">
        <f>'12 družstiev Pretek č. 3'!L27</f>
        <v>0</v>
      </c>
      <c r="AD39" t="str">
        <f>'12 družstiev Pretek č. 3'!$B$27</f>
        <v>O</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workbookViewId="0">
      <selection activeCell="I13" sqref="I13"/>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20" max="20" width="15.42578125" bestFit="1" customWidth="1"/>
    <col min="21" max="21" width="26.7109375" bestFit="1" customWidth="1"/>
    <col min="22" max="22" width="30.42578125" bestFit="1" customWidth="1"/>
    <col min="23" max="23" width="15.42578125" bestFit="1" customWidth="1"/>
    <col min="29" max="29" width="15.42578125" bestFit="1" customWidth="1"/>
    <col min="30" max="30" width="26.7109375" bestFit="1" customWidth="1"/>
    <col min="31" max="31" width="30.42578125" bestFit="1" customWidth="1"/>
    <col min="32" max="32" width="15.42578125" bestFit="1" customWidth="1"/>
  </cols>
  <sheetData>
    <row r="1" spans="1:34" ht="45" customHeight="1" x14ac:dyDescent="0.2">
      <c r="A1" s="87"/>
      <c r="B1" s="288" t="s">
        <v>62</v>
      </c>
      <c r="C1" s="288"/>
      <c r="D1" s="288"/>
      <c r="E1" s="288"/>
      <c r="F1" s="288"/>
      <c r="G1" s="289"/>
      <c r="H1" s="83"/>
      <c r="J1" s="87"/>
      <c r="K1" s="288" t="s">
        <v>64</v>
      </c>
      <c r="L1" s="288"/>
      <c r="M1" s="288"/>
      <c r="N1" s="288"/>
      <c r="O1" s="288"/>
      <c r="P1" s="289"/>
      <c r="Q1" s="83"/>
      <c r="S1" s="87"/>
      <c r="T1" s="288" t="s">
        <v>65</v>
      </c>
      <c r="U1" s="288"/>
      <c r="V1" s="288"/>
      <c r="W1" s="288"/>
      <c r="X1" s="288"/>
      <c r="Y1" s="289"/>
      <c r="Z1" s="83"/>
      <c r="AB1" s="87"/>
      <c r="AC1" s="288" t="s">
        <v>66</v>
      </c>
      <c r="AD1" s="288"/>
      <c r="AE1" s="288"/>
      <c r="AF1" s="288"/>
      <c r="AG1" s="288"/>
      <c r="AH1" s="289"/>
    </row>
    <row r="2" spans="1:34" ht="45" customHeight="1" thickBot="1" x14ac:dyDescent="0.25">
      <c r="A2" s="88"/>
      <c r="B2" s="283" t="str">
        <f xml:space="preserve">  '12 družstiev Pretek č. 4'!$C$1</f>
        <v xml:space="preserve">Miesto preteku: </v>
      </c>
      <c r="C2" s="283"/>
      <c r="D2" s="283"/>
      <c r="E2" s="284" t="str">
        <f>'12 družstiev Pretek č. 4'!$J$1</f>
        <v xml:space="preserve">Dátum :  </v>
      </c>
      <c r="F2" s="284"/>
      <c r="G2" s="285"/>
      <c r="H2" s="89"/>
      <c r="J2" s="88"/>
      <c r="K2" s="283" t="str">
        <f xml:space="preserve">  '12 družstiev Pretek č. 4'!$C$1</f>
        <v xml:space="preserve">Miesto preteku: </v>
      </c>
      <c r="L2" s="283"/>
      <c r="M2" s="283"/>
      <c r="N2" s="284" t="str">
        <f>'12 družstiev Pretek č. 4'!$J$1</f>
        <v xml:space="preserve">Dátum :  </v>
      </c>
      <c r="O2" s="284"/>
      <c r="P2" s="285"/>
      <c r="Q2" s="89"/>
      <c r="S2" s="88"/>
      <c r="T2" s="283" t="str">
        <f xml:space="preserve">  '12 družstiev Pretek č. 4'!$C$1</f>
        <v xml:space="preserve">Miesto preteku: </v>
      </c>
      <c r="U2" s="283"/>
      <c r="V2" s="283"/>
      <c r="W2" s="284" t="str">
        <f>'12 družstiev Pretek č. 4'!$J$1</f>
        <v xml:space="preserve">Dátum :  </v>
      </c>
      <c r="X2" s="284"/>
      <c r="Y2" s="285"/>
      <c r="Z2" s="89"/>
      <c r="AB2" s="88"/>
      <c r="AC2" s="283" t="str">
        <f xml:space="preserve">  '12 družstiev Pretek č. 4'!$C$1</f>
        <v xml:space="preserve">Miesto preteku: </v>
      </c>
      <c r="AD2" s="283"/>
      <c r="AE2" s="283"/>
      <c r="AF2" s="284" t="str">
        <f>'12 družstiev Pretek č. 4'!$J$1</f>
        <v xml:space="preserve">Dátum :  </v>
      </c>
      <c r="AG2" s="284"/>
      <c r="AH2" s="285"/>
    </row>
    <row r="3" spans="1:34" ht="24.95" customHeight="1" thickBot="1" x14ac:dyDescent="0.25">
      <c r="A3" s="90" t="s">
        <v>52</v>
      </c>
      <c r="B3" s="286" t="s">
        <v>53</v>
      </c>
      <c r="C3" s="287"/>
      <c r="D3" s="91" t="s">
        <v>54</v>
      </c>
      <c r="E3" s="92" t="s">
        <v>55</v>
      </c>
      <c r="F3" s="92" t="s">
        <v>56</v>
      </c>
      <c r="G3" s="93" t="s">
        <v>57</v>
      </c>
      <c r="H3" s="94"/>
      <c r="J3" s="90" t="s">
        <v>52</v>
      </c>
      <c r="K3" s="286" t="s">
        <v>53</v>
      </c>
      <c r="L3" s="287"/>
      <c r="M3" s="91" t="s">
        <v>54</v>
      </c>
      <c r="N3" s="92" t="s">
        <v>55</v>
      </c>
      <c r="O3" s="92" t="s">
        <v>56</v>
      </c>
      <c r="P3" s="93" t="s">
        <v>57</v>
      </c>
      <c r="Q3" s="94"/>
      <c r="S3" s="90" t="s">
        <v>52</v>
      </c>
      <c r="T3" s="286" t="s">
        <v>53</v>
      </c>
      <c r="U3" s="287"/>
      <c r="V3" s="91" t="s">
        <v>54</v>
      </c>
      <c r="W3" s="92" t="s">
        <v>55</v>
      </c>
      <c r="X3" s="92" t="s">
        <v>56</v>
      </c>
      <c r="Y3" s="93" t="s">
        <v>57</v>
      </c>
      <c r="Z3" s="94"/>
      <c r="AB3" s="90" t="s">
        <v>52</v>
      </c>
      <c r="AC3" s="286" t="s">
        <v>53</v>
      </c>
      <c r="AD3" s="287"/>
      <c r="AE3" s="91" t="s">
        <v>54</v>
      </c>
      <c r="AF3" s="92" t="s">
        <v>55</v>
      </c>
      <c r="AG3" s="92" t="s">
        <v>56</v>
      </c>
      <c r="AH3" s="93" t="s">
        <v>57</v>
      </c>
    </row>
    <row r="4" spans="1:34" ht="31.5" customHeight="1" thickTop="1" x14ac:dyDescent="0.3">
      <c r="A4" s="95">
        <v>1</v>
      </c>
      <c r="B4" s="281" t="e">
        <f t="shared" ref="B4:B15" si="0">E28</f>
        <v>#N/A</v>
      </c>
      <c r="C4" s="282"/>
      <c r="D4" s="96" t="e">
        <f t="shared" ref="D4:D15" si="1">F28</f>
        <v>#N/A</v>
      </c>
      <c r="E4" s="97"/>
      <c r="F4" s="97"/>
      <c r="G4" s="98"/>
      <c r="H4" s="8"/>
      <c r="J4" s="95">
        <v>1</v>
      </c>
      <c r="K4" s="281" t="e">
        <f t="shared" ref="K4:K15" si="2">N28</f>
        <v>#N/A</v>
      </c>
      <c r="L4" s="282"/>
      <c r="M4" s="96" t="e">
        <f t="shared" ref="M4:M15" si="3">O28</f>
        <v>#N/A</v>
      </c>
      <c r="N4" s="97"/>
      <c r="O4" s="97"/>
      <c r="P4" s="98"/>
      <c r="Q4" s="8"/>
      <c r="S4" s="95">
        <v>1</v>
      </c>
      <c r="T4" s="281" t="e">
        <f t="shared" ref="T4:T15" si="4">W28</f>
        <v>#N/A</v>
      </c>
      <c r="U4" s="282"/>
      <c r="V4" s="96" t="e">
        <f t="shared" ref="V4:V15" si="5">X28</f>
        <v>#N/A</v>
      </c>
      <c r="W4" s="97"/>
      <c r="X4" s="97"/>
      <c r="Y4" s="98"/>
      <c r="Z4" s="8"/>
      <c r="AB4" s="95">
        <v>1</v>
      </c>
      <c r="AC4" s="281" t="e">
        <f t="shared" ref="AC4:AC15" si="6">AF28</f>
        <v>#N/A</v>
      </c>
      <c r="AD4" s="282"/>
      <c r="AE4" s="96" t="e">
        <f t="shared" ref="AE4:AE15" si="7">AG28</f>
        <v>#N/A</v>
      </c>
      <c r="AF4" s="97"/>
      <c r="AG4" s="97"/>
      <c r="AH4" s="98"/>
    </row>
    <row r="5" spans="1:34" ht="31.5" customHeight="1" x14ac:dyDescent="0.3">
      <c r="A5" s="99">
        <v>2</v>
      </c>
      <c r="B5" s="279" t="e">
        <f t="shared" si="0"/>
        <v>#N/A</v>
      </c>
      <c r="C5" s="280"/>
      <c r="D5" s="100" t="e">
        <f t="shared" si="1"/>
        <v>#N/A</v>
      </c>
      <c r="E5" s="101"/>
      <c r="F5" s="101"/>
      <c r="G5" s="102"/>
      <c r="H5" s="8"/>
      <c r="J5" s="99">
        <v>2</v>
      </c>
      <c r="K5" s="279" t="e">
        <f t="shared" si="2"/>
        <v>#N/A</v>
      </c>
      <c r="L5" s="280"/>
      <c r="M5" s="100" t="e">
        <f t="shared" si="3"/>
        <v>#N/A</v>
      </c>
      <c r="N5" s="101"/>
      <c r="O5" s="101"/>
      <c r="P5" s="102"/>
      <c r="Q5" s="8"/>
      <c r="S5" s="99">
        <v>2</v>
      </c>
      <c r="T5" s="279" t="e">
        <f t="shared" si="4"/>
        <v>#N/A</v>
      </c>
      <c r="U5" s="280"/>
      <c r="V5" s="100" t="e">
        <f t="shared" si="5"/>
        <v>#N/A</v>
      </c>
      <c r="W5" s="101"/>
      <c r="X5" s="101"/>
      <c r="Y5" s="102"/>
      <c r="Z5" s="8"/>
      <c r="AB5" s="99">
        <v>2</v>
      </c>
      <c r="AC5" s="279" t="e">
        <f t="shared" si="6"/>
        <v>#N/A</v>
      </c>
      <c r="AD5" s="280"/>
      <c r="AE5" s="100" t="e">
        <f t="shared" si="7"/>
        <v>#N/A</v>
      </c>
      <c r="AF5" s="101"/>
      <c r="AG5" s="101"/>
      <c r="AH5" s="102"/>
    </row>
    <row r="6" spans="1:34" ht="31.5" customHeight="1" x14ac:dyDescent="0.3">
      <c r="A6" s="99">
        <v>3</v>
      </c>
      <c r="B6" s="279" t="e">
        <f t="shared" si="0"/>
        <v>#N/A</v>
      </c>
      <c r="C6" s="280"/>
      <c r="D6" s="100" t="e">
        <f t="shared" si="1"/>
        <v>#N/A</v>
      </c>
      <c r="E6" s="101"/>
      <c r="F6" s="101"/>
      <c r="G6" s="102"/>
      <c r="H6" s="8"/>
      <c r="J6" s="99">
        <v>3</v>
      </c>
      <c r="K6" s="279" t="e">
        <f t="shared" si="2"/>
        <v>#N/A</v>
      </c>
      <c r="L6" s="280"/>
      <c r="M6" s="100" t="e">
        <f t="shared" si="3"/>
        <v>#N/A</v>
      </c>
      <c r="N6" s="101"/>
      <c r="O6" s="101"/>
      <c r="P6" s="102"/>
      <c r="Q6" s="8"/>
      <c r="S6" s="99">
        <v>3</v>
      </c>
      <c r="T6" s="279" t="e">
        <f t="shared" si="4"/>
        <v>#N/A</v>
      </c>
      <c r="U6" s="280"/>
      <c r="V6" s="100" t="e">
        <f t="shared" si="5"/>
        <v>#N/A</v>
      </c>
      <c r="W6" s="101"/>
      <c r="X6" s="101"/>
      <c r="Y6" s="102"/>
      <c r="Z6" s="8"/>
      <c r="AB6" s="99">
        <v>3</v>
      </c>
      <c r="AC6" s="279" t="e">
        <f t="shared" si="6"/>
        <v>#N/A</v>
      </c>
      <c r="AD6" s="280"/>
      <c r="AE6" s="100" t="e">
        <f t="shared" si="7"/>
        <v>#N/A</v>
      </c>
      <c r="AF6" s="101"/>
      <c r="AG6" s="101"/>
      <c r="AH6" s="102"/>
    </row>
    <row r="7" spans="1:34" ht="31.5" customHeight="1" x14ac:dyDescent="0.3">
      <c r="A7" s="99">
        <v>4</v>
      </c>
      <c r="B7" s="279" t="e">
        <f t="shared" si="0"/>
        <v>#N/A</v>
      </c>
      <c r="C7" s="280"/>
      <c r="D7" s="100" t="e">
        <f t="shared" si="1"/>
        <v>#N/A</v>
      </c>
      <c r="E7" s="101"/>
      <c r="F7" s="101"/>
      <c r="G7" s="102"/>
      <c r="H7" s="8"/>
      <c r="J7" s="99">
        <v>4</v>
      </c>
      <c r="K7" s="279" t="e">
        <f t="shared" si="2"/>
        <v>#N/A</v>
      </c>
      <c r="L7" s="280"/>
      <c r="M7" s="100" t="e">
        <f t="shared" si="3"/>
        <v>#N/A</v>
      </c>
      <c r="N7" s="101"/>
      <c r="O7" s="101"/>
      <c r="P7" s="102"/>
      <c r="Q7" s="8"/>
      <c r="S7" s="99">
        <v>4</v>
      </c>
      <c r="T7" s="279" t="e">
        <f t="shared" si="4"/>
        <v>#N/A</v>
      </c>
      <c r="U7" s="280"/>
      <c r="V7" s="100" t="e">
        <f t="shared" si="5"/>
        <v>#N/A</v>
      </c>
      <c r="W7" s="101"/>
      <c r="X7" s="101"/>
      <c r="Y7" s="102"/>
      <c r="Z7" s="8"/>
      <c r="AB7" s="99">
        <v>4</v>
      </c>
      <c r="AC7" s="279" t="e">
        <f t="shared" si="6"/>
        <v>#N/A</v>
      </c>
      <c r="AD7" s="280"/>
      <c r="AE7" s="100" t="e">
        <f t="shared" si="7"/>
        <v>#N/A</v>
      </c>
      <c r="AF7" s="101"/>
      <c r="AG7" s="101"/>
      <c r="AH7" s="102"/>
    </row>
    <row r="8" spans="1:34" ht="31.5" customHeight="1" x14ac:dyDescent="0.3">
      <c r="A8" s="99">
        <v>5</v>
      </c>
      <c r="B8" s="279" t="e">
        <f t="shared" si="0"/>
        <v>#N/A</v>
      </c>
      <c r="C8" s="280"/>
      <c r="D8" s="100" t="e">
        <f t="shared" si="1"/>
        <v>#N/A</v>
      </c>
      <c r="E8" s="101"/>
      <c r="F8" s="101"/>
      <c r="G8" s="102"/>
      <c r="H8" s="8"/>
      <c r="J8" s="99">
        <v>5</v>
      </c>
      <c r="K8" s="279" t="e">
        <f t="shared" si="2"/>
        <v>#N/A</v>
      </c>
      <c r="L8" s="280"/>
      <c r="M8" s="100" t="e">
        <f t="shared" si="3"/>
        <v>#N/A</v>
      </c>
      <c r="N8" s="101"/>
      <c r="O8" s="101"/>
      <c r="P8" s="102"/>
      <c r="Q8" s="8"/>
      <c r="S8" s="99">
        <v>5</v>
      </c>
      <c r="T8" s="279" t="e">
        <f t="shared" si="4"/>
        <v>#N/A</v>
      </c>
      <c r="U8" s="280"/>
      <c r="V8" s="100" t="e">
        <f t="shared" si="5"/>
        <v>#N/A</v>
      </c>
      <c r="W8" s="101"/>
      <c r="X8" s="101"/>
      <c r="Y8" s="102"/>
      <c r="Z8" s="8"/>
      <c r="AB8" s="99">
        <v>5</v>
      </c>
      <c r="AC8" s="279" t="e">
        <f t="shared" si="6"/>
        <v>#N/A</v>
      </c>
      <c r="AD8" s="280"/>
      <c r="AE8" s="100" t="e">
        <f t="shared" si="7"/>
        <v>#N/A</v>
      </c>
      <c r="AF8" s="101"/>
      <c r="AG8" s="101"/>
      <c r="AH8" s="102"/>
    </row>
    <row r="9" spans="1:34" ht="31.5" customHeight="1" x14ac:dyDescent="0.3">
      <c r="A9" s="99">
        <v>6</v>
      </c>
      <c r="B9" s="279" t="e">
        <f t="shared" si="0"/>
        <v>#N/A</v>
      </c>
      <c r="C9" s="280"/>
      <c r="D9" s="100" t="e">
        <f t="shared" si="1"/>
        <v>#N/A</v>
      </c>
      <c r="E9" s="101"/>
      <c r="F9" s="103"/>
      <c r="G9" s="102"/>
      <c r="H9" s="8"/>
      <c r="J9" s="99">
        <v>6</v>
      </c>
      <c r="K9" s="279" t="e">
        <f t="shared" si="2"/>
        <v>#N/A</v>
      </c>
      <c r="L9" s="280"/>
      <c r="M9" s="100" t="e">
        <f t="shared" si="3"/>
        <v>#N/A</v>
      </c>
      <c r="N9" s="101"/>
      <c r="O9" s="103"/>
      <c r="P9" s="102"/>
      <c r="Q9" s="8"/>
      <c r="S9" s="99">
        <v>6</v>
      </c>
      <c r="T9" s="279" t="e">
        <f t="shared" si="4"/>
        <v>#N/A</v>
      </c>
      <c r="U9" s="280"/>
      <c r="V9" s="100" t="e">
        <f t="shared" si="5"/>
        <v>#N/A</v>
      </c>
      <c r="W9" s="101"/>
      <c r="X9" s="103"/>
      <c r="Y9" s="102"/>
      <c r="Z9" s="8"/>
      <c r="AB9" s="99">
        <v>6</v>
      </c>
      <c r="AC9" s="279" t="e">
        <f t="shared" si="6"/>
        <v>#N/A</v>
      </c>
      <c r="AD9" s="280"/>
      <c r="AE9" s="100" t="e">
        <f t="shared" si="7"/>
        <v>#N/A</v>
      </c>
      <c r="AF9" s="101"/>
      <c r="AG9" s="103"/>
      <c r="AH9" s="102"/>
    </row>
    <row r="10" spans="1:34" ht="31.5" customHeight="1" x14ac:dyDescent="0.3">
      <c r="A10" s="99">
        <v>7</v>
      </c>
      <c r="B10" s="279" t="e">
        <f t="shared" si="0"/>
        <v>#N/A</v>
      </c>
      <c r="C10" s="280"/>
      <c r="D10" s="100" t="e">
        <f t="shared" si="1"/>
        <v>#N/A</v>
      </c>
      <c r="E10" s="101"/>
      <c r="F10" s="101"/>
      <c r="G10" s="102"/>
      <c r="H10" s="8"/>
      <c r="J10" s="99">
        <v>7</v>
      </c>
      <c r="K10" s="279" t="e">
        <f t="shared" si="2"/>
        <v>#N/A</v>
      </c>
      <c r="L10" s="280"/>
      <c r="M10" s="100" t="e">
        <f t="shared" si="3"/>
        <v>#N/A</v>
      </c>
      <c r="N10" s="101"/>
      <c r="O10" s="101"/>
      <c r="P10" s="102"/>
      <c r="Q10" s="8"/>
      <c r="S10" s="99">
        <v>7</v>
      </c>
      <c r="T10" s="279" t="e">
        <f t="shared" si="4"/>
        <v>#N/A</v>
      </c>
      <c r="U10" s="280"/>
      <c r="V10" s="100" t="e">
        <f t="shared" si="5"/>
        <v>#N/A</v>
      </c>
      <c r="W10" s="101"/>
      <c r="X10" s="101"/>
      <c r="Y10" s="102"/>
      <c r="Z10" s="8"/>
      <c r="AB10" s="99">
        <v>7</v>
      </c>
      <c r="AC10" s="279" t="e">
        <f t="shared" si="6"/>
        <v>#N/A</v>
      </c>
      <c r="AD10" s="280"/>
      <c r="AE10" s="100" t="e">
        <f t="shared" si="7"/>
        <v>#N/A</v>
      </c>
      <c r="AF10" s="101"/>
      <c r="AG10" s="101"/>
      <c r="AH10" s="102"/>
    </row>
    <row r="11" spans="1:34" ht="31.5" customHeight="1" x14ac:dyDescent="0.3">
      <c r="A11" s="99">
        <v>8</v>
      </c>
      <c r="B11" s="279" t="e">
        <f t="shared" si="0"/>
        <v>#N/A</v>
      </c>
      <c r="C11" s="280"/>
      <c r="D11" s="100" t="e">
        <f t="shared" si="1"/>
        <v>#N/A</v>
      </c>
      <c r="E11" s="101"/>
      <c r="F11" s="101"/>
      <c r="G11" s="102"/>
      <c r="H11" s="8"/>
      <c r="J11" s="99">
        <v>8</v>
      </c>
      <c r="K11" s="279" t="e">
        <f t="shared" si="2"/>
        <v>#N/A</v>
      </c>
      <c r="L11" s="280"/>
      <c r="M11" s="100" t="e">
        <f t="shared" si="3"/>
        <v>#N/A</v>
      </c>
      <c r="N11" s="101"/>
      <c r="O11" s="101"/>
      <c r="P11" s="102"/>
      <c r="Q11" s="8"/>
      <c r="S11" s="99">
        <v>8</v>
      </c>
      <c r="T11" s="279" t="e">
        <f t="shared" si="4"/>
        <v>#N/A</v>
      </c>
      <c r="U11" s="280"/>
      <c r="V11" s="100" t="e">
        <f t="shared" si="5"/>
        <v>#N/A</v>
      </c>
      <c r="W11" s="101"/>
      <c r="X11" s="101"/>
      <c r="Y11" s="102"/>
      <c r="Z11" s="8"/>
      <c r="AB11" s="99">
        <v>8</v>
      </c>
      <c r="AC11" s="279" t="e">
        <f t="shared" si="6"/>
        <v>#N/A</v>
      </c>
      <c r="AD11" s="280"/>
      <c r="AE11" s="100" t="e">
        <f t="shared" si="7"/>
        <v>#N/A</v>
      </c>
      <c r="AF11" s="101"/>
      <c r="AG11" s="101"/>
      <c r="AH11" s="102"/>
    </row>
    <row r="12" spans="1:34" ht="31.5" customHeight="1" x14ac:dyDescent="0.3">
      <c r="A12" s="99">
        <v>9</v>
      </c>
      <c r="B12" s="279" t="e">
        <f t="shared" si="0"/>
        <v>#N/A</v>
      </c>
      <c r="C12" s="280"/>
      <c r="D12" s="100" t="e">
        <f t="shared" si="1"/>
        <v>#N/A</v>
      </c>
      <c r="E12" s="101"/>
      <c r="F12" s="101"/>
      <c r="G12" s="102"/>
      <c r="H12" s="8"/>
      <c r="J12" s="99">
        <v>9</v>
      </c>
      <c r="K12" s="279" t="e">
        <f t="shared" si="2"/>
        <v>#N/A</v>
      </c>
      <c r="L12" s="280"/>
      <c r="M12" s="100" t="e">
        <f t="shared" si="3"/>
        <v>#N/A</v>
      </c>
      <c r="N12" s="101"/>
      <c r="O12" s="101"/>
      <c r="P12" s="102"/>
      <c r="Q12" s="8"/>
      <c r="S12" s="99">
        <v>9</v>
      </c>
      <c r="T12" s="279" t="e">
        <f t="shared" si="4"/>
        <v>#N/A</v>
      </c>
      <c r="U12" s="280"/>
      <c r="V12" s="100" t="e">
        <f t="shared" si="5"/>
        <v>#N/A</v>
      </c>
      <c r="W12" s="101"/>
      <c r="X12" s="101"/>
      <c r="Y12" s="102"/>
      <c r="Z12" s="8"/>
      <c r="AB12" s="99">
        <v>9</v>
      </c>
      <c r="AC12" s="279" t="e">
        <f t="shared" si="6"/>
        <v>#N/A</v>
      </c>
      <c r="AD12" s="280"/>
      <c r="AE12" s="100" t="e">
        <f t="shared" si="7"/>
        <v>#N/A</v>
      </c>
      <c r="AF12" s="101"/>
      <c r="AG12" s="101"/>
      <c r="AH12" s="102"/>
    </row>
    <row r="13" spans="1:34" ht="31.5" customHeight="1" x14ac:dyDescent="0.3">
      <c r="A13" s="99">
        <v>10</v>
      </c>
      <c r="B13" s="279" t="e">
        <f t="shared" si="0"/>
        <v>#N/A</v>
      </c>
      <c r="C13" s="280"/>
      <c r="D13" s="100" t="e">
        <f t="shared" si="1"/>
        <v>#N/A</v>
      </c>
      <c r="E13" s="101"/>
      <c r="F13" s="101"/>
      <c r="G13" s="102"/>
      <c r="H13" s="8"/>
      <c r="J13" s="99">
        <v>10</v>
      </c>
      <c r="K13" s="279" t="e">
        <f t="shared" si="2"/>
        <v>#N/A</v>
      </c>
      <c r="L13" s="280"/>
      <c r="M13" s="100" t="e">
        <f t="shared" si="3"/>
        <v>#N/A</v>
      </c>
      <c r="N13" s="101"/>
      <c r="O13" s="101"/>
      <c r="P13" s="102"/>
      <c r="Q13" s="8"/>
      <c r="S13" s="99">
        <v>10</v>
      </c>
      <c r="T13" s="279" t="e">
        <f t="shared" si="4"/>
        <v>#N/A</v>
      </c>
      <c r="U13" s="280"/>
      <c r="V13" s="100" t="e">
        <f t="shared" si="5"/>
        <v>#N/A</v>
      </c>
      <c r="W13" s="101"/>
      <c r="X13" s="101"/>
      <c r="Y13" s="102"/>
      <c r="Z13" s="8"/>
      <c r="AB13" s="99">
        <v>10</v>
      </c>
      <c r="AC13" s="279" t="e">
        <f t="shared" si="6"/>
        <v>#N/A</v>
      </c>
      <c r="AD13" s="280"/>
      <c r="AE13" s="100" t="e">
        <f t="shared" si="7"/>
        <v>#N/A</v>
      </c>
      <c r="AF13" s="101"/>
      <c r="AG13" s="101"/>
      <c r="AH13" s="102"/>
    </row>
    <row r="14" spans="1:34" ht="31.5" customHeight="1" x14ac:dyDescent="0.3">
      <c r="A14" s="99">
        <v>11</v>
      </c>
      <c r="B14" s="279" t="e">
        <f t="shared" si="0"/>
        <v>#N/A</v>
      </c>
      <c r="C14" s="280"/>
      <c r="D14" s="100" t="e">
        <f t="shared" si="1"/>
        <v>#N/A</v>
      </c>
      <c r="E14" s="101"/>
      <c r="F14" s="101"/>
      <c r="G14" s="102"/>
      <c r="H14" s="8"/>
      <c r="J14" s="99">
        <v>11</v>
      </c>
      <c r="K14" s="279" t="e">
        <f t="shared" si="2"/>
        <v>#N/A</v>
      </c>
      <c r="L14" s="280"/>
      <c r="M14" s="100" t="e">
        <f t="shared" si="3"/>
        <v>#N/A</v>
      </c>
      <c r="N14" s="101"/>
      <c r="O14" s="101"/>
      <c r="P14" s="102"/>
      <c r="Q14" s="8"/>
      <c r="S14" s="99">
        <v>11</v>
      </c>
      <c r="T14" s="279" t="e">
        <f t="shared" si="4"/>
        <v>#N/A</v>
      </c>
      <c r="U14" s="280"/>
      <c r="V14" s="100" t="e">
        <f t="shared" si="5"/>
        <v>#N/A</v>
      </c>
      <c r="W14" s="101"/>
      <c r="X14" s="101"/>
      <c r="Y14" s="102"/>
      <c r="Z14" s="8"/>
      <c r="AB14" s="99">
        <v>11</v>
      </c>
      <c r="AC14" s="279" t="e">
        <f t="shared" si="6"/>
        <v>#N/A</v>
      </c>
      <c r="AD14" s="280"/>
      <c r="AE14" s="100" t="e">
        <f t="shared" si="7"/>
        <v>#N/A</v>
      </c>
      <c r="AF14" s="101"/>
      <c r="AG14" s="101"/>
      <c r="AH14" s="102"/>
    </row>
    <row r="15" spans="1:34" ht="31.5" customHeight="1" x14ac:dyDescent="0.3">
      <c r="A15" s="99">
        <v>12</v>
      </c>
      <c r="B15" s="279" t="e">
        <f t="shared" si="0"/>
        <v>#N/A</v>
      </c>
      <c r="C15" s="280"/>
      <c r="D15" s="100" t="e">
        <f t="shared" si="1"/>
        <v>#N/A</v>
      </c>
      <c r="E15" s="101"/>
      <c r="F15" s="101"/>
      <c r="G15" s="102"/>
      <c r="H15" s="8"/>
      <c r="J15" s="99">
        <v>12</v>
      </c>
      <c r="K15" s="279" t="e">
        <f t="shared" si="2"/>
        <v>#N/A</v>
      </c>
      <c r="L15" s="280"/>
      <c r="M15" s="100" t="e">
        <f t="shared" si="3"/>
        <v>#N/A</v>
      </c>
      <c r="N15" s="101"/>
      <c r="O15" s="101"/>
      <c r="P15" s="102"/>
      <c r="Q15" s="8"/>
      <c r="S15" s="99">
        <v>12</v>
      </c>
      <c r="T15" s="279" t="e">
        <f t="shared" si="4"/>
        <v>#N/A</v>
      </c>
      <c r="U15" s="280"/>
      <c r="V15" s="100" t="e">
        <f t="shared" si="5"/>
        <v>#N/A</v>
      </c>
      <c r="W15" s="101"/>
      <c r="X15" s="101"/>
      <c r="Y15" s="102"/>
      <c r="Z15" s="8"/>
      <c r="AB15" s="99">
        <v>12</v>
      </c>
      <c r="AC15" s="279" t="e">
        <f t="shared" si="6"/>
        <v>#N/A</v>
      </c>
      <c r="AD15" s="280"/>
      <c r="AE15" s="100" t="e">
        <f t="shared" si="7"/>
        <v>#N/A</v>
      </c>
      <c r="AF15" s="101"/>
      <c r="AG15" s="101"/>
      <c r="AH15" s="102"/>
    </row>
    <row r="16" spans="1:34" ht="31.5" customHeight="1" x14ac:dyDescent="0.3">
      <c r="A16" s="99">
        <v>13</v>
      </c>
      <c r="B16" s="279"/>
      <c r="C16" s="280"/>
      <c r="D16" s="104"/>
      <c r="E16" s="101"/>
      <c r="F16" s="101"/>
      <c r="G16" s="102"/>
      <c r="H16" s="8"/>
      <c r="J16" s="99">
        <v>13</v>
      </c>
      <c r="K16" s="279"/>
      <c r="L16" s="280"/>
      <c r="M16" s="104"/>
      <c r="N16" s="101"/>
      <c r="O16" s="101"/>
      <c r="P16" s="102"/>
      <c r="Q16" s="8"/>
      <c r="S16" s="99">
        <v>13</v>
      </c>
      <c r="T16" s="279"/>
      <c r="U16" s="280"/>
      <c r="V16" s="104"/>
      <c r="W16" s="101"/>
      <c r="X16" s="101"/>
      <c r="Y16" s="102"/>
      <c r="Z16" s="8"/>
      <c r="AB16" s="99">
        <v>13</v>
      </c>
      <c r="AC16" s="279"/>
      <c r="AD16" s="280"/>
      <c r="AE16" s="104"/>
      <c r="AF16" s="101"/>
      <c r="AG16" s="101"/>
      <c r="AH16" s="102"/>
    </row>
    <row r="17" spans="1:34" ht="31.5" customHeight="1" x14ac:dyDescent="0.3">
      <c r="A17" s="99">
        <v>14</v>
      </c>
      <c r="B17" s="279"/>
      <c r="C17" s="280"/>
      <c r="D17" s="105"/>
      <c r="E17" s="106"/>
      <c r="F17" s="106"/>
      <c r="G17" s="107"/>
      <c r="H17" s="8"/>
      <c r="J17" s="99">
        <v>14</v>
      </c>
      <c r="K17" s="279"/>
      <c r="L17" s="280"/>
      <c r="M17" s="105"/>
      <c r="N17" s="106"/>
      <c r="O17" s="106"/>
      <c r="P17" s="107"/>
      <c r="Q17" s="8"/>
      <c r="S17" s="99">
        <v>14</v>
      </c>
      <c r="T17" s="279"/>
      <c r="U17" s="280"/>
      <c r="V17" s="105"/>
      <c r="W17" s="106"/>
      <c r="X17" s="106"/>
      <c r="Y17" s="107"/>
      <c r="Z17" s="8"/>
      <c r="AB17" s="99">
        <v>14</v>
      </c>
      <c r="AC17" s="279"/>
      <c r="AD17" s="280"/>
      <c r="AE17" s="105"/>
      <c r="AF17" s="106"/>
      <c r="AG17" s="106"/>
      <c r="AH17" s="107"/>
    </row>
    <row r="18" spans="1:34" ht="31.5" customHeight="1" x14ac:dyDescent="0.3">
      <c r="A18" s="99">
        <v>15</v>
      </c>
      <c r="B18" s="279"/>
      <c r="C18" s="280"/>
      <c r="D18" s="104"/>
      <c r="E18" s="101"/>
      <c r="F18" s="101"/>
      <c r="G18" s="102"/>
      <c r="H18" s="8"/>
      <c r="J18" s="99">
        <v>15</v>
      </c>
      <c r="K18" s="279"/>
      <c r="L18" s="280"/>
      <c r="M18" s="104"/>
      <c r="N18" s="101"/>
      <c r="O18" s="101"/>
      <c r="P18" s="102"/>
      <c r="Q18" s="8"/>
      <c r="S18" s="99">
        <v>15</v>
      </c>
      <c r="T18" s="279"/>
      <c r="U18" s="280"/>
      <c r="V18" s="104"/>
      <c r="W18" s="101"/>
      <c r="X18" s="101"/>
      <c r="Y18" s="102"/>
      <c r="Z18" s="8"/>
      <c r="AB18" s="99">
        <v>15</v>
      </c>
      <c r="AC18" s="279"/>
      <c r="AD18" s="280"/>
      <c r="AE18" s="104"/>
      <c r="AF18" s="101"/>
      <c r="AG18" s="101"/>
      <c r="AH18" s="102"/>
    </row>
    <row r="19" spans="1:34" ht="31.5" customHeight="1" x14ac:dyDescent="0.3">
      <c r="A19" s="99">
        <v>16</v>
      </c>
      <c r="B19" s="279"/>
      <c r="C19" s="280"/>
      <c r="D19" s="104"/>
      <c r="E19" s="101"/>
      <c r="F19" s="101"/>
      <c r="G19" s="102"/>
      <c r="H19" s="8"/>
      <c r="J19" s="99">
        <v>16</v>
      </c>
      <c r="K19" s="279"/>
      <c r="L19" s="280"/>
      <c r="M19" s="104"/>
      <c r="N19" s="101"/>
      <c r="O19" s="101"/>
      <c r="P19" s="102"/>
      <c r="Q19" s="8"/>
      <c r="S19" s="99">
        <v>16</v>
      </c>
      <c r="T19" s="279"/>
      <c r="U19" s="280"/>
      <c r="V19" s="104"/>
      <c r="W19" s="101"/>
      <c r="X19" s="101"/>
      <c r="Y19" s="102"/>
      <c r="Z19" s="8"/>
      <c r="AB19" s="99">
        <v>16</v>
      </c>
      <c r="AC19" s="279"/>
      <c r="AD19" s="280"/>
      <c r="AE19" s="104"/>
      <c r="AF19" s="101"/>
      <c r="AG19" s="101"/>
      <c r="AH19" s="102"/>
    </row>
    <row r="20" spans="1:34" ht="31.5" customHeight="1" x14ac:dyDescent="0.3">
      <c r="A20" s="99">
        <v>17</v>
      </c>
      <c r="B20" s="279"/>
      <c r="C20" s="280"/>
      <c r="D20" s="104"/>
      <c r="E20" s="101"/>
      <c r="F20" s="101"/>
      <c r="G20" s="102"/>
      <c r="H20" s="8"/>
      <c r="J20" s="99">
        <v>17</v>
      </c>
      <c r="K20" s="279"/>
      <c r="L20" s="280"/>
      <c r="M20" s="104"/>
      <c r="N20" s="101"/>
      <c r="O20" s="101"/>
      <c r="P20" s="102"/>
      <c r="Q20" s="8"/>
      <c r="S20" s="99">
        <v>17</v>
      </c>
      <c r="T20" s="279"/>
      <c r="U20" s="280"/>
      <c r="V20" s="104"/>
      <c r="W20" s="101"/>
      <c r="X20" s="101"/>
      <c r="Y20" s="102"/>
      <c r="Z20" s="8"/>
      <c r="AB20" s="99">
        <v>17</v>
      </c>
      <c r="AC20" s="279"/>
      <c r="AD20" s="280"/>
      <c r="AE20" s="104"/>
      <c r="AF20" s="101"/>
      <c r="AG20" s="101"/>
      <c r="AH20" s="102"/>
    </row>
    <row r="21" spans="1:34" ht="31.5" customHeight="1" x14ac:dyDescent="0.3">
      <c r="A21" s="99">
        <v>18</v>
      </c>
      <c r="B21" s="279"/>
      <c r="C21" s="280"/>
      <c r="D21" s="108"/>
      <c r="E21" s="97"/>
      <c r="F21" s="97"/>
      <c r="G21" s="98"/>
      <c r="H21" s="8"/>
      <c r="J21" s="99">
        <v>18</v>
      </c>
      <c r="K21" s="279"/>
      <c r="L21" s="280"/>
      <c r="M21" s="108"/>
      <c r="N21" s="97"/>
      <c r="O21" s="97"/>
      <c r="P21" s="98"/>
      <c r="Q21" s="8"/>
      <c r="S21" s="99">
        <v>18</v>
      </c>
      <c r="T21" s="279"/>
      <c r="U21" s="280"/>
      <c r="V21" s="108"/>
      <c r="W21" s="97"/>
      <c r="X21" s="97"/>
      <c r="Y21" s="98"/>
      <c r="Z21" s="8"/>
      <c r="AB21" s="99">
        <v>18</v>
      </c>
      <c r="AC21" s="279"/>
      <c r="AD21" s="280"/>
      <c r="AE21" s="108"/>
      <c r="AF21" s="97"/>
      <c r="AG21" s="97"/>
      <c r="AH21" s="98"/>
    </row>
    <row r="22" spans="1:34" ht="31.5" customHeight="1" x14ac:dyDescent="0.3">
      <c r="A22" s="99">
        <v>19</v>
      </c>
      <c r="B22" s="275"/>
      <c r="C22" s="276"/>
      <c r="D22" s="104"/>
      <c r="E22" s="101"/>
      <c r="F22" s="101"/>
      <c r="G22" s="102"/>
      <c r="H22" s="8"/>
      <c r="J22" s="99">
        <v>19</v>
      </c>
      <c r="K22" s="275"/>
      <c r="L22" s="276"/>
      <c r="M22" s="104"/>
      <c r="N22" s="101"/>
      <c r="O22" s="101"/>
      <c r="P22" s="102"/>
      <c r="Q22" s="8"/>
      <c r="S22" s="99">
        <v>19</v>
      </c>
      <c r="T22" s="275"/>
      <c r="U22" s="276"/>
      <c r="V22" s="104"/>
      <c r="W22" s="101"/>
      <c r="X22" s="101"/>
      <c r="Y22" s="102"/>
      <c r="Z22" s="8"/>
      <c r="AB22" s="99">
        <v>19</v>
      </c>
      <c r="AC22" s="275"/>
      <c r="AD22" s="276"/>
      <c r="AE22" s="104"/>
      <c r="AF22" s="101"/>
      <c r="AG22" s="101"/>
      <c r="AH22" s="102"/>
    </row>
    <row r="23" spans="1:34" ht="31.5" customHeight="1" thickBot="1" x14ac:dyDescent="0.35">
      <c r="A23" s="109">
        <v>20</v>
      </c>
      <c r="B23" s="277"/>
      <c r="C23" s="278"/>
      <c r="D23" s="110"/>
      <c r="E23" s="111"/>
      <c r="F23" s="111"/>
      <c r="G23" s="112"/>
      <c r="H23" s="8"/>
      <c r="J23" s="109">
        <v>20</v>
      </c>
      <c r="K23" s="277"/>
      <c r="L23" s="278"/>
      <c r="M23" s="110"/>
      <c r="N23" s="111"/>
      <c r="O23" s="111"/>
      <c r="P23" s="112"/>
      <c r="Q23" s="8"/>
      <c r="S23" s="109">
        <v>20</v>
      </c>
      <c r="T23" s="277"/>
      <c r="U23" s="278"/>
      <c r="V23" s="110"/>
      <c r="W23" s="111"/>
      <c r="X23" s="111"/>
      <c r="Y23" s="112"/>
      <c r="Z23" s="8"/>
      <c r="AB23" s="109">
        <v>20</v>
      </c>
      <c r="AC23" s="277"/>
      <c r="AD23" s="278"/>
      <c r="AE23" s="110"/>
      <c r="AF23" s="111"/>
      <c r="AG23" s="111"/>
      <c r="AH23" s="112"/>
    </row>
    <row r="24" spans="1:34" ht="33.75" customHeight="1" x14ac:dyDescent="0.35">
      <c r="A24" s="273" t="s">
        <v>58</v>
      </c>
      <c r="B24" s="273"/>
      <c r="C24" s="273"/>
      <c r="D24" s="274" t="s">
        <v>59</v>
      </c>
      <c r="E24" s="274"/>
      <c r="F24" s="274"/>
      <c r="J24" s="273" t="s">
        <v>58</v>
      </c>
      <c r="K24" s="273"/>
      <c r="L24" s="273"/>
      <c r="M24" s="274" t="s">
        <v>59</v>
      </c>
      <c r="N24" s="274"/>
      <c r="O24" s="274"/>
      <c r="S24" s="273" t="s">
        <v>58</v>
      </c>
      <c r="T24" s="273"/>
      <c r="U24" s="273"/>
      <c r="V24" s="274" t="s">
        <v>59</v>
      </c>
      <c r="W24" s="274"/>
      <c r="X24" s="274"/>
      <c r="AB24" s="273" t="s">
        <v>58</v>
      </c>
      <c r="AC24" s="273"/>
      <c r="AD24" s="273"/>
      <c r="AE24" s="274" t="s">
        <v>59</v>
      </c>
      <c r="AF24" s="274"/>
      <c r="AG24" s="274"/>
    </row>
    <row r="27" spans="1:34" x14ac:dyDescent="0.2">
      <c r="A27" t="s">
        <v>60</v>
      </c>
      <c r="B27" t="s">
        <v>61</v>
      </c>
      <c r="J27" t="s">
        <v>60</v>
      </c>
      <c r="K27" t="s">
        <v>61</v>
      </c>
      <c r="S27" t="s">
        <v>60</v>
      </c>
      <c r="T27" t="s">
        <v>61</v>
      </c>
      <c r="AB27" t="s">
        <v>60</v>
      </c>
      <c r="AC27" t="s">
        <v>61</v>
      </c>
    </row>
    <row r="28" spans="1:34" x14ac:dyDescent="0.2">
      <c r="A28">
        <f>'12 družstiev Pretek č. 4'!C6</f>
        <v>0</v>
      </c>
      <c r="B28">
        <f>'12 družstiev Pretek č. 4'!C5</f>
        <v>0</v>
      </c>
      <c r="C28" t="str">
        <f>'12 družstiev Pretek č. 4'!$B$5</f>
        <v>Košice Browning</v>
      </c>
      <c r="D28">
        <v>1</v>
      </c>
      <c r="E28" t="e">
        <f>VLOOKUP($D28,$A$28:$B$39,COLUMN($B$28:$B$39),0)</f>
        <v>#N/A</v>
      </c>
      <c r="F28" t="e">
        <f>VLOOKUP($D28,$A$28:$C$39,COLUMN($C$28:$C$39),0)</f>
        <v>#N/A</v>
      </c>
      <c r="J28">
        <f>'12 družstiev Pretek č. 4'!F6</f>
        <v>0</v>
      </c>
      <c r="K28">
        <f>'12 družstiev Pretek č. 4'!F5</f>
        <v>0</v>
      </c>
      <c r="L28" t="str">
        <f>'12 družstiev Pretek č. 4'!$B$5</f>
        <v>Košice Browning</v>
      </c>
      <c r="M28">
        <v>1</v>
      </c>
      <c r="N28" t="e">
        <f>VLOOKUP($M28,$J$28:$K$39,COLUMN($B$28:$B$39),0)</f>
        <v>#N/A</v>
      </c>
      <c r="O28" t="e">
        <f>VLOOKUP($M28,$J$28:$L$39,COLUMN($C$28:$C$39),0)</f>
        <v>#N/A</v>
      </c>
      <c r="S28">
        <f>'12 družstiev Pretek č. 4'!I6</f>
        <v>0</v>
      </c>
      <c r="T28">
        <f>'12 družstiev Pretek č. 4'!I5</f>
        <v>0</v>
      </c>
      <c r="U28" t="str">
        <f>'12 družstiev Pretek č. 4'!$B$5</f>
        <v>Košice Browning</v>
      </c>
      <c r="V28">
        <v>1</v>
      </c>
      <c r="W28" t="e">
        <f>VLOOKUP($V28,$S$28:$T$39,COLUMN($B$28:$B$39),0)</f>
        <v>#N/A</v>
      </c>
      <c r="X28" t="e">
        <f>VLOOKUP($V28,$S$28:$U$39,COLUMN($C$28:$C$39),0)</f>
        <v>#N/A</v>
      </c>
      <c r="AB28">
        <f>'12 družstiev Pretek č. 4'!L6</f>
        <v>0</v>
      </c>
      <c r="AC28">
        <f>'12 družstiev Pretek č. 4'!L5</f>
        <v>0</v>
      </c>
      <c r="AD28" t="str">
        <f>'12 družstiev Pretek č. 4'!$B$5</f>
        <v>Košice Browning</v>
      </c>
      <c r="AE28">
        <v>1</v>
      </c>
      <c r="AF28" t="e">
        <f>VLOOKUP($AE28,$AB$28:$AC$39,COLUMN($B$28:$B$39),0)</f>
        <v>#N/A</v>
      </c>
      <c r="AG28" t="e">
        <f>VLOOKUP($AE28,$AB$28:$AD$39,COLUMN($C$28:$C$39),0)</f>
        <v>#N/A</v>
      </c>
    </row>
    <row r="29" spans="1:34" x14ac:dyDescent="0.2">
      <c r="A29">
        <f>'12 družstiev Pretek č. 4'!C8</f>
        <v>0</v>
      </c>
      <c r="B29">
        <f>'12 družstiev Pretek č. 4'!C7</f>
        <v>0</v>
      </c>
      <c r="C29" t="str">
        <f>'12 družstiev Pretek č. 4'!$B$7</f>
        <v>Košice Preston FT</v>
      </c>
      <c r="D29">
        <v>2</v>
      </c>
      <c r="E29" t="e">
        <f t="shared" ref="E29:E39" si="8">VLOOKUP($D29,$A$28:$B$39,COLUMN($B$28:$B$39),0)</f>
        <v>#N/A</v>
      </c>
      <c r="F29" t="e">
        <f t="shared" ref="F29:F39" si="9">VLOOKUP($D29,$A$28:$C$39,COLUMN($C$28:$C$39),0)</f>
        <v>#N/A</v>
      </c>
      <c r="J29">
        <f>'12 družstiev Pretek č. 4'!F8</f>
        <v>0</v>
      </c>
      <c r="K29">
        <f>'12 družstiev Pretek č. 4'!F7</f>
        <v>0</v>
      </c>
      <c r="L29" t="str">
        <f>'12 družstiev Pretek č. 4'!$B$7</f>
        <v>Košice Preston FT</v>
      </c>
      <c r="M29">
        <v>2</v>
      </c>
      <c r="N29" t="e">
        <f t="shared" ref="N29:N39" si="10">VLOOKUP($M29,$J$28:$K$39,COLUMN($B$28:$B$39),0)</f>
        <v>#N/A</v>
      </c>
      <c r="O29" t="e">
        <f t="shared" ref="O29:O39" si="11">VLOOKUP($M29,$J$28:$L$39,COLUMN($C$28:$C$39),0)</f>
        <v>#N/A</v>
      </c>
      <c r="S29">
        <f>'12 družstiev Pretek č. 4'!I8</f>
        <v>0</v>
      </c>
      <c r="T29">
        <f>'12 družstiev Pretek č. 4'!I7</f>
        <v>0</v>
      </c>
      <c r="U29" t="str">
        <f>'12 družstiev Pretek č. 4'!$B$7</f>
        <v>Košice Preston FT</v>
      </c>
      <c r="V29">
        <v>2</v>
      </c>
      <c r="W29" t="e">
        <f t="shared" ref="W29:W39" si="12">VLOOKUP($V29,$S$28:$T$39,COLUMN($B$28:$B$39),0)</f>
        <v>#N/A</v>
      </c>
      <c r="X29" t="e">
        <f t="shared" ref="X29:X39" si="13">VLOOKUP($V29,$S$28:$U$39,COLUMN($C$28:$C$39),0)</f>
        <v>#N/A</v>
      </c>
      <c r="AB29">
        <f>'12 družstiev Pretek č. 4'!L8</f>
        <v>0</v>
      </c>
      <c r="AC29">
        <f>'12 družstiev Pretek č. 4'!L7</f>
        <v>0</v>
      </c>
      <c r="AD29" t="str">
        <f>'12 družstiev Pretek č. 4'!$B$7</f>
        <v>Košice Preston FT</v>
      </c>
      <c r="AE29">
        <v>2</v>
      </c>
      <c r="AF29" t="e">
        <f t="shared" ref="AF29:AF39" si="14">VLOOKUP($AE29,$AB$28:$AC$39,COLUMN($B$28:$B$39),0)</f>
        <v>#N/A</v>
      </c>
      <c r="AG29" t="e">
        <f t="shared" ref="AG29:AG39" si="15">VLOOKUP($AE29,$AB$28:$AD$39,COLUMN($C$28:$C$39),0)</f>
        <v>#N/A</v>
      </c>
    </row>
    <row r="30" spans="1:34" x14ac:dyDescent="0.2">
      <c r="A30">
        <f>'12 družstiev Pretek č. 4'!C10</f>
        <v>0</v>
      </c>
      <c r="B30">
        <f>'12 družstiev Pretek č. 4'!C9</f>
        <v>0</v>
      </c>
      <c r="C30" t="str">
        <f>'12 družstiev Pretek č. 4'!$B$9</f>
        <v>Košice                        Slange Team A</v>
      </c>
      <c r="D30">
        <v>3</v>
      </c>
      <c r="E30" t="e">
        <f t="shared" si="8"/>
        <v>#N/A</v>
      </c>
      <c r="F30" t="e">
        <f t="shared" si="9"/>
        <v>#N/A</v>
      </c>
      <c r="J30">
        <f>'12 družstiev Pretek č. 4'!F10</f>
        <v>0</v>
      </c>
      <c r="K30">
        <f>'12 družstiev Pretek č. 4'!F9</f>
        <v>0</v>
      </c>
      <c r="L30" t="str">
        <f>'12 družstiev Pretek č. 4'!$B$9</f>
        <v>Košice                        Slange Team A</v>
      </c>
      <c r="M30">
        <v>3</v>
      </c>
      <c r="N30" t="e">
        <f t="shared" si="10"/>
        <v>#N/A</v>
      </c>
      <c r="O30" t="e">
        <f t="shared" si="11"/>
        <v>#N/A</v>
      </c>
      <c r="S30">
        <f>'12 družstiev Pretek č. 4'!I10</f>
        <v>0</v>
      </c>
      <c r="T30">
        <f>'12 družstiev Pretek č. 4'!I9</f>
        <v>0</v>
      </c>
      <c r="U30" t="str">
        <f>'12 družstiev Pretek č. 4'!$B$9</f>
        <v>Košice                        Slange Team A</v>
      </c>
      <c r="V30">
        <v>3</v>
      </c>
      <c r="W30" t="e">
        <f t="shared" si="12"/>
        <v>#N/A</v>
      </c>
      <c r="X30" t="e">
        <f t="shared" si="13"/>
        <v>#N/A</v>
      </c>
      <c r="AB30">
        <f>'12 družstiev Pretek č. 4'!L10</f>
        <v>0</v>
      </c>
      <c r="AC30">
        <f>'12 družstiev Pretek č. 4'!L9</f>
        <v>0</v>
      </c>
      <c r="AD30" t="str">
        <f>'12 družstiev Pretek č. 4'!$B$9</f>
        <v>Košice                        Slange Team A</v>
      </c>
      <c r="AE30">
        <v>3</v>
      </c>
      <c r="AF30" t="e">
        <f t="shared" si="14"/>
        <v>#N/A</v>
      </c>
      <c r="AG30" t="e">
        <f t="shared" si="15"/>
        <v>#N/A</v>
      </c>
    </row>
    <row r="31" spans="1:34" x14ac:dyDescent="0.2">
      <c r="A31">
        <f>'12 družstiev Pretek č. 4'!C12</f>
        <v>0</v>
      </c>
      <c r="B31">
        <f>'12 družstiev Pretek č. 4'!C11</f>
        <v>0</v>
      </c>
      <c r="C31" t="str">
        <f>'12 družstiev Pretek č. 4'!$B$11</f>
        <v>Košice                        Veteran team</v>
      </c>
      <c r="D31">
        <v>4</v>
      </c>
      <c r="E31" t="e">
        <f t="shared" si="8"/>
        <v>#N/A</v>
      </c>
      <c r="F31" t="e">
        <f t="shared" si="9"/>
        <v>#N/A</v>
      </c>
      <c r="J31">
        <f>'12 družstiev Pretek č. 4'!F12</f>
        <v>0</v>
      </c>
      <c r="K31">
        <f>'12 družstiev Pretek č. 4'!F11</f>
        <v>0</v>
      </c>
      <c r="L31" t="str">
        <f>'12 družstiev Pretek č. 4'!$B$11</f>
        <v>Košice                        Veteran team</v>
      </c>
      <c r="M31">
        <v>4</v>
      </c>
      <c r="N31" t="e">
        <f t="shared" si="10"/>
        <v>#N/A</v>
      </c>
      <c r="O31" t="e">
        <f t="shared" si="11"/>
        <v>#N/A</v>
      </c>
      <c r="S31">
        <f>'12 družstiev Pretek č. 4'!I12</f>
        <v>0</v>
      </c>
      <c r="T31">
        <f>'12 družstiev Pretek č. 4'!I11</f>
        <v>0</v>
      </c>
      <c r="U31" t="str">
        <f>'12 družstiev Pretek č. 4'!$B$11</f>
        <v>Košice                        Veteran team</v>
      </c>
      <c r="V31">
        <v>4</v>
      </c>
      <c r="W31" t="e">
        <f t="shared" si="12"/>
        <v>#N/A</v>
      </c>
      <c r="X31" t="e">
        <f t="shared" si="13"/>
        <v>#N/A</v>
      </c>
      <c r="AB31">
        <f>'12 družstiev Pretek č. 4'!L12</f>
        <v>0</v>
      </c>
      <c r="AC31">
        <f>'12 družstiev Pretek č. 4'!L11</f>
        <v>0</v>
      </c>
      <c r="AD31" t="str">
        <f>'12 družstiev Pretek č. 4'!$B$11</f>
        <v>Košice                        Veteran team</v>
      </c>
      <c r="AE31">
        <v>4</v>
      </c>
      <c r="AF31" t="e">
        <f t="shared" si="14"/>
        <v>#N/A</v>
      </c>
      <c r="AG31" t="e">
        <f t="shared" si="15"/>
        <v>#N/A</v>
      </c>
    </row>
    <row r="32" spans="1:34" x14ac:dyDescent="0.2">
      <c r="A32">
        <f>'12 družstiev Pretek č. 4'!C14</f>
        <v>0</v>
      </c>
      <c r="B32">
        <f>'12 družstiev Pretek č. 4'!C13</f>
        <v>0</v>
      </c>
      <c r="C32" t="str">
        <f>'12 družstiev Pretek č. 4'!$B$13</f>
        <v>Považská Bystrica  Browning 2</v>
      </c>
      <c r="D32">
        <v>5</v>
      </c>
      <c r="E32" t="e">
        <f t="shared" si="8"/>
        <v>#N/A</v>
      </c>
      <c r="F32" t="e">
        <f t="shared" si="9"/>
        <v>#N/A</v>
      </c>
      <c r="J32">
        <f>'12 družstiev Pretek č. 4'!F14</f>
        <v>0</v>
      </c>
      <c r="K32">
        <f>'12 družstiev Pretek č. 4'!F13</f>
        <v>0</v>
      </c>
      <c r="L32" t="str">
        <f>'12 družstiev Pretek č. 4'!$B$13</f>
        <v>Považská Bystrica  Browning 2</v>
      </c>
      <c r="M32">
        <v>5</v>
      </c>
      <c r="N32" t="e">
        <f t="shared" si="10"/>
        <v>#N/A</v>
      </c>
      <c r="O32" t="e">
        <f t="shared" si="11"/>
        <v>#N/A</v>
      </c>
      <c r="S32">
        <f>'12 družstiev Pretek č. 4'!I14</f>
        <v>0</v>
      </c>
      <c r="T32">
        <f>'12 družstiev Pretek č. 4'!I13</f>
        <v>0</v>
      </c>
      <c r="U32" t="str">
        <f>'12 družstiev Pretek č. 4'!$B$13</f>
        <v>Považská Bystrica  Browning 2</v>
      </c>
      <c r="V32">
        <v>5</v>
      </c>
      <c r="W32" t="e">
        <f t="shared" si="12"/>
        <v>#N/A</v>
      </c>
      <c r="X32" t="e">
        <f t="shared" si="13"/>
        <v>#N/A</v>
      </c>
      <c r="AB32">
        <f>'12 družstiev Pretek č. 4'!L14</f>
        <v>0</v>
      </c>
      <c r="AC32">
        <f>'12 družstiev Pretek č. 4'!L13</f>
        <v>0</v>
      </c>
      <c r="AD32" t="str">
        <f>'12 družstiev Pretek č. 4'!$B$13</f>
        <v>Považská Bystrica  Browning 2</v>
      </c>
      <c r="AE32">
        <v>5</v>
      </c>
      <c r="AF32" t="e">
        <f t="shared" si="14"/>
        <v>#N/A</v>
      </c>
      <c r="AG32" t="e">
        <f t="shared" si="15"/>
        <v>#N/A</v>
      </c>
    </row>
    <row r="33" spans="1:33" x14ac:dyDescent="0.2">
      <c r="A33">
        <f>'12 družstiev Pretek č. 4'!C16</f>
        <v>0</v>
      </c>
      <c r="B33">
        <f>'12 družstiev Pretek č. 4'!C15</f>
        <v>0</v>
      </c>
      <c r="C33" t="str">
        <f>'12 družstiev Pretek č. 4'!$B$15</f>
        <v>Veľké Kapušany</v>
      </c>
      <c r="D33">
        <v>6</v>
      </c>
      <c r="E33" t="e">
        <f t="shared" si="8"/>
        <v>#N/A</v>
      </c>
      <c r="F33" t="e">
        <f t="shared" si="9"/>
        <v>#N/A</v>
      </c>
      <c r="J33">
        <f>'12 družstiev Pretek č. 4'!F16</f>
        <v>0</v>
      </c>
      <c r="K33">
        <f>'12 družstiev Pretek č. 4'!F15</f>
        <v>0</v>
      </c>
      <c r="L33" t="str">
        <f>'12 družstiev Pretek č. 4'!$B$15</f>
        <v>Veľké Kapušany</v>
      </c>
      <c r="M33">
        <v>6</v>
      </c>
      <c r="N33" t="e">
        <f t="shared" si="10"/>
        <v>#N/A</v>
      </c>
      <c r="O33" t="e">
        <f t="shared" si="11"/>
        <v>#N/A</v>
      </c>
      <c r="S33">
        <f>'12 družstiev Pretek č. 4'!I16</f>
        <v>0</v>
      </c>
      <c r="T33">
        <f>'12 družstiev Pretek č. 4'!I15</f>
        <v>0</v>
      </c>
      <c r="U33" t="str">
        <f>'12 družstiev Pretek č. 4'!$B$15</f>
        <v>Veľké Kapušany</v>
      </c>
      <c r="V33">
        <v>6</v>
      </c>
      <c r="W33" t="e">
        <f t="shared" si="12"/>
        <v>#N/A</v>
      </c>
      <c r="X33" t="e">
        <f t="shared" si="13"/>
        <v>#N/A</v>
      </c>
      <c r="AB33">
        <f>'12 družstiev Pretek č. 4'!L16</f>
        <v>0</v>
      </c>
      <c r="AC33">
        <f>'12 družstiev Pretek č. 4'!L15</f>
        <v>0</v>
      </c>
      <c r="AD33" t="str">
        <f>'12 družstiev Pretek č. 4'!$B$15</f>
        <v>Veľké Kapušany</v>
      </c>
      <c r="AE33">
        <v>6</v>
      </c>
      <c r="AF33" t="e">
        <f t="shared" si="14"/>
        <v>#N/A</v>
      </c>
      <c r="AG33" t="e">
        <f t="shared" si="15"/>
        <v>#N/A</v>
      </c>
    </row>
    <row r="34" spans="1:33" x14ac:dyDescent="0.2">
      <c r="A34">
        <f>'12 družstiev Pretek č. 4'!C18</f>
        <v>0</v>
      </c>
      <c r="B34">
        <f>'12 družstiev Pretek č. 4'!C17</f>
        <v>0</v>
      </c>
      <c r="C34" t="str">
        <f>'12 družstiev Pretek č. 4'!$B$17</f>
        <v>Veľký Krtíš</v>
      </c>
      <c r="D34">
        <v>7</v>
      </c>
      <c r="E34" t="e">
        <f t="shared" si="8"/>
        <v>#N/A</v>
      </c>
      <c r="F34" t="e">
        <f t="shared" si="9"/>
        <v>#N/A</v>
      </c>
      <c r="J34">
        <f>'12 družstiev Pretek č. 4'!F18</f>
        <v>0</v>
      </c>
      <c r="K34">
        <f>'12 družstiev Pretek č. 4'!F17</f>
        <v>0</v>
      </c>
      <c r="L34" t="str">
        <f>'12 družstiev Pretek č. 4'!$B$17</f>
        <v>Veľký Krtíš</v>
      </c>
      <c r="M34">
        <v>7</v>
      </c>
      <c r="N34" t="e">
        <f t="shared" si="10"/>
        <v>#N/A</v>
      </c>
      <c r="O34" t="e">
        <f t="shared" si="11"/>
        <v>#N/A</v>
      </c>
      <c r="S34">
        <f>'12 družstiev Pretek č. 4'!I18</f>
        <v>0</v>
      </c>
      <c r="T34">
        <f>'12 družstiev Pretek č. 4'!I17</f>
        <v>0</v>
      </c>
      <c r="U34" t="str">
        <f>'12 družstiev Pretek č. 4'!$B$17</f>
        <v>Veľký Krtíš</v>
      </c>
      <c r="V34">
        <v>7</v>
      </c>
      <c r="W34" t="e">
        <f t="shared" si="12"/>
        <v>#N/A</v>
      </c>
      <c r="X34" t="e">
        <f t="shared" si="13"/>
        <v>#N/A</v>
      </c>
      <c r="AB34">
        <f>'12 družstiev Pretek č. 4'!L18</f>
        <v>0</v>
      </c>
      <c r="AC34">
        <f>'12 družstiev Pretek č. 4'!L17</f>
        <v>0</v>
      </c>
      <c r="AD34" t="str">
        <f>'12 družstiev Pretek č. 4'!$B$17</f>
        <v>Veľký Krtíš</v>
      </c>
      <c r="AE34">
        <v>7</v>
      </c>
      <c r="AF34" t="e">
        <f t="shared" si="14"/>
        <v>#N/A</v>
      </c>
      <c r="AG34" t="e">
        <f t="shared" si="15"/>
        <v>#N/A</v>
      </c>
    </row>
    <row r="35" spans="1:33" x14ac:dyDescent="0.2">
      <c r="A35">
        <f>'12 družstiev Pretek č. 4'!C20</f>
        <v>0</v>
      </c>
      <c r="B35">
        <f>'12 družstiev Pretek č. 4'!C19</f>
        <v>0</v>
      </c>
      <c r="C35" t="str">
        <f>'12 družstiev Pretek č. 4'!$B$19</f>
        <v>Žilina</v>
      </c>
      <c r="D35">
        <v>8</v>
      </c>
      <c r="E35" t="e">
        <f t="shared" si="8"/>
        <v>#N/A</v>
      </c>
      <c r="F35" t="e">
        <f t="shared" si="9"/>
        <v>#N/A</v>
      </c>
      <c r="J35">
        <f>'12 družstiev Pretek č. 4'!F20</f>
        <v>0</v>
      </c>
      <c r="K35">
        <f>'12 družstiev Pretek č. 4'!F19</f>
        <v>0</v>
      </c>
      <c r="L35" t="str">
        <f>'12 družstiev Pretek č. 4'!$B$19</f>
        <v>Žilina</v>
      </c>
      <c r="M35">
        <v>8</v>
      </c>
      <c r="N35" t="e">
        <f t="shared" si="10"/>
        <v>#N/A</v>
      </c>
      <c r="O35" t="e">
        <f t="shared" si="11"/>
        <v>#N/A</v>
      </c>
      <c r="S35">
        <f>'12 družstiev Pretek č. 4'!I20</f>
        <v>0</v>
      </c>
      <c r="T35">
        <f>'12 družstiev Pretek č. 4'!I19</f>
        <v>0</v>
      </c>
      <c r="U35" t="str">
        <f>'12 družstiev Pretek č. 4'!$B$19</f>
        <v>Žilina</v>
      </c>
      <c r="V35">
        <v>8</v>
      </c>
      <c r="W35" t="e">
        <f t="shared" si="12"/>
        <v>#N/A</v>
      </c>
      <c r="X35" t="e">
        <f t="shared" si="13"/>
        <v>#N/A</v>
      </c>
      <c r="AB35">
        <f>'12 družstiev Pretek č. 4'!L20</f>
        <v>0</v>
      </c>
      <c r="AC35">
        <f>'12 družstiev Pretek č. 4'!L19</f>
        <v>0</v>
      </c>
      <c r="AD35" t="str">
        <f>'12 družstiev Pretek č. 4'!$B$19</f>
        <v>Žilina</v>
      </c>
      <c r="AE35">
        <v>8</v>
      </c>
      <c r="AF35" t="e">
        <f t="shared" si="14"/>
        <v>#N/A</v>
      </c>
      <c r="AG35" t="e">
        <f t="shared" si="15"/>
        <v>#N/A</v>
      </c>
    </row>
    <row r="36" spans="1:33" x14ac:dyDescent="0.2">
      <c r="A36">
        <f>'12 družstiev Pretek č. 4'!C22</f>
        <v>0</v>
      </c>
      <c r="B36">
        <f>'12 družstiev Pretek č. 4'!C21</f>
        <v>0</v>
      </c>
      <c r="C36" t="str">
        <f>'12 družstiev Pretek č. 4'!$B$21</f>
        <v xml:space="preserve">Košice E                            </v>
      </c>
      <c r="D36">
        <v>9</v>
      </c>
      <c r="E36" t="e">
        <f t="shared" si="8"/>
        <v>#N/A</v>
      </c>
      <c r="F36" t="e">
        <f t="shared" si="9"/>
        <v>#N/A</v>
      </c>
      <c r="J36">
        <f>'12 družstiev Pretek č. 4'!F22</f>
        <v>0</v>
      </c>
      <c r="K36">
        <f>'12 družstiev Pretek č. 4'!F21</f>
        <v>0</v>
      </c>
      <c r="L36" t="str">
        <f>'12 družstiev Pretek č. 4'!$B$21</f>
        <v xml:space="preserve">Košice E                            </v>
      </c>
      <c r="M36">
        <v>9</v>
      </c>
      <c r="N36" t="e">
        <f t="shared" si="10"/>
        <v>#N/A</v>
      </c>
      <c r="O36" t="e">
        <f t="shared" si="11"/>
        <v>#N/A</v>
      </c>
      <c r="S36">
        <f>'12 družstiev Pretek č. 4'!I22</f>
        <v>0</v>
      </c>
      <c r="T36">
        <f>'12 družstiev Pretek č. 4'!I21</f>
        <v>0</v>
      </c>
      <c r="U36" t="str">
        <f>'12 družstiev Pretek č. 4'!$B$21</f>
        <v xml:space="preserve">Košice E                            </v>
      </c>
      <c r="V36">
        <v>9</v>
      </c>
      <c r="W36" t="e">
        <f t="shared" si="12"/>
        <v>#N/A</v>
      </c>
      <c r="X36" t="e">
        <f t="shared" si="13"/>
        <v>#N/A</v>
      </c>
      <c r="AB36">
        <f>'12 družstiev Pretek č. 4'!L22</f>
        <v>0</v>
      </c>
      <c r="AC36">
        <f>'12 družstiev Pretek č. 4'!L21</f>
        <v>0</v>
      </c>
      <c r="AD36" t="str">
        <f>'12 družstiev Pretek č. 4'!$B$21</f>
        <v xml:space="preserve">Košice E                            </v>
      </c>
      <c r="AE36">
        <v>9</v>
      </c>
      <c r="AF36" t="e">
        <f t="shared" si="14"/>
        <v>#N/A</v>
      </c>
      <c r="AG36" t="e">
        <f t="shared" si="15"/>
        <v>#N/A</v>
      </c>
    </row>
    <row r="37" spans="1:33" x14ac:dyDescent="0.2">
      <c r="A37">
        <f>'12 družstiev Pretek č. 4'!C24</f>
        <v>0</v>
      </c>
      <c r="B37">
        <f>'12 družstiev Pretek č. 4'!C23</f>
        <v>0</v>
      </c>
      <c r="C37" t="str">
        <f>'12 družstiev Pretek č. 4'!$B$23</f>
        <v>M</v>
      </c>
      <c r="D37">
        <v>10</v>
      </c>
      <c r="E37" t="e">
        <f t="shared" si="8"/>
        <v>#N/A</v>
      </c>
      <c r="F37" t="e">
        <f t="shared" si="9"/>
        <v>#N/A</v>
      </c>
      <c r="J37">
        <f>'12 družstiev Pretek č. 4'!F24</f>
        <v>0</v>
      </c>
      <c r="K37">
        <f>'12 družstiev Pretek č. 4'!F23</f>
        <v>0</v>
      </c>
      <c r="L37" t="str">
        <f>'12 družstiev Pretek č. 4'!$B$23</f>
        <v>M</v>
      </c>
      <c r="M37">
        <v>10</v>
      </c>
      <c r="N37" t="e">
        <f t="shared" si="10"/>
        <v>#N/A</v>
      </c>
      <c r="O37" t="e">
        <f t="shared" si="11"/>
        <v>#N/A</v>
      </c>
      <c r="S37">
        <f>'12 družstiev Pretek č. 4'!I24</f>
        <v>0</v>
      </c>
      <c r="T37">
        <f>'12 družstiev Pretek č. 4'!I23</f>
        <v>0</v>
      </c>
      <c r="U37" t="str">
        <f>'12 družstiev Pretek č. 4'!$B$23</f>
        <v>M</v>
      </c>
      <c r="V37">
        <v>10</v>
      </c>
      <c r="W37" t="e">
        <f t="shared" si="12"/>
        <v>#N/A</v>
      </c>
      <c r="X37" t="e">
        <f t="shared" si="13"/>
        <v>#N/A</v>
      </c>
      <c r="AB37">
        <f>'12 družstiev Pretek č. 4'!L24</f>
        <v>0</v>
      </c>
      <c r="AC37">
        <f>'12 družstiev Pretek č. 4'!L23</f>
        <v>0</v>
      </c>
      <c r="AD37" t="str">
        <f>'12 družstiev Pretek č. 4'!$B$23</f>
        <v>M</v>
      </c>
      <c r="AE37">
        <v>10</v>
      </c>
      <c r="AF37" t="e">
        <f t="shared" si="14"/>
        <v>#N/A</v>
      </c>
      <c r="AG37" t="e">
        <f t="shared" si="15"/>
        <v>#N/A</v>
      </c>
    </row>
    <row r="38" spans="1:33" x14ac:dyDescent="0.2">
      <c r="A38">
        <f>'12 družstiev Pretek č. 4'!C26</f>
        <v>0</v>
      </c>
      <c r="B38">
        <f>'12 družstiev Pretek č. 4'!C25</f>
        <v>0</v>
      </c>
      <c r="C38" t="str">
        <f>'12 družstiev Pretek č. 4'!$B$25</f>
        <v>N</v>
      </c>
      <c r="D38">
        <v>11</v>
      </c>
      <c r="E38" t="e">
        <f t="shared" si="8"/>
        <v>#N/A</v>
      </c>
      <c r="F38" t="e">
        <f t="shared" si="9"/>
        <v>#N/A</v>
      </c>
      <c r="J38">
        <f>'12 družstiev Pretek č. 4'!F26</f>
        <v>0</v>
      </c>
      <c r="K38">
        <f>'12 družstiev Pretek č. 4'!F25</f>
        <v>0</v>
      </c>
      <c r="L38" t="str">
        <f>'12 družstiev Pretek č. 4'!$B$25</f>
        <v>N</v>
      </c>
      <c r="M38">
        <v>11</v>
      </c>
      <c r="N38" t="e">
        <f t="shared" si="10"/>
        <v>#N/A</v>
      </c>
      <c r="O38" t="e">
        <f t="shared" si="11"/>
        <v>#N/A</v>
      </c>
      <c r="S38">
        <f>'12 družstiev Pretek č. 4'!I26</f>
        <v>0</v>
      </c>
      <c r="T38">
        <f>'12 družstiev Pretek č. 4'!I25</f>
        <v>0</v>
      </c>
      <c r="U38" t="str">
        <f>'12 družstiev Pretek č. 4'!$B$25</f>
        <v>N</v>
      </c>
      <c r="V38">
        <v>11</v>
      </c>
      <c r="W38" t="e">
        <f t="shared" si="12"/>
        <v>#N/A</v>
      </c>
      <c r="X38" t="e">
        <f t="shared" si="13"/>
        <v>#N/A</v>
      </c>
      <c r="AB38">
        <f>'12 družstiev Pretek č. 4'!L26</f>
        <v>0</v>
      </c>
      <c r="AC38">
        <f>'12 družstiev Pretek č. 4'!L25</f>
        <v>0</v>
      </c>
      <c r="AD38" t="str">
        <f>'12 družstiev Pretek č. 4'!$B$25</f>
        <v>N</v>
      </c>
      <c r="AE38">
        <v>11</v>
      </c>
      <c r="AF38" t="e">
        <f t="shared" si="14"/>
        <v>#N/A</v>
      </c>
      <c r="AG38" t="e">
        <f t="shared" si="15"/>
        <v>#N/A</v>
      </c>
    </row>
    <row r="39" spans="1:33" x14ac:dyDescent="0.2">
      <c r="A39">
        <f>'12 družstiev Pretek č. 4'!C28</f>
        <v>0</v>
      </c>
      <c r="B39">
        <f>'12 družstiev Pretek č. 4'!C27</f>
        <v>0</v>
      </c>
      <c r="C39" t="str">
        <f>'12 družstiev Pretek č. 4'!$B$27</f>
        <v>O</v>
      </c>
      <c r="D39">
        <v>12</v>
      </c>
      <c r="E39" t="e">
        <f t="shared" si="8"/>
        <v>#N/A</v>
      </c>
      <c r="F39" t="e">
        <f t="shared" si="9"/>
        <v>#N/A</v>
      </c>
      <c r="J39">
        <f>'12 družstiev Pretek č. 4'!F28</f>
        <v>0</v>
      </c>
      <c r="K39">
        <f>'12 družstiev Pretek č. 4'!F27</f>
        <v>0</v>
      </c>
      <c r="L39" t="str">
        <f>'12 družstiev Pretek č. 4'!$B$27</f>
        <v>O</v>
      </c>
      <c r="M39">
        <v>12</v>
      </c>
      <c r="N39" t="e">
        <f t="shared" si="10"/>
        <v>#N/A</v>
      </c>
      <c r="O39" t="e">
        <f t="shared" si="11"/>
        <v>#N/A</v>
      </c>
      <c r="S39">
        <f>'12 družstiev Pretek č. 4'!I28</f>
        <v>0</v>
      </c>
      <c r="T39">
        <f>'12 družstiev Pretek č. 4'!I27</f>
        <v>0</v>
      </c>
      <c r="U39" t="str">
        <f>'12 družstiev Pretek č. 4'!$B$27</f>
        <v>O</v>
      </c>
      <c r="V39">
        <v>12</v>
      </c>
      <c r="W39" t="e">
        <f t="shared" si="12"/>
        <v>#N/A</v>
      </c>
      <c r="X39" t="e">
        <f t="shared" si="13"/>
        <v>#N/A</v>
      </c>
      <c r="AB39">
        <f>'12 družstiev Pretek č. 4'!L28</f>
        <v>0</v>
      </c>
      <c r="AC39">
        <f>'12 družstiev Pretek č. 4'!L27</f>
        <v>0</v>
      </c>
      <c r="AD39" t="str">
        <f>'12 družstiev Pretek č. 4'!$B$27</f>
        <v>O</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topLeftCell="G1" workbookViewId="0">
      <selection activeCell="A4" sqref="A4"/>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20" max="20" width="15.42578125" bestFit="1" customWidth="1"/>
    <col min="21" max="21" width="26.7109375" bestFit="1" customWidth="1"/>
    <col min="22" max="22" width="30.42578125" bestFit="1" customWidth="1"/>
    <col min="23" max="23" width="15.42578125" bestFit="1" customWidth="1"/>
    <col min="29" max="29" width="15.42578125" bestFit="1" customWidth="1"/>
    <col min="30" max="30" width="26.7109375" bestFit="1" customWidth="1"/>
    <col min="31" max="31" width="30.42578125" bestFit="1" customWidth="1"/>
    <col min="32" max="32" width="15.42578125" bestFit="1" customWidth="1"/>
  </cols>
  <sheetData>
    <row r="1" spans="1:34" ht="45" customHeight="1" x14ac:dyDescent="0.2">
      <c r="A1" s="87"/>
      <c r="B1" s="288" t="s">
        <v>93</v>
      </c>
      <c r="C1" s="288"/>
      <c r="D1" s="288"/>
      <c r="E1" s="288"/>
      <c r="F1" s="288"/>
      <c r="G1" s="289"/>
      <c r="H1" s="83"/>
      <c r="J1" s="87"/>
      <c r="K1" s="288" t="s">
        <v>94</v>
      </c>
      <c r="L1" s="288"/>
      <c r="M1" s="288"/>
      <c r="N1" s="288"/>
      <c r="O1" s="288"/>
      <c r="P1" s="289"/>
      <c r="Q1" s="83"/>
      <c r="S1" s="87"/>
      <c r="T1" s="288" t="s">
        <v>95</v>
      </c>
      <c r="U1" s="288"/>
      <c r="V1" s="288"/>
      <c r="W1" s="288"/>
      <c r="X1" s="288"/>
      <c r="Y1" s="289"/>
      <c r="Z1" s="83"/>
      <c r="AB1" s="87"/>
      <c r="AC1" s="288" t="s">
        <v>96</v>
      </c>
      <c r="AD1" s="288"/>
      <c r="AE1" s="288"/>
      <c r="AF1" s="288"/>
      <c r="AG1" s="288"/>
      <c r="AH1" s="289"/>
    </row>
    <row r="2" spans="1:34" ht="45" customHeight="1" thickBot="1" x14ac:dyDescent="0.25">
      <c r="A2" s="88"/>
      <c r="B2" s="283" t="str">
        <f xml:space="preserve">  '12 družstiev Pretek č. 5'!$C$1</f>
        <v xml:space="preserve">Miesto preteku:  </v>
      </c>
      <c r="C2" s="283"/>
      <c r="D2" s="283"/>
      <c r="E2" s="284" t="str">
        <f>'12 družstiev Pretek č. 5'!$J$1</f>
        <v xml:space="preserve">Dátum :  </v>
      </c>
      <c r="F2" s="284"/>
      <c r="G2" s="285"/>
      <c r="H2" s="89"/>
      <c r="J2" s="88"/>
      <c r="K2" s="283" t="str">
        <f xml:space="preserve">  '12 družstiev Pretek č. 5'!$C$1</f>
        <v xml:space="preserve">Miesto preteku:  </v>
      </c>
      <c r="L2" s="283"/>
      <c r="M2" s="283"/>
      <c r="N2" s="284" t="str">
        <f>'12 družstiev Pretek č. 5'!$J$1</f>
        <v xml:space="preserve">Dátum :  </v>
      </c>
      <c r="O2" s="284"/>
      <c r="P2" s="285"/>
      <c r="Q2" s="89"/>
      <c r="S2" s="88"/>
      <c r="T2" s="283" t="str">
        <f xml:space="preserve">  '12 družstiev Pretek č. 5'!$C$1</f>
        <v xml:space="preserve">Miesto preteku:  </v>
      </c>
      <c r="U2" s="283"/>
      <c r="V2" s="283"/>
      <c r="W2" s="284" t="str">
        <f>'12 družstiev Pretek č. 5'!$J$1</f>
        <v xml:space="preserve">Dátum :  </v>
      </c>
      <c r="X2" s="284"/>
      <c r="Y2" s="285"/>
      <c r="Z2" s="89"/>
      <c r="AB2" s="88"/>
      <c r="AC2" s="283" t="str">
        <f xml:space="preserve">  '12 družstiev Pretek č. 5'!$C$1</f>
        <v xml:space="preserve">Miesto preteku:  </v>
      </c>
      <c r="AD2" s="283"/>
      <c r="AE2" s="283"/>
      <c r="AF2" s="284" t="str">
        <f>'12 družstiev Pretek č. 5'!$J$1</f>
        <v xml:space="preserve">Dátum :  </v>
      </c>
      <c r="AG2" s="284"/>
      <c r="AH2" s="285"/>
    </row>
    <row r="3" spans="1:34" ht="24.95" customHeight="1" thickBot="1" x14ac:dyDescent="0.25">
      <c r="A3" s="90" t="s">
        <v>52</v>
      </c>
      <c r="B3" s="286" t="s">
        <v>53</v>
      </c>
      <c r="C3" s="287"/>
      <c r="D3" s="91" t="s">
        <v>54</v>
      </c>
      <c r="E3" s="92" t="s">
        <v>55</v>
      </c>
      <c r="F3" s="92" t="s">
        <v>56</v>
      </c>
      <c r="G3" s="93" t="s">
        <v>57</v>
      </c>
      <c r="H3" s="94"/>
      <c r="J3" s="90" t="s">
        <v>52</v>
      </c>
      <c r="K3" s="286" t="s">
        <v>53</v>
      </c>
      <c r="L3" s="287"/>
      <c r="M3" s="91" t="s">
        <v>54</v>
      </c>
      <c r="N3" s="92" t="s">
        <v>55</v>
      </c>
      <c r="O3" s="92" t="s">
        <v>56</v>
      </c>
      <c r="P3" s="93" t="s">
        <v>57</v>
      </c>
      <c r="Q3" s="94"/>
      <c r="S3" s="90" t="s">
        <v>52</v>
      </c>
      <c r="T3" s="286" t="s">
        <v>53</v>
      </c>
      <c r="U3" s="287"/>
      <c r="V3" s="91" t="s">
        <v>54</v>
      </c>
      <c r="W3" s="92" t="s">
        <v>55</v>
      </c>
      <c r="X3" s="92" t="s">
        <v>56</v>
      </c>
      <c r="Y3" s="93" t="s">
        <v>57</v>
      </c>
      <c r="Z3" s="94"/>
      <c r="AB3" s="90" t="s">
        <v>52</v>
      </c>
      <c r="AC3" s="286" t="s">
        <v>53</v>
      </c>
      <c r="AD3" s="287"/>
      <c r="AE3" s="91" t="s">
        <v>54</v>
      </c>
      <c r="AF3" s="92" t="s">
        <v>55</v>
      </c>
      <c r="AG3" s="92" t="s">
        <v>56</v>
      </c>
      <c r="AH3" s="93" t="s">
        <v>57</v>
      </c>
    </row>
    <row r="4" spans="1:34" ht="31.5" customHeight="1" thickTop="1" x14ac:dyDescent="0.3">
      <c r="A4" s="95">
        <v>1</v>
      </c>
      <c r="B4" s="281" t="e">
        <f t="shared" ref="B4:B15" si="0">E28</f>
        <v>#N/A</v>
      </c>
      <c r="C4" s="282"/>
      <c r="D4" s="96" t="e">
        <f t="shared" ref="D4:D15" si="1">F28</f>
        <v>#N/A</v>
      </c>
      <c r="E4" s="97"/>
      <c r="F4" s="97"/>
      <c r="G4" s="98"/>
      <c r="H4" s="8"/>
      <c r="J4" s="95">
        <v>1</v>
      </c>
      <c r="K4" s="281" t="e">
        <f t="shared" ref="K4:K15" si="2">N28</f>
        <v>#N/A</v>
      </c>
      <c r="L4" s="282"/>
      <c r="M4" s="96" t="e">
        <f t="shared" ref="M4:M15" si="3">O28</f>
        <v>#N/A</v>
      </c>
      <c r="N4" s="97"/>
      <c r="O4" s="97"/>
      <c r="P4" s="98"/>
      <c r="Q4" s="8"/>
      <c r="S4" s="95">
        <v>1</v>
      </c>
      <c r="T4" s="281" t="e">
        <f t="shared" ref="T4:T15" si="4">W28</f>
        <v>#N/A</v>
      </c>
      <c r="U4" s="282"/>
      <c r="V4" s="96" t="e">
        <f t="shared" ref="V4:V15" si="5">X28</f>
        <v>#N/A</v>
      </c>
      <c r="W4" s="97"/>
      <c r="X4" s="97"/>
      <c r="Y4" s="98"/>
      <c r="Z4" s="8"/>
      <c r="AB4" s="95">
        <v>1</v>
      </c>
      <c r="AC4" s="281" t="e">
        <f t="shared" ref="AC4:AC15" si="6">AF28</f>
        <v>#N/A</v>
      </c>
      <c r="AD4" s="282"/>
      <c r="AE4" s="96" t="e">
        <f t="shared" ref="AE4:AE15" si="7">AG28</f>
        <v>#N/A</v>
      </c>
      <c r="AF4" s="97"/>
      <c r="AG4" s="97"/>
      <c r="AH4" s="98"/>
    </row>
    <row r="5" spans="1:34" ht="31.5" customHeight="1" x14ac:dyDescent="0.3">
      <c r="A5" s="99">
        <v>2</v>
      </c>
      <c r="B5" s="279" t="e">
        <f t="shared" si="0"/>
        <v>#N/A</v>
      </c>
      <c r="C5" s="280"/>
      <c r="D5" s="100" t="e">
        <f t="shared" si="1"/>
        <v>#N/A</v>
      </c>
      <c r="E5" s="101"/>
      <c r="F5" s="101"/>
      <c r="G5" s="102"/>
      <c r="H5" s="8"/>
      <c r="J5" s="99">
        <v>2</v>
      </c>
      <c r="K5" s="279" t="e">
        <f t="shared" si="2"/>
        <v>#N/A</v>
      </c>
      <c r="L5" s="280"/>
      <c r="M5" s="100" t="e">
        <f t="shared" si="3"/>
        <v>#N/A</v>
      </c>
      <c r="N5" s="101"/>
      <c r="O5" s="101"/>
      <c r="P5" s="102"/>
      <c r="Q5" s="8"/>
      <c r="S5" s="99">
        <v>2</v>
      </c>
      <c r="T5" s="279" t="e">
        <f t="shared" si="4"/>
        <v>#N/A</v>
      </c>
      <c r="U5" s="280"/>
      <c r="V5" s="100" t="e">
        <f t="shared" si="5"/>
        <v>#N/A</v>
      </c>
      <c r="W5" s="101"/>
      <c r="X5" s="101"/>
      <c r="Y5" s="102"/>
      <c r="Z5" s="8"/>
      <c r="AB5" s="99">
        <v>2</v>
      </c>
      <c r="AC5" s="279" t="e">
        <f t="shared" si="6"/>
        <v>#N/A</v>
      </c>
      <c r="AD5" s="280"/>
      <c r="AE5" s="100" t="e">
        <f t="shared" si="7"/>
        <v>#N/A</v>
      </c>
      <c r="AF5" s="101"/>
      <c r="AG5" s="101"/>
      <c r="AH5" s="102"/>
    </row>
    <row r="6" spans="1:34" ht="31.5" customHeight="1" x14ac:dyDescent="0.3">
      <c r="A6" s="99">
        <v>3</v>
      </c>
      <c r="B6" s="279" t="e">
        <f t="shared" si="0"/>
        <v>#N/A</v>
      </c>
      <c r="C6" s="280"/>
      <c r="D6" s="100" t="e">
        <f t="shared" si="1"/>
        <v>#N/A</v>
      </c>
      <c r="E6" s="101"/>
      <c r="F6" s="101"/>
      <c r="G6" s="102"/>
      <c r="H6" s="8"/>
      <c r="J6" s="99">
        <v>3</v>
      </c>
      <c r="K6" s="279" t="e">
        <f t="shared" si="2"/>
        <v>#N/A</v>
      </c>
      <c r="L6" s="280"/>
      <c r="M6" s="100" t="e">
        <f t="shared" si="3"/>
        <v>#N/A</v>
      </c>
      <c r="N6" s="101"/>
      <c r="O6" s="101"/>
      <c r="P6" s="102"/>
      <c r="Q6" s="8"/>
      <c r="S6" s="99">
        <v>3</v>
      </c>
      <c r="T6" s="279" t="e">
        <f t="shared" si="4"/>
        <v>#N/A</v>
      </c>
      <c r="U6" s="280"/>
      <c r="V6" s="100" t="e">
        <f t="shared" si="5"/>
        <v>#N/A</v>
      </c>
      <c r="W6" s="101"/>
      <c r="X6" s="101"/>
      <c r="Y6" s="102"/>
      <c r="Z6" s="8"/>
      <c r="AB6" s="99">
        <v>3</v>
      </c>
      <c r="AC6" s="279" t="e">
        <f t="shared" si="6"/>
        <v>#N/A</v>
      </c>
      <c r="AD6" s="280"/>
      <c r="AE6" s="100" t="e">
        <f t="shared" si="7"/>
        <v>#N/A</v>
      </c>
      <c r="AF6" s="101"/>
      <c r="AG6" s="101"/>
      <c r="AH6" s="102"/>
    </row>
    <row r="7" spans="1:34" ht="31.5" customHeight="1" x14ac:dyDescent="0.3">
      <c r="A7" s="99">
        <v>4</v>
      </c>
      <c r="B7" s="279" t="e">
        <f t="shared" si="0"/>
        <v>#N/A</v>
      </c>
      <c r="C7" s="280"/>
      <c r="D7" s="100" t="e">
        <f t="shared" si="1"/>
        <v>#N/A</v>
      </c>
      <c r="E7" s="101"/>
      <c r="F7" s="101"/>
      <c r="G7" s="102"/>
      <c r="H7" s="8"/>
      <c r="J7" s="99">
        <v>4</v>
      </c>
      <c r="K7" s="279" t="e">
        <f t="shared" si="2"/>
        <v>#N/A</v>
      </c>
      <c r="L7" s="280"/>
      <c r="M7" s="100" t="e">
        <f t="shared" si="3"/>
        <v>#N/A</v>
      </c>
      <c r="N7" s="101"/>
      <c r="O7" s="101"/>
      <c r="P7" s="102"/>
      <c r="Q7" s="8"/>
      <c r="S7" s="99">
        <v>4</v>
      </c>
      <c r="T7" s="279" t="e">
        <f t="shared" si="4"/>
        <v>#N/A</v>
      </c>
      <c r="U7" s="280"/>
      <c r="V7" s="100" t="e">
        <f t="shared" si="5"/>
        <v>#N/A</v>
      </c>
      <c r="W7" s="101"/>
      <c r="X7" s="101"/>
      <c r="Y7" s="102"/>
      <c r="Z7" s="8"/>
      <c r="AB7" s="99">
        <v>4</v>
      </c>
      <c r="AC7" s="279" t="e">
        <f t="shared" si="6"/>
        <v>#N/A</v>
      </c>
      <c r="AD7" s="280"/>
      <c r="AE7" s="100" t="e">
        <f t="shared" si="7"/>
        <v>#N/A</v>
      </c>
      <c r="AF7" s="101"/>
      <c r="AG7" s="101"/>
      <c r="AH7" s="102"/>
    </row>
    <row r="8" spans="1:34" ht="31.5" customHeight="1" x14ac:dyDescent="0.3">
      <c r="A8" s="99">
        <v>5</v>
      </c>
      <c r="B8" s="279" t="e">
        <f t="shared" si="0"/>
        <v>#N/A</v>
      </c>
      <c r="C8" s="280"/>
      <c r="D8" s="100" t="e">
        <f t="shared" si="1"/>
        <v>#N/A</v>
      </c>
      <c r="E8" s="101"/>
      <c r="F8" s="101"/>
      <c r="G8" s="102"/>
      <c r="H8" s="8"/>
      <c r="J8" s="99">
        <v>5</v>
      </c>
      <c r="K8" s="279" t="e">
        <f t="shared" si="2"/>
        <v>#N/A</v>
      </c>
      <c r="L8" s="280"/>
      <c r="M8" s="100" t="e">
        <f t="shared" si="3"/>
        <v>#N/A</v>
      </c>
      <c r="N8" s="101"/>
      <c r="O8" s="101"/>
      <c r="P8" s="102"/>
      <c r="Q8" s="8"/>
      <c r="S8" s="99">
        <v>5</v>
      </c>
      <c r="T8" s="279" t="e">
        <f t="shared" si="4"/>
        <v>#N/A</v>
      </c>
      <c r="U8" s="280"/>
      <c r="V8" s="100" t="e">
        <f t="shared" si="5"/>
        <v>#N/A</v>
      </c>
      <c r="W8" s="101"/>
      <c r="X8" s="101"/>
      <c r="Y8" s="102"/>
      <c r="Z8" s="8"/>
      <c r="AB8" s="99">
        <v>5</v>
      </c>
      <c r="AC8" s="279" t="e">
        <f t="shared" si="6"/>
        <v>#N/A</v>
      </c>
      <c r="AD8" s="280"/>
      <c r="AE8" s="100" t="e">
        <f t="shared" si="7"/>
        <v>#N/A</v>
      </c>
      <c r="AF8" s="101"/>
      <c r="AG8" s="101"/>
      <c r="AH8" s="102"/>
    </row>
    <row r="9" spans="1:34" ht="31.5" customHeight="1" x14ac:dyDescent="0.3">
      <c r="A9" s="99">
        <v>6</v>
      </c>
      <c r="B9" s="279" t="e">
        <f t="shared" si="0"/>
        <v>#N/A</v>
      </c>
      <c r="C9" s="280"/>
      <c r="D9" s="100" t="e">
        <f t="shared" si="1"/>
        <v>#N/A</v>
      </c>
      <c r="E9" s="101"/>
      <c r="F9" s="103"/>
      <c r="G9" s="102"/>
      <c r="H9" s="8"/>
      <c r="J9" s="99">
        <v>6</v>
      </c>
      <c r="K9" s="279" t="e">
        <f t="shared" si="2"/>
        <v>#N/A</v>
      </c>
      <c r="L9" s="280"/>
      <c r="M9" s="100" t="e">
        <f t="shared" si="3"/>
        <v>#N/A</v>
      </c>
      <c r="N9" s="101"/>
      <c r="O9" s="103"/>
      <c r="P9" s="102"/>
      <c r="Q9" s="8"/>
      <c r="S9" s="99">
        <v>6</v>
      </c>
      <c r="T9" s="279" t="e">
        <f t="shared" si="4"/>
        <v>#N/A</v>
      </c>
      <c r="U9" s="280"/>
      <c r="V9" s="100" t="e">
        <f t="shared" si="5"/>
        <v>#N/A</v>
      </c>
      <c r="W9" s="101"/>
      <c r="X9" s="103"/>
      <c r="Y9" s="102"/>
      <c r="Z9" s="8"/>
      <c r="AB9" s="99">
        <v>6</v>
      </c>
      <c r="AC9" s="279" t="e">
        <f t="shared" si="6"/>
        <v>#N/A</v>
      </c>
      <c r="AD9" s="280"/>
      <c r="AE9" s="100" t="e">
        <f t="shared" si="7"/>
        <v>#N/A</v>
      </c>
      <c r="AF9" s="101"/>
      <c r="AG9" s="103"/>
      <c r="AH9" s="102"/>
    </row>
    <row r="10" spans="1:34" ht="31.5" customHeight="1" x14ac:dyDescent="0.3">
      <c r="A10" s="99">
        <v>7</v>
      </c>
      <c r="B10" s="279" t="e">
        <f t="shared" si="0"/>
        <v>#N/A</v>
      </c>
      <c r="C10" s="280"/>
      <c r="D10" s="100" t="e">
        <f t="shared" si="1"/>
        <v>#N/A</v>
      </c>
      <c r="E10" s="101"/>
      <c r="F10" s="101"/>
      <c r="G10" s="102"/>
      <c r="H10" s="8"/>
      <c r="J10" s="99">
        <v>7</v>
      </c>
      <c r="K10" s="279" t="e">
        <f t="shared" si="2"/>
        <v>#N/A</v>
      </c>
      <c r="L10" s="280"/>
      <c r="M10" s="100" t="e">
        <f t="shared" si="3"/>
        <v>#N/A</v>
      </c>
      <c r="N10" s="101"/>
      <c r="O10" s="101"/>
      <c r="P10" s="102"/>
      <c r="Q10" s="8"/>
      <c r="S10" s="99">
        <v>7</v>
      </c>
      <c r="T10" s="279" t="e">
        <f t="shared" si="4"/>
        <v>#N/A</v>
      </c>
      <c r="U10" s="280"/>
      <c r="V10" s="100" t="e">
        <f t="shared" si="5"/>
        <v>#N/A</v>
      </c>
      <c r="W10" s="101"/>
      <c r="X10" s="101"/>
      <c r="Y10" s="102"/>
      <c r="Z10" s="8"/>
      <c r="AB10" s="99">
        <v>7</v>
      </c>
      <c r="AC10" s="279" t="e">
        <f t="shared" si="6"/>
        <v>#N/A</v>
      </c>
      <c r="AD10" s="280"/>
      <c r="AE10" s="100" t="e">
        <f t="shared" si="7"/>
        <v>#N/A</v>
      </c>
      <c r="AF10" s="101"/>
      <c r="AG10" s="101"/>
      <c r="AH10" s="102"/>
    </row>
    <row r="11" spans="1:34" ht="31.5" customHeight="1" x14ac:dyDescent="0.3">
      <c r="A11" s="99">
        <v>8</v>
      </c>
      <c r="B11" s="279" t="e">
        <f t="shared" si="0"/>
        <v>#N/A</v>
      </c>
      <c r="C11" s="280"/>
      <c r="D11" s="100" t="e">
        <f t="shared" si="1"/>
        <v>#N/A</v>
      </c>
      <c r="E11" s="101"/>
      <c r="F11" s="101"/>
      <c r="G11" s="102"/>
      <c r="H11" s="8"/>
      <c r="J11" s="99">
        <v>8</v>
      </c>
      <c r="K11" s="279" t="e">
        <f t="shared" si="2"/>
        <v>#N/A</v>
      </c>
      <c r="L11" s="280"/>
      <c r="M11" s="100" t="e">
        <f t="shared" si="3"/>
        <v>#N/A</v>
      </c>
      <c r="N11" s="101"/>
      <c r="O11" s="101"/>
      <c r="P11" s="102"/>
      <c r="Q11" s="8"/>
      <c r="S11" s="99">
        <v>8</v>
      </c>
      <c r="T11" s="279" t="e">
        <f t="shared" si="4"/>
        <v>#N/A</v>
      </c>
      <c r="U11" s="280"/>
      <c r="V11" s="100" t="e">
        <f t="shared" si="5"/>
        <v>#N/A</v>
      </c>
      <c r="W11" s="101"/>
      <c r="X11" s="101"/>
      <c r="Y11" s="102"/>
      <c r="Z11" s="8"/>
      <c r="AB11" s="99">
        <v>8</v>
      </c>
      <c r="AC11" s="279" t="e">
        <f t="shared" si="6"/>
        <v>#N/A</v>
      </c>
      <c r="AD11" s="280"/>
      <c r="AE11" s="100" t="e">
        <f t="shared" si="7"/>
        <v>#N/A</v>
      </c>
      <c r="AF11" s="101"/>
      <c r="AG11" s="101"/>
      <c r="AH11" s="102"/>
    </row>
    <row r="12" spans="1:34" ht="31.5" customHeight="1" x14ac:dyDescent="0.3">
      <c r="A12" s="99">
        <v>9</v>
      </c>
      <c r="B12" s="279" t="e">
        <f t="shared" si="0"/>
        <v>#N/A</v>
      </c>
      <c r="C12" s="280"/>
      <c r="D12" s="100" t="e">
        <f t="shared" si="1"/>
        <v>#N/A</v>
      </c>
      <c r="E12" s="101"/>
      <c r="F12" s="101"/>
      <c r="G12" s="102"/>
      <c r="H12" s="8"/>
      <c r="J12" s="99">
        <v>9</v>
      </c>
      <c r="K12" s="279" t="e">
        <f t="shared" si="2"/>
        <v>#N/A</v>
      </c>
      <c r="L12" s="280"/>
      <c r="M12" s="100" t="e">
        <f t="shared" si="3"/>
        <v>#N/A</v>
      </c>
      <c r="N12" s="101"/>
      <c r="O12" s="101"/>
      <c r="P12" s="102"/>
      <c r="Q12" s="8"/>
      <c r="S12" s="99">
        <v>9</v>
      </c>
      <c r="T12" s="279" t="e">
        <f t="shared" si="4"/>
        <v>#N/A</v>
      </c>
      <c r="U12" s="280"/>
      <c r="V12" s="100" t="e">
        <f t="shared" si="5"/>
        <v>#N/A</v>
      </c>
      <c r="W12" s="101"/>
      <c r="X12" s="101"/>
      <c r="Y12" s="102"/>
      <c r="Z12" s="8"/>
      <c r="AB12" s="99">
        <v>9</v>
      </c>
      <c r="AC12" s="279" t="e">
        <f t="shared" si="6"/>
        <v>#N/A</v>
      </c>
      <c r="AD12" s="280"/>
      <c r="AE12" s="100" t="e">
        <f t="shared" si="7"/>
        <v>#N/A</v>
      </c>
      <c r="AF12" s="101"/>
      <c r="AG12" s="101"/>
      <c r="AH12" s="102"/>
    </row>
    <row r="13" spans="1:34" ht="31.5" customHeight="1" x14ac:dyDescent="0.3">
      <c r="A13" s="99">
        <v>10</v>
      </c>
      <c r="B13" s="279" t="e">
        <f t="shared" si="0"/>
        <v>#N/A</v>
      </c>
      <c r="C13" s="280"/>
      <c r="D13" s="100" t="e">
        <f t="shared" si="1"/>
        <v>#N/A</v>
      </c>
      <c r="E13" s="101"/>
      <c r="F13" s="101"/>
      <c r="G13" s="102"/>
      <c r="H13" s="8"/>
      <c r="J13" s="99">
        <v>10</v>
      </c>
      <c r="K13" s="279" t="e">
        <f t="shared" si="2"/>
        <v>#N/A</v>
      </c>
      <c r="L13" s="280"/>
      <c r="M13" s="100" t="e">
        <f t="shared" si="3"/>
        <v>#N/A</v>
      </c>
      <c r="N13" s="101"/>
      <c r="O13" s="101"/>
      <c r="P13" s="102"/>
      <c r="Q13" s="8"/>
      <c r="S13" s="99">
        <v>10</v>
      </c>
      <c r="T13" s="279" t="e">
        <f t="shared" si="4"/>
        <v>#N/A</v>
      </c>
      <c r="U13" s="280"/>
      <c r="V13" s="100" t="e">
        <f t="shared" si="5"/>
        <v>#N/A</v>
      </c>
      <c r="W13" s="101"/>
      <c r="X13" s="101"/>
      <c r="Y13" s="102"/>
      <c r="Z13" s="8"/>
      <c r="AB13" s="99">
        <v>10</v>
      </c>
      <c r="AC13" s="279" t="e">
        <f t="shared" si="6"/>
        <v>#N/A</v>
      </c>
      <c r="AD13" s="280"/>
      <c r="AE13" s="100" t="e">
        <f t="shared" si="7"/>
        <v>#N/A</v>
      </c>
      <c r="AF13" s="101"/>
      <c r="AG13" s="101"/>
      <c r="AH13" s="102"/>
    </row>
    <row r="14" spans="1:34" ht="31.5" customHeight="1" x14ac:dyDescent="0.3">
      <c r="A14" s="99">
        <v>11</v>
      </c>
      <c r="B14" s="279" t="e">
        <f t="shared" si="0"/>
        <v>#N/A</v>
      </c>
      <c r="C14" s="280"/>
      <c r="D14" s="100" t="e">
        <f t="shared" si="1"/>
        <v>#N/A</v>
      </c>
      <c r="E14" s="101"/>
      <c r="F14" s="101"/>
      <c r="G14" s="102"/>
      <c r="H14" s="8"/>
      <c r="J14" s="99">
        <v>11</v>
      </c>
      <c r="K14" s="279" t="e">
        <f t="shared" si="2"/>
        <v>#N/A</v>
      </c>
      <c r="L14" s="280"/>
      <c r="M14" s="100" t="e">
        <f t="shared" si="3"/>
        <v>#N/A</v>
      </c>
      <c r="N14" s="101"/>
      <c r="O14" s="101"/>
      <c r="P14" s="102"/>
      <c r="Q14" s="8"/>
      <c r="S14" s="99">
        <v>11</v>
      </c>
      <c r="T14" s="279" t="e">
        <f t="shared" si="4"/>
        <v>#N/A</v>
      </c>
      <c r="U14" s="280"/>
      <c r="V14" s="100" t="e">
        <f t="shared" si="5"/>
        <v>#N/A</v>
      </c>
      <c r="W14" s="101"/>
      <c r="X14" s="101"/>
      <c r="Y14" s="102"/>
      <c r="Z14" s="8"/>
      <c r="AB14" s="99">
        <v>11</v>
      </c>
      <c r="AC14" s="279" t="e">
        <f t="shared" si="6"/>
        <v>#N/A</v>
      </c>
      <c r="AD14" s="280"/>
      <c r="AE14" s="100" t="e">
        <f t="shared" si="7"/>
        <v>#N/A</v>
      </c>
      <c r="AF14" s="101"/>
      <c r="AG14" s="101"/>
      <c r="AH14" s="102"/>
    </row>
    <row r="15" spans="1:34" ht="31.5" customHeight="1" x14ac:dyDescent="0.3">
      <c r="A15" s="99">
        <v>12</v>
      </c>
      <c r="B15" s="279" t="e">
        <f t="shared" si="0"/>
        <v>#N/A</v>
      </c>
      <c r="C15" s="280"/>
      <c r="D15" s="100" t="e">
        <f t="shared" si="1"/>
        <v>#N/A</v>
      </c>
      <c r="E15" s="101"/>
      <c r="F15" s="101"/>
      <c r="G15" s="102"/>
      <c r="H15" s="8"/>
      <c r="J15" s="99">
        <v>12</v>
      </c>
      <c r="K15" s="279" t="e">
        <f t="shared" si="2"/>
        <v>#N/A</v>
      </c>
      <c r="L15" s="280"/>
      <c r="M15" s="100" t="e">
        <f t="shared" si="3"/>
        <v>#N/A</v>
      </c>
      <c r="N15" s="101"/>
      <c r="O15" s="101"/>
      <c r="P15" s="102"/>
      <c r="Q15" s="8"/>
      <c r="S15" s="99">
        <v>12</v>
      </c>
      <c r="T15" s="279" t="e">
        <f t="shared" si="4"/>
        <v>#N/A</v>
      </c>
      <c r="U15" s="280"/>
      <c r="V15" s="100" t="e">
        <f t="shared" si="5"/>
        <v>#N/A</v>
      </c>
      <c r="W15" s="101"/>
      <c r="X15" s="101"/>
      <c r="Y15" s="102"/>
      <c r="Z15" s="8"/>
      <c r="AB15" s="99">
        <v>12</v>
      </c>
      <c r="AC15" s="279" t="e">
        <f t="shared" si="6"/>
        <v>#N/A</v>
      </c>
      <c r="AD15" s="280"/>
      <c r="AE15" s="100" t="e">
        <f t="shared" si="7"/>
        <v>#N/A</v>
      </c>
      <c r="AF15" s="101"/>
      <c r="AG15" s="101"/>
      <c r="AH15" s="102"/>
    </row>
    <row r="16" spans="1:34" ht="31.5" customHeight="1" x14ac:dyDescent="0.3">
      <c r="A16" s="99">
        <v>13</v>
      </c>
      <c r="B16" s="279"/>
      <c r="C16" s="280"/>
      <c r="D16" s="104"/>
      <c r="E16" s="101"/>
      <c r="F16" s="101"/>
      <c r="G16" s="102"/>
      <c r="H16" s="8"/>
      <c r="J16" s="99">
        <v>13</v>
      </c>
      <c r="K16" s="279"/>
      <c r="L16" s="280"/>
      <c r="M16" s="104"/>
      <c r="N16" s="101"/>
      <c r="O16" s="101"/>
      <c r="P16" s="102"/>
      <c r="Q16" s="8"/>
      <c r="S16" s="99">
        <v>13</v>
      </c>
      <c r="T16" s="279"/>
      <c r="U16" s="280"/>
      <c r="V16" s="104"/>
      <c r="W16" s="101"/>
      <c r="X16" s="101"/>
      <c r="Y16" s="102"/>
      <c r="Z16" s="8"/>
      <c r="AB16" s="99">
        <v>13</v>
      </c>
      <c r="AC16" s="279"/>
      <c r="AD16" s="280"/>
      <c r="AE16" s="104"/>
      <c r="AF16" s="101"/>
      <c r="AG16" s="101"/>
      <c r="AH16" s="102"/>
    </row>
    <row r="17" spans="1:34" ht="31.5" customHeight="1" x14ac:dyDescent="0.3">
      <c r="A17" s="99">
        <v>14</v>
      </c>
      <c r="B17" s="279"/>
      <c r="C17" s="280"/>
      <c r="D17" s="105"/>
      <c r="E17" s="106"/>
      <c r="F17" s="106"/>
      <c r="G17" s="107"/>
      <c r="H17" s="8"/>
      <c r="J17" s="99">
        <v>14</v>
      </c>
      <c r="K17" s="279"/>
      <c r="L17" s="280"/>
      <c r="M17" s="105"/>
      <c r="N17" s="106"/>
      <c r="O17" s="106"/>
      <c r="P17" s="107"/>
      <c r="Q17" s="8"/>
      <c r="S17" s="99">
        <v>14</v>
      </c>
      <c r="T17" s="279"/>
      <c r="U17" s="280"/>
      <c r="V17" s="105"/>
      <c r="W17" s="106"/>
      <c r="X17" s="106"/>
      <c r="Y17" s="107"/>
      <c r="Z17" s="8"/>
      <c r="AB17" s="99">
        <v>14</v>
      </c>
      <c r="AC17" s="279"/>
      <c r="AD17" s="280"/>
      <c r="AE17" s="105"/>
      <c r="AF17" s="106"/>
      <c r="AG17" s="106"/>
      <c r="AH17" s="107"/>
    </row>
    <row r="18" spans="1:34" ht="31.5" customHeight="1" x14ac:dyDescent="0.3">
      <c r="A18" s="99">
        <v>15</v>
      </c>
      <c r="B18" s="279"/>
      <c r="C18" s="280"/>
      <c r="D18" s="104"/>
      <c r="E18" s="101"/>
      <c r="F18" s="101"/>
      <c r="G18" s="102"/>
      <c r="H18" s="8"/>
      <c r="J18" s="99">
        <v>15</v>
      </c>
      <c r="K18" s="279"/>
      <c r="L18" s="280"/>
      <c r="M18" s="104"/>
      <c r="N18" s="101"/>
      <c r="O18" s="101"/>
      <c r="P18" s="102"/>
      <c r="Q18" s="8"/>
      <c r="S18" s="99">
        <v>15</v>
      </c>
      <c r="T18" s="279"/>
      <c r="U18" s="280"/>
      <c r="V18" s="104"/>
      <c r="W18" s="101"/>
      <c r="X18" s="101"/>
      <c r="Y18" s="102"/>
      <c r="Z18" s="8"/>
      <c r="AB18" s="99">
        <v>15</v>
      </c>
      <c r="AC18" s="279"/>
      <c r="AD18" s="280"/>
      <c r="AE18" s="104"/>
      <c r="AF18" s="101"/>
      <c r="AG18" s="101"/>
      <c r="AH18" s="102"/>
    </row>
    <row r="19" spans="1:34" ht="31.5" customHeight="1" x14ac:dyDescent="0.3">
      <c r="A19" s="99">
        <v>16</v>
      </c>
      <c r="B19" s="279"/>
      <c r="C19" s="280"/>
      <c r="D19" s="104"/>
      <c r="E19" s="101"/>
      <c r="F19" s="101"/>
      <c r="G19" s="102"/>
      <c r="H19" s="8"/>
      <c r="J19" s="99">
        <v>16</v>
      </c>
      <c r="K19" s="279"/>
      <c r="L19" s="280"/>
      <c r="M19" s="104"/>
      <c r="N19" s="101"/>
      <c r="O19" s="101"/>
      <c r="P19" s="102"/>
      <c r="Q19" s="8"/>
      <c r="S19" s="99">
        <v>16</v>
      </c>
      <c r="T19" s="279"/>
      <c r="U19" s="280"/>
      <c r="V19" s="104"/>
      <c r="W19" s="101"/>
      <c r="X19" s="101"/>
      <c r="Y19" s="102"/>
      <c r="Z19" s="8"/>
      <c r="AB19" s="99">
        <v>16</v>
      </c>
      <c r="AC19" s="279"/>
      <c r="AD19" s="280"/>
      <c r="AE19" s="104"/>
      <c r="AF19" s="101"/>
      <c r="AG19" s="101"/>
      <c r="AH19" s="102"/>
    </row>
    <row r="20" spans="1:34" ht="31.5" customHeight="1" x14ac:dyDescent="0.3">
      <c r="A20" s="99">
        <v>17</v>
      </c>
      <c r="B20" s="279"/>
      <c r="C20" s="280"/>
      <c r="D20" s="104"/>
      <c r="E20" s="101"/>
      <c r="F20" s="101"/>
      <c r="G20" s="102"/>
      <c r="H20" s="8"/>
      <c r="J20" s="99">
        <v>17</v>
      </c>
      <c r="K20" s="279"/>
      <c r="L20" s="280"/>
      <c r="M20" s="104"/>
      <c r="N20" s="101"/>
      <c r="O20" s="101"/>
      <c r="P20" s="102"/>
      <c r="Q20" s="8"/>
      <c r="S20" s="99">
        <v>17</v>
      </c>
      <c r="T20" s="279"/>
      <c r="U20" s="280"/>
      <c r="V20" s="104"/>
      <c r="W20" s="101"/>
      <c r="X20" s="101"/>
      <c r="Y20" s="102"/>
      <c r="Z20" s="8"/>
      <c r="AB20" s="99">
        <v>17</v>
      </c>
      <c r="AC20" s="279"/>
      <c r="AD20" s="280"/>
      <c r="AE20" s="104"/>
      <c r="AF20" s="101"/>
      <c r="AG20" s="101"/>
      <c r="AH20" s="102"/>
    </row>
    <row r="21" spans="1:34" ht="31.5" customHeight="1" x14ac:dyDescent="0.3">
      <c r="A21" s="99">
        <v>18</v>
      </c>
      <c r="B21" s="279"/>
      <c r="C21" s="280"/>
      <c r="D21" s="108"/>
      <c r="E21" s="97"/>
      <c r="F21" s="97"/>
      <c r="G21" s="98"/>
      <c r="H21" s="8"/>
      <c r="J21" s="99">
        <v>18</v>
      </c>
      <c r="K21" s="279"/>
      <c r="L21" s="280"/>
      <c r="M21" s="108"/>
      <c r="N21" s="97"/>
      <c r="O21" s="97"/>
      <c r="P21" s="98"/>
      <c r="Q21" s="8"/>
      <c r="S21" s="99">
        <v>18</v>
      </c>
      <c r="T21" s="279"/>
      <c r="U21" s="280"/>
      <c r="V21" s="108"/>
      <c r="W21" s="97"/>
      <c r="X21" s="97"/>
      <c r="Y21" s="98"/>
      <c r="Z21" s="8"/>
      <c r="AB21" s="99">
        <v>18</v>
      </c>
      <c r="AC21" s="279"/>
      <c r="AD21" s="280"/>
      <c r="AE21" s="108"/>
      <c r="AF21" s="97"/>
      <c r="AG21" s="97"/>
      <c r="AH21" s="98"/>
    </row>
    <row r="22" spans="1:34" ht="31.5" customHeight="1" x14ac:dyDescent="0.3">
      <c r="A22" s="99">
        <v>19</v>
      </c>
      <c r="B22" s="275"/>
      <c r="C22" s="276"/>
      <c r="D22" s="104"/>
      <c r="E22" s="101"/>
      <c r="F22" s="101"/>
      <c r="G22" s="102"/>
      <c r="H22" s="8"/>
      <c r="J22" s="99">
        <v>19</v>
      </c>
      <c r="K22" s="275"/>
      <c r="L22" s="276"/>
      <c r="M22" s="104"/>
      <c r="N22" s="101"/>
      <c r="O22" s="101"/>
      <c r="P22" s="102"/>
      <c r="Q22" s="8"/>
      <c r="S22" s="99">
        <v>19</v>
      </c>
      <c r="T22" s="275"/>
      <c r="U22" s="276"/>
      <c r="V22" s="104"/>
      <c r="W22" s="101"/>
      <c r="X22" s="101"/>
      <c r="Y22" s="102"/>
      <c r="Z22" s="8"/>
      <c r="AB22" s="99">
        <v>19</v>
      </c>
      <c r="AC22" s="275"/>
      <c r="AD22" s="276"/>
      <c r="AE22" s="104"/>
      <c r="AF22" s="101"/>
      <c r="AG22" s="101"/>
      <c r="AH22" s="102"/>
    </row>
    <row r="23" spans="1:34" ht="31.5" customHeight="1" thickBot="1" x14ac:dyDescent="0.35">
      <c r="A23" s="109">
        <v>20</v>
      </c>
      <c r="B23" s="277"/>
      <c r="C23" s="278"/>
      <c r="D23" s="110"/>
      <c r="E23" s="111"/>
      <c r="F23" s="111"/>
      <c r="G23" s="112"/>
      <c r="H23" s="8"/>
      <c r="J23" s="109">
        <v>20</v>
      </c>
      <c r="K23" s="277"/>
      <c r="L23" s="278"/>
      <c r="M23" s="110"/>
      <c r="N23" s="111"/>
      <c r="O23" s="111"/>
      <c r="P23" s="112"/>
      <c r="Q23" s="8"/>
      <c r="S23" s="109">
        <v>20</v>
      </c>
      <c r="T23" s="277"/>
      <c r="U23" s="278"/>
      <c r="V23" s="110"/>
      <c r="W23" s="111"/>
      <c r="X23" s="111"/>
      <c r="Y23" s="112"/>
      <c r="Z23" s="8"/>
      <c r="AB23" s="109">
        <v>20</v>
      </c>
      <c r="AC23" s="277"/>
      <c r="AD23" s="278"/>
      <c r="AE23" s="110"/>
      <c r="AF23" s="111"/>
      <c r="AG23" s="111"/>
      <c r="AH23" s="112"/>
    </row>
    <row r="24" spans="1:34" ht="33.75" customHeight="1" x14ac:dyDescent="0.35">
      <c r="A24" s="273" t="s">
        <v>58</v>
      </c>
      <c r="B24" s="273"/>
      <c r="C24" s="273"/>
      <c r="D24" s="274" t="s">
        <v>59</v>
      </c>
      <c r="E24" s="274"/>
      <c r="F24" s="274"/>
      <c r="J24" s="273" t="s">
        <v>58</v>
      </c>
      <c r="K24" s="273"/>
      <c r="L24" s="273"/>
      <c r="M24" s="274" t="s">
        <v>59</v>
      </c>
      <c r="N24" s="274"/>
      <c r="O24" s="274"/>
      <c r="S24" s="273" t="s">
        <v>58</v>
      </c>
      <c r="T24" s="273"/>
      <c r="U24" s="273"/>
      <c r="V24" s="274" t="s">
        <v>59</v>
      </c>
      <c r="W24" s="274"/>
      <c r="X24" s="274"/>
      <c r="AB24" s="273" t="s">
        <v>58</v>
      </c>
      <c r="AC24" s="273"/>
      <c r="AD24" s="273"/>
      <c r="AE24" s="274" t="s">
        <v>59</v>
      </c>
      <c r="AF24" s="274"/>
      <c r="AG24" s="274"/>
    </row>
    <row r="27" spans="1:34" x14ac:dyDescent="0.2">
      <c r="A27" t="s">
        <v>60</v>
      </c>
      <c r="B27" t="s">
        <v>61</v>
      </c>
      <c r="J27" t="s">
        <v>60</v>
      </c>
      <c r="K27" t="s">
        <v>61</v>
      </c>
      <c r="S27" t="s">
        <v>60</v>
      </c>
      <c r="T27" t="s">
        <v>61</v>
      </c>
      <c r="AB27" t="s">
        <v>60</v>
      </c>
      <c r="AC27" t="s">
        <v>61</v>
      </c>
    </row>
    <row r="28" spans="1:34" x14ac:dyDescent="0.2">
      <c r="A28">
        <f>'12 družstiev Pretek č. 5'!C6</f>
        <v>0</v>
      </c>
      <c r="B28">
        <f>'12 družstiev Pretek č. 5'!C5</f>
        <v>0</v>
      </c>
      <c r="C28">
        <f>'12 družstiev Pretek č. 5'!$B$5</f>
        <v>0</v>
      </c>
      <c r="D28">
        <v>1</v>
      </c>
      <c r="E28" t="e">
        <f>VLOOKUP($D28,$A$28:$B$39,COLUMN($B$28:$B$39),0)</f>
        <v>#N/A</v>
      </c>
      <c r="F28" t="e">
        <f>VLOOKUP($D28,$A$28:$C$39,COLUMN($C$28:$C$39),0)</f>
        <v>#N/A</v>
      </c>
      <c r="J28">
        <f>'12 družstiev Pretek č. 5'!F6</f>
        <v>0</v>
      </c>
      <c r="K28">
        <f>'12 družstiev Pretek č. 5'!F5</f>
        <v>0</v>
      </c>
      <c r="L28">
        <f>'12 družstiev Pretek č. 5'!$B$5</f>
        <v>0</v>
      </c>
      <c r="M28">
        <v>1</v>
      </c>
      <c r="N28" t="e">
        <f>VLOOKUP($M28,$J$28:$K$39,COLUMN($B$28:$B$39),0)</f>
        <v>#N/A</v>
      </c>
      <c r="O28" t="e">
        <f>VLOOKUP($M28,$J$28:$L$39,COLUMN($C$28:$C$39),0)</f>
        <v>#N/A</v>
      </c>
      <c r="S28">
        <f>'12 družstiev Pretek č. 5'!I6</f>
        <v>0</v>
      </c>
      <c r="T28">
        <f>'12 družstiev Pretek č. 5'!I5</f>
        <v>0</v>
      </c>
      <c r="U28">
        <f>'12 družstiev Pretek č. 5'!$B$5</f>
        <v>0</v>
      </c>
      <c r="V28">
        <v>1</v>
      </c>
      <c r="W28" t="e">
        <f>VLOOKUP($V28,$S$28:$T$39,COLUMN($B$28:$B$39),0)</f>
        <v>#N/A</v>
      </c>
      <c r="X28" t="e">
        <f>VLOOKUP($V28,$S$28:$U$39,COLUMN($C$28:$C$39),0)</f>
        <v>#N/A</v>
      </c>
      <c r="AB28">
        <f>'12 družstiev Pretek č. 5'!L6</f>
        <v>0</v>
      </c>
      <c r="AC28">
        <f>'12 družstiev Pretek č. 5'!L5</f>
        <v>0</v>
      </c>
      <c r="AD28">
        <f>'12 družstiev Pretek č. 5'!$B$5</f>
        <v>0</v>
      </c>
      <c r="AE28">
        <v>1</v>
      </c>
      <c r="AF28" t="e">
        <f>VLOOKUP($AE28,$AB$28:$AC$39,COLUMN($B$28:$B$39),0)</f>
        <v>#N/A</v>
      </c>
      <c r="AG28" t="e">
        <f>VLOOKUP($AE28,$AB$28:$AD$39,COLUMN($C$28:$C$39),0)</f>
        <v>#N/A</v>
      </c>
    </row>
    <row r="29" spans="1:34" x14ac:dyDescent="0.2">
      <c r="A29">
        <f>'12 družstiev Pretek č. 5'!C8</f>
        <v>0</v>
      </c>
      <c r="B29">
        <f>'12 družstiev Pretek č. 5'!C7</f>
        <v>0</v>
      </c>
      <c r="C29">
        <f>'12 družstiev Pretek č. 5'!$B$7</f>
        <v>0</v>
      </c>
      <c r="D29">
        <v>2</v>
      </c>
      <c r="E29" t="e">
        <f t="shared" ref="E29:E39" si="8">VLOOKUP($D29,$A$28:$B$39,COLUMN($B$28:$B$39),0)</f>
        <v>#N/A</v>
      </c>
      <c r="F29" t="e">
        <f t="shared" ref="F29:F39" si="9">VLOOKUP($D29,$A$28:$C$39,COLUMN($C$28:$C$39),0)</f>
        <v>#N/A</v>
      </c>
      <c r="J29">
        <f>'12 družstiev Pretek č. 5'!F8</f>
        <v>0</v>
      </c>
      <c r="K29">
        <f>'12 družstiev Pretek č. 5'!F7</f>
        <v>0</v>
      </c>
      <c r="L29">
        <f>'12 družstiev Pretek č. 5'!$B$7</f>
        <v>0</v>
      </c>
      <c r="M29">
        <v>2</v>
      </c>
      <c r="N29" t="e">
        <f t="shared" ref="N29:N39" si="10">VLOOKUP($M29,$J$28:$K$39,COLUMN($B$28:$B$39),0)</f>
        <v>#N/A</v>
      </c>
      <c r="O29" t="e">
        <f t="shared" ref="O29:O39" si="11">VLOOKUP($M29,$J$28:$L$39,COLUMN($C$28:$C$39),0)</f>
        <v>#N/A</v>
      </c>
      <c r="S29">
        <f>'12 družstiev Pretek č. 5'!I8</f>
        <v>0</v>
      </c>
      <c r="T29">
        <f>'12 družstiev Pretek č. 5'!I7</f>
        <v>0</v>
      </c>
      <c r="U29">
        <f>'12 družstiev Pretek č. 5'!$B$7</f>
        <v>0</v>
      </c>
      <c r="V29">
        <v>2</v>
      </c>
      <c r="W29" t="e">
        <f t="shared" ref="W29:W39" si="12">VLOOKUP($V29,$S$28:$T$39,COLUMN($B$28:$B$39),0)</f>
        <v>#N/A</v>
      </c>
      <c r="X29" t="e">
        <f t="shared" ref="X29:X39" si="13">VLOOKUP($V29,$S$28:$U$39,COLUMN($C$28:$C$39),0)</f>
        <v>#N/A</v>
      </c>
      <c r="AB29">
        <f>'12 družstiev Pretek č. 5'!L8</f>
        <v>0</v>
      </c>
      <c r="AC29">
        <f>'12 družstiev Pretek č. 5'!L7</f>
        <v>0</v>
      </c>
      <c r="AD29">
        <f>'12 družstiev Pretek č. 5'!$B$7</f>
        <v>0</v>
      </c>
      <c r="AE29">
        <v>2</v>
      </c>
      <c r="AF29" t="e">
        <f t="shared" ref="AF29:AF39" si="14">VLOOKUP($AE29,$AB$28:$AC$39,COLUMN($B$28:$B$39),0)</f>
        <v>#N/A</v>
      </c>
      <c r="AG29" t="e">
        <f t="shared" ref="AG29:AG39" si="15">VLOOKUP($AE29,$AB$28:$AD$39,COLUMN($C$28:$C$39),0)</f>
        <v>#N/A</v>
      </c>
    </row>
    <row r="30" spans="1:34" x14ac:dyDescent="0.2">
      <c r="A30">
        <f>'12 družstiev Pretek č. 5'!C10</f>
        <v>0</v>
      </c>
      <c r="B30">
        <f>'12 družstiev Pretek č. 5'!C9</f>
        <v>0</v>
      </c>
      <c r="C30">
        <f>'12 družstiev Pretek č. 5'!$B$9</f>
        <v>0</v>
      </c>
      <c r="D30">
        <v>3</v>
      </c>
      <c r="E30" t="e">
        <f t="shared" si="8"/>
        <v>#N/A</v>
      </c>
      <c r="F30" t="e">
        <f t="shared" si="9"/>
        <v>#N/A</v>
      </c>
      <c r="J30">
        <f>'12 družstiev Pretek č. 5'!F10</f>
        <v>0</v>
      </c>
      <c r="K30">
        <f>'12 družstiev Pretek č. 5'!F9</f>
        <v>0</v>
      </c>
      <c r="L30">
        <f>'12 družstiev Pretek č. 5'!$B$9</f>
        <v>0</v>
      </c>
      <c r="M30">
        <v>3</v>
      </c>
      <c r="N30" t="e">
        <f t="shared" si="10"/>
        <v>#N/A</v>
      </c>
      <c r="O30" t="e">
        <f t="shared" si="11"/>
        <v>#N/A</v>
      </c>
      <c r="S30">
        <f>'12 družstiev Pretek č. 5'!I10</f>
        <v>0</v>
      </c>
      <c r="T30">
        <f>'12 družstiev Pretek č. 5'!I9</f>
        <v>0</v>
      </c>
      <c r="U30">
        <f>'12 družstiev Pretek č. 5'!$B$9</f>
        <v>0</v>
      </c>
      <c r="V30">
        <v>3</v>
      </c>
      <c r="W30" t="e">
        <f t="shared" si="12"/>
        <v>#N/A</v>
      </c>
      <c r="X30" t="e">
        <f t="shared" si="13"/>
        <v>#N/A</v>
      </c>
      <c r="AB30">
        <f>'12 družstiev Pretek č. 5'!L10</f>
        <v>0</v>
      </c>
      <c r="AC30">
        <f>'12 družstiev Pretek č. 5'!L9</f>
        <v>0</v>
      </c>
      <c r="AD30">
        <f>'12 družstiev Pretek č. 5'!$B$9</f>
        <v>0</v>
      </c>
      <c r="AE30">
        <v>3</v>
      </c>
      <c r="AF30" t="e">
        <f t="shared" si="14"/>
        <v>#N/A</v>
      </c>
      <c r="AG30" t="e">
        <f t="shared" si="15"/>
        <v>#N/A</v>
      </c>
    </row>
    <row r="31" spans="1:34" x14ac:dyDescent="0.2">
      <c r="A31">
        <f>'12 družstiev Pretek č. 5'!C12</f>
        <v>0</v>
      </c>
      <c r="B31">
        <f>'12 družstiev Pretek č. 5'!C11</f>
        <v>0</v>
      </c>
      <c r="C31">
        <f>'12 družstiev Pretek č. 5'!$B$11</f>
        <v>0</v>
      </c>
      <c r="D31">
        <v>4</v>
      </c>
      <c r="E31" t="e">
        <f t="shared" si="8"/>
        <v>#N/A</v>
      </c>
      <c r="F31" t="e">
        <f t="shared" si="9"/>
        <v>#N/A</v>
      </c>
      <c r="J31">
        <f>'12 družstiev Pretek č. 5'!F12</f>
        <v>0</v>
      </c>
      <c r="K31">
        <f>'12 družstiev Pretek č. 5'!F11</f>
        <v>0</v>
      </c>
      <c r="L31">
        <f>'12 družstiev Pretek č. 5'!$B$11</f>
        <v>0</v>
      </c>
      <c r="M31">
        <v>4</v>
      </c>
      <c r="N31" t="e">
        <f t="shared" si="10"/>
        <v>#N/A</v>
      </c>
      <c r="O31" t="e">
        <f t="shared" si="11"/>
        <v>#N/A</v>
      </c>
      <c r="S31">
        <f>'12 družstiev Pretek č. 5'!I12</f>
        <v>0</v>
      </c>
      <c r="T31">
        <f>'12 družstiev Pretek č. 5'!I11</f>
        <v>0</v>
      </c>
      <c r="U31">
        <f>'12 družstiev Pretek č. 5'!$B$11</f>
        <v>0</v>
      </c>
      <c r="V31">
        <v>4</v>
      </c>
      <c r="W31" t="e">
        <f t="shared" si="12"/>
        <v>#N/A</v>
      </c>
      <c r="X31" t="e">
        <f t="shared" si="13"/>
        <v>#N/A</v>
      </c>
      <c r="AB31">
        <f>'12 družstiev Pretek č. 5'!L12</f>
        <v>0</v>
      </c>
      <c r="AC31">
        <f>'12 družstiev Pretek č. 5'!L11</f>
        <v>0</v>
      </c>
      <c r="AD31">
        <f>'12 družstiev Pretek č. 5'!$B$11</f>
        <v>0</v>
      </c>
      <c r="AE31">
        <v>4</v>
      </c>
      <c r="AF31" t="e">
        <f t="shared" si="14"/>
        <v>#N/A</v>
      </c>
      <c r="AG31" t="e">
        <f t="shared" si="15"/>
        <v>#N/A</v>
      </c>
    </row>
    <row r="32" spans="1:34" x14ac:dyDescent="0.2">
      <c r="A32">
        <f>'12 družstiev Pretek č. 5'!C14</f>
        <v>0</v>
      </c>
      <c r="B32">
        <f>'12 družstiev Pretek č. 5'!C13</f>
        <v>0</v>
      </c>
      <c r="C32">
        <f>'12 družstiev Pretek č. 5'!$B$13</f>
        <v>0</v>
      </c>
      <c r="D32">
        <v>5</v>
      </c>
      <c r="E32" t="e">
        <f t="shared" si="8"/>
        <v>#N/A</v>
      </c>
      <c r="F32" t="e">
        <f t="shared" si="9"/>
        <v>#N/A</v>
      </c>
      <c r="J32">
        <f>'12 družstiev Pretek č. 5'!F14</f>
        <v>0</v>
      </c>
      <c r="K32">
        <f>'12 družstiev Pretek č. 5'!F13</f>
        <v>0</v>
      </c>
      <c r="L32">
        <f>'12 družstiev Pretek č. 5'!$B$13</f>
        <v>0</v>
      </c>
      <c r="M32">
        <v>5</v>
      </c>
      <c r="N32" t="e">
        <f t="shared" si="10"/>
        <v>#N/A</v>
      </c>
      <c r="O32" t="e">
        <f t="shared" si="11"/>
        <v>#N/A</v>
      </c>
      <c r="S32">
        <f>'12 družstiev Pretek č. 5'!I14</f>
        <v>0</v>
      </c>
      <c r="T32">
        <f>'12 družstiev Pretek č. 5'!I13</f>
        <v>0</v>
      </c>
      <c r="U32">
        <f>'12 družstiev Pretek č. 5'!$B$13</f>
        <v>0</v>
      </c>
      <c r="V32">
        <v>5</v>
      </c>
      <c r="W32" t="e">
        <f t="shared" si="12"/>
        <v>#N/A</v>
      </c>
      <c r="X32" t="e">
        <f t="shared" si="13"/>
        <v>#N/A</v>
      </c>
      <c r="AB32">
        <f>'12 družstiev Pretek č. 5'!L14</f>
        <v>0</v>
      </c>
      <c r="AC32">
        <f>'12 družstiev Pretek č. 5'!L13</f>
        <v>0</v>
      </c>
      <c r="AD32">
        <f>'12 družstiev Pretek č. 5'!$B$13</f>
        <v>0</v>
      </c>
      <c r="AE32">
        <v>5</v>
      </c>
      <c r="AF32" t="e">
        <f t="shared" si="14"/>
        <v>#N/A</v>
      </c>
      <c r="AG32" t="e">
        <f t="shared" si="15"/>
        <v>#N/A</v>
      </c>
    </row>
    <row r="33" spans="1:33" x14ac:dyDescent="0.2">
      <c r="A33">
        <f>'12 družstiev Pretek č. 5'!C16</f>
        <v>0</v>
      </c>
      <c r="B33">
        <f>'12 družstiev Pretek č. 5'!C15</f>
        <v>0</v>
      </c>
      <c r="C33">
        <f>'12 družstiev Pretek č. 5'!$B$15</f>
        <v>0</v>
      </c>
      <c r="D33">
        <v>6</v>
      </c>
      <c r="E33" t="e">
        <f t="shared" si="8"/>
        <v>#N/A</v>
      </c>
      <c r="F33" t="e">
        <f t="shared" si="9"/>
        <v>#N/A</v>
      </c>
      <c r="J33">
        <f>'12 družstiev Pretek č. 5'!F16</f>
        <v>0</v>
      </c>
      <c r="K33">
        <f>'12 družstiev Pretek č. 5'!F15</f>
        <v>0</v>
      </c>
      <c r="L33">
        <f>'12 družstiev Pretek č. 5'!$B$15</f>
        <v>0</v>
      </c>
      <c r="M33">
        <v>6</v>
      </c>
      <c r="N33" t="e">
        <f t="shared" si="10"/>
        <v>#N/A</v>
      </c>
      <c r="O33" t="e">
        <f t="shared" si="11"/>
        <v>#N/A</v>
      </c>
      <c r="S33">
        <f>'12 družstiev Pretek č. 5'!I16</f>
        <v>0</v>
      </c>
      <c r="T33">
        <f>'12 družstiev Pretek č. 5'!I15</f>
        <v>0</v>
      </c>
      <c r="U33">
        <f>'12 družstiev Pretek č. 5'!$B$15</f>
        <v>0</v>
      </c>
      <c r="V33">
        <v>6</v>
      </c>
      <c r="W33" t="e">
        <f t="shared" si="12"/>
        <v>#N/A</v>
      </c>
      <c r="X33" t="e">
        <f t="shared" si="13"/>
        <v>#N/A</v>
      </c>
      <c r="AB33">
        <f>'12 družstiev Pretek č. 5'!L16</f>
        <v>0</v>
      </c>
      <c r="AC33">
        <f>'12 družstiev Pretek č. 5'!L15</f>
        <v>0</v>
      </c>
      <c r="AD33">
        <f>'12 družstiev Pretek č. 5'!$B$15</f>
        <v>0</v>
      </c>
      <c r="AE33">
        <v>6</v>
      </c>
      <c r="AF33" t="e">
        <f t="shared" si="14"/>
        <v>#N/A</v>
      </c>
      <c r="AG33" t="e">
        <f t="shared" si="15"/>
        <v>#N/A</v>
      </c>
    </row>
    <row r="34" spans="1:33" x14ac:dyDescent="0.2">
      <c r="A34">
        <f>'12 družstiev Pretek č. 5'!C18</f>
        <v>0</v>
      </c>
      <c r="B34">
        <f>'12 družstiev Pretek č. 5'!C17</f>
        <v>0</v>
      </c>
      <c r="C34">
        <f>'12 družstiev Pretek č. 5'!$B$17</f>
        <v>0</v>
      </c>
      <c r="D34">
        <v>7</v>
      </c>
      <c r="E34" t="e">
        <f t="shared" si="8"/>
        <v>#N/A</v>
      </c>
      <c r="F34" t="e">
        <f t="shared" si="9"/>
        <v>#N/A</v>
      </c>
      <c r="J34">
        <f>'12 družstiev Pretek č. 5'!F18</f>
        <v>0</v>
      </c>
      <c r="K34">
        <f>'12 družstiev Pretek č. 5'!F17</f>
        <v>0</v>
      </c>
      <c r="L34">
        <f>'12 družstiev Pretek č. 5'!$B$17</f>
        <v>0</v>
      </c>
      <c r="M34">
        <v>7</v>
      </c>
      <c r="N34" t="e">
        <f t="shared" si="10"/>
        <v>#N/A</v>
      </c>
      <c r="O34" t="e">
        <f t="shared" si="11"/>
        <v>#N/A</v>
      </c>
      <c r="S34">
        <f>'12 družstiev Pretek č. 5'!I18</f>
        <v>0</v>
      </c>
      <c r="T34">
        <f>'12 družstiev Pretek č. 5'!I17</f>
        <v>0</v>
      </c>
      <c r="U34">
        <f>'12 družstiev Pretek č. 5'!$B$17</f>
        <v>0</v>
      </c>
      <c r="V34">
        <v>7</v>
      </c>
      <c r="W34" t="e">
        <f t="shared" si="12"/>
        <v>#N/A</v>
      </c>
      <c r="X34" t="e">
        <f t="shared" si="13"/>
        <v>#N/A</v>
      </c>
      <c r="AB34">
        <f>'12 družstiev Pretek č. 5'!L18</f>
        <v>0</v>
      </c>
      <c r="AC34">
        <f>'12 družstiev Pretek č. 5'!L17</f>
        <v>0</v>
      </c>
      <c r="AD34">
        <f>'12 družstiev Pretek č. 5'!$B$17</f>
        <v>0</v>
      </c>
      <c r="AE34">
        <v>7</v>
      </c>
      <c r="AF34" t="e">
        <f t="shared" si="14"/>
        <v>#N/A</v>
      </c>
      <c r="AG34" t="e">
        <f t="shared" si="15"/>
        <v>#N/A</v>
      </c>
    </row>
    <row r="35" spans="1:33" x14ac:dyDescent="0.2">
      <c r="A35">
        <f>'12 družstiev Pretek č. 5'!C20</f>
        <v>0</v>
      </c>
      <c r="B35">
        <f>'12 družstiev Pretek č. 5'!C19</f>
        <v>0</v>
      </c>
      <c r="C35">
        <f>'12 družstiev Pretek č. 5'!$B$19</f>
        <v>0</v>
      </c>
      <c r="D35">
        <v>8</v>
      </c>
      <c r="E35" t="e">
        <f t="shared" si="8"/>
        <v>#N/A</v>
      </c>
      <c r="F35" t="e">
        <f t="shared" si="9"/>
        <v>#N/A</v>
      </c>
      <c r="J35">
        <f>'12 družstiev Pretek č. 5'!F20</f>
        <v>0</v>
      </c>
      <c r="K35">
        <f>'12 družstiev Pretek č. 5'!F19</f>
        <v>0</v>
      </c>
      <c r="L35">
        <f>'12 družstiev Pretek č. 5'!$B$19</f>
        <v>0</v>
      </c>
      <c r="M35">
        <v>8</v>
      </c>
      <c r="N35" t="e">
        <f t="shared" si="10"/>
        <v>#N/A</v>
      </c>
      <c r="O35" t="e">
        <f t="shared" si="11"/>
        <v>#N/A</v>
      </c>
      <c r="S35">
        <f>'12 družstiev Pretek č. 5'!I20</f>
        <v>0</v>
      </c>
      <c r="T35">
        <f>'12 družstiev Pretek č. 5'!I19</f>
        <v>0</v>
      </c>
      <c r="U35">
        <f>'12 družstiev Pretek č. 5'!$B$19</f>
        <v>0</v>
      </c>
      <c r="V35">
        <v>8</v>
      </c>
      <c r="W35" t="e">
        <f t="shared" si="12"/>
        <v>#N/A</v>
      </c>
      <c r="X35" t="e">
        <f t="shared" si="13"/>
        <v>#N/A</v>
      </c>
      <c r="AB35">
        <f>'12 družstiev Pretek č. 5'!L20</f>
        <v>0</v>
      </c>
      <c r="AC35">
        <f>'12 družstiev Pretek č. 5'!L19</f>
        <v>0</v>
      </c>
      <c r="AD35">
        <f>'12 družstiev Pretek č. 5'!$B$19</f>
        <v>0</v>
      </c>
      <c r="AE35">
        <v>8</v>
      </c>
      <c r="AF35" t="e">
        <f t="shared" si="14"/>
        <v>#N/A</v>
      </c>
      <c r="AG35" t="e">
        <f t="shared" si="15"/>
        <v>#N/A</v>
      </c>
    </row>
    <row r="36" spans="1:33" x14ac:dyDescent="0.2">
      <c r="A36">
        <f>'12 družstiev Pretek č. 5'!C22</f>
        <v>0</v>
      </c>
      <c r="B36">
        <f>'12 družstiev Pretek č. 5'!C21</f>
        <v>0</v>
      </c>
      <c r="C36">
        <f>'12 družstiev Pretek č. 5'!$B$21</f>
        <v>0</v>
      </c>
      <c r="D36">
        <v>9</v>
      </c>
      <c r="E36" t="e">
        <f t="shared" si="8"/>
        <v>#N/A</v>
      </c>
      <c r="F36" t="e">
        <f t="shared" si="9"/>
        <v>#N/A</v>
      </c>
      <c r="J36">
        <f>'12 družstiev Pretek č. 5'!F22</f>
        <v>0</v>
      </c>
      <c r="K36">
        <f>'12 družstiev Pretek č. 5'!F21</f>
        <v>0</v>
      </c>
      <c r="L36">
        <f>'12 družstiev Pretek č. 5'!$B$21</f>
        <v>0</v>
      </c>
      <c r="M36">
        <v>9</v>
      </c>
      <c r="N36" t="e">
        <f t="shared" si="10"/>
        <v>#N/A</v>
      </c>
      <c r="O36" t="e">
        <f t="shared" si="11"/>
        <v>#N/A</v>
      </c>
      <c r="S36">
        <f>'12 družstiev Pretek č. 5'!I22</f>
        <v>0</v>
      </c>
      <c r="T36">
        <f>'12 družstiev Pretek č. 5'!I21</f>
        <v>0</v>
      </c>
      <c r="U36">
        <f>'12 družstiev Pretek č. 5'!$B$21</f>
        <v>0</v>
      </c>
      <c r="V36">
        <v>9</v>
      </c>
      <c r="W36" t="e">
        <f t="shared" si="12"/>
        <v>#N/A</v>
      </c>
      <c r="X36" t="e">
        <f t="shared" si="13"/>
        <v>#N/A</v>
      </c>
      <c r="AB36">
        <f>'12 družstiev Pretek č. 5'!L22</f>
        <v>0</v>
      </c>
      <c r="AC36">
        <f>'12 družstiev Pretek č. 5'!L21</f>
        <v>0</v>
      </c>
      <c r="AD36">
        <f>'12 družstiev Pretek č. 5'!$B$21</f>
        <v>0</v>
      </c>
      <c r="AE36">
        <v>9</v>
      </c>
      <c r="AF36" t="e">
        <f t="shared" si="14"/>
        <v>#N/A</v>
      </c>
      <c r="AG36" t="e">
        <f t="shared" si="15"/>
        <v>#N/A</v>
      </c>
    </row>
    <row r="37" spans="1:33" x14ac:dyDescent="0.2">
      <c r="A37">
        <f>'12 družstiev Pretek č. 5'!C24</f>
        <v>0</v>
      </c>
      <c r="B37">
        <f>'12 družstiev Pretek č. 5'!C23</f>
        <v>0</v>
      </c>
      <c r="C37">
        <f>'12 družstiev Pretek č. 5'!$B$23</f>
        <v>0</v>
      </c>
      <c r="D37">
        <v>10</v>
      </c>
      <c r="E37" t="e">
        <f t="shared" si="8"/>
        <v>#N/A</v>
      </c>
      <c r="F37" t="e">
        <f t="shared" si="9"/>
        <v>#N/A</v>
      </c>
      <c r="J37">
        <f>'12 družstiev Pretek č. 5'!F24</f>
        <v>0</v>
      </c>
      <c r="K37">
        <f>'12 družstiev Pretek č. 5'!F23</f>
        <v>0</v>
      </c>
      <c r="L37">
        <f>'12 družstiev Pretek č. 5'!$B$23</f>
        <v>0</v>
      </c>
      <c r="M37">
        <v>10</v>
      </c>
      <c r="N37" t="e">
        <f t="shared" si="10"/>
        <v>#N/A</v>
      </c>
      <c r="O37" t="e">
        <f t="shared" si="11"/>
        <v>#N/A</v>
      </c>
      <c r="S37">
        <f>'12 družstiev Pretek č. 5'!I24</f>
        <v>0</v>
      </c>
      <c r="T37">
        <f>'12 družstiev Pretek č. 5'!I23</f>
        <v>0</v>
      </c>
      <c r="U37">
        <f>'12 družstiev Pretek č. 5'!$B$23</f>
        <v>0</v>
      </c>
      <c r="V37">
        <v>10</v>
      </c>
      <c r="W37" t="e">
        <f t="shared" si="12"/>
        <v>#N/A</v>
      </c>
      <c r="X37" t="e">
        <f t="shared" si="13"/>
        <v>#N/A</v>
      </c>
      <c r="AB37">
        <f>'12 družstiev Pretek č. 5'!L24</f>
        <v>0</v>
      </c>
      <c r="AC37">
        <f>'12 družstiev Pretek č. 5'!L23</f>
        <v>0</v>
      </c>
      <c r="AD37">
        <f>'12 družstiev Pretek č. 5'!$B$23</f>
        <v>0</v>
      </c>
      <c r="AE37">
        <v>10</v>
      </c>
      <c r="AF37" t="e">
        <f t="shared" si="14"/>
        <v>#N/A</v>
      </c>
      <c r="AG37" t="e">
        <f t="shared" si="15"/>
        <v>#N/A</v>
      </c>
    </row>
    <row r="38" spans="1:33" x14ac:dyDescent="0.2">
      <c r="A38">
        <f>'12 družstiev Pretek č. 5'!C26</f>
        <v>0</v>
      </c>
      <c r="B38">
        <f>'12 družstiev Pretek č. 5'!C25</f>
        <v>0</v>
      </c>
      <c r="C38">
        <f>'12 družstiev Pretek č. 5'!$B$25</f>
        <v>0</v>
      </c>
      <c r="D38">
        <v>11</v>
      </c>
      <c r="E38" t="e">
        <f t="shared" si="8"/>
        <v>#N/A</v>
      </c>
      <c r="F38" t="e">
        <f t="shared" si="9"/>
        <v>#N/A</v>
      </c>
      <c r="J38">
        <f>'12 družstiev Pretek č. 5'!F26</f>
        <v>0</v>
      </c>
      <c r="K38">
        <f>'12 družstiev Pretek č. 5'!F25</f>
        <v>0</v>
      </c>
      <c r="L38">
        <f>'12 družstiev Pretek č. 5'!$B$25</f>
        <v>0</v>
      </c>
      <c r="M38">
        <v>11</v>
      </c>
      <c r="N38" t="e">
        <f t="shared" si="10"/>
        <v>#N/A</v>
      </c>
      <c r="O38" t="e">
        <f t="shared" si="11"/>
        <v>#N/A</v>
      </c>
      <c r="S38">
        <f>'12 družstiev Pretek č. 5'!I26</f>
        <v>0</v>
      </c>
      <c r="T38">
        <f>'12 družstiev Pretek č. 5'!I25</f>
        <v>0</v>
      </c>
      <c r="U38">
        <f>'12 družstiev Pretek č. 5'!$B$25</f>
        <v>0</v>
      </c>
      <c r="V38">
        <v>11</v>
      </c>
      <c r="W38" t="e">
        <f t="shared" si="12"/>
        <v>#N/A</v>
      </c>
      <c r="X38" t="e">
        <f t="shared" si="13"/>
        <v>#N/A</v>
      </c>
      <c r="AB38">
        <f>'12 družstiev Pretek č. 5'!L26</f>
        <v>0</v>
      </c>
      <c r="AC38">
        <f>'12 družstiev Pretek č. 5'!L25</f>
        <v>0</v>
      </c>
      <c r="AD38">
        <f>'12 družstiev Pretek č. 5'!$B$25</f>
        <v>0</v>
      </c>
      <c r="AE38">
        <v>11</v>
      </c>
      <c r="AF38" t="e">
        <f t="shared" si="14"/>
        <v>#N/A</v>
      </c>
      <c r="AG38" t="e">
        <f t="shared" si="15"/>
        <v>#N/A</v>
      </c>
    </row>
    <row r="39" spans="1:33" x14ac:dyDescent="0.2">
      <c r="A39">
        <f>'12 družstiev Pretek č. 5'!C28</f>
        <v>0</v>
      </c>
      <c r="B39">
        <f>'12 družstiev Pretek č. 5'!C27</f>
        <v>0</v>
      </c>
      <c r="C39">
        <f>'12 družstiev Pretek č. 5'!$B$27</f>
        <v>0</v>
      </c>
      <c r="D39">
        <v>12</v>
      </c>
      <c r="E39" t="e">
        <f t="shared" si="8"/>
        <v>#N/A</v>
      </c>
      <c r="F39" t="e">
        <f t="shared" si="9"/>
        <v>#N/A</v>
      </c>
      <c r="J39">
        <f>'12 družstiev Pretek č. 5'!F28</f>
        <v>0</v>
      </c>
      <c r="K39">
        <f>'12 družstiev Pretek č. 5'!F27</f>
        <v>0</v>
      </c>
      <c r="L39">
        <f>'12 družstiev Pretek č. 5'!$B$27</f>
        <v>0</v>
      </c>
      <c r="M39">
        <v>12</v>
      </c>
      <c r="N39" t="e">
        <f t="shared" si="10"/>
        <v>#N/A</v>
      </c>
      <c r="O39" t="e">
        <f t="shared" si="11"/>
        <v>#N/A</v>
      </c>
      <c r="S39">
        <f>'12 družstiev Pretek č. 5'!I28</f>
        <v>0</v>
      </c>
      <c r="T39">
        <f>'12 družstiev Pretek č. 5'!I27</f>
        <v>0</v>
      </c>
      <c r="U39">
        <f>'12 družstiev Pretek č. 5'!$B$27</f>
        <v>0</v>
      </c>
      <c r="V39">
        <v>12</v>
      </c>
      <c r="W39" t="e">
        <f t="shared" si="12"/>
        <v>#N/A</v>
      </c>
      <c r="X39" t="e">
        <f t="shared" si="13"/>
        <v>#N/A</v>
      </c>
      <c r="AB39">
        <f>'12 družstiev Pretek č. 5'!L28</f>
        <v>0</v>
      </c>
      <c r="AC39">
        <f>'12 družstiev Pretek č. 5'!L27</f>
        <v>0</v>
      </c>
      <c r="AD39">
        <f>'12 družstiev Pretek č. 5'!$B$27</f>
        <v>0</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workbookViewId="0">
      <selection activeCell="A4" sqref="A4"/>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20" max="20" width="15.42578125" bestFit="1" customWidth="1"/>
    <col min="21" max="21" width="26.7109375" bestFit="1" customWidth="1"/>
    <col min="22" max="22" width="30.42578125" bestFit="1" customWidth="1"/>
    <col min="23" max="23" width="15.42578125" bestFit="1" customWidth="1"/>
    <col min="29" max="29" width="15.42578125" bestFit="1" customWidth="1"/>
    <col min="30" max="30" width="26.7109375" bestFit="1" customWidth="1"/>
    <col min="31" max="31" width="30.42578125" bestFit="1" customWidth="1"/>
    <col min="32" max="32" width="15.42578125" bestFit="1" customWidth="1"/>
  </cols>
  <sheetData>
    <row r="1" spans="1:34" ht="45" customHeight="1" x14ac:dyDescent="0.2">
      <c r="A1" s="87"/>
      <c r="B1" s="288" t="s">
        <v>97</v>
      </c>
      <c r="C1" s="288"/>
      <c r="D1" s="288"/>
      <c r="E1" s="288"/>
      <c r="F1" s="288"/>
      <c r="G1" s="289"/>
      <c r="H1" s="83"/>
      <c r="J1" s="87"/>
      <c r="K1" s="288" t="s">
        <v>98</v>
      </c>
      <c r="L1" s="288"/>
      <c r="M1" s="288"/>
      <c r="N1" s="288"/>
      <c r="O1" s="288"/>
      <c r="P1" s="289"/>
      <c r="Q1" s="83"/>
      <c r="S1" s="87"/>
      <c r="T1" s="288" t="s">
        <v>99</v>
      </c>
      <c r="U1" s="288"/>
      <c r="V1" s="288"/>
      <c r="W1" s="288"/>
      <c r="X1" s="288"/>
      <c r="Y1" s="289"/>
      <c r="Z1" s="83"/>
      <c r="AB1" s="87"/>
      <c r="AC1" s="288" t="s">
        <v>100</v>
      </c>
      <c r="AD1" s="288"/>
      <c r="AE1" s="288"/>
      <c r="AF1" s="288"/>
      <c r="AG1" s="288"/>
      <c r="AH1" s="289"/>
    </row>
    <row r="2" spans="1:34" ht="45" customHeight="1" thickBot="1" x14ac:dyDescent="0.25">
      <c r="A2" s="88"/>
      <c r="B2" s="283" t="str">
        <f xml:space="preserve">  '12 družstiev Pretek č. 6'!$C$1</f>
        <v xml:space="preserve">Miesto preteku:  </v>
      </c>
      <c r="C2" s="283"/>
      <c r="D2" s="283"/>
      <c r="E2" s="284" t="str">
        <f>'12 družstiev Pretek č. 6'!$J$1</f>
        <v xml:space="preserve">Dátum :  </v>
      </c>
      <c r="F2" s="284"/>
      <c r="G2" s="285"/>
      <c r="H2" s="89"/>
      <c r="J2" s="88"/>
      <c r="K2" s="283" t="str">
        <f xml:space="preserve">  '12 družstiev Pretek č. 6'!$C$1</f>
        <v xml:space="preserve">Miesto preteku:  </v>
      </c>
      <c r="L2" s="283"/>
      <c r="M2" s="283"/>
      <c r="N2" s="284" t="str">
        <f>'12 družstiev Pretek č. 6'!$J$1</f>
        <v xml:space="preserve">Dátum :  </v>
      </c>
      <c r="O2" s="284"/>
      <c r="P2" s="285"/>
      <c r="Q2" s="89"/>
      <c r="S2" s="88"/>
      <c r="T2" s="283" t="str">
        <f xml:space="preserve">  '12 družstiev Pretek č. 6'!$C$1</f>
        <v xml:space="preserve">Miesto preteku:  </v>
      </c>
      <c r="U2" s="283"/>
      <c r="V2" s="283"/>
      <c r="W2" s="284" t="str">
        <f>'12 družstiev Pretek č. 6'!$J$1</f>
        <v xml:space="preserve">Dátum :  </v>
      </c>
      <c r="X2" s="284"/>
      <c r="Y2" s="285"/>
      <c r="Z2" s="89"/>
      <c r="AB2" s="88"/>
      <c r="AC2" s="283" t="str">
        <f xml:space="preserve">  '12 družstiev Pretek č. 6'!$C$1</f>
        <v xml:space="preserve">Miesto preteku:  </v>
      </c>
      <c r="AD2" s="283"/>
      <c r="AE2" s="283"/>
      <c r="AF2" s="284" t="str">
        <f>'12 družstiev Pretek č. 6'!$J$1</f>
        <v xml:space="preserve">Dátum :  </v>
      </c>
      <c r="AG2" s="284"/>
      <c r="AH2" s="285"/>
    </row>
    <row r="3" spans="1:34" ht="24.95" customHeight="1" thickBot="1" x14ac:dyDescent="0.25">
      <c r="A3" s="90" t="s">
        <v>52</v>
      </c>
      <c r="B3" s="286" t="s">
        <v>53</v>
      </c>
      <c r="C3" s="287"/>
      <c r="D3" s="91" t="s">
        <v>54</v>
      </c>
      <c r="E3" s="92" t="s">
        <v>55</v>
      </c>
      <c r="F3" s="92" t="s">
        <v>56</v>
      </c>
      <c r="G3" s="93" t="s">
        <v>57</v>
      </c>
      <c r="H3" s="94"/>
      <c r="J3" s="90" t="s">
        <v>52</v>
      </c>
      <c r="K3" s="286" t="s">
        <v>53</v>
      </c>
      <c r="L3" s="287"/>
      <c r="M3" s="91" t="s">
        <v>54</v>
      </c>
      <c r="N3" s="92" t="s">
        <v>55</v>
      </c>
      <c r="O3" s="92" t="s">
        <v>56</v>
      </c>
      <c r="P3" s="93" t="s">
        <v>57</v>
      </c>
      <c r="Q3" s="94"/>
      <c r="S3" s="90" t="s">
        <v>52</v>
      </c>
      <c r="T3" s="286" t="s">
        <v>53</v>
      </c>
      <c r="U3" s="287"/>
      <c r="V3" s="91" t="s">
        <v>54</v>
      </c>
      <c r="W3" s="92" t="s">
        <v>55</v>
      </c>
      <c r="X3" s="92" t="s">
        <v>56</v>
      </c>
      <c r="Y3" s="93" t="s">
        <v>57</v>
      </c>
      <c r="Z3" s="94"/>
      <c r="AB3" s="90" t="s">
        <v>52</v>
      </c>
      <c r="AC3" s="286" t="s">
        <v>53</v>
      </c>
      <c r="AD3" s="287"/>
      <c r="AE3" s="91" t="s">
        <v>54</v>
      </c>
      <c r="AF3" s="92" t="s">
        <v>55</v>
      </c>
      <c r="AG3" s="92" t="s">
        <v>56</v>
      </c>
      <c r="AH3" s="93" t="s">
        <v>57</v>
      </c>
    </row>
    <row r="4" spans="1:34" ht="31.5" customHeight="1" thickTop="1" x14ac:dyDescent="0.3">
      <c r="A4" s="95">
        <v>1</v>
      </c>
      <c r="B4" s="281" t="e">
        <f t="shared" ref="B4:B15" si="0">E28</f>
        <v>#N/A</v>
      </c>
      <c r="C4" s="282"/>
      <c r="D4" s="96" t="e">
        <f t="shared" ref="D4:D15" si="1">F28</f>
        <v>#N/A</v>
      </c>
      <c r="E4" s="97"/>
      <c r="F4" s="97"/>
      <c r="G4" s="98"/>
      <c r="H4" s="8"/>
      <c r="J4" s="95">
        <v>1</v>
      </c>
      <c r="K4" s="281" t="e">
        <f t="shared" ref="K4:K15" si="2">N28</f>
        <v>#N/A</v>
      </c>
      <c r="L4" s="282"/>
      <c r="M4" s="96" t="e">
        <f t="shared" ref="M4:M15" si="3">O28</f>
        <v>#N/A</v>
      </c>
      <c r="N4" s="97"/>
      <c r="O4" s="97"/>
      <c r="P4" s="98"/>
      <c r="Q4" s="8"/>
      <c r="S4" s="95">
        <v>1</v>
      </c>
      <c r="T4" s="281" t="e">
        <f t="shared" ref="T4:T15" si="4">W28</f>
        <v>#N/A</v>
      </c>
      <c r="U4" s="282"/>
      <c r="V4" s="96" t="e">
        <f t="shared" ref="V4:V15" si="5">X28</f>
        <v>#N/A</v>
      </c>
      <c r="W4" s="97"/>
      <c r="X4" s="97"/>
      <c r="Y4" s="98"/>
      <c r="Z4" s="8"/>
      <c r="AB4" s="95">
        <v>1</v>
      </c>
      <c r="AC4" s="281" t="e">
        <f t="shared" ref="AC4:AC15" si="6">AF28</f>
        <v>#N/A</v>
      </c>
      <c r="AD4" s="282"/>
      <c r="AE4" s="96" t="e">
        <f t="shared" ref="AE4:AE15" si="7">AG28</f>
        <v>#N/A</v>
      </c>
      <c r="AF4" s="97"/>
      <c r="AG4" s="97"/>
      <c r="AH4" s="98"/>
    </row>
    <row r="5" spans="1:34" ht="31.5" customHeight="1" x14ac:dyDescent="0.3">
      <c r="A5" s="99">
        <v>2</v>
      </c>
      <c r="B5" s="279" t="e">
        <f t="shared" si="0"/>
        <v>#N/A</v>
      </c>
      <c r="C5" s="280"/>
      <c r="D5" s="100" t="e">
        <f t="shared" si="1"/>
        <v>#N/A</v>
      </c>
      <c r="E5" s="101"/>
      <c r="F5" s="101"/>
      <c r="G5" s="102"/>
      <c r="H5" s="8"/>
      <c r="J5" s="99">
        <v>2</v>
      </c>
      <c r="K5" s="279" t="e">
        <f t="shared" si="2"/>
        <v>#N/A</v>
      </c>
      <c r="L5" s="280"/>
      <c r="M5" s="100" t="e">
        <f t="shared" si="3"/>
        <v>#N/A</v>
      </c>
      <c r="N5" s="101"/>
      <c r="O5" s="101"/>
      <c r="P5" s="102"/>
      <c r="Q5" s="8"/>
      <c r="S5" s="99">
        <v>2</v>
      </c>
      <c r="T5" s="279" t="e">
        <f t="shared" si="4"/>
        <v>#N/A</v>
      </c>
      <c r="U5" s="280"/>
      <c r="V5" s="100" t="e">
        <f t="shared" si="5"/>
        <v>#N/A</v>
      </c>
      <c r="W5" s="101"/>
      <c r="X5" s="101"/>
      <c r="Y5" s="102"/>
      <c r="Z5" s="8"/>
      <c r="AB5" s="99">
        <v>2</v>
      </c>
      <c r="AC5" s="279" t="e">
        <f t="shared" si="6"/>
        <v>#N/A</v>
      </c>
      <c r="AD5" s="280"/>
      <c r="AE5" s="100" t="e">
        <f t="shared" si="7"/>
        <v>#N/A</v>
      </c>
      <c r="AF5" s="101"/>
      <c r="AG5" s="101"/>
      <c r="AH5" s="102"/>
    </row>
    <row r="6" spans="1:34" ht="31.5" customHeight="1" x14ac:dyDescent="0.3">
      <c r="A6" s="99">
        <v>3</v>
      </c>
      <c r="B6" s="279" t="e">
        <f t="shared" si="0"/>
        <v>#N/A</v>
      </c>
      <c r="C6" s="280"/>
      <c r="D6" s="100" t="e">
        <f t="shared" si="1"/>
        <v>#N/A</v>
      </c>
      <c r="E6" s="101"/>
      <c r="F6" s="101"/>
      <c r="G6" s="102"/>
      <c r="H6" s="8"/>
      <c r="J6" s="99">
        <v>3</v>
      </c>
      <c r="K6" s="279" t="e">
        <f t="shared" si="2"/>
        <v>#N/A</v>
      </c>
      <c r="L6" s="280"/>
      <c r="M6" s="100" t="e">
        <f t="shared" si="3"/>
        <v>#N/A</v>
      </c>
      <c r="N6" s="101"/>
      <c r="O6" s="101"/>
      <c r="P6" s="102"/>
      <c r="Q6" s="8"/>
      <c r="S6" s="99">
        <v>3</v>
      </c>
      <c r="T6" s="279" t="e">
        <f t="shared" si="4"/>
        <v>#N/A</v>
      </c>
      <c r="U6" s="280"/>
      <c r="V6" s="100" t="e">
        <f t="shared" si="5"/>
        <v>#N/A</v>
      </c>
      <c r="W6" s="101"/>
      <c r="X6" s="101"/>
      <c r="Y6" s="102"/>
      <c r="Z6" s="8"/>
      <c r="AB6" s="99">
        <v>3</v>
      </c>
      <c r="AC6" s="279" t="e">
        <f t="shared" si="6"/>
        <v>#N/A</v>
      </c>
      <c r="AD6" s="280"/>
      <c r="AE6" s="100" t="e">
        <f t="shared" si="7"/>
        <v>#N/A</v>
      </c>
      <c r="AF6" s="101"/>
      <c r="AG6" s="101"/>
      <c r="AH6" s="102"/>
    </row>
    <row r="7" spans="1:34" ht="31.5" customHeight="1" x14ac:dyDescent="0.3">
      <c r="A7" s="99">
        <v>4</v>
      </c>
      <c r="B7" s="279" t="e">
        <f t="shared" si="0"/>
        <v>#N/A</v>
      </c>
      <c r="C7" s="280"/>
      <c r="D7" s="100" t="e">
        <f t="shared" si="1"/>
        <v>#N/A</v>
      </c>
      <c r="E7" s="101"/>
      <c r="F7" s="101"/>
      <c r="G7" s="102"/>
      <c r="H7" s="8"/>
      <c r="J7" s="99">
        <v>4</v>
      </c>
      <c r="K7" s="279" t="e">
        <f t="shared" si="2"/>
        <v>#N/A</v>
      </c>
      <c r="L7" s="280"/>
      <c r="M7" s="100" t="e">
        <f t="shared" si="3"/>
        <v>#N/A</v>
      </c>
      <c r="N7" s="101"/>
      <c r="O7" s="101"/>
      <c r="P7" s="102"/>
      <c r="Q7" s="8"/>
      <c r="S7" s="99">
        <v>4</v>
      </c>
      <c r="T7" s="279" t="e">
        <f t="shared" si="4"/>
        <v>#N/A</v>
      </c>
      <c r="U7" s="280"/>
      <c r="V7" s="100" t="e">
        <f t="shared" si="5"/>
        <v>#N/A</v>
      </c>
      <c r="W7" s="101"/>
      <c r="X7" s="101"/>
      <c r="Y7" s="102"/>
      <c r="Z7" s="8"/>
      <c r="AB7" s="99">
        <v>4</v>
      </c>
      <c r="AC7" s="279" t="e">
        <f t="shared" si="6"/>
        <v>#N/A</v>
      </c>
      <c r="AD7" s="280"/>
      <c r="AE7" s="100" t="e">
        <f t="shared" si="7"/>
        <v>#N/A</v>
      </c>
      <c r="AF7" s="101"/>
      <c r="AG7" s="101"/>
      <c r="AH7" s="102"/>
    </row>
    <row r="8" spans="1:34" ht="31.5" customHeight="1" x14ac:dyDescent="0.3">
      <c r="A8" s="99">
        <v>5</v>
      </c>
      <c r="B8" s="279" t="e">
        <f t="shared" si="0"/>
        <v>#N/A</v>
      </c>
      <c r="C8" s="280"/>
      <c r="D8" s="100" t="e">
        <f t="shared" si="1"/>
        <v>#N/A</v>
      </c>
      <c r="E8" s="101"/>
      <c r="F8" s="101"/>
      <c r="G8" s="102"/>
      <c r="H8" s="8"/>
      <c r="J8" s="99">
        <v>5</v>
      </c>
      <c r="K8" s="279" t="e">
        <f t="shared" si="2"/>
        <v>#N/A</v>
      </c>
      <c r="L8" s="280"/>
      <c r="M8" s="100" t="e">
        <f t="shared" si="3"/>
        <v>#N/A</v>
      </c>
      <c r="N8" s="101"/>
      <c r="O8" s="101"/>
      <c r="P8" s="102"/>
      <c r="Q8" s="8"/>
      <c r="S8" s="99">
        <v>5</v>
      </c>
      <c r="T8" s="279" t="e">
        <f t="shared" si="4"/>
        <v>#N/A</v>
      </c>
      <c r="U8" s="280"/>
      <c r="V8" s="100" t="e">
        <f t="shared" si="5"/>
        <v>#N/A</v>
      </c>
      <c r="W8" s="101"/>
      <c r="X8" s="101"/>
      <c r="Y8" s="102"/>
      <c r="Z8" s="8"/>
      <c r="AB8" s="99">
        <v>5</v>
      </c>
      <c r="AC8" s="279" t="e">
        <f t="shared" si="6"/>
        <v>#N/A</v>
      </c>
      <c r="AD8" s="280"/>
      <c r="AE8" s="100" t="e">
        <f t="shared" si="7"/>
        <v>#N/A</v>
      </c>
      <c r="AF8" s="101"/>
      <c r="AG8" s="101"/>
      <c r="AH8" s="102"/>
    </row>
    <row r="9" spans="1:34" ht="31.5" customHeight="1" x14ac:dyDescent="0.3">
      <c r="A9" s="99">
        <v>6</v>
      </c>
      <c r="B9" s="279" t="e">
        <f t="shared" si="0"/>
        <v>#N/A</v>
      </c>
      <c r="C9" s="280"/>
      <c r="D9" s="100" t="e">
        <f t="shared" si="1"/>
        <v>#N/A</v>
      </c>
      <c r="E9" s="101"/>
      <c r="F9" s="103"/>
      <c r="G9" s="102"/>
      <c r="H9" s="8"/>
      <c r="J9" s="99">
        <v>6</v>
      </c>
      <c r="K9" s="279" t="e">
        <f t="shared" si="2"/>
        <v>#N/A</v>
      </c>
      <c r="L9" s="280"/>
      <c r="M9" s="100" t="e">
        <f t="shared" si="3"/>
        <v>#N/A</v>
      </c>
      <c r="N9" s="101"/>
      <c r="O9" s="103"/>
      <c r="P9" s="102"/>
      <c r="Q9" s="8"/>
      <c r="S9" s="99">
        <v>6</v>
      </c>
      <c r="T9" s="279" t="e">
        <f t="shared" si="4"/>
        <v>#N/A</v>
      </c>
      <c r="U9" s="280"/>
      <c r="V9" s="100" t="e">
        <f t="shared" si="5"/>
        <v>#N/A</v>
      </c>
      <c r="W9" s="101"/>
      <c r="X9" s="103"/>
      <c r="Y9" s="102"/>
      <c r="Z9" s="8"/>
      <c r="AB9" s="99">
        <v>6</v>
      </c>
      <c r="AC9" s="279" t="e">
        <f t="shared" si="6"/>
        <v>#N/A</v>
      </c>
      <c r="AD9" s="280"/>
      <c r="AE9" s="100" t="e">
        <f t="shared" si="7"/>
        <v>#N/A</v>
      </c>
      <c r="AF9" s="101"/>
      <c r="AG9" s="103"/>
      <c r="AH9" s="102"/>
    </row>
    <row r="10" spans="1:34" ht="31.5" customHeight="1" x14ac:dyDescent="0.3">
      <c r="A10" s="99">
        <v>7</v>
      </c>
      <c r="B10" s="279" t="e">
        <f t="shared" si="0"/>
        <v>#N/A</v>
      </c>
      <c r="C10" s="280"/>
      <c r="D10" s="100" t="e">
        <f t="shared" si="1"/>
        <v>#N/A</v>
      </c>
      <c r="E10" s="101"/>
      <c r="F10" s="101"/>
      <c r="G10" s="102"/>
      <c r="H10" s="8"/>
      <c r="J10" s="99">
        <v>7</v>
      </c>
      <c r="K10" s="279" t="e">
        <f t="shared" si="2"/>
        <v>#N/A</v>
      </c>
      <c r="L10" s="280"/>
      <c r="M10" s="100" t="e">
        <f t="shared" si="3"/>
        <v>#N/A</v>
      </c>
      <c r="N10" s="101"/>
      <c r="O10" s="101"/>
      <c r="P10" s="102"/>
      <c r="Q10" s="8"/>
      <c r="S10" s="99">
        <v>7</v>
      </c>
      <c r="T10" s="279" t="e">
        <f t="shared" si="4"/>
        <v>#N/A</v>
      </c>
      <c r="U10" s="280"/>
      <c r="V10" s="100" t="e">
        <f t="shared" si="5"/>
        <v>#N/A</v>
      </c>
      <c r="W10" s="101"/>
      <c r="X10" s="101"/>
      <c r="Y10" s="102"/>
      <c r="Z10" s="8"/>
      <c r="AB10" s="99">
        <v>7</v>
      </c>
      <c r="AC10" s="279" t="e">
        <f t="shared" si="6"/>
        <v>#N/A</v>
      </c>
      <c r="AD10" s="280"/>
      <c r="AE10" s="100" t="e">
        <f t="shared" si="7"/>
        <v>#N/A</v>
      </c>
      <c r="AF10" s="101"/>
      <c r="AG10" s="101"/>
      <c r="AH10" s="102"/>
    </row>
    <row r="11" spans="1:34" ht="31.5" customHeight="1" x14ac:dyDescent="0.3">
      <c r="A11" s="99">
        <v>8</v>
      </c>
      <c r="B11" s="279" t="e">
        <f t="shared" si="0"/>
        <v>#N/A</v>
      </c>
      <c r="C11" s="280"/>
      <c r="D11" s="100" t="e">
        <f t="shared" si="1"/>
        <v>#N/A</v>
      </c>
      <c r="E11" s="101"/>
      <c r="F11" s="101"/>
      <c r="G11" s="102"/>
      <c r="H11" s="8"/>
      <c r="J11" s="99">
        <v>8</v>
      </c>
      <c r="K11" s="279" t="e">
        <f t="shared" si="2"/>
        <v>#N/A</v>
      </c>
      <c r="L11" s="280"/>
      <c r="M11" s="100" t="e">
        <f t="shared" si="3"/>
        <v>#N/A</v>
      </c>
      <c r="N11" s="101"/>
      <c r="O11" s="101"/>
      <c r="P11" s="102"/>
      <c r="Q11" s="8"/>
      <c r="S11" s="99">
        <v>8</v>
      </c>
      <c r="T11" s="279" t="e">
        <f t="shared" si="4"/>
        <v>#N/A</v>
      </c>
      <c r="U11" s="280"/>
      <c r="V11" s="100" t="e">
        <f t="shared" si="5"/>
        <v>#N/A</v>
      </c>
      <c r="W11" s="101"/>
      <c r="X11" s="101"/>
      <c r="Y11" s="102"/>
      <c r="Z11" s="8"/>
      <c r="AB11" s="99">
        <v>8</v>
      </c>
      <c r="AC11" s="279" t="e">
        <f t="shared" si="6"/>
        <v>#N/A</v>
      </c>
      <c r="AD11" s="280"/>
      <c r="AE11" s="100" t="e">
        <f t="shared" si="7"/>
        <v>#N/A</v>
      </c>
      <c r="AF11" s="101"/>
      <c r="AG11" s="101"/>
      <c r="AH11" s="102"/>
    </row>
    <row r="12" spans="1:34" ht="31.5" customHeight="1" x14ac:dyDescent="0.3">
      <c r="A12" s="99">
        <v>9</v>
      </c>
      <c r="B12" s="279" t="e">
        <f t="shared" si="0"/>
        <v>#N/A</v>
      </c>
      <c r="C12" s="280"/>
      <c r="D12" s="100" t="e">
        <f t="shared" si="1"/>
        <v>#N/A</v>
      </c>
      <c r="E12" s="101"/>
      <c r="F12" s="101"/>
      <c r="G12" s="102"/>
      <c r="H12" s="8"/>
      <c r="J12" s="99">
        <v>9</v>
      </c>
      <c r="K12" s="279" t="e">
        <f t="shared" si="2"/>
        <v>#N/A</v>
      </c>
      <c r="L12" s="280"/>
      <c r="M12" s="100" t="e">
        <f t="shared" si="3"/>
        <v>#N/A</v>
      </c>
      <c r="N12" s="101"/>
      <c r="O12" s="101"/>
      <c r="P12" s="102"/>
      <c r="Q12" s="8"/>
      <c r="S12" s="99">
        <v>9</v>
      </c>
      <c r="T12" s="279" t="e">
        <f t="shared" si="4"/>
        <v>#N/A</v>
      </c>
      <c r="U12" s="280"/>
      <c r="V12" s="100" t="e">
        <f t="shared" si="5"/>
        <v>#N/A</v>
      </c>
      <c r="W12" s="101"/>
      <c r="X12" s="101"/>
      <c r="Y12" s="102"/>
      <c r="Z12" s="8"/>
      <c r="AB12" s="99">
        <v>9</v>
      </c>
      <c r="AC12" s="279" t="e">
        <f t="shared" si="6"/>
        <v>#N/A</v>
      </c>
      <c r="AD12" s="280"/>
      <c r="AE12" s="100" t="e">
        <f t="shared" si="7"/>
        <v>#N/A</v>
      </c>
      <c r="AF12" s="101"/>
      <c r="AG12" s="101"/>
      <c r="AH12" s="102"/>
    </row>
    <row r="13" spans="1:34" ht="31.5" customHeight="1" x14ac:dyDescent="0.3">
      <c r="A13" s="99">
        <v>10</v>
      </c>
      <c r="B13" s="279" t="e">
        <f t="shared" si="0"/>
        <v>#N/A</v>
      </c>
      <c r="C13" s="280"/>
      <c r="D13" s="100" t="e">
        <f t="shared" si="1"/>
        <v>#N/A</v>
      </c>
      <c r="E13" s="101"/>
      <c r="F13" s="101"/>
      <c r="G13" s="102"/>
      <c r="H13" s="8"/>
      <c r="J13" s="99">
        <v>10</v>
      </c>
      <c r="K13" s="279" t="e">
        <f t="shared" si="2"/>
        <v>#N/A</v>
      </c>
      <c r="L13" s="280"/>
      <c r="M13" s="100" t="e">
        <f t="shared" si="3"/>
        <v>#N/A</v>
      </c>
      <c r="N13" s="101"/>
      <c r="O13" s="101"/>
      <c r="P13" s="102"/>
      <c r="Q13" s="8"/>
      <c r="S13" s="99">
        <v>10</v>
      </c>
      <c r="T13" s="279" t="e">
        <f t="shared" si="4"/>
        <v>#N/A</v>
      </c>
      <c r="U13" s="280"/>
      <c r="V13" s="100" t="e">
        <f t="shared" si="5"/>
        <v>#N/A</v>
      </c>
      <c r="W13" s="101"/>
      <c r="X13" s="101"/>
      <c r="Y13" s="102"/>
      <c r="Z13" s="8"/>
      <c r="AB13" s="99">
        <v>10</v>
      </c>
      <c r="AC13" s="279" t="e">
        <f t="shared" si="6"/>
        <v>#N/A</v>
      </c>
      <c r="AD13" s="280"/>
      <c r="AE13" s="100" t="e">
        <f t="shared" si="7"/>
        <v>#N/A</v>
      </c>
      <c r="AF13" s="101"/>
      <c r="AG13" s="101"/>
      <c r="AH13" s="102"/>
    </row>
    <row r="14" spans="1:34" ht="31.5" customHeight="1" x14ac:dyDescent="0.3">
      <c r="A14" s="99">
        <v>11</v>
      </c>
      <c r="B14" s="279" t="e">
        <f t="shared" si="0"/>
        <v>#N/A</v>
      </c>
      <c r="C14" s="280"/>
      <c r="D14" s="100" t="e">
        <f t="shared" si="1"/>
        <v>#N/A</v>
      </c>
      <c r="E14" s="101"/>
      <c r="F14" s="101"/>
      <c r="G14" s="102"/>
      <c r="H14" s="8"/>
      <c r="J14" s="99">
        <v>11</v>
      </c>
      <c r="K14" s="279" t="e">
        <f t="shared" si="2"/>
        <v>#N/A</v>
      </c>
      <c r="L14" s="280"/>
      <c r="M14" s="100" t="e">
        <f t="shared" si="3"/>
        <v>#N/A</v>
      </c>
      <c r="N14" s="101"/>
      <c r="O14" s="101"/>
      <c r="P14" s="102"/>
      <c r="Q14" s="8"/>
      <c r="S14" s="99">
        <v>11</v>
      </c>
      <c r="T14" s="279" t="e">
        <f t="shared" si="4"/>
        <v>#N/A</v>
      </c>
      <c r="U14" s="280"/>
      <c r="V14" s="100" t="e">
        <f t="shared" si="5"/>
        <v>#N/A</v>
      </c>
      <c r="W14" s="101"/>
      <c r="X14" s="101"/>
      <c r="Y14" s="102"/>
      <c r="Z14" s="8"/>
      <c r="AB14" s="99">
        <v>11</v>
      </c>
      <c r="AC14" s="279" t="e">
        <f t="shared" si="6"/>
        <v>#N/A</v>
      </c>
      <c r="AD14" s="280"/>
      <c r="AE14" s="100" t="e">
        <f t="shared" si="7"/>
        <v>#N/A</v>
      </c>
      <c r="AF14" s="101"/>
      <c r="AG14" s="101"/>
      <c r="AH14" s="102"/>
    </row>
    <row r="15" spans="1:34" ht="31.5" customHeight="1" x14ac:dyDescent="0.3">
      <c r="A15" s="99">
        <v>12</v>
      </c>
      <c r="B15" s="279" t="e">
        <f t="shared" si="0"/>
        <v>#N/A</v>
      </c>
      <c r="C15" s="280"/>
      <c r="D15" s="100" t="e">
        <f t="shared" si="1"/>
        <v>#N/A</v>
      </c>
      <c r="E15" s="101"/>
      <c r="F15" s="101"/>
      <c r="G15" s="102"/>
      <c r="H15" s="8"/>
      <c r="J15" s="99">
        <v>12</v>
      </c>
      <c r="K15" s="279" t="e">
        <f t="shared" si="2"/>
        <v>#N/A</v>
      </c>
      <c r="L15" s="280"/>
      <c r="M15" s="100" t="e">
        <f t="shared" si="3"/>
        <v>#N/A</v>
      </c>
      <c r="N15" s="101"/>
      <c r="O15" s="101"/>
      <c r="P15" s="102"/>
      <c r="Q15" s="8"/>
      <c r="S15" s="99">
        <v>12</v>
      </c>
      <c r="T15" s="279" t="e">
        <f t="shared" si="4"/>
        <v>#N/A</v>
      </c>
      <c r="U15" s="280"/>
      <c r="V15" s="100" t="e">
        <f t="shared" si="5"/>
        <v>#N/A</v>
      </c>
      <c r="W15" s="101"/>
      <c r="X15" s="101"/>
      <c r="Y15" s="102"/>
      <c r="Z15" s="8"/>
      <c r="AB15" s="99">
        <v>12</v>
      </c>
      <c r="AC15" s="279" t="e">
        <f t="shared" si="6"/>
        <v>#N/A</v>
      </c>
      <c r="AD15" s="280"/>
      <c r="AE15" s="100" t="e">
        <f t="shared" si="7"/>
        <v>#N/A</v>
      </c>
      <c r="AF15" s="101"/>
      <c r="AG15" s="101"/>
      <c r="AH15" s="102"/>
    </row>
    <row r="16" spans="1:34" ht="31.5" customHeight="1" x14ac:dyDescent="0.3">
      <c r="A16" s="99">
        <v>13</v>
      </c>
      <c r="B16" s="279"/>
      <c r="C16" s="280"/>
      <c r="D16" s="104"/>
      <c r="E16" s="101"/>
      <c r="F16" s="101"/>
      <c r="G16" s="102"/>
      <c r="H16" s="8"/>
      <c r="J16" s="99">
        <v>13</v>
      </c>
      <c r="K16" s="279"/>
      <c r="L16" s="280"/>
      <c r="M16" s="104"/>
      <c r="N16" s="101"/>
      <c r="O16" s="101"/>
      <c r="P16" s="102"/>
      <c r="Q16" s="8"/>
      <c r="S16" s="99">
        <v>13</v>
      </c>
      <c r="T16" s="279"/>
      <c r="U16" s="280"/>
      <c r="V16" s="104"/>
      <c r="W16" s="101"/>
      <c r="X16" s="101"/>
      <c r="Y16" s="102"/>
      <c r="Z16" s="8"/>
      <c r="AB16" s="99">
        <v>13</v>
      </c>
      <c r="AC16" s="279"/>
      <c r="AD16" s="280"/>
      <c r="AE16" s="104"/>
      <c r="AF16" s="101"/>
      <c r="AG16" s="101"/>
      <c r="AH16" s="102"/>
    </row>
    <row r="17" spans="1:34" ht="31.5" customHeight="1" x14ac:dyDescent="0.3">
      <c r="A17" s="99">
        <v>14</v>
      </c>
      <c r="B17" s="279"/>
      <c r="C17" s="280"/>
      <c r="D17" s="105"/>
      <c r="E17" s="106"/>
      <c r="F17" s="106"/>
      <c r="G17" s="107"/>
      <c r="H17" s="8"/>
      <c r="J17" s="99">
        <v>14</v>
      </c>
      <c r="K17" s="279"/>
      <c r="L17" s="280"/>
      <c r="M17" s="105"/>
      <c r="N17" s="106"/>
      <c r="O17" s="106"/>
      <c r="P17" s="107"/>
      <c r="Q17" s="8"/>
      <c r="S17" s="99">
        <v>14</v>
      </c>
      <c r="T17" s="279"/>
      <c r="U17" s="280"/>
      <c r="V17" s="105"/>
      <c r="W17" s="106"/>
      <c r="X17" s="106"/>
      <c r="Y17" s="107"/>
      <c r="Z17" s="8"/>
      <c r="AB17" s="99">
        <v>14</v>
      </c>
      <c r="AC17" s="279"/>
      <c r="AD17" s="280"/>
      <c r="AE17" s="105"/>
      <c r="AF17" s="106"/>
      <c r="AG17" s="106"/>
      <c r="AH17" s="107"/>
    </row>
    <row r="18" spans="1:34" ht="31.5" customHeight="1" x14ac:dyDescent="0.3">
      <c r="A18" s="99">
        <v>15</v>
      </c>
      <c r="B18" s="279"/>
      <c r="C18" s="280"/>
      <c r="D18" s="104"/>
      <c r="E18" s="101"/>
      <c r="F18" s="101"/>
      <c r="G18" s="102"/>
      <c r="H18" s="8"/>
      <c r="J18" s="99">
        <v>15</v>
      </c>
      <c r="K18" s="279"/>
      <c r="L18" s="280"/>
      <c r="M18" s="104"/>
      <c r="N18" s="101"/>
      <c r="O18" s="101"/>
      <c r="P18" s="102"/>
      <c r="Q18" s="8"/>
      <c r="S18" s="99">
        <v>15</v>
      </c>
      <c r="T18" s="279"/>
      <c r="U18" s="280"/>
      <c r="V18" s="104"/>
      <c r="W18" s="101"/>
      <c r="X18" s="101"/>
      <c r="Y18" s="102"/>
      <c r="Z18" s="8"/>
      <c r="AB18" s="99">
        <v>15</v>
      </c>
      <c r="AC18" s="279"/>
      <c r="AD18" s="280"/>
      <c r="AE18" s="104"/>
      <c r="AF18" s="101"/>
      <c r="AG18" s="101"/>
      <c r="AH18" s="102"/>
    </row>
    <row r="19" spans="1:34" ht="31.5" customHeight="1" x14ac:dyDescent="0.3">
      <c r="A19" s="99">
        <v>16</v>
      </c>
      <c r="B19" s="279"/>
      <c r="C19" s="280"/>
      <c r="D19" s="104"/>
      <c r="E19" s="101"/>
      <c r="F19" s="101"/>
      <c r="G19" s="102"/>
      <c r="H19" s="8"/>
      <c r="J19" s="99">
        <v>16</v>
      </c>
      <c r="K19" s="279"/>
      <c r="L19" s="280"/>
      <c r="M19" s="104"/>
      <c r="N19" s="101"/>
      <c r="O19" s="101"/>
      <c r="P19" s="102"/>
      <c r="Q19" s="8"/>
      <c r="S19" s="99">
        <v>16</v>
      </c>
      <c r="T19" s="279"/>
      <c r="U19" s="280"/>
      <c r="V19" s="104"/>
      <c r="W19" s="101"/>
      <c r="X19" s="101"/>
      <c r="Y19" s="102"/>
      <c r="Z19" s="8"/>
      <c r="AB19" s="99">
        <v>16</v>
      </c>
      <c r="AC19" s="279"/>
      <c r="AD19" s="280"/>
      <c r="AE19" s="104"/>
      <c r="AF19" s="101"/>
      <c r="AG19" s="101"/>
      <c r="AH19" s="102"/>
    </row>
    <row r="20" spans="1:34" ht="31.5" customHeight="1" x14ac:dyDescent="0.3">
      <c r="A20" s="99">
        <v>17</v>
      </c>
      <c r="B20" s="279"/>
      <c r="C20" s="280"/>
      <c r="D20" s="104"/>
      <c r="E20" s="101"/>
      <c r="F20" s="101"/>
      <c r="G20" s="102"/>
      <c r="H20" s="8"/>
      <c r="J20" s="99">
        <v>17</v>
      </c>
      <c r="K20" s="279"/>
      <c r="L20" s="280"/>
      <c r="M20" s="104"/>
      <c r="N20" s="101"/>
      <c r="O20" s="101"/>
      <c r="P20" s="102"/>
      <c r="Q20" s="8"/>
      <c r="S20" s="99">
        <v>17</v>
      </c>
      <c r="T20" s="279"/>
      <c r="U20" s="280"/>
      <c r="V20" s="104"/>
      <c r="W20" s="101"/>
      <c r="X20" s="101"/>
      <c r="Y20" s="102"/>
      <c r="Z20" s="8"/>
      <c r="AB20" s="99">
        <v>17</v>
      </c>
      <c r="AC20" s="279"/>
      <c r="AD20" s="280"/>
      <c r="AE20" s="104"/>
      <c r="AF20" s="101"/>
      <c r="AG20" s="101"/>
      <c r="AH20" s="102"/>
    </row>
    <row r="21" spans="1:34" ht="31.5" customHeight="1" x14ac:dyDescent="0.3">
      <c r="A21" s="99">
        <v>18</v>
      </c>
      <c r="B21" s="279"/>
      <c r="C21" s="280"/>
      <c r="D21" s="108"/>
      <c r="E21" s="97"/>
      <c r="F21" s="97"/>
      <c r="G21" s="98"/>
      <c r="H21" s="8"/>
      <c r="J21" s="99">
        <v>18</v>
      </c>
      <c r="K21" s="279"/>
      <c r="L21" s="280"/>
      <c r="M21" s="108"/>
      <c r="N21" s="97"/>
      <c r="O21" s="97"/>
      <c r="P21" s="98"/>
      <c r="Q21" s="8"/>
      <c r="S21" s="99">
        <v>18</v>
      </c>
      <c r="T21" s="279"/>
      <c r="U21" s="280"/>
      <c r="V21" s="108"/>
      <c r="W21" s="97"/>
      <c r="X21" s="97"/>
      <c r="Y21" s="98"/>
      <c r="Z21" s="8"/>
      <c r="AB21" s="99">
        <v>18</v>
      </c>
      <c r="AC21" s="279"/>
      <c r="AD21" s="280"/>
      <c r="AE21" s="108"/>
      <c r="AF21" s="97"/>
      <c r="AG21" s="97"/>
      <c r="AH21" s="98"/>
    </row>
    <row r="22" spans="1:34" ht="31.5" customHeight="1" x14ac:dyDescent="0.3">
      <c r="A22" s="99">
        <v>19</v>
      </c>
      <c r="B22" s="275"/>
      <c r="C22" s="276"/>
      <c r="D22" s="104"/>
      <c r="E22" s="101"/>
      <c r="F22" s="101"/>
      <c r="G22" s="102"/>
      <c r="H22" s="8"/>
      <c r="J22" s="99">
        <v>19</v>
      </c>
      <c r="K22" s="275"/>
      <c r="L22" s="276"/>
      <c r="M22" s="104"/>
      <c r="N22" s="101"/>
      <c r="O22" s="101"/>
      <c r="P22" s="102"/>
      <c r="Q22" s="8"/>
      <c r="S22" s="99">
        <v>19</v>
      </c>
      <c r="T22" s="275"/>
      <c r="U22" s="276"/>
      <c r="V22" s="104"/>
      <c r="W22" s="101"/>
      <c r="X22" s="101"/>
      <c r="Y22" s="102"/>
      <c r="Z22" s="8"/>
      <c r="AB22" s="99">
        <v>19</v>
      </c>
      <c r="AC22" s="275"/>
      <c r="AD22" s="276"/>
      <c r="AE22" s="104"/>
      <c r="AF22" s="101"/>
      <c r="AG22" s="101"/>
      <c r="AH22" s="102"/>
    </row>
    <row r="23" spans="1:34" ht="31.5" customHeight="1" thickBot="1" x14ac:dyDescent="0.35">
      <c r="A23" s="109">
        <v>20</v>
      </c>
      <c r="B23" s="277"/>
      <c r="C23" s="278"/>
      <c r="D23" s="110"/>
      <c r="E23" s="111"/>
      <c r="F23" s="111"/>
      <c r="G23" s="112"/>
      <c r="H23" s="8"/>
      <c r="J23" s="109">
        <v>20</v>
      </c>
      <c r="K23" s="277"/>
      <c r="L23" s="278"/>
      <c r="M23" s="110"/>
      <c r="N23" s="111"/>
      <c r="O23" s="111"/>
      <c r="P23" s="112"/>
      <c r="Q23" s="8"/>
      <c r="S23" s="109">
        <v>20</v>
      </c>
      <c r="T23" s="277"/>
      <c r="U23" s="278"/>
      <c r="V23" s="110"/>
      <c r="W23" s="111"/>
      <c r="X23" s="111"/>
      <c r="Y23" s="112"/>
      <c r="Z23" s="8"/>
      <c r="AB23" s="109">
        <v>20</v>
      </c>
      <c r="AC23" s="277"/>
      <c r="AD23" s="278"/>
      <c r="AE23" s="110"/>
      <c r="AF23" s="111"/>
      <c r="AG23" s="111"/>
      <c r="AH23" s="112"/>
    </row>
    <row r="24" spans="1:34" ht="33.75" customHeight="1" x14ac:dyDescent="0.35">
      <c r="A24" s="273" t="s">
        <v>58</v>
      </c>
      <c r="B24" s="273"/>
      <c r="C24" s="273"/>
      <c r="D24" s="274" t="s">
        <v>59</v>
      </c>
      <c r="E24" s="274"/>
      <c r="F24" s="274"/>
      <c r="J24" s="273" t="s">
        <v>58</v>
      </c>
      <c r="K24" s="273"/>
      <c r="L24" s="273"/>
      <c r="M24" s="274" t="s">
        <v>59</v>
      </c>
      <c r="N24" s="274"/>
      <c r="O24" s="274"/>
      <c r="S24" s="273" t="s">
        <v>58</v>
      </c>
      <c r="T24" s="273"/>
      <c r="U24" s="273"/>
      <c r="V24" s="274" t="s">
        <v>59</v>
      </c>
      <c r="W24" s="274"/>
      <c r="X24" s="274"/>
      <c r="AB24" s="273" t="s">
        <v>58</v>
      </c>
      <c r="AC24" s="273"/>
      <c r="AD24" s="273"/>
      <c r="AE24" s="274" t="s">
        <v>59</v>
      </c>
      <c r="AF24" s="274"/>
      <c r="AG24" s="274"/>
    </row>
    <row r="27" spans="1:34" x14ac:dyDescent="0.2">
      <c r="A27" t="s">
        <v>60</v>
      </c>
      <c r="B27" t="s">
        <v>61</v>
      </c>
      <c r="J27" t="s">
        <v>60</v>
      </c>
      <c r="K27" t="s">
        <v>61</v>
      </c>
      <c r="S27" t="s">
        <v>60</v>
      </c>
      <c r="T27" t="s">
        <v>61</v>
      </c>
      <c r="AB27" t="s">
        <v>60</v>
      </c>
      <c r="AC27" t="s">
        <v>61</v>
      </c>
    </row>
    <row r="28" spans="1:34" x14ac:dyDescent="0.2">
      <c r="A28">
        <f>'12 družstiev Pretek č. 6'!C6</f>
        <v>0</v>
      </c>
      <c r="B28">
        <f>'12 družstiev Pretek č. 6'!C5</f>
        <v>0</v>
      </c>
      <c r="C28">
        <f>'12 družstiev Pretek č. 6'!$B$5</f>
        <v>0</v>
      </c>
      <c r="D28">
        <v>1</v>
      </c>
      <c r="E28" t="e">
        <f>VLOOKUP($D28,$A$28:$B$39,COLUMN($B$28:$B$39),0)</f>
        <v>#N/A</v>
      </c>
      <c r="F28" t="e">
        <f>VLOOKUP($D28,$A$28:$C$39,COLUMN($C$28:$C$39),0)</f>
        <v>#N/A</v>
      </c>
      <c r="J28">
        <f>'12 družstiev Pretek č. 6'!F6</f>
        <v>0</v>
      </c>
      <c r="K28">
        <f>'12 družstiev Pretek č. 6'!F5</f>
        <v>0</v>
      </c>
      <c r="L28">
        <f>'12 družstiev Pretek č. 6'!$B$5</f>
        <v>0</v>
      </c>
      <c r="M28">
        <v>1</v>
      </c>
      <c r="N28" t="e">
        <f>VLOOKUP($M28,$J$28:$K$39,COLUMN($B$28:$B$39),0)</f>
        <v>#N/A</v>
      </c>
      <c r="O28" t="e">
        <f>VLOOKUP($M28,$J$28:$L$39,COLUMN($C$28:$C$39),0)</f>
        <v>#N/A</v>
      </c>
      <c r="S28">
        <f>'12 družstiev Pretek č. 6'!I6</f>
        <v>0</v>
      </c>
      <c r="T28">
        <f>'12 družstiev Pretek č. 6'!I5</f>
        <v>0</v>
      </c>
      <c r="U28">
        <f>'12 družstiev Pretek č. 6'!$B$5</f>
        <v>0</v>
      </c>
      <c r="V28">
        <v>1</v>
      </c>
      <c r="W28" t="e">
        <f>VLOOKUP($V28,$S$28:$T$39,COLUMN($B$28:$B$39),0)</f>
        <v>#N/A</v>
      </c>
      <c r="X28" t="e">
        <f>VLOOKUP($V28,$S$28:$U$39,COLUMN($C$28:$C$39),0)</f>
        <v>#N/A</v>
      </c>
      <c r="AB28">
        <f>'12 družstiev Pretek č. 6'!L6</f>
        <v>0</v>
      </c>
      <c r="AC28">
        <f>'12 družstiev Pretek č. 6'!L5</f>
        <v>0</v>
      </c>
      <c r="AD28">
        <f>'12 družstiev Pretek č. 6'!$B$5</f>
        <v>0</v>
      </c>
      <c r="AE28">
        <v>1</v>
      </c>
      <c r="AF28" t="e">
        <f>VLOOKUP($AE28,$AB$28:$AC$39,COLUMN($B$28:$B$39),0)</f>
        <v>#N/A</v>
      </c>
      <c r="AG28" t="e">
        <f>VLOOKUP($AE28,$AB$28:$AD$39,COLUMN($C$28:$C$39),0)</f>
        <v>#N/A</v>
      </c>
    </row>
    <row r="29" spans="1:34" x14ac:dyDescent="0.2">
      <c r="A29">
        <f>'12 družstiev Pretek č. 6'!C8</f>
        <v>0</v>
      </c>
      <c r="B29">
        <f>'12 družstiev Pretek č. 6'!C7</f>
        <v>0</v>
      </c>
      <c r="C29">
        <f>'12 družstiev Pretek č. 6'!$B$7</f>
        <v>0</v>
      </c>
      <c r="D29">
        <v>2</v>
      </c>
      <c r="E29" t="e">
        <f t="shared" ref="E29:E39" si="8">VLOOKUP($D29,$A$28:$B$39,COLUMN($B$28:$B$39),0)</f>
        <v>#N/A</v>
      </c>
      <c r="F29" t="e">
        <f t="shared" ref="F29:F39" si="9">VLOOKUP($D29,$A$28:$C$39,COLUMN($C$28:$C$39),0)</f>
        <v>#N/A</v>
      </c>
      <c r="J29">
        <f>'12 družstiev Pretek č. 6'!F8</f>
        <v>0</v>
      </c>
      <c r="K29">
        <f>'12 družstiev Pretek č. 6'!F7</f>
        <v>0</v>
      </c>
      <c r="L29">
        <f>'12 družstiev Pretek č. 6'!$B$7</f>
        <v>0</v>
      </c>
      <c r="M29">
        <v>2</v>
      </c>
      <c r="N29" t="e">
        <f t="shared" ref="N29:N39" si="10">VLOOKUP($M29,$J$28:$K$39,COLUMN($B$28:$B$39),0)</f>
        <v>#N/A</v>
      </c>
      <c r="O29" t="e">
        <f t="shared" ref="O29:O39" si="11">VLOOKUP($M29,$J$28:$L$39,COLUMN($C$28:$C$39),0)</f>
        <v>#N/A</v>
      </c>
      <c r="S29">
        <f>'12 družstiev Pretek č. 6'!I8</f>
        <v>0</v>
      </c>
      <c r="T29">
        <f>'12 družstiev Pretek č. 6'!I7</f>
        <v>0</v>
      </c>
      <c r="U29">
        <f>'12 družstiev Pretek č. 6'!$B$7</f>
        <v>0</v>
      </c>
      <c r="V29">
        <v>2</v>
      </c>
      <c r="W29" t="e">
        <f t="shared" ref="W29:W39" si="12">VLOOKUP($V29,$S$28:$T$39,COLUMN($B$28:$B$39),0)</f>
        <v>#N/A</v>
      </c>
      <c r="X29" t="e">
        <f t="shared" ref="X29:X39" si="13">VLOOKUP($V29,$S$28:$U$39,COLUMN($C$28:$C$39),0)</f>
        <v>#N/A</v>
      </c>
      <c r="AB29">
        <f>'12 družstiev Pretek č. 6'!L8</f>
        <v>0</v>
      </c>
      <c r="AC29">
        <f>'12 družstiev Pretek č. 6'!L7</f>
        <v>0</v>
      </c>
      <c r="AD29">
        <f>'12 družstiev Pretek č. 6'!$B$7</f>
        <v>0</v>
      </c>
      <c r="AE29">
        <v>2</v>
      </c>
      <c r="AF29" t="e">
        <f t="shared" ref="AF29:AF39" si="14">VLOOKUP($AE29,$AB$28:$AC$39,COLUMN($B$28:$B$39),0)</f>
        <v>#N/A</v>
      </c>
      <c r="AG29" t="e">
        <f t="shared" ref="AG29:AG39" si="15">VLOOKUP($AE29,$AB$28:$AD$39,COLUMN($C$28:$C$39),0)</f>
        <v>#N/A</v>
      </c>
    </row>
    <row r="30" spans="1:34" x14ac:dyDescent="0.2">
      <c r="A30">
        <f>'12 družstiev Pretek č. 6'!C10</f>
        <v>0</v>
      </c>
      <c r="B30">
        <f>'12 družstiev Pretek č. 6'!C9</f>
        <v>0</v>
      </c>
      <c r="C30">
        <f>'12 družstiev Pretek č. 6'!$B$9</f>
        <v>0</v>
      </c>
      <c r="D30">
        <v>3</v>
      </c>
      <c r="E30" t="e">
        <f t="shared" si="8"/>
        <v>#N/A</v>
      </c>
      <c r="F30" t="e">
        <f t="shared" si="9"/>
        <v>#N/A</v>
      </c>
      <c r="J30">
        <f>'12 družstiev Pretek č. 6'!F10</f>
        <v>0</v>
      </c>
      <c r="K30">
        <f>'12 družstiev Pretek č. 6'!F9</f>
        <v>0</v>
      </c>
      <c r="L30">
        <f>'12 družstiev Pretek č. 6'!$B$9</f>
        <v>0</v>
      </c>
      <c r="M30">
        <v>3</v>
      </c>
      <c r="N30" t="e">
        <f t="shared" si="10"/>
        <v>#N/A</v>
      </c>
      <c r="O30" t="e">
        <f t="shared" si="11"/>
        <v>#N/A</v>
      </c>
      <c r="S30">
        <f>'12 družstiev Pretek č. 6'!I10</f>
        <v>0</v>
      </c>
      <c r="T30">
        <f>'12 družstiev Pretek č. 6'!I9</f>
        <v>0</v>
      </c>
      <c r="U30">
        <f>'12 družstiev Pretek č. 6'!$B$9</f>
        <v>0</v>
      </c>
      <c r="V30">
        <v>3</v>
      </c>
      <c r="W30" t="e">
        <f t="shared" si="12"/>
        <v>#N/A</v>
      </c>
      <c r="X30" t="e">
        <f t="shared" si="13"/>
        <v>#N/A</v>
      </c>
      <c r="AB30">
        <f>'12 družstiev Pretek č. 6'!L10</f>
        <v>0</v>
      </c>
      <c r="AC30">
        <f>'12 družstiev Pretek č. 6'!L9</f>
        <v>0</v>
      </c>
      <c r="AD30">
        <f>'12 družstiev Pretek č. 6'!$B$9</f>
        <v>0</v>
      </c>
      <c r="AE30">
        <v>3</v>
      </c>
      <c r="AF30" t="e">
        <f t="shared" si="14"/>
        <v>#N/A</v>
      </c>
      <c r="AG30" t="e">
        <f t="shared" si="15"/>
        <v>#N/A</v>
      </c>
    </row>
    <row r="31" spans="1:34" x14ac:dyDescent="0.2">
      <c r="A31">
        <f>'12 družstiev Pretek č. 6'!C12</f>
        <v>0</v>
      </c>
      <c r="B31">
        <f>'12 družstiev Pretek č. 6'!C11</f>
        <v>0</v>
      </c>
      <c r="C31">
        <f>'12 družstiev Pretek č. 6'!$B$11</f>
        <v>0</v>
      </c>
      <c r="D31">
        <v>4</v>
      </c>
      <c r="E31" t="e">
        <f t="shared" si="8"/>
        <v>#N/A</v>
      </c>
      <c r="F31" t="e">
        <f t="shared" si="9"/>
        <v>#N/A</v>
      </c>
      <c r="J31">
        <f>'12 družstiev Pretek č. 6'!F12</f>
        <v>0</v>
      </c>
      <c r="K31">
        <f>'12 družstiev Pretek č. 6'!F11</f>
        <v>0</v>
      </c>
      <c r="L31">
        <f>'12 družstiev Pretek č. 6'!$B$11</f>
        <v>0</v>
      </c>
      <c r="M31">
        <v>4</v>
      </c>
      <c r="N31" t="e">
        <f t="shared" si="10"/>
        <v>#N/A</v>
      </c>
      <c r="O31" t="e">
        <f t="shared" si="11"/>
        <v>#N/A</v>
      </c>
      <c r="S31">
        <f>'12 družstiev Pretek č. 6'!I12</f>
        <v>0</v>
      </c>
      <c r="T31">
        <f>'12 družstiev Pretek č. 6'!I11</f>
        <v>0</v>
      </c>
      <c r="U31">
        <f>'12 družstiev Pretek č. 6'!$B$11</f>
        <v>0</v>
      </c>
      <c r="V31">
        <v>4</v>
      </c>
      <c r="W31" t="e">
        <f t="shared" si="12"/>
        <v>#N/A</v>
      </c>
      <c r="X31" t="e">
        <f t="shared" si="13"/>
        <v>#N/A</v>
      </c>
      <c r="AB31">
        <f>'12 družstiev Pretek č. 6'!L12</f>
        <v>0</v>
      </c>
      <c r="AC31">
        <f>'12 družstiev Pretek č. 6'!L11</f>
        <v>0</v>
      </c>
      <c r="AD31">
        <f>'12 družstiev Pretek č. 6'!$B$11</f>
        <v>0</v>
      </c>
      <c r="AE31">
        <v>4</v>
      </c>
      <c r="AF31" t="e">
        <f t="shared" si="14"/>
        <v>#N/A</v>
      </c>
      <c r="AG31" t="e">
        <f t="shared" si="15"/>
        <v>#N/A</v>
      </c>
    </row>
    <row r="32" spans="1:34" x14ac:dyDescent="0.2">
      <c r="A32">
        <f>'12 družstiev Pretek č. 6'!C14</f>
        <v>0</v>
      </c>
      <c r="B32">
        <f>'12 družstiev Pretek č. 6'!C13</f>
        <v>0</v>
      </c>
      <c r="C32">
        <f>'12 družstiev Pretek č. 6'!$B$13</f>
        <v>0</v>
      </c>
      <c r="D32">
        <v>5</v>
      </c>
      <c r="E32" t="e">
        <f t="shared" si="8"/>
        <v>#N/A</v>
      </c>
      <c r="F32" t="e">
        <f t="shared" si="9"/>
        <v>#N/A</v>
      </c>
      <c r="J32">
        <f>'12 družstiev Pretek č. 6'!F14</f>
        <v>0</v>
      </c>
      <c r="K32">
        <f>'12 družstiev Pretek č. 6'!F13</f>
        <v>0</v>
      </c>
      <c r="L32">
        <f>'12 družstiev Pretek č. 6'!$B$13</f>
        <v>0</v>
      </c>
      <c r="M32">
        <v>5</v>
      </c>
      <c r="N32" t="e">
        <f t="shared" si="10"/>
        <v>#N/A</v>
      </c>
      <c r="O32" t="e">
        <f t="shared" si="11"/>
        <v>#N/A</v>
      </c>
      <c r="S32">
        <f>'12 družstiev Pretek č. 6'!I14</f>
        <v>0</v>
      </c>
      <c r="T32">
        <f>'12 družstiev Pretek č. 6'!I13</f>
        <v>0</v>
      </c>
      <c r="U32">
        <f>'12 družstiev Pretek č. 6'!$B$13</f>
        <v>0</v>
      </c>
      <c r="V32">
        <v>5</v>
      </c>
      <c r="W32" t="e">
        <f t="shared" si="12"/>
        <v>#N/A</v>
      </c>
      <c r="X32" t="e">
        <f t="shared" si="13"/>
        <v>#N/A</v>
      </c>
      <c r="AB32">
        <f>'12 družstiev Pretek č. 6'!L14</f>
        <v>0</v>
      </c>
      <c r="AC32">
        <f>'12 družstiev Pretek č. 6'!L13</f>
        <v>0</v>
      </c>
      <c r="AD32">
        <f>'12 družstiev Pretek č. 6'!$B$13</f>
        <v>0</v>
      </c>
      <c r="AE32">
        <v>5</v>
      </c>
      <c r="AF32" t="e">
        <f t="shared" si="14"/>
        <v>#N/A</v>
      </c>
      <c r="AG32" t="e">
        <f t="shared" si="15"/>
        <v>#N/A</v>
      </c>
    </row>
    <row r="33" spans="1:33" x14ac:dyDescent="0.2">
      <c r="A33">
        <f>'12 družstiev Pretek č. 6'!C16</f>
        <v>0</v>
      </c>
      <c r="B33">
        <f>'12 družstiev Pretek č. 6'!C15</f>
        <v>0</v>
      </c>
      <c r="C33">
        <f>'12 družstiev Pretek č. 6'!$B$15</f>
        <v>0</v>
      </c>
      <c r="D33">
        <v>6</v>
      </c>
      <c r="E33" t="e">
        <f t="shared" si="8"/>
        <v>#N/A</v>
      </c>
      <c r="F33" t="e">
        <f t="shared" si="9"/>
        <v>#N/A</v>
      </c>
      <c r="J33">
        <f>'12 družstiev Pretek č. 6'!F16</f>
        <v>0</v>
      </c>
      <c r="K33">
        <f>'12 družstiev Pretek č. 6'!F15</f>
        <v>0</v>
      </c>
      <c r="L33">
        <f>'12 družstiev Pretek č. 6'!$B$15</f>
        <v>0</v>
      </c>
      <c r="M33">
        <v>6</v>
      </c>
      <c r="N33" t="e">
        <f t="shared" si="10"/>
        <v>#N/A</v>
      </c>
      <c r="O33" t="e">
        <f t="shared" si="11"/>
        <v>#N/A</v>
      </c>
      <c r="S33">
        <f>'12 družstiev Pretek č. 6'!I16</f>
        <v>0</v>
      </c>
      <c r="T33">
        <f>'12 družstiev Pretek č. 6'!I15</f>
        <v>0</v>
      </c>
      <c r="U33">
        <f>'12 družstiev Pretek č. 6'!$B$15</f>
        <v>0</v>
      </c>
      <c r="V33">
        <v>6</v>
      </c>
      <c r="W33" t="e">
        <f t="shared" si="12"/>
        <v>#N/A</v>
      </c>
      <c r="X33" t="e">
        <f t="shared" si="13"/>
        <v>#N/A</v>
      </c>
      <c r="AB33">
        <f>'12 družstiev Pretek č. 6'!L16</f>
        <v>0</v>
      </c>
      <c r="AC33">
        <f>'12 družstiev Pretek č. 6'!L15</f>
        <v>0</v>
      </c>
      <c r="AD33">
        <f>'12 družstiev Pretek č. 6'!$B$15</f>
        <v>0</v>
      </c>
      <c r="AE33">
        <v>6</v>
      </c>
      <c r="AF33" t="e">
        <f t="shared" si="14"/>
        <v>#N/A</v>
      </c>
      <c r="AG33" t="e">
        <f t="shared" si="15"/>
        <v>#N/A</v>
      </c>
    </row>
    <row r="34" spans="1:33" x14ac:dyDescent="0.2">
      <c r="A34">
        <f>'12 družstiev Pretek č. 6'!C18</f>
        <v>0</v>
      </c>
      <c r="B34">
        <f>'12 družstiev Pretek č. 6'!C17</f>
        <v>0</v>
      </c>
      <c r="C34">
        <f>'12 družstiev Pretek č. 6'!$B$17</f>
        <v>0</v>
      </c>
      <c r="D34">
        <v>7</v>
      </c>
      <c r="E34" t="e">
        <f t="shared" si="8"/>
        <v>#N/A</v>
      </c>
      <c r="F34" t="e">
        <f t="shared" si="9"/>
        <v>#N/A</v>
      </c>
      <c r="J34">
        <f>'12 družstiev Pretek č. 6'!F18</f>
        <v>0</v>
      </c>
      <c r="K34">
        <f>'12 družstiev Pretek č. 6'!F17</f>
        <v>0</v>
      </c>
      <c r="L34">
        <f>'12 družstiev Pretek č. 6'!$B$17</f>
        <v>0</v>
      </c>
      <c r="M34">
        <v>7</v>
      </c>
      <c r="N34" t="e">
        <f t="shared" si="10"/>
        <v>#N/A</v>
      </c>
      <c r="O34" t="e">
        <f t="shared" si="11"/>
        <v>#N/A</v>
      </c>
      <c r="S34">
        <f>'12 družstiev Pretek č. 6'!I18</f>
        <v>0</v>
      </c>
      <c r="T34">
        <f>'12 družstiev Pretek č. 6'!I17</f>
        <v>0</v>
      </c>
      <c r="U34">
        <f>'12 družstiev Pretek č. 6'!$B$17</f>
        <v>0</v>
      </c>
      <c r="V34">
        <v>7</v>
      </c>
      <c r="W34" t="e">
        <f t="shared" si="12"/>
        <v>#N/A</v>
      </c>
      <c r="X34" t="e">
        <f t="shared" si="13"/>
        <v>#N/A</v>
      </c>
      <c r="AB34">
        <f>'12 družstiev Pretek č. 6'!L18</f>
        <v>0</v>
      </c>
      <c r="AC34">
        <f>'12 družstiev Pretek č. 6'!L17</f>
        <v>0</v>
      </c>
      <c r="AD34">
        <f>'12 družstiev Pretek č. 6'!$B$17</f>
        <v>0</v>
      </c>
      <c r="AE34">
        <v>7</v>
      </c>
      <c r="AF34" t="e">
        <f t="shared" si="14"/>
        <v>#N/A</v>
      </c>
      <c r="AG34" t="e">
        <f t="shared" si="15"/>
        <v>#N/A</v>
      </c>
    </row>
    <row r="35" spans="1:33" x14ac:dyDescent="0.2">
      <c r="A35">
        <f>'12 družstiev Pretek č. 6'!C20</f>
        <v>0</v>
      </c>
      <c r="B35">
        <f>'12 družstiev Pretek č. 6'!C19</f>
        <v>0</v>
      </c>
      <c r="C35">
        <f>'12 družstiev Pretek č. 6'!$B$19</f>
        <v>0</v>
      </c>
      <c r="D35">
        <v>8</v>
      </c>
      <c r="E35" t="e">
        <f t="shared" si="8"/>
        <v>#N/A</v>
      </c>
      <c r="F35" t="e">
        <f t="shared" si="9"/>
        <v>#N/A</v>
      </c>
      <c r="J35">
        <f>'12 družstiev Pretek č. 6'!F20</f>
        <v>0</v>
      </c>
      <c r="K35">
        <f>'12 družstiev Pretek č. 6'!F19</f>
        <v>0</v>
      </c>
      <c r="L35">
        <f>'12 družstiev Pretek č. 6'!$B$19</f>
        <v>0</v>
      </c>
      <c r="M35">
        <v>8</v>
      </c>
      <c r="N35" t="e">
        <f t="shared" si="10"/>
        <v>#N/A</v>
      </c>
      <c r="O35" t="e">
        <f t="shared" si="11"/>
        <v>#N/A</v>
      </c>
      <c r="S35">
        <f>'12 družstiev Pretek č. 6'!I20</f>
        <v>0</v>
      </c>
      <c r="T35">
        <f>'12 družstiev Pretek č. 6'!I19</f>
        <v>0</v>
      </c>
      <c r="U35">
        <f>'12 družstiev Pretek č. 6'!$B$19</f>
        <v>0</v>
      </c>
      <c r="V35">
        <v>8</v>
      </c>
      <c r="W35" t="e">
        <f t="shared" si="12"/>
        <v>#N/A</v>
      </c>
      <c r="X35" t="e">
        <f t="shared" si="13"/>
        <v>#N/A</v>
      </c>
      <c r="AB35">
        <f>'12 družstiev Pretek č. 6'!L20</f>
        <v>0</v>
      </c>
      <c r="AC35">
        <f>'12 družstiev Pretek č. 6'!L19</f>
        <v>0</v>
      </c>
      <c r="AD35">
        <f>'12 družstiev Pretek č. 6'!$B$19</f>
        <v>0</v>
      </c>
      <c r="AE35">
        <v>8</v>
      </c>
      <c r="AF35" t="e">
        <f t="shared" si="14"/>
        <v>#N/A</v>
      </c>
      <c r="AG35" t="e">
        <f t="shared" si="15"/>
        <v>#N/A</v>
      </c>
    </row>
    <row r="36" spans="1:33" x14ac:dyDescent="0.2">
      <c r="A36">
        <f>'12 družstiev Pretek č. 6'!C22</f>
        <v>0</v>
      </c>
      <c r="B36">
        <f>'12 družstiev Pretek č. 6'!C21</f>
        <v>0</v>
      </c>
      <c r="C36">
        <f>'12 družstiev Pretek č. 6'!$B$21</f>
        <v>0</v>
      </c>
      <c r="D36">
        <v>9</v>
      </c>
      <c r="E36" t="e">
        <f t="shared" si="8"/>
        <v>#N/A</v>
      </c>
      <c r="F36" t="e">
        <f t="shared" si="9"/>
        <v>#N/A</v>
      </c>
      <c r="J36">
        <f>'12 družstiev Pretek č. 6'!F22</f>
        <v>0</v>
      </c>
      <c r="K36">
        <f>'12 družstiev Pretek č. 6'!F21</f>
        <v>0</v>
      </c>
      <c r="L36">
        <f>'12 družstiev Pretek č. 6'!$B$21</f>
        <v>0</v>
      </c>
      <c r="M36">
        <v>9</v>
      </c>
      <c r="N36" t="e">
        <f t="shared" si="10"/>
        <v>#N/A</v>
      </c>
      <c r="O36" t="e">
        <f t="shared" si="11"/>
        <v>#N/A</v>
      </c>
      <c r="S36">
        <f>'12 družstiev Pretek č. 6'!I22</f>
        <v>0</v>
      </c>
      <c r="T36">
        <f>'12 družstiev Pretek č. 6'!I21</f>
        <v>0</v>
      </c>
      <c r="U36">
        <f>'12 družstiev Pretek č. 6'!$B$21</f>
        <v>0</v>
      </c>
      <c r="V36">
        <v>9</v>
      </c>
      <c r="W36" t="e">
        <f t="shared" si="12"/>
        <v>#N/A</v>
      </c>
      <c r="X36" t="e">
        <f t="shared" si="13"/>
        <v>#N/A</v>
      </c>
      <c r="AB36">
        <f>'12 družstiev Pretek č. 6'!L22</f>
        <v>0</v>
      </c>
      <c r="AC36">
        <f>'12 družstiev Pretek č. 6'!L21</f>
        <v>0</v>
      </c>
      <c r="AD36">
        <f>'12 družstiev Pretek č. 6'!$B$21</f>
        <v>0</v>
      </c>
      <c r="AE36">
        <v>9</v>
      </c>
      <c r="AF36" t="e">
        <f t="shared" si="14"/>
        <v>#N/A</v>
      </c>
      <c r="AG36" t="e">
        <f t="shared" si="15"/>
        <v>#N/A</v>
      </c>
    </row>
    <row r="37" spans="1:33" x14ac:dyDescent="0.2">
      <c r="A37">
        <f>'12 družstiev Pretek č. 6'!C24</f>
        <v>0</v>
      </c>
      <c r="B37">
        <f>'12 družstiev Pretek č. 6'!C23</f>
        <v>0</v>
      </c>
      <c r="C37">
        <f>'12 družstiev Pretek č. 6'!$B$23</f>
        <v>0</v>
      </c>
      <c r="D37">
        <v>10</v>
      </c>
      <c r="E37" t="e">
        <f t="shared" si="8"/>
        <v>#N/A</v>
      </c>
      <c r="F37" t="e">
        <f t="shared" si="9"/>
        <v>#N/A</v>
      </c>
      <c r="J37">
        <f>'12 družstiev Pretek č. 6'!F24</f>
        <v>0</v>
      </c>
      <c r="K37">
        <f>'12 družstiev Pretek č. 6'!F23</f>
        <v>0</v>
      </c>
      <c r="L37">
        <f>'12 družstiev Pretek č. 6'!$B$23</f>
        <v>0</v>
      </c>
      <c r="M37">
        <v>10</v>
      </c>
      <c r="N37" t="e">
        <f t="shared" si="10"/>
        <v>#N/A</v>
      </c>
      <c r="O37" t="e">
        <f t="shared" si="11"/>
        <v>#N/A</v>
      </c>
      <c r="S37">
        <f>'12 družstiev Pretek č. 6'!I24</f>
        <v>0</v>
      </c>
      <c r="T37">
        <f>'12 družstiev Pretek č. 6'!I23</f>
        <v>0</v>
      </c>
      <c r="U37">
        <f>'12 družstiev Pretek č. 6'!$B$23</f>
        <v>0</v>
      </c>
      <c r="V37">
        <v>10</v>
      </c>
      <c r="W37" t="e">
        <f t="shared" si="12"/>
        <v>#N/A</v>
      </c>
      <c r="X37" t="e">
        <f t="shared" si="13"/>
        <v>#N/A</v>
      </c>
      <c r="AB37">
        <f>'12 družstiev Pretek č. 6'!L24</f>
        <v>0</v>
      </c>
      <c r="AC37">
        <f>'12 družstiev Pretek č. 6'!L23</f>
        <v>0</v>
      </c>
      <c r="AD37">
        <f>'12 družstiev Pretek č. 6'!$B$23</f>
        <v>0</v>
      </c>
      <c r="AE37">
        <v>10</v>
      </c>
      <c r="AF37" t="e">
        <f t="shared" si="14"/>
        <v>#N/A</v>
      </c>
      <c r="AG37" t="e">
        <f t="shared" si="15"/>
        <v>#N/A</v>
      </c>
    </row>
    <row r="38" spans="1:33" x14ac:dyDescent="0.2">
      <c r="A38">
        <f>'12 družstiev Pretek č. 6'!C26</f>
        <v>0</v>
      </c>
      <c r="B38">
        <f>'12 družstiev Pretek č. 6'!C25</f>
        <v>0</v>
      </c>
      <c r="C38">
        <f>'12 družstiev Pretek č. 6'!$B$25</f>
        <v>0</v>
      </c>
      <c r="D38">
        <v>11</v>
      </c>
      <c r="E38" t="e">
        <f t="shared" si="8"/>
        <v>#N/A</v>
      </c>
      <c r="F38" t="e">
        <f t="shared" si="9"/>
        <v>#N/A</v>
      </c>
      <c r="J38">
        <f>'12 družstiev Pretek č. 6'!F26</f>
        <v>0</v>
      </c>
      <c r="K38">
        <f>'12 družstiev Pretek č. 6'!F25</f>
        <v>0</v>
      </c>
      <c r="L38">
        <f>'12 družstiev Pretek č. 6'!$B$25</f>
        <v>0</v>
      </c>
      <c r="M38">
        <v>11</v>
      </c>
      <c r="N38" t="e">
        <f t="shared" si="10"/>
        <v>#N/A</v>
      </c>
      <c r="O38" t="e">
        <f t="shared" si="11"/>
        <v>#N/A</v>
      </c>
      <c r="S38">
        <f>'12 družstiev Pretek č. 6'!I26</f>
        <v>0</v>
      </c>
      <c r="T38">
        <f>'12 družstiev Pretek č. 6'!I25</f>
        <v>0</v>
      </c>
      <c r="U38">
        <f>'12 družstiev Pretek č. 6'!$B$25</f>
        <v>0</v>
      </c>
      <c r="V38">
        <v>11</v>
      </c>
      <c r="W38" t="e">
        <f t="shared" si="12"/>
        <v>#N/A</v>
      </c>
      <c r="X38" t="e">
        <f t="shared" si="13"/>
        <v>#N/A</v>
      </c>
      <c r="AB38">
        <f>'12 družstiev Pretek č. 6'!L26</f>
        <v>0</v>
      </c>
      <c r="AC38">
        <f>'12 družstiev Pretek č. 6'!L25</f>
        <v>0</v>
      </c>
      <c r="AD38">
        <f>'12 družstiev Pretek č. 6'!$B$25</f>
        <v>0</v>
      </c>
      <c r="AE38">
        <v>11</v>
      </c>
      <c r="AF38" t="e">
        <f t="shared" si="14"/>
        <v>#N/A</v>
      </c>
      <c r="AG38" t="e">
        <f t="shared" si="15"/>
        <v>#N/A</v>
      </c>
    </row>
    <row r="39" spans="1:33" x14ac:dyDescent="0.2">
      <c r="A39">
        <f>'12 družstiev Pretek č. 6'!C28</f>
        <v>0</v>
      </c>
      <c r="B39">
        <f>'12 družstiev Pretek č. 6'!C27</f>
        <v>0</v>
      </c>
      <c r="C39">
        <f>'12 družstiev Pretek č. 6'!$B$27</f>
        <v>0</v>
      </c>
      <c r="D39">
        <v>12</v>
      </c>
      <c r="E39" t="e">
        <f t="shared" si="8"/>
        <v>#N/A</v>
      </c>
      <c r="F39" t="e">
        <f t="shared" si="9"/>
        <v>#N/A</v>
      </c>
      <c r="J39">
        <f>'12 družstiev Pretek č. 6'!F28</f>
        <v>0</v>
      </c>
      <c r="K39">
        <f>'12 družstiev Pretek č. 6'!F27</f>
        <v>0</v>
      </c>
      <c r="L39">
        <f>'12 družstiev Pretek č. 6'!$B$27</f>
        <v>0</v>
      </c>
      <c r="M39">
        <v>12</v>
      </c>
      <c r="N39" t="e">
        <f t="shared" si="10"/>
        <v>#N/A</v>
      </c>
      <c r="O39" t="e">
        <f t="shared" si="11"/>
        <v>#N/A</v>
      </c>
      <c r="S39">
        <f>'12 družstiev Pretek č. 6'!I28</f>
        <v>0</v>
      </c>
      <c r="T39">
        <f>'12 družstiev Pretek č. 6'!I27</f>
        <v>0</v>
      </c>
      <c r="U39">
        <f>'12 družstiev Pretek č. 6'!$B$27</f>
        <v>0</v>
      </c>
      <c r="V39">
        <v>12</v>
      </c>
      <c r="W39" t="e">
        <f t="shared" si="12"/>
        <v>#N/A</v>
      </c>
      <c r="X39" t="e">
        <f t="shared" si="13"/>
        <v>#N/A</v>
      </c>
      <c r="AB39">
        <f>'12 družstiev Pretek č. 6'!L28</f>
        <v>0</v>
      </c>
      <c r="AC39">
        <f>'12 družstiev Pretek č. 6'!L27</f>
        <v>0</v>
      </c>
      <c r="AD39">
        <f>'12 družstiev Pretek č. 6'!$B$27</f>
        <v>0</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dimension ref="A1:AU29"/>
  <sheetViews>
    <sheetView showGridLines="0" zoomScale="89" zoomScaleNormal="89" workbookViewId="0">
      <selection sqref="A1:B1"/>
    </sheetView>
  </sheetViews>
  <sheetFormatPr defaultColWidth="8.85546875" defaultRowHeight="12.75" x14ac:dyDescent="0.2"/>
  <cols>
    <col min="1" max="1" width="5" style="8" customWidth="1"/>
    <col min="2" max="2" width="23.42578125" style="8" customWidth="1"/>
    <col min="3" max="3" width="5.7109375" style="8" customWidth="1"/>
    <col min="4" max="4" width="14.28515625" style="8" customWidth="1"/>
    <col min="5" max="5" width="4.42578125" style="8" bestFit="1" customWidth="1"/>
    <col min="6" max="6" width="5.7109375" style="8" customWidth="1"/>
    <col min="7" max="7" width="9.7109375" style="8" customWidth="1"/>
    <col min="8" max="9" width="5.7109375" style="8" customWidth="1"/>
    <col min="10" max="10" width="13.85546875" style="8" customWidth="1"/>
    <col min="11" max="11" width="5.7109375" style="8" customWidth="1"/>
    <col min="12" max="12" width="5.7109375" style="8" hidden="1" customWidth="1"/>
    <col min="13" max="13" width="9.7109375" style="8" hidden="1" customWidth="1"/>
    <col min="14" max="14" width="5.7109375" style="8" hidden="1" customWidth="1"/>
    <col min="15" max="15" width="9.28515625" style="8" customWidth="1"/>
    <col min="16" max="16" width="12.7109375" customWidth="1"/>
    <col min="17" max="17" width="6.140625" customWidth="1"/>
    <col min="18" max="18" width="2.7109375" customWidth="1"/>
    <col min="20" max="22" width="9.140625" customWidth="1"/>
    <col min="23" max="23" width="8.28515625" customWidth="1"/>
    <col min="24" max="24" width="9.140625" hidden="1" customWidth="1"/>
    <col min="25" max="25" width="9.28515625" hidden="1" customWidth="1"/>
    <col min="26" max="26" width="11.42578125" hidden="1" customWidth="1"/>
    <col min="27" max="27" width="9.28515625" hidden="1" customWidth="1"/>
    <col min="28" max="29" width="11.42578125" hidden="1" customWidth="1"/>
    <col min="30" max="30" width="11.7109375" hidden="1" customWidth="1"/>
    <col min="31" max="31" width="9.140625" hidden="1" customWidth="1"/>
    <col min="32" max="32" width="11.42578125" hidden="1" customWidth="1"/>
    <col min="33" max="33" width="9.28515625" hidden="1" customWidth="1"/>
    <col min="34" max="34" width="11.7109375" hidden="1" customWidth="1"/>
    <col min="35" max="37" width="9.140625" hidden="1" customWidth="1"/>
    <col min="38" max="38" width="5" hidden="1" customWidth="1"/>
    <col min="39" max="47" width="9.140625" hidden="1" customWidth="1"/>
    <col min="48" max="57" width="0" hidden="1" customWidth="1"/>
  </cols>
  <sheetData>
    <row r="1" spans="1:46" ht="33.75" customHeight="1" thickBot="1" x14ac:dyDescent="0.25">
      <c r="A1" s="187" t="s">
        <v>162</v>
      </c>
      <c r="B1" s="188"/>
      <c r="C1" s="198" t="s">
        <v>207</v>
      </c>
      <c r="D1" s="199"/>
      <c r="E1" s="199"/>
      <c r="F1" s="199"/>
      <c r="G1" s="199"/>
      <c r="H1" s="199"/>
      <c r="I1" s="199"/>
      <c r="J1" s="169" t="s">
        <v>208</v>
      </c>
      <c r="K1" s="170"/>
      <c r="L1" s="170"/>
      <c r="M1" s="170"/>
      <c r="N1" s="171" t="s">
        <v>79</v>
      </c>
      <c r="O1" s="172"/>
      <c r="P1" s="172"/>
      <c r="Q1" s="173"/>
    </row>
    <row r="2" spans="1:46" ht="20.25" customHeight="1" x14ac:dyDescent="0.2">
      <c r="A2" s="194"/>
      <c r="B2" s="189" t="s">
        <v>163</v>
      </c>
      <c r="C2" s="191" t="s">
        <v>4</v>
      </c>
      <c r="D2" s="192"/>
      <c r="E2" s="193"/>
      <c r="F2" s="191" t="s">
        <v>5</v>
      </c>
      <c r="G2" s="192"/>
      <c r="H2" s="193"/>
      <c r="I2" s="191" t="s">
        <v>6</v>
      </c>
      <c r="J2" s="192"/>
      <c r="K2" s="193"/>
      <c r="L2" s="191" t="s">
        <v>7</v>
      </c>
      <c r="M2" s="192"/>
      <c r="N2" s="192"/>
      <c r="O2" s="183" t="s">
        <v>13</v>
      </c>
      <c r="P2" s="183" t="s">
        <v>14</v>
      </c>
      <c r="Q2" s="182" t="s">
        <v>11</v>
      </c>
    </row>
    <row r="3" spans="1:46" ht="15.95" customHeight="1" x14ac:dyDescent="0.2">
      <c r="A3" s="194"/>
      <c r="B3" s="190"/>
      <c r="C3" s="195" t="s">
        <v>8</v>
      </c>
      <c r="D3" s="196"/>
      <c r="E3" s="197"/>
      <c r="F3" s="195" t="s">
        <v>8</v>
      </c>
      <c r="G3" s="196"/>
      <c r="H3" s="197"/>
      <c r="I3" s="195" t="s">
        <v>8</v>
      </c>
      <c r="J3" s="196"/>
      <c r="K3" s="197"/>
      <c r="L3" s="195" t="s">
        <v>8</v>
      </c>
      <c r="M3" s="196"/>
      <c r="N3" s="196"/>
      <c r="O3" s="184"/>
      <c r="P3" s="184"/>
      <c r="Q3" s="182"/>
      <c r="AE3" s="10"/>
      <c r="AF3" s="11"/>
    </row>
    <row r="4" spans="1:46" ht="15.95" customHeight="1" thickBot="1" x14ac:dyDescent="0.25">
      <c r="A4" s="194"/>
      <c r="B4" s="190"/>
      <c r="C4" s="62" t="s">
        <v>9</v>
      </c>
      <c r="D4" s="63" t="s">
        <v>10</v>
      </c>
      <c r="E4" s="64" t="s">
        <v>0</v>
      </c>
      <c r="F4" s="62" t="s">
        <v>9</v>
      </c>
      <c r="G4" s="63" t="s">
        <v>10</v>
      </c>
      <c r="H4" s="64" t="s">
        <v>0</v>
      </c>
      <c r="I4" s="62" t="s">
        <v>9</v>
      </c>
      <c r="J4" s="63" t="s">
        <v>10</v>
      </c>
      <c r="K4" s="64" t="s">
        <v>0</v>
      </c>
      <c r="L4" s="62" t="s">
        <v>9</v>
      </c>
      <c r="M4" s="63" t="s">
        <v>10</v>
      </c>
      <c r="N4" s="65" t="s">
        <v>0</v>
      </c>
      <c r="O4" s="185"/>
      <c r="P4" s="185"/>
      <c r="Q4" s="182"/>
      <c r="AE4" s="10"/>
      <c r="AF4" s="11"/>
      <c r="AJ4" s="20"/>
      <c r="AK4" s="20"/>
      <c r="AL4" s="20"/>
    </row>
    <row r="5" spans="1:46" ht="19.5" customHeight="1" x14ac:dyDescent="0.2">
      <c r="A5" s="177">
        <v>1</v>
      </c>
      <c r="B5" s="156" t="s">
        <v>204</v>
      </c>
      <c r="C5" s="167" t="s">
        <v>136</v>
      </c>
      <c r="D5" s="168"/>
      <c r="E5" s="75"/>
      <c r="F5" s="167" t="s">
        <v>171</v>
      </c>
      <c r="G5" s="200"/>
      <c r="H5" s="75"/>
      <c r="I5" s="167" t="s">
        <v>121</v>
      </c>
      <c r="J5" s="200"/>
      <c r="K5" s="75"/>
      <c r="L5" s="167"/>
      <c r="M5" s="200"/>
      <c r="N5" s="75"/>
      <c r="O5" s="180">
        <f>SUM(E6+H6+K6+N6)</f>
        <v>13</v>
      </c>
      <c r="P5" s="165">
        <f>SUM(D6+G6+J6+M6)</f>
        <v>6765</v>
      </c>
      <c r="Q5" s="163">
        <f>AD6</f>
        <v>4</v>
      </c>
      <c r="Y5" s="174" t="s">
        <v>20</v>
      </c>
      <c r="Z5" s="175"/>
      <c r="AA5" s="175"/>
      <c r="AB5" s="175"/>
      <c r="AC5" s="175"/>
      <c r="AD5" s="176"/>
      <c r="AE5" s="174" t="s">
        <v>21</v>
      </c>
      <c r="AF5" s="175"/>
      <c r="AG5" s="175"/>
      <c r="AH5" s="176"/>
      <c r="AI5" s="174" t="s">
        <v>22</v>
      </c>
      <c r="AJ5" s="175"/>
      <c r="AK5" s="175"/>
      <c r="AL5" s="176"/>
      <c r="AM5" s="174" t="s">
        <v>23</v>
      </c>
      <c r="AN5" s="175"/>
      <c r="AO5" s="175"/>
      <c r="AP5" s="176"/>
      <c r="AQ5" s="174" t="s">
        <v>24</v>
      </c>
      <c r="AR5" s="175"/>
      <c r="AS5" s="175"/>
      <c r="AT5" s="176"/>
    </row>
    <row r="6" spans="1:46" ht="19.5" customHeight="1" thickBot="1" x14ac:dyDescent="0.25">
      <c r="A6" s="178"/>
      <c r="B6" s="157"/>
      <c r="C6" s="25">
        <v>5</v>
      </c>
      <c r="D6" s="26">
        <v>4185</v>
      </c>
      <c r="E6" s="30">
        <v>3</v>
      </c>
      <c r="F6" s="25">
        <v>5</v>
      </c>
      <c r="G6" s="26">
        <v>2110</v>
      </c>
      <c r="H6" s="30">
        <v>2</v>
      </c>
      <c r="I6" s="25">
        <v>8</v>
      </c>
      <c r="J6" s="26">
        <v>470</v>
      </c>
      <c r="K6" s="118">
        <f>IF(ISBLANK(J6),0,IF(ISBLANK(I5),0,IF(K5 = "D",MAX($A$5:$A$28) + 2,AP6)))</f>
        <v>8</v>
      </c>
      <c r="L6" s="82"/>
      <c r="M6" s="26"/>
      <c r="N6" s="118">
        <f>IF(ISBLANK(M6),0,IF(ISBLANK(L5),0,IF(N5 = "D",MAX($A$5:$A$28) + 2,AT6)))</f>
        <v>0</v>
      </c>
      <c r="O6" s="181"/>
      <c r="P6" s="166"/>
      <c r="Q6" s="164"/>
      <c r="Y6" s="12">
        <f>O5</f>
        <v>13</v>
      </c>
      <c r="Z6" s="13">
        <f>P5</f>
        <v>6765</v>
      </c>
      <c r="AA6" s="8">
        <f>RANK(Y6,$Y$6:$Y$17,1)</f>
        <v>4</v>
      </c>
      <c r="AB6" s="8">
        <f>RANK(Z6,$Z$6:$Z$17,0)</f>
        <v>4</v>
      </c>
      <c r="AC6" s="8">
        <f>AA6+AB6*0.00001</f>
        <v>4.0000400000000003</v>
      </c>
      <c r="AD6" s="22">
        <f>RANK(AC6,$AC$6:$AC$17,1)</f>
        <v>4</v>
      </c>
      <c r="AE6" s="17">
        <f>D6</f>
        <v>4185</v>
      </c>
      <c r="AF6" s="18">
        <f>IF(AE6=0,MAX($A$5:$A$28) +1,IF(D5="d",MAX($A$5:$A$28) +2,RANK(AE6,$AE$6:$AE$17,0)))</f>
        <v>3</v>
      </c>
      <c r="AG6" s="8">
        <f t="shared" ref="AG6:AG17" si="0">COUNTIF($AF$6:$AF$17,AF6)</f>
        <v>1</v>
      </c>
      <c r="AH6" s="21">
        <f>IF(AE6=0,"MAX($A$5:$A$28) +1",IF(AG6 &gt; 1,IF(MOD(AG6,2) = 0,(AF6*AG6+AG6-1)/AG6,(AF6*AG6+AG6)/AG6),IF(AG6=1,AF6,(AF6*AG6+AG6-1)/AG6)))</f>
        <v>3</v>
      </c>
      <c r="AI6" s="17">
        <f>G6</f>
        <v>2110</v>
      </c>
      <c r="AJ6">
        <f>IF(AI6=0,MAX($A$5:$A$28) +1,IF(G5="d",MAX($A$5:$A$28) +2,RANK(AI6,$AI$6:$AI$17,0)))</f>
        <v>2</v>
      </c>
      <c r="AK6" s="8">
        <f t="shared" ref="AK6:AK17" si="1">COUNTIF($AJ$6:$AJ$17,AJ6)</f>
        <v>1</v>
      </c>
      <c r="AL6" s="21">
        <f>IF(AI6=0,MAX($A$5:$A$28) +1,IF(AK6 &gt; 1,IF(MOD(AK6,2) = 0,(AJ6*AK6+AK6-1)/AK6,(AJ6*AK6+AK6)/AK6),IF(AK6=1,AJ6,(AJ6*AK6+AK6-1)/AK6)))</f>
        <v>2</v>
      </c>
      <c r="AM6" s="17">
        <f>J6</f>
        <v>470</v>
      </c>
      <c r="AN6" s="18">
        <f>IF(AM6=0,MAX($A$5:$A$28) +1,IF(J5="d",MAX($A$5:$A$28) +2,RANK(AM6,$AM$6:$AM$17,0)))</f>
        <v>8</v>
      </c>
      <c r="AO6" s="8">
        <f>COUNTIF($AN$6:$AN$17,AN6)</f>
        <v>1</v>
      </c>
      <c r="AP6" s="21">
        <f>IF(AM6=0,MAX($A$5:$A$28) +1,IF(AO6 &gt; 1,IF(MOD(AO6,2) = 0,(AN6*AO6+AO6-1)/AO6,(AN6*AO6+AO6)/AO6),IF(AO6=1,AN6,(AN6*AO6+AO6-1)/AO6)))</f>
        <v>8</v>
      </c>
      <c r="AQ6" s="17">
        <f>M6</f>
        <v>0</v>
      </c>
      <c r="AR6" s="18">
        <f>IF(AQ6=0,MAX($A$5:$A$28) +1,IF(M5="d",MAX($A$5:$A$28) +2,RANK(AQ6,$AQ$6:$AQ$17,0)))</f>
        <v>13</v>
      </c>
      <c r="AS6" s="8">
        <f>COUNTIF($AR$6:$AR$17,AR6)</f>
        <v>12</v>
      </c>
      <c r="AT6" s="21">
        <f>IF(AQ6=0,MAX($A$5:$A$28) +1,IF(AS6 &gt; 1,IF(MOD(AS6,2) = 0,(AR6*AS6+AS6-1)/AS6,(AR6*AS6+AS6)/AS6),IF(AS6=1,AR6,(AR6*AS6+AS6-1)/AS6)))</f>
        <v>13</v>
      </c>
    </row>
    <row r="7" spans="1:46" ht="19.5" customHeight="1" x14ac:dyDescent="0.2">
      <c r="A7" s="177">
        <v>2</v>
      </c>
      <c r="B7" s="156" t="s">
        <v>205</v>
      </c>
      <c r="C7" s="167" t="s">
        <v>176</v>
      </c>
      <c r="D7" s="168"/>
      <c r="E7" s="75"/>
      <c r="F7" s="167" t="s">
        <v>137</v>
      </c>
      <c r="G7" s="168"/>
      <c r="H7" s="75"/>
      <c r="I7" s="167" t="s">
        <v>166</v>
      </c>
      <c r="J7" s="168"/>
      <c r="K7" s="75"/>
      <c r="L7" s="167"/>
      <c r="M7" s="168"/>
      <c r="N7" s="75"/>
      <c r="O7" s="180">
        <f>SUM(E8+H8+K8+N8)</f>
        <v>12</v>
      </c>
      <c r="P7" s="165">
        <f>SUM(D8+G8+J8+M8)</f>
        <v>7155</v>
      </c>
      <c r="Q7" s="163">
        <f>AD7</f>
        <v>3</v>
      </c>
      <c r="Y7" s="12">
        <f>O7</f>
        <v>12</v>
      </c>
      <c r="Z7" s="13">
        <f>P7</f>
        <v>7155</v>
      </c>
      <c r="AA7" s="8">
        <f t="shared" ref="AA7:AA17" si="2">RANK(Y7,$Y$6:$Y$17,1)</f>
        <v>3</v>
      </c>
      <c r="AB7" s="8">
        <f t="shared" ref="AB7:AB17" si="3">RANK(Z7,$Z$6:$Z$17,0)</f>
        <v>3</v>
      </c>
      <c r="AC7" s="8">
        <f t="shared" ref="AC7:AC17" si="4">AA7+AB7*0.00001</f>
        <v>3.0000300000000002</v>
      </c>
      <c r="AD7" s="22">
        <f t="shared" ref="AD7:AD17" si="5">RANK(AC7,$AC$6:$AC$17,1)</f>
        <v>3</v>
      </c>
      <c r="AE7" s="17">
        <f>D8</f>
        <v>1425</v>
      </c>
      <c r="AF7" s="18">
        <f t="shared" ref="AF7:AF17" si="6">IF(AE7=0,MAX($A$5:$A$28) +1,IF(D6="d",MAX($A$5:$A$28) +2,RANK(AE7,$AE$6:$AE$17,0)))</f>
        <v>6</v>
      </c>
      <c r="AG7" s="8">
        <f t="shared" si="0"/>
        <v>1</v>
      </c>
      <c r="AH7" s="21">
        <f t="shared" ref="AH7:AH8" si="7">IF(AE7=0,MAX($A$5:$A$28) +1,IF(AG7 &gt; 1,IF(MOD(AG7,2) = 0,(AF7*AG7+AG7-1)/AG7,(AF7*AG7+AG7)/AG7),IF(AG7=1,AF7,(AF7*AG7+AG7-1)/AG7)))</f>
        <v>6</v>
      </c>
      <c r="AI7" s="17">
        <f>G8</f>
        <v>1350</v>
      </c>
      <c r="AJ7">
        <f t="shared" ref="AJ7:AJ17" si="8">IF(AI7=0,MAX($A$5:$A$28) +1,IF(G6="d",MAX($A$5:$A$28) +2,RANK(AI7,$AI$6:$AI$17,0)))</f>
        <v>5</v>
      </c>
      <c r="AK7" s="8">
        <f t="shared" si="1"/>
        <v>1</v>
      </c>
      <c r="AL7" s="21">
        <f t="shared" ref="AL7:AL17" si="9">IF(AI7=0,MAX($A$5:$A$28) +1,IF(AK7 &gt; 1,IF(MOD(AK7,2) = 0,(AJ7*AK7+AK7-1)/AK7,(AJ7*AK7+AK7)/AK7),IF(AK7=1,AJ7,(AJ7*AK7+AK7-1)/AK7)))</f>
        <v>5</v>
      </c>
      <c r="AM7" s="17">
        <f>J8</f>
        <v>4380</v>
      </c>
      <c r="AN7" s="18">
        <f t="shared" ref="AN7:AN17" si="10">IF(AM7=0,MAX($A$5:$A$28) +1,IF(J6="d",MAX($A$5:$A$28) +2,RANK(AM7,$AM$6:$AM$17,0)))</f>
        <v>1</v>
      </c>
      <c r="AO7" s="8">
        <f t="shared" ref="AO7:AO17" si="11">COUNTIF($AN$6:$AN$17,AN7)</f>
        <v>1</v>
      </c>
      <c r="AP7" s="21">
        <f t="shared" ref="AP7:AP17" si="12">IF(AM7=0,MAX($A$5:$A$28) +1,IF(AO7 &gt; 1,IF(MOD(AO7,2) = 0,(AN7*AO7+AO7-1)/AO7,(AN7*AO7+AO7)/AO7),IF(AO7=1,AN7,(AN7*AO7+AO7-1)/AO7)))</f>
        <v>1</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row>
    <row r="8" spans="1:46" ht="19.5" customHeight="1" thickBot="1" x14ac:dyDescent="0.25">
      <c r="A8" s="178"/>
      <c r="B8" s="162"/>
      <c r="C8" s="25">
        <v>6</v>
      </c>
      <c r="D8" s="26">
        <v>1425</v>
      </c>
      <c r="E8" s="30">
        <v>6</v>
      </c>
      <c r="F8" s="25">
        <v>8</v>
      </c>
      <c r="G8" s="26">
        <v>1350</v>
      </c>
      <c r="H8" s="30">
        <v>5</v>
      </c>
      <c r="I8" s="25">
        <v>3</v>
      </c>
      <c r="J8" s="26">
        <v>4380</v>
      </c>
      <c r="K8" s="30">
        <f>IF(ISBLANK(J8),0,IF(ISBLANK(I7),0,IF(K7 = "D",MAX($A$5:$A$28) + 2,AP7)))</f>
        <v>1</v>
      </c>
      <c r="L8" s="82"/>
      <c r="M8" s="26"/>
      <c r="N8" s="118">
        <f>IF(ISBLANK(M8),0,IF(ISBLANK(L7),0,IF(N7 = "D",MAX($A$5:$A$28) + 2,AT7)))</f>
        <v>0</v>
      </c>
      <c r="O8" s="181"/>
      <c r="P8" s="166"/>
      <c r="Q8" s="164"/>
      <c r="Y8" s="12">
        <f>O9</f>
        <v>8</v>
      </c>
      <c r="Z8" s="13">
        <f>P9</f>
        <v>8720</v>
      </c>
      <c r="AA8" s="8">
        <f t="shared" si="2"/>
        <v>1</v>
      </c>
      <c r="AB8" s="8">
        <f t="shared" si="3"/>
        <v>2</v>
      </c>
      <c r="AC8" s="8">
        <f t="shared" si="4"/>
        <v>1.0000199999999999</v>
      </c>
      <c r="AD8" s="22">
        <f t="shared" si="5"/>
        <v>2</v>
      </c>
      <c r="AE8" s="17">
        <f>D10</f>
        <v>3480</v>
      </c>
      <c r="AF8" s="18">
        <f t="shared" si="6"/>
        <v>4</v>
      </c>
      <c r="AG8" s="8">
        <f t="shared" si="0"/>
        <v>1</v>
      </c>
      <c r="AH8" s="21">
        <f t="shared" si="7"/>
        <v>4</v>
      </c>
      <c r="AI8" s="17">
        <f>G10</f>
        <v>3885</v>
      </c>
      <c r="AJ8">
        <f t="shared" si="8"/>
        <v>1</v>
      </c>
      <c r="AK8" s="8">
        <f t="shared" si="1"/>
        <v>1</v>
      </c>
      <c r="AL8" s="21">
        <f t="shared" si="9"/>
        <v>1</v>
      </c>
      <c r="AM8" s="17">
        <f>J10</f>
        <v>1355</v>
      </c>
      <c r="AN8" s="18">
        <f t="shared" si="10"/>
        <v>3</v>
      </c>
      <c r="AO8" s="8">
        <f t="shared" si="11"/>
        <v>1</v>
      </c>
      <c r="AP8" s="21">
        <f t="shared" si="12"/>
        <v>3</v>
      </c>
      <c r="AQ8" s="17">
        <f>M10</f>
        <v>0</v>
      </c>
      <c r="AR8" s="18">
        <f t="shared" si="13"/>
        <v>13</v>
      </c>
      <c r="AS8" s="8">
        <f t="shared" si="14"/>
        <v>12</v>
      </c>
      <c r="AT8" s="21">
        <f t="shared" si="15"/>
        <v>13</v>
      </c>
    </row>
    <row r="9" spans="1:46" ht="19.5" customHeight="1" x14ac:dyDescent="0.2">
      <c r="A9" s="179">
        <v>3</v>
      </c>
      <c r="B9" s="156" t="s">
        <v>203</v>
      </c>
      <c r="C9" s="167" t="s">
        <v>182</v>
      </c>
      <c r="D9" s="168"/>
      <c r="E9" s="75"/>
      <c r="F9" s="167" t="s">
        <v>187</v>
      </c>
      <c r="G9" s="168"/>
      <c r="H9" s="75"/>
      <c r="I9" s="167" t="s">
        <v>188</v>
      </c>
      <c r="J9" s="168"/>
      <c r="K9" s="75"/>
      <c r="L9" s="167"/>
      <c r="M9" s="168"/>
      <c r="N9" s="119"/>
      <c r="O9" s="180">
        <f>SUM(E10+H10+K10+N10)</f>
        <v>8</v>
      </c>
      <c r="P9" s="165">
        <f>SUM(D10+G10+J10+M10)</f>
        <v>8720</v>
      </c>
      <c r="Q9" s="163">
        <f>AD8</f>
        <v>2</v>
      </c>
      <c r="Y9" s="12">
        <f>O11</f>
        <v>18</v>
      </c>
      <c r="Z9" s="13">
        <f>P11</f>
        <v>3035</v>
      </c>
      <c r="AA9" s="8">
        <f t="shared" si="2"/>
        <v>8</v>
      </c>
      <c r="AB9" s="8">
        <f t="shared" si="3"/>
        <v>8</v>
      </c>
      <c r="AC9" s="8">
        <f t="shared" si="4"/>
        <v>8.0000800000000005</v>
      </c>
      <c r="AD9" s="22">
        <f t="shared" si="5"/>
        <v>8</v>
      </c>
      <c r="AE9" s="17">
        <f>D12</f>
        <v>580</v>
      </c>
      <c r="AF9" s="18">
        <f t="shared" si="6"/>
        <v>8</v>
      </c>
      <c r="AG9" s="8">
        <f t="shared" si="0"/>
        <v>1</v>
      </c>
      <c r="AH9" s="21">
        <f>IF(AE9=0,MAX($A$5:$A$28) +1,IF(AG9 &gt; 1,IF(MOD(AG9,2) = 0,(AF9*AG9+AG9-1)/AG9,(AF9*AG9+AG9)/AG9),IF(AG9=1,AF9,(AF9*AG9+AG9-1)/AG9)))</f>
        <v>8</v>
      </c>
      <c r="AI9" s="17">
        <f>G12</f>
        <v>1610</v>
      </c>
      <c r="AJ9">
        <f t="shared" si="8"/>
        <v>4</v>
      </c>
      <c r="AK9" s="8">
        <f t="shared" si="1"/>
        <v>1</v>
      </c>
      <c r="AL9" s="21">
        <f t="shared" si="9"/>
        <v>4</v>
      </c>
      <c r="AM9" s="17">
        <f>J12</f>
        <v>845</v>
      </c>
      <c r="AN9" s="18">
        <f t="shared" si="10"/>
        <v>6</v>
      </c>
      <c r="AO9" s="8">
        <f t="shared" si="11"/>
        <v>1</v>
      </c>
      <c r="AP9" s="21">
        <f t="shared" si="12"/>
        <v>6</v>
      </c>
      <c r="AQ9" s="17">
        <f>M12</f>
        <v>0</v>
      </c>
      <c r="AR9" s="18">
        <f t="shared" si="13"/>
        <v>13</v>
      </c>
      <c r="AS9" s="8">
        <f t="shared" si="14"/>
        <v>12</v>
      </c>
      <c r="AT9" s="21">
        <f t="shared" si="15"/>
        <v>13</v>
      </c>
    </row>
    <row r="10" spans="1:46" ht="19.5" customHeight="1" thickBot="1" x14ac:dyDescent="0.25">
      <c r="A10" s="179"/>
      <c r="B10" s="157"/>
      <c r="C10" s="25">
        <v>2</v>
      </c>
      <c r="D10" s="26">
        <v>3480</v>
      </c>
      <c r="E10" s="118">
        <v>4</v>
      </c>
      <c r="F10" s="25">
        <v>1</v>
      </c>
      <c r="G10" s="26">
        <v>3885</v>
      </c>
      <c r="H10" s="30">
        <v>1</v>
      </c>
      <c r="I10" s="82">
        <v>5</v>
      </c>
      <c r="J10" s="26">
        <v>1355</v>
      </c>
      <c r="K10" s="118">
        <f>IF(ISBLANK(J10),0,IF(ISBLANK(I9),0,IF(K9 = "D",MAX($A$5:$A$28) + 2,AP8)))</f>
        <v>3</v>
      </c>
      <c r="L10" s="25"/>
      <c r="M10" s="26"/>
      <c r="N10" s="118">
        <f>IF(ISBLANK(M10),0,IF(ISBLANK(L9),0,IF(N9 = "D",MAX($A$5:$A$28) + 2,AT8)))</f>
        <v>0</v>
      </c>
      <c r="O10" s="181"/>
      <c r="P10" s="166"/>
      <c r="Q10" s="164"/>
      <c r="Y10" s="12">
        <f>O13</f>
        <v>17</v>
      </c>
      <c r="Z10" s="13">
        <f>P13</f>
        <v>3175</v>
      </c>
      <c r="AA10" s="8">
        <f t="shared" si="2"/>
        <v>5</v>
      </c>
      <c r="AB10" s="8">
        <f t="shared" si="3"/>
        <v>7</v>
      </c>
      <c r="AC10" s="8">
        <f t="shared" si="4"/>
        <v>5.00007</v>
      </c>
      <c r="AD10" s="22">
        <f t="shared" si="5"/>
        <v>7</v>
      </c>
      <c r="AE10" s="17">
        <f>D14</f>
        <v>1640</v>
      </c>
      <c r="AF10" s="18">
        <f t="shared" si="6"/>
        <v>5</v>
      </c>
      <c r="AG10" s="8">
        <f t="shared" si="0"/>
        <v>1</v>
      </c>
      <c r="AH10" s="21">
        <f t="shared" ref="AH10:AH17" si="16">IF(AE10=0,"MAX($A$5:$A$28) +1",IF(AG10 &gt; 1,IF(MOD(AG10,2) = 0,(AF10*AG10+AG10-1)/AG10,(AF10*AG10+AG10)/AG10),IF(AG10=1,AF10,(AF10*AG10+AG10-1)/AG10)))</f>
        <v>5</v>
      </c>
      <c r="AI10" s="17">
        <f>G14</f>
        <v>615</v>
      </c>
      <c r="AJ10">
        <f t="shared" si="8"/>
        <v>7</v>
      </c>
      <c r="AK10" s="8">
        <f t="shared" si="1"/>
        <v>1</v>
      </c>
      <c r="AL10" s="21">
        <f t="shared" si="9"/>
        <v>7</v>
      </c>
      <c r="AM10" s="17">
        <f>J14</f>
        <v>920</v>
      </c>
      <c r="AN10" s="18">
        <f t="shared" si="10"/>
        <v>5</v>
      </c>
      <c r="AO10" s="8">
        <f t="shared" si="11"/>
        <v>1</v>
      </c>
      <c r="AP10" s="21">
        <f t="shared" si="12"/>
        <v>5</v>
      </c>
      <c r="AQ10" s="17">
        <f>M14</f>
        <v>0</v>
      </c>
      <c r="AR10" s="18">
        <f t="shared" si="13"/>
        <v>13</v>
      </c>
      <c r="AS10" s="8">
        <f t="shared" si="14"/>
        <v>12</v>
      </c>
      <c r="AT10" s="21">
        <f t="shared" si="15"/>
        <v>13</v>
      </c>
    </row>
    <row r="11" spans="1:46" ht="19.5" customHeight="1" x14ac:dyDescent="0.2">
      <c r="A11" s="177">
        <v>4</v>
      </c>
      <c r="B11" s="156" t="s">
        <v>189</v>
      </c>
      <c r="C11" s="167" t="s">
        <v>191</v>
      </c>
      <c r="D11" s="168"/>
      <c r="E11" s="75"/>
      <c r="F11" s="167" t="s">
        <v>139</v>
      </c>
      <c r="G11" s="168"/>
      <c r="H11" s="75"/>
      <c r="I11" s="167" t="s">
        <v>141</v>
      </c>
      <c r="J11" s="168"/>
      <c r="K11" s="75"/>
      <c r="L11" s="167"/>
      <c r="M11" s="168"/>
      <c r="N11" s="75"/>
      <c r="O11" s="180">
        <f>SUM(E12+H12+K12+N12)</f>
        <v>18</v>
      </c>
      <c r="P11" s="165">
        <f>SUM(D12+G12+J12+M12)</f>
        <v>3035</v>
      </c>
      <c r="Q11" s="163">
        <f>AD9</f>
        <v>8</v>
      </c>
      <c r="Y11" s="12">
        <f>O15</f>
        <v>26</v>
      </c>
      <c r="Z11" s="13">
        <f>P15</f>
        <v>660</v>
      </c>
      <c r="AA11" s="8">
        <f t="shared" si="2"/>
        <v>9</v>
      </c>
      <c r="AB11" s="8">
        <f t="shared" si="3"/>
        <v>9</v>
      </c>
      <c r="AC11" s="8">
        <f t="shared" si="4"/>
        <v>9.0000900000000001</v>
      </c>
      <c r="AD11" s="22">
        <f t="shared" si="5"/>
        <v>9</v>
      </c>
      <c r="AE11" s="17">
        <f>D16</f>
        <v>60</v>
      </c>
      <c r="AF11" s="18">
        <f t="shared" si="6"/>
        <v>9</v>
      </c>
      <c r="AG11" s="8">
        <f t="shared" si="0"/>
        <v>1</v>
      </c>
      <c r="AH11" s="21">
        <f t="shared" si="16"/>
        <v>9</v>
      </c>
      <c r="AI11" s="17">
        <f>G16</f>
        <v>0</v>
      </c>
      <c r="AJ11">
        <f t="shared" si="8"/>
        <v>13</v>
      </c>
      <c r="AK11" s="8">
        <f t="shared" si="1"/>
        <v>1</v>
      </c>
      <c r="AL11" s="21">
        <f t="shared" si="9"/>
        <v>13</v>
      </c>
      <c r="AM11" s="17">
        <f>J16</f>
        <v>600</v>
      </c>
      <c r="AN11" s="18">
        <f t="shared" si="10"/>
        <v>7</v>
      </c>
      <c r="AO11" s="8">
        <f t="shared" si="11"/>
        <v>1</v>
      </c>
      <c r="AP11" s="21">
        <f t="shared" si="12"/>
        <v>7</v>
      </c>
      <c r="AQ11" s="17">
        <f>M16</f>
        <v>0</v>
      </c>
      <c r="AR11" s="18">
        <f t="shared" si="13"/>
        <v>13</v>
      </c>
      <c r="AS11" s="8">
        <f t="shared" si="14"/>
        <v>12</v>
      </c>
      <c r="AT11" s="21">
        <f t="shared" si="15"/>
        <v>13</v>
      </c>
    </row>
    <row r="12" spans="1:46" ht="19.5" customHeight="1" thickBot="1" x14ac:dyDescent="0.25">
      <c r="A12" s="178"/>
      <c r="B12" s="157"/>
      <c r="C12" s="25">
        <v>1</v>
      </c>
      <c r="D12" s="26">
        <v>580</v>
      </c>
      <c r="E12" s="118">
        <v>8</v>
      </c>
      <c r="F12" s="25">
        <v>7</v>
      </c>
      <c r="G12" s="26">
        <v>1610</v>
      </c>
      <c r="H12" s="30">
        <v>4</v>
      </c>
      <c r="I12" s="25">
        <v>2</v>
      </c>
      <c r="J12" s="26">
        <v>845</v>
      </c>
      <c r="K12" s="30">
        <f>IF(ISBLANK(J12),0,IF(ISBLANK(I11),0,IF(K11 = "D",MAX($A$5:$A$28) + 2,AP9)))</f>
        <v>6</v>
      </c>
      <c r="L12" s="25"/>
      <c r="M12" s="26"/>
      <c r="N12" s="30">
        <f>IF(ISBLANK(M12),0,IF(ISBLANK(L11),0,IF(N11 = "D",MAX($A$5:$A$28) + 2,AT9)))</f>
        <v>0</v>
      </c>
      <c r="O12" s="181"/>
      <c r="P12" s="166"/>
      <c r="Q12" s="164"/>
      <c r="U12" s="20"/>
      <c r="V12" s="20"/>
      <c r="W12" s="20"/>
      <c r="Y12" s="12">
        <f>O17</f>
        <v>17</v>
      </c>
      <c r="Z12" s="13">
        <f>P17</f>
        <v>3680</v>
      </c>
      <c r="AA12" s="8">
        <f t="shared" si="2"/>
        <v>5</v>
      </c>
      <c r="AB12" s="8">
        <f t="shared" si="3"/>
        <v>6</v>
      </c>
      <c r="AC12" s="8">
        <f t="shared" si="4"/>
        <v>5.0000600000000004</v>
      </c>
      <c r="AD12" s="22">
        <f t="shared" si="5"/>
        <v>6</v>
      </c>
      <c r="AE12" s="17">
        <f>D18</f>
        <v>670</v>
      </c>
      <c r="AF12" s="18">
        <f t="shared" si="6"/>
        <v>7</v>
      </c>
      <c r="AG12" s="8">
        <f t="shared" si="0"/>
        <v>1</v>
      </c>
      <c r="AH12" s="21">
        <f t="shared" si="16"/>
        <v>7</v>
      </c>
      <c r="AI12" s="17">
        <f>G18</f>
        <v>260</v>
      </c>
      <c r="AJ12">
        <f t="shared" si="8"/>
        <v>8</v>
      </c>
      <c r="AK12" s="8">
        <f t="shared" si="1"/>
        <v>1</v>
      </c>
      <c r="AL12" s="21">
        <f t="shared" si="9"/>
        <v>8</v>
      </c>
      <c r="AM12" s="17">
        <f>J18</f>
        <v>2750</v>
      </c>
      <c r="AN12" s="18">
        <f t="shared" si="10"/>
        <v>2</v>
      </c>
      <c r="AO12" s="8">
        <f t="shared" si="11"/>
        <v>1</v>
      </c>
      <c r="AP12" s="21">
        <f t="shared" si="12"/>
        <v>2</v>
      </c>
      <c r="AQ12" s="17">
        <f>M18</f>
        <v>0</v>
      </c>
      <c r="AR12" s="18">
        <f t="shared" si="13"/>
        <v>13</v>
      </c>
      <c r="AS12" s="8">
        <f t="shared" si="14"/>
        <v>12</v>
      </c>
      <c r="AT12" s="21">
        <f t="shared" si="15"/>
        <v>13</v>
      </c>
    </row>
    <row r="13" spans="1:46" ht="19.5" customHeight="1" x14ac:dyDescent="0.2">
      <c r="A13" s="179">
        <v>5</v>
      </c>
      <c r="B13" s="156" t="s">
        <v>193</v>
      </c>
      <c r="C13" s="167" t="s">
        <v>143</v>
      </c>
      <c r="D13" s="168"/>
      <c r="E13" s="75"/>
      <c r="F13" s="167" t="s">
        <v>142</v>
      </c>
      <c r="G13" s="168"/>
      <c r="H13" s="75"/>
      <c r="I13" s="167" t="s">
        <v>144</v>
      </c>
      <c r="J13" s="168"/>
      <c r="K13" s="75"/>
      <c r="L13" s="167"/>
      <c r="M13" s="168"/>
      <c r="N13" s="75"/>
      <c r="O13" s="180">
        <f>SUM(E14+H14+K14+N14)</f>
        <v>17</v>
      </c>
      <c r="P13" s="165">
        <f>SUM(D14+G14+J14+M14)</f>
        <v>3175</v>
      </c>
      <c r="Q13" s="163">
        <f>AD10</f>
        <v>7</v>
      </c>
      <c r="U13" s="20"/>
      <c r="V13" s="20"/>
      <c r="W13" s="20"/>
      <c r="Y13" s="12">
        <f>O19</f>
        <v>8</v>
      </c>
      <c r="Z13" s="13">
        <f>P19</f>
        <v>9120</v>
      </c>
      <c r="AA13" s="8">
        <f t="shared" si="2"/>
        <v>1</v>
      </c>
      <c r="AB13" s="8">
        <f t="shared" si="3"/>
        <v>1</v>
      </c>
      <c r="AC13" s="8">
        <f t="shared" si="4"/>
        <v>1.0000100000000001</v>
      </c>
      <c r="AD13" s="22">
        <f t="shared" si="5"/>
        <v>1</v>
      </c>
      <c r="AE13" s="17">
        <f>D20</f>
        <v>6115</v>
      </c>
      <c r="AF13" s="18">
        <f t="shared" si="6"/>
        <v>1</v>
      </c>
      <c r="AG13" s="8">
        <f t="shared" si="0"/>
        <v>1</v>
      </c>
      <c r="AH13" s="21">
        <f t="shared" si="16"/>
        <v>1</v>
      </c>
      <c r="AI13" s="17">
        <f>G20</f>
        <v>1845</v>
      </c>
      <c r="AJ13">
        <f t="shared" si="8"/>
        <v>3</v>
      </c>
      <c r="AK13" s="8">
        <f t="shared" si="1"/>
        <v>1</v>
      </c>
      <c r="AL13" s="21">
        <f t="shared" si="9"/>
        <v>3</v>
      </c>
      <c r="AM13" s="17">
        <f>J20</f>
        <v>1160</v>
      </c>
      <c r="AN13" s="18">
        <f t="shared" si="10"/>
        <v>4</v>
      </c>
      <c r="AO13" s="8">
        <f t="shared" si="11"/>
        <v>1</v>
      </c>
      <c r="AP13" s="21">
        <f t="shared" si="12"/>
        <v>4</v>
      </c>
      <c r="AQ13" s="17">
        <f>M20</f>
        <v>0</v>
      </c>
      <c r="AR13" s="18">
        <f t="shared" si="13"/>
        <v>13</v>
      </c>
      <c r="AS13" s="8">
        <f t="shared" si="14"/>
        <v>12</v>
      </c>
      <c r="AT13" s="21">
        <f t="shared" si="15"/>
        <v>13</v>
      </c>
    </row>
    <row r="14" spans="1:46" ht="19.5" customHeight="1" thickBot="1" x14ac:dyDescent="0.25">
      <c r="A14" s="179"/>
      <c r="B14" s="157"/>
      <c r="C14" s="25">
        <v>4</v>
      </c>
      <c r="D14" s="26">
        <v>1640</v>
      </c>
      <c r="E14" s="30">
        <v>5</v>
      </c>
      <c r="F14" s="25">
        <v>6</v>
      </c>
      <c r="G14" s="26">
        <v>615</v>
      </c>
      <c r="H14" s="30">
        <v>7</v>
      </c>
      <c r="I14" s="25">
        <v>4</v>
      </c>
      <c r="J14" s="26">
        <v>920</v>
      </c>
      <c r="K14" s="118">
        <f>IF(ISBLANK(J14),0,IF(ISBLANK(I13),0,IF(K13 = "D",MAX($A$5:$A$28) + 2,AP10)))</f>
        <v>5</v>
      </c>
      <c r="L14" s="25"/>
      <c r="M14" s="26"/>
      <c r="N14" s="118">
        <f>IF(ISBLANK(M14),0,IF(ISBLANK(L13),0,IF(N13 = "D",MAX($A$5:$A$28) + 2,AT10)))</f>
        <v>0</v>
      </c>
      <c r="O14" s="181"/>
      <c r="P14" s="166"/>
      <c r="Q14" s="164"/>
      <c r="U14" s="20"/>
      <c r="V14" s="20"/>
      <c r="W14" s="20"/>
      <c r="Y14" s="12">
        <f>O21</f>
        <v>17</v>
      </c>
      <c r="Z14" s="13">
        <f>P21</f>
        <v>6470</v>
      </c>
      <c r="AA14" s="8">
        <f t="shared" si="2"/>
        <v>5</v>
      </c>
      <c r="AB14" s="8">
        <f t="shared" si="3"/>
        <v>5</v>
      </c>
      <c r="AC14" s="8">
        <f t="shared" si="4"/>
        <v>5.0000499999999999</v>
      </c>
      <c r="AD14" s="22">
        <f t="shared" si="5"/>
        <v>5</v>
      </c>
      <c r="AE14" s="17">
        <f>D22</f>
        <v>5230</v>
      </c>
      <c r="AF14" s="18">
        <f t="shared" si="6"/>
        <v>2</v>
      </c>
      <c r="AG14" s="8">
        <f t="shared" si="0"/>
        <v>1</v>
      </c>
      <c r="AH14" s="21">
        <f t="shared" si="16"/>
        <v>2</v>
      </c>
      <c r="AI14" s="17">
        <f>G22</f>
        <v>945</v>
      </c>
      <c r="AJ14">
        <f t="shared" si="8"/>
        <v>6</v>
      </c>
      <c r="AK14" s="8">
        <f t="shared" si="1"/>
        <v>1</v>
      </c>
      <c r="AL14" s="21">
        <f t="shared" si="9"/>
        <v>6</v>
      </c>
      <c r="AM14" s="17">
        <f>J22</f>
        <v>295</v>
      </c>
      <c r="AN14" s="18">
        <f t="shared" si="10"/>
        <v>9</v>
      </c>
      <c r="AO14" s="8">
        <f t="shared" si="11"/>
        <v>1</v>
      </c>
      <c r="AP14" s="21">
        <f t="shared" si="12"/>
        <v>9</v>
      </c>
      <c r="AQ14" s="17">
        <f>M22</f>
        <v>0</v>
      </c>
      <c r="AR14" s="18">
        <f t="shared" si="13"/>
        <v>13</v>
      </c>
      <c r="AS14" s="8">
        <f t="shared" si="14"/>
        <v>12</v>
      </c>
      <c r="AT14" s="21">
        <f t="shared" si="15"/>
        <v>13</v>
      </c>
    </row>
    <row r="15" spans="1:46" ht="19.5" customHeight="1" x14ac:dyDescent="0.2">
      <c r="A15" s="177">
        <v>6</v>
      </c>
      <c r="B15" s="156" t="s">
        <v>146</v>
      </c>
      <c r="C15" s="167" t="s">
        <v>122</v>
      </c>
      <c r="D15" s="168"/>
      <c r="E15" s="75"/>
      <c r="F15" s="167" t="s">
        <v>148</v>
      </c>
      <c r="G15" s="168"/>
      <c r="H15" s="75"/>
      <c r="I15" s="167" t="s">
        <v>195</v>
      </c>
      <c r="J15" s="168"/>
      <c r="K15" s="75"/>
      <c r="L15" s="167"/>
      <c r="M15" s="168"/>
      <c r="N15" s="75"/>
      <c r="O15" s="180">
        <f>SUM(E16+H16+K16+N16)</f>
        <v>26</v>
      </c>
      <c r="P15" s="165">
        <f>SUM(D16+G16+J16+M16)</f>
        <v>660</v>
      </c>
      <c r="Q15" s="163">
        <f>AD11</f>
        <v>9</v>
      </c>
      <c r="Y15" s="12">
        <f>O23</f>
        <v>33</v>
      </c>
      <c r="Z15" s="13">
        <f>P23</f>
        <v>-9</v>
      </c>
      <c r="AA15" s="8">
        <f t="shared" si="2"/>
        <v>10</v>
      </c>
      <c r="AB15" s="8">
        <f t="shared" si="3"/>
        <v>10</v>
      </c>
      <c r="AC15" s="8">
        <f t="shared" si="4"/>
        <v>10.0001</v>
      </c>
      <c r="AD15" s="22">
        <f t="shared" si="5"/>
        <v>10</v>
      </c>
      <c r="AE15" s="17">
        <f>D24</f>
        <v>-3</v>
      </c>
      <c r="AF15" s="18">
        <f t="shared" si="6"/>
        <v>10</v>
      </c>
      <c r="AG15" s="8">
        <f t="shared" si="0"/>
        <v>3</v>
      </c>
      <c r="AH15" s="21">
        <f t="shared" si="16"/>
        <v>11</v>
      </c>
      <c r="AI15" s="17">
        <f>G24</f>
        <v>-3</v>
      </c>
      <c r="AJ15">
        <f t="shared" si="8"/>
        <v>10</v>
      </c>
      <c r="AK15" s="8">
        <f t="shared" si="1"/>
        <v>3</v>
      </c>
      <c r="AL15" s="21">
        <f t="shared" si="9"/>
        <v>11</v>
      </c>
      <c r="AM15" s="17">
        <f>J24</f>
        <v>-3</v>
      </c>
      <c r="AN15" s="18">
        <f t="shared" si="10"/>
        <v>10</v>
      </c>
      <c r="AO15" s="8">
        <f t="shared" si="11"/>
        <v>3</v>
      </c>
      <c r="AP15" s="21">
        <f t="shared" si="12"/>
        <v>11</v>
      </c>
      <c r="AQ15" s="17">
        <f>M24</f>
        <v>0</v>
      </c>
      <c r="AR15" s="18">
        <f t="shared" si="13"/>
        <v>13</v>
      </c>
      <c r="AS15" s="8">
        <f t="shared" si="14"/>
        <v>12</v>
      </c>
      <c r="AT15" s="21">
        <f t="shared" si="15"/>
        <v>13</v>
      </c>
    </row>
    <row r="16" spans="1:46" ht="19.5" customHeight="1" thickBot="1" x14ac:dyDescent="0.25">
      <c r="A16" s="178"/>
      <c r="B16" s="162"/>
      <c r="C16" s="25">
        <v>9</v>
      </c>
      <c r="D16" s="26">
        <v>60</v>
      </c>
      <c r="E16" s="30">
        <v>9</v>
      </c>
      <c r="F16" s="25">
        <v>9</v>
      </c>
      <c r="G16" s="26">
        <v>0</v>
      </c>
      <c r="H16" s="118">
        <v>10</v>
      </c>
      <c r="I16" s="25">
        <v>6</v>
      </c>
      <c r="J16" s="26">
        <v>600</v>
      </c>
      <c r="K16" s="30">
        <f>IF(ISBLANK(J16),0,IF(ISBLANK(I15),0,IF(K15 = "D",MAX($A$5:$A$28) + 2,AP11)))</f>
        <v>7</v>
      </c>
      <c r="L16" s="25"/>
      <c r="M16" s="26"/>
      <c r="N16" s="30">
        <f>IF(ISBLANK(M16),0,IF(ISBLANK(L15),0,IF(N15 = "D",MAX($A$5:$A$28) + 2,AT11)))</f>
        <v>0</v>
      </c>
      <c r="O16" s="181"/>
      <c r="P16" s="166"/>
      <c r="Q16" s="164"/>
      <c r="Y16" s="12">
        <f>O25</f>
        <v>33</v>
      </c>
      <c r="Z16" s="13">
        <f>P25</f>
        <v>-9</v>
      </c>
      <c r="AA16" s="8">
        <f t="shared" si="2"/>
        <v>10</v>
      </c>
      <c r="AB16" s="8">
        <f t="shared" si="3"/>
        <v>10</v>
      </c>
      <c r="AC16" s="8">
        <f t="shared" si="4"/>
        <v>10.0001</v>
      </c>
      <c r="AD16" s="22">
        <f t="shared" si="5"/>
        <v>10</v>
      </c>
      <c r="AE16" s="17">
        <f>D26</f>
        <v>-3</v>
      </c>
      <c r="AF16" s="18">
        <f t="shared" si="6"/>
        <v>10</v>
      </c>
      <c r="AG16" s="8">
        <f t="shared" si="0"/>
        <v>3</v>
      </c>
      <c r="AH16" s="21">
        <f t="shared" si="16"/>
        <v>11</v>
      </c>
      <c r="AI16" s="17">
        <f>G26</f>
        <v>-3</v>
      </c>
      <c r="AJ16">
        <f t="shared" si="8"/>
        <v>10</v>
      </c>
      <c r="AK16" s="8">
        <f t="shared" si="1"/>
        <v>3</v>
      </c>
      <c r="AL16" s="21">
        <f t="shared" si="9"/>
        <v>11</v>
      </c>
      <c r="AM16" s="17">
        <f>J26</f>
        <v>-3</v>
      </c>
      <c r="AN16" s="18">
        <f t="shared" si="10"/>
        <v>10</v>
      </c>
      <c r="AO16" s="8">
        <f t="shared" si="11"/>
        <v>3</v>
      </c>
      <c r="AP16" s="21">
        <f t="shared" si="12"/>
        <v>11</v>
      </c>
      <c r="AQ16" s="17">
        <f>M26</f>
        <v>0</v>
      </c>
      <c r="AR16" s="18">
        <f t="shared" si="13"/>
        <v>13</v>
      </c>
      <c r="AS16" s="8">
        <f t="shared" si="14"/>
        <v>12</v>
      </c>
      <c r="AT16" s="21">
        <f t="shared" si="15"/>
        <v>13</v>
      </c>
    </row>
    <row r="17" spans="1:46" ht="19.5" customHeight="1" thickBot="1" x14ac:dyDescent="0.25">
      <c r="A17" s="179">
        <v>7</v>
      </c>
      <c r="B17" s="156" t="s">
        <v>151</v>
      </c>
      <c r="C17" s="167" t="s">
        <v>152</v>
      </c>
      <c r="D17" s="168"/>
      <c r="E17" s="75"/>
      <c r="F17" s="167" t="s">
        <v>154</v>
      </c>
      <c r="G17" s="168"/>
      <c r="H17" s="119"/>
      <c r="I17" s="167" t="s">
        <v>153</v>
      </c>
      <c r="J17" s="168"/>
      <c r="K17" s="75"/>
      <c r="L17" s="167"/>
      <c r="M17" s="168"/>
      <c r="N17" s="75"/>
      <c r="O17" s="180">
        <f>SUM(E18+H18+K18+N18)</f>
        <v>17</v>
      </c>
      <c r="P17" s="165">
        <f>SUM(D18+G18+J18+M18)</f>
        <v>3680</v>
      </c>
      <c r="Q17" s="163">
        <f>AD12</f>
        <v>6</v>
      </c>
      <c r="Y17" s="14">
        <f>O27</f>
        <v>33</v>
      </c>
      <c r="Z17" s="15">
        <f>P27</f>
        <v>-9</v>
      </c>
      <c r="AA17" s="16">
        <f t="shared" si="2"/>
        <v>10</v>
      </c>
      <c r="AB17" s="16">
        <f t="shared" si="3"/>
        <v>10</v>
      </c>
      <c r="AC17" s="16">
        <f t="shared" si="4"/>
        <v>10.0001</v>
      </c>
      <c r="AD17" s="23">
        <f t="shared" si="5"/>
        <v>10</v>
      </c>
      <c r="AE17" s="19">
        <f>D28</f>
        <v>-3</v>
      </c>
      <c r="AF17" s="18">
        <f t="shared" si="6"/>
        <v>10</v>
      </c>
      <c r="AG17" s="16">
        <f t="shared" si="0"/>
        <v>3</v>
      </c>
      <c r="AH17" s="21">
        <f t="shared" si="16"/>
        <v>11</v>
      </c>
      <c r="AI17" s="19">
        <f>G28</f>
        <v>-3</v>
      </c>
      <c r="AJ17">
        <f t="shared" si="8"/>
        <v>10</v>
      </c>
      <c r="AK17" s="16">
        <f t="shared" si="1"/>
        <v>3</v>
      </c>
      <c r="AL17" s="21">
        <f t="shared" si="9"/>
        <v>11</v>
      </c>
      <c r="AM17" s="19">
        <f>J28</f>
        <v>-3</v>
      </c>
      <c r="AN17" s="18">
        <f t="shared" si="10"/>
        <v>10</v>
      </c>
      <c r="AO17" s="16">
        <f t="shared" si="11"/>
        <v>3</v>
      </c>
      <c r="AP17" s="21">
        <f t="shared" si="12"/>
        <v>11</v>
      </c>
      <c r="AQ17" s="19">
        <f>M28</f>
        <v>0</v>
      </c>
      <c r="AR17" s="18">
        <f t="shared" si="13"/>
        <v>13</v>
      </c>
      <c r="AS17" s="16">
        <f t="shared" si="14"/>
        <v>12</v>
      </c>
      <c r="AT17" s="21">
        <f t="shared" si="15"/>
        <v>13</v>
      </c>
    </row>
    <row r="18" spans="1:46" ht="19.5" customHeight="1" thickBot="1" x14ac:dyDescent="0.25">
      <c r="A18" s="179"/>
      <c r="B18" s="157"/>
      <c r="C18" s="82">
        <v>7</v>
      </c>
      <c r="D18" s="26">
        <v>670</v>
      </c>
      <c r="E18" s="30">
        <v>7</v>
      </c>
      <c r="F18" s="25">
        <v>3</v>
      </c>
      <c r="G18" s="26">
        <v>260</v>
      </c>
      <c r="H18" s="118">
        <v>8</v>
      </c>
      <c r="I18" s="25">
        <v>7</v>
      </c>
      <c r="J18" s="26">
        <v>2750</v>
      </c>
      <c r="K18" s="30">
        <f>IF(ISBLANK(J18),0,IF(ISBLANK(I17),0,IF(K17 = "D",MAX($A$5:$A$28) + 2,AP12)))</f>
        <v>2</v>
      </c>
      <c r="L18" s="25"/>
      <c r="M18" s="26"/>
      <c r="N18" s="30">
        <f>IF(ISBLANK(M18),0,IF(ISBLANK(L17),0,IF(N17 = "D",MAX($A$5:$A$28) + 2,AT12)))</f>
        <v>0</v>
      </c>
      <c r="O18" s="181"/>
      <c r="P18" s="166"/>
      <c r="Q18" s="164"/>
      <c r="AF18" s="10"/>
      <c r="AJ18" s="27"/>
      <c r="AK18" s="28"/>
      <c r="AL18" s="29"/>
    </row>
    <row r="19" spans="1:46" ht="19.5" customHeight="1" thickBot="1" x14ac:dyDescent="0.25">
      <c r="A19" s="177">
        <v>8</v>
      </c>
      <c r="B19" s="152" t="s">
        <v>157</v>
      </c>
      <c r="C19" s="167" t="s">
        <v>161</v>
      </c>
      <c r="D19" s="168"/>
      <c r="E19" s="75"/>
      <c r="F19" s="167" t="s">
        <v>160</v>
      </c>
      <c r="G19" s="168"/>
      <c r="H19" s="119"/>
      <c r="I19" s="167" t="s">
        <v>158</v>
      </c>
      <c r="J19" s="168"/>
      <c r="K19" s="75"/>
      <c r="L19" s="167"/>
      <c r="M19" s="168"/>
      <c r="N19" s="75"/>
      <c r="O19" s="180">
        <f>SUM(E20+H20+K20+N20)</f>
        <v>8</v>
      </c>
      <c r="P19" s="165">
        <f>SUM(D20+G20+J20+M20)</f>
        <v>9120</v>
      </c>
      <c r="Q19" s="163">
        <f>AD13</f>
        <v>1</v>
      </c>
      <c r="AF19" s="10"/>
      <c r="AP19" s="20" t="s">
        <v>25</v>
      </c>
      <c r="AQ19" s="9" t="str">
        <f>IF(C5 = "D","0"," ")</f>
        <v xml:space="preserve"> </v>
      </c>
    </row>
    <row r="20" spans="1:46" ht="19.5" customHeight="1" thickBot="1" x14ac:dyDescent="0.25">
      <c r="A20" s="178"/>
      <c r="B20" s="158"/>
      <c r="C20" s="25">
        <v>8</v>
      </c>
      <c r="D20" s="26">
        <v>6115</v>
      </c>
      <c r="E20" s="30">
        <v>1</v>
      </c>
      <c r="F20" s="25">
        <v>4</v>
      </c>
      <c r="G20" s="26">
        <v>1845</v>
      </c>
      <c r="H20" s="118">
        <v>3</v>
      </c>
      <c r="I20" s="82">
        <v>9</v>
      </c>
      <c r="J20" s="26">
        <v>1160</v>
      </c>
      <c r="K20" s="30">
        <f>IF(ISBLANK(J20),0,IF(ISBLANK(I19),0,IF(K19 = "D",MAX($A$5:$A$28) + 2,AP13)))</f>
        <v>4</v>
      </c>
      <c r="L20" s="25"/>
      <c r="M20" s="26"/>
      <c r="N20" s="30">
        <f>IF(ISBLANK(M20),0,IF(ISBLANK(L19),0,IF(N19 = "D",MAX($A$5:$A$28) + 2,AT13)))</f>
        <v>0</v>
      </c>
      <c r="O20" s="181"/>
      <c r="P20" s="166"/>
      <c r="Q20" s="164"/>
      <c r="AF20" s="10"/>
      <c r="AP20" s="20" t="s">
        <v>26</v>
      </c>
    </row>
    <row r="21" spans="1:46" ht="19.5" customHeight="1" x14ac:dyDescent="0.2">
      <c r="A21" s="177">
        <v>9</v>
      </c>
      <c r="B21" s="152" t="s">
        <v>202</v>
      </c>
      <c r="C21" s="167" t="s">
        <v>126</v>
      </c>
      <c r="D21" s="168"/>
      <c r="E21" s="75"/>
      <c r="F21" s="167" t="s">
        <v>198</v>
      </c>
      <c r="G21" s="168"/>
      <c r="H21" s="119"/>
      <c r="I21" s="167" t="s">
        <v>201</v>
      </c>
      <c r="J21" s="168"/>
      <c r="K21" s="75"/>
      <c r="L21" s="167"/>
      <c r="M21" s="168"/>
      <c r="N21" s="75"/>
      <c r="O21" s="180">
        <f>SUM(E22+H22+K22+N22)</f>
        <v>17</v>
      </c>
      <c r="P21" s="165">
        <f>SUM(D22+G22+J22+M22)</f>
        <v>6470</v>
      </c>
      <c r="Q21" s="163">
        <f>AD14</f>
        <v>5</v>
      </c>
      <c r="AF21" s="10"/>
    </row>
    <row r="22" spans="1:46" ht="19.5" customHeight="1" thickBot="1" x14ac:dyDescent="0.25">
      <c r="A22" s="178"/>
      <c r="B22" s="158"/>
      <c r="C22" s="25">
        <v>3</v>
      </c>
      <c r="D22" s="26">
        <v>5230</v>
      </c>
      <c r="E22" s="30">
        <f>IF(ISBLANK(D22),0,IF(ISBLANK(C21),0,IF(E21 = "D",MAX($A$5:$A$28) + 2,AH14)))</f>
        <v>2</v>
      </c>
      <c r="F22" s="25">
        <v>2</v>
      </c>
      <c r="G22" s="26">
        <v>945</v>
      </c>
      <c r="H22" s="118">
        <f>IF(ISBLANK(G22),0,IF(ISBLANK(F21),0,IF(H21 = "D",MAX($A$5:$A$28) + 2,AL14)))</f>
        <v>6</v>
      </c>
      <c r="I22" s="25">
        <v>1</v>
      </c>
      <c r="J22" s="26">
        <v>295</v>
      </c>
      <c r="K22" s="30">
        <f>IF(ISBLANK(J22),0,IF(ISBLANK(I21),0,IF(K21 = "D",MAX($A$5:$A$28) + 2,AP14)))</f>
        <v>9</v>
      </c>
      <c r="L22" s="82"/>
      <c r="M22" s="26"/>
      <c r="N22" s="30">
        <f>IF(ISBLANK(M22),0,IF(ISBLANK(L21),0,IF(N21 = "D",MAX($A$5:$A$28) + 2,AT14)))</f>
        <v>0</v>
      </c>
      <c r="O22" s="181"/>
      <c r="P22" s="166"/>
      <c r="Q22" s="164"/>
      <c r="AF22" s="10"/>
    </row>
    <row r="23" spans="1:46" ht="19.5" hidden="1" customHeight="1" x14ac:dyDescent="0.2">
      <c r="A23" s="179">
        <v>10</v>
      </c>
      <c r="B23" s="152" t="s">
        <v>129</v>
      </c>
      <c r="C23" s="167" t="s">
        <v>130</v>
      </c>
      <c r="D23" s="168"/>
      <c r="E23" s="75"/>
      <c r="F23" s="167" t="s">
        <v>131</v>
      </c>
      <c r="G23" s="168"/>
      <c r="H23" s="119"/>
      <c r="I23" s="167" t="s">
        <v>132</v>
      </c>
      <c r="J23" s="168"/>
      <c r="K23" s="75"/>
      <c r="L23" s="167"/>
      <c r="M23" s="168"/>
      <c r="N23" s="75"/>
      <c r="O23" s="180">
        <f>SUM(E24+H24+K24+N24)</f>
        <v>33</v>
      </c>
      <c r="P23" s="165">
        <f>SUM(D24+G24+J24+M24)</f>
        <v>-9</v>
      </c>
      <c r="Q23" s="163">
        <f>AD15</f>
        <v>10</v>
      </c>
      <c r="AF23" s="10"/>
    </row>
    <row r="24" spans="1:46" ht="19.5" hidden="1" customHeight="1" thickBot="1" x14ac:dyDescent="0.25">
      <c r="A24" s="179"/>
      <c r="B24" s="158"/>
      <c r="C24" s="82"/>
      <c r="D24" s="26">
        <v>-3</v>
      </c>
      <c r="E24" s="30">
        <f>IF(ISBLANK(D24),0,IF(ISBLANK(C23),0,IF(E23 = "D",MAX($A$5:$A$28) + 2,AH15)))</f>
        <v>11</v>
      </c>
      <c r="F24" s="25"/>
      <c r="G24" s="26">
        <v>-3</v>
      </c>
      <c r="H24" s="118">
        <f>IF(ISBLANK(G24),0,IF(ISBLANK(F23),0,IF(H23 = "D",MAX($A$5:$A$28) + 2,AL15)))</f>
        <v>11</v>
      </c>
      <c r="I24" s="25"/>
      <c r="J24" s="26">
        <v>-3</v>
      </c>
      <c r="K24" s="30">
        <f>IF(ISBLANK(J24),0,IF(ISBLANK(I23),0,IF(K23 = "D",MAX($A$5:$A$28) + 2,AP15)))</f>
        <v>11</v>
      </c>
      <c r="L24" s="25"/>
      <c r="M24" s="26"/>
      <c r="N24" s="30">
        <f>IF(ISBLANK(M24),0,IF(ISBLANK(L23),0,IF(N23 = "D",MAX($A$5:$A$28) + 2,AT15)))</f>
        <v>0</v>
      </c>
      <c r="O24" s="181"/>
      <c r="P24" s="166"/>
      <c r="Q24" s="164"/>
      <c r="AF24" s="10"/>
    </row>
    <row r="25" spans="1:46" ht="19.5" hidden="1" customHeight="1" x14ac:dyDescent="0.2">
      <c r="A25" s="177">
        <v>11</v>
      </c>
      <c r="B25" s="152" t="s">
        <v>133</v>
      </c>
      <c r="C25" s="167" t="s">
        <v>134</v>
      </c>
      <c r="D25" s="168"/>
      <c r="E25" s="75"/>
      <c r="F25" s="167" t="s">
        <v>127</v>
      </c>
      <c r="G25" s="168"/>
      <c r="H25" s="119"/>
      <c r="I25" s="167" t="s">
        <v>128</v>
      </c>
      <c r="J25" s="168"/>
      <c r="K25" s="75"/>
      <c r="L25" s="167"/>
      <c r="M25" s="168"/>
      <c r="N25" s="75"/>
      <c r="O25" s="180">
        <f>SUM(E26+H26+K26+N26)</f>
        <v>33</v>
      </c>
      <c r="P25" s="165">
        <f>SUM(D26+G26+J26+M26)</f>
        <v>-9</v>
      </c>
      <c r="Q25" s="163">
        <f>AD16</f>
        <v>10</v>
      </c>
      <c r="AF25" s="10"/>
    </row>
    <row r="26" spans="1:46" ht="19.5" hidden="1" customHeight="1" thickBot="1" x14ac:dyDescent="0.25">
      <c r="A26" s="178"/>
      <c r="B26" s="153"/>
      <c r="C26" s="25"/>
      <c r="D26" s="26">
        <v>-3</v>
      </c>
      <c r="E26" s="30">
        <f>IF(ISBLANK(D26),0,IF(ISBLANK(C25),0,IF(E25 = "D",MAX($A$5:$A$28) + 2,AH16)))</f>
        <v>11</v>
      </c>
      <c r="F26" s="25"/>
      <c r="G26" s="26">
        <v>-3</v>
      </c>
      <c r="H26" s="118">
        <f>IF(ISBLANK(G26),0,IF(ISBLANK(F25),0,IF(H25 = "D",MAX($A$5:$A$28) + 2,AL16)))</f>
        <v>11</v>
      </c>
      <c r="I26" s="25"/>
      <c r="J26" s="26">
        <v>-3</v>
      </c>
      <c r="K26" s="30">
        <f>IF(ISBLANK(J26),0,IF(ISBLANK(I25),0,IF(K25 = "D",MAX($A$5:$A$28) + 2,AP16)))</f>
        <v>11</v>
      </c>
      <c r="L26" s="82"/>
      <c r="M26" s="26"/>
      <c r="N26" s="30">
        <f>IF(ISBLANK(M26),0,IF(ISBLANK(L25),0,IF(N25 = "D",MAX($A$5:$A$28) + 2,AT16)))</f>
        <v>0</v>
      </c>
      <c r="O26" s="181"/>
      <c r="P26" s="166"/>
      <c r="Q26" s="164"/>
      <c r="AF26" s="10"/>
    </row>
    <row r="27" spans="1:46" ht="19.5" hidden="1" customHeight="1" x14ac:dyDescent="0.2">
      <c r="A27" s="177">
        <v>12</v>
      </c>
      <c r="B27" s="152" t="s">
        <v>135</v>
      </c>
      <c r="C27" s="167" t="s">
        <v>129</v>
      </c>
      <c r="D27" s="168"/>
      <c r="E27" s="75"/>
      <c r="F27" s="167" t="s">
        <v>133</v>
      </c>
      <c r="G27" s="168"/>
      <c r="H27" s="75"/>
      <c r="I27" s="167" t="s">
        <v>135</v>
      </c>
      <c r="J27" s="168"/>
      <c r="K27" s="75"/>
      <c r="L27" s="167"/>
      <c r="M27" s="168"/>
      <c r="N27" s="75"/>
      <c r="O27" s="180">
        <f>SUM(E28+H28+K28+N28)</f>
        <v>33</v>
      </c>
      <c r="P27" s="165">
        <f>SUM(D28+G28+J28+M28)</f>
        <v>-9</v>
      </c>
      <c r="Q27" s="163">
        <f>AD17</f>
        <v>10</v>
      </c>
      <c r="AF27" s="10"/>
    </row>
    <row r="28" spans="1:46" ht="19.5" hidden="1" customHeight="1" thickBot="1" x14ac:dyDescent="0.25">
      <c r="A28" s="178"/>
      <c r="B28" s="153"/>
      <c r="C28" s="25"/>
      <c r="D28" s="26">
        <v>-3</v>
      </c>
      <c r="E28" s="30">
        <f>IF(ISBLANK(D28),0,IF(ISBLANK(C27),0,IF(E27 = "D",MAX($A$5:$A$28) + 2,AH17)))</f>
        <v>11</v>
      </c>
      <c r="F28" s="25"/>
      <c r="G28" s="26">
        <v>-3</v>
      </c>
      <c r="H28" s="30">
        <f>IF(ISBLANK(G28),0,IF(ISBLANK(F27),0,IF(H27 = "D",MAX($A$5:$A$28) + 2,AL17)))</f>
        <v>11</v>
      </c>
      <c r="I28" s="25"/>
      <c r="J28" s="26">
        <v>-3</v>
      </c>
      <c r="K28" s="30">
        <f>IF(ISBLANK(J28),0,IF(ISBLANK(I27),0,IF(K27 = "D",MAX($A$5:$A$28) + 2,AP17)))</f>
        <v>11</v>
      </c>
      <c r="L28" s="25"/>
      <c r="M28" s="26"/>
      <c r="N28" s="30">
        <f>IF(ISBLANK(M28),0,IF(ISBLANK(L27),0,IF(N27 = "D",MAX($A$5:$A$28) + 2,AT17)))</f>
        <v>0</v>
      </c>
      <c r="O28" s="181"/>
      <c r="P28" s="166"/>
      <c r="Q28" s="164"/>
      <c r="AF28" s="10"/>
    </row>
    <row r="29" spans="1:46" ht="27.95" customHeight="1" x14ac:dyDescent="0.25">
      <c r="A29" s="186" t="s">
        <v>209</v>
      </c>
      <c r="B29" s="186"/>
      <c r="C29" s="186"/>
      <c r="D29" s="186"/>
      <c r="E29" s="186"/>
      <c r="F29" s="186"/>
      <c r="G29" s="186"/>
      <c r="H29" s="186"/>
      <c r="I29" s="186"/>
      <c r="J29" s="186"/>
      <c r="K29" s="186"/>
      <c r="L29" s="186"/>
      <c r="M29" s="186"/>
      <c r="N29" s="186"/>
      <c r="O29" s="186"/>
      <c r="P29" s="186"/>
      <c r="Q29" s="186"/>
      <c r="R29" s="86"/>
      <c r="S29" s="86"/>
    </row>
  </sheetData>
  <sheetProtection selectLockedCells="1"/>
  <sortState ref="AE3:AF14">
    <sortCondition ref="AE3:AE14"/>
    <sortCondition descending="1" ref="AF3:AF14"/>
  </sortState>
  <mergeCells count="131">
    <mergeCell ref="B25:B26"/>
    <mergeCell ref="B27:B28"/>
    <mergeCell ref="C19:D19"/>
    <mergeCell ref="F19:G19"/>
    <mergeCell ref="I19:J19"/>
    <mergeCell ref="L19:M19"/>
    <mergeCell ref="C21:D21"/>
    <mergeCell ref="F21:G21"/>
    <mergeCell ref="I21:J21"/>
    <mergeCell ref="L21:M21"/>
    <mergeCell ref="C23:D23"/>
    <mergeCell ref="F23:G23"/>
    <mergeCell ref="I23:J23"/>
    <mergeCell ref="L23:M23"/>
    <mergeCell ref="B19:B20"/>
    <mergeCell ref="B21:B22"/>
    <mergeCell ref="B23:B24"/>
    <mergeCell ref="O2:O4"/>
    <mergeCell ref="F2:H2"/>
    <mergeCell ref="F3:H3"/>
    <mergeCell ref="L2:N2"/>
    <mergeCell ref="I2:K2"/>
    <mergeCell ref="L3:N3"/>
    <mergeCell ref="I3:K3"/>
    <mergeCell ref="F5:G5"/>
    <mergeCell ref="I5:J5"/>
    <mergeCell ref="L5:M5"/>
    <mergeCell ref="A1:B1"/>
    <mergeCell ref="A5:A6"/>
    <mergeCell ref="A7:A8"/>
    <mergeCell ref="A9:A10"/>
    <mergeCell ref="B2:B4"/>
    <mergeCell ref="C2:E2"/>
    <mergeCell ref="A2:A4"/>
    <mergeCell ref="C3:E3"/>
    <mergeCell ref="C5:D5"/>
    <mergeCell ref="C7:D7"/>
    <mergeCell ref="C9:D9"/>
    <mergeCell ref="B9:B10"/>
    <mergeCell ref="C1:I1"/>
    <mergeCell ref="Q2:Q4"/>
    <mergeCell ref="P2:P4"/>
    <mergeCell ref="Q5:Q6"/>
    <mergeCell ref="O27:O28"/>
    <mergeCell ref="P25:P26"/>
    <mergeCell ref="O25:O26"/>
    <mergeCell ref="A29:Q29"/>
    <mergeCell ref="A25:A26"/>
    <mergeCell ref="A27:A28"/>
    <mergeCell ref="Q27:Q28"/>
    <mergeCell ref="P27:P28"/>
    <mergeCell ref="Q25:Q26"/>
    <mergeCell ref="C25:D25"/>
    <mergeCell ref="F25:G25"/>
    <mergeCell ref="I25:J25"/>
    <mergeCell ref="L25:M25"/>
    <mergeCell ref="C27:D27"/>
    <mergeCell ref="F27:G27"/>
    <mergeCell ref="I27:J27"/>
    <mergeCell ref="L27:M27"/>
    <mergeCell ref="A23:A24"/>
    <mergeCell ref="P15:P16"/>
    <mergeCell ref="P19:P20"/>
    <mergeCell ref="Q9:Q10"/>
    <mergeCell ref="A21:A22"/>
    <mergeCell ref="Y5:AD5"/>
    <mergeCell ref="AE5:AH5"/>
    <mergeCell ref="AI5:AL5"/>
    <mergeCell ref="L15:M15"/>
    <mergeCell ref="C17:D17"/>
    <mergeCell ref="F11:G11"/>
    <mergeCell ref="Q7:Q8"/>
    <mergeCell ref="O7:O8"/>
    <mergeCell ref="P7:P8"/>
    <mergeCell ref="P9:P10"/>
    <mergeCell ref="F7:G7"/>
    <mergeCell ref="I7:J7"/>
    <mergeCell ref="L7:M7"/>
    <mergeCell ref="F9:G9"/>
    <mergeCell ref="I9:J9"/>
    <mergeCell ref="L9:M9"/>
    <mergeCell ref="I11:J11"/>
    <mergeCell ref="L11:M11"/>
    <mergeCell ref="C13:D13"/>
    <mergeCell ref="C11:D11"/>
    <mergeCell ref="F13:G13"/>
    <mergeCell ref="I13:J13"/>
    <mergeCell ref="C15:D15"/>
    <mergeCell ref="J1:M1"/>
    <mergeCell ref="N1:Q1"/>
    <mergeCell ref="AM5:AP5"/>
    <mergeCell ref="AQ5:AT5"/>
    <mergeCell ref="A11:A12"/>
    <mergeCell ref="A13:A14"/>
    <mergeCell ref="A15:A16"/>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Q19:Q20"/>
    <mergeCell ref="A19:A20"/>
    <mergeCell ref="A17:A18"/>
    <mergeCell ref="Q11:Q12"/>
    <mergeCell ref="P5:P6"/>
    <mergeCell ref="P13:P14"/>
    <mergeCell ref="Q13:Q14"/>
    <mergeCell ref="P11:P12"/>
    <mergeCell ref="Q15:Q16"/>
    <mergeCell ref="Q17:Q18"/>
    <mergeCell ref="B5:B6"/>
    <mergeCell ref="B7:B8"/>
    <mergeCell ref="B11:B12"/>
    <mergeCell ref="B15:B16"/>
    <mergeCell ref="B17:B18"/>
    <mergeCell ref="I15:J15"/>
    <mergeCell ref="L13:M13"/>
    <mergeCell ref="F15:G15"/>
    <mergeCell ref="F17:G17"/>
    <mergeCell ref="I17:J17"/>
    <mergeCell ref="L17:M17"/>
    <mergeCell ref="B13:B14"/>
  </mergeCells>
  <phoneticPr fontId="19" type="noConversion"/>
  <conditionalFormatting sqref="AQ19">
    <cfRule type="containsBlanks" dxfId="423" priority="38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422" priority="5">
      <formula>LEN(TRIM(C5))=0</formula>
    </cfRule>
  </conditionalFormatting>
  <conditionalFormatting sqref="F5">
    <cfRule type="containsBlanks" dxfId="421" priority="6">
      <formula>LEN(TRIM(F5))=0</formula>
    </cfRule>
  </conditionalFormatting>
  <conditionalFormatting sqref="L5">
    <cfRule type="containsBlanks" dxfId="420" priority="7">
      <formula>LEN(TRIM(L5))=0</formula>
    </cfRule>
  </conditionalFormatting>
  <conditionalFormatting sqref="I5">
    <cfRule type="containsBlanks" dxfId="419" priority="8">
      <formula>LEN(TRIM(I5))=0</formula>
    </cfRule>
  </conditionalFormatting>
  <conditionalFormatting sqref="C7">
    <cfRule type="containsBlanks" dxfId="418" priority="9">
      <formula>LEN(TRIM(C7))=0</formula>
    </cfRule>
  </conditionalFormatting>
  <conditionalFormatting sqref="F7">
    <cfRule type="containsBlanks" dxfId="417" priority="10">
      <formula>LEN(TRIM(F7))=0</formula>
    </cfRule>
  </conditionalFormatting>
  <conditionalFormatting sqref="I7">
    <cfRule type="containsBlanks" dxfId="416" priority="11">
      <formula>LEN(TRIM(I7))=0</formula>
    </cfRule>
  </conditionalFormatting>
  <conditionalFormatting sqref="L7">
    <cfRule type="containsBlanks" dxfId="415" priority="12">
      <formula>LEN(TRIM(L7))=0</formula>
    </cfRule>
  </conditionalFormatting>
  <conditionalFormatting sqref="C9">
    <cfRule type="containsBlanks" dxfId="414" priority="13">
      <formula>LEN(TRIM(C9))=0</formula>
    </cfRule>
  </conditionalFormatting>
  <conditionalFormatting sqref="F9">
    <cfRule type="containsBlanks" dxfId="413" priority="14">
      <formula>LEN(TRIM(F9))=0</formula>
    </cfRule>
  </conditionalFormatting>
  <conditionalFormatting sqref="I9">
    <cfRule type="containsBlanks" dxfId="412" priority="15">
      <formula>LEN(TRIM(I9))=0</formula>
    </cfRule>
  </conditionalFormatting>
  <conditionalFormatting sqref="L9">
    <cfRule type="containsBlanks" dxfId="411" priority="16">
      <formula>LEN(TRIM(L9))=0</formula>
    </cfRule>
  </conditionalFormatting>
  <conditionalFormatting sqref="C11">
    <cfRule type="containsBlanks" dxfId="410" priority="17">
      <formula>LEN(TRIM(C11))=0</formula>
    </cfRule>
  </conditionalFormatting>
  <conditionalFormatting sqref="F11">
    <cfRule type="containsBlanks" dxfId="409" priority="18">
      <formula>LEN(TRIM(F11))=0</formula>
    </cfRule>
  </conditionalFormatting>
  <conditionalFormatting sqref="I11">
    <cfRule type="containsBlanks" dxfId="408" priority="19">
      <formula>LEN(TRIM(I11))=0</formula>
    </cfRule>
  </conditionalFormatting>
  <conditionalFormatting sqref="L11">
    <cfRule type="containsBlanks" dxfId="407" priority="20">
      <formula>LEN(TRIM(L11))=0</formula>
    </cfRule>
  </conditionalFormatting>
  <conditionalFormatting sqref="C13">
    <cfRule type="containsBlanks" dxfId="406" priority="21">
      <formula>LEN(TRIM(C13))=0</formula>
    </cfRule>
  </conditionalFormatting>
  <conditionalFormatting sqref="F13">
    <cfRule type="containsBlanks" dxfId="405" priority="22">
      <formula>LEN(TRIM(F13))=0</formula>
    </cfRule>
  </conditionalFormatting>
  <conditionalFormatting sqref="I13">
    <cfRule type="containsBlanks" dxfId="404" priority="23">
      <formula>LEN(TRIM(I13))=0</formula>
    </cfRule>
  </conditionalFormatting>
  <conditionalFormatting sqref="L13">
    <cfRule type="containsBlanks" dxfId="403" priority="24">
      <formula>LEN(TRIM(L13))=0</formula>
    </cfRule>
  </conditionalFormatting>
  <conditionalFormatting sqref="C15">
    <cfRule type="containsBlanks" dxfId="402" priority="25">
      <formula>LEN(TRIM(C15))=0</formula>
    </cfRule>
  </conditionalFormatting>
  <conditionalFormatting sqref="F15">
    <cfRule type="containsBlanks" dxfId="401" priority="26">
      <formula>LEN(TRIM(F15))=0</formula>
    </cfRule>
  </conditionalFormatting>
  <conditionalFormatting sqref="I15">
    <cfRule type="containsBlanks" dxfId="400" priority="27">
      <formula>LEN(TRIM(I15))=0</formula>
    </cfRule>
  </conditionalFormatting>
  <conditionalFormatting sqref="L15">
    <cfRule type="containsBlanks" dxfId="399" priority="28">
      <formula>LEN(TRIM(L15))=0</formula>
    </cfRule>
  </conditionalFormatting>
  <conditionalFormatting sqref="C17">
    <cfRule type="containsBlanks" dxfId="398" priority="29">
      <formula>LEN(TRIM(C17))=0</formula>
    </cfRule>
  </conditionalFormatting>
  <conditionalFormatting sqref="F17">
    <cfRule type="containsBlanks" dxfId="397" priority="30">
      <formula>LEN(TRIM(F17))=0</formula>
    </cfRule>
  </conditionalFormatting>
  <conditionalFormatting sqref="I17">
    <cfRule type="containsBlanks" dxfId="396" priority="31">
      <formula>LEN(TRIM(I17))=0</formula>
    </cfRule>
  </conditionalFormatting>
  <conditionalFormatting sqref="L17">
    <cfRule type="containsBlanks" dxfId="395" priority="32">
      <formula>LEN(TRIM(L17))=0</formula>
    </cfRule>
  </conditionalFormatting>
  <conditionalFormatting sqref="C19">
    <cfRule type="containsBlanks" dxfId="394" priority="33">
      <formula>LEN(TRIM(C19))=0</formula>
    </cfRule>
  </conditionalFormatting>
  <conditionalFormatting sqref="F19">
    <cfRule type="containsBlanks" dxfId="393" priority="34">
      <formula>LEN(TRIM(F19))=0</formula>
    </cfRule>
  </conditionalFormatting>
  <conditionalFormatting sqref="I19">
    <cfRule type="containsBlanks" dxfId="392" priority="35">
      <formula>LEN(TRIM(I19))=0</formula>
    </cfRule>
  </conditionalFormatting>
  <conditionalFormatting sqref="L19">
    <cfRule type="containsBlanks" dxfId="391" priority="36">
      <formula>LEN(TRIM(L19))=0</formula>
    </cfRule>
  </conditionalFormatting>
  <conditionalFormatting sqref="C21">
    <cfRule type="containsBlanks" dxfId="390" priority="37">
      <formula>LEN(TRIM(C21))=0</formula>
    </cfRule>
  </conditionalFormatting>
  <conditionalFormatting sqref="F21">
    <cfRule type="containsBlanks" dxfId="389" priority="38">
      <formula>LEN(TRIM(F21))=0</formula>
    </cfRule>
  </conditionalFormatting>
  <conditionalFormatting sqref="I21">
    <cfRule type="containsBlanks" dxfId="388" priority="39">
      <formula>LEN(TRIM(I21))=0</formula>
    </cfRule>
  </conditionalFormatting>
  <conditionalFormatting sqref="L21">
    <cfRule type="containsBlanks" dxfId="387" priority="40">
      <formula>LEN(TRIM(L21))=0</formula>
    </cfRule>
  </conditionalFormatting>
  <conditionalFormatting sqref="C23">
    <cfRule type="containsBlanks" dxfId="386" priority="41">
      <formula>LEN(TRIM(C23))=0</formula>
    </cfRule>
  </conditionalFormatting>
  <conditionalFormatting sqref="F23">
    <cfRule type="containsBlanks" dxfId="385" priority="42">
      <formula>LEN(TRIM(F23))=0</formula>
    </cfRule>
  </conditionalFormatting>
  <conditionalFormatting sqref="I23">
    <cfRule type="containsBlanks" dxfId="384" priority="43">
      <formula>LEN(TRIM(I23))=0</formula>
    </cfRule>
  </conditionalFormatting>
  <conditionalFormatting sqref="L23">
    <cfRule type="containsBlanks" dxfId="383" priority="44">
      <formula>LEN(TRIM(L23))=0</formula>
    </cfRule>
  </conditionalFormatting>
  <conditionalFormatting sqref="C25">
    <cfRule type="containsBlanks" dxfId="382" priority="45">
      <formula>LEN(TRIM(C25))=0</formula>
    </cfRule>
  </conditionalFormatting>
  <conditionalFormatting sqref="F25">
    <cfRule type="containsBlanks" dxfId="381" priority="46">
      <formula>LEN(TRIM(F25))=0</formula>
    </cfRule>
  </conditionalFormatting>
  <conditionalFormatting sqref="I25">
    <cfRule type="containsBlanks" dxfId="380" priority="47">
      <formula>LEN(TRIM(I25))=0</formula>
    </cfRule>
  </conditionalFormatting>
  <conditionalFormatting sqref="L25">
    <cfRule type="containsBlanks" dxfId="379" priority="48">
      <formula>LEN(TRIM(L25))=0</formula>
    </cfRule>
  </conditionalFormatting>
  <conditionalFormatting sqref="C27">
    <cfRule type="containsBlanks" dxfId="378" priority="49">
      <formula>LEN(TRIM(C27))=0</formula>
    </cfRule>
  </conditionalFormatting>
  <conditionalFormatting sqref="F27">
    <cfRule type="containsBlanks" dxfId="377" priority="50">
      <formula>LEN(TRIM(F27))=0</formula>
    </cfRule>
  </conditionalFormatting>
  <conditionalFormatting sqref="I27">
    <cfRule type="containsBlanks" dxfId="376" priority="51">
      <formula>LEN(TRIM(I27))=0</formula>
    </cfRule>
  </conditionalFormatting>
  <conditionalFormatting sqref="L27">
    <cfRule type="containsBlanks" dxfId="375" priority="52">
      <formula>LEN(TRIM(L27))=0</formula>
    </cfRule>
  </conditionalFormatting>
  <printOptions horizontalCentered="1" verticalCentered="1"/>
  <pageMargins left="0.19685039370078741" right="0.19685039370078741" top="0.19685039370078741" bottom="0.19685039370078741" header="0" footer="0"/>
  <pageSetup paperSize="9" scale="89"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697900D4-56C1-4FFE-9596-DF04A5B4A6E2}">
            <xm:f>'Zoznam tímov a pretekárov'!$B$29</xm:f>
            <x14:dxf>
              <fill>
                <patternFill>
                  <bgColor rgb="FFFFFF00"/>
                </patternFill>
              </fill>
            </x14:dxf>
          </x14:cfRule>
          <x14:cfRule type="cellIs" priority="3" operator="equal" id="{2564AD83-B88C-4454-AC42-F158816F7D7F}">
            <xm:f>'Zoznam tímov a pretekárov'!$B$28</xm:f>
            <x14:dxf>
              <fill>
                <patternFill>
                  <bgColor theme="3" tint="0.59996337778862885"/>
                </patternFill>
              </fill>
            </x14:dxf>
          </x14:cfRule>
          <x14:cfRule type="cellIs" priority="4" operator="equal" id="{B6B4594E-7F9B-4AEB-A7DE-C1B465694158}">
            <xm:f>'Zoznam tímov a pretekárov'!$B$36</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258F612D-7A9F-4A25-9C8F-8777C09B4994}">
            <xm:f>'Zoznam tímov a pretekárov'!$B$30</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topLeftCell="H1" workbookViewId="0">
      <selection activeCell="A4" sqref="A4"/>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20" max="20" width="15.42578125" bestFit="1" customWidth="1"/>
    <col min="21" max="21" width="26.7109375" bestFit="1" customWidth="1"/>
    <col min="22" max="22" width="30.42578125" bestFit="1" customWidth="1"/>
    <col min="23" max="23" width="15.42578125" bestFit="1" customWidth="1"/>
    <col min="29" max="29" width="15.42578125" bestFit="1" customWidth="1"/>
    <col min="30" max="30" width="26.7109375" bestFit="1" customWidth="1"/>
    <col min="31" max="31" width="30.42578125" bestFit="1" customWidth="1"/>
    <col min="32" max="32" width="15.42578125" bestFit="1" customWidth="1"/>
  </cols>
  <sheetData>
    <row r="1" spans="1:34" ht="45" customHeight="1" x14ac:dyDescent="0.2">
      <c r="A1" s="87"/>
      <c r="B1" s="288" t="s">
        <v>101</v>
      </c>
      <c r="C1" s="288"/>
      <c r="D1" s="288"/>
      <c r="E1" s="288"/>
      <c r="F1" s="288"/>
      <c r="G1" s="289"/>
      <c r="H1" s="83"/>
      <c r="J1" s="87"/>
      <c r="K1" s="288" t="s">
        <v>102</v>
      </c>
      <c r="L1" s="288"/>
      <c r="M1" s="288"/>
      <c r="N1" s="288"/>
      <c r="O1" s="288"/>
      <c r="P1" s="289"/>
      <c r="Q1" s="83"/>
      <c r="S1" s="87"/>
      <c r="T1" s="288" t="s">
        <v>103</v>
      </c>
      <c r="U1" s="288"/>
      <c r="V1" s="288"/>
      <c r="W1" s="288"/>
      <c r="X1" s="288"/>
      <c r="Y1" s="289"/>
      <c r="Z1" s="83"/>
      <c r="AB1" s="87"/>
      <c r="AC1" s="288" t="s">
        <v>104</v>
      </c>
      <c r="AD1" s="288"/>
      <c r="AE1" s="288"/>
      <c r="AF1" s="288"/>
      <c r="AG1" s="288"/>
      <c r="AH1" s="289"/>
    </row>
    <row r="2" spans="1:34" ht="45" customHeight="1" thickBot="1" x14ac:dyDescent="0.25">
      <c r="A2" s="88"/>
      <c r="B2" s="283" t="str">
        <f xml:space="preserve">  '12 družstiev Pretek č. 7'!$C$1</f>
        <v xml:space="preserve">Miesto preteku: </v>
      </c>
      <c r="C2" s="283"/>
      <c r="D2" s="283"/>
      <c r="E2" s="284" t="str">
        <f>'12 družstiev Pretek č. 7'!$J$1</f>
        <v xml:space="preserve">Dátum :  </v>
      </c>
      <c r="F2" s="284"/>
      <c r="G2" s="285"/>
      <c r="H2" s="89"/>
      <c r="J2" s="88"/>
      <c r="K2" s="283" t="str">
        <f xml:space="preserve">  '12 družstiev Pretek č. 7'!$C$1</f>
        <v xml:space="preserve">Miesto preteku: </v>
      </c>
      <c r="L2" s="283"/>
      <c r="M2" s="283"/>
      <c r="N2" s="284" t="str">
        <f>'12 družstiev Pretek č. 7'!$J$1</f>
        <v xml:space="preserve">Dátum :  </v>
      </c>
      <c r="O2" s="284"/>
      <c r="P2" s="285"/>
      <c r="Q2" s="89"/>
      <c r="S2" s="88"/>
      <c r="T2" s="283" t="str">
        <f xml:space="preserve">  '12 družstiev Pretek č. 7'!$C$1</f>
        <v xml:space="preserve">Miesto preteku: </v>
      </c>
      <c r="U2" s="283"/>
      <c r="V2" s="283"/>
      <c r="W2" s="284" t="str">
        <f>'12 družstiev Pretek č. 7'!$J$1</f>
        <v xml:space="preserve">Dátum :  </v>
      </c>
      <c r="X2" s="284"/>
      <c r="Y2" s="285"/>
      <c r="Z2" s="89"/>
      <c r="AB2" s="88"/>
      <c r="AC2" s="283" t="str">
        <f xml:space="preserve">  '12 družstiev Pretek č. 7'!$C$1</f>
        <v xml:space="preserve">Miesto preteku: </v>
      </c>
      <c r="AD2" s="283"/>
      <c r="AE2" s="283"/>
      <c r="AF2" s="284" t="str">
        <f>'12 družstiev Pretek č. 7'!$J$1</f>
        <v xml:space="preserve">Dátum :  </v>
      </c>
      <c r="AG2" s="284"/>
      <c r="AH2" s="285"/>
    </row>
    <row r="3" spans="1:34" ht="24.95" customHeight="1" thickBot="1" x14ac:dyDescent="0.25">
      <c r="A3" s="90" t="s">
        <v>52</v>
      </c>
      <c r="B3" s="286" t="s">
        <v>53</v>
      </c>
      <c r="C3" s="287"/>
      <c r="D3" s="91" t="s">
        <v>54</v>
      </c>
      <c r="E3" s="92" t="s">
        <v>55</v>
      </c>
      <c r="F3" s="92" t="s">
        <v>56</v>
      </c>
      <c r="G3" s="93" t="s">
        <v>57</v>
      </c>
      <c r="H3" s="94"/>
      <c r="J3" s="90" t="s">
        <v>52</v>
      </c>
      <c r="K3" s="286" t="s">
        <v>53</v>
      </c>
      <c r="L3" s="287"/>
      <c r="M3" s="91" t="s">
        <v>54</v>
      </c>
      <c r="N3" s="92" t="s">
        <v>55</v>
      </c>
      <c r="O3" s="92" t="s">
        <v>56</v>
      </c>
      <c r="P3" s="93" t="s">
        <v>57</v>
      </c>
      <c r="Q3" s="94"/>
      <c r="S3" s="90" t="s">
        <v>52</v>
      </c>
      <c r="T3" s="286" t="s">
        <v>53</v>
      </c>
      <c r="U3" s="287"/>
      <c r="V3" s="91" t="s">
        <v>54</v>
      </c>
      <c r="W3" s="92" t="s">
        <v>55</v>
      </c>
      <c r="X3" s="92" t="s">
        <v>56</v>
      </c>
      <c r="Y3" s="93" t="s">
        <v>57</v>
      </c>
      <c r="Z3" s="94"/>
      <c r="AB3" s="90" t="s">
        <v>52</v>
      </c>
      <c r="AC3" s="286" t="s">
        <v>53</v>
      </c>
      <c r="AD3" s="287"/>
      <c r="AE3" s="91" t="s">
        <v>54</v>
      </c>
      <c r="AF3" s="92" t="s">
        <v>55</v>
      </c>
      <c r="AG3" s="92" t="s">
        <v>56</v>
      </c>
      <c r="AH3" s="93" t="s">
        <v>57</v>
      </c>
    </row>
    <row r="4" spans="1:34" ht="31.5" customHeight="1" thickTop="1" x14ac:dyDescent="0.3">
      <c r="A4" s="95">
        <v>1</v>
      </c>
      <c r="B4" s="281" t="e">
        <f t="shared" ref="B4:B15" si="0">E28</f>
        <v>#N/A</v>
      </c>
      <c r="C4" s="282"/>
      <c r="D4" s="96" t="e">
        <f t="shared" ref="D4:D15" si="1">F28</f>
        <v>#N/A</v>
      </c>
      <c r="E4" s="97"/>
      <c r="F4" s="97"/>
      <c r="G4" s="98"/>
      <c r="H4" s="8"/>
      <c r="J4" s="95">
        <v>1</v>
      </c>
      <c r="K4" s="281" t="e">
        <f t="shared" ref="K4:K15" si="2">N28</f>
        <v>#N/A</v>
      </c>
      <c r="L4" s="282"/>
      <c r="M4" s="96" t="e">
        <f t="shared" ref="M4:M15" si="3">O28</f>
        <v>#N/A</v>
      </c>
      <c r="N4" s="97"/>
      <c r="O4" s="97"/>
      <c r="P4" s="98"/>
      <c r="Q4" s="8"/>
      <c r="S4" s="95">
        <v>1</v>
      </c>
      <c r="T4" s="281" t="e">
        <f t="shared" ref="T4:T15" si="4">W28</f>
        <v>#N/A</v>
      </c>
      <c r="U4" s="282"/>
      <c r="V4" s="96" t="e">
        <f t="shared" ref="V4:V15" si="5">X28</f>
        <v>#N/A</v>
      </c>
      <c r="W4" s="97"/>
      <c r="X4" s="97"/>
      <c r="Y4" s="98"/>
      <c r="Z4" s="8"/>
      <c r="AB4" s="95">
        <v>1</v>
      </c>
      <c r="AC4" s="281" t="e">
        <f t="shared" ref="AC4:AC15" si="6">AF28</f>
        <v>#N/A</v>
      </c>
      <c r="AD4" s="282"/>
      <c r="AE4" s="96" t="e">
        <f t="shared" ref="AE4:AE15" si="7">AG28</f>
        <v>#N/A</v>
      </c>
      <c r="AF4" s="97"/>
      <c r="AG4" s="97"/>
      <c r="AH4" s="98"/>
    </row>
    <row r="5" spans="1:34" ht="31.5" customHeight="1" x14ac:dyDescent="0.3">
      <c r="A5" s="99">
        <v>2</v>
      </c>
      <c r="B5" s="279" t="e">
        <f t="shared" si="0"/>
        <v>#N/A</v>
      </c>
      <c r="C5" s="280"/>
      <c r="D5" s="100" t="e">
        <f t="shared" si="1"/>
        <v>#N/A</v>
      </c>
      <c r="E5" s="101"/>
      <c r="F5" s="101"/>
      <c r="G5" s="102"/>
      <c r="H5" s="8"/>
      <c r="J5" s="99">
        <v>2</v>
      </c>
      <c r="K5" s="279" t="e">
        <f t="shared" si="2"/>
        <v>#N/A</v>
      </c>
      <c r="L5" s="280"/>
      <c r="M5" s="100" t="e">
        <f t="shared" si="3"/>
        <v>#N/A</v>
      </c>
      <c r="N5" s="101"/>
      <c r="O5" s="101"/>
      <c r="P5" s="102"/>
      <c r="Q5" s="8"/>
      <c r="S5" s="99">
        <v>2</v>
      </c>
      <c r="T5" s="279" t="e">
        <f t="shared" si="4"/>
        <v>#N/A</v>
      </c>
      <c r="U5" s="280"/>
      <c r="V5" s="100" t="e">
        <f t="shared" si="5"/>
        <v>#N/A</v>
      </c>
      <c r="W5" s="101"/>
      <c r="X5" s="101"/>
      <c r="Y5" s="102"/>
      <c r="Z5" s="8"/>
      <c r="AB5" s="99">
        <v>2</v>
      </c>
      <c r="AC5" s="279" t="e">
        <f t="shared" si="6"/>
        <v>#N/A</v>
      </c>
      <c r="AD5" s="280"/>
      <c r="AE5" s="100" t="e">
        <f t="shared" si="7"/>
        <v>#N/A</v>
      </c>
      <c r="AF5" s="101"/>
      <c r="AG5" s="101"/>
      <c r="AH5" s="102"/>
    </row>
    <row r="6" spans="1:34" ht="31.5" customHeight="1" x14ac:dyDescent="0.3">
      <c r="A6" s="99">
        <v>3</v>
      </c>
      <c r="B6" s="279" t="e">
        <f t="shared" si="0"/>
        <v>#N/A</v>
      </c>
      <c r="C6" s="280"/>
      <c r="D6" s="100" t="e">
        <f t="shared" si="1"/>
        <v>#N/A</v>
      </c>
      <c r="E6" s="101"/>
      <c r="F6" s="101"/>
      <c r="G6" s="102"/>
      <c r="H6" s="8"/>
      <c r="J6" s="99">
        <v>3</v>
      </c>
      <c r="K6" s="279" t="e">
        <f t="shared" si="2"/>
        <v>#N/A</v>
      </c>
      <c r="L6" s="280"/>
      <c r="M6" s="100" t="e">
        <f t="shared" si="3"/>
        <v>#N/A</v>
      </c>
      <c r="N6" s="101"/>
      <c r="O6" s="101"/>
      <c r="P6" s="102"/>
      <c r="Q6" s="8"/>
      <c r="S6" s="99">
        <v>3</v>
      </c>
      <c r="T6" s="279" t="e">
        <f t="shared" si="4"/>
        <v>#N/A</v>
      </c>
      <c r="U6" s="280"/>
      <c r="V6" s="100" t="e">
        <f t="shared" si="5"/>
        <v>#N/A</v>
      </c>
      <c r="W6" s="101"/>
      <c r="X6" s="101"/>
      <c r="Y6" s="102"/>
      <c r="Z6" s="8"/>
      <c r="AB6" s="99">
        <v>3</v>
      </c>
      <c r="AC6" s="279" t="e">
        <f t="shared" si="6"/>
        <v>#N/A</v>
      </c>
      <c r="AD6" s="280"/>
      <c r="AE6" s="100" t="e">
        <f t="shared" si="7"/>
        <v>#N/A</v>
      </c>
      <c r="AF6" s="101"/>
      <c r="AG6" s="101"/>
      <c r="AH6" s="102"/>
    </row>
    <row r="7" spans="1:34" ht="31.5" customHeight="1" x14ac:dyDescent="0.3">
      <c r="A7" s="99">
        <v>4</v>
      </c>
      <c r="B7" s="279" t="e">
        <f t="shared" si="0"/>
        <v>#N/A</v>
      </c>
      <c r="C7" s="280"/>
      <c r="D7" s="100" t="e">
        <f t="shared" si="1"/>
        <v>#N/A</v>
      </c>
      <c r="E7" s="101"/>
      <c r="F7" s="101"/>
      <c r="G7" s="102"/>
      <c r="H7" s="8"/>
      <c r="J7" s="99">
        <v>4</v>
      </c>
      <c r="K7" s="279" t="e">
        <f t="shared" si="2"/>
        <v>#N/A</v>
      </c>
      <c r="L7" s="280"/>
      <c r="M7" s="100" t="e">
        <f t="shared" si="3"/>
        <v>#N/A</v>
      </c>
      <c r="N7" s="101"/>
      <c r="O7" s="101"/>
      <c r="P7" s="102"/>
      <c r="Q7" s="8"/>
      <c r="S7" s="99">
        <v>4</v>
      </c>
      <c r="T7" s="279" t="e">
        <f t="shared" si="4"/>
        <v>#N/A</v>
      </c>
      <c r="U7" s="280"/>
      <c r="V7" s="100" t="e">
        <f t="shared" si="5"/>
        <v>#N/A</v>
      </c>
      <c r="W7" s="101"/>
      <c r="X7" s="101"/>
      <c r="Y7" s="102"/>
      <c r="Z7" s="8"/>
      <c r="AB7" s="99">
        <v>4</v>
      </c>
      <c r="AC7" s="279" t="e">
        <f t="shared" si="6"/>
        <v>#N/A</v>
      </c>
      <c r="AD7" s="280"/>
      <c r="AE7" s="100" t="e">
        <f t="shared" si="7"/>
        <v>#N/A</v>
      </c>
      <c r="AF7" s="101"/>
      <c r="AG7" s="101"/>
      <c r="AH7" s="102"/>
    </row>
    <row r="8" spans="1:34" ht="31.5" customHeight="1" x14ac:dyDescent="0.3">
      <c r="A8" s="99">
        <v>5</v>
      </c>
      <c r="B8" s="279" t="e">
        <f t="shared" si="0"/>
        <v>#N/A</v>
      </c>
      <c r="C8" s="280"/>
      <c r="D8" s="100" t="e">
        <f t="shared" si="1"/>
        <v>#N/A</v>
      </c>
      <c r="E8" s="101"/>
      <c r="F8" s="101"/>
      <c r="G8" s="102"/>
      <c r="H8" s="8"/>
      <c r="J8" s="99">
        <v>5</v>
      </c>
      <c r="K8" s="279" t="e">
        <f t="shared" si="2"/>
        <v>#N/A</v>
      </c>
      <c r="L8" s="280"/>
      <c r="M8" s="100" t="e">
        <f t="shared" si="3"/>
        <v>#N/A</v>
      </c>
      <c r="N8" s="101"/>
      <c r="O8" s="101"/>
      <c r="P8" s="102"/>
      <c r="Q8" s="8"/>
      <c r="S8" s="99">
        <v>5</v>
      </c>
      <c r="T8" s="279" t="e">
        <f t="shared" si="4"/>
        <v>#N/A</v>
      </c>
      <c r="U8" s="280"/>
      <c r="V8" s="100" t="e">
        <f t="shared" si="5"/>
        <v>#N/A</v>
      </c>
      <c r="W8" s="101"/>
      <c r="X8" s="101"/>
      <c r="Y8" s="102"/>
      <c r="Z8" s="8"/>
      <c r="AB8" s="99">
        <v>5</v>
      </c>
      <c r="AC8" s="279" t="e">
        <f t="shared" si="6"/>
        <v>#N/A</v>
      </c>
      <c r="AD8" s="280"/>
      <c r="AE8" s="100" t="e">
        <f t="shared" si="7"/>
        <v>#N/A</v>
      </c>
      <c r="AF8" s="101"/>
      <c r="AG8" s="101"/>
      <c r="AH8" s="102"/>
    </row>
    <row r="9" spans="1:34" ht="31.5" customHeight="1" x14ac:dyDescent="0.3">
      <c r="A9" s="99">
        <v>6</v>
      </c>
      <c r="B9" s="279" t="e">
        <f t="shared" si="0"/>
        <v>#N/A</v>
      </c>
      <c r="C9" s="280"/>
      <c r="D9" s="100" t="e">
        <f t="shared" si="1"/>
        <v>#N/A</v>
      </c>
      <c r="E9" s="101"/>
      <c r="F9" s="103"/>
      <c r="G9" s="102"/>
      <c r="H9" s="8"/>
      <c r="J9" s="99">
        <v>6</v>
      </c>
      <c r="K9" s="279" t="e">
        <f t="shared" si="2"/>
        <v>#N/A</v>
      </c>
      <c r="L9" s="280"/>
      <c r="M9" s="100" t="e">
        <f t="shared" si="3"/>
        <v>#N/A</v>
      </c>
      <c r="N9" s="101"/>
      <c r="O9" s="103"/>
      <c r="P9" s="102"/>
      <c r="Q9" s="8"/>
      <c r="S9" s="99">
        <v>6</v>
      </c>
      <c r="T9" s="279" t="e">
        <f t="shared" si="4"/>
        <v>#N/A</v>
      </c>
      <c r="U9" s="280"/>
      <c r="V9" s="100" t="e">
        <f t="shared" si="5"/>
        <v>#N/A</v>
      </c>
      <c r="W9" s="101"/>
      <c r="X9" s="103"/>
      <c r="Y9" s="102"/>
      <c r="Z9" s="8"/>
      <c r="AB9" s="99">
        <v>6</v>
      </c>
      <c r="AC9" s="279" t="e">
        <f t="shared" si="6"/>
        <v>#N/A</v>
      </c>
      <c r="AD9" s="280"/>
      <c r="AE9" s="100" t="e">
        <f t="shared" si="7"/>
        <v>#N/A</v>
      </c>
      <c r="AF9" s="101"/>
      <c r="AG9" s="103"/>
      <c r="AH9" s="102"/>
    </row>
    <row r="10" spans="1:34" ht="31.5" customHeight="1" x14ac:dyDescent="0.3">
      <c r="A10" s="99">
        <v>7</v>
      </c>
      <c r="B10" s="279" t="e">
        <f t="shared" si="0"/>
        <v>#N/A</v>
      </c>
      <c r="C10" s="280"/>
      <c r="D10" s="100" t="e">
        <f t="shared" si="1"/>
        <v>#N/A</v>
      </c>
      <c r="E10" s="101"/>
      <c r="F10" s="101"/>
      <c r="G10" s="102"/>
      <c r="H10" s="8"/>
      <c r="J10" s="99">
        <v>7</v>
      </c>
      <c r="K10" s="279" t="e">
        <f t="shared" si="2"/>
        <v>#N/A</v>
      </c>
      <c r="L10" s="280"/>
      <c r="M10" s="100" t="e">
        <f t="shared" si="3"/>
        <v>#N/A</v>
      </c>
      <c r="N10" s="101"/>
      <c r="O10" s="101"/>
      <c r="P10" s="102"/>
      <c r="Q10" s="8"/>
      <c r="S10" s="99">
        <v>7</v>
      </c>
      <c r="T10" s="279" t="e">
        <f t="shared" si="4"/>
        <v>#N/A</v>
      </c>
      <c r="U10" s="280"/>
      <c r="V10" s="100" t="e">
        <f t="shared" si="5"/>
        <v>#N/A</v>
      </c>
      <c r="W10" s="101"/>
      <c r="X10" s="101"/>
      <c r="Y10" s="102"/>
      <c r="Z10" s="8"/>
      <c r="AB10" s="99">
        <v>7</v>
      </c>
      <c r="AC10" s="279" t="e">
        <f t="shared" si="6"/>
        <v>#N/A</v>
      </c>
      <c r="AD10" s="280"/>
      <c r="AE10" s="100" t="e">
        <f t="shared" si="7"/>
        <v>#N/A</v>
      </c>
      <c r="AF10" s="101"/>
      <c r="AG10" s="101"/>
      <c r="AH10" s="102"/>
    </row>
    <row r="11" spans="1:34" ht="31.5" customHeight="1" x14ac:dyDescent="0.3">
      <c r="A11" s="99">
        <v>8</v>
      </c>
      <c r="B11" s="279" t="e">
        <f t="shared" si="0"/>
        <v>#N/A</v>
      </c>
      <c r="C11" s="280"/>
      <c r="D11" s="100" t="e">
        <f t="shared" si="1"/>
        <v>#N/A</v>
      </c>
      <c r="E11" s="101"/>
      <c r="F11" s="101"/>
      <c r="G11" s="102"/>
      <c r="H11" s="8"/>
      <c r="J11" s="99">
        <v>8</v>
      </c>
      <c r="K11" s="279" t="e">
        <f t="shared" si="2"/>
        <v>#N/A</v>
      </c>
      <c r="L11" s="280"/>
      <c r="M11" s="100" t="e">
        <f t="shared" si="3"/>
        <v>#N/A</v>
      </c>
      <c r="N11" s="101"/>
      <c r="O11" s="101"/>
      <c r="P11" s="102"/>
      <c r="Q11" s="8"/>
      <c r="S11" s="99">
        <v>8</v>
      </c>
      <c r="T11" s="279" t="e">
        <f t="shared" si="4"/>
        <v>#N/A</v>
      </c>
      <c r="U11" s="280"/>
      <c r="V11" s="100" t="e">
        <f t="shared" si="5"/>
        <v>#N/A</v>
      </c>
      <c r="W11" s="101"/>
      <c r="X11" s="101"/>
      <c r="Y11" s="102"/>
      <c r="Z11" s="8"/>
      <c r="AB11" s="99">
        <v>8</v>
      </c>
      <c r="AC11" s="279" t="e">
        <f t="shared" si="6"/>
        <v>#N/A</v>
      </c>
      <c r="AD11" s="280"/>
      <c r="AE11" s="100" t="e">
        <f t="shared" si="7"/>
        <v>#N/A</v>
      </c>
      <c r="AF11" s="101"/>
      <c r="AG11" s="101"/>
      <c r="AH11" s="102"/>
    </row>
    <row r="12" spans="1:34" ht="31.5" customHeight="1" x14ac:dyDescent="0.3">
      <c r="A12" s="99">
        <v>9</v>
      </c>
      <c r="B12" s="279" t="e">
        <f t="shared" si="0"/>
        <v>#N/A</v>
      </c>
      <c r="C12" s="280"/>
      <c r="D12" s="100" t="e">
        <f t="shared" si="1"/>
        <v>#N/A</v>
      </c>
      <c r="E12" s="101"/>
      <c r="F12" s="101"/>
      <c r="G12" s="102"/>
      <c r="H12" s="8"/>
      <c r="J12" s="99">
        <v>9</v>
      </c>
      <c r="K12" s="279" t="e">
        <f t="shared" si="2"/>
        <v>#N/A</v>
      </c>
      <c r="L12" s="280"/>
      <c r="M12" s="100" t="e">
        <f t="shared" si="3"/>
        <v>#N/A</v>
      </c>
      <c r="N12" s="101"/>
      <c r="O12" s="101"/>
      <c r="P12" s="102"/>
      <c r="Q12" s="8"/>
      <c r="S12" s="99">
        <v>9</v>
      </c>
      <c r="T12" s="279" t="e">
        <f t="shared" si="4"/>
        <v>#N/A</v>
      </c>
      <c r="U12" s="280"/>
      <c r="V12" s="100" t="e">
        <f t="shared" si="5"/>
        <v>#N/A</v>
      </c>
      <c r="W12" s="101"/>
      <c r="X12" s="101"/>
      <c r="Y12" s="102"/>
      <c r="Z12" s="8"/>
      <c r="AB12" s="99">
        <v>9</v>
      </c>
      <c r="AC12" s="279" t="e">
        <f t="shared" si="6"/>
        <v>#N/A</v>
      </c>
      <c r="AD12" s="280"/>
      <c r="AE12" s="100" t="e">
        <f t="shared" si="7"/>
        <v>#N/A</v>
      </c>
      <c r="AF12" s="101"/>
      <c r="AG12" s="101"/>
      <c r="AH12" s="102"/>
    </row>
    <row r="13" spans="1:34" ht="31.5" customHeight="1" x14ac:dyDescent="0.3">
      <c r="A13" s="99">
        <v>10</v>
      </c>
      <c r="B13" s="279" t="e">
        <f t="shared" si="0"/>
        <v>#N/A</v>
      </c>
      <c r="C13" s="280"/>
      <c r="D13" s="100" t="e">
        <f t="shared" si="1"/>
        <v>#N/A</v>
      </c>
      <c r="E13" s="101"/>
      <c r="F13" s="101"/>
      <c r="G13" s="102"/>
      <c r="H13" s="8"/>
      <c r="J13" s="99">
        <v>10</v>
      </c>
      <c r="K13" s="279" t="e">
        <f t="shared" si="2"/>
        <v>#N/A</v>
      </c>
      <c r="L13" s="280"/>
      <c r="M13" s="100" t="e">
        <f t="shared" si="3"/>
        <v>#N/A</v>
      </c>
      <c r="N13" s="101"/>
      <c r="O13" s="101"/>
      <c r="P13" s="102"/>
      <c r="Q13" s="8"/>
      <c r="S13" s="99">
        <v>10</v>
      </c>
      <c r="T13" s="279" t="e">
        <f t="shared" si="4"/>
        <v>#N/A</v>
      </c>
      <c r="U13" s="280"/>
      <c r="V13" s="100" t="e">
        <f t="shared" si="5"/>
        <v>#N/A</v>
      </c>
      <c r="W13" s="101"/>
      <c r="X13" s="101"/>
      <c r="Y13" s="102"/>
      <c r="Z13" s="8"/>
      <c r="AB13" s="99">
        <v>10</v>
      </c>
      <c r="AC13" s="279" t="e">
        <f t="shared" si="6"/>
        <v>#N/A</v>
      </c>
      <c r="AD13" s="280"/>
      <c r="AE13" s="100" t="e">
        <f t="shared" si="7"/>
        <v>#N/A</v>
      </c>
      <c r="AF13" s="101"/>
      <c r="AG13" s="101"/>
      <c r="AH13" s="102"/>
    </row>
    <row r="14" spans="1:34" ht="31.5" customHeight="1" x14ac:dyDescent="0.3">
      <c r="A14" s="99">
        <v>11</v>
      </c>
      <c r="B14" s="279" t="e">
        <f t="shared" si="0"/>
        <v>#N/A</v>
      </c>
      <c r="C14" s="280"/>
      <c r="D14" s="100" t="e">
        <f t="shared" si="1"/>
        <v>#N/A</v>
      </c>
      <c r="E14" s="101"/>
      <c r="F14" s="101"/>
      <c r="G14" s="102"/>
      <c r="H14" s="8"/>
      <c r="J14" s="99">
        <v>11</v>
      </c>
      <c r="K14" s="279" t="e">
        <f t="shared" si="2"/>
        <v>#N/A</v>
      </c>
      <c r="L14" s="280"/>
      <c r="M14" s="100" t="e">
        <f t="shared" si="3"/>
        <v>#N/A</v>
      </c>
      <c r="N14" s="101"/>
      <c r="O14" s="101"/>
      <c r="P14" s="102"/>
      <c r="Q14" s="8"/>
      <c r="S14" s="99">
        <v>11</v>
      </c>
      <c r="T14" s="279" t="e">
        <f t="shared" si="4"/>
        <v>#N/A</v>
      </c>
      <c r="U14" s="280"/>
      <c r="V14" s="100" t="e">
        <f t="shared" si="5"/>
        <v>#N/A</v>
      </c>
      <c r="W14" s="101"/>
      <c r="X14" s="101"/>
      <c r="Y14" s="102"/>
      <c r="Z14" s="8"/>
      <c r="AB14" s="99">
        <v>11</v>
      </c>
      <c r="AC14" s="279" t="e">
        <f t="shared" si="6"/>
        <v>#N/A</v>
      </c>
      <c r="AD14" s="280"/>
      <c r="AE14" s="100" t="e">
        <f t="shared" si="7"/>
        <v>#N/A</v>
      </c>
      <c r="AF14" s="101"/>
      <c r="AG14" s="101"/>
      <c r="AH14" s="102"/>
    </row>
    <row r="15" spans="1:34" ht="31.5" customHeight="1" x14ac:dyDescent="0.3">
      <c r="A15" s="99">
        <v>12</v>
      </c>
      <c r="B15" s="279" t="e">
        <f t="shared" si="0"/>
        <v>#N/A</v>
      </c>
      <c r="C15" s="280"/>
      <c r="D15" s="100" t="e">
        <f t="shared" si="1"/>
        <v>#N/A</v>
      </c>
      <c r="E15" s="101"/>
      <c r="F15" s="101"/>
      <c r="G15" s="102"/>
      <c r="H15" s="8"/>
      <c r="J15" s="99">
        <v>12</v>
      </c>
      <c r="K15" s="279" t="e">
        <f t="shared" si="2"/>
        <v>#N/A</v>
      </c>
      <c r="L15" s="280"/>
      <c r="M15" s="100" t="e">
        <f t="shared" si="3"/>
        <v>#N/A</v>
      </c>
      <c r="N15" s="101"/>
      <c r="O15" s="101"/>
      <c r="P15" s="102"/>
      <c r="Q15" s="8"/>
      <c r="S15" s="99">
        <v>12</v>
      </c>
      <c r="T15" s="279" t="e">
        <f t="shared" si="4"/>
        <v>#N/A</v>
      </c>
      <c r="U15" s="280"/>
      <c r="V15" s="100" t="e">
        <f t="shared" si="5"/>
        <v>#N/A</v>
      </c>
      <c r="W15" s="101"/>
      <c r="X15" s="101"/>
      <c r="Y15" s="102"/>
      <c r="Z15" s="8"/>
      <c r="AB15" s="99">
        <v>12</v>
      </c>
      <c r="AC15" s="279" t="e">
        <f t="shared" si="6"/>
        <v>#N/A</v>
      </c>
      <c r="AD15" s="280"/>
      <c r="AE15" s="100" t="e">
        <f t="shared" si="7"/>
        <v>#N/A</v>
      </c>
      <c r="AF15" s="101"/>
      <c r="AG15" s="101"/>
      <c r="AH15" s="102"/>
    </row>
    <row r="16" spans="1:34" ht="31.5" customHeight="1" x14ac:dyDescent="0.3">
      <c r="A16" s="99">
        <v>13</v>
      </c>
      <c r="B16" s="279"/>
      <c r="C16" s="280"/>
      <c r="D16" s="104"/>
      <c r="E16" s="101"/>
      <c r="F16" s="101"/>
      <c r="G16" s="102"/>
      <c r="H16" s="8"/>
      <c r="J16" s="99">
        <v>13</v>
      </c>
      <c r="K16" s="279"/>
      <c r="L16" s="280"/>
      <c r="M16" s="104"/>
      <c r="N16" s="101"/>
      <c r="O16" s="101"/>
      <c r="P16" s="102"/>
      <c r="Q16" s="8"/>
      <c r="S16" s="99">
        <v>13</v>
      </c>
      <c r="T16" s="279"/>
      <c r="U16" s="280"/>
      <c r="V16" s="104"/>
      <c r="W16" s="101"/>
      <c r="X16" s="101"/>
      <c r="Y16" s="102"/>
      <c r="Z16" s="8"/>
      <c r="AB16" s="99">
        <v>13</v>
      </c>
      <c r="AC16" s="279"/>
      <c r="AD16" s="280"/>
      <c r="AE16" s="104"/>
      <c r="AF16" s="101"/>
      <c r="AG16" s="101"/>
      <c r="AH16" s="102"/>
    </row>
    <row r="17" spans="1:34" ht="31.5" customHeight="1" x14ac:dyDescent="0.3">
      <c r="A17" s="99">
        <v>14</v>
      </c>
      <c r="B17" s="279"/>
      <c r="C17" s="280"/>
      <c r="D17" s="105"/>
      <c r="E17" s="106"/>
      <c r="F17" s="106"/>
      <c r="G17" s="107"/>
      <c r="H17" s="8"/>
      <c r="J17" s="99">
        <v>14</v>
      </c>
      <c r="K17" s="279"/>
      <c r="L17" s="280"/>
      <c r="M17" s="105"/>
      <c r="N17" s="106"/>
      <c r="O17" s="106"/>
      <c r="P17" s="107"/>
      <c r="Q17" s="8"/>
      <c r="S17" s="99">
        <v>14</v>
      </c>
      <c r="T17" s="279"/>
      <c r="U17" s="280"/>
      <c r="V17" s="105"/>
      <c r="W17" s="106"/>
      <c r="X17" s="106"/>
      <c r="Y17" s="107"/>
      <c r="Z17" s="8"/>
      <c r="AB17" s="99">
        <v>14</v>
      </c>
      <c r="AC17" s="279"/>
      <c r="AD17" s="280"/>
      <c r="AE17" s="105"/>
      <c r="AF17" s="106"/>
      <c r="AG17" s="106"/>
      <c r="AH17" s="107"/>
    </row>
    <row r="18" spans="1:34" ht="31.5" customHeight="1" x14ac:dyDescent="0.3">
      <c r="A18" s="99">
        <v>15</v>
      </c>
      <c r="B18" s="279"/>
      <c r="C18" s="280"/>
      <c r="D18" s="104"/>
      <c r="E18" s="101"/>
      <c r="F18" s="101"/>
      <c r="G18" s="102"/>
      <c r="H18" s="8"/>
      <c r="J18" s="99">
        <v>15</v>
      </c>
      <c r="K18" s="279"/>
      <c r="L18" s="280"/>
      <c r="M18" s="104"/>
      <c r="N18" s="101"/>
      <c r="O18" s="101"/>
      <c r="P18" s="102"/>
      <c r="Q18" s="8"/>
      <c r="S18" s="99">
        <v>15</v>
      </c>
      <c r="T18" s="279"/>
      <c r="U18" s="280"/>
      <c r="V18" s="104"/>
      <c r="W18" s="101"/>
      <c r="X18" s="101"/>
      <c r="Y18" s="102"/>
      <c r="Z18" s="8"/>
      <c r="AB18" s="99">
        <v>15</v>
      </c>
      <c r="AC18" s="279"/>
      <c r="AD18" s="280"/>
      <c r="AE18" s="104"/>
      <c r="AF18" s="101"/>
      <c r="AG18" s="101"/>
      <c r="AH18" s="102"/>
    </row>
    <row r="19" spans="1:34" ht="31.5" customHeight="1" x14ac:dyDescent="0.3">
      <c r="A19" s="99">
        <v>16</v>
      </c>
      <c r="B19" s="279"/>
      <c r="C19" s="280"/>
      <c r="D19" s="104"/>
      <c r="E19" s="101"/>
      <c r="F19" s="101"/>
      <c r="G19" s="102"/>
      <c r="H19" s="8"/>
      <c r="J19" s="99">
        <v>16</v>
      </c>
      <c r="K19" s="279"/>
      <c r="L19" s="280"/>
      <c r="M19" s="104"/>
      <c r="N19" s="101"/>
      <c r="O19" s="101"/>
      <c r="P19" s="102"/>
      <c r="Q19" s="8"/>
      <c r="S19" s="99">
        <v>16</v>
      </c>
      <c r="T19" s="279"/>
      <c r="U19" s="280"/>
      <c r="V19" s="104"/>
      <c r="W19" s="101"/>
      <c r="X19" s="101"/>
      <c r="Y19" s="102"/>
      <c r="Z19" s="8"/>
      <c r="AB19" s="99">
        <v>16</v>
      </c>
      <c r="AC19" s="279"/>
      <c r="AD19" s="280"/>
      <c r="AE19" s="104"/>
      <c r="AF19" s="101"/>
      <c r="AG19" s="101"/>
      <c r="AH19" s="102"/>
    </row>
    <row r="20" spans="1:34" ht="31.5" customHeight="1" x14ac:dyDescent="0.3">
      <c r="A20" s="99">
        <v>17</v>
      </c>
      <c r="B20" s="279"/>
      <c r="C20" s="280"/>
      <c r="D20" s="104"/>
      <c r="E20" s="101"/>
      <c r="F20" s="101"/>
      <c r="G20" s="102"/>
      <c r="H20" s="8"/>
      <c r="J20" s="99">
        <v>17</v>
      </c>
      <c r="K20" s="279"/>
      <c r="L20" s="280"/>
      <c r="M20" s="104"/>
      <c r="N20" s="101"/>
      <c r="O20" s="101"/>
      <c r="P20" s="102"/>
      <c r="Q20" s="8"/>
      <c r="S20" s="99">
        <v>17</v>
      </c>
      <c r="T20" s="279"/>
      <c r="U20" s="280"/>
      <c r="V20" s="104"/>
      <c r="W20" s="101"/>
      <c r="X20" s="101"/>
      <c r="Y20" s="102"/>
      <c r="Z20" s="8"/>
      <c r="AB20" s="99">
        <v>17</v>
      </c>
      <c r="AC20" s="279"/>
      <c r="AD20" s="280"/>
      <c r="AE20" s="104"/>
      <c r="AF20" s="101"/>
      <c r="AG20" s="101"/>
      <c r="AH20" s="102"/>
    </row>
    <row r="21" spans="1:34" ht="31.5" customHeight="1" x14ac:dyDescent="0.3">
      <c r="A21" s="99">
        <v>18</v>
      </c>
      <c r="B21" s="279"/>
      <c r="C21" s="280"/>
      <c r="D21" s="108"/>
      <c r="E21" s="97"/>
      <c r="F21" s="97"/>
      <c r="G21" s="98"/>
      <c r="H21" s="8"/>
      <c r="J21" s="99">
        <v>18</v>
      </c>
      <c r="K21" s="279"/>
      <c r="L21" s="280"/>
      <c r="M21" s="108"/>
      <c r="N21" s="97"/>
      <c r="O21" s="97"/>
      <c r="P21" s="98"/>
      <c r="Q21" s="8"/>
      <c r="S21" s="99">
        <v>18</v>
      </c>
      <c r="T21" s="279"/>
      <c r="U21" s="280"/>
      <c r="V21" s="108"/>
      <c r="W21" s="97"/>
      <c r="X21" s="97"/>
      <c r="Y21" s="98"/>
      <c r="Z21" s="8"/>
      <c r="AB21" s="99">
        <v>18</v>
      </c>
      <c r="AC21" s="279"/>
      <c r="AD21" s="280"/>
      <c r="AE21" s="108"/>
      <c r="AF21" s="97"/>
      <c r="AG21" s="97"/>
      <c r="AH21" s="98"/>
    </row>
    <row r="22" spans="1:34" ht="31.5" customHeight="1" x14ac:dyDescent="0.3">
      <c r="A22" s="99">
        <v>19</v>
      </c>
      <c r="B22" s="275"/>
      <c r="C22" s="276"/>
      <c r="D22" s="104"/>
      <c r="E22" s="101"/>
      <c r="F22" s="101"/>
      <c r="G22" s="102"/>
      <c r="H22" s="8"/>
      <c r="J22" s="99">
        <v>19</v>
      </c>
      <c r="K22" s="275"/>
      <c r="L22" s="276"/>
      <c r="M22" s="104"/>
      <c r="N22" s="101"/>
      <c r="O22" s="101"/>
      <c r="P22" s="102"/>
      <c r="Q22" s="8"/>
      <c r="S22" s="99">
        <v>19</v>
      </c>
      <c r="T22" s="275"/>
      <c r="U22" s="276"/>
      <c r="V22" s="104"/>
      <c r="W22" s="101"/>
      <c r="X22" s="101"/>
      <c r="Y22" s="102"/>
      <c r="Z22" s="8"/>
      <c r="AB22" s="99">
        <v>19</v>
      </c>
      <c r="AC22" s="275"/>
      <c r="AD22" s="276"/>
      <c r="AE22" s="104"/>
      <c r="AF22" s="101"/>
      <c r="AG22" s="101"/>
      <c r="AH22" s="102"/>
    </row>
    <row r="23" spans="1:34" ht="31.5" customHeight="1" thickBot="1" x14ac:dyDescent="0.35">
      <c r="A23" s="109">
        <v>20</v>
      </c>
      <c r="B23" s="277"/>
      <c r="C23" s="278"/>
      <c r="D23" s="110"/>
      <c r="E23" s="111"/>
      <c r="F23" s="111"/>
      <c r="G23" s="112"/>
      <c r="H23" s="8"/>
      <c r="J23" s="109">
        <v>20</v>
      </c>
      <c r="K23" s="277"/>
      <c r="L23" s="278"/>
      <c r="M23" s="110"/>
      <c r="N23" s="111"/>
      <c r="O23" s="111"/>
      <c r="P23" s="112"/>
      <c r="Q23" s="8"/>
      <c r="S23" s="109">
        <v>20</v>
      </c>
      <c r="T23" s="277"/>
      <c r="U23" s="278"/>
      <c r="V23" s="110"/>
      <c r="W23" s="111"/>
      <c r="X23" s="111"/>
      <c r="Y23" s="112"/>
      <c r="Z23" s="8"/>
      <c r="AB23" s="109">
        <v>20</v>
      </c>
      <c r="AC23" s="277"/>
      <c r="AD23" s="278"/>
      <c r="AE23" s="110"/>
      <c r="AF23" s="111"/>
      <c r="AG23" s="111"/>
      <c r="AH23" s="112"/>
    </row>
    <row r="24" spans="1:34" ht="33.75" customHeight="1" x14ac:dyDescent="0.35">
      <c r="A24" s="273" t="s">
        <v>58</v>
      </c>
      <c r="B24" s="273"/>
      <c r="C24" s="273"/>
      <c r="D24" s="274" t="s">
        <v>59</v>
      </c>
      <c r="E24" s="274"/>
      <c r="F24" s="274"/>
      <c r="J24" s="273" t="s">
        <v>58</v>
      </c>
      <c r="K24" s="273"/>
      <c r="L24" s="273"/>
      <c r="M24" s="274" t="s">
        <v>59</v>
      </c>
      <c r="N24" s="274"/>
      <c r="O24" s="274"/>
      <c r="S24" s="273" t="s">
        <v>58</v>
      </c>
      <c r="T24" s="273"/>
      <c r="U24" s="273"/>
      <c r="V24" s="274" t="s">
        <v>59</v>
      </c>
      <c r="W24" s="274"/>
      <c r="X24" s="274"/>
      <c r="AB24" s="273" t="s">
        <v>58</v>
      </c>
      <c r="AC24" s="273"/>
      <c r="AD24" s="273"/>
      <c r="AE24" s="274" t="s">
        <v>59</v>
      </c>
      <c r="AF24" s="274"/>
      <c r="AG24" s="274"/>
    </row>
    <row r="27" spans="1:34" x14ac:dyDescent="0.2">
      <c r="A27" t="s">
        <v>60</v>
      </c>
      <c r="B27" t="s">
        <v>61</v>
      </c>
      <c r="J27" t="s">
        <v>60</v>
      </c>
      <c r="K27" t="s">
        <v>61</v>
      </c>
      <c r="S27" t="s">
        <v>60</v>
      </c>
      <c r="T27" t="s">
        <v>61</v>
      </c>
      <c r="AB27" t="s">
        <v>60</v>
      </c>
      <c r="AC27" t="s">
        <v>61</v>
      </c>
    </row>
    <row r="28" spans="1:34" x14ac:dyDescent="0.2">
      <c r="A28">
        <f>'12 družstiev Pretek č. 7'!C6</f>
        <v>0</v>
      </c>
      <c r="B28">
        <f>'12 družstiev Pretek č. 7'!C5</f>
        <v>0</v>
      </c>
      <c r="C28">
        <f>'12 družstiev Pretek č. 7'!$B$5</f>
        <v>0</v>
      </c>
      <c r="D28">
        <v>1</v>
      </c>
      <c r="E28" t="e">
        <f>VLOOKUP($D28,$A$28:$B$39,COLUMN($B$28:$B$39),0)</f>
        <v>#N/A</v>
      </c>
      <c r="F28" t="e">
        <f>VLOOKUP($D28,$A$28:$C$39,COLUMN($C$28:$C$39),0)</f>
        <v>#N/A</v>
      </c>
      <c r="J28">
        <f>'12 družstiev Pretek č. 7'!F6</f>
        <v>0</v>
      </c>
      <c r="K28">
        <f>'12 družstiev Pretek č. 7'!F5</f>
        <v>0</v>
      </c>
      <c r="L28">
        <f>'12 družstiev Pretek č. 7'!$B$5</f>
        <v>0</v>
      </c>
      <c r="M28">
        <v>1</v>
      </c>
      <c r="N28" t="e">
        <f>VLOOKUP($M28,$J$28:$K$39,COLUMN($B$28:$B$39),0)</f>
        <v>#N/A</v>
      </c>
      <c r="O28" t="e">
        <f>VLOOKUP($M28,$J$28:$L$39,COLUMN($C$28:$C$39),0)</f>
        <v>#N/A</v>
      </c>
      <c r="S28">
        <f>'12 družstiev Pretek č. 7'!I6</f>
        <v>0</v>
      </c>
      <c r="T28">
        <f>'12 družstiev Pretek č. 7'!I5</f>
        <v>0</v>
      </c>
      <c r="U28">
        <f>'12 družstiev Pretek č. 7'!$B$5</f>
        <v>0</v>
      </c>
      <c r="V28">
        <v>1</v>
      </c>
      <c r="W28" t="e">
        <f>VLOOKUP($V28,$S$28:$T$39,COLUMN($B$28:$B$39),0)</f>
        <v>#N/A</v>
      </c>
      <c r="X28" t="e">
        <f>VLOOKUP($V28,$S$28:$U$39,COLUMN($C$28:$C$39),0)</f>
        <v>#N/A</v>
      </c>
      <c r="AB28">
        <f>'12 družstiev Pretek č. 7'!L6</f>
        <v>0</v>
      </c>
      <c r="AC28">
        <f>'12 družstiev Pretek č. 7'!L5</f>
        <v>0</v>
      </c>
      <c r="AD28">
        <f>'12 družstiev Pretek č. 7'!$B$5</f>
        <v>0</v>
      </c>
      <c r="AE28">
        <v>1</v>
      </c>
      <c r="AF28" t="e">
        <f>VLOOKUP($AE28,$AB$28:$AC$39,COLUMN($B$28:$B$39),0)</f>
        <v>#N/A</v>
      </c>
      <c r="AG28" t="e">
        <f>VLOOKUP($AE28,$AB$28:$AD$39,COLUMN($C$28:$C$39),0)</f>
        <v>#N/A</v>
      </c>
    </row>
    <row r="29" spans="1:34" x14ac:dyDescent="0.2">
      <c r="A29">
        <f>'12 družstiev Pretek č. 7'!C8</f>
        <v>0</v>
      </c>
      <c r="B29">
        <f>'12 družstiev Pretek č. 7'!C7</f>
        <v>0</v>
      </c>
      <c r="C29">
        <f>'12 družstiev Pretek č. 7'!$B$7</f>
        <v>0</v>
      </c>
      <c r="D29">
        <v>2</v>
      </c>
      <c r="E29" t="e">
        <f t="shared" ref="E29:E39" si="8">VLOOKUP($D29,$A$28:$B$39,COLUMN($B$28:$B$39),0)</f>
        <v>#N/A</v>
      </c>
      <c r="F29" t="e">
        <f t="shared" ref="F29:F39" si="9">VLOOKUP($D29,$A$28:$C$39,COLUMN($C$28:$C$39),0)</f>
        <v>#N/A</v>
      </c>
      <c r="J29">
        <f>'12 družstiev Pretek č. 7'!F8</f>
        <v>0</v>
      </c>
      <c r="K29">
        <f>'12 družstiev Pretek č. 7'!F7</f>
        <v>0</v>
      </c>
      <c r="L29">
        <f>'12 družstiev Pretek č. 7'!$B$7</f>
        <v>0</v>
      </c>
      <c r="M29">
        <v>2</v>
      </c>
      <c r="N29" t="e">
        <f t="shared" ref="N29:N39" si="10">VLOOKUP($M29,$J$28:$K$39,COLUMN($B$28:$B$39),0)</f>
        <v>#N/A</v>
      </c>
      <c r="O29" t="e">
        <f t="shared" ref="O29:O39" si="11">VLOOKUP($M29,$J$28:$L$39,COLUMN($C$28:$C$39),0)</f>
        <v>#N/A</v>
      </c>
      <c r="S29">
        <f>'12 družstiev Pretek č. 7'!I8</f>
        <v>0</v>
      </c>
      <c r="T29">
        <f>'12 družstiev Pretek č. 7'!I7</f>
        <v>0</v>
      </c>
      <c r="U29">
        <f>'12 družstiev Pretek č. 7'!$B$7</f>
        <v>0</v>
      </c>
      <c r="V29">
        <v>2</v>
      </c>
      <c r="W29" t="e">
        <f t="shared" ref="W29:W39" si="12">VLOOKUP($V29,$S$28:$T$39,COLUMN($B$28:$B$39),0)</f>
        <v>#N/A</v>
      </c>
      <c r="X29" t="e">
        <f t="shared" ref="X29:X39" si="13">VLOOKUP($V29,$S$28:$U$39,COLUMN($C$28:$C$39),0)</f>
        <v>#N/A</v>
      </c>
      <c r="AB29">
        <f>'12 družstiev Pretek č. 7'!L8</f>
        <v>0</v>
      </c>
      <c r="AC29">
        <f>'12 družstiev Pretek č. 7'!L7</f>
        <v>0</v>
      </c>
      <c r="AD29">
        <f>'12 družstiev Pretek č. 7'!$B$7</f>
        <v>0</v>
      </c>
      <c r="AE29">
        <v>2</v>
      </c>
      <c r="AF29" t="e">
        <f t="shared" ref="AF29:AF39" si="14">VLOOKUP($AE29,$AB$28:$AC$39,COLUMN($B$28:$B$39),0)</f>
        <v>#N/A</v>
      </c>
      <c r="AG29" t="e">
        <f t="shared" ref="AG29:AG39" si="15">VLOOKUP($AE29,$AB$28:$AD$39,COLUMN($C$28:$C$39),0)</f>
        <v>#N/A</v>
      </c>
    </row>
    <row r="30" spans="1:34" x14ac:dyDescent="0.2">
      <c r="A30">
        <f>'12 družstiev Pretek č. 7'!C10</f>
        <v>0</v>
      </c>
      <c r="B30">
        <f>'12 družstiev Pretek č. 7'!C9</f>
        <v>0</v>
      </c>
      <c r="C30">
        <f>'12 družstiev Pretek č. 7'!$B$9</f>
        <v>0</v>
      </c>
      <c r="D30">
        <v>3</v>
      </c>
      <c r="E30" t="e">
        <f t="shared" si="8"/>
        <v>#N/A</v>
      </c>
      <c r="F30" t="e">
        <f t="shared" si="9"/>
        <v>#N/A</v>
      </c>
      <c r="J30">
        <f>'12 družstiev Pretek č. 7'!F10</f>
        <v>0</v>
      </c>
      <c r="K30">
        <f>'12 družstiev Pretek č. 7'!F9</f>
        <v>0</v>
      </c>
      <c r="L30">
        <f>'12 družstiev Pretek č. 7'!$B$9</f>
        <v>0</v>
      </c>
      <c r="M30">
        <v>3</v>
      </c>
      <c r="N30" t="e">
        <f t="shared" si="10"/>
        <v>#N/A</v>
      </c>
      <c r="O30" t="e">
        <f t="shared" si="11"/>
        <v>#N/A</v>
      </c>
      <c r="S30">
        <f>'12 družstiev Pretek č. 7'!I10</f>
        <v>0</v>
      </c>
      <c r="T30">
        <f>'12 družstiev Pretek č. 7'!I9</f>
        <v>0</v>
      </c>
      <c r="U30">
        <f>'12 družstiev Pretek č. 7'!$B$9</f>
        <v>0</v>
      </c>
      <c r="V30">
        <v>3</v>
      </c>
      <c r="W30" t="e">
        <f t="shared" si="12"/>
        <v>#N/A</v>
      </c>
      <c r="X30" t="e">
        <f t="shared" si="13"/>
        <v>#N/A</v>
      </c>
      <c r="AB30">
        <f>'12 družstiev Pretek č. 7'!L10</f>
        <v>0</v>
      </c>
      <c r="AC30">
        <f>'12 družstiev Pretek č. 7'!L9</f>
        <v>0</v>
      </c>
      <c r="AD30">
        <f>'12 družstiev Pretek č. 7'!$B$9</f>
        <v>0</v>
      </c>
      <c r="AE30">
        <v>3</v>
      </c>
      <c r="AF30" t="e">
        <f t="shared" si="14"/>
        <v>#N/A</v>
      </c>
      <c r="AG30" t="e">
        <f t="shared" si="15"/>
        <v>#N/A</v>
      </c>
    </row>
    <row r="31" spans="1:34" x14ac:dyDescent="0.2">
      <c r="A31">
        <f>'12 družstiev Pretek č. 7'!C12</f>
        <v>0</v>
      </c>
      <c r="B31">
        <f>'12 družstiev Pretek č. 7'!C11</f>
        <v>0</v>
      </c>
      <c r="C31">
        <f>'12 družstiev Pretek č. 7'!$B$11</f>
        <v>0</v>
      </c>
      <c r="D31">
        <v>4</v>
      </c>
      <c r="E31" t="e">
        <f t="shared" si="8"/>
        <v>#N/A</v>
      </c>
      <c r="F31" t="e">
        <f t="shared" si="9"/>
        <v>#N/A</v>
      </c>
      <c r="J31">
        <f>'12 družstiev Pretek č. 7'!F12</f>
        <v>0</v>
      </c>
      <c r="K31">
        <f>'12 družstiev Pretek č. 7'!F11</f>
        <v>0</v>
      </c>
      <c r="L31">
        <f>'12 družstiev Pretek č. 7'!$B$11</f>
        <v>0</v>
      </c>
      <c r="M31">
        <v>4</v>
      </c>
      <c r="N31" t="e">
        <f t="shared" si="10"/>
        <v>#N/A</v>
      </c>
      <c r="O31" t="e">
        <f t="shared" si="11"/>
        <v>#N/A</v>
      </c>
      <c r="S31">
        <f>'12 družstiev Pretek č. 7'!I12</f>
        <v>0</v>
      </c>
      <c r="T31">
        <f>'12 družstiev Pretek č. 7'!I11</f>
        <v>0</v>
      </c>
      <c r="U31">
        <f>'12 družstiev Pretek č. 7'!$B$11</f>
        <v>0</v>
      </c>
      <c r="V31">
        <v>4</v>
      </c>
      <c r="W31" t="e">
        <f t="shared" si="12"/>
        <v>#N/A</v>
      </c>
      <c r="X31" t="e">
        <f t="shared" si="13"/>
        <v>#N/A</v>
      </c>
      <c r="AB31">
        <f>'12 družstiev Pretek č. 7'!L12</f>
        <v>0</v>
      </c>
      <c r="AC31">
        <f>'12 družstiev Pretek č. 7'!L11</f>
        <v>0</v>
      </c>
      <c r="AD31">
        <f>'12 družstiev Pretek č. 7'!$B$11</f>
        <v>0</v>
      </c>
      <c r="AE31">
        <v>4</v>
      </c>
      <c r="AF31" t="e">
        <f t="shared" si="14"/>
        <v>#N/A</v>
      </c>
      <c r="AG31" t="e">
        <f t="shared" si="15"/>
        <v>#N/A</v>
      </c>
    </row>
    <row r="32" spans="1:34" x14ac:dyDescent="0.2">
      <c r="A32">
        <f>'12 družstiev Pretek č. 7'!C14</f>
        <v>0</v>
      </c>
      <c r="B32">
        <f>'12 družstiev Pretek č. 7'!C13</f>
        <v>0</v>
      </c>
      <c r="C32">
        <f>'12 družstiev Pretek č. 7'!$B$13</f>
        <v>0</v>
      </c>
      <c r="D32">
        <v>5</v>
      </c>
      <c r="E32" t="e">
        <f t="shared" si="8"/>
        <v>#N/A</v>
      </c>
      <c r="F32" t="e">
        <f t="shared" si="9"/>
        <v>#N/A</v>
      </c>
      <c r="J32">
        <f>'12 družstiev Pretek č. 7'!F14</f>
        <v>0</v>
      </c>
      <c r="K32">
        <f>'12 družstiev Pretek č. 7'!F13</f>
        <v>0</v>
      </c>
      <c r="L32">
        <f>'12 družstiev Pretek č. 7'!$B$13</f>
        <v>0</v>
      </c>
      <c r="M32">
        <v>5</v>
      </c>
      <c r="N32" t="e">
        <f t="shared" si="10"/>
        <v>#N/A</v>
      </c>
      <c r="O32" t="e">
        <f t="shared" si="11"/>
        <v>#N/A</v>
      </c>
      <c r="S32">
        <f>'12 družstiev Pretek č. 7'!I14</f>
        <v>0</v>
      </c>
      <c r="T32">
        <f>'12 družstiev Pretek č. 7'!I13</f>
        <v>0</v>
      </c>
      <c r="U32">
        <f>'12 družstiev Pretek č. 7'!$B$13</f>
        <v>0</v>
      </c>
      <c r="V32">
        <v>5</v>
      </c>
      <c r="W32" t="e">
        <f t="shared" si="12"/>
        <v>#N/A</v>
      </c>
      <c r="X32" t="e">
        <f t="shared" si="13"/>
        <v>#N/A</v>
      </c>
      <c r="AB32">
        <f>'12 družstiev Pretek č. 7'!L14</f>
        <v>0</v>
      </c>
      <c r="AC32">
        <f>'12 družstiev Pretek č. 7'!L13</f>
        <v>0</v>
      </c>
      <c r="AD32">
        <f>'12 družstiev Pretek č. 7'!$B$13</f>
        <v>0</v>
      </c>
      <c r="AE32">
        <v>5</v>
      </c>
      <c r="AF32" t="e">
        <f t="shared" si="14"/>
        <v>#N/A</v>
      </c>
      <c r="AG32" t="e">
        <f t="shared" si="15"/>
        <v>#N/A</v>
      </c>
    </row>
    <row r="33" spans="1:33" x14ac:dyDescent="0.2">
      <c r="A33">
        <f>'12 družstiev Pretek č. 7'!C16</f>
        <v>0</v>
      </c>
      <c r="B33">
        <f>'12 družstiev Pretek č. 7'!C15</f>
        <v>0</v>
      </c>
      <c r="C33">
        <f>'12 družstiev Pretek č. 7'!$B$15</f>
        <v>0</v>
      </c>
      <c r="D33">
        <v>6</v>
      </c>
      <c r="E33" t="e">
        <f t="shared" si="8"/>
        <v>#N/A</v>
      </c>
      <c r="F33" t="e">
        <f t="shared" si="9"/>
        <v>#N/A</v>
      </c>
      <c r="J33">
        <f>'12 družstiev Pretek č. 7'!F16</f>
        <v>0</v>
      </c>
      <c r="K33">
        <f>'12 družstiev Pretek č. 7'!F15</f>
        <v>0</v>
      </c>
      <c r="L33">
        <f>'12 družstiev Pretek č. 7'!$B$15</f>
        <v>0</v>
      </c>
      <c r="M33">
        <v>6</v>
      </c>
      <c r="N33" t="e">
        <f t="shared" si="10"/>
        <v>#N/A</v>
      </c>
      <c r="O33" t="e">
        <f t="shared" si="11"/>
        <v>#N/A</v>
      </c>
      <c r="S33">
        <f>'12 družstiev Pretek č. 7'!I16</f>
        <v>0</v>
      </c>
      <c r="T33">
        <f>'12 družstiev Pretek č. 7'!I15</f>
        <v>0</v>
      </c>
      <c r="U33">
        <f>'12 družstiev Pretek č. 7'!$B$15</f>
        <v>0</v>
      </c>
      <c r="V33">
        <v>6</v>
      </c>
      <c r="W33" t="e">
        <f t="shared" si="12"/>
        <v>#N/A</v>
      </c>
      <c r="X33" t="e">
        <f t="shared" si="13"/>
        <v>#N/A</v>
      </c>
      <c r="AB33">
        <f>'12 družstiev Pretek č. 7'!L16</f>
        <v>0</v>
      </c>
      <c r="AC33">
        <f>'12 družstiev Pretek č. 7'!L15</f>
        <v>0</v>
      </c>
      <c r="AD33">
        <f>'12 družstiev Pretek č. 7'!$B$15</f>
        <v>0</v>
      </c>
      <c r="AE33">
        <v>6</v>
      </c>
      <c r="AF33" t="e">
        <f t="shared" si="14"/>
        <v>#N/A</v>
      </c>
      <c r="AG33" t="e">
        <f t="shared" si="15"/>
        <v>#N/A</v>
      </c>
    </row>
    <row r="34" spans="1:33" x14ac:dyDescent="0.2">
      <c r="A34">
        <f>'12 družstiev Pretek č. 7'!C18</f>
        <v>0</v>
      </c>
      <c r="B34">
        <f>'12 družstiev Pretek č. 7'!C17</f>
        <v>0</v>
      </c>
      <c r="C34">
        <f>'12 družstiev Pretek č. 7'!$B$17</f>
        <v>0</v>
      </c>
      <c r="D34">
        <v>7</v>
      </c>
      <c r="E34" t="e">
        <f t="shared" si="8"/>
        <v>#N/A</v>
      </c>
      <c r="F34" t="e">
        <f t="shared" si="9"/>
        <v>#N/A</v>
      </c>
      <c r="J34">
        <f>'12 družstiev Pretek č. 7'!F18</f>
        <v>0</v>
      </c>
      <c r="K34">
        <f>'12 družstiev Pretek č. 7'!F17</f>
        <v>0</v>
      </c>
      <c r="L34">
        <f>'12 družstiev Pretek č. 7'!$B$17</f>
        <v>0</v>
      </c>
      <c r="M34">
        <v>7</v>
      </c>
      <c r="N34" t="e">
        <f t="shared" si="10"/>
        <v>#N/A</v>
      </c>
      <c r="O34" t="e">
        <f t="shared" si="11"/>
        <v>#N/A</v>
      </c>
      <c r="S34">
        <f>'12 družstiev Pretek č. 7'!I18</f>
        <v>0</v>
      </c>
      <c r="T34">
        <f>'12 družstiev Pretek č. 7'!I17</f>
        <v>0</v>
      </c>
      <c r="U34">
        <f>'12 družstiev Pretek č. 7'!$B$17</f>
        <v>0</v>
      </c>
      <c r="V34">
        <v>7</v>
      </c>
      <c r="W34" t="e">
        <f t="shared" si="12"/>
        <v>#N/A</v>
      </c>
      <c r="X34" t="e">
        <f t="shared" si="13"/>
        <v>#N/A</v>
      </c>
      <c r="AB34">
        <f>'12 družstiev Pretek č. 7'!L18</f>
        <v>0</v>
      </c>
      <c r="AC34">
        <f>'12 družstiev Pretek č. 7'!L17</f>
        <v>0</v>
      </c>
      <c r="AD34">
        <f>'12 družstiev Pretek č. 7'!$B$17</f>
        <v>0</v>
      </c>
      <c r="AE34">
        <v>7</v>
      </c>
      <c r="AF34" t="e">
        <f t="shared" si="14"/>
        <v>#N/A</v>
      </c>
      <c r="AG34" t="e">
        <f t="shared" si="15"/>
        <v>#N/A</v>
      </c>
    </row>
    <row r="35" spans="1:33" x14ac:dyDescent="0.2">
      <c r="A35">
        <f>'12 družstiev Pretek č. 7'!C20</f>
        <v>0</v>
      </c>
      <c r="B35">
        <f>'12 družstiev Pretek č. 7'!C19</f>
        <v>0</v>
      </c>
      <c r="C35">
        <f>'12 družstiev Pretek č. 7'!$B$19</f>
        <v>0</v>
      </c>
      <c r="D35">
        <v>8</v>
      </c>
      <c r="E35" t="e">
        <f t="shared" si="8"/>
        <v>#N/A</v>
      </c>
      <c r="F35" t="e">
        <f t="shared" si="9"/>
        <v>#N/A</v>
      </c>
      <c r="J35">
        <f>'12 družstiev Pretek č. 7'!F20</f>
        <v>0</v>
      </c>
      <c r="K35">
        <f>'12 družstiev Pretek č. 7'!F19</f>
        <v>0</v>
      </c>
      <c r="L35">
        <f>'12 družstiev Pretek č. 7'!$B$19</f>
        <v>0</v>
      </c>
      <c r="M35">
        <v>8</v>
      </c>
      <c r="N35" t="e">
        <f t="shared" si="10"/>
        <v>#N/A</v>
      </c>
      <c r="O35" t="e">
        <f t="shared" si="11"/>
        <v>#N/A</v>
      </c>
      <c r="S35">
        <f>'12 družstiev Pretek č. 7'!I20</f>
        <v>0</v>
      </c>
      <c r="T35">
        <f>'12 družstiev Pretek č. 7'!I19</f>
        <v>0</v>
      </c>
      <c r="U35">
        <f>'12 družstiev Pretek č. 7'!$B$19</f>
        <v>0</v>
      </c>
      <c r="V35">
        <v>8</v>
      </c>
      <c r="W35" t="e">
        <f t="shared" si="12"/>
        <v>#N/A</v>
      </c>
      <c r="X35" t="e">
        <f t="shared" si="13"/>
        <v>#N/A</v>
      </c>
      <c r="AB35">
        <f>'12 družstiev Pretek č. 7'!L20</f>
        <v>0</v>
      </c>
      <c r="AC35">
        <f>'12 družstiev Pretek č. 7'!L19</f>
        <v>0</v>
      </c>
      <c r="AD35">
        <f>'12 družstiev Pretek č. 7'!$B$19</f>
        <v>0</v>
      </c>
      <c r="AE35">
        <v>8</v>
      </c>
      <c r="AF35" t="e">
        <f t="shared" si="14"/>
        <v>#N/A</v>
      </c>
      <c r="AG35" t="e">
        <f t="shared" si="15"/>
        <v>#N/A</v>
      </c>
    </row>
    <row r="36" spans="1:33" x14ac:dyDescent="0.2">
      <c r="A36">
        <f>'12 družstiev Pretek č. 7'!C22</f>
        <v>0</v>
      </c>
      <c r="B36">
        <f>'12 družstiev Pretek č. 7'!C21</f>
        <v>0</v>
      </c>
      <c r="C36">
        <f>'12 družstiev Pretek č. 7'!$B$21</f>
        <v>0</v>
      </c>
      <c r="D36">
        <v>9</v>
      </c>
      <c r="E36" t="e">
        <f t="shared" si="8"/>
        <v>#N/A</v>
      </c>
      <c r="F36" t="e">
        <f t="shared" si="9"/>
        <v>#N/A</v>
      </c>
      <c r="J36">
        <f>'12 družstiev Pretek č. 7'!F22</f>
        <v>0</v>
      </c>
      <c r="K36">
        <f>'12 družstiev Pretek č. 7'!F21</f>
        <v>0</v>
      </c>
      <c r="L36">
        <f>'12 družstiev Pretek č. 7'!$B$21</f>
        <v>0</v>
      </c>
      <c r="M36">
        <v>9</v>
      </c>
      <c r="N36" t="e">
        <f t="shared" si="10"/>
        <v>#N/A</v>
      </c>
      <c r="O36" t="e">
        <f t="shared" si="11"/>
        <v>#N/A</v>
      </c>
      <c r="S36">
        <f>'12 družstiev Pretek č. 7'!I22</f>
        <v>0</v>
      </c>
      <c r="T36">
        <f>'12 družstiev Pretek č. 7'!I21</f>
        <v>0</v>
      </c>
      <c r="U36">
        <f>'12 družstiev Pretek č. 7'!$B$21</f>
        <v>0</v>
      </c>
      <c r="V36">
        <v>9</v>
      </c>
      <c r="W36" t="e">
        <f t="shared" si="12"/>
        <v>#N/A</v>
      </c>
      <c r="X36" t="e">
        <f t="shared" si="13"/>
        <v>#N/A</v>
      </c>
      <c r="AB36">
        <f>'12 družstiev Pretek č. 7'!L22</f>
        <v>0</v>
      </c>
      <c r="AC36">
        <f>'12 družstiev Pretek č. 7'!L21</f>
        <v>0</v>
      </c>
      <c r="AD36">
        <f>'12 družstiev Pretek č. 7'!$B$21</f>
        <v>0</v>
      </c>
      <c r="AE36">
        <v>9</v>
      </c>
      <c r="AF36" t="e">
        <f t="shared" si="14"/>
        <v>#N/A</v>
      </c>
      <c r="AG36" t="e">
        <f t="shared" si="15"/>
        <v>#N/A</v>
      </c>
    </row>
    <row r="37" spans="1:33" x14ac:dyDescent="0.2">
      <c r="A37">
        <f>'12 družstiev Pretek č. 7'!C24</f>
        <v>0</v>
      </c>
      <c r="B37">
        <f>'12 družstiev Pretek č. 7'!C23</f>
        <v>0</v>
      </c>
      <c r="C37">
        <f>'12 družstiev Pretek č. 7'!$B$23</f>
        <v>0</v>
      </c>
      <c r="D37">
        <v>10</v>
      </c>
      <c r="E37" t="e">
        <f t="shared" si="8"/>
        <v>#N/A</v>
      </c>
      <c r="F37" t="e">
        <f t="shared" si="9"/>
        <v>#N/A</v>
      </c>
      <c r="J37">
        <f>'12 družstiev Pretek č. 7'!F24</f>
        <v>0</v>
      </c>
      <c r="K37">
        <f>'12 družstiev Pretek č. 7'!F23</f>
        <v>0</v>
      </c>
      <c r="L37">
        <f>'12 družstiev Pretek č. 7'!$B$23</f>
        <v>0</v>
      </c>
      <c r="M37">
        <v>10</v>
      </c>
      <c r="N37" t="e">
        <f t="shared" si="10"/>
        <v>#N/A</v>
      </c>
      <c r="O37" t="e">
        <f t="shared" si="11"/>
        <v>#N/A</v>
      </c>
      <c r="S37">
        <f>'12 družstiev Pretek č. 7'!I24</f>
        <v>0</v>
      </c>
      <c r="T37">
        <f>'12 družstiev Pretek č. 7'!I23</f>
        <v>0</v>
      </c>
      <c r="U37">
        <f>'12 družstiev Pretek č. 7'!$B$23</f>
        <v>0</v>
      </c>
      <c r="V37">
        <v>10</v>
      </c>
      <c r="W37" t="e">
        <f t="shared" si="12"/>
        <v>#N/A</v>
      </c>
      <c r="X37" t="e">
        <f t="shared" si="13"/>
        <v>#N/A</v>
      </c>
      <c r="AB37">
        <f>'12 družstiev Pretek č. 7'!L24</f>
        <v>0</v>
      </c>
      <c r="AC37">
        <f>'12 družstiev Pretek č. 7'!L23</f>
        <v>0</v>
      </c>
      <c r="AD37">
        <f>'12 družstiev Pretek č. 7'!$B$23</f>
        <v>0</v>
      </c>
      <c r="AE37">
        <v>10</v>
      </c>
      <c r="AF37" t="e">
        <f t="shared" si="14"/>
        <v>#N/A</v>
      </c>
      <c r="AG37" t="e">
        <f t="shared" si="15"/>
        <v>#N/A</v>
      </c>
    </row>
    <row r="38" spans="1:33" x14ac:dyDescent="0.2">
      <c r="A38">
        <f>'12 družstiev Pretek č. 7'!C26</f>
        <v>0</v>
      </c>
      <c r="B38">
        <f>'12 družstiev Pretek č. 7'!C25</f>
        <v>0</v>
      </c>
      <c r="C38">
        <f>'12 družstiev Pretek č. 7'!$B$25</f>
        <v>0</v>
      </c>
      <c r="D38">
        <v>11</v>
      </c>
      <c r="E38" t="e">
        <f t="shared" si="8"/>
        <v>#N/A</v>
      </c>
      <c r="F38" t="e">
        <f t="shared" si="9"/>
        <v>#N/A</v>
      </c>
      <c r="J38">
        <f>'12 družstiev Pretek č. 7'!F26</f>
        <v>0</v>
      </c>
      <c r="K38">
        <f>'12 družstiev Pretek č. 7'!F25</f>
        <v>0</v>
      </c>
      <c r="L38">
        <f>'12 družstiev Pretek č. 7'!$B$25</f>
        <v>0</v>
      </c>
      <c r="M38">
        <v>11</v>
      </c>
      <c r="N38" t="e">
        <f t="shared" si="10"/>
        <v>#N/A</v>
      </c>
      <c r="O38" t="e">
        <f t="shared" si="11"/>
        <v>#N/A</v>
      </c>
      <c r="S38">
        <f>'12 družstiev Pretek č. 7'!I26</f>
        <v>0</v>
      </c>
      <c r="T38">
        <f>'12 družstiev Pretek č. 7'!I25</f>
        <v>0</v>
      </c>
      <c r="U38">
        <f>'12 družstiev Pretek č. 7'!$B$25</f>
        <v>0</v>
      </c>
      <c r="V38">
        <v>11</v>
      </c>
      <c r="W38" t="e">
        <f t="shared" si="12"/>
        <v>#N/A</v>
      </c>
      <c r="X38" t="e">
        <f t="shared" si="13"/>
        <v>#N/A</v>
      </c>
      <c r="AB38">
        <f>'12 družstiev Pretek č. 7'!L26</f>
        <v>0</v>
      </c>
      <c r="AC38">
        <f>'12 družstiev Pretek č. 7'!L25</f>
        <v>0</v>
      </c>
      <c r="AD38">
        <f>'12 družstiev Pretek č. 7'!$B$25</f>
        <v>0</v>
      </c>
      <c r="AE38">
        <v>11</v>
      </c>
      <c r="AF38" t="e">
        <f t="shared" si="14"/>
        <v>#N/A</v>
      </c>
      <c r="AG38" t="e">
        <f t="shared" si="15"/>
        <v>#N/A</v>
      </c>
    </row>
    <row r="39" spans="1:33" x14ac:dyDescent="0.2">
      <c r="A39">
        <f>'12 družstiev Pretek č. 7'!C28</f>
        <v>0</v>
      </c>
      <c r="B39">
        <f>'12 družstiev Pretek č. 7'!C27</f>
        <v>0</v>
      </c>
      <c r="C39">
        <f>'12 družstiev Pretek č. 7'!$B$27</f>
        <v>0</v>
      </c>
      <c r="D39">
        <v>12</v>
      </c>
      <c r="E39" t="e">
        <f t="shared" si="8"/>
        <v>#N/A</v>
      </c>
      <c r="F39" t="e">
        <f t="shared" si="9"/>
        <v>#N/A</v>
      </c>
      <c r="J39">
        <f>'12 družstiev Pretek č. 7'!F28</f>
        <v>0</v>
      </c>
      <c r="K39">
        <f>'12 družstiev Pretek č. 7'!F27</f>
        <v>0</v>
      </c>
      <c r="L39">
        <f>'12 družstiev Pretek č. 7'!$B$27</f>
        <v>0</v>
      </c>
      <c r="M39">
        <v>12</v>
      </c>
      <c r="N39" t="e">
        <f t="shared" si="10"/>
        <v>#N/A</v>
      </c>
      <c r="O39" t="e">
        <f t="shared" si="11"/>
        <v>#N/A</v>
      </c>
      <c r="S39">
        <f>'12 družstiev Pretek č. 7'!I28</f>
        <v>0</v>
      </c>
      <c r="T39">
        <f>'12 družstiev Pretek č. 7'!I27</f>
        <v>0</v>
      </c>
      <c r="U39">
        <f>'12 družstiev Pretek č. 7'!$B$27</f>
        <v>0</v>
      </c>
      <c r="V39">
        <v>12</v>
      </c>
      <c r="W39" t="e">
        <f t="shared" si="12"/>
        <v>#N/A</v>
      </c>
      <c r="X39" t="e">
        <f t="shared" si="13"/>
        <v>#N/A</v>
      </c>
      <c r="AB39">
        <f>'12 družstiev Pretek č. 7'!L28</f>
        <v>0</v>
      </c>
      <c r="AC39">
        <f>'12 družstiev Pretek č. 7'!L27</f>
        <v>0</v>
      </c>
      <c r="AD39">
        <f>'12 družstiev Pretek č. 7'!$B$27</f>
        <v>0</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workbookViewId="0">
      <selection activeCell="A4" sqref="A4"/>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20" max="20" width="15.42578125" bestFit="1" customWidth="1"/>
    <col min="21" max="21" width="26.7109375" bestFit="1" customWidth="1"/>
    <col min="22" max="22" width="30.42578125" bestFit="1" customWidth="1"/>
    <col min="23" max="23" width="15.42578125" bestFit="1" customWidth="1"/>
    <col min="29" max="29" width="15.42578125" bestFit="1" customWidth="1"/>
    <col min="30" max="30" width="26.7109375" bestFit="1" customWidth="1"/>
    <col min="31" max="31" width="30.42578125" bestFit="1" customWidth="1"/>
    <col min="32" max="32" width="15.42578125" bestFit="1" customWidth="1"/>
  </cols>
  <sheetData>
    <row r="1" spans="1:34" ht="45" customHeight="1" x14ac:dyDescent="0.2">
      <c r="A1" s="87"/>
      <c r="B1" s="288" t="s">
        <v>105</v>
      </c>
      <c r="C1" s="288"/>
      <c r="D1" s="288"/>
      <c r="E1" s="288"/>
      <c r="F1" s="288"/>
      <c r="G1" s="289"/>
      <c r="H1" s="83"/>
      <c r="J1" s="87"/>
      <c r="K1" s="288" t="s">
        <v>106</v>
      </c>
      <c r="L1" s="288"/>
      <c r="M1" s="288"/>
      <c r="N1" s="288"/>
      <c r="O1" s="288"/>
      <c r="P1" s="289"/>
      <c r="Q1" s="83"/>
      <c r="S1" s="87"/>
      <c r="T1" s="288" t="s">
        <v>107</v>
      </c>
      <c r="U1" s="288"/>
      <c r="V1" s="288"/>
      <c r="W1" s="288"/>
      <c r="X1" s="288"/>
      <c r="Y1" s="289"/>
      <c r="Z1" s="83"/>
      <c r="AB1" s="87"/>
      <c r="AC1" s="288" t="s">
        <v>108</v>
      </c>
      <c r="AD1" s="288"/>
      <c r="AE1" s="288"/>
      <c r="AF1" s="288"/>
      <c r="AG1" s="288"/>
      <c r="AH1" s="289"/>
    </row>
    <row r="2" spans="1:34" ht="45" customHeight="1" thickBot="1" x14ac:dyDescent="0.25">
      <c r="A2" s="88"/>
      <c r="B2" s="283" t="str">
        <f xml:space="preserve">  '12 družstiev Pretek č. 8'!$C$1</f>
        <v xml:space="preserve">Miesto preteku: </v>
      </c>
      <c r="C2" s="283"/>
      <c r="D2" s="283"/>
      <c r="E2" s="284" t="str">
        <f>'12 družstiev Pretek č. 8'!$J$1</f>
        <v xml:space="preserve">Dátum :  </v>
      </c>
      <c r="F2" s="284"/>
      <c r="G2" s="285"/>
      <c r="H2" s="89"/>
      <c r="J2" s="88"/>
      <c r="K2" s="283" t="str">
        <f xml:space="preserve">  '12 družstiev Pretek č. 8'!$C$1</f>
        <v xml:space="preserve">Miesto preteku: </v>
      </c>
      <c r="L2" s="283"/>
      <c r="M2" s="283"/>
      <c r="N2" s="284" t="str">
        <f>'12 družstiev Pretek č. 8'!$J$1</f>
        <v xml:space="preserve">Dátum :  </v>
      </c>
      <c r="O2" s="284"/>
      <c r="P2" s="285"/>
      <c r="Q2" s="89"/>
      <c r="S2" s="88"/>
      <c r="T2" s="283" t="str">
        <f xml:space="preserve">  '12 družstiev Pretek č. 8'!$C$1</f>
        <v xml:space="preserve">Miesto preteku: </v>
      </c>
      <c r="U2" s="283"/>
      <c r="V2" s="283"/>
      <c r="W2" s="284" t="str">
        <f>'12 družstiev Pretek č. 8'!$J$1</f>
        <v xml:space="preserve">Dátum :  </v>
      </c>
      <c r="X2" s="284"/>
      <c r="Y2" s="285"/>
      <c r="Z2" s="89"/>
      <c r="AB2" s="88"/>
      <c r="AC2" s="283" t="str">
        <f xml:space="preserve">  '12 družstiev Pretek č. 8'!$C$1</f>
        <v xml:space="preserve">Miesto preteku: </v>
      </c>
      <c r="AD2" s="283"/>
      <c r="AE2" s="283"/>
      <c r="AF2" s="284" t="str">
        <f>'12 družstiev Pretek č. 8'!$J$1</f>
        <v xml:space="preserve">Dátum :  </v>
      </c>
      <c r="AG2" s="284"/>
      <c r="AH2" s="285"/>
    </row>
    <row r="3" spans="1:34" ht="24.95" customHeight="1" thickBot="1" x14ac:dyDescent="0.25">
      <c r="A3" s="90" t="s">
        <v>52</v>
      </c>
      <c r="B3" s="286" t="s">
        <v>53</v>
      </c>
      <c r="C3" s="287"/>
      <c r="D3" s="91" t="s">
        <v>54</v>
      </c>
      <c r="E3" s="92" t="s">
        <v>55</v>
      </c>
      <c r="F3" s="92" t="s">
        <v>56</v>
      </c>
      <c r="G3" s="93" t="s">
        <v>57</v>
      </c>
      <c r="H3" s="94"/>
      <c r="J3" s="90" t="s">
        <v>52</v>
      </c>
      <c r="K3" s="286" t="s">
        <v>53</v>
      </c>
      <c r="L3" s="287"/>
      <c r="M3" s="91" t="s">
        <v>54</v>
      </c>
      <c r="N3" s="92" t="s">
        <v>55</v>
      </c>
      <c r="O3" s="92" t="s">
        <v>56</v>
      </c>
      <c r="P3" s="93" t="s">
        <v>57</v>
      </c>
      <c r="Q3" s="94"/>
      <c r="S3" s="90" t="s">
        <v>52</v>
      </c>
      <c r="T3" s="286" t="s">
        <v>53</v>
      </c>
      <c r="U3" s="287"/>
      <c r="V3" s="91" t="s">
        <v>54</v>
      </c>
      <c r="W3" s="92" t="s">
        <v>55</v>
      </c>
      <c r="X3" s="92" t="s">
        <v>56</v>
      </c>
      <c r="Y3" s="93" t="s">
        <v>57</v>
      </c>
      <c r="Z3" s="94"/>
      <c r="AB3" s="90" t="s">
        <v>52</v>
      </c>
      <c r="AC3" s="286" t="s">
        <v>53</v>
      </c>
      <c r="AD3" s="287"/>
      <c r="AE3" s="91" t="s">
        <v>54</v>
      </c>
      <c r="AF3" s="92" t="s">
        <v>55</v>
      </c>
      <c r="AG3" s="92" t="s">
        <v>56</v>
      </c>
      <c r="AH3" s="93" t="s">
        <v>57</v>
      </c>
    </row>
    <row r="4" spans="1:34" ht="31.5" customHeight="1" thickTop="1" x14ac:dyDescent="0.3">
      <c r="A4" s="95">
        <v>1</v>
      </c>
      <c r="B4" s="281" t="e">
        <f t="shared" ref="B4:B15" si="0">E28</f>
        <v>#N/A</v>
      </c>
      <c r="C4" s="282"/>
      <c r="D4" s="96" t="e">
        <f t="shared" ref="D4:D15" si="1">F28</f>
        <v>#N/A</v>
      </c>
      <c r="E4" s="97"/>
      <c r="F4" s="97"/>
      <c r="G4" s="98"/>
      <c r="H4" s="8"/>
      <c r="J4" s="95">
        <v>1</v>
      </c>
      <c r="K4" s="281" t="e">
        <f t="shared" ref="K4:K15" si="2">N28</f>
        <v>#N/A</v>
      </c>
      <c r="L4" s="282"/>
      <c r="M4" s="96" t="e">
        <f t="shared" ref="M4:M15" si="3">O28</f>
        <v>#N/A</v>
      </c>
      <c r="N4" s="97"/>
      <c r="O4" s="97"/>
      <c r="P4" s="98"/>
      <c r="Q4" s="8"/>
      <c r="S4" s="95">
        <v>1</v>
      </c>
      <c r="T4" s="281" t="e">
        <f t="shared" ref="T4:T15" si="4">W28</f>
        <v>#N/A</v>
      </c>
      <c r="U4" s="282"/>
      <c r="V4" s="96" t="e">
        <f t="shared" ref="V4:V15" si="5">X28</f>
        <v>#N/A</v>
      </c>
      <c r="W4" s="97"/>
      <c r="X4" s="97"/>
      <c r="Y4" s="98"/>
      <c r="Z4" s="8"/>
      <c r="AB4" s="95">
        <v>1</v>
      </c>
      <c r="AC4" s="281" t="e">
        <f t="shared" ref="AC4:AC15" si="6">AF28</f>
        <v>#N/A</v>
      </c>
      <c r="AD4" s="282"/>
      <c r="AE4" s="96" t="e">
        <f t="shared" ref="AE4:AE15" si="7">AG28</f>
        <v>#N/A</v>
      </c>
      <c r="AF4" s="97"/>
      <c r="AG4" s="97"/>
      <c r="AH4" s="98"/>
    </row>
    <row r="5" spans="1:34" ht="31.5" customHeight="1" x14ac:dyDescent="0.3">
      <c r="A5" s="99">
        <v>2</v>
      </c>
      <c r="B5" s="279" t="e">
        <f t="shared" si="0"/>
        <v>#N/A</v>
      </c>
      <c r="C5" s="280"/>
      <c r="D5" s="100" t="e">
        <f t="shared" si="1"/>
        <v>#N/A</v>
      </c>
      <c r="E5" s="101"/>
      <c r="F5" s="101"/>
      <c r="G5" s="102"/>
      <c r="H5" s="8"/>
      <c r="J5" s="99">
        <v>2</v>
      </c>
      <c r="K5" s="279" t="e">
        <f t="shared" si="2"/>
        <v>#N/A</v>
      </c>
      <c r="L5" s="280"/>
      <c r="M5" s="100" t="e">
        <f t="shared" si="3"/>
        <v>#N/A</v>
      </c>
      <c r="N5" s="101"/>
      <c r="O5" s="101"/>
      <c r="P5" s="102"/>
      <c r="Q5" s="8"/>
      <c r="S5" s="99">
        <v>2</v>
      </c>
      <c r="T5" s="279" t="e">
        <f t="shared" si="4"/>
        <v>#N/A</v>
      </c>
      <c r="U5" s="280"/>
      <c r="V5" s="100" t="e">
        <f t="shared" si="5"/>
        <v>#N/A</v>
      </c>
      <c r="W5" s="101"/>
      <c r="X5" s="101"/>
      <c r="Y5" s="102"/>
      <c r="Z5" s="8"/>
      <c r="AB5" s="99">
        <v>2</v>
      </c>
      <c r="AC5" s="279" t="e">
        <f t="shared" si="6"/>
        <v>#N/A</v>
      </c>
      <c r="AD5" s="280"/>
      <c r="AE5" s="100" t="e">
        <f t="shared" si="7"/>
        <v>#N/A</v>
      </c>
      <c r="AF5" s="101"/>
      <c r="AG5" s="101"/>
      <c r="AH5" s="102"/>
    </row>
    <row r="6" spans="1:34" ht="31.5" customHeight="1" x14ac:dyDescent="0.3">
      <c r="A6" s="99">
        <v>3</v>
      </c>
      <c r="B6" s="279" t="e">
        <f t="shared" si="0"/>
        <v>#N/A</v>
      </c>
      <c r="C6" s="280"/>
      <c r="D6" s="100" t="e">
        <f t="shared" si="1"/>
        <v>#N/A</v>
      </c>
      <c r="E6" s="101"/>
      <c r="F6" s="101"/>
      <c r="G6" s="102"/>
      <c r="H6" s="8"/>
      <c r="J6" s="99">
        <v>3</v>
      </c>
      <c r="K6" s="279" t="e">
        <f t="shared" si="2"/>
        <v>#N/A</v>
      </c>
      <c r="L6" s="280"/>
      <c r="M6" s="100" t="e">
        <f t="shared" si="3"/>
        <v>#N/A</v>
      </c>
      <c r="N6" s="101"/>
      <c r="O6" s="101"/>
      <c r="P6" s="102"/>
      <c r="Q6" s="8"/>
      <c r="S6" s="99">
        <v>3</v>
      </c>
      <c r="T6" s="279" t="e">
        <f t="shared" si="4"/>
        <v>#N/A</v>
      </c>
      <c r="U6" s="280"/>
      <c r="V6" s="100" t="e">
        <f t="shared" si="5"/>
        <v>#N/A</v>
      </c>
      <c r="W6" s="101"/>
      <c r="X6" s="101"/>
      <c r="Y6" s="102"/>
      <c r="Z6" s="8"/>
      <c r="AB6" s="99">
        <v>3</v>
      </c>
      <c r="AC6" s="279" t="e">
        <f t="shared" si="6"/>
        <v>#N/A</v>
      </c>
      <c r="AD6" s="280"/>
      <c r="AE6" s="100" t="e">
        <f t="shared" si="7"/>
        <v>#N/A</v>
      </c>
      <c r="AF6" s="101"/>
      <c r="AG6" s="101"/>
      <c r="AH6" s="102"/>
    </row>
    <row r="7" spans="1:34" ht="31.5" customHeight="1" x14ac:dyDescent="0.3">
      <c r="A7" s="99">
        <v>4</v>
      </c>
      <c r="B7" s="279" t="e">
        <f t="shared" si="0"/>
        <v>#N/A</v>
      </c>
      <c r="C7" s="280"/>
      <c r="D7" s="100" t="e">
        <f t="shared" si="1"/>
        <v>#N/A</v>
      </c>
      <c r="E7" s="101"/>
      <c r="F7" s="101"/>
      <c r="G7" s="102"/>
      <c r="H7" s="8"/>
      <c r="J7" s="99">
        <v>4</v>
      </c>
      <c r="K7" s="279" t="e">
        <f t="shared" si="2"/>
        <v>#N/A</v>
      </c>
      <c r="L7" s="280"/>
      <c r="M7" s="100" t="e">
        <f t="shared" si="3"/>
        <v>#N/A</v>
      </c>
      <c r="N7" s="101"/>
      <c r="O7" s="101"/>
      <c r="P7" s="102"/>
      <c r="Q7" s="8"/>
      <c r="S7" s="99">
        <v>4</v>
      </c>
      <c r="T7" s="279" t="e">
        <f t="shared" si="4"/>
        <v>#N/A</v>
      </c>
      <c r="U7" s="280"/>
      <c r="V7" s="100" t="e">
        <f t="shared" si="5"/>
        <v>#N/A</v>
      </c>
      <c r="W7" s="101"/>
      <c r="X7" s="101"/>
      <c r="Y7" s="102"/>
      <c r="Z7" s="8"/>
      <c r="AB7" s="99">
        <v>4</v>
      </c>
      <c r="AC7" s="279" t="e">
        <f t="shared" si="6"/>
        <v>#N/A</v>
      </c>
      <c r="AD7" s="280"/>
      <c r="AE7" s="100" t="e">
        <f t="shared" si="7"/>
        <v>#N/A</v>
      </c>
      <c r="AF7" s="101"/>
      <c r="AG7" s="101"/>
      <c r="AH7" s="102"/>
    </row>
    <row r="8" spans="1:34" ht="31.5" customHeight="1" x14ac:dyDescent="0.3">
      <c r="A8" s="99">
        <v>5</v>
      </c>
      <c r="B8" s="279" t="e">
        <f t="shared" si="0"/>
        <v>#N/A</v>
      </c>
      <c r="C8" s="280"/>
      <c r="D8" s="100" t="e">
        <f t="shared" si="1"/>
        <v>#N/A</v>
      </c>
      <c r="E8" s="101"/>
      <c r="F8" s="101"/>
      <c r="G8" s="102"/>
      <c r="H8" s="8"/>
      <c r="J8" s="99">
        <v>5</v>
      </c>
      <c r="K8" s="279" t="e">
        <f t="shared" si="2"/>
        <v>#N/A</v>
      </c>
      <c r="L8" s="280"/>
      <c r="M8" s="100" t="e">
        <f t="shared" si="3"/>
        <v>#N/A</v>
      </c>
      <c r="N8" s="101"/>
      <c r="O8" s="101"/>
      <c r="P8" s="102"/>
      <c r="Q8" s="8"/>
      <c r="S8" s="99">
        <v>5</v>
      </c>
      <c r="T8" s="279" t="e">
        <f t="shared" si="4"/>
        <v>#N/A</v>
      </c>
      <c r="U8" s="280"/>
      <c r="V8" s="100" t="e">
        <f t="shared" si="5"/>
        <v>#N/A</v>
      </c>
      <c r="W8" s="101"/>
      <c r="X8" s="101"/>
      <c r="Y8" s="102"/>
      <c r="Z8" s="8"/>
      <c r="AB8" s="99">
        <v>5</v>
      </c>
      <c r="AC8" s="279" t="e">
        <f t="shared" si="6"/>
        <v>#N/A</v>
      </c>
      <c r="AD8" s="280"/>
      <c r="AE8" s="100" t="e">
        <f t="shared" si="7"/>
        <v>#N/A</v>
      </c>
      <c r="AF8" s="101"/>
      <c r="AG8" s="101"/>
      <c r="AH8" s="102"/>
    </row>
    <row r="9" spans="1:34" ht="31.5" customHeight="1" x14ac:dyDescent="0.3">
      <c r="A9" s="99">
        <v>6</v>
      </c>
      <c r="B9" s="279" t="e">
        <f t="shared" si="0"/>
        <v>#N/A</v>
      </c>
      <c r="C9" s="280"/>
      <c r="D9" s="100" t="e">
        <f t="shared" si="1"/>
        <v>#N/A</v>
      </c>
      <c r="E9" s="101"/>
      <c r="F9" s="103"/>
      <c r="G9" s="102"/>
      <c r="H9" s="8"/>
      <c r="J9" s="99">
        <v>6</v>
      </c>
      <c r="K9" s="279" t="e">
        <f t="shared" si="2"/>
        <v>#N/A</v>
      </c>
      <c r="L9" s="280"/>
      <c r="M9" s="100" t="e">
        <f t="shared" si="3"/>
        <v>#N/A</v>
      </c>
      <c r="N9" s="101"/>
      <c r="O9" s="103"/>
      <c r="P9" s="102"/>
      <c r="Q9" s="8"/>
      <c r="S9" s="99">
        <v>6</v>
      </c>
      <c r="T9" s="279" t="e">
        <f t="shared" si="4"/>
        <v>#N/A</v>
      </c>
      <c r="U9" s="280"/>
      <c r="V9" s="100" t="e">
        <f t="shared" si="5"/>
        <v>#N/A</v>
      </c>
      <c r="W9" s="101"/>
      <c r="X9" s="103"/>
      <c r="Y9" s="102"/>
      <c r="Z9" s="8"/>
      <c r="AB9" s="99">
        <v>6</v>
      </c>
      <c r="AC9" s="279" t="e">
        <f t="shared" si="6"/>
        <v>#N/A</v>
      </c>
      <c r="AD9" s="280"/>
      <c r="AE9" s="100" t="e">
        <f t="shared" si="7"/>
        <v>#N/A</v>
      </c>
      <c r="AF9" s="101"/>
      <c r="AG9" s="103"/>
      <c r="AH9" s="102"/>
    </row>
    <row r="10" spans="1:34" ht="31.5" customHeight="1" x14ac:dyDescent="0.3">
      <c r="A10" s="99">
        <v>7</v>
      </c>
      <c r="B10" s="279" t="e">
        <f t="shared" si="0"/>
        <v>#N/A</v>
      </c>
      <c r="C10" s="280"/>
      <c r="D10" s="100" t="e">
        <f t="shared" si="1"/>
        <v>#N/A</v>
      </c>
      <c r="E10" s="101"/>
      <c r="F10" s="101"/>
      <c r="G10" s="102"/>
      <c r="H10" s="8"/>
      <c r="J10" s="99">
        <v>7</v>
      </c>
      <c r="K10" s="279" t="e">
        <f t="shared" si="2"/>
        <v>#N/A</v>
      </c>
      <c r="L10" s="280"/>
      <c r="M10" s="100" t="e">
        <f t="shared" si="3"/>
        <v>#N/A</v>
      </c>
      <c r="N10" s="101"/>
      <c r="O10" s="101"/>
      <c r="P10" s="102"/>
      <c r="Q10" s="8"/>
      <c r="S10" s="99">
        <v>7</v>
      </c>
      <c r="T10" s="279" t="e">
        <f t="shared" si="4"/>
        <v>#N/A</v>
      </c>
      <c r="U10" s="280"/>
      <c r="V10" s="100" t="e">
        <f t="shared" si="5"/>
        <v>#N/A</v>
      </c>
      <c r="W10" s="101"/>
      <c r="X10" s="101"/>
      <c r="Y10" s="102"/>
      <c r="Z10" s="8"/>
      <c r="AB10" s="99">
        <v>7</v>
      </c>
      <c r="AC10" s="279" t="e">
        <f t="shared" si="6"/>
        <v>#N/A</v>
      </c>
      <c r="AD10" s="280"/>
      <c r="AE10" s="100" t="e">
        <f t="shared" si="7"/>
        <v>#N/A</v>
      </c>
      <c r="AF10" s="101"/>
      <c r="AG10" s="101"/>
      <c r="AH10" s="102"/>
    </row>
    <row r="11" spans="1:34" ht="31.5" customHeight="1" x14ac:dyDescent="0.3">
      <c r="A11" s="99">
        <v>8</v>
      </c>
      <c r="B11" s="279" t="e">
        <f t="shared" si="0"/>
        <v>#N/A</v>
      </c>
      <c r="C11" s="280"/>
      <c r="D11" s="100" t="e">
        <f t="shared" si="1"/>
        <v>#N/A</v>
      </c>
      <c r="E11" s="101"/>
      <c r="F11" s="101"/>
      <c r="G11" s="102"/>
      <c r="H11" s="8"/>
      <c r="J11" s="99">
        <v>8</v>
      </c>
      <c r="K11" s="279" t="e">
        <f t="shared" si="2"/>
        <v>#N/A</v>
      </c>
      <c r="L11" s="280"/>
      <c r="M11" s="100" t="e">
        <f t="shared" si="3"/>
        <v>#N/A</v>
      </c>
      <c r="N11" s="101"/>
      <c r="O11" s="101"/>
      <c r="P11" s="102"/>
      <c r="Q11" s="8"/>
      <c r="S11" s="99">
        <v>8</v>
      </c>
      <c r="T11" s="279" t="e">
        <f t="shared" si="4"/>
        <v>#N/A</v>
      </c>
      <c r="U11" s="280"/>
      <c r="V11" s="100" t="e">
        <f t="shared" si="5"/>
        <v>#N/A</v>
      </c>
      <c r="W11" s="101"/>
      <c r="X11" s="101"/>
      <c r="Y11" s="102"/>
      <c r="Z11" s="8"/>
      <c r="AB11" s="99">
        <v>8</v>
      </c>
      <c r="AC11" s="279" t="e">
        <f t="shared" si="6"/>
        <v>#N/A</v>
      </c>
      <c r="AD11" s="280"/>
      <c r="AE11" s="100" t="e">
        <f t="shared" si="7"/>
        <v>#N/A</v>
      </c>
      <c r="AF11" s="101"/>
      <c r="AG11" s="101"/>
      <c r="AH11" s="102"/>
    </row>
    <row r="12" spans="1:34" ht="31.5" customHeight="1" x14ac:dyDescent="0.3">
      <c r="A12" s="99">
        <v>9</v>
      </c>
      <c r="B12" s="279" t="e">
        <f t="shared" si="0"/>
        <v>#N/A</v>
      </c>
      <c r="C12" s="280"/>
      <c r="D12" s="100" t="e">
        <f t="shared" si="1"/>
        <v>#N/A</v>
      </c>
      <c r="E12" s="101"/>
      <c r="F12" s="101"/>
      <c r="G12" s="102"/>
      <c r="H12" s="8"/>
      <c r="J12" s="99">
        <v>9</v>
      </c>
      <c r="K12" s="279" t="e">
        <f t="shared" si="2"/>
        <v>#N/A</v>
      </c>
      <c r="L12" s="280"/>
      <c r="M12" s="100" t="e">
        <f t="shared" si="3"/>
        <v>#N/A</v>
      </c>
      <c r="N12" s="101"/>
      <c r="O12" s="101"/>
      <c r="P12" s="102"/>
      <c r="Q12" s="8"/>
      <c r="S12" s="99">
        <v>9</v>
      </c>
      <c r="T12" s="279" t="e">
        <f t="shared" si="4"/>
        <v>#N/A</v>
      </c>
      <c r="U12" s="280"/>
      <c r="V12" s="100" t="e">
        <f t="shared" si="5"/>
        <v>#N/A</v>
      </c>
      <c r="W12" s="101"/>
      <c r="X12" s="101"/>
      <c r="Y12" s="102"/>
      <c r="Z12" s="8"/>
      <c r="AB12" s="99">
        <v>9</v>
      </c>
      <c r="AC12" s="279" t="e">
        <f t="shared" si="6"/>
        <v>#N/A</v>
      </c>
      <c r="AD12" s="280"/>
      <c r="AE12" s="100" t="e">
        <f t="shared" si="7"/>
        <v>#N/A</v>
      </c>
      <c r="AF12" s="101"/>
      <c r="AG12" s="101"/>
      <c r="AH12" s="102"/>
    </row>
    <row r="13" spans="1:34" ht="31.5" customHeight="1" x14ac:dyDescent="0.3">
      <c r="A13" s="99">
        <v>10</v>
      </c>
      <c r="B13" s="279" t="e">
        <f t="shared" si="0"/>
        <v>#N/A</v>
      </c>
      <c r="C13" s="280"/>
      <c r="D13" s="100" t="e">
        <f t="shared" si="1"/>
        <v>#N/A</v>
      </c>
      <c r="E13" s="101"/>
      <c r="F13" s="101"/>
      <c r="G13" s="102"/>
      <c r="H13" s="8"/>
      <c r="J13" s="99">
        <v>10</v>
      </c>
      <c r="K13" s="279" t="e">
        <f t="shared" si="2"/>
        <v>#N/A</v>
      </c>
      <c r="L13" s="280"/>
      <c r="M13" s="100" t="e">
        <f t="shared" si="3"/>
        <v>#N/A</v>
      </c>
      <c r="N13" s="101"/>
      <c r="O13" s="101"/>
      <c r="P13" s="102"/>
      <c r="Q13" s="8"/>
      <c r="S13" s="99">
        <v>10</v>
      </c>
      <c r="T13" s="279" t="e">
        <f t="shared" si="4"/>
        <v>#N/A</v>
      </c>
      <c r="U13" s="280"/>
      <c r="V13" s="100" t="e">
        <f t="shared" si="5"/>
        <v>#N/A</v>
      </c>
      <c r="W13" s="101"/>
      <c r="X13" s="101"/>
      <c r="Y13" s="102"/>
      <c r="Z13" s="8"/>
      <c r="AB13" s="99">
        <v>10</v>
      </c>
      <c r="AC13" s="279" t="e">
        <f t="shared" si="6"/>
        <v>#N/A</v>
      </c>
      <c r="AD13" s="280"/>
      <c r="AE13" s="100" t="e">
        <f t="shared" si="7"/>
        <v>#N/A</v>
      </c>
      <c r="AF13" s="101"/>
      <c r="AG13" s="101"/>
      <c r="AH13" s="102"/>
    </row>
    <row r="14" spans="1:34" ht="31.5" customHeight="1" x14ac:dyDescent="0.3">
      <c r="A14" s="99">
        <v>11</v>
      </c>
      <c r="B14" s="279" t="e">
        <f t="shared" si="0"/>
        <v>#N/A</v>
      </c>
      <c r="C14" s="280"/>
      <c r="D14" s="100" t="e">
        <f t="shared" si="1"/>
        <v>#N/A</v>
      </c>
      <c r="E14" s="101"/>
      <c r="F14" s="101"/>
      <c r="G14" s="102"/>
      <c r="H14" s="8"/>
      <c r="J14" s="99">
        <v>11</v>
      </c>
      <c r="K14" s="279" t="e">
        <f t="shared" si="2"/>
        <v>#N/A</v>
      </c>
      <c r="L14" s="280"/>
      <c r="M14" s="100" t="e">
        <f t="shared" si="3"/>
        <v>#N/A</v>
      </c>
      <c r="N14" s="101"/>
      <c r="O14" s="101"/>
      <c r="P14" s="102"/>
      <c r="Q14" s="8"/>
      <c r="S14" s="99">
        <v>11</v>
      </c>
      <c r="T14" s="279" t="e">
        <f t="shared" si="4"/>
        <v>#N/A</v>
      </c>
      <c r="U14" s="280"/>
      <c r="V14" s="100" t="e">
        <f t="shared" si="5"/>
        <v>#N/A</v>
      </c>
      <c r="W14" s="101"/>
      <c r="X14" s="101"/>
      <c r="Y14" s="102"/>
      <c r="Z14" s="8"/>
      <c r="AB14" s="99">
        <v>11</v>
      </c>
      <c r="AC14" s="279" t="e">
        <f t="shared" si="6"/>
        <v>#N/A</v>
      </c>
      <c r="AD14" s="280"/>
      <c r="AE14" s="100" t="e">
        <f t="shared" si="7"/>
        <v>#N/A</v>
      </c>
      <c r="AF14" s="101"/>
      <c r="AG14" s="101"/>
      <c r="AH14" s="102"/>
    </row>
    <row r="15" spans="1:34" ht="31.5" customHeight="1" x14ac:dyDescent="0.3">
      <c r="A15" s="99">
        <v>12</v>
      </c>
      <c r="B15" s="279" t="e">
        <f t="shared" si="0"/>
        <v>#N/A</v>
      </c>
      <c r="C15" s="280"/>
      <c r="D15" s="100" t="e">
        <f t="shared" si="1"/>
        <v>#N/A</v>
      </c>
      <c r="E15" s="101"/>
      <c r="F15" s="101"/>
      <c r="G15" s="102"/>
      <c r="H15" s="8"/>
      <c r="J15" s="99">
        <v>12</v>
      </c>
      <c r="K15" s="279" t="e">
        <f t="shared" si="2"/>
        <v>#N/A</v>
      </c>
      <c r="L15" s="280"/>
      <c r="M15" s="100" t="e">
        <f t="shared" si="3"/>
        <v>#N/A</v>
      </c>
      <c r="N15" s="101"/>
      <c r="O15" s="101"/>
      <c r="P15" s="102"/>
      <c r="Q15" s="8"/>
      <c r="S15" s="99">
        <v>12</v>
      </c>
      <c r="T15" s="279" t="e">
        <f t="shared" si="4"/>
        <v>#N/A</v>
      </c>
      <c r="U15" s="280"/>
      <c r="V15" s="100" t="e">
        <f t="shared" si="5"/>
        <v>#N/A</v>
      </c>
      <c r="W15" s="101"/>
      <c r="X15" s="101"/>
      <c r="Y15" s="102"/>
      <c r="Z15" s="8"/>
      <c r="AB15" s="99">
        <v>12</v>
      </c>
      <c r="AC15" s="279" t="e">
        <f t="shared" si="6"/>
        <v>#N/A</v>
      </c>
      <c r="AD15" s="280"/>
      <c r="AE15" s="100" t="e">
        <f t="shared" si="7"/>
        <v>#N/A</v>
      </c>
      <c r="AF15" s="101"/>
      <c r="AG15" s="101"/>
      <c r="AH15" s="102"/>
    </row>
    <row r="16" spans="1:34" ht="31.5" customHeight="1" x14ac:dyDescent="0.3">
      <c r="A16" s="99">
        <v>13</v>
      </c>
      <c r="B16" s="279"/>
      <c r="C16" s="280"/>
      <c r="D16" s="104"/>
      <c r="E16" s="101"/>
      <c r="F16" s="101"/>
      <c r="G16" s="102"/>
      <c r="H16" s="8"/>
      <c r="J16" s="99">
        <v>13</v>
      </c>
      <c r="K16" s="279"/>
      <c r="L16" s="280"/>
      <c r="M16" s="104"/>
      <c r="N16" s="101"/>
      <c r="O16" s="101"/>
      <c r="P16" s="102"/>
      <c r="Q16" s="8"/>
      <c r="S16" s="99">
        <v>13</v>
      </c>
      <c r="T16" s="279"/>
      <c r="U16" s="280"/>
      <c r="V16" s="104"/>
      <c r="W16" s="101"/>
      <c r="X16" s="101"/>
      <c r="Y16" s="102"/>
      <c r="Z16" s="8"/>
      <c r="AB16" s="99">
        <v>13</v>
      </c>
      <c r="AC16" s="279"/>
      <c r="AD16" s="280"/>
      <c r="AE16" s="104"/>
      <c r="AF16" s="101"/>
      <c r="AG16" s="101"/>
      <c r="AH16" s="102"/>
    </row>
    <row r="17" spans="1:34" ht="31.5" customHeight="1" x14ac:dyDescent="0.3">
      <c r="A17" s="99">
        <v>14</v>
      </c>
      <c r="B17" s="279"/>
      <c r="C17" s="280"/>
      <c r="D17" s="105"/>
      <c r="E17" s="106"/>
      <c r="F17" s="106"/>
      <c r="G17" s="107"/>
      <c r="H17" s="8"/>
      <c r="J17" s="99">
        <v>14</v>
      </c>
      <c r="K17" s="279"/>
      <c r="L17" s="280"/>
      <c r="M17" s="105"/>
      <c r="N17" s="106"/>
      <c r="O17" s="106"/>
      <c r="P17" s="107"/>
      <c r="Q17" s="8"/>
      <c r="S17" s="99">
        <v>14</v>
      </c>
      <c r="T17" s="279"/>
      <c r="U17" s="280"/>
      <c r="V17" s="105"/>
      <c r="W17" s="106"/>
      <c r="X17" s="106"/>
      <c r="Y17" s="107"/>
      <c r="Z17" s="8"/>
      <c r="AB17" s="99">
        <v>14</v>
      </c>
      <c r="AC17" s="279"/>
      <c r="AD17" s="280"/>
      <c r="AE17" s="105"/>
      <c r="AF17" s="106"/>
      <c r="AG17" s="106"/>
      <c r="AH17" s="107"/>
    </row>
    <row r="18" spans="1:34" ht="31.5" customHeight="1" x14ac:dyDescent="0.3">
      <c r="A18" s="99">
        <v>15</v>
      </c>
      <c r="B18" s="279"/>
      <c r="C18" s="280"/>
      <c r="D18" s="104"/>
      <c r="E18" s="101"/>
      <c r="F18" s="101"/>
      <c r="G18" s="102"/>
      <c r="H18" s="8"/>
      <c r="J18" s="99">
        <v>15</v>
      </c>
      <c r="K18" s="279"/>
      <c r="L18" s="280"/>
      <c r="M18" s="104"/>
      <c r="N18" s="101"/>
      <c r="O18" s="101"/>
      <c r="P18" s="102"/>
      <c r="Q18" s="8"/>
      <c r="S18" s="99">
        <v>15</v>
      </c>
      <c r="T18" s="279"/>
      <c r="U18" s="280"/>
      <c r="V18" s="104"/>
      <c r="W18" s="101"/>
      <c r="X18" s="101"/>
      <c r="Y18" s="102"/>
      <c r="Z18" s="8"/>
      <c r="AB18" s="99">
        <v>15</v>
      </c>
      <c r="AC18" s="279"/>
      <c r="AD18" s="280"/>
      <c r="AE18" s="104"/>
      <c r="AF18" s="101"/>
      <c r="AG18" s="101"/>
      <c r="AH18" s="102"/>
    </row>
    <row r="19" spans="1:34" ht="31.5" customHeight="1" x14ac:dyDescent="0.3">
      <c r="A19" s="99">
        <v>16</v>
      </c>
      <c r="B19" s="279"/>
      <c r="C19" s="280"/>
      <c r="D19" s="104"/>
      <c r="E19" s="101"/>
      <c r="F19" s="101"/>
      <c r="G19" s="102"/>
      <c r="H19" s="8"/>
      <c r="J19" s="99">
        <v>16</v>
      </c>
      <c r="K19" s="279"/>
      <c r="L19" s="280"/>
      <c r="M19" s="104"/>
      <c r="N19" s="101"/>
      <c r="O19" s="101"/>
      <c r="P19" s="102"/>
      <c r="Q19" s="8"/>
      <c r="S19" s="99">
        <v>16</v>
      </c>
      <c r="T19" s="279"/>
      <c r="U19" s="280"/>
      <c r="V19" s="104"/>
      <c r="W19" s="101"/>
      <c r="X19" s="101"/>
      <c r="Y19" s="102"/>
      <c r="Z19" s="8"/>
      <c r="AB19" s="99">
        <v>16</v>
      </c>
      <c r="AC19" s="279"/>
      <c r="AD19" s="280"/>
      <c r="AE19" s="104"/>
      <c r="AF19" s="101"/>
      <c r="AG19" s="101"/>
      <c r="AH19" s="102"/>
    </row>
    <row r="20" spans="1:34" ht="31.5" customHeight="1" x14ac:dyDescent="0.3">
      <c r="A20" s="99">
        <v>17</v>
      </c>
      <c r="B20" s="279"/>
      <c r="C20" s="280"/>
      <c r="D20" s="104"/>
      <c r="E20" s="101"/>
      <c r="F20" s="101"/>
      <c r="G20" s="102"/>
      <c r="H20" s="8"/>
      <c r="J20" s="99">
        <v>17</v>
      </c>
      <c r="K20" s="279"/>
      <c r="L20" s="280"/>
      <c r="M20" s="104"/>
      <c r="N20" s="101"/>
      <c r="O20" s="101"/>
      <c r="P20" s="102"/>
      <c r="Q20" s="8"/>
      <c r="S20" s="99">
        <v>17</v>
      </c>
      <c r="T20" s="279"/>
      <c r="U20" s="280"/>
      <c r="V20" s="104"/>
      <c r="W20" s="101"/>
      <c r="X20" s="101"/>
      <c r="Y20" s="102"/>
      <c r="Z20" s="8"/>
      <c r="AB20" s="99">
        <v>17</v>
      </c>
      <c r="AC20" s="279"/>
      <c r="AD20" s="280"/>
      <c r="AE20" s="104"/>
      <c r="AF20" s="101"/>
      <c r="AG20" s="101"/>
      <c r="AH20" s="102"/>
    </row>
    <row r="21" spans="1:34" ht="31.5" customHeight="1" x14ac:dyDescent="0.3">
      <c r="A21" s="99">
        <v>18</v>
      </c>
      <c r="B21" s="279"/>
      <c r="C21" s="280"/>
      <c r="D21" s="108"/>
      <c r="E21" s="97"/>
      <c r="F21" s="97"/>
      <c r="G21" s="98"/>
      <c r="H21" s="8"/>
      <c r="J21" s="99">
        <v>18</v>
      </c>
      <c r="K21" s="279"/>
      <c r="L21" s="280"/>
      <c r="M21" s="108"/>
      <c r="N21" s="97"/>
      <c r="O21" s="97"/>
      <c r="P21" s="98"/>
      <c r="Q21" s="8"/>
      <c r="S21" s="99">
        <v>18</v>
      </c>
      <c r="T21" s="279"/>
      <c r="U21" s="280"/>
      <c r="V21" s="108"/>
      <c r="W21" s="97"/>
      <c r="X21" s="97"/>
      <c r="Y21" s="98"/>
      <c r="Z21" s="8"/>
      <c r="AB21" s="99">
        <v>18</v>
      </c>
      <c r="AC21" s="279"/>
      <c r="AD21" s="280"/>
      <c r="AE21" s="108"/>
      <c r="AF21" s="97"/>
      <c r="AG21" s="97"/>
      <c r="AH21" s="98"/>
    </row>
    <row r="22" spans="1:34" ht="31.5" customHeight="1" x14ac:dyDescent="0.3">
      <c r="A22" s="99">
        <v>19</v>
      </c>
      <c r="B22" s="275"/>
      <c r="C22" s="276"/>
      <c r="D22" s="104"/>
      <c r="E22" s="101"/>
      <c r="F22" s="101"/>
      <c r="G22" s="102"/>
      <c r="H22" s="8"/>
      <c r="J22" s="99">
        <v>19</v>
      </c>
      <c r="K22" s="275"/>
      <c r="L22" s="276"/>
      <c r="M22" s="104"/>
      <c r="N22" s="101"/>
      <c r="O22" s="101"/>
      <c r="P22" s="102"/>
      <c r="Q22" s="8"/>
      <c r="S22" s="99">
        <v>19</v>
      </c>
      <c r="T22" s="275"/>
      <c r="U22" s="276"/>
      <c r="V22" s="104"/>
      <c r="W22" s="101"/>
      <c r="X22" s="101"/>
      <c r="Y22" s="102"/>
      <c r="Z22" s="8"/>
      <c r="AB22" s="99">
        <v>19</v>
      </c>
      <c r="AC22" s="275"/>
      <c r="AD22" s="276"/>
      <c r="AE22" s="104"/>
      <c r="AF22" s="101"/>
      <c r="AG22" s="101"/>
      <c r="AH22" s="102"/>
    </row>
    <row r="23" spans="1:34" ht="31.5" customHeight="1" thickBot="1" x14ac:dyDescent="0.35">
      <c r="A23" s="109">
        <v>20</v>
      </c>
      <c r="B23" s="277"/>
      <c r="C23" s="278"/>
      <c r="D23" s="110"/>
      <c r="E23" s="111"/>
      <c r="F23" s="111"/>
      <c r="G23" s="112"/>
      <c r="H23" s="8"/>
      <c r="J23" s="109">
        <v>20</v>
      </c>
      <c r="K23" s="277"/>
      <c r="L23" s="278"/>
      <c r="M23" s="110"/>
      <c r="N23" s="111"/>
      <c r="O23" s="111"/>
      <c r="P23" s="112"/>
      <c r="Q23" s="8"/>
      <c r="S23" s="109">
        <v>20</v>
      </c>
      <c r="T23" s="277"/>
      <c r="U23" s="278"/>
      <c r="V23" s="110"/>
      <c r="W23" s="111"/>
      <c r="X23" s="111"/>
      <c r="Y23" s="112"/>
      <c r="Z23" s="8"/>
      <c r="AB23" s="109">
        <v>20</v>
      </c>
      <c r="AC23" s="277"/>
      <c r="AD23" s="278"/>
      <c r="AE23" s="110"/>
      <c r="AF23" s="111"/>
      <c r="AG23" s="111"/>
      <c r="AH23" s="112"/>
    </row>
    <row r="24" spans="1:34" ht="33.75" customHeight="1" x14ac:dyDescent="0.35">
      <c r="A24" s="273" t="s">
        <v>58</v>
      </c>
      <c r="B24" s="273"/>
      <c r="C24" s="273"/>
      <c r="D24" s="274" t="s">
        <v>59</v>
      </c>
      <c r="E24" s="274"/>
      <c r="F24" s="274"/>
      <c r="J24" s="273" t="s">
        <v>58</v>
      </c>
      <c r="K24" s="273"/>
      <c r="L24" s="273"/>
      <c r="M24" s="274" t="s">
        <v>59</v>
      </c>
      <c r="N24" s="274"/>
      <c r="O24" s="274"/>
      <c r="S24" s="273" t="s">
        <v>58</v>
      </c>
      <c r="T24" s="273"/>
      <c r="U24" s="273"/>
      <c r="V24" s="274" t="s">
        <v>59</v>
      </c>
      <c r="W24" s="274"/>
      <c r="X24" s="274"/>
      <c r="AB24" s="273" t="s">
        <v>58</v>
      </c>
      <c r="AC24" s="273"/>
      <c r="AD24" s="273"/>
      <c r="AE24" s="274" t="s">
        <v>59</v>
      </c>
      <c r="AF24" s="274"/>
      <c r="AG24" s="274"/>
    </row>
    <row r="27" spans="1:34" x14ac:dyDescent="0.2">
      <c r="A27" t="s">
        <v>60</v>
      </c>
      <c r="B27" t="s">
        <v>61</v>
      </c>
      <c r="J27" t="s">
        <v>60</v>
      </c>
      <c r="K27" t="s">
        <v>61</v>
      </c>
      <c r="S27" t="s">
        <v>60</v>
      </c>
      <c r="T27" t="s">
        <v>61</v>
      </c>
      <c r="AB27" t="s">
        <v>60</v>
      </c>
      <c r="AC27" t="s">
        <v>61</v>
      </c>
    </row>
    <row r="28" spans="1:34" x14ac:dyDescent="0.2">
      <c r="A28">
        <f>'12 družstiev Pretek č. 8'!C6</f>
        <v>0</v>
      </c>
      <c r="B28">
        <f>'12 družstiev Pretek č. 8'!C5</f>
        <v>0</v>
      </c>
      <c r="C28">
        <f>'12 družstiev Pretek č. 8'!$B$5</f>
        <v>0</v>
      </c>
      <c r="D28">
        <v>1</v>
      </c>
      <c r="E28" t="e">
        <f>VLOOKUP($D28,$A$28:$B$39,COLUMN($B$28:$B$39),0)</f>
        <v>#N/A</v>
      </c>
      <c r="F28" t="e">
        <f>VLOOKUP($D28,$A$28:$C$39,COLUMN($C$28:$C$39),0)</f>
        <v>#N/A</v>
      </c>
      <c r="J28">
        <f>'12 družstiev Pretek č. 8'!F6</f>
        <v>0</v>
      </c>
      <c r="K28">
        <f>'12 družstiev Pretek č. 8'!F5</f>
        <v>0</v>
      </c>
      <c r="L28">
        <f>'12 družstiev Pretek č. 8'!$B$5</f>
        <v>0</v>
      </c>
      <c r="M28">
        <v>1</v>
      </c>
      <c r="N28" t="e">
        <f>VLOOKUP($M28,$J$28:$K$39,COLUMN($B$28:$B$39),0)</f>
        <v>#N/A</v>
      </c>
      <c r="O28" t="e">
        <f>VLOOKUP($M28,$J$28:$L$39,COLUMN($C$28:$C$39),0)</f>
        <v>#N/A</v>
      </c>
      <c r="S28">
        <f>'12 družstiev Pretek č. 8'!I6</f>
        <v>0</v>
      </c>
      <c r="T28">
        <f>'12 družstiev Pretek č. 8'!I5</f>
        <v>0</v>
      </c>
      <c r="U28">
        <f>'12 družstiev Pretek č. 8'!$B$5</f>
        <v>0</v>
      </c>
      <c r="V28">
        <v>1</v>
      </c>
      <c r="W28" t="e">
        <f>VLOOKUP($V28,$S$28:$T$39,COLUMN($B$28:$B$39),0)</f>
        <v>#N/A</v>
      </c>
      <c r="X28" t="e">
        <f>VLOOKUP($V28,$S$28:$U$39,COLUMN($C$28:$C$39),0)</f>
        <v>#N/A</v>
      </c>
      <c r="AB28">
        <f>'12 družstiev Pretek č. 8'!L6</f>
        <v>0</v>
      </c>
      <c r="AC28">
        <f>'12 družstiev Pretek č. 8'!L5</f>
        <v>0</v>
      </c>
      <c r="AD28">
        <f>'12 družstiev Pretek č. 8'!$B$5</f>
        <v>0</v>
      </c>
      <c r="AE28">
        <v>1</v>
      </c>
      <c r="AF28" t="e">
        <f>VLOOKUP($AE28,$AB$28:$AC$39,COLUMN($B$28:$B$39),0)</f>
        <v>#N/A</v>
      </c>
      <c r="AG28" t="e">
        <f>VLOOKUP($AE28,$AB$28:$AD$39,COLUMN($C$28:$C$39),0)</f>
        <v>#N/A</v>
      </c>
    </row>
    <row r="29" spans="1:34" x14ac:dyDescent="0.2">
      <c r="A29">
        <f>'12 družstiev Pretek č. 8'!C8</f>
        <v>0</v>
      </c>
      <c r="B29">
        <f>'12 družstiev Pretek č. 8'!C7</f>
        <v>0</v>
      </c>
      <c r="C29">
        <f>'12 družstiev Pretek č. 8'!$B$7</f>
        <v>0</v>
      </c>
      <c r="D29">
        <v>2</v>
      </c>
      <c r="E29" t="e">
        <f t="shared" ref="E29:E39" si="8">VLOOKUP($D29,$A$28:$B$39,COLUMN($B$28:$B$39),0)</f>
        <v>#N/A</v>
      </c>
      <c r="F29" t="e">
        <f t="shared" ref="F29:F39" si="9">VLOOKUP($D29,$A$28:$C$39,COLUMN($C$28:$C$39),0)</f>
        <v>#N/A</v>
      </c>
      <c r="J29">
        <f>'12 družstiev Pretek č. 8'!F8</f>
        <v>0</v>
      </c>
      <c r="K29">
        <f>'12 družstiev Pretek č. 8'!F7</f>
        <v>0</v>
      </c>
      <c r="L29">
        <f>'12 družstiev Pretek č. 8'!$B$7</f>
        <v>0</v>
      </c>
      <c r="M29">
        <v>2</v>
      </c>
      <c r="N29" t="e">
        <f t="shared" ref="N29:N39" si="10">VLOOKUP($M29,$J$28:$K$39,COLUMN($B$28:$B$39),0)</f>
        <v>#N/A</v>
      </c>
      <c r="O29" t="e">
        <f t="shared" ref="O29:O39" si="11">VLOOKUP($M29,$J$28:$L$39,COLUMN($C$28:$C$39),0)</f>
        <v>#N/A</v>
      </c>
      <c r="S29">
        <f>'12 družstiev Pretek č. 8'!I8</f>
        <v>0</v>
      </c>
      <c r="T29">
        <f>'12 družstiev Pretek č. 8'!I7</f>
        <v>0</v>
      </c>
      <c r="U29">
        <f>'12 družstiev Pretek č. 8'!$B$7</f>
        <v>0</v>
      </c>
      <c r="V29">
        <v>2</v>
      </c>
      <c r="W29" t="e">
        <f t="shared" ref="W29:W39" si="12">VLOOKUP($V29,$S$28:$T$39,COLUMN($B$28:$B$39),0)</f>
        <v>#N/A</v>
      </c>
      <c r="X29" t="e">
        <f t="shared" ref="X29:X39" si="13">VLOOKUP($V29,$S$28:$U$39,COLUMN($C$28:$C$39),0)</f>
        <v>#N/A</v>
      </c>
      <c r="AB29">
        <f>'12 družstiev Pretek č. 8'!L8</f>
        <v>0</v>
      </c>
      <c r="AC29">
        <f>'12 družstiev Pretek č. 8'!L7</f>
        <v>0</v>
      </c>
      <c r="AD29">
        <f>'12 družstiev Pretek č. 8'!$B$7</f>
        <v>0</v>
      </c>
      <c r="AE29">
        <v>2</v>
      </c>
      <c r="AF29" t="e">
        <f t="shared" ref="AF29:AF39" si="14">VLOOKUP($AE29,$AB$28:$AC$39,COLUMN($B$28:$B$39),0)</f>
        <v>#N/A</v>
      </c>
      <c r="AG29" t="e">
        <f t="shared" ref="AG29:AG39" si="15">VLOOKUP($AE29,$AB$28:$AD$39,COLUMN($C$28:$C$39),0)</f>
        <v>#N/A</v>
      </c>
    </row>
    <row r="30" spans="1:34" x14ac:dyDescent="0.2">
      <c r="A30">
        <f>'12 družstiev Pretek č. 8'!C10</f>
        <v>0</v>
      </c>
      <c r="B30">
        <f>'12 družstiev Pretek č. 8'!C9</f>
        <v>0</v>
      </c>
      <c r="C30">
        <f>'12 družstiev Pretek č. 8'!$B$9</f>
        <v>0</v>
      </c>
      <c r="D30">
        <v>3</v>
      </c>
      <c r="E30" t="e">
        <f t="shared" si="8"/>
        <v>#N/A</v>
      </c>
      <c r="F30" t="e">
        <f t="shared" si="9"/>
        <v>#N/A</v>
      </c>
      <c r="J30">
        <f>'12 družstiev Pretek č. 8'!F10</f>
        <v>0</v>
      </c>
      <c r="K30">
        <f>'12 družstiev Pretek č. 8'!F9</f>
        <v>0</v>
      </c>
      <c r="L30">
        <f>'12 družstiev Pretek č. 8'!$B$9</f>
        <v>0</v>
      </c>
      <c r="M30">
        <v>3</v>
      </c>
      <c r="N30" t="e">
        <f t="shared" si="10"/>
        <v>#N/A</v>
      </c>
      <c r="O30" t="e">
        <f t="shared" si="11"/>
        <v>#N/A</v>
      </c>
      <c r="S30">
        <f>'12 družstiev Pretek č. 8'!I10</f>
        <v>0</v>
      </c>
      <c r="T30">
        <f>'12 družstiev Pretek č. 8'!I9</f>
        <v>0</v>
      </c>
      <c r="U30">
        <f>'12 družstiev Pretek č. 8'!$B$9</f>
        <v>0</v>
      </c>
      <c r="V30">
        <v>3</v>
      </c>
      <c r="W30" t="e">
        <f t="shared" si="12"/>
        <v>#N/A</v>
      </c>
      <c r="X30" t="e">
        <f t="shared" si="13"/>
        <v>#N/A</v>
      </c>
      <c r="AB30">
        <f>'12 družstiev Pretek č. 8'!L10</f>
        <v>0</v>
      </c>
      <c r="AC30">
        <f>'12 družstiev Pretek č. 8'!L9</f>
        <v>0</v>
      </c>
      <c r="AD30">
        <f>'12 družstiev Pretek č. 8'!$B$9</f>
        <v>0</v>
      </c>
      <c r="AE30">
        <v>3</v>
      </c>
      <c r="AF30" t="e">
        <f t="shared" si="14"/>
        <v>#N/A</v>
      </c>
      <c r="AG30" t="e">
        <f t="shared" si="15"/>
        <v>#N/A</v>
      </c>
    </row>
    <row r="31" spans="1:34" x14ac:dyDescent="0.2">
      <c r="A31">
        <f>'12 družstiev Pretek č. 8'!C12</f>
        <v>0</v>
      </c>
      <c r="B31">
        <f>'12 družstiev Pretek č. 8'!C11</f>
        <v>0</v>
      </c>
      <c r="C31">
        <f>'12 družstiev Pretek č. 8'!$B$11</f>
        <v>0</v>
      </c>
      <c r="D31">
        <v>4</v>
      </c>
      <c r="E31" t="e">
        <f t="shared" si="8"/>
        <v>#N/A</v>
      </c>
      <c r="F31" t="e">
        <f t="shared" si="9"/>
        <v>#N/A</v>
      </c>
      <c r="J31">
        <f>'12 družstiev Pretek č. 8'!F12</f>
        <v>0</v>
      </c>
      <c r="K31">
        <f>'12 družstiev Pretek č. 8'!F11</f>
        <v>0</v>
      </c>
      <c r="L31">
        <f>'12 družstiev Pretek č. 8'!$B$11</f>
        <v>0</v>
      </c>
      <c r="M31">
        <v>4</v>
      </c>
      <c r="N31" t="e">
        <f t="shared" si="10"/>
        <v>#N/A</v>
      </c>
      <c r="O31" t="e">
        <f t="shared" si="11"/>
        <v>#N/A</v>
      </c>
      <c r="S31">
        <f>'12 družstiev Pretek č. 8'!I12</f>
        <v>0</v>
      </c>
      <c r="T31">
        <f>'12 družstiev Pretek č. 8'!I11</f>
        <v>0</v>
      </c>
      <c r="U31">
        <f>'12 družstiev Pretek č. 8'!$B$11</f>
        <v>0</v>
      </c>
      <c r="V31">
        <v>4</v>
      </c>
      <c r="W31" t="e">
        <f t="shared" si="12"/>
        <v>#N/A</v>
      </c>
      <c r="X31" t="e">
        <f t="shared" si="13"/>
        <v>#N/A</v>
      </c>
      <c r="AB31">
        <f>'12 družstiev Pretek č. 8'!L12</f>
        <v>0</v>
      </c>
      <c r="AC31">
        <f>'12 družstiev Pretek č. 8'!L11</f>
        <v>0</v>
      </c>
      <c r="AD31">
        <f>'12 družstiev Pretek č. 8'!$B$11</f>
        <v>0</v>
      </c>
      <c r="AE31">
        <v>4</v>
      </c>
      <c r="AF31" t="e">
        <f t="shared" si="14"/>
        <v>#N/A</v>
      </c>
      <c r="AG31" t="e">
        <f t="shared" si="15"/>
        <v>#N/A</v>
      </c>
    </row>
    <row r="32" spans="1:34" x14ac:dyDescent="0.2">
      <c r="A32">
        <f>'12 družstiev Pretek č. 8'!C14</f>
        <v>0</v>
      </c>
      <c r="B32">
        <f>'12 družstiev Pretek č. 8'!C13</f>
        <v>0</v>
      </c>
      <c r="C32">
        <f>'12 družstiev Pretek č. 8'!$B$13</f>
        <v>0</v>
      </c>
      <c r="D32">
        <v>5</v>
      </c>
      <c r="E32" t="e">
        <f t="shared" si="8"/>
        <v>#N/A</v>
      </c>
      <c r="F32" t="e">
        <f t="shared" si="9"/>
        <v>#N/A</v>
      </c>
      <c r="J32">
        <f>'12 družstiev Pretek č. 8'!F14</f>
        <v>0</v>
      </c>
      <c r="K32">
        <f>'12 družstiev Pretek č. 8'!F13</f>
        <v>0</v>
      </c>
      <c r="L32">
        <f>'12 družstiev Pretek č. 8'!$B$13</f>
        <v>0</v>
      </c>
      <c r="M32">
        <v>5</v>
      </c>
      <c r="N32" t="e">
        <f t="shared" si="10"/>
        <v>#N/A</v>
      </c>
      <c r="O32" t="e">
        <f t="shared" si="11"/>
        <v>#N/A</v>
      </c>
      <c r="S32">
        <f>'12 družstiev Pretek č. 8'!I14</f>
        <v>0</v>
      </c>
      <c r="T32">
        <f>'12 družstiev Pretek č. 8'!I13</f>
        <v>0</v>
      </c>
      <c r="U32">
        <f>'12 družstiev Pretek č. 8'!$B$13</f>
        <v>0</v>
      </c>
      <c r="V32">
        <v>5</v>
      </c>
      <c r="W32" t="e">
        <f t="shared" si="12"/>
        <v>#N/A</v>
      </c>
      <c r="X32" t="e">
        <f t="shared" si="13"/>
        <v>#N/A</v>
      </c>
      <c r="AB32">
        <f>'12 družstiev Pretek č. 8'!L14</f>
        <v>0</v>
      </c>
      <c r="AC32">
        <f>'12 družstiev Pretek č. 8'!L13</f>
        <v>0</v>
      </c>
      <c r="AD32">
        <f>'12 družstiev Pretek č. 8'!$B$13</f>
        <v>0</v>
      </c>
      <c r="AE32">
        <v>5</v>
      </c>
      <c r="AF32" t="e">
        <f t="shared" si="14"/>
        <v>#N/A</v>
      </c>
      <c r="AG32" t="e">
        <f t="shared" si="15"/>
        <v>#N/A</v>
      </c>
    </row>
    <row r="33" spans="1:33" x14ac:dyDescent="0.2">
      <c r="A33">
        <f>'12 družstiev Pretek č. 8'!C16</f>
        <v>0</v>
      </c>
      <c r="B33">
        <f>'12 družstiev Pretek č. 8'!C15</f>
        <v>0</v>
      </c>
      <c r="C33">
        <f>'12 družstiev Pretek č. 8'!$B$15</f>
        <v>0</v>
      </c>
      <c r="D33">
        <v>6</v>
      </c>
      <c r="E33" t="e">
        <f t="shared" si="8"/>
        <v>#N/A</v>
      </c>
      <c r="F33" t="e">
        <f t="shared" si="9"/>
        <v>#N/A</v>
      </c>
      <c r="J33">
        <f>'12 družstiev Pretek č. 8'!F16</f>
        <v>0</v>
      </c>
      <c r="K33">
        <f>'12 družstiev Pretek č. 8'!F15</f>
        <v>0</v>
      </c>
      <c r="L33">
        <f>'12 družstiev Pretek č. 8'!$B$15</f>
        <v>0</v>
      </c>
      <c r="M33">
        <v>6</v>
      </c>
      <c r="N33" t="e">
        <f t="shared" si="10"/>
        <v>#N/A</v>
      </c>
      <c r="O33" t="e">
        <f t="shared" si="11"/>
        <v>#N/A</v>
      </c>
      <c r="S33">
        <f>'12 družstiev Pretek č. 8'!I16</f>
        <v>0</v>
      </c>
      <c r="T33">
        <f>'12 družstiev Pretek č. 8'!I15</f>
        <v>0</v>
      </c>
      <c r="U33">
        <f>'12 družstiev Pretek č. 8'!$B$15</f>
        <v>0</v>
      </c>
      <c r="V33">
        <v>6</v>
      </c>
      <c r="W33" t="e">
        <f t="shared" si="12"/>
        <v>#N/A</v>
      </c>
      <c r="X33" t="e">
        <f t="shared" si="13"/>
        <v>#N/A</v>
      </c>
      <c r="AB33">
        <f>'12 družstiev Pretek č. 8'!L16</f>
        <v>0</v>
      </c>
      <c r="AC33">
        <f>'12 družstiev Pretek č. 8'!L15</f>
        <v>0</v>
      </c>
      <c r="AD33">
        <f>'12 družstiev Pretek č. 8'!$B$15</f>
        <v>0</v>
      </c>
      <c r="AE33">
        <v>6</v>
      </c>
      <c r="AF33" t="e">
        <f t="shared" si="14"/>
        <v>#N/A</v>
      </c>
      <c r="AG33" t="e">
        <f t="shared" si="15"/>
        <v>#N/A</v>
      </c>
    </row>
    <row r="34" spans="1:33" x14ac:dyDescent="0.2">
      <c r="A34">
        <f>'12 družstiev Pretek č. 8'!C18</f>
        <v>0</v>
      </c>
      <c r="B34">
        <f>'12 družstiev Pretek č. 8'!C17</f>
        <v>0</v>
      </c>
      <c r="C34">
        <f>'12 družstiev Pretek č. 8'!$B$17</f>
        <v>0</v>
      </c>
      <c r="D34">
        <v>7</v>
      </c>
      <c r="E34" t="e">
        <f t="shared" si="8"/>
        <v>#N/A</v>
      </c>
      <c r="F34" t="e">
        <f t="shared" si="9"/>
        <v>#N/A</v>
      </c>
      <c r="J34">
        <f>'12 družstiev Pretek č. 8'!F18</f>
        <v>0</v>
      </c>
      <c r="K34">
        <f>'12 družstiev Pretek č. 8'!F17</f>
        <v>0</v>
      </c>
      <c r="L34">
        <f>'12 družstiev Pretek č. 8'!$B$17</f>
        <v>0</v>
      </c>
      <c r="M34">
        <v>7</v>
      </c>
      <c r="N34" t="e">
        <f t="shared" si="10"/>
        <v>#N/A</v>
      </c>
      <c r="O34" t="e">
        <f t="shared" si="11"/>
        <v>#N/A</v>
      </c>
      <c r="S34">
        <f>'12 družstiev Pretek č. 8'!I18</f>
        <v>0</v>
      </c>
      <c r="T34">
        <f>'12 družstiev Pretek č. 8'!I17</f>
        <v>0</v>
      </c>
      <c r="U34">
        <f>'12 družstiev Pretek č. 8'!$B$17</f>
        <v>0</v>
      </c>
      <c r="V34">
        <v>7</v>
      </c>
      <c r="W34" t="e">
        <f t="shared" si="12"/>
        <v>#N/A</v>
      </c>
      <c r="X34" t="e">
        <f t="shared" si="13"/>
        <v>#N/A</v>
      </c>
      <c r="AB34">
        <f>'12 družstiev Pretek č. 8'!L18</f>
        <v>0</v>
      </c>
      <c r="AC34">
        <f>'12 družstiev Pretek č. 8'!L17</f>
        <v>0</v>
      </c>
      <c r="AD34">
        <f>'12 družstiev Pretek č. 8'!$B$17</f>
        <v>0</v>
      </c>
      <c r="AE34">
        <v>7</v>
      </c>
      <c r="AF34" t="e">
        <f t="shared" si="14"/>
        <v>#N/A</v>
      </c>
      <c r="AG34" t="e">
        <f t="shared" si="15"/>
        <v>#N/A</v>
      </c>
    </row>
    <row r="35" spans="1:33" x14ac:dyDescent="0.2">
      <c r="A35">
        <f>'12 družstiev Pretek č. 8'!C20</f>
        <v>0</v>
      </c>
      <c r="B35">
        <f>'12 družstiev Pretek č. 8'!C19</f>
        <v>0</v>
      </c>
      <c r="C35">
        <f>'12 družstiev Pretek č. 8'!$B$19</f>
        <v>0</v>
      </c>
      <c r="D35">
        <v>8</v>
      </c>
      <c r="E35" t="e">
        <f t="shared" si="8"/>
        <v>#N/A</v>
      </c>
      <c r="F35" t="e">
        <f t="shared" si="9"/>
        <v>#N/A</v>
      </c>
      <c r="J35">
        <f>'12 družstiev Pretek č. 8'!F20</f>
        <v>0</v>
      </c>
      <c r="K35">
        <f>'12 družstiev Pretek č. 8'!F19</f>
        <v>0</v>
      </c>
      <c r="L35">
        <f>'12 družstiev Pretek č. 8'!$B$19</f>
        <v>0</v>
      </c>
      <c r="M35">
        <v>8</v>
      </c>
      <c r="N35" t="e">
        <f t="shared" si="10"/>
        <v>#N/A</v>
      </c>
      <c r="O35" t="e">
        <f t="shared" si="11"/>
        <v>#N/A</v>
      </c>
      <c r="S35">
        <f>'12 družstiev Pretek č. 8'!I20</f>
        <v>0</v>
      </c>
      <c r="T35">
        <f>'12 družstiev Pretek č. 8'!I19</f>
        <v>0</v>
      </c>
      <c r="U35">
        <f>'12 družstiev Pretek č. 8'!$B$19</f>
        <v>0</v>
      </c>
      <c r="V35">
        <v>8</v>
      </c>
      <c r="W35" t="e">
        <f t="shared" si="12"/>
        <v>#N/A</v>
      </c>
      <c r="X35" t="e">
        <f t="shared" si="13"/>
        <v>#N/A</v>
      </c>
      <c r="AB35">
        <f>'12 družstiev Pretek č. 8'!L20</f>
        <v>0</v>
      </c>
      <c r="AC35">
        <f>'12 družstiev Pretek č. 8'!L19</f>
        <v>0</v>
      </c>
      <c r="AD35">
        <f>'12 družstiev Pretek č. 8'!$B$19</f>
        <v>0</v>
      </c>
      <c r="AE35">
        <v>8</v>
      </c>
      <c r="AF35" t="e">
        <f t="shared" si="14"/>
        <v>#N/A</v>
      </c>
      <c r="AG35" t="e">
        <f t="shared" si="15"/>
        <v>#N/A</v>
      </c>
    </row>
    <row r="36" spans="1:33" x14ac:dyDescent="0.2">
      <c r="A36">
        <f>'12 družstiev Pretek č. 8'!C22</f>
        <v>0</v>
      </c>
      <c r="B36">
        <f>'12 družstiev Pretek č. 8'!C21</f>
        <v>0</v>
      </c>
      <c r="C36">
        <f>'12 družstiev Pretek č. 8'!$B$21</f>
        <v>0</v>
      </c>
      <c r="D36">
        <v>9</v>
      </c>
      <c r="E36" t="e">
        <f t="shared" si="8"/>
        <v>#N/A</v>
      </c>
      <c r="F36" t="e">
        <f t="shared" si="9"/>
        <v>#N/A</v>
      </c>
      <c r="J36">
        <f>'12 družstiev Pretek č. 8'!F22</f>
        <v>0</v>
      </c>
      <c r="K36">
        <f>'12 družstiev Pretek č. 8'!F21</f>
        <v>0</v>
      </c>
      <c r="L36">
        <f>'12 družstiev Pretek č. 8'!$B$21</f>
        <v>0</v>
      </c>
      <c r="M36">
        <v>9</v>
      </c>
      <c r="N36" t="e">
        <f t="shared" si="10"/>
        <v>#N/A</v>
      </c>
      <c r="O36" t="e">
        <f t="shared" si="11"/>
        <v>#N/A</v>
      </c>
      <c r="S36">
        <f>'12 družstiev Pretek č. 8'!I22</f>
        <v>0</v>
      </c>
      <c r="T36">
        <f>'12 družstiev Pretek č. 8'!I21</f>
        <v>0</v>
      </c>
      <c r="U36">
        <f>'12 družstiev Pretek č. 8'!$B$21</f>
        <v>0</v>
      </c>
      <c r="V36">
        <v>9</v>
      </c>
      <c r="W36" t="e">
        <f t="shared" si="12"/>
        <v>#N/A</v>
      </c>
      <c r="X36" t="e">
        <f t="shared" si="13"/>
        <v>#N/A</v>
      </c>
      <c r="AB36">
        <f>'12 družstiev Pretek č. 8'!L22</f>
        <v>0</v>
      </c>
      <c r="AC36">
        <f>'12 družstiev Pretek č. 8'!L21</f>
        <v>0</v>
      </c>
      <c r="AD36">
        <f>'12 družstiev Pretek č. 8'!$B$21</f>
        <v>0</v>
      </c>
      <c r="AE36">
        <v>9</v>
      </c>
      <c r="AF36" t="e">
        <f t="shared" si="14"/>
        <v>#N/A</v>
      </c>
      <c r="AG36" t="e">
        <f t="shared" si="15"/>
        <v>#N/A</v>
      </c>
    </row>
    <row r="37" spans="1:33" x14ac:dyDescent="0.2">
      <c r="A37">
        <f>'12 družstiev Pretek č. 8'!C24</f>
        <v>0</v>
      </c>
      <c r="B37">
        <f>'12 družstiev Pretek č. 8'!C23</f>
        <v>0</v>
      </c>
      <c r="C37">
        <f>'12 družstiev Pretek č. 8'!$B$23</f>
        <v>0</v>
      </c>
      <c r="D37">
        <v>10</v>
      </c>
      <c r="E37" t="e">
        <f t="shared" si="8"/>
        <v>#N/A</v>
      </c>
      <c r="F37" t="e">
        <f t="shared" si="9"/>
        <v>#N/A</v>
      </c>
      <c r="J37">
        <f>'12 družstiev Pretek č. 8'!F24</f>
        <v>0</v>
      </c>
      <c r="K37">
        <f>'12 družstiev Pretek č. 8'!F23</f>
        <v>0</v>
      </c>
      <c r="L37">
        <f>'12 družstiev Pretek č. 8'!$B$23</f>
        <v>0</v>
      </c>
      <c r="M37">
        <v>10</v>
      </c>
      <c r="N37" t="e">
        <f t="shared" si="10"/>
        <v>#N/A</v>
      </c>
      <c r="O37" t="e">
        <f t="shared" si="11"/>
        <v>#N/A</v>
      </c>
      <c r="S37">
        <f>'12 družstiev Pretek č. 8'!I24</f>
        <v>0</v>
      </c>
      <c r="T37">
        <f>'12 družstiev Pretek č. 8'!I23</f>
        <v>0</v>
      </c>
      <c r="U37">
        <f>'12 družstiev Pretek č. 8'!$B$23</f>
        <v>0</v>
      </c>
      <c r="V37">
        <v>10</v>
      </c>
      <c r="W37" t="e">
        <f t="shared" si="12"/>
        <v>#N/A</v>
      </c>
      <c r="X37" t="e">
        <f t="shared" si="13"/>
        <v>#N/A</v>
      </c>
      <c r="AB37">
        <f>'12 družstiev Pretek č. 8'!L24</f>
        <v>0</v>
      </c>
      <c r="AC37">
        <f>'12 družstiev Pretek č. 8'!L23</f>
        <v>0</v>
      </c>
      <c r="AD37">
        <f>'12 družstiev Pretek č. 8'!$B$23</f>
        <v>0</v>
      </c>
      <c r="AE37">
        <v>10</v>
      </c>
      <c r="AF37" t="e">
        <f t="shared" si="14"/>
        <v>#N/A</v>
      </c>
      <c r="AG37" t="e">
        <f t="shared" si="15"/>
        <v>#N/A</v>
      </c>
    </row>
    <row r="38" spans="1:33" x14ac:dyDescent="0.2">
      <c r="A38">
        <f>'12 družstiev Pretek č. 8'!C26</f>
        <v>0</v>
      </c>
      <c r="B38">
        <f>'12 družstiev Pretek č. 8'!C25</f>
        <v>0</v>
      </c>
      <c r="C38">
        <f>'12 družstiev Pretek č. 8'!$B$25</f>
        <v>0</v>
      </c>
      <c r="D38">
        <v>11</v>
      </c>
      <c r="E38" t="e">
        <f t="shared" si="8"/>
        <v>#N/A</v>
      </c>
      <c r="F38" t="e">
        <f t="shared" si="9"/>
        <v>#N/A</v>
      </c>
      <c r="J38">
        <f>'12 družstiev Pretek č. 8'!F26</f>
        <v>0</v>
      </c>
      <c r="K38">
        <f>'12 družstiev Pretek č. 8'!F25</f>
        <v>0</v>
      </c>
      <c r="L38">
        <f>'12 družstiev Pretek č. 8'!$B$25</f>
        <v>0</v>
      </c>
      <c r="M38">
        <v>11</v>
      </c>
      <c r="N38" t="e">
        <f t="shared" si="10"/>
        <v>#N/A</v>
      </c>
      <c r="O38" t="e">
        <f t="shared" si="11"/>
        <v>#N/A</v>
      </c>
      <c r="S38">
        <f>'12 družstiev Pretek č. 8'!I26</f>
        <v>0</v>
      </c>
      <c r="T38">
        <f>'12 družstiev Pretek č. 8'!I25</f>
        <v>0</v>
      </c>
      <c r="U38">
        <f>'12 družstiev Pretek č. 8'!$B$25</f>
        <v>0</v>
      </c>
      <c r="V38">
        <v>11</v>
      </c>
      <c r="W38" t="e">
        <f t="shared" si="12"/>
        <v>#N/A</v>
      </c>
      <c r="X38" t="e">
        <f t="shared" si="13"/>
        <v>#N/A</v>
      </c>
      <c r="AB38">
        <f>'12 družstiev Pretek č. 8'!L26</f>
        <v>0</v>
      </c>
      <c r="AC38">
        <f>'12 družstiev Pretek č. 8'!L25</f>
        <v>0</v>
      </c>
      <c r="AD38">
        <f>'12 družstiev Pretek č. 8'!$B$25</f>
        <v>0</v>
      </c>
      <c r="AE38">
        <v>11</v>
      </c>
      <c r="AF38" t="e">
        <f t="shared" si="14"/>
        <v>#N/A</v>
      </c>
      <c r="AG38" t="e">
        <f t="shared" si="15"/>
        <v>#N/A</v>
      </c>
    </row>
    <row r="39" spans="1:33" x14ac:dyDescent="0.2">
      <c r="A39">
        <f>'12 družstiev Pretek č. 8'!C28</f>
        <v>0</v>
      </c>
      <c r="B39">
        <f>'12 družstiev Pretek č. 8'!C27</f>
        <v>0</v>
      </c>
      <c r="C39">
        <f>'12 družstiev Pretek č. 8'!$B$27</f>
        <v>0</v>
      </c>
      <c r="D39">
        <v>12</v>
      </c>
      <c r="E39" t="e">
        <f t="shared" si="8"/>
        <v>#N/A</v>
      </c>
      <c r="F39" t="e">
        <f t="shared" si="9"/>
        <v>#N/A</v>
      </c>
      <c r="J39">
        <f>'12 družstiev Pretek č. 8'!F28</f>
        <v>0</v>
      </c>
      <c r="K39">
        <f>'12 družstiev Pretek č. 8'!F27</f>
        <v>0</v>
      </c>
      <c r="L39">
        <f>'12 družstiev Pretek č. 8'!$B$27</f>
        <v>0</v>
      </c>
      <c r="M39">
        <v>12</v>
      </c>
      <c r="N39" t="e">
        <f t="shared" si="10"/>
        <v>#N/A</v>
      </c>
      <c r="O39" t="e">
        <f t="shared" si="11"/>
        <v>#N/A</v>
      </c>
      <c r="S39">
        <f>'12 družstiev Pretek č. 8'!I28</f>
        <v>0</v>
      </c>
      <c r="T39">
        <f>'12 družstiev Pretek č. 8'!I27</f>
        <v>0</v>
      </c>
      <c r="U39">
        <f>'12 družstiev Pretek č. 8'!$B$27</f>
        <v>0</v>
      </c>
      <c r="V39">
        <v>12</v>
      </c>
      <c r="W39" t="e">
        <f t="shared" si="12"/>
        <v>#N/A</v>
      </c>
      <c r="X39" t="e">
        <f t="shared" si="13"/>
        <v>#N/A</v>
      </c>
      <c r="AB39">
        <f>'12 družstiev Pretek č. 8'!L28</f>
        <v>0</v>
      </c>
      <c r="AC39">
        <f>'12 družstiev Pretek č. 8'!L27</f>
        <v>0</v>
      </c>
      <c r="AD39">
        <f>'12 družstiev Pretek č. 8'!$B$27</f>
        <v>0</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29"/>
  <sheetViews>
    <sheetView showGridLines="0" tabSelected="1" zoomScaleNormal="100" workbookViewId="0">
      <selection sqref="A1:B1"/>
    </sheetView>
  </sheetViews>
  <sheetFormatPr defaultColWidth="8.85546875" defaultRowHeight="12.75" x14ac:dyDescent="0.2"/>
  <cols>
    <col min="1" max="1" width="5" style="8" customWidth="1"/>
    <col min="2" max="2" width="22.85546875" style="8" customWidth="1"/>
    <col min="3" max="3" width="5.7109375" style="8" customWidth="1"/>
    <col min="4" max="4" width="16.140625" style="8" customWidth="1"/>
    <col min="5" max="5" width="4.85546875" style="8" bestFit="1" customWidth="1"/>
    <col min="6" max="6" width="5.7109375" style="8" customWidth="1"/>
    <col min="7" max="7" width="14.7109375" style="8" customWidth="1"/>
    <col min="8" max="9" width="5.7109375" style="8" customWidth="1"/>
    <col min="10" max="10" width="11.7109375" style="8" customWidth="1"/>
    <col min="11" max="11" width="5.7109375" style="8" customWidth="1"/>
    <col min="12" max="12" width="5.7109375" style="8" hidden="1" customWidth="1"/>
    <col min="13" max="13" width="9.7109375" style="8" hidden="1" customWidth="1"/>
    <col min="14" max="14" width="1.140625" style="8" hidden="1" customWidth="1"/>
    <col min="15" max="15" width="7.140625" style="8" customWidth="1"/>
    <col min="16" max="16" width="10" customWidth="1"/>
    <col min="17" max="17" width="6" customWidth="1"/>
    <col min="18" max="18" width="0.140625" customWidth="1"/>
    <col min="19" max="19" width="4.7109375" customWidth="1"/>
    <col min="20" max="20" width="13.28515625" customWidth="1"/>
    <col min="21" max="21" width="14.140625" customWidth="1"/>
    <col min="22" max="22" width="11.140625" customWidth="1"/>
    <col min="23" max="23" width="8.28515625" customWidth="1"/>
    <col min="24" max="24" width="9.140625" hidden="1" customWidth="1"/>
    <col min="25" max="25" width="9.28515625" hidden="1" customWidth="1"/>
    <col min="26" max="26" width="11.42578125" hidden="1" customWidth="1"/>
    <col min="27" max="27" width="9.28515625" hidden="1" customWidth="1"/>
    <col min="28" max="29" width="11.42578125" hidden="1" customWidth="1"/>
    <col min="30" max="30" width="11.7109375" hidden="1" customWidth="1"/>
    <col min="31" max="31" width="9.140625" hidden="1" customWidth="1"/>
    <col min="32" max="32" width="11.42578125" hidden="1" customWidth="1"/>
    <col min="33" max="33" width="9.28515625" hidden="1" customWidth="1"/>
    <col min="34" max="34" width="11.7109375" hidden="1" customWidth="1"/>
    <col min="35" max="37" width="9.140625" hidden="1" customWidth="1"/>
    <col min="38" max="38" width="5" hidden="1" customWidth="1"/>
    <col min="39" max="52" width="9.140625" hidden="1" customWidth="1"/>
    <col min="53" max="54" width="0" hidden="1" customWidth="1"/>
  </cols>
  <sheetData>
    <row r="1" spans="1:54" ht="33.75" customHeight="1" thickBot="1" x14ac:dyDescent="0.25">
      <c r="A1" s="187" t="s">
        <v>164</v>
      </c>
      <c r="B1" s="188"/>
      <c r="C1" s="198" t="s">
        <v>210</v>
      </c>
      <c r="D1" s="199"/>
      <c r="E1" s="199"/>
      <c r="F1" s="199"/>
      <c r="G1" s="199"/>
      <c r="H1" s="199"/>
      <c r="I1" s="199"/>
      <c r="J1" s="169" t="s">
        <v>211</v>
      </c>
      <c r="K1" s="170"/>
      <c r="L1" s="170"/>
      <c r="M1" s="170"/>
      <c r="N1" s="171" t="s">
        <v>167</v>
      </c>
      <c r="O1" s="172"/>
      <c r="P1" s="172"/>
      <c r="Q1" s="173"/>
      <c r="T1" s="207" t="s">
        <v>44</v>
      </c>
      <c r="U1" s="208"/>
      <c r="V1" s="209"/>
    </row>
    <row r="2" spans="1:54" ht="20.25" customHeight="1" x14ac:dyDescent="0.2">
      <c r="A2" s="194"/>
      <c r="B2" s="190" t="s">
        <v>18</v>
      </c>
      <c r="C2" s="191" t="s">
        <v>4</v>
      </c>
      <c r="D2" s="192"/>
      <c r="E2" s="193"/>
      <c r="F2" s="191" t="s">
        <v>5</v>
      </c>
      <c r="G2" s="192"/>
      <c r="H2" s="193"/>
      <c r="I2" s="191" t="s">
        <v>6</v>
      </c>
      <c r="J2" s="192"/>
      <c r="K2" s="193"/>
      <c r="L2" s="191" t="s">
        <v>7</v>
      </c>
      <c r="M2" s="192"/>
      <c r="N2" s="192"/>
      <c r="O2" s="183" t="s">
        <v>13</v>
      </c>
      <c r="P2" s="183" t="s">
        <v>14</v>
      </c>
      <c r="Q2" s="182" t="s">
        <v>11</v>
      </c>
      <c r="T2" s="210" t="s">
        <v>45</v>
      </c>
      <c r="U2" s="212" t="s">
        <v>46</v>
      </c>
      <c r="V2" s="214" t="s">
        <v>1</v>
      </c>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row>
    <row r="3" spans="1:54" ht="15.95" customHeight="1" x14ac:dyDescent="0.2">
      <c r="A3" s="194"/>
      <c r="B3" s="190"/>
      <c r="C3" s="195" t="s">
        <v>8</v>
      </c>
      <c r="D3" s="196"/>
      <c r="E3" s="197"/>
      <c r="F3" s="195" t="s">
        <v>8</v>
      </c>
      <c r="G3" s="196"/>
      <c r="H3" s="197"/>
      <c r="I3" s="195" t="s">
        <v>8</v>
      </c>
      <c r="J3" s="196"/>
      <c r="K3" s="197"/>
      <c r="L3" s="195" t="s">
        <v>8</v>
      </c>
      <c r="M3" s="196"/>
      <c r="N3" s="196"/>
      <c r="O3" s="184"/>
      <c r="P3" s="184"/>
      <c r="Q3" s="182"/>
      <c r="T3" s="210"/>
      <c r="U3" s="212"/>
      <c r="V3" s="214"/>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row>
    <row r="4" spans="1:54" ht="15.95" customHeight="1" thickBot="1" x14ac:dyDescent="0.25">
      <c r="A4" s="194"/>
      <c r="B4" s="190"/>
      <c r="C4" s="62" t="s">
        <v>9</v>
      </c>
      <c r="D4" s="63" t="s">
        <v>10</v>
      </c>
      <c r="E4" s="64" t="s">
        <v>0</v>
      </c>
      <c r="F4" s="62" t="s">
        <v>9</v>
      </c>
      <c r="G4" s="63" t="s">
        <v>10</v>
      </c>
      <c r="H4" s="64" t="s">
        <v>0</v>
      </c>
      <c r="I4" s="62" t="s">
        <v>9</v>
      </c>
      <c r="J4" s="63" t="s">
        <v>10</v>
      </c>
      <c r="K4" s="64" t="s">
        <v>0</v>
      </c>
      <c r="L4" s="62" t="s">
        <v>9</v>
      </c>
      <c r="M4" s="63" t="s">
        <v>10</v>
      </c>
      <c r="N4" s="65" t="s">
        <v>0</v>
      </c>
      <c r="O4" s="185"/>
      <c r="P4" s="185"/>
      <c r="Q4" s="182"/>
      <c r="T4" s="211"/>
      <c r="U4" s="213"/>
      <c r="V4" s="215"/>
      <c r="W4" s="206"/>
      <c r="X4" s="206"/>
      <c r="Y4" s="206"/>
      <c r="Z4" s="206"/>
      <c r="AA4" s="206"/>
      <c r="AB4" s="206"/>
      <c r="AC4" s="206"/>
      <c r="AD4" s="206"/>
      <c r="AE4" s="206"/>
      <c r="AF4" s="206"/>
      <c r="AG4" s="206"/>
      <c r="AH4" s="206"/>
      <c r="AI4" s="206"/>
      <c r="AJ4" s="206"/>
      <c r="AK4" s="206"/>
      <c r="AL4" s="206"/>
      <c r="AM4" s="206"/>
      <c r="AN4" s="206"/>
      <c r="AO4" s="206"/>
      <c r="AP4" s="206"/>
      <c r="AQ4" s="206"/>
      <c r="AR4" s="206"/>
      <c r="AS4" s="206"/>
      <c r="AT4" s="206"/>
      <c r="AU4" s="206"/>
      <c r="AV4" s="206"/>
    </row>
    <row r="5" spans="1:54" ht="19.5" customHeight="1" x14ac:dyDescent="0.2">
      <c r="A5" s="177">
        <v>1</v>
      </c>
      <c r="B5" s="156" t="s">
        <v>204</v>
      </c>
      <c r="C5" s="167" t="s">
        <v>174</v>
      </c>
      <c r="D5" s="168"/>
      <c r="E5" s="75"/>
      <c r="F5" s="167" t="s">
        <v>136</v>
      </c>
      <c r="G5" s="200"/>
      <c r="H5" s="75"/>
      <c r="I5" s="167" t="s">
        <v>172</v>
      </c>
      <c r="J5" s="200"/>
      <c r="K5" s="75"/>
      <c r="L5" s="201"/>
      <c r="M5" s="203"/>
      <c r="N5" s="79"/>
      <c r="O5" s="180">
        <f>SUM(E6+H6+K6+N6)</f>
        <v>15</v>
      </c>
      <c r="P5" s="165">
        <f>SUM(D6+G6+J6+M6)</f>
        <v>5520</v>
      </c>
      <c r="Q5" s="163">
        <f>AD6</f>
        <v>5</v>
      </c>
      <c r="T5" s="216">
        <f>O5+'12 družstiev Pretek č. 1'!O5</f>
        <v>28</v>
      </c>
      <c r="U5" s="165">
        <f>P5+'12 družstiev Pretek č. 1'!P5</f>
        <v>12285</v>
      </c>
      <c r="V5" s="163">
        <f>AZ6</f>
        <v>4</v>
      </c>
      <c r="Y5" s="174" t="s">
        <v>20</v>
      </c>
      <c r="Z5" s="175"/>
      <c r="AA5" s="175"/>
      <c r="AB5" s="175"/>
      <c r="AC5" s="175"/>
      <c r="AD5" s="176"/>
      <c r="AE5" s="174" t="s">
        <v>21</v>
      </c>
      <c r="AF5" s="175"/>
      <c r="AG5" s="175"/>
      <c r="AH5" s="176"/>
      <c r="AI5" s="174" t="s">
        <v>22</v>
      </c>
      <c r="AJ5" s="175"/>
      <c r="AK5" s="175"/>
      <c r="AL5" s="176"/>
      <c r="AM5" s="174" t="s">
        <v>23</v>
      </c>
      <c r="AN5" s="175"/>
      <c r="AO5" s="175"/>
      <c r="AP5" s="176"/>
      <c r="AQ5" s="174" t="s">
        <v>24</v>
      </c>
      <c r="AR5" s="175"/>
      <c r="AS5" s="175"/>
      <c r="AT5" s="176"/>
      <c r="AU5" s="20" t="s">
        <v>47</v>
      </c>
    </row>
    <row r="6" spans="1:54" ht="19.5" customHeight="1" thickBot="1" x14ac:dyDescent="0.25">
      <c r="A6" s="178"/>
      <c r="B6" s="157"/>
      <c r="C6" s="25">
        <v>5</v>
      </c>
      <c r="D6" s="26">
        <v>1990</v>
      </c>
      <c r="E6" s="30">
        <v>5</v>
      </c>
      <c r="F6" s="25">
        <v>6</v>
      </c>
      <c r="G6" s="26">
        <v>1125</v>
      </c>
      <c r="H6" s="30">
        <v>7</v>
      </c>
      <c r="I6" s="25">
        <v>6</v>
      </c>
      <c r="J6" s="26">
        <v>2405</v>
      </c>
      <c r="K6" s="30">
        <f>IF(ISBLANK(J6),0,IF(ISBLANK(I5),0,IF(K5 = "D",MAX($A$5:$A$28) + 2,AP6)))</f>
        <v>3</v>
      </c>
      <c r="L6" s="82"/>
      <c r="M6" s="80"/>
      <c r="N6" s="81">
        <f>IF(ISBLANK(M6),0,IF(ISBLANK(L5),0,IF(N5 = "D",MAX($A$5:$A$28) + 2,AT6)))</f>
        <v>0</v>
      </c>
      <c r="O6" s="181"/>
      <c r="P6" s="166"/>
      <c r="Q6" s="164"/>
      <c r="T6" s="217"/>
      <c r="U6" s="166"/>
      <c r="V6" s="164"/>
      <c r="Y6" s="12">
        <f>O5</f>
        <v>15</v>
      </c>
      <c r="Z6" s="13">
        <f>P5</f>
        <v>5520</v>
      </c>
      <c r="AA6" s="8">
        <f>RANK(Y6,$Y$6:$Y$17,1)</f>
        <v>4</v>
      </c>
      <c r="AB6" s="8">
        <f>RANK(Z6,$Z$6:$Z$17,0)</f>
        <v>6</v>
      </c>
      <c r="AC6" s="8">
        <f>AA6+AB6*0.00001</f>
        <v>4.0000600000000004</v>
      </c>
      <c r="AD6" s="22">
        <f>RANK(AC6,$AC$6:$AC$17,1)</f>
        <v>5</v>
      </c>
      <c r="AE6" s="17">
        <f>D6</f>
        <v>1990</v>
      </c>
      <c r="AF6" s="18">
        <f>IF(AE6=0,MAX($A$5:$A$28) +1,IF(D5="d",MAX($A$5:$A$28) +2,RANK(AE6,$AE$6:$AE$17,0)))</f>
        <v>5</v>
      </c>
      <c r="AG6" s="8">
        <f t="shared" ref="AG6:AG17" si="0">COUNTIF($AF$6:$AF$17,AF6)</f>
        <v>1</v>
      </c>
      <c r="AH6" s="21">
        <f>IF(AE6=0,"MAX($A$5:$A$28) +1",IF(AG6 &gt; 1,IF(MOD(AG6,2) = 0,(AF6*AG6+AG6-1)/AG6,(AF6*AG6+AG6)/AG6),IF(AG6=1,AF6,(AF6*AG6+AG6-1)/AG6)))</f>
        <v>5</v>
      </c>
      <c r="AI6" s="17">
        <f>G6</f>
        <v>1125</v>
      </c>
      <c r="AJ6">
        <f>IF(AI6=0,MAX($A$5:$A$28) +1,IF(G5="d",MAX($A$5:$A$28) +2,RANK(AI6,$AI$6:$AI$17,0)))</f>
        <v>7</v>
      </c>
      <c r="AK6" s="8">
        <f t="shared" ref="AK6:AK17" si="1">COUNTIF($AJ$6:$AJ$17,AJ6)</f>
        <v>1</v>
      </c>
      <c r="AL6" s="21">
        <f>IF(AI6=0,MAX($A$5:$A$28) +1,IF(AK6 &gt; 1,IF(MOD(AK6,2) = 0,(AJ6*AK6+AK6-1)/AK6,(AJ6*AK6+AK6)/AK6),IF(AK6=1,AJ6,(AJ6*AK6+AK6-1)/AK6)))</f>
        <v>7</v>
      </c>
      <c r="AM6" s="17">
        <f>J6</f>
        <v>2405</v>
      </c>
      <c r="AN6" s="18">
        <f>IF(AM6=0,MAX($A$5:$A$28) +1,IF(J5="d",MAX($A$5:$A$28) +2,RANK(AM6,$AM$6:$AM$17,0)))</f>
        <v>3</v>
      </c>
      <c r="AO6" s="8">
        <f>COUNTIF($AN$6:$AN$17,AN6)</f>
        <v>1</v>
      </c>
      <c r="AP6" s="21">
        <f>IF(AM6=0,MAX($A$5:$A$28) +1,IF(AO6 &gt; 1,IF(MOD(AO6,2) = 0,(AN6*AO6+AO6-1)/AO6,(AN6*AO6+AO6)/AO6),IF(AO6=1,AN6,(AN6*AO6+AO6-1)/AO6)))</f>
        <v>3</v>
      </c>
      <c r="AQ6" s="17">
        <f>M6</f>
        <v>0</v>
      </c>
      <c r="AR6" s="18">
        <f>IF(AQ6=0,MAX($A$5:$A$28) +1,IF(M5="d",MAX($A$5:$A$28) +2,RANK(AQ6,$AQ$6:$AQ$17,0)))</f>
        <v>13</v>
      </c>
      <c r="AS6" s="8">
        <f>COUNTIF($AR$6:$AR$17,AR6)</f>
        <v>12</v>
      </c>
      <c r="AT6" s="21">
        <f>IF(AQ6=0,MAX($A$5:$A$28) +1,IF(AS6 &gt; 1,IF(MOD(AS6,2) = 0,(AR6*AS6+AS6-1)/AS6,(AR6*AS6+AS6)/AS6),IF(AS6=1,AR6,(AR6*AS6+AS6-1)/AS6)))</f>
        <v>13</v>
      </c>
      <c r="AU6" s="11">
        <f>T5</f>
        <v>28</v>
      </c>
      <c r="AV6" s="11">
        <f>U5</f>
        <v>12285</v>
      </c>
      <c r="AW6">
        <f>RANK(AU6,$AU$6:$AU$17,1)</f>
        <v>4</v>
      </c>
      <c r="AX6">
        <f>RANK(AV6,$AV$6:$AV$17,0)</f>
        <v>4</v>
      </c>
      <c r="AY6">
        <f>AW6+AX6*0.00001</f>
        <v>4.0000400000000003</v>
      </c>
      <c r="AZ6">
        <f>RANK(AY6,$AY$6:$AY$17,1)</f>
        <v>4</v>
      </c>
    </row>
    <row r="7" spans="1:54" ht="19.5" customHeight="1" x14ac:dyDescent="0.2">
      <c r="A7" s="177">
        <v>2</v>
      </c>
      <c r="B7" s="156" t="s">
        <v>205</v>
      </c>
      <c r="C7" s="167" t="s">
        <v>176</v>
      </c>
      <c r="D7" s="168"/>
      <c r="E7" s="75"/>
      <c r="F7" s="167" t="s">
        <v>166</v>
      </c>
      <c r="G7" s="168"/>
      <c r="H7" s="75"/>
      <c r="I7" s="167" t="s">
        <v>137</v>
      </c>
      <c r="J7" s="168"/>
      <c r="K7" s="75"/>
      <c r="L7" s="201"/>
      <c r="M7" s="202"/>
      <c r="N7" s="79"/>
      <c r="O7" s="180">
        <f>SUM(E8+H8+K8+N8)</f>
        <v>12</v>
      </c>
      <c r="P7" s="165">
        <f>SUM(D8+G8+J8+M8)</f>
        <v>7945</v>
      </c>
      <c r="Q7" s="163">
        <f>AD7</f>
        <v>3</v>
      </c>
      <c r="T7" s="216">
        <f>O7+'12 družstiev Pretek č. 1'!O7</f>
        <v>24</v>
      </c>
      <c r="U7" s="165">
        <f>P7+'12 družstiev Pretek č. 1'!P7</f>
        <v>15100</v>
      </c>
      <c r="V7" s="163">
        <f>AZ7</f>
        <v>3</v>
      </c>
      <c r="Y7" s="12">
        <f>O7</f>
        <v>12</v>
      </c>
      <c r="Z7" s="13">
        <f>P7</f>
        <v>7945</v>
      </c>
      <c r="AA7" s="8">
        <f t="shared" ref="AA7:AA17" si="2">RANK(Y7,$Y$6:$Y$17,1)</f>
        <v>3</v>
      </c>
      <c r="AB7" s="8">
        <f t="shared" ref="AB7:AB17" si="3">RANK(Z7,$Z$6:$Z$17,0)</f>
        <v>3</v>
      </c>
      <c r="AC7" s="8">
        <f t="shared" ref="AC7:AC17" si="4">AA7+AB7*0.00001</f>
        <v>3.0000300000000002</v>
      </c>
      <c r="AD7" s="22">
        <f t="shared" ref="AD7:AD17" si="5">RANK(AC7,$AC$6:$AC$17,1)</f>
        <v>3</v>
      </c>
      <c r="AE7" s="17">
        <f>D8</f>
        <v>3570</v>
      </c>
      <c r="AF7" s="18">
        <f t="shared" ref="AF7:AF17" si="6">IF(AE7=0,MAX($A$5:$A$28) +1,IF(D6="d",MAX($A$5:$A$28) +2,RANK(AE7,$AE$6:$AE$17,0)))</f>
        <v>3</v>
      </c>
      <c r="AG7" s="8">
        <f t="shared" si="0"/>
        <v>1</v>
      </c>
      <c r="AH7" s="21">
        <f t="shared" ref="AH7:AH8" si="7">IF(AE7=0,MAX($A$5:$A$28) +1,IF(AG7 &gt; 1,IF(MOD(AG7,2) = 0,(AF7*AG7+AG7-1)/AG7,(AF7*AG7+AG7)/AG7),IF(AG7=1,AF7,(AF7*AG7+AG7-1)/AG7)))</f>
        <v>3</v>
      </c>
      <c r="AI7" s="17">
        <f>G8</f>
        <v>3690</v>
      </c>
      <c r="AJ7">
        <f t="shared" ref="AJ7:AJ17" si="8">IF(AI7=0,MAX($A$5:$A$28) +1,IF(G6="d",MAX($A$5:$A$28) +2,RANK(AI7,$AI$6:$AI$17,0)))</f>
        <v>2</v>
      </c>
      <c r="AK7" s="8">
        <f t="shared" si="1"/>
        <v>1</v>
      </c>
      <c r="AL7" s="21">
        <f t="shared" ref="AL7:AL17" si="9">IF(AI7=0,MAX($A$5:$A$28) +1,IF(AK7 &gt; 1,IF(MOD(AK7,2) = 0,(AJ7*AK7+AK7-1)/AK7,(AJ7*AK7+AK7)/AK7),IF(AK7=1,AJ7,(AJ7*AK7+AK7-1)/AK7)))</f>
        <v>2</v>
      </c>
      <c r="AM7" s="17">
        <f>J8</f>
        <v>685</v>
      </c>
      <c r="AN7" s="18">
        <f t="shared" ref="AN7:AN17" si="10">IF(AM7=0,MAX($A$5:$A$28) +1,IF(J6="d",MAX($A$5:$A$28) +2,RANK(AM7,$AM$6:$AM$17,0)))</f>
        <v>7</v>
      </c>
      <c r="AO7" s="8">
        <f t="shared" ref="AO7:AO17" si="11">COUNTIF($AN$6:$AN$17,AN7)</f>
        <v>1</v>
      </c>
      <c r="AP7" s="21">
        <f t="shared" ref="AP7:AP17" si="12">IF(AM7=0,MAX($A$5:$A$28) +1,IF(AO7 &gt; 1,IF(MOD(AO7,2) = 0,(AN7*AO7+AO7-1)/AO7,(AN7*AO7+AO7)/AO7),IF(AO7=1,AN7,(AN7*AO7+AO7-1)/AO7)))</f>
        <v>7</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24</v>
      </c>
      <c r="AV7" s="11">
        <f>U7</f>
        <v>15100</v>
      </c>
      <c r="AW7">
        <f t="shared" ref="AW7:AW17" si="16">RANK(AU7,$AU$6:$AU$17,1)</f>
        <v>3</v>
      </c>
      <c r="AX7">
        <f t="shared" ref="AX7:AX17" si="17">RANK(AV7,$AV$6:$AV$17,0)</f>
        <v>2</v>
      </c>
      <c r="AY7">
        <f t="shared" ref="AY7:AY17" si="18">AW7+AX7*0.00001</f>
        <v>3.0000200000000001</v>
      </c>
      <c r="AZ7">
        <f t="shared" ref="AZ7:AZ17" si="19">RANK(AY7,$AY$6:$AY$17,1)</f>
        <v>3</v>
      </c>
    </row>
    <row r="8" spans="1:54" ht="19.5" customHeight="1" thickBot="1" x14ac:dyDescent="0.25">
      <c r="A8" s="178"/>
      <c r="B8" s="162"/>
      <c r="C8" s="25">
        <v>2</v>
      </c>
      <c r="D8" s="26">
        <v>3570</v>
      </c>
      <c r="E8" s="30">
        <v>3</v>
      </c>
      <c r="F8" s="25">
        <v>8</v>
      </c>
      <c r="G8" s="26">
        <v>3690</v>
      </c>
      <c r="H8" s="30">
        <v>2</v>
      </c>
      <c r="I8" s="25">
        <v>1</v>
      </c>
      <c r="J8" s="26">
        <v>685</v>
      </c>
      <c r="K8" s="30">
        <f>IF(ISBLANK(J8),0,IF(ISBLANK(I7),0,IF(K7 = "D",MAX($A$5:$A$28) + 2,AP7)))</f>
        <v>7</v>
      </c>
      <c r="L8" s="128"/>
      <c r="M8" s="80"/>
      <c r="N8" s="81">
        <f>IF(ISBLANK(M8),0,IF(ISBLANK(L7),0,IF(N7 = "D",MAX($A$5:$A$28) + 2,AT7)))</f>
        <v>0</v>
      </c>
      <c r="O8" s="181"/>
      <c r="P8" s="166"/>
      <c r="Q8" s="164"/>
      <c r="T8" s="217"/>
      <c r="U8" s="166"/>
      <c r="V8" s="164"/>
      <c r="Y8" s="12">
        <f>O9</f>
        <v>15</v>
      </c>
      <c r="Z8" s="13">
        <f>P9</f>
        <v>5860</v>
      </c>
      <c r="AA8" s="8">
        <f t="shared" si="2"/>
        <v>4</v>
      </c>
      <c r="AB8" s="8">
        <f t="shared" si="3"/>
        <v>4</v>
      </c>
      <c r="AC8" s="8">
        <f t="shared" si="4"/>
        <v>4.0000400000000003</v>
      </c>
      <c r="AD8" s="22">
        <f t="shared" si="5"/>
        <v>4</v>
      </c>
      <c r="AE8" s="17">
        <f>D10</f>
        <v>3525</v>
      </c>
      <c r="AF8" s="18">
        <f t="shared" si="6"/>
        <v>4</v>
      </c>
      <c r="AG8" s="8">
        <f t="shared" si="0"/>
        <v>1</v>
      </c>
      <c r="AH8" s="21">
        <f t="shared" si="7"/>
        <v>4</v>
      </c>
      <c r="AI8" s="17">
        <f>G10</f>
        <v>1240</v>
      </c>
      <c r="AJ8">
        <f t="shared" si="8"/>
        <v>6</v>
      </c>
      <c r="AK8" s="8">
        <f t="shared" si="1"/>
        <v>1</v>
      </c>
      <c r="AL8" s="21">
        <f t="shared" si="9"/>
        <v>6</v>
      </c>
      <c r="AM8" s="17">
        <f>J10</f>
        <v>1095</v>
      </c>
      <c r="AN8" s="18">
        <f t="shared" si="10"/>
        <v>5</v>
      </c>
      <c r="AO8" s="8">
        <f t="shared" si="11"/>
        <v>1</v>
      </c>
      <c r="AP8" s="21">
        <f t="shared" si="12"/>
        <v>5</v>
      </c>
      <c r="AQ8" s="17">
        <f>M10</f>
        <v>0</v>
      </c>
      <c r="AR8" s="18">
        <f t="shared" si="13"/>
        <v>13</v>
      </c>
      <c r="AS8" s="8">
        <f t="shared" si="14"/>
        <v>12</v>
      </c>
      <c r="AT8" s="21">
        <f t="shared" si="15"/>
        <v>13</v>
      </c>
      <c r="AU8" s="11">
        <f>T9</f>
        <v>23</v>
      </c>
      <c r="AV8" s="11">
        <f>U9</f>
        <v>14580</v>
      </c>
      <c r="AW8">
        <f t="shared" si="16"/>
        <v>2</v>
      </c>
      <c r="AX8">
        <f t="shared" si="17"/>
        <v>3</v>
      </c>
      <c r="AY8">
        <f t="shared" si="18"/>
        <v>2.0000300000000002</v>
      </c>
      <c r="AZ8">
        <f t="shared" si="19"/>
        <v>2</v>
      </c>
    </row>
    <row r="9" spans="1:54" ht="19.5" customHeight="1" x14ac:dyDescent="0.2">
      <c r="A9" s="179">
        <v>3</v>
      </c>
      <c r="B9" s="156" t="s">
        <v>203</v>
      </c>
      <c r="C9" s="167" t="s">
        <v>182</v>
      </c>
      <c r="D9" s="168"/>
      <c r="E9" s="75"/>
      <c r="F9" s="167" t="s">
        <v>187</v>
      </c>
      <c r="G9" s="168"/>
      <c r="H9" s="75"/>
      <c r="I9" s="167" t="s">
        <v>188</v>
      </c>
      <c r="J9" s="168"/>
      <c r="K9" s="75"/>
      <c r="L9" s="167"/>
      <c r="M9" s="168"/>
      <c r="N9" s="75"/>
      <c r="O9" s="180">
        <f>SUM(E10+H10+K10+N10)</f>
        <v>15</v>
      </c>
      <c r="P9" s="165">
        <f>SUM(D10+G10+J10+M10)</f>
        <v>5860</v>
      </c>
      <c r="Q9" s="163">
        <f>AD8</f>
        <v>4</v>
      </c>
      <c r="T9" s="216">
        <f>O9+'12 družstiev Pretek č. 1'!O9</f>
        <v>23</v>
      </c>
      <c r="U9" s="165">
        <f>P9+'12 družstiev Pretek č. 1'!P9</f>
        <v>14580</v>
      </c>
      <c r="V9" s="163">
        <f>AZ8</f>
        <v>2</v>
      </c>
      <c r="Y9" s="12">
        <f>O11</f>
        <v>22</v>
      </c>
      <c r="Z9" s="13">
        <f>P11</f>
        <v>2630</v>
      </c>
      <c r="AA9" s="8">
        <f t="shared" si="2"/>
        <v>9</v>
      </c>
      <c r="AB9" s="8">
        <f t="shared" si="3"/>
        <v>9</v>
      </c>
      <c r="AC9" s="8">
        <f t="shared" si="4"/>
        <v>9.0000900000000001</v>
      </c>
      <c r="AD9" s="22">
        <f t="shared" si="5"/>
        <v>9</v>
      </c>
      <c r="AE9" s="17">
        <f>D12</f>
        <v>1025</v>
      </c>
      <c r="AF9" s="18">
        <f t="shared" si="6"/>
        <v>8</v>
      </c>
      <c r="AG9" s="8">
        <f t="shared" si="0"/>
        <v>1</v>
      </c>
      <c r="AH9" s="21">
        <f>IF(AE9=0,MAX($A$5:$A$28) +1,IF(AG9 &gt; 1,IF(MOD(AG9,2) = 0,(AF9*AG9+AG9-1)/AG9,(AF9*AG9+AG9)/AG9),IF(AG9=1,AF9,(AF9*AG9+AG9-1)/AG9)))</f>
        <v>8</v>
      </c>
      <c r="AI9" s="17">
        <f>G12</f>
        <v>1355</v>
      </c>
      <c r="AJ9">
        <f t="shared" si="8"/>
        <v>5</v>
      </c>
      <c r="AK9" s="8">
        <f t="shared" si="1"/>
        <v>1</v>
      </c>
      <c r="AL9" s="21">
        <f t="shared" si="9"/>
        <v>5</v>
      </c>
      <c r="AM9" s="17">
        <f>J12</f>
        <v>250</v>
      </c>
      <c r="AN9" s="18">
        <f t="shared" si="10"/>
        <v>9</v>
      </c>
      <c r="AO9" s="8">
        <f t="shared" si="11"/>
        <v>1</v>
      </c>
      <c r="AP9" s="21">
        <f t="shared" si="12"/>
        <v>9</v>
      </c>
      <c r="AQ9" s="17">
        <f>M12</f>
        <v>0</v>
      </c>
      <c r="AR9" s="18">
        <f t="shared" si="13"/>
        <v>13</v>
      </c>
      <c r="AS9" s="8">
        <f t="shared" si="14"/>
        <v>12</v>
      </c>
      <c r="AT9" s="21">
        <f t="shared" si="15"/>
        <v>13</v>
      </c>
      <c r="AU9" s="11">
        <f>T11</f>
        <v>40</v>
      </c>
      <c r="AV9" s="11">
        <f>U11</f>
        <v>5665</v>
      </c>
      <c r="AW9">
        <f t="shared" si="16"/>
        <v>8</v>
      </c>
      <c r="AX9">
        <f t="shared" si="17"/>
        <v>9</v>
      </c>
      <c r="AY9">
        <f t="shared" si="18"/>
        <v>8.0000900000000001</v>
      </c>
      <c r="AZ9">
        <f t="shared" si="19"/>
        <v>8</v>
      </c>
    </row>
    <row r="10" spans="1:54" ht="19.5" customHeight="1" thickBot="1" x14ac:dyDescent="0.25">
      <c r="A10" s="179"/>
      <c r="B10" s="157"/>
      <c r="C10" s="25">
        <v>3</v>
      </c>
      <c r="D10" s="26">
        <v>3525</v>
      </c>
      <c r="E10" s="30">
        <v>4</v>
      </c>
      <c r="F10" s="25">
        <v>3</v>
      </c>
      <c r="G10" s="26">
        <v>1240</v>
      </c>
      <c r="H10" s="30">
        <v>6</v>
      </c>
      <c r="I10" s="25">
        <v>7</v>
      </c>
      <c r="J10" s="26">
        <v>1095</v>
      </c>
      <c r="K10" s="30">
        <f>IF(ISBLANK(J10),0,IF(ISBLANK(I9),0,IF(K9 = "D",MAX($A$5:$A$28) + 2,AP8)))</f>
        <v>5</v>
      </c>
      <c r="L10" s="82"/>
      <c r="M10" s="26"/>
      <c r="N10" s="30">
        <f>IF(ISBLANK(M10),0,IF(ISBLANK(L9),0,IF(N9 = "D",MAX($A$5:$A$28) + 2,AT8)))</f>
        <v>0</v>
      </c>
      <c r="O10" s="181"/>
      <c r="P10" s="166"/>
      <c r="Q10" s="164"/>
      <c r="T10" s="217"/>
      <c r="U10" s="166"/>
      <c r="V10" s="164"/>
      <c r="Y10" s="12">
        <f>O13</f>
        <v>19</v>
      </c>
      <c r="Z10" s="13">
        <f>P13</f>
        <v>3310</v>
      </c>
      <c r="AA10" s="8">
        <f t="shared" si="2"/>
        <v>7</v>
      </c>
      <c r="AB10" s="8">
        <f t="shared" si="3"/>
        <v>7</v>
      </c>
      <c r="AC10" s="8">
        <f t="shared" si="4"/>
        <v>7.00007</v>
      </c>
      <c r="AD10" s="22">
        <f t="shared" si="5"/>
        <v>7</v>
      </c>
      <c r="AE10" s="17">
        <f>D14</f>
        <v>1170</v>
      </c>
      <c r="AF10" s="18">
        <f t="shared" si="6"/>
        <v>6</v>
      </c>
      <c r="AG10" s="8">
        <f t="shared" si="0"/>
        <v>1</v>
      </c>
      <c r="AH10" s="21">
        <f t="shared" ref="AH10:AH17" si="20">IF(AE10=0,"MAX($A$5:$A$28) +1",IF(AG10 &gt; 1,IF(MOD(AG10,2) = 0,(AF10*AG10+AG10-1)/AG10,(AF10*AG10+AG10)/AG10),IF(AG10=1,AF10,(AF10*AG10+AG10-1)/AG10)))</f>
        <v>6</v>
      </c>
      <c r="AI10" s="17">
        <f>G14</f>
        <v>395</v>
      </c>
      <c r="AJ10">
        <f t="shared" si="8"/>
        <v>9</v>
      </c>
      <c r="AK10" s="8">
        <f t="shared" si="1"/>
        <v>1</v>
      </c>
      <c r="AL10" s="21">
        <f t="shared" si="9"/>
        <v>9</v>
      </c>
      <c r="AM10" s="17">
        <f>J14</f>
        <v>1745</v>
      </c>
      <c r="AN10" s="18">
        <f t="shared" si="10"/>
        <v>4</v>
      </c>
      <c r="AO10" s="8">
        <f t="shared" si="11"/>
        <v>1</v>
      </c>
      <c r="AP10" s="21">
        <f t="shared" si="12"/>
        <v>4</v>
      </c>
      <c r="AQ10" s="17">
        <f>M14</f>
        <v>0</v>
      </c>
      <c r="AR10" s="18">
        <f t="shared" si="13"/>
        <v>13</v>
      </c>
      <c r="AS10" s="8">
        <f t="shared" si="14"/>
        <v>12</v>
      </c>
      <c r="AT10" s="21">
        <f t="shared" si="15"/>
        <v>13</v>
      </c>
      <c r="AU10" s="11">
        <f>T13</f>
        <v>36</v>
      </c>
      <c r="AV10" s="11">
        <f>U13</f>
        <v>6485</v>
      </c>
      <c r="AW10">
        <f t="shared" si="16"/>
        <v>6</v>
      </c>
      <c r="AX10">
        <f t="shared" si="17"/>
        <v>7</v>
      </c>
      <c r="AY10">
        <f t="shared" si="18"/>
        <v>6.00007</v>
      </c>
      <c r="AZ10">
        <f t="shared" si="19"/>
        <v>7</v>
      </c>
    </row>
    <row r="11" spans="1:54" ht="19.5" customHeight="1" x14ac:dyDescent="0.2">
      <c r="A11" s="177">
        <v>4</v>
      </c>
      <c r="B11" s="156" t="s">
        <v>189</v>
      </c>
      <c r="C11" s="167" t="s">
        <v>190</v>
      </c>
      <c r="D11" s="168"/>
      <c r="E11" s="75"/>
      <c r="F11" s="167" t="s">
        <v>140</v>
      </c>
      <c r="G11" s="168"/>
      <c r="H11" s="75"/>
      <c r="I11" s="167" t="s">
        <v>191</v>
      </c>
      <c r="J11" s="168"/>
      <c r="K11" s="75"/>
      <c r="L11" s="167"/>
      <c r="M11" s="168"/>
      <c r="N11" s="75"/>
      <c r="O11" s="180">
        <f>SUM(E12+H12+K12+N12)</f>
        <v>22</v>
      </c>
      <c r="P11" s="165">
        <f>SUM(D12+G12+J12+M12)</f>
        <v>2630</v>
      </c>
      <c r="Q11" s="163">
        <f>AD9</f>
        <v>9</v>
      </c>
      <c r="T11" s="216">
        <f>O11+'12 družstiev Pretek č. 1'!O11</f>
        <v>40</v>
      </c>
      <c r="U11" s="165">
        <f>P11+'12 družstiev Pretek č. 1'!P11</f>
        <v>5665</v>
      </c>
      <c r="V11" s="163">
        <f>AZ9</f>
        <v>8</v>
      </c>
      <c r="Y11" s="12">
        <f>O15</f>
        <v>17</v>
      </c>
      <c r="Z11" s="13">
        <f>P15</f>
        <v>5810</v>
      </c>
      <c r="AA11" s="8">
        <f t="shared" si="2"/>
        <v>6</v>
      </c>
      <c r="AB11" s="8">
        <f t="shared" si="3"/>
        <v>5</v>
      </c>
      <c r="AC11" s="8">
        <f t="shared" si="4"/>
        <v>6.0000499999999999</v>
      </c>
      <c r="AD11" s="22">
        <f t="shared" si="5"/>
        <v>6</v>
      </c>
      <c r="AE11" s="17">
        <f>D16</f>
        <v>4330</v>
      </c>
      <c r="AF11" s="18">
        <f t="shared" si="6"/>
        <v>1</v>
      </c>
      <c r="AG11" s="8">
        <f t="shared" si="0"/>
        <v>1</v>
      </c>
      <c r="AH11" s="21">
        <f t="shared" si="20"/>
        <v>1</v>
      </c>
      <c r="AI11" s="17">
        <f>G16</f>
        <v>905</v>
      </c>
      <c r="AJ11">
        <f t="shared" si="8"/>
        <v>8</v>
      </c>
      <c r="AK11" s="8">
        <f t="shared" si="1"/>
        <v>1</v>
      </c>
      <c r="AL11" s="21">
        <f t="shared" si="9"/>
        <v>8</v>
      </c>
      <c r="AM11" s="17">
        <f>J16</f>
        <v>575</v>
      </c>
      <c r="AN11" s="18">
        <f t="shared" si="10"/>
        <v>8</v>
      </c>
      <c r="AO11" s="8">
        <f t="shared" si="11"/>
        <v>1</v>
      </c>
      <c r="AP11" s="21">
        <f t="shared" si="12"/>
        <v>8</v>
      </c>
      <c r="AQ11" s="17">
        <f>M16</f>
        <v>0</v>
      </c>
      <c r="AR11" s="18">
        <f t="shared" si="13"/>
        <v>13</v>
      </c>
      <c r="AS11" s="8">
        <f t="shared" si="14"/>
        <v>12</v>
      </c>
      <c r="AT11" s="21">
        <f t="shared" si="15"/>
        <v>13</v>
      </c>
      <c r="AU11" s="11">
        <f>T15</f>
        <v>43</v>
      </c>
      <c r="AV11" s="11">
        <f>U15</f>
        <v>6470</v>
      </c>
      <c r="AW11">
        <f t="shared" si="16"/>
        <v>9</v>
      </c>
      <c r="AX11">
        <f t="shared" si="17"/>
        <v>8</v>
      </c>
      <c r="AY11">
        <f t="shared" si="18"/>
        <v>9.0000800000000005</v>
      </c>
      <c r="AZ11">
        <f t="shared" si="19"/>
        <v>9</v>
      </c>
    </row>
    <row r="12" spans="1:54" ht="19.5" customHeight="1" thickBot="1" x14ac:dyDescent="0.25">
      <c r="A12" s="178"/>
      <c r="B12" s="157"/>
      <c r="C12" s="82">
        <v>9</v>
      </c>
      <c r="D12" s="26">
        <v>1025</v>
      </c>
      <c r="E12" s="30">
        <v>8</v>
      </c>
      <c r="F12" s="25">
        <v>4</v>
      </c>
      <c r="G12" s="26">
        <v>1355</v>
      </c>
      <c r="H12" s="30">
        <v>5</v>
      </c>
      <c r="I12" s="25">
        <v>3</v>
      </c>
      <c r="J12" s="26">
        <v>250</v>
      </c>
      <c r="K12" s="30">
        <f>IF(ISBLANK(J12),0,IF(ISBLANK(I11),0,IF(K11 = "D",MAX($A$5:$A$28) + 2,AP9)))</f>
        <v>9</v>
      </c>
      <c r="L12" s="25"/>
      <c r="M12" s="26"/>
      <c r="N12" s="30">
        <f>IF(ISBLANK(M12),0,IF(ISBLANK(L11),0,IF(N11 = "D",MAX($A$5:$A$28) + 2,AT9)))</f>
        <v>0</v>
      </c>
      <c r="O12" s="181"/>
      <c r="P12" s="166"/>
      <c r="Q12" s="164"/>
      <c r="T12" s="217"/>
      <c r="U12" s="166"/>
      <c r="V12" s="164"/>
      <c r="W12" s="20"/>
      <c r="Y12" s="12">
        <f>O17</f>
        <v>11</v>
      </c>
      <c r="Z12" s="13">
        <f>P17</f>
        <v>8130</v>
      </c>
      <c r="AA12" s="8">
        <f t="shared" si="2"/>
        <v>2</v>
      </c>
      <c r="AB12" s="8">
        <f t="shared" si="3"/>
        <v>2</v>
      </c>
      <c r="AC12" s="8">
        <f t="shared" si="4"/>
        <v>2.0000200000000001</v>
      </c>
      <c r="AD12" s="22">
        <f t="shared" si="5"/>
        <v>2</v>
      </c>
      <c r="AE12" s="17">
        <f>D18</f>
        <v>1065</v>
      </c>
      <c r="AF12" s="18">
        <f t="shared" si="6"/>
        <v>7</v>
      </c>
      <c r="AG12" s="8">
        <f t="shared" si="0"/>
        <v>1</v>
      </c>
      <c r="AH12" s="21">
        <f t="shared" si="20"/>
        <v>7</v>
      </c>
      <c r="AI12" s="17">
        <f>G18</f>
        <v>1930</v>
      </c>
      <c r="AJ12">
        <f t="shared" si="8"/>
        <v>3</v>
      </c>
      <c r="AK12" s="8">
        <f t="shared" si="1"/>
        <v>1</v>
      </c>
      <c r="AL12" s="21">
        <f t="shared" si="9"/>
        <v>3</v>
      </c>
      <c r="AM12" s="17">
        <f>J18</f>
        <v>5135</v>
      </c>
      <c r="AN12" s="18">
        <f t="shared" si="10"/>
        <v>1</v>
      </c>
      <c r="AO12" s="8">
        <f t="shared" si="11"/>
        <v>1</v>
      </c>
      <c r="AP12" s="21">
        <f t="shared" si="12"/>
        <v>1</v>
      </c>
      <c r="AQ12" s="17">
        <f>M18</f>
        <v>0</v>
      </c>
      <c r="AR12" s="18">
        <f t="shared" si="13"/>
        <v>13</v>
      </c>
      <c r="AS12" s="8">
        <f t="shared" si="14"/>
        <v>12</v>
      </c>
      <c r="AT12" s="21">
        <f t="shared" si="15"/>
        <v>13</v>
      </c>
      <c r="AU12" s="11">
        <f>T17</f>
        <v>28</v>
      </c>
      <c r="AV12" s="11">
        <f>U17</f>
        <v>11810</v>
      </c>
      <c r="AW12">
        <f t="shared" si="16"/>
        <v>4</v>
      </c>
      <c r="AX12">
        <f t="shared" si="17"/>
        <v>5</v>
      </c>
      <c r="AY12">
        <f t="shared" si="18"/>
        <v>4.0000499999999999</v>
      </c>
      <c r="AZ12">
        <f t="shared" si="19"/>
        <v>5</v>
      </c>
    </row>
    <row r="13" spans="1:54" ht="19.5" customHeight="1" x14ac:dyDescent="0.2">
      <c r="A13" s="179">
        <v>5</v>
      </c>
      <c r="B13" s="156" t="s">
        <v>193</v>
      </c>
      <c r="C13" s="167" t="s">
        <v>142</v>
      </c>
      <c r="D13" s="168"/>
      <c r="E13" s="75"/>
      <c r="F13" s="167" t="s">
        <v>143</v>
      </c>
      <c r="G13" s="168"/>
      <c r="H13" s="75"/>
      <c r="I13" s="167" t="s">
        <v>144</v>
      </c>
      <c r="J13" s="168"/>
      <c r="K13" s="75"/>
      <c r="L13" s="167"/>
      <c r="M13" s="168"/>
      <c r="N13" s="75"/>
      <c r="O13" s="180">
        <f>SUM(E14+H14+K14+N14)</f>
        <v>19</v>
      </c>
      <c r="P13" s="165">
        <f>SUM(D14+G14+J14+M14)</f>
        <v>3310</v>
      </c>
      <c r="Q13" s="163">
        <f>AD10</f>
        <v>7</v>
      </c>
      <c r="T13" s="216">
        <f>O13+'12 družstiev Pretek č. 1'!O13</f>
        <v>36</v>
      </c>
      <c r="U13" s="165">
        <f>P13+'12 družstiev Pretek č. 1'!P13</f>
        <v>6485</v>
      </c>
      <c r="V13" s="163">
        <f>AZ10</f>
        <v>7</v>
      </c>
      <c r="W13" s="20"/>
      <c r="Y13" s="12">
        <f>O19</f>
        <v>5</v>
      </c>
      <c r="Z13" s="13">
        <f>P19</f>
        <v>13005</v>
      </c>
      <c r="AA13" s="8">
        <f t="shared" si="2"/>
        <v>1</v>
      </c>
      <c r="AB13" s="8">
        <f t="shared" si="3"/>
        <v>1</v>
      </c>
      <c r="AC13" s="8">
        <f t="shared" si="4"/>
        <v>1.0000100000000001</v>
      </c>
      <c r="AD13" s="22">
        <f t="shared" si="5"/>
        <v>1</v>
      </c>
      <c r="AE13" s="17">
        <f>D20</f>
        <v>3895</v>
      </c>
      <c r="AF13" s="18">
        <f t="shared" si="6"/>
        <v>2</v>
      </c>
      <c r="AG13" s="8">
        <f t="shared" si="0"/>
        <v>1</v>
      </c>
      <c r="AH13" s="21">
        <f t="shared" si="20"/>
        <v>2</v>
      </c>
      <c r="AI13" s="17">
        <f>G20</f>
        <v>5435</v>
      </c>
      <c r="AJ13">
        <f t="shared" si="8"/>
        <v>1</v>
      </c>
      <c r="AK13" s="8">
        <f t="shared" si="1"/>
        <v>1</v>
      </c>
      <c r="AL13" s="21">
        <f t="shared" si="9"/>
        <v>1</v>
      </c>
      <c r="AM13" s="17">
        <f>J20</f>
        <v>3675</v>
      </c>
      <c r="AN13" s="18">
        <f t="shared" si="10"/>
        <v>2</v>
      </c>
      <c r="AO13" s="8">
        <f t="shared" si="11"/>
        <v>1</v>
      </c>
      <c r="AP13" s="21">
        <f t="shared" si="12"/>
        <v>2</v>
      </c>
      <c r="AQ13" s="17">
        <f>M20</f>
        <v>0</v>
      </c>
      <c r="AR13" s="18">
        <f t="shared" si="13"/>
        <v>13</v>
      </c>
      <c r="AS13" s="8">
        <f t="shared" si="14"/>
        <v>12</v>
      </c>
      <c r="AT13" s="21">
        <f t="shared" si="15"/>
        <v>13</v>
      </c>
      <c r="AU13" s="11">
        <f>T19</f>
        <v>13</v>
      </c>
      <c r="AV13" s="11">
        <f>U19</f>
        <v>22125</v>
      </c>
      <c r="AW13">
        <f t="shared" si="16"/>
        <v>1</v>
      </c>
      <c r="AX13">
        <f t="shared" si="17"/>
        <v>1</v>
      </c>
      <c r="AY13">
        <f t="shared" si="18"/>
        <v>1.0000100000000001</v>
      </c>
      <c r="AZ13">
        <f t="shared" si="19"/>
        <v>1</v>
      </c>
      <c r="BB13" s="117"/>
    </row>
    <row r="14" spans="1:54" ht="19.5" customHeight="1" thickBot="1" x14ac:dyDescent="0.25">
      <c r="A14" s="179"/>
      <c r="B14" s="157"/>
      <c r="C14" s="25">
        <v>4</v>
      </c>
      <c r="D14" s="26">
        <v>1170</v>
      </c>
      <c r="E14" s="30">
        <v>6</v>
      </c>
      <c r="F14" s="25">
        <v>9</v>
      </c>
      <c r="G14" s="26">
        <v>395</v>
      </c>
      <c r="H14" s="30">
        <v>9</v>
      </c>
      <c r="I14" s="138">
        <v>8</v>
      </c>
      <c r="J14" s="26">
        <v>1745</v>
      </c>
      <c r="K14" s="30">
        <f>IF(ISBLANK(J14),0,IF(ISBLANK(I13),0,IF(K13 = "D",MAX($A$5:$A$28) + 2,AP10)))</f>
        <v>4</v>
      </c>
      <c r="L14" s="82"/>
      <c r="M14" s="26"/>
      <c r="N14" s="30">
        <f>IF(ISBLANK(M14),0,IF(ISBLANK(L13),0,IF(N13 = "D",MAX($A$5:$A$28) + 2,AT10)))</f>
        <v>0</v>
      </c>
      <c r="O14" s="181"/>
      <c r="P14" s="166"/>
      <c r="Q14" s="164"/>
      <c r="T14" s="217"/>
      <c r="U14" s="166"/>
      <c r="V14" s="164"/>
      <c r="W14" s="20"/>
      <c r="Y14" s="12">
        <f>O21</f>
        <v>19</v>
      </c>
      <c r="Z14" s="13">
        <f>P21</f>
        <v>3105</v>
      </c>
      <c r="AA14" s="8">
        <f t="shared" si="2"/>
        <v>7</v>
      </c>
      <c r="AB14" s="8">
        <f t="shared" si="3"/>
        <v>8</v>
      </c>
      <c r="AC14" s="8">
        <f t="shared" si="4"/>
        <v>7.0000799999999996</v>
      </c>
      <c r="AD14" s="22">
        <f t="shared" si="5"/>
        <v>8</v>
      </c>
      <c r="AE14" s="17">
        <f>D22</f>
        <v>425</v>
      </c>
      <c r="AF14" s="18">
        <f t="shared" si="6"/>
        <v>9</v>
      </c>
      <c r="AG14" s="8">
        <f t="shared" si="0"/>
        <v>1</v>
      </c>
      <c r="AH14" s="21">
        <f t="shared" si="20"/>
        <v>9</v>
      </c>
      <c r="AI14" s="17">
        <f>G22</f>
        <v>1830</v>
      </c>
      <c r="AJ14">
        <f t="shared" si="8"/>
        <v>4</v>
      </c>
      <c r="AK14" s="8">
        <f t="shared" si="1"/>
        <v>1</v>
      </c>
      <c r="AL14" s="21">
        <f t="shared" si="9"/>
        <v>4</v>
      </c>
      <c r="AM14" s="17">
        <f>J22</f>
        <v>850</v>
      </c>
      <c r="AN14" s="18">
        <f t="shared" si="10"/>
        <v>6</v>
      </c>
      <c r="AO14" s="8">
        <f t="shared" si="11"/>
        <v>1</v>
      </c>
      <c r="AP14" s="21">
        <f t="shared" si="12"/>
        <v>6</v>
      </c>
      <c r="AQ14" s="17">
        <f>M22</f>
        <v>0</v>
      </c>
      <c r="AR14" s="18">
        <f t="shared" si="13"/>
        <v>13</v>
      </c>
      <c r="AS14" s="8">
        <f t="shared" si="14"/>
        <v>12</v>
      </c>
      <c r="AT14" s="21">
        <f t="shared" si="15"/>
        <v>13</v>
      </c>
      <c r="AU14" s="11">
        <f>T21</f>
        <v>36</v>
      </c>
      <c r="AV14" s="11">
        <f>U21</f>
        <v>9575</v>
      </c>
      <c r="AW14">
        <f t="shared" si="16"/>
        <v>6</v>
      </c>
      <c r="AX14">
        <f t="shared" si="17"/>
        <v>6</v>
      </c>
      <c r="AY14">
        <f t="shared" si="18"/>
        <v>6.0000600000000004</v>
      </c>
      <c r="AZ14">
        <f t="shared" si="19"/>
        <v>6</v>
      </c>
    </row>
    <row r="15" spans="1:54" ht="19.5" customHeight="1" x14ac:dyDescent="0.2">
      <c r="A15" s="177">
        <v>6</v>
      </c>
      <c r="B15" s="156" t="s">
        <v>146</v>
      </c>
      <c r="C15" s="167" t="s">
        <v>149</v>
      </c>
      <c r="D15" s="168"/>
      <c r="E15" s="75"/>
      <c r="F15" s="167" t="s">
        <v>195</v>
      </c>
      <c r="G15" s="168"/>
      <c r="H15" s="75"/>
      <c r="I15" s="167" t="s">
        <v>122</v>
      </c>
      <c r="J15" s="168"/>
      <c r="K15" s="75"/>
      <c r="L15" s="167"/>
      <c r="M15" s="168"/>
      <c r="N15" s="75"/>
      <c r="O15" s="180">
        <f>SUM(E16+H16+K16+N16)</f>
        <v>17</v>
      </c>
      <c r="P15" s="165">
        <f>SUM(D16+G16+J16+M16)</f>
        <v>5810</v>
      </c>
      <c r="Q15" s="163">
        <f>AD11</f>
        <v>6</v>
      </c>
      <c r="T15" s="216">
        <f>O15+'12 družstiev Pretek č. 1'!O15</f>
        <v>43</v>
      </c>
      <c r="U15" s="165">
        <f>P15+'12 družstiev Pretek č. 1'!P15</f>
        <v>6470</v>
      </c>
      <c r="V15" s="163">
        <f>AZ11</f>
        <v>9</v>
      </c>
      <c r="Y15" s="12">
        <f>O23</f>
        <v>33</v>
      </c>
      <c r="Z15" s="13">
        <f>P23</f>
        <v>-9</v>
      </c>
      <c r="AA15" s="8">
        <f t="shared" si="2"/>
        <v>10</v>
      </c>
      <c r="AB15" s="8">
        <f t="shared" si="3"/>
        <v>10</v>
      </c>
      <c r="AC15" s="8">
        <f t="shared" si="4"/>
        <v>10.0001</v>
      </c>
      <c r="AD15" s="22">
        <f t="shared" si="5"/>
        <v>10</v>
      </c>
      <c r="AE15" s="17">
        <f>D24</f>
        <v>-3</v>
      </c>
      <c r="AF15" s="18">
        <f t="shared" si="6"/>
        <v>10</v>
      </c>
      <c r="AG15" s="8">
        <f t="shared" si="0"/>
        <v>3</v>
      </c>
      <c r="AH15" s="21">
        <f t="shared" si="20"/>
        <v>11</v>
      </c>
      <c r="AI15" s="17">
        <f>G24</f>
        <v>-3</v>
      </c>
      <c r="AJ15">
        <f t="shared" si="8"/>
        <v>10</v>
      </c>
      <c r="AK15" s="8">
        <f t="shared" si="1"/>
        <v>3</v>
      </c>
      <c r="AL15" s="21">
        <f t="shared" si="9"/>
        <v>11</v>
      </c>
      <c r="AM15" s="17">
        <f>J24</f>
        <v>-3</v>
      </c>
      <c r="AN15" s="18">
        <f t="shared" si="10"/>
        <v>10</v>
      </c>
      <c r="AO15" s="8">
        <f t="shared" si="11"/>
        <v>3</v>
      </c>
      <c r="AP15" s="21">
        <f t="shared" si="12"/>
        <v>11</v>
      </c>
      <c r="AQ15" s="17">
        <f>M24</f>
        <v>0</v>
      </c>
      <c r="AR15" s="18">
        <f t="shared" si="13"/>
        <v>13</v>
      </c>
      <c r="AS15" s="8">
        <f t="shared" si="14"/>
        <v>12</v>
      </c>
      <c r="AT15" s="21">
        <f t="shared" si="15"/>
        <v>13</v>
      </c>
      <c r="AU15" s="11">
        <f>T23</f>
        <v>66</v>
      </c>
      <c r="AV15" s="11">
        <f>U23</f>
        <v>-18</v>
      </c>
      <c r="AW15">
        <f t="shared" si="16"/>
        <v>10</v>
      </c>
      <c r="AX15">
        <f t="shared" si="17"/>
        <v>10</v>
      </c>
      <c r="AY15">
        <f t="shared" si="18"/>
        <v>10.0001</v>
      </c>
      <c r="AZ15">
        <f t="shared" si="19"/>
        <v>10</v>
      </c>
    </row>
    <row r="16" spans="1:54" ht="19.5" customHeight="1" thickBot="1" x14ac:dyDescent="0.25">
      <c r="A16" s="178"/>
      <c r="B16" s="162"/>
      <c r="C16" s="82">
        <v>1</v>
      </c>
      <c r="D16" s="26">
        <v>4330</v>
      </c>
      <c r="E16" s="30">
        <v>1</v>
      </c>
      <c r="F16" s="25">
        <v>2</v>
      </c>
      <c r="G16" s="26">
        <v>905</v>
      </c>
      <c r="H16" s="30">
        <v>8</v>
      </c>
      <c r="I16" s="25">
        <v>5</v>
      </c>
      <c r="J16" s="26">
        <v>575</v>
      </c>
      <c r="K16" s="30">
        <f>IF(ISBLANK(J16),0,IF(ISBLANK(I15),0,IF(K15 = "D",MAX($A$5:$A$28) + 2,AP11)))</f>
        <v>8</v>
      </c>
      <c r="L16" s="25"/>
      <c r="M16" s="26"/>
      <c r="N16" s="30">
        <f>IF(ISBLANK(M16),0,IF(ISBLANK(L15),0,IF(N15 = "D",MAX($A$5:$A$28) + 2,AT11)))</f>
        <v>0</v>
      </c>
      <c r="O16" s="181"/>
      <c r="P16" s="166"/>
      <c r="Q16" s="164"/>
      <c r="T16" s="217"/>
      <c r="U16" s="166"/>
      <c r="V16" s="164"/>
      <c r="Y16" s="12">
        <f>O25</f>
        <v>33</v>
      </c>
      <c r="Z16" s="13">
        <f>P25</f>
        <v>-9</v>
      </c>
      <c r="AA16" s="8">
        <f t="shared" si="2"/>
        <v>10</v>
      </c>
      <c r="AB16" s="8">
        <f t="shared" si="3"/>
        <v>10</v>
      </c>
      <c r="AC16" s="8">
        <f t="shared" si="4"/>
        <v>10.0001</v>
      </c>
      <c r="AD16" s="22">
        <f t="shared" si="5"/>
        <v>10</v>
      </c>
      <c r="AE16" s="17">
        <f>D26</f>
        <v>-3</v>
      </c>
      <c r="AF16" s="18">
        <f t="shared" si="6"/>
        <v>10</v>
      </c>
      <c r="AG16" s="8">
        <f t="shared" si="0"/>
        <v>3</v>
      </c>
      <c r="AH16" s="21">
        <f t="shared" si="20"/>
        <v>11</v>
      </c>
      <c r="AI16" s="17">
        <f>G26</f>
        <v>-3</v>
      </c>
      <c r="AJ16">
        <f t="shared" si="8"/>
        <v>10</v>
      </c>
      <c r="AK16" s="8">
        <f t="shared" si="1"/>
        <v>3</v>
      </c>
      <c r="AL16" s="21">
        <f t="shared" si="9"/>
        <v>11</v>
      </c>
      <c r="AM16" s="17">
        <f>J26</f>
        <v>-3</v>
      </c>
      <c r="AN16" s="18">
        <f t="shared" si="10"/>
        <v>10</v>
      </c>
      <c r="AO16" s="8">
        <f t="shared" si="11"/>
        <v>3</v>
      </c>
      <c r="AP16" s="21">
        <f t="shared" si="12"/>
        <v>11</v>
      </c>
      <c r="AQ16" s="17">
        <f>M26</f>
        <v>0</v>
      </c>
      <c r="AR16" s="18">
        <f t="shared" si="13"/>
        <v>13</v>
      </c>
      <c r="AS16" s="8">
        <f t="shared" si="14"/>
        <v>12</v>
      </c>
      <c r="AT16" s="21">
        <f t="shared" si="15"/>
        <v>13</v>
      </c>
      <c r="AU16" s="11">
        <f>T25</f>
        <v>66</v>
      </c>
      <c r="AV16" s="11">
        <f>U25</f>
        <v>-18</v>
      </c>
      <c r="AW16">
        <f t="shared" si="16"/>
        <v>10</v>
      </c>
      <c r="AX16">
        <f t="shared" si="17"/>
        <v>10</v>
      </c>
      <c r="AY16">
        <f t="shared" si="18"/>
        <v>10.0001</v>
      </c>
      <c r="AZ16">
        <f t="shared" si="19"/>
        <v>10</v>
      </c>
    </row>
    <row r="17" spans="1:52" ht="19.5" customHeight="1" thickBot="1" x14ac:dyDescent="0.25">
      <c r="A17" s="179">
        <v>7</v>
      </c>
      <c r="B17" s="156" t="s">
        <v>151</v>
      </c>
      <c r="C17" s="167" t="s">
        <v>152</v>
      </c>
      <c r="D17" s="168"/>
      <c r="E17" s="75"/>
      <c r="F17" s="167" t="s">
        <v>154</v>
      </c>
      <c r="G17" s="168"/>
      <c r="H17" s="75"/>
      <c r="I17" s="167" t="s">
        <v>153</v>
      </c>
      <c r="J17" s="168"/>
      <c r="K17" s="75"/>
      <c r="L17" s="204"/>
      <c r="M17" s="205"/>
      <c r="N17" s="79"/>
      <c r="O17" s="180">
        <f>SUM(E18+H18+K18+N18)</f>
        <v>11</v>
      </c>
      <c r="P17" s="165">
        <f>SUM(D18+G18+J18+M18)</f>
        <v>8130</v>
      </c>
      <c r="Q17" s="163">
        <f>AD12</f>
        <v>2</v>
      </c>
      <c r="T17" s="216">
        <f>O17+'12 družstiev Pretek č. 1'!O17</f>
        <v>28</v>
      </c>
      <c r="U17" s="165">
        <f>P17+'12 družstiev Pretek č. 1'!P17</f>
        <v>11810</v>
      </c>
      <c r="V17" s="163">
        <f>AZ12</f>
        <v>5</v>
      </c>
      <c r="Y17" s="14">
        <f>O27</f>
        <v>33</v>
      </c>
      <c r="Z17" s="15">
        <f>P27</f>
        <v>-9</v>
      </c>
      <c r="AA17" s="16">
        <f t="shared" si="2"/>
        <v>10</v>
      </c>
      <c r="AB17" s="16">
        <f t="shared" si="3"/>
        <v>10</v>
      </c>
      <c r="AC17" s="16">
        <f t="shared" si="4"/>
        <v>10.0001</v>
      </c>
      <c r="AD17" s="23">
        <f t="shared" si="5"/>
        <v>10</v>
      </c>
      <c r="AE17" s="19">
        <f>D28</f>
        <v>-3</v>
      </c>
      <c r="AF17" s="18">
        <f t="shared" si="6"/>
        <v>10</v>
      </c>
      <c r="AG17" s="16">
        <f t="shared" si="0"/>
        <v>3</v>
      </c>
      <c r="AH17" s="21">
        <f t="shared" si="20"/>
        <v>11</v>
      </c>
      <c r="AI17" s="19">
        <f>G28</f>
        <v>-3</v>
      </c>
      <c r="AJ17">
        <f t="shared" si="8"/>
        <v>10</v>
      </c>
      <c r="AK17" s="16">
        <f t="shared" si="1"/>
        <v>3</v>
      </c>
      <c r="AL17" s="21">
        <f t="shared" si="9"/>
        <v>11</v>
      </c>
      <c r="AM17" s="19">
        <f>J28</f>
        <v>-3</v>
      </c>
      <c r="AN17" s="18">
        <f t="shared" si="10"/>
        <v>10</v>
      </c>
      <c r="AO17" s="16">
        <f t="shared" si="11"/>
        <v>3</v>
      </c>
      <c r="AP17" s="21">
        <f t="shared" si="12"/>
        <v>11</v>
      </c>
      <c r="AQ17" s="19">
        <f>M28</f>
        <v>0</v>
      </c>
      <c r="AR17" s="18">
        <f t="shared" si="13"/>
        <v>13</v>
      </c>
      <c r="AS17" s="16">
        <f t="shared" si="14"/>
        <v>12</v>
      </c>
      <c r="AT17" s="21">
        <f t="shared" si="15"/>
        <v>13</v>
      </c>
      <c r="AU17" s="11">
        <f>T27</f>
        <v>66</v>
      </c>
      <c r="AV17" s="11">
        <f>U27</f>
        <v>-18</v>
      </c>
      <c r="AW17">
        <f t="shared" si="16"/>
        <v>10</v>
      </c>
      <c r="AX17">
        <f t="shared" si="17"/>
        <v>10</v>
      </c>
      <c r="AY17">
        <f t="shared" si="18"/>
        <v>10.0001</v>
      </c>
      <c r="AZ17">
        <f t="shared" si="19"/>
        <v>10</v>
      </c>
    </row>
    <row r="18" spans="1:52" ht="19.5" customHeight="1" thickBot="1" x14ac:dyDescent="0.25">
      <c r="A18" s="179"/>
      <c r="B18" s="157"/>
      <c r="C18" s="25">
        <v>7</v>
      </c>
      <c r="D18" s="26">
        <v>1065</v>
      </c>
      <c r="E18" s="30">
        <v>7</v>
      </c>
      <c r="F18" s="25">
        <v>5</v>
      </c>
      <c r="G18" s="26">
        <v>1930</v>
      </c>
      <c r="H18" s="30">
        <v>3</v>
      </c>
      <c r="I18" s="138">
        <v>9</v>
      </c>
      <c r="J18" s="26">
        <v>5135</v>
      </c>
      <c r="K18" s="30">
        <f>IF(ISBLANK(J18),0,IF(ISBLANK(I17),0,IF(K17 = "D",MAX($A$5:$A$28) + 2,AP12)))</f>
        <v>1</v>
      </c>
      <c r="L18" s="82"/>
      <c r="M18" s="80"/>
      <c r="N18" s="81">
        <f>IF(ISBLANK(M18),0,IF(ISBLANK(L17),0,IF(N17 = "D",MAX($A$5:$A$28) + 2,AT12)))</f>
        <v>0</v>
      </c>
      <c r="O18" s="181"/>
      <c r="P18" s="166"/>
      <c r="Q18" s="164"/>
      <c r="T18" s="217"/>
      <c r="U18" s="166"/>
      <c r="V18" s="164"/>
      <c r="AF18" s="10"/>
      <c r="AJ18" s="27"/>
      <c r="AK18" s="28"/>
      <c r="AL18" s="29"/>
    </row>
    <row r="19" spans="1:52" ht="19.5" customHeight="1" thickBot="1" x14ac:dyDescent="0.25">
      <c r="A19" s="177">
        <v>8</v>
      </c>
      <c r="B19" s="152" t="s">
        <v>157</v>
      </c>
      <c r="C19" s="167" t="s">
        <v>161</v>
      </c>
      <c r="D19" s="168"/>
      <c r="E19" s="75"/>
      <c r="F19" s="167" t="s">
        <v>160</v>
      </c>
      <c r="G19" s="168"/>
      <c r="H19" s="75"/>
      <c r="I19" s="167" t="s">
        <v>159</v>
      </c>
      <c r="J19" s="168"/>
      <c r="K19" s="75"/>
      <c r="L19" s="201"/>
      <c r="M19" s="202"/>
      <c r="N19" s="79"/>
      <c r="O19" s="180">
        <f>SUM(E20+H20+K20+N20)</f>
        <v>5</v>
      </c>
      <c r="P19" s="165">
        <f>SUM(D20+G20+J20+M20)</f>
        <v>13005</v>
      </c>
      <c r="Q19" s="163">
        <f>AD13</f>
        <v>1</v>
      </c>
      <c r="T19" s="216">
        <f>O19+'12 družstiev Pretek č. 1'!O19</f>
        <v>13</v>
      </c>
      <c r="U19" s="165">
        <f>P19+'12 družstiev Pretek č. 1'!P19</f>
        <v>22125</v>
      </c>
      <c r="V19" s="163">
        <f>AZ13</f>
        <v>1</v>
      </c>
      <c r="AF19" s="10"/>
      <c r="AP19" s="20" t="s">
        <v>25</v>
      </c>
      <c r="AQ19" s="9" t="str">
        <f>IF(C5 = "D","0"," ")</f>
        <v xml:space="preserve"> </v>
      </c>
    </row>
    <row r="20" spans="1:52" ht="19.5" customHeight="1" thickBot="1" x14ac:dyDescent="0.25">
      <c r="A20" s="178"/>
      <c r="B20" s="158"/>
      <c r="C20" s="25">
        <v>6</v>
      </c>
      <c r="D20" s="26">
        <v>3895</v>
      </c>
      <c r="E20" s="30">
        <v>2</v>
      </c>
      <c r="F20" s="25">
        <v>7</v>
      </c>
      <c r="G20" s="26">
        <v>5435</v>
      </c>
      <c r="H20" s="30">
        <v>1</v>
      </c>
      <c r="I20" s="25">
        <v>4</v>
      </c>
      <c r="J20" s="26">
        <v>3675</v>
      </c>
      <c r="K20" s="30">
        <f>IF(ISBLANK(J20),0,IF(ISBLANK(I19),0,IF(K19 = "D",MAX($A$5:$A$28) + 2,AP13)))</f>
        <v>2</v>
      </c>
      <c r="L20" s="82"/>
      <c r="M20" s="80"/>
      <c r="N20" s="81">
        <f>IF(ISBLANK(M20),0,IF(ISBLANK(L19),0,IF(N19 = "D",MAX($A$5:$A$28) + 2,AT13)))</f>
        <v>0</v>
      </c>
      <c r="O20" s="181"/>
      <c r="P20" s="166"/>
      <c r="Q20" s="164"/>
      <c r="T20" s="217"/>
      <c r="U20" s="166"/>
      <c r="V20" s="164"/>
      <c r="AF20" s="10"/>
      <c r="AP20" s="20" t="s">
        <v>26</v>
      </c>
    </row>
    <row r="21" spans="1:52" ht="19.5" customHeight="1" x14ac:dyDescent="0.2">
      <c r="A21" s="177">
        <v>9</v>
      </c>
      <c r="B21" s="152" t="s">
        <v>202</v>
      </c>
      <c r="C21" s="167" t="s">
        <v>200</v>
      </c>
      <c r="D21" s="168"/>
      <c r="E21" s="75"/>
      <c r="F21" s="167" t="s">
        <v>198</v>
      </c>
      <c r="G21" s="168"/>
      <c r="H21" s="75"/>
      <c r="I21" s="167" t="s">
        <v>199</v>
      </c>
      <c r="J21" s="168"/>
      <c r="K21" s="75"/>
      <c r="L21" s="167"/>
      <c r="M21" s="168"/>
      <c r="N21" s="75"/>
      <c r="O21" s="180">
        <f>SUM(E22+H22+K22+N22)</f>
        <v>19</v>
      </c>
      <c r="P21" s="165">
        <f>SUM(D22+G22+J22+M22)</f>
        <v>3105</v>
      </c>
      <c r="Q21" s="163">
        <f>AD14</f>
        <v>8</v>
      </c>
      <c r="T21" s="216">
        <f>O21+'12 družstiev Pretek č. 1'!O21</f>
        <v>36</v>
      </c>
      <c r="U21" s="165">
        <f>P21+'12 družstiev Pretek č. 1'!P21</f>
        <v>9575</v>
      </c>
      <c r="V21" s="163">
        <f>AZ14</f>
        <v>6</v>
      </c>
      <c r="AF21" s="10"/>
    </row>
    <row r="22" spans="1:52" ht="19.5" customHeight="1" thickBot="1" x14ac:dyDescent="0.25">
      <c r="A22" s="178"/>
      <c r="B22" s="158"/>
      <c r="C22" s="25">
        <v>8</v>
      </c>
      <c r="D22" s="26">
        <v>425</v>
      </c>
      <c r="E22" s="30">
        <f>IF(ISBLANK(D22),0,IF(ISBLANK(C21),0,IF(E21 = "D",MAX($A$5:$A$28) + 2,AH14)))</f>
        <v>9</v>
      </c>
      <c r="F22" s="25">
        <v>1</v>
      </c>
      <c r="G22" s="26">
        <v>1830</v>
      </c>
      <c r="H22" s="30">
        <f>IF(ISBLANK(G22),0,IF(ISBLANK(BC6F21),0,IF(H21 = "D",MAX($A$5:$A$28) + 2,AL14)))</f>
        <v>4</v>
      </c>
      <c r="I22" s="25">
        <v>2</v>
      </c>
      <c r="J22" s="26">
        <v>850</v>
      </c>
      <c r="K22" s="30">
        <f>IF(ISBLANK(J22),0,IF(ISBLANK(I21),0,IF(K21 = "D",MAX($A$5:$A$28) + 2,AP14)))</f>
        <v>6</v>
      </c>
      <c r="L22" s="82"/>
      <c r="M22" s="26"/>
      <c r="N22" s="30">
        <f>IF(ISBLANK(M22),0,IF(ISBLANK(L21),0,IF(N21 = "D",MAX($A$5:$A$28) + 2,AT14)))</f>
        <v>0</v>
      </c>
      <c r="O22" s="181"/>
      <c r="P22" s="166"/>
      <c r="Q22" s="164"/>
      <c r="T22" s="217"/>
      <c r="U22" s="166"/>
      <c r="V22" s="164"/>
      <c r="AF22" s="10"/>
    </row>
    <row r="23" spans="1:52" ht="19.5" hidden="1" customHeight="1" x14ac:dyDescent="0.2">
      <c r="A23" s="179">
        <v>10</v>
      </c>
      <c r="B23" s="152" t="s">
        <v>129</v>
      </c>
      <c r="C23" s="167" t="s">
        <v>130</v>
      </c>
      <c r="D23" s="168"/>
      <c r="E23" s="75"/>
      <c r="F23" s="167" t="s">
        <v>131</v>
      </c>
      <c r="G23" s="168"/>
      <c r="H23" s="75"/>
      <c r="I23" s="167" t="s">
        <v>132</v>
      </c>
      <c r="J23" s="168"/>
      <c r="K23" s="75"/>
      <c r="L23" s="167"/>
      <c r="M23" s="168"/>
      <c r="N23" s="75"/>
      <c r="O23" s="180">
        <f>SUM(E24+H24+K24+N24)</f>
        <v>33</v>
      </c>
      <c r="P23" s="165">
        <f>SUM(D24+G24+J24+M24)</f>
        <v>-9</v>
      </c>
      <c r="Q23" s="163">
        <f>AD15</f>
        <v>10</v>
      </c>
      <c r="T23" s="216">
        <f>O23+'12 družstiev Pretek č. 1'!O23</f>
        <v>66</v>
      </c>
      <c r="U23" s="165">
        <f>P23+'12 družstiev Pretek č. 1'!P23</f>
        <v>-18</v>
      </c>
      <c r="V23" s="163">
        <f>AZ15</f>
        <v>10</v>
      </c>
      <c r="AF23" s="10"/>
    </row>
    <row r="24" spans="1:52" ht="19.5" hidden="1" customHeight="1" thickBot="1" x14ac:dyDescent="0.25">
      <c r="A24" s="179"/>
      <c r="B24" s="158"/>
      <c r="C24" s="25"/>
      <c r="D24" s="26">
        <v>-3</v>
      </c>
      <c r="E24" s="30">
        <f>IF(ISBLANK(D24),0,IF(ISBLANK(C23),0,IF(E23 = "D",MAX($A$5:$A$28) + 2,AH15)))</f>
        <v>11</v>
      </c>
      <c r="F24" s="25"/>
      <c r="G24" s="26">
        <v>-3</v>
      </c>
      <c r="H24" s="30">
        <f>IF(ISBLANK(G24),0,IF(ISBLANK(F23),0,IF(H23 = "D",MAX($A$5:$A$28) + 2,AL15)))</f>
        <v>11</v>
      </c>
      <c r="I24" s="25"/>
      <c r="J24" s="26">
        <v>-3</v>
      </c>
      <c r="K24" s="30">
        <f>IF(ISBLANK(J24),0,IF(ISBLANK(I23),0,IF(K23 = "D",MAX($A$5:$A$28) + 2,AP15)))</f>
        <v>11</v>
      </c>
      <c r="L24" s="25"/>
      <c r="M24" s="26"/>
      <c r="N24" s="30">
        <f>IF(ISBLANK(M24),0,IF(ISBLANK(L23),0,IF(N23 = "D",MAX($A$5:$A$28) + 2,AT15)))</f>
        <v>0</v>
      </c>
      <c r="O24" s="181"/>
      <c r="P24" s="166"/>
      <c r="Q24" s="164"/>
      <c r="T24" s="217"/>
      <c r="U24" s="166"/>
      <c r="V24" s="164"/>
      <c r="AF24" s="10"/>
    </row>
    <row r="25" spans="1:52" ht="19.5" hidden="1" customHeight="1" x14ac:dyDescent="0.2">
      <c r="A25" s="177">
        <v>11</v>
      </c>
      <c r="B25" s="152" t="s">
        <v>133</v>
      </c>
      <c r="C25" s="167" t="s">
        <v>134</v>
      </c>
      <c r="D25" s="168"/>
      <c r="E25" s="75"/>
      <c r="F25" s="167" t="s">
        <v>127</v>
      </c>
      <c r="G25" s="168"/>
      <c r="H25" s="75"/>
      <c r="I25" s="167" t="s">
        <v>128</v>
      </c>
      <c r="J25" s="168"/>
      <c r="K25" s="75"/>
      <c r="L25" s="167"/>
      <c r="M25" s="168"/>
      <c r="N25" s="75"/>
      <c r="O25" s="180">
        <f>SUM(E26+H26+K26+N26)</f>
        <v>33</v>
      </c>
      <c r="P25" s="165">
        <f>SUM(D26+G26+J26+M26)</f>
        <v>-9</v>
      </c>
      <c r="Q25" s="163">
        <f>AD16</f>
        <v>10</v>
      </c>
      <c r="T25" s="216">
        <f>O25+'12 družstiev Pretek č. 1'!O25</f>
        <v>66</v>
      </c>
      <c r="U25" s="165">
        <f>P25+'12 družstiev Pretek č. 1'!P25</f>
        <v>-18</v>
      </c>
      <c r="V25" s="163">
        <f>AZ16</f>
        <v>10</v>
      </c>
      <c r="AF25" s="10"/>
    </row>
    <row r="26" spans="1:52" ht="19.5" hidden="1" customHeight="1" thickBot="1" x14ac:dyDescent="0.25">
      <c r="A26" s="178"/>
      <c r="B26" s="153"/>
      <c r="C26" s="25"/>
      <c r="D26" s="26">
        <v>-3</v>
      </c>
      <c r="E26" s="30">
        <f>IF(ISBLANK(D26),0,IF(ISBLANK(C25),0,IF(E25 = "D",MAX($A$5:$A$28) + 2,AH16)))</f>
        <v>11</v>
      </c>
      <c r="F26" s="25"/>
      <c r="G26" s="26">
        <v>-3</v>
      </c>
      <c r="H26" s="30">
        <f>IF(ISBLANK(G26),0,IF(ISBLANK(F25),0,IF(H25 = "D",MAX($A$5:$A$28) + 2,AL16)))</f>
        <v>11</v>
      </c>
      <c r="I26" s="25"/>
      <c r="J26" s="26">
        <v>-3</v>
      </c>
      <c r="K26" s="30">
        <f>IF(ISBLANK(J26),0,IF(ISBLANK(I25),0,IF(K25 = "D",MAX($A$5:$A$28) + 2,AP16)))</f>
        <v>11</v>
      </c>
      <c r="L26" s="25"/>
      <c r="M26" s="26"/>
      <c r="N26" s="30">
        <f>IF(ISBLANK(M26),0,IF(ISBLANK(L25),0,IF(N25 = "D",MAX($A$5:$A$28) + 2,AT16)))</f>
        <v>0</v>
      </c>
      <c r="O26" s="181"/>
      <c r="P26" s="166"/>
      <c r="Q26" s="164"/>
      <c r="T26" s="217"/>
      <c r="U26" s="166"/>
      <c r="V26" s="164"/>
      <c r="AF26" s="10"/>
    </row>
    <row r="27" spans="1:52" ht="19.5" hidden="1" customHeight="1" x14ac:dyDescent="0.2">
      <c r="A27" s="177">
        <v>12</v>
      </c>
      <c r="B27" s="152" t="s">
        <v>135</v>
      </c>
      <c r="C27" s="167" t="s">
        <v>129</v>
      </c>
      <c r="D27" s="168"/>
      <c r="E27" s="75"/>
      <c r="F27" s="167" t="s">
        <v>133</v>
      </c>
      <c r="G27" s="168"/>
      <c r="H27" s="75"/>
      <c r="I27" s="167" t="s">
        <v>135</v>
      </c>
      <c r="J27" s="168"/>
      <c r="K27" s="75"/>
      <c r="L27" s="167"/>
      <c r="M27" s="168"/>
      <c r="N27" s="75"/>
      <c r="O27" s="180">
        <f>SUM(E28+H28+K28+N28)</f>
        <v>33</v>
      </c>
      <c r="P27" s="165">
        <f>SUM(D28+G28+J28+M28)</f>
        <v>-9</v>
      </c>
      <c r="Q27" s="163">
        <f>AD17</f>
        <v>10</v>
      </c>
      <c r="T27" s="216">
        <f>O27+'12 družstiev Pretek č. 1'!O27</f>
        <v>66</v>
      </c>
      <c r="U27" s="165">
        <f>P27+'12 družstiev Pretek č. 1'!P27</f>
        <v>-18</v>
      </c>
      <c r="V27" s="163">
        <f>AZ17</f>
        <v>10</v>
      </c>
      <c r="AF27" s="10"/>
    </row>
    <row r="28" spans="1:52" ht="19.5" hidden="1" customHeight="1" thickBot="1" x14ac:dyDescent="0.25">
      <c r="A28" s="178"/>
      <c r="B28" s="153"/>
      <c r="C28" s="25"/>
      <c r="D28" s="26">
        <v>-3</v>
      </c>
      <c r="E28" s="30">
        <f>IF(ISBLANK(D28),0,IF(ISBLANK(C27),0,IF(E27 = "D",MAX($A$5:$A$28) + 2,AH17)))</f>
        <v>11</v>
      </c>
      <c r="F28" s="25"/>
      <c r="G28" s="26">
        <v>-3</v>
      </c>
      <c r="H28" s="30">
        <f>IF(ISBLANK(G28),0,IF(ISBLANK(F27),0,IF(H27 = "D",MAX($A$5:$A$28) + 2,AL17)))</f>
        <v>11</v>
      </c>
      <c r="I28" s="82"/>
      <c r="J28" s="26">
        <v>-3</v>
      </c>
      <c r="K28" s="30">
        <f>IF(ISBLANK(J28),0,IF(ISBLANK(I27),0,IF(K27 = "D",MAX($A$5:$A$28) + 2,AP17)))</f>
        <v>11</v>
      </c>
      <c r="L28" s="128"/>
      <c r="M28" s="26"/>
      <c r="N28" s="30">
        <f>IF(ISBLANK(M28),0,IF(ISBLANK(L27),0,IF(N27 = "D",MAX($A$5:$A$28) + 2,AT17)))</f>
        <v>0</v>
      </c>
      <c r="O28" s="181"/>
      <c r="P28" s="166"/>
      <c r="Q28" s="164"/>
      <c r="T28" s="217"/>
      <c r="U28" s="166"/>
      <c r="V28" s="164"/>
      <c r="AF28" s="10"/>
    </row>
    <row r="29" spans="1:52" ht="27.95" customHeight="1" x14ac:dyDescent="0.25">
      <c r="A29" s="186" t="s">
        <v>212</v>
      </c>
      <c r="B29" s="186"/>
      <c r="C29" s="186"/>
      <c r="D29" s="186"/>
      <c r="E29" s="186"/>
      <c r="F29" s="186"/>
      <c r="G29" s="186"/>
      <c r="H29" s="186"/>
      <c r="I29" s="186"/>
      <c r="J29" s="186"/>
      <c r="K29" s="186"/>
      <c r="L29" s="186"/>
      <c r="M29" s="186"/>
      <c r="N29" s="186"/>
      <c r="O29" s="186"/>
      <c r="P29" s="186"/>
      <c r="Q29" s="186"/>
      <c r="R29" s="86"/>
      <c r="S29" s="86"/>
    </row>
  </sheetData>
  <sheetProtection selectLockedCells="1"/>
  <mergeCells count="197">
    <mergeCell ref="T25:T26"/>
    <mergeCell ref="U25:U26"/>
    <mergeCell ref="V25:V26"/>
    <mergeCell ref="T27:T28"/>
    <mergeCell ref="U27:U28"/>
    <mergeCell ref="V27:V28"/>
    <mergeCell ref="T21:T22"/>
    <mergeCell ref="U21:U22"/>
    <mergeCell ref="V21:V22"/>
    <mergeCell ref="T23:T24"/>
    <mergeCell ref="U23:U24"/>
    <mergeCell ref="V23:V24"/>
    <mergeCell ref="U17:U18"/>
    <mergeCell ref="V17:V18"/>
    <mergeCell ref="T19:T20"/>
    <mergeCell ref="U19:U20"/>
    <mergeCell ref="V19:V20"/>
    <mergeCell ref="U11:U12"/>
    <mergeCell ref="V11:V12"/>
    <mergeCell ref="T13:T14"/>
    <mergeCell ref="U13:U14"/>
    <mergeCell ref="V13:V14"/>
    <mergeCell ref="T15:T16"/>
    <mergeCell ref="U15:U16"/>
    <mergeCell ref="V15:V16"/>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A29:Q29"/>
    <mergeCell ref="T1:V1"/>
    <mergeCell ref="T2:T4"/>
    <mergeCell ref="U2:U4"/>
    <mergeCell ref="V2:V4"/>
    <mergeCell ref="W2:W4"/>
    <mergeCell ref="T9:T10"/>
    <mergeCell ref="U9:U10"/>
    <mergeCell ref="V9:V10"/>
    <mergeCell ref="T11:T12"/>
    <mergeCell ref="Q25:Q26"/>
    <mergeCell ref="A27:A28"/>
    <mergeCell ref="C27:D27"/>
    <mergeCell ref="F27:G27"/>
    <mergeCell ref="I27:J27"/>
    <mergeCell ref="L27:M27"/>
    <mergeCell ref="T17:T18"/>
    <mergeCell ref="O27:O28"/>
    <mergeCell ref="P27:P28"/>
    <mergeCell ref="Q27:Q28"/>
    <mergeCell ref="P23:P24"/>
    <mergeCell ref="Q23:Q24"/>
    <mergeCell ref="A25:A26"/>
    <mergeCell ref="C25:D25"/>
    <mergeCell ref="F25:G25"/>
    <mergeCell ref="I25:J25"/>
    <mergeCell ref="L25:M25"/>
    <mergeCell ref="O25:O26"/>
    <mergeCell ref="P25:P26"/>
    <mergeCell ref="B25:B26"/>
    <mergeCell ref="B27:B28"/>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A19:A20"/>
    <mergeCell ref="B19:B20"/>
    <mergeCell ref="C19:D19"/>
    <mergeCell ref="F19:G19"/>
    <mergeCell ref="I19:J19"/>
    <mergeCell ref="L19:M19"/>
    <mergeCell ref="O19:O20"/>
    <mergeCell ref="P19:P20"/>
    <mergeCell ref="Q19:Q20"/>
    <mergeCell ref="A17:A18"/>
    <mergeCell ref="B17:B18"/>
    <mergeCell ref="C17:D17"/>
    <mergeCell ref="F17:G17"/>
    <mergeCell ref="I17:J17"/>
    <mergeCell ref="L17:M17"/>
    <mergeCell ref="O17:O18"/>
    <mergeCell ref="P17:P18"/>
    <mergeCell ref="Q17:Q18"/>
    <mergeCell ref="O13:O14"/>
    <mergeCell ref="P13:P14"/>
    <mergeCell ref="Q13:Q14"/>
    <mergeCell ref="A15:A16"/>
    <mergeCell ref="B15:B16"/>
    <mergeCell ref="C15:D15"/>
    <mergeCell ref="F15:G15"/>
    <mergeCell ref="I15:J15"/>
    <mergeCell ref="L15:M15"/>
    <mergeCell ref="O15:O16"/>
    <mergeCell ref="A13:A14"/>
    <mergeCell ref="C13:D13"/>
    <mergeCell ref="F13:G13"/>
    <mergeCell ref="I13:J13"/>
    <mergeCell ref="L13:M13"/>
    <mergeCell ref="P15:P16"/>
    <mergeCell ref="Q15:Q16"/>
    <mergeCell ref="B13:B14"/>
    <mergeCell ref="A9:A10"/>
    <mergeCell ref="C9:D9"/>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B9:B10"/>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Q2:Q4"/>
    <mergeCell ref="C3:E3"/>
    <mergeCell ref="F3:H3"/>
    <mergeCell ref="I3:K3"/>
    <mergeCell ref="L3:N3"/>
    <mergeCell ref="C1:I1"/>
    <mergeCell ref="J1:M1"/>
    <mergeCell ref="N1:Q1"/>
    <mergeCell ref="A5:A6"/>
    <mergeCell ref="B5:B6"/>
    <mergeCell ref="C5:D5"/>
    <mergeCell ref="F5:G5"/>
    <mergeCell ref="I5:J5"/>
    <mergeCell ref="A1:B1"/>
    <mergeCell ref="A2:A4"/>
    <mergeCell ref="B2:B4"/>
    <mergeCell ref="C2:E2"/>
    <mergeCell ref="F2:H2"/>
    <mergeCell ref="I2:K2"/>
    <mergeCell ref="L2:N2"/>
    <mergeCell ref="O2:O4"/>
    <mergeCell ref="P2:P4"/>
  </mergeCells>
  <phoneticPr fontId="19" type="noConversion"/>
  <conditionalFormatting sqref="AQ19">
    <cfRule type="containsBlanks" dxfId="370"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369" priority="5">
      <formula>LEN(TRIM(C5))=0</formula>
    </cfRule>
  </conditionalFormatting>
  <conditionalFormatting sqref="F5">
    <cfRule type="containsBlanks" dxfId="368" priority="6">
      <formula>LEN(TRIM(F5))=0</formula>
    </cfRule>
  </conditionalFormatting>
  <conditionalFormatting sqref="L5">
    <cfRule type="containsBlanks" dxfId="367" priority="7">
      <formula>LEN(TRIM(L5))=0</formula>
    </cfRule>
  </conditionalFormatting>
  <conditionalFormatting sqref="I5">
    <cfRule type="containsBlanks" dxfId="366" priority="8">
      <formula>LEN(TRIM(I5))=0</formula>
    </cfRule>
  </conditionalFormatting>
  <conditionalFormatting sqref="C7">
    <cfRule type="containsBlanks" dxfId="365" priority="9">
      <formula>LEN(TRIM(C7))=0</formula>
    </cfRule>
  </conditionalFormatting>
  <conditionalFormatting sqref="F7">
    <cfRule type="containsBlanks" dxfId="364" priority="10">
      <formula>LEN(TRIM(F7))=0</formula>
    </cfRule>
  </conditionalFormatting>
  <conditionalFormatting sqref="I7">
    <cfRule type="containsBlanks" dxfId="363" priority="11">
      <formula>LEN(TRIM(I7))=0</formula>
    </cfRule>
  </conditionalFormatting>
  <conditionalFormatting sqref="L7">
    <cfRule type="containsBlanks" dxfId="362" priority="12">
      <formula>LEN(TRIM(L7))=0</formula>
    </cfRule>
  </conditionalFormatting>
  <conditionalFormatting sqref="C9">
    <cfRule type="containsBlanks" dxfId="361" priority="13">
      <formula>LEN(TRIM(C9))=0</formula>
    </cfRule>
  </conditionalFormatting>
  <conditionalFormatting sqref="F9">
    <cfRule type="containsBlanks" dxfId="360" priority="14">
      <formula>LEN(TRIM(F9))=0</formula>
    </cfRule>
  </conditionalFormatting>
  <conditionalFormatting sqref="I9">
    <cfRule type="containsBlanks" dxfId="359" priority="15">
      <formula>LEN(TRIM(I9))=0</formula>
    </cfRule>
  </conditionalFormatting>
  <conditionalFormatting sqref="L9">
    <cfRule type="containsBlanks" dxfId="358" priority="16">
      <formula>LEN(TRIM(L9))=0</formula>
    </cfRule>
  </conditionalFormatting>
  <conditionalFormatting sqref="C11">
    <cfRule type="containsBlanks" dxfId="357" priority="17">
      <formula>LEN(TRIM(C11))=0</formula>
    </cfRule>
  </conditionalFormatting>
  <conditionalFormatting sqref="F11">
    <cfRule type="containsBlanks" dxfId="356" priority="18">
      <formula>LEN(TRIM(F11))=0</formula>
    </cfRule>
  </conditionalFormatting>
  <conditionalFormatting sqref="I11">
    <cfRule type="containsBlanks" dxfId="355" priority="19">
      <formula>LEN(TRIM(I11))=0</formula>
    </cfRule>
  </conditionalFormatting>
  <conditionalFormatting sqref="L11">
    <cfRule type="containsBlanks" dxfId="354" priority="20">
      <formula>LEN(TRIM(L11))=0</formula>
    </cfRule>
  </conditionalFormatting>
  <conditionalFormatting sqref="C13">
    <cfRule type="containsBlanks" dxfId="353" priority="21">
      <formula>LEN(TRIM(C13))=0</formula>
    </cfRule>
  </conditionalFormatting>
  <conditionalFormatting sqref="F13">
    <cfRule type="containsBlanks" dxfId="352" priority="22">
      <formula>LEN(TRIM(F13))=0</formula>
    </cfRule>
  </conditionalFormatting>
  <conditionalFormatting sqref="I13">
    <cfRule type="containsBlanks" dxfId="351" priority="23">
      <formula>LEN(TRIM(I13))=0</formula>
    </cfRule>
  </conditionalFormatting>
  <conditionalFormatting sqref="L13">
    <cfRule type="containsBlanks" dxfId="350" priority="24">
      <formula>LEN(TRIM(L13))=0</formula>
    </cfRule>
  </conditionalFormatting>
  <conditionalFormatting sqref="C15">
    <cfRule type="containsBlanks" dxfId="349" priority="25">
      <formula>LEN(TRIM(C15))=0</formula>
    </cfRule>
  </conditionalFormatting>
  <conditionalFormatting sqref="F15">
    <cfRule type="containsBlanks" dxfId="348" priority="26">
      <formula>LEN(TRIM(F15))=0</formula>
    </cfRule>
  </conditionalFormatting>
  <conditionalFormatting sqref="I15">
    <cfRule type="containsBlanks" dxfId="347" priority="27">
      <formula>LEN(TRIM(I15))=0</formula>
    </cfRule>
  </conditionalFormatting>
  <conditionalFormatting sqref="L15">
    <cfRule type="containsBlanks" dxfId="346" priority="28">
      <formula>LEN(TRIM(L15))=0</formula>
    </cfRule>
  </conditionalFormatting>
  <conditionalFormatting sqref="C17">
    <cfRule type="containsBlanks" dxfId="345" priority="29">
      <formula>LEN(TRIM(C17))=0</formula>
    </cfRule>
  </conditionalFormatting>
  <conditionalFormatting sqref="F17">
    <cfRule type="containsBlanks" dxfId="344" priority="30">
      <formula>LEN(TRIM(F17))=0</formula>
    </cfRule>
  </conditionalFormatting>
  <conditionalFormatting sqref="I17">
    <cfRule type="containsBlanks" dxfId="343" priority="31">
      <formula>LEN(TRIM(I17))=0</formula>
    </cfRule>
  </conditionalFormatting>
  <conditionalFormatting sqref="L17">
    <cfRule type="containsBlanks" dxfId="342" priority="32">
      <formula>LEN(TRIM(L17))=0</formula>
    </cfRule>
  </conditionalFormatting>
  <conditionalFormatting sqref="C19">
    <cfRule type="containsBlanks" dxfId="341" priority="33">
      <formula>LEN(TRIM(C19))=0</formula>
    </cfRule>
  </conditionalFormatting>
  <conditionalFormatting sqref="F19">
    <cfRule type="containsBlanks" dxfId="340" priority="34">
      <formula>LEN(TRIM(F19))=0</formula>
    </cfRule>
  </conditionalFormatting>
  <conditionalFormatting sqref="I19">
    <cfRule type="containsBlanks" dxfId="339" priority="35">
      <formula>LEN(TRIM(I19))=0</formula>
    </cfRule>
  </conditionalFormatting>
  <conditionalFormatting sqref="L19">
    <cfRule type="containsBlanks" dxfId="338" priority="36">
      <formula>LEN(TRIM(L19))=0</formula>
    </cfRule>
  </conditionalFormatting>
  <conditionalFormatting sqref="C21">
    <cfRule type="containsBlanks" dxfId="337" priority="37">
      <formula>LEN(TRIM(C21))=0</formula>
    </cfRule>
  </conditionalFormatting>
  <conditionalFormatting sqref="F21">
    <cfRule type="containsBlanks" dxfId="336" priority="38">
      <formula>LEN(TRIM(F21))=0</formula>
    </cfRule>
  </conditionalFormatting>
  <conditionalFormatting sqref="I21">
    <cfRule type="containsBlanks" dxfId="335" priority="39">
      <formula>LEN(TRIM(I21))=0</formula>
    </cfRule>
  </conditionalFormatting>
  <conditionalFormatting sqref="L21">
    <cfRule type="containsBlanks" dxfId="334" priority="40">
      <formula>LEN(TRIM(L21))=0</formula>
    </cfRule>
  </conditionalFormatting>
  <conditionalFormatting sqref="C23">
    <cfRule type="containsBlanks" dxfId="333" priority="41">
      <formula>LEN(TRIM(C23))=0</formula>
    </cfRule>
  </conditionalFormatting>
  <conditionalFormatting sqref="F23">
    <cfRule type="containsBlanks" dxfId="332" priority="42">
      <formula>LEN(TRIM(F23))=0</formula>
    </cfRule>
  </conditionalFormatting>
  <conditionalFormatting sqref="I23">
    <cfRule type="containsBlanks" dxfId="331" priority="43">
      <formula>LEN(TRIM(I23))=0</formula>
    </cfRule>
  </conditionalFormatting>
  <conditionalFormatting sqref="L23">
    <cfRule type="containsBlanks" dxfId="330" priority="44">
      <formula>LEN(TRIM(L23))=0</formula>
    </cfRule>
  </conditionalFormatting>
  <conditionalFormatting sqref="C25">
    <cfRule type="containsBlanks" dxfId="329" priority="45">
      <formula>LEN(TRIM(C25))=0</formula>
    </cfRule>
  </conditionalFormatting>
  <conditionalFormatting sqref="F25">
    <cfRule type="containsBlanks" dxfId="328" priority="46">
      <formula>LEN(TRIM(F25))=0</formula>
    </cfRule>
  </conditionalFormatting>
  <conditionalFormatting sqref="I25">
    <cfRule type="containsBlanks" dxfId="327" priority="47">
      <formula>LEN(TRIM(I25))=0</formula>
    </cfRule>
  </conditionalFormatting>
  <conditionalFormatting sqref="L25">
    <cfRule type="containsBlanks" dxfId="326" priority="48">
      <formula>LEN(TRIM(L25))=0</formula>
    </cfRule>
  </conditionalFormatting>
  <conditionalFormatting sqref="C27">
    <cfRule type="containsBlanks" dxfId="325" priority="49">
      <formula>LEN(TRIM(C27))=0</formula>
    </cfRule>
  </conditionalFormatting>
  <conditionalFormatting sqref="F27">
    <cfRule type="containsBlanks" dxfId="324" priority="50">
      <formula>LEN(TRIM(F27))=0</formula>
    </cfRule>
  </conditionalFormatting>
  <conditionalFormatting sqref="I27">
    <cfRule type="containsBlanks" dxfId="323" priority="51">
      <formula>LEN(TRIM(I27))=0</formula>
    </cfRule>
  </conditionalFormatting>
  <conditionalFormatting sqref="L27">
    <cfRule type="containsBlanks" dxfId="322"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ellIs" priority="2" operator="equal" id="{AB8EAAFA-3B52-4D92-BC36-4183C633156E}">
            <xm:f>'Zoznam tímov a pretekárov'!$B$34+'Zoznam tímov a pretekárov'!$B$29</xm:f>
            <x14:dxf>
              <fill>
                <patternFill>
                  <bgColor rgb="FFFFFF00"/>
                </patternFill>
              </fill>
            </x14:dxf>
          </x14:cfRule>
          <x14:cfRule type="cellIs" priority="3" operator="equal" id="{C8B45F89-ABE8-47A7-8D6B-5921BF024CB8}">
            <xm:f>'Zoznam tímov a pretekárov'!$B$33+'Zoznam tímov a pretekárov'!$B$28</xm:f>
            <x14:dxf>
              <fill>
                <patternFill>
                  <bgColor theme="3" tint="0.59996337778862885"/>
                </patternFill>
              </fill>
            </x14:dxf>
          </x14:cfRule>
          <x14:cfRule type="cellIs" priority="4" operator="equal" id="{88A3F277-77C0-4D49-A0C0-21D8A36C7928}">
            <xm:f>'Zoznam tímov a pretekárov'!$B$36+'Zoznam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8AC20AB5-0E93-45C3-A0F1-E2FED93DEA43}">
            <xm:f>'Zoznam tímov a pretekárov'!$B$35+'Zoznam tímov a pretekárov'!$B$30</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14:formula1>
            <xm:f>'Zoznam tímov a pretekárov'!$B$28:$B$31</xm:f>
          </x14:formula1>
          <xm:sqref>N27 H5 K5 N5 K7 H7 E7 H9 E9 E11 H11 K9 K11 H13 E13 H15 E15 E17 H17 K13 K15 H19 E19 E21 H21 E23 H23 K17 K19 H25 E25 K21 K23 E27 H27 K25 K27 N7 N9 N11 N13 N15 N17 N19 N21 N23 N25 E5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dimension ref="A1:AA26"/>
  <sheetViews>
    <sheetView showGridLines="0" zoomScale="85" zoomScaleNormal="85" workbookViewId="0">
      <selection activeCell="A2" sqref="A2:A4"/>
    </sheetView>
  </sheetViews>
  <sheetFormatPr defaultColWidth="8.85546875" defaultRowHeight="12.75" x14ac:dyDescent="0.2"/>
  <cols>
    <col min="1" max="1" width="3.7109375" customWidth="1"/>
    <col min="2" max="2" width="23.85546875" style="135" customWidth="1"/>
    <col min="3" max="3" width="11.71093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7" width="0" hidden="1" customWidth="1"/>
  </cols>
  <sheetData>
    <row r="1" spans="1:27" ht="54" customHeight="1" thickBot="1" x14ac:dyDescent="0.25">
      <c r="A1" s="230" t="s">
        <v>168</v>
      </c>
      <c r="B1" s="231"/>
      <c r="C1" s="231"/>
      <c r="D1" s="231"/>
      <c r="E1" s="231"/>
      <c r="F1" s="231"/>
      <c r="G1" s="231"/>
      <c r="H1" s="231"/>
      <c r="I1" s="231"/>
      <c r="J1" s="231"/>
      <c r="K1" s="231"/>
      <c r="L1" s="231"/>
      <c r="M1" s="231"/>
      <c r="N1" s="231"/>
      <c r="O1" s="231"/>
      <c r="P1" s="231"/>
      <c r="Q1" s="232"/>
      <c r="R1" s="5"/>
      <c r="S1" s="5"/>
    </row>
    <row r="2" spans="1:27" ht="20.100000000000001" customHeight="1" thickBot="1" x14ac:dyDescent="0.25">
      <c r="A2" s="233" t="s">
        <v>19</v>
      </c>
      <c r="B2" s="236" t="s">
        <v>18</v>
      </c>
      <c r="C2" s="239" t="s">
        <v>15</v>
      </c>
      <c r="D2" s="240"/>
      <c r="E2" s="241"/>
      <c r="F2" s="240" t="s">
        <v>16</v>
      </c>
      <c r="G2" s="240"/>
      <c r="H2" s="240"/>
      <c r="I2" s="239"/>
      <c r="J2" s="240"/>
      <c r="K2" s="241"/>
      <c r="L2" s="240"/>
      <c r="M2" s="240"/>
      <c r="N2" s="240"/>
      <c r="O2" s="239" t="s">
        <v>3</v>
      </c>
      <c r="P2" s="240"/>
      <c r="Q2" s="241"/>
      <c r="R2" s="6"/>
      <c r="S2" s="6"/>
    </row>
    <row r="3" spans="1:27" ht="12" customHeight="1" thickTop="1" x14ac:dyDescent="0.2">
      <c r="A3" s="234"/>
      <c r="B3" s="237"/>
      <c r="C3" s="242" t="s">
        <v>2</v>
      </c>
      <c r="D3" s="220" t="s">
        <v>12</v>
      </c>
      <c r="E3" s="224" t="s">
        <v>1</v>
      </c>
      <c r="F3" s="228" t="s">
        <v>2</v>
      </c>
      <c r="G3" s="220" t="s">
        <v>12</v>
      </c>
      <c r="H3" s="224" t="s">
        <v>1</v>
      </c>
      <c r="I3" s="242" t="s">
        <v>2</v>
      </c>
      <c r="J3" s="220" t="s">
        <v>12</v>
      </c>
      <c r="K3" s="224" t="s">
        <v>1</v>
      </c>
      <c r="L3" s="228" t="s">
        <v>2</v>
      </c>
      <c r="M3" s="220" t="s">
        <v>12</v>
      </c>
      <c r="N3" s="224" t="s">
        <v>1</v>
      </c>
      <c r="O3" s="226" t="s">
        <v>2</v>
      </c>
      <c r="P3" s="220" t="s">
        <v>17</v>
      </c>
      <c r="Q3" s="222" t="s">
        <v>1</v>
      </c>
      <c r="R3" s="6"/>
      <c r="S3" s="6"/>
    </row>
    <row r="4" spans="1:27" ht="18" customHeight="1" thickBot="1" x14ac:dyDescent="0.25">
      <c r="A4" s="235"/>
      <c r="B4" s="238"/>
      <c r="C4" s="244"/>
      <c r="D4" s="245"/>
      <c r="E4" s="224"/>
      <c r="F4" s="246"/>
      <c r="G4" s="245"/>
      <c r="H4" s="224"/>
      <c r="I4" s="243"/>
      <c r="J4" s="221"/>
      <c r="K4" s="225"/>
      <c r="L4" s="229"/>
      <c r="M4" s="221"/>
      <c r="N4" s="225"/>
      <c r="O4" s="227"/>
      <c r="P4" s="221"/>
      <c r="Q4" s="223"/>
      <c r="R4" s="6"/>
      <c r="S4" s="6"/>
    </row>
    <row r="5" spans="1:27" ht="35.1" customHeight="1" thickBot="1" x14ac:dyDescent="0.25">
      <c r="A5" s="2">
        <v>1</v>
      </c>
      <c r="B5" s="133" t="str">
        <f>'12 družstiev Pretek č. 4'!B5:B6</f>
        <v>Košice Browning</v>
      </c>
      <c r="C5" s="32">
        <f>'12 družstiev Pretek č. 1'!O5</f>
        <v>13</v>
      </c>
      <c r="D5" s="33">
        <f>'12 družstiev Pretek č. 1'!P5</f>
        <v>6765</v>
      </c>
      <c r="E5" s="34">
        <f>'12 družstiev Pretek č. 1'!Q5</f>
        <v>4</v>
      </c>
      <c r="F5" s="32">
        <f>'12 družstiev Pretek č. 2'!O5</f>
        <v>15</v>
      </c>
      <c r="G5" s="33">
        <f>'12 družstiev Pretek č. 2'!P5</f>
        <v>5520</v>
      </c>
      <c r="H5" s="34">
        <f>'12 družstiev Pretek č. 2'!Q5</f>
        <v>5</v>
      </c>
      <c r="I5" s="35"/>
      <c r="J5" s="36"/>
      <c r="K5" s="37"/>
      <c r="L5" s="38"/>
      <c r="M5" s="36"/>
      <c r="N5" s="39"/>
      <c r="O5" s="40">
        <f t="shared" ref="O5:P7" si="0">SUM(C5+F5+I5+L5)</f>
        <v>28</v>
      </c>
      <c r="P5" s="41">
        <f t="shared" si="0"/>
        <v>12285</v>
      </c>
      <c r="Q5" s="42">
        <f>AA5</f>
        <v>4</v>
      </c>
      <c r="R5" s="3"/>
      <c r="S5" s="3"/>
      <c r="V5" s="42">
        <f>(RANK(O5,$O$5:$O$16,1))</f>
        <v>4</v>
      </c>
      <c r="W5">
        <f>RANK(P5,$P$5:$P$16,0)</f>
        <v>4</v>
      </c>
      <c r="X5">
        <f>V5+W5*0.001</f>
        <v>4.0039999999999996</v>
      </c>
      <c r="AA5">
        <f>RANK(X5,$X$5:$X$16,1)</f>
        <v>4</v>
      </c>
    </row>
    <row r="6" spans="1:27" ht="35.1" customHeight="1" thickBot="1" x14ac:dyDescent="0.25">
      <c r="A6" s="7">
        <v>2</v>
      </c>
      <c r="B6" s="133" t="str">
        <f>'12 družstiev Pretek č. 4'!B7</f>
        <v>Košice Preston FT</v>
      </c>
      <c r="C6" s="43">
        <f>'12 družstiev Pretek č. 1'!O7</f>
        <v>12</v>
      </c>
      <c r="D6" s="44">
        <f>'12 družstiev Pretek č. 1'!P7</f>
        <v>7155</v>
      </c>
      <c r="E6" s="139">
        <f>'12 družstiev Pretek č. 1'!Q7</f>
        <v>3</v>
      </c>
      <c r="F6" s="43">
        <f>'12 družstiev Pretek č. 2'!O7</f>
        <v>12</v>
      </c>
      <c r="G6" s="44">
        <f>'12 družstiev Pretek č. 2'!P7</f>
        <v>7945</v>
      </c>
      <c r="H6" s="139">
        <f>'12 družstiev Pretek č. 2'!Q7</f>
        <v>3</v>
      </c>
      <c r="I6" s="45"/>
      <c r="J6" s="46"/>
      <c r="K6" s="47"/>
      <c r="L6" s="48"/>
      <c r="M6" s="46"/>
      <c r="N6" s="49"/>
      <c r="O6" s="50">
        <f t="shared" si="0"/>
        <v>24</v>
      </c>
      <c r="P6" s="51">
        <f t="shared" si="0"/>
        <v>15100</v>
      </c>
      <c r="Q6" s="49">
        <f t="shared" ref="Q6:Q16" si="1">AA6</f>
        <v>3</v>
      </c>
      <c r="R6" s="3"/>
      <c r="S6" s="3"/>
      <c r="V6" s="42">
        <f t="shared" ref="V6:V16" si="2">(RANK(O6,$O$5:$O$16,1))</f>
        <v>3</v>
      </c>
      <c r="W6">
        <f t="shared" ref="W6:W16" si="3">RANK(P6,$P$5:$P$16,0)</f>
        <v>2</v>
      </c>
      <c r="X6">
        <f t="shared" ref="X6:X16" si="4">V6+W6*0.001</f>
        <v>3.0019999999999998</v>
      </c>
      <c r="AA6">
        <f t="shared" ref="AA6:AA16" si="5">RANK(X6,$X$5:$X$16,1)</f>
        <v>3</v>
      </c>
    </row>
    <row r="7" spans="1:27" ht="35.1" customHeight="1" thickBot="1" x14ac:dyDescent="0.25">
      <c r="A7" s="2">
        <v>3</v>
      </c>
      <c r="B7" s="133" t="str">
        <f>'12 družstiev Pretek č. 4'!B9</f>
        <v>Košice                        Slange Team A</v>
      </c>
      <c r="C7" s="43">
        <f>'12 družstiev Pretek č. 1'!O9</f>
        <v>8</v>
      </c>
      <c r="D7" s="44">
        <f>'12 družstiev Pretek č. 1'!P9</f>
        <v>8720</v>
      </c>
      <c r="E7" s="139">
        <f>'12 družstiev Pretek č. 1'!Q9</f>
        <v>2</v>
      </c>
      <c r="F7" s="43">
        <f>'12 družstiev Pretek č. 2'!O9</f>
        <v>15</v>
      </c>
      <c r="G7" s="44">
        <f>'12 družstiev Pretek č. 2'!P9</f>
        <v>5860</v>
      </c>
      <c r="H7" s="139">
        <f>'12 družstiev Pretek č. 2'!Q9</f>
        <v>4</v>
      </c>
      <c r="I7" s="45"/>
      <c r="J7" s="46"/>
      <c r="K7" s="47"/>
      <c r="L7" s="48"/>
      <c r="M7" s="46"/>
      <c r="N7" s="49"/>
      <c r="O7" s="50">
        <f t="shared" si="0"/>
        <v>23</v>
      </c>
      <c r="P7" s="51">
        <f t="shared" si="0"/>
        <v>14580</v>
      </c>
      <c r="Q7" s="49">
        <f t="shared" si="1"/>
        <v>2</v>
      </c>
      <c r="R7" s="3"/>
      <c r="S7" s="3"/>
      <c r="V7" s="42">
        <f t="shared" si="2"/>
        <v>2</v>
      </c>
      <c r="W7">
        <f t="shared" si="3"/>
        <v>3</v>
      </c>
      <c r="X7">
        <f t="shared" si="4"/>
        <v>2.0030000000000001</v>
      </c>
      <c r="AA7">
        <f t="shared" si="5"/>
        <v>2</v>
      </c>
    </row>
    <row r="8" spans="1:27" ht="35.1" customHeight="1" thickBot="1" x14ac:dyDescent="0.25">
      <c r="A8" s="7">
        <v>4</v>
      </c>
      <c r="B8" s="133" t="str">
        <f>'12 družstiev Pretek č. 4'!B11</f>
        <v>Košice                        Veteran team</v>
      </c>
      <c r="C8" s="43">
        <f>'12 družstiev Pretek č. 1'!O11</f>
        <v>18</v>
      </c>
      <c r="D8" s="44">
        <f>'12 družstiev Pretek č. 1'!P11</f>
        <v>3035</v>
      </c>
      <c r="E8" s="139">
        <f>'12 družstiev Pretek č. 1'!Q11</f>
        <v>8</v>
      </c>
      <c r="F8" s="43">
        <f>'12 družstiev Pretek č. 2'!O11</f>
        <v>22</v>
      </c>
      <c r="G8" s="44">
        <f>'12 družstiev Pretek č. 2'!P11</f>
        <v>2630</v>
      </c>
      <c r="H8" s="139">
        <f>'12 družstiev Pretek č. 2'!Q11</f>
        <v>9</v>
      </c>
      <c r="I8" s="45"/>
      <c r="J8" s="46"/>
      <c r="K8" s="47"/>
      <c r="L8" s="48"/>
      <c r="M8" s="46"/>
      <c r="N8" s="49"/>
      <c r="O8" s="50">
        <f t="shared" ref="O8:O16" si="6">SUM(C8+F8+I8+L8)</f>
        <v>40</v>
      </c>
      <c r="P8" s="51">
        <f t="shared" ref="P8:P16" si="7">SUM(D8+G8+J8+M8)</f>
        <v>5665</v>
      </c>
      <c r="Q8" s="49">
        <f t="shared" si="1"/>
        <v>8</v>
      </c>
      <c r="R8" s="3"/>
      <c r="S8" s="3"/>
      <c r="V8" s="42">
        <f t="shared" si="2"/>
        <v>8</v>
      </c>
      <c r="W8">
        <f t="shared" si="3"/>
        <v>9</v>
      </c>
      <c r="X8">
        <f t="shared" si="4"/>
        <v>8.0090000000000003</v>
      </c>
      <c r="AA8">
        <f t="shared" si="5"/>
        <v>8</v>
      </c>
    </row>
    <row r="9" spans="1:27" ht="35.1" customHeight="1" thickBot="1" x14ac:dyDescent="0.25">
      <c r="A9" s="2">
        <v>5</v>
      </c>
      <c r="B9" s="133" t="str">
        <f>'12 družstiev Pretek č. 4'!B13</f>
        <v>Považská Bystrica  Browning 2</v>
      </c>
      <c r="C9" s="43">
        <f>'12 družstiev Pretek č. 1'!O13</f>
        <v>17</v>
      </c>
      <c r="D9" s="44">
        <f>'12 družstiev Pretek č. 1'!P13</f>
        <v>3175</v>
      </c>
      <c r="E9" s="139">
        <f>'12 družstiev Pretek č. 1'!Q13</f>
        <v>7</v>
      </c>
      <c r="F9" s="43">
        <f>'12 družstiev Pretek č. 2'!O13</f>
        <v>19</v>
      </c>
      <c r="G9" s="44">
        <f>'12 družstiev Pretek č. 2'!P13</f>
        <v>3310</v>
      </c>
      <c r="H9" s="139">
        <f>'12 družstiev Pretek č. 2'!Q13</f>
        <v>7</v>
      </c>
      <c r="I9" s="45"/>
      <c r="J9" s="46"/>
      <c r="K9" s="47"/>
      <c r="L9" s="48"/>
      <c r="M9" s="46"/>
      <c r="N9" s="49"/>
      <c r="O9" s="50">
        <f t="shared" si="6"/>
        <v>36</v>
      </c>
      <c r="P9" s="51">
        <f t="shared" si="7"/>
        <v>6485</v>
      </c>
      <c r="Q9" s="49">
        <f t="shared" si="1"/>
        <v>7</v>
      </c>
      <c r="R9" s="83"/>
      <c r="S9" s="3"/>
      <c r="V9" s="42">
        <f t="shared" si="2"/>
        <v>6</v>
      </c>
      <c r="W9">
        <f t="shared" si="3"/>
        <v>7</v>
      </c>
      <c r="X9">
        <f t="shared" si="4"/>
        <v>6.0069999999999997</v>
      </c>
      <c r="AA9">
        <f t="shared" si="5"/>
        <v>7</v>
      </c>
    </row>
    <row r="10" spans="1:27" ht="35.1" customHeight="1" thickBot="1" x14ac:dyDescent="0.25">
      <c r="A10" s="7">
        <v>6</v>
      </c>
      <c r="B10" s="133" t="str">
        <f>'12 družstiev Pretek č. 4'!B15</f>
        <v>Veľké Kapušany</v>
      </c>
      <c r="C10" s="43">
        <f>'12 družstiev Pretek č. 1'!O15</f>
        <v>26</v>
      </c>
      <c r="D10" s="44">
        <f>'12 družstiev Pretek č. 1'!P15</f>
        <v>660</v>
      </c>
      <c r="E10" s="139">
        <f>'12 družstiev Pretek č. 1'!Q15</f>
        <v>9</v>
      </c>
      <c r="F10" s="43">
        <f>'12 družstiev Pretek č. 2'!O15</f>
        <v>17</v>
      </c>
      <c r="G10" s="44">
        <f>'12 družstiev Pretek č. 2'!P15</f>
        <v>5810</v>
      </c>
      <c r="H10" s="139">
        <f>'12 družstiev Pretek č. 2'!Q15</f>
        <v>6</v>
      </c>
      <c r="I10" s="45"/>
      <c r="J10" s="46"/>
      <c r="K10" s="47"/>
      <c r="L10" s="52"/>
      <c r="M10" s="46"/>
      <c r="N10" s="49"/>
      <c r="O10" s="50">
        <f t="shared" si="6"/>
        <v>43</v>
      </c>
      <c r="P10" s="51">
        <f t="shared" si="7"/>
        <v>6470</v>
      </c>
      <c r="Q10" s="49">
        <f t="shared" si="1"/>
        <v>9</v>
      </c>
      <c r="R10" s="3"/>
      <c r="S10" s="3"/>
      <c r="V10" s="42">
        <f t="shared" si="2"/>
        <v>9</v>
      </c>
      <c r="W10">
        <f t="shared" si="3"/>
        <v>8</v>
      </c>
      <c r="X10">
        <f t="shared" si="4"/>
        <v>9.0079999999999991</v>
      </c>
      <c r="AA10">
        <f t="shared" si="5"/>
        <v>9</v>
      </c>
    </row>
    <row r="11" spans="1:27" ht="35.1" customHeight="1" thickBot="1" x14ac:dyDescent="0.25">
      <c r="A11" s="2">
        <v>7</v>
      </c>
      <c r="B11" s="133" t="str">
        <f>'12 družstiev Pretek č. 4'!B17</f>
        <v>Veľký Krtíš</v>
      </c>
      <c r="C11" s="43">
        <f>'12 družstiev Pretek č. 1'!O17</f>
        <v>17</v>
      </c>
      <c r="D11" s="44">
        <f>'12 družstiev Pretek č. 1'!P17</f>
        <v>3680</v>
      </c>
      <c r="E11" s="139">
        <f>'12 družstiev Pretek č. 1'!Q17</f>
        <v>6</v>
      </c>
      <c r="F11" s="43">
        <f>'12 družstiev Pretek č. 2'!O17</f>
        <v>11</v>
      </c>
      <c r="G11" s="44">
        <f>'12 družstiev Pretek č. 2'!P17</f>
        <v>8130</v>
      </c>
      <c r="H11" s="139">
        <f>'12 družstiev Pretek č. 2'!Q17</f>
        <v>2</v>
      </c>
      <c r="I11" s="45"/>
      <c r="J11" s="46"/>
      <c r="K11" s="47"/>
      <c r="L11" s="48"/>
      <c r="M11" s="46"/>
      <c r="N11" s="49"/>
      <c r="O11" s="50">
        <f t="shared" si="6"/>
        <v>28</v>
      </c>
      <c r="P11" s="51">
        <f t="shared" si="7"/>
        <v>11810</v>
      </c>
      <c r="Q11" s="49">
        <f t="shared" si="1"/>
        <v>5</v>
      </c>
      <c r="R11" s="3"/>
      <c r="S11" s="3"/>
      <c r="V11" s="42">
        <f t="shared" si="2"/>
        <v>4</v>
      </c>
      <c r="W11">
        <f t="shared" si="3"/>
        <v>5</v>
      </c>
      <c r="X11">
        <f t="shared" si="4"/>
        <v>4.0049999999999999</v>
      </c>
      <c r="AA11">
        <f t="shared" si="5"/>
        <v>5</v>
      </c>
    </row>
    <row r="12" spans="1:27" ht="35.1" customHeight="1" thickBot="1" x14ac:dyDescent="0.25">
      <c r="A12" s="7">
        <v>8</v>
      </c>
      <c r="B12" s="133" t="str">
        <f>'12 družstiev Pretek č. 4'!B19</f>
        <v>Žilina</v>
      </c>
      <c r="C12" s="43">
        <f>'12 družstiev Pretek č. 1'!O19</f>
        <v>8</v>
      </c>
      <c r="D12" s="44">
        <f>'12 družstiev Pretek č. 1'!P19</f>
        <v>9120</v>
      </c>
      <c r="E12" s="139">
        <f>'12 družstiev Pretek č. 1'!Q19</f>
        <v>1</v>
      </c>
      <c r="F12" s="43">
        <f>'12 družstiev Pretek č. 2'!O19</f>
        <v>5</v>
      </c>
      <c r="G12" s="44">
        <f>'12 družstiev Pretek č. 2'!P19</f>
        <v>13005</v>
      </c>
      <c r="H12" s="139">
        <f>'12 družstiev Pretek č. 2'!Q19</f>
        <v>1</v>
      </c>
      <c r="I12" s="45"/>
      <c r="J12" s="46"/>
      <c r="K12" s="47"/>
      <c r="L12" s="48"/>
      <c r="M12" s="46"/>
      <c r="N12" s="49"/>
      <c r="O12" s="50">
        <f t="shared" si="6"/>
        <v>13</v>
      </c>
      <c r="P12" s="51">
        <f t="shared" si="7"/>
        <v>22125</v>
      </c>
      <c r="Q12" s="49">
        <f t="shared" si="1"/>
        <v>1</v>
      </c>
      <c r="R12" s="3"/>
      <c r="S12" s="3"/>
      <c r="V12" s="42">
        <f t="shared" si="2"/>
        <v>1</v>
      </c>
      <c r="W12">
        <f t="shared" si="3"/>
        <v>1</v>
      </c>
      <c r="X12">
        <f t="shared" si="4"/>
        <v>1.0009999999999999</v>
      </c>
      <c r="AA12">
        <f t="shared" si="5"/>
        <v>1</v>
      </c>
    </row>
    <row r="13" spans="1:27" ht="35.1" customHeight="1" thickBot="1" x14ac:dyDescent="0.25">
      <c r="A13" s="4">
        <v>9</v>
      </c>
      <c r="B13" s="140" t="str">
        <f>'12 družstiev Pretek č. 4'!B21</f>
        <v xml:space="preserve">Košice E                            </v>
      </c>
      <c r="C13" s="66">
        <f>'12 družstiev Pretek č. 1'!O21</f>
        <v>17</v>
      </c>
      <c r="D13" s="53">
        <f>'12 družstiev Pretek č. 1'!P21</f>
        <v>6470</v>
      </c>
      <c r="E13" s="54">
        <f>'12 družstiev Pretek č. 1'!Q21</f>
        <v>5</v>
      </c>
      <c r="F13" s="66">
        <f>'12 družstiev Pretek č. 2'!O21</f>
        <v>19</v>
      </c>
      <c r="G13" s="53">
        <f>'12 družstiev Pretek č. 2'!P21</f>
        <v>3105</v>
      </c>
      <c r="H13" s="54">
        <f>'12 družstiev Pretek č. 2'!Q21</f>
        <v>8</v>
      </c>
      <c r="I13" s="55"/>
      <c r="J13" s="56"/>
      <c r="K13" s="57"/>
      <c r="L13" s="150"/>
      <c r="M13" s="56"/>
      <c r="N13" s="59"/>
      <c r="O13" s="60">
        <f t="shared" si="6"/>
        <v>36</v>
      </c>
      <c r="P13" s="151">
        <f t="shared" si="7"/>
        <v>9575</v>
      </c>
      <c r="Q13" s="59">
        <f t="shared" si="1"/>
        <v>6</v>
      </c>
      <c r="R13" s="3"/>
      <c r="S13" s="3"/>
      <c r="V13" s="42">
        <f t="shared" si="2"/>
        <v>6</v>
      </c>
      <c r="W13">
        <f t="shared" si="3"/>
        <v>6</v>
      </c>
      <c r="X13">
        <f t="shared" si="4"/>
        <v>6.0060000000000002</v>
      </c>
      <c r="AA13">
        <f t="shared" si="5"/>
        <v>6</v>
      </c>
    </row>
    <row r="14" spans="1:27" ht="35.1" hidden="1" customHeight="1" thickBot="1" x14ac:dyDescent="0.25">
      <c r="A14" s="146">
        <v>10</v>
      </c>
      <c r="B14" s="133" t="str">
        <f>'12 družstiev Pretek č. 4'!B23</f>
        <v>M</v>
      </c>
      <c r="C14" s="147">
        <f>'12 družstiev Pretek č. 1'!O23</f>
        <v>33</v>
      </c>
      <c r="D14" s="148">
        <f>'12 družstiev Pretek č. 1'!P23</f>
        <v>-9</v>
      </c>
      <c r="E14" s="113">
        <f>'12 družstiev Pretek č. 1'!Q23</f>
        <v>10</v>
      </c>
      <c r="F14" s="147">
        <f>'12 družstiev Pretek č. 2'!O23</f>
        <v>33</v>
      </c>
      <c r="G14" s="148">
        <f>'12 družstiev Pretek č. 2'!P23</f>
        <v>-9</v>
      </c>
      <c r="H14" s="113">
        <f>'12 družstiev Pretek č. 2'!Q23</f>
        <v>10</v>
      </c>
      <c r="I14" s="35"/>
      <c r="J14" s="36"/>
      <c r="K14" s="37"/>
      <c r="L14" s="38"/>
      <c r="M14" s="36"/>
      <c r="N14" s="39"/>
      <c r="O14" s="50">
        <f t="shared" si="6"/>
        <v>66</v>
      </c>
      <c r="P14" s="149">
        <f t="shared" si="7"/>
        <v>-18</v>
      </c>
      <c r="Q14" s="39">
        <f t="shared" si="1"/>
        <v>10</v>
      </c>
      <c r="R14" s="83"/>
      <c r="S14" s="3"/>
      <c r="V14" s="42">
        <f t="shared" si="2"/>
        <v>10</v>
      </c>
      <c r="W14">
        <f t="shared" si="3"/>
        <v>10</v>
      </c>
      <c r="X14">
        <f t="shared" si="4"/>
        <v>10.01</v>
      </c>
      <c r="AA14">
        <f t="shared" si="5"/>
        <v>10</v>
      </c>
    </row>
    <row r="15" spans="1:27" ht="35.1" hidden="1" customHeight="1" thickBot="1" x14ac:dyDescent="0.25">
      <c r="A15" s="7">
        <v>11</v>
      </c>
      <c r="B15" s="133" t="str">
        <f>'12 družstiev Pretek č. 4'!B25</f>
        <v>N</v>
      </c>
      <c r="C15" s="43">
        <f>'12 družstiev Pretek č. 1'!O25</f>
        <v>33</v>
      </c>
      <c r="D15" s="44">
        <f>'12 družstiev Pretek č. 1'!P25</f>
        <v>-9</v>
      </c>
      <c r="E15" s="113">
        <f>'12 družstiev Pretek č. 1'!Q25</f>
        <v>10</v>
      </c>
      <c r="F15" s="43">
        <f>'12 družstiev Pretek č. 2'!O25</f>
        <v>33</v>
      </c>
      <c r="G15" s="44">
        <f>'12 družstiev Pretek č. 2'!P25</f>
        <v>-9</v>
      </c>
      <c r="H15" s="113">
        <f>'12 družstiev Pretek č. 2'!Q25</f>
        <v>10</v>
      </c>
      <c r="I15" s="45"/>
      <c r="J15" s="46"/>
      <c r="K15" s="47"/>
      <c r="L15" s="48"/>
      <c r="M15" s="46"/>
      <c r="N15" s="49"/>
      <c r="O15" s="50">
        <f t="shared" si="6"/>
        <v>66</v>
      </c>
      <c r="P15" s="51">
        <f t="shared" si="7"/>
        <v>-18</v>
      </c>
      <c r="Q15" s="49">
        <f t="shared" si="1"/>
        <v>10</v>
      </c>
      <c r="R15" s="3"/>
      <c r="S15" s="3"/>
      <c r="V15" s="42">
        <f t="shared" si="2"/>
        <v>10</v>
      </c>
      <c r="W15">
        <f t="shared" si="3"/>
        <v>10</v>
      </c>
      <c r="X15">
        <f t="shared" si="4"/>
        <v>10.01</v>
      </c>
      <c r="AA15">
        <f t="shared" si="5"/>
        <v>10</v>
      </c>
    </row>
    <row r="16" spans="1:27" ht="35.1" hidden="1" customHeight="1" thickBot="1" x14ac:dyDescent="0.25">
      <c r="A16" s="4">
        <v>12</v>
      </c>
      <c r="B16" s="133" t="str">
        <f>'12 družstiev Pretek č. 4'!B27</f>
        <v>O</v>
      </c>
      <c r="C16" s="66">
        <f>'12 družstiev Pretek č. 1'!O27</f>
        <v>33</v>
      </c>
      <c r="D16" s="53">
        <f>'12 družstiev Pretek č. 1'!P27</f>
        <v>-9</v>
      </c>
      <c r="E16" s="54">
        <f>'12 družstiev Pretek č. 1'!Q27</f>
        <v>10</v>
      </c>
      <c r="F16" s="66">
        <f>'12 družstiev Pretek č. 2'!O27</f>
        <v>33</v>
      </c>
      <c r="G16" s="53">
        <f>'12 družstiev Pretek č. 2'!P27</f>
        <v>-9</v>
      </c>
      <c r="H16" s="54">
        <f>'12 družstiev Pretek č. 2'!Q27</f>
        <v>10</v>
      </c>
      <c r="I16" s="55"/>
      <c r="J16" s="56"/>
      <c r="K16" s="57"/>
      <c r="L16" s="58"/>
      <c r="M16" s="56"/>
      <c r="N16" s="59"/>
      <c r="O16" s="60">
        <f t="shared" si="6"/>
        <v>66</v>
      </c>
      <c r="P16" s="61">
        <f t="shared" si="7"/>
        <v>-18</v>
      </c>
      <c r="Q16" s="114">
        <f t="shared" si="1"/>
        <v>10</v>
      </c>
      <c r="R16" s="3"/>
      <c r="S16" s="3"/>
      <c r="V16" s="42">
        <f t="shared" si="2"/>
        <v>10</v>
      </c>
      <c r="W16">
        <f t="shared" si="3"/>
        <v>10</v>
      </c>
      <c r="X16">
        <f t="shared" si="4"/>
        <v>10.01</v>
      </c>
      <c r="AA16">
        <f t="shared" si="5"/>
        <v>10</v>
      </c>
    </row>
    <row r="17" spans="1:19" ht="27.75" customHeight="1" x14ac:dyDescent="0.25">
      <c r="A17" s="218" t="s">
        <v>112</v>
      </c>
      <c r="B17" s="219"/>
      <c r="C17" s="219"/>
      <c r="D17" s="219"/>
      <c r="E17" s="219"/>
      <c r="F17" s="219"/>
      <c r="G17" s="219"/>
      <c r="H17" s="219"/>
      <c r="I17" s="219"/>
      <c r="J17" s="219"/>
      <c r="K17" s="219"/>
      <c r="L17" s="219"/>
      <c r="M17" s="219"/>
      <c r="N17" s="219"/>
      <c r="O17" s="219"/>
      <c r="P17" s="219"/>
      <c r="Q17" s="219"/>
      <c r="R17" s="24"/>
      <c r="S17" s="24"/>
    </row>
    <row r="18" spans="1:19" ht="20.100000000000001" customHeight="1" x14ac:dyDescent="0.2">
      <c r="A18" s="1"/>
      <c r="B18" s="134"/>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 ref="A17:Q17"/>
    <mergeCell ref="J3:J4"/>
    <mergeCell ref="Q3:Q4"/>
    <mergeCell ref="K3:K4"/>
    <mergeCell ref="M3:M4"/>
    <mergeCell ref="N3:N4"/>
    <mergeCell ref="O3:O4"/>
    <mergeCell ref="L3:L4"/>
  </mergeCells>
  <phoneticPr fontId="19"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showGridLines="0" zoomScale="85" zoomScaleNormal="85" workbookViewId="0">
      <selection activeCell="B7" sqref="B7:B8"/>
    </sheetView>
  </sheetViews>
  <sheetFormatPr defaultColWidth="8.85546875"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42578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87" t="s">
        <v>164</v>
      </c>
      <c r="B1" s="188"/>
      <c r="C1" s="198" t="s">
        <v>113</v>
      </c>
      <c r="D1" s="199"/>
      <c r="E1" s="199"/>
      <c r="F1" s="199"/>
      <c r="G1" s="199"/>
      <c r="H1" s="199"/>
      <c r="I1" s="199"/>
      <c r="J1" s="171" t="s">
        <v>70</v>
      </c>
      <c r="K1" s="172"/>
      <c r="L1" s="172"/>
      <c r="M1" s="172"/>
      <c r="N1" s="171" t="s">
        <v>80</v>
      </c>
      <c r="O1" s="172"/>
      <c r="P1" s="172"/>
      <c r="Q1" s="173"/>
      <c r="T1" s="207" t="s">
        <v>44</v>
      </c>
      <c r="U1" s="208"/>
      <c r="V1" s="209"/>
    </row>
    <row r="2" spans="1:52" ht="20.25" customHeight="1" x14ac:dyDescent="0.2">
      <c r="A2" s="248"/>
      <c r="B2" s="249" t="s">
        <v>165</v>
      </c>
      <c r="C2" s="250" t="s">
        <v>4</v>
      </c>
      <c r="D2" s="251"/>
      <c r="E2" s="252"/>
      <c r="F2" s="250" t="s">
        <v>5</v>
      </c>
      <c r="G2" s="251"/>
      <c r="H2" s="252"/>
      <c r="I2" s="250" t="s">
        <v>6</v>
      </c>
      <c r="J2" s="251"/>
      <c r="K2" s="252"/>
      <c r="L2" s="250" t="s">
        <v>7</v>
      </c>
      <c r="M2" s="251"/>
      <c r="N2" s="251"/>
      <c r="O2" s="183" t="s">
        <v>13</v>
      </c>
      <c r="P2" s="183" t="s">
        <v>14</v>
      </c>
      <c r="Q2" s="247" t="s">
        <v>11</v>
      </c>
      <c r="T2" s="210" t="s">
        <v>45</v>
      </c>
      <c r="U2" s="212" t="s">
        <v>46</v>
      </c>
      <c r="V2" s="214" t="s">
        <v>1</v>
      </c>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row>
    <row r="3" spans="1:52" ht="15.95" customHeight="1" x14ac:dyDescent="0.2">
      <c r="A3" s="194"/>
      <c r="B3" s="190"/>
      <c r="C3" s="195" t="s">
        <v>8</v>
      </c>
      <c r="D3" s="196"/>
      <c r="E3" s="197"/>
      <c r="F3" s="195" t="s">
        <v>8</v>
      </c>
      <c r="G3" s="196"/>
      <c r="H3" s="197"/>
      <c r="I3" s="195" t="s">
        <v>8</v>
      </c>
      <c r="J3" s="196"/>
      <c r="K3" s="197"/>
      <c r="L3" s="195" t="s">
        <v>8</v>
      </c>
      <c r="M3" s="196"/>
      <c r="N3" s="196"/>
      <c r="O3" s="184"/>
      <c r="P3" s="184"/>
      <c r="Q3" s="182"/>
      <c r="T3" s="210"/>
      <c r="U3" s="212"/>
      <c r="V3" s="214"/>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row>
    <row r="4" spans="1:52" ht="15.95" customHeight="1" thickBot="1" x14ac:dyDescent="0.25">
      <c r="A4" s="194"/>
      <c r="B4" s="190"/>
      <c r="C4" s="62" t="s">
        <v>9</v>
      </c>
      <c r="D4" s="63" t="s">
        <v>10</v>
      </c>
      <c r="E4" s="64" t="s">
        <v>0</v>
      </c>
      <c r="F4" s="62" t="s">
        <v>9</v>
      </c>
      <c r="G4" s="63" t="s">
        <v>10</v>
      </c>
      <c r="H4" s="64" t="s">
        <v>0</v>
      </c>
      <c r="I4" s="62" t="s">
        <v>9</v>
      </c>
      <c r="J4" s="63" t="s">
        <v>10</v>
      </c>
      <c r="K4" s="64" t="s">
        <v>0</v>
      </c>
      <c r="L4" s="62" t="s">
        <v>9</v>
      </c>
      <c r="M4" s="63" t="s">
        <v>10</v>
      </c>
      <c r="N4" s="65" t="s">
        <v>0</v>
      </c>
      <c r="O4" s="185"/>
      <c r="P4" s="185"/>
      <c r="Q4" s="182"/>
      <c r="T4" s="211"/>
      <c r="U4" s="213"/>
      <c r="V4" s="215"/>
      <c r="W4" s="206"/>
      <c r="X4" s="206"/>
      <c r="Y4" s="206"/>
      <c r="Z4" s="206"/>
      <c r="AA4" s="206"/>
      <c r="AB4" s="206"/>
      <c r="AC4" s="206"/>
      <c r="AD4" s="206"/>
      <c r="AE4" s="206"/>
      <c r="AF4" s="206"/>
      <c r="AG4" s="206"/>
      <c r="AH4" s="206"/>
      <c r="AI4" s="206"/>
      <c r="AJ4" s="206"/>
      <c r="AK4" s="206"/>
      <c r="AL4" s="206"/>
      <c r="AM4" s="206"/>
      <c r="AN4" s="206"/>
      <c r="AO4" s="206"/>
      <c r="AP4" s="206"/>
      <c r="AQ4" s="206"/>
      <c r="AR4" s="206"/>
      <c r="AS4" s="206"/>
      <c r="AT4" s="206"/>
      <c r="AU4" s="206"/>
      <c r="AV4" s="206"/>
    </row>
    <row r="5" spans="1:52" ht="19.5" customHeight="1" x14ac:dyDescent="0.2">
      <c r="A5" s="177">
        <v>1</v>
      </c>
      <c r="B5" s="156" t="s">
        <v>204</v>
      </c>
      <c r="C5" s="167"/>
      <c r="D5" s="168"/>
      <c r="E5" s="75"/>
      <c r="F5" s="167"/>
      <c r="G5" s="200"/>
      <c r="H5" s="75"/>
      <c r="I5" s="167"/>
      <c r="J5" s="200"/>
      <c r="K5" s="75"/>
      <c r="L5" s="167"/>
      <c r="M5" s="200"/>
      <c r="N5" s="75"/>
      <c r="O5" s="180">
        <f>SUM(E6+H6+K6+N6)</f>
        <v>0</v>
      </c>
      <c r="P5" s="165">
        <f>SUM(D6+G6+J6+M6)</f>
        <v>0</v>
      </c>
      <c r="Q5" s="163">
        <f>AD6</f>
        <v>1</v>
      </c>
      <c r="T5" s="216">
        <f>O5+'12 družstiev Pretek č. 1'!O5+'12 družstiev Pretek č. 2'!O5</f>
        <v>28</v>
      </c>
      <c r="U5" s="165">
        <f>P5+'12 družstiev Pretek č. 1'!P5+'12 družstiev Pretek č. 2'!P5</f>
        <v>12285</v>
      </c>
      <c r="V5" s="163">
        <f>AZ6</f>
        <v>4</v>
      </c>
      <c r="Y5" s="174" t="s">
        <v>20</v>
      </c>
      <c r="Z5" s="175"/>
      <c r="AA5" s="175"/>
      <c r="AB5" s="175"/>
      <c r="AC5" s="175"/>
      <c r="AD5" s="176"/>
      <c r="AE5" s="174" t="s">
        <v>21</v>
      </c>
      <c r="AF5" s="175"/>
      <c r="AG5" s="175"/>
      <c r="AH5" s="176"/>
      <c r="AI5" s="174" t="s">
        <v>22</v>
      </c>
      <c r="AJ5" s="175"/>
      <c r="AK5" s="175"/>
      <c r="AL5" s="176"/>
      <c r="AM5" s="174" t="s">
        <v>23</v>
      </c>
      <c r="AN5" s="175"/>
      <c r="AO5" s="175"/>
      <c r="AP5" s="176"/>
      <c r="AQ5" s="174" t="s">
        <v>24</v>
      </c>
      <c r="AR5" s="175"/>
      <c r="AS5" s="175"/>
      <c r="AT5" s="176"/>
      <c r="AU5" s="20" t="s">
        <v>47</v>
      </c>
    </row>
    <row r="6" spans="1:52" ht="19.5" customHeight="1" thickBot="1" x14ac:dyDescent="0.25">
      <c r="A6" s="178"/>
      <c r="B6" s="157"/>
      <c r="C6" s="25"/>
      <c r="D6" s="26"/>
      <c r="E6" s="30">
        <f>IF(ISBLANK(D6),0,IF(ISBLANK(C5),0,IF(E5 = "D",MAX($A$5:$A$28) + 2,AH6)))</f>
        <v>0</v>
      </c>
      <c r="F6" s="25"/>
      <c r="G6" s="26"/>
      <c r="H6" s="30">
        <f>IF(ISBLANK(G6),0,IF(ISBLANK(F5),0,IF(H5 = "D",MAX($A$5:$A$28) + 2,AL6)))</f>
        <v>0</v>
      </c>
      <c r="I6" s="25"/>
      <c r="J6" s="26"/>
      <c r="K6" s="30">
        <f>IF(ISBLANK(J6),0,IF(ISBLANK(I5),0,IF(K5 = "D",MAX($A$5:$A$28) + 2,AP6)))</f>
        <v>0</v>
      </c>
      <c r="L6" s="25"/>
      <c r="M6" s="26"/>
      <c r="N6" s="30">
        <f>IF(ISBLANK(M6),0,IF(ISBLANK(L5),0,IF(N5 = "D",MAX($A$5:$A$28) + 2,AT6)))</f>
        <v>0</v>
      </c>
      <c r="O6" s="181"/>
      <c r="P6" s="166"/>
      <c r="Q6" s="164"/>
      <c r="T6" s="253"/>
      <c r="U6" s="166"/>
      <c r="V6" s="164"/>
      <c r="Y6" s="12">
        <f>O5</f>
        <v>0</v>
      </c>
      <c r="Z6" s="13">
        <f>P5</f>
        <v>0</v>
      </c>
      <c r="AA6" s="8">
        <f>RANK(Y6,$Y$6:$Y$17,1)</f>
        <v>1</v>
      </c>
      <c r="AB6" s="8">
        <f>RANK(Z6,$Z$6:$Z$17,0)</f>
        <v>1</v>
      </c>
      <c r="AC6" s="8">
        <f>AA6+AB6*0.00001</f>
        <v>1.0000100000000001</v>
      </c>
      <c r="AD6" s="22">
        <f>RANK(AC6,$AC$6:$AC$17,1)</f>
        <v>1</v>
      </c>
      <c r="AE6" s="17">
        <f>D6</f>
        <v>0</v>
      </c>
      <c r="AF6" s="18">
        <f>IF(AE6=0,MAX($A$5:$A$28) +1,IF(D5="d",MAX($A$5:$A$28) +2,RANK(AE6,$AE$6:$AE$17,0)))</f>
        <v>13</v>
      </c>
      <c r="AG6" s="8">
        <f t="shared" ref="AG6:AG17" si="0">COUNTIF($AF$6:$AF$17,AF6)</f>
        <v>12</v>
      </c>
      <c r="AH6" s="21" t="str">
        <f>IF(AE6=0,"MAX($A$5:$A$28) +1",IF(AG6 &gt; 1,IF(MOD(AG6,2) = 0,(AF6*AG6+AG6-1)/AG6,(AF6*AG6+AG6)/AG6),IF(AG6=1,AF6,(AF6*AG6+AG6-1)/AG6)))</f>
        <v>MAX($A$5:$A$28) +1</v>
      </c>
      <c r="AI6" s="17">
        <f>G6</f>
        <v>0</v>
      </c>
      <c r="AJ6">
        <f>IF(AI6=0,MAX($A$5:$A$28) +1,IF(G5="d",MAX($A$5:$A$28) +2,RANK(AI6,$AI$6:$AI$17,0)))</f>
        <v>13</v>
      </c>
      <c r="AK6" s="8">
        <f t="shared" ref="AK6:AK17" si="1">COUNTIF($AJ$6:$AJ$17,AJ6)</f>
        <v>12</v>
      </c>
      <c r="AL6" s="21">
        <f>IF(AI6=0,MAX($A$5:$A$28) +1,IF(AK6 &gt; 1,IF(MOD(AK6,2) = 0,(AJ6*AK6+AK6-1)/AK6,(AJ6*AK6+AK6)/AK6),IF(AK6=1,AJ6,(AJ6*AK6+AK6-1)/AK6)))</f>
        <v>13</v>
      </c>
      <c r="AM6" s="17">
        <f>J6</f>
        <v>0</v>
      </c>
      <c r="AN6" s="18">
        <f>IF(AM6=0,MAX($A$5:$A$28) +1,IF(J5="d",MAX($A$5:$A$28) +2,RANK(AM6,$AM$6:$AM$17,0)))</f>
        <v>13</v>
      </c>
      <c r="AO6" s="8">
        <f>COUNTIF($AN$6:$AN$17,AN6)</f>
        <v>12</v>
      </c>
      <c r="AP6" s="21">
        <f>IF(AM6=0,MAX($A$5:$A$28) +1,IF(AO6 &gt; 1,IF(MOD(AO6,2) = 0,(AN6*AO6+AO6-1)/AO6,(AN6*AO6+AO6)/AO6),IF(AO6=1,AN6,(AN6*AO6+AO6-1)/AO6)))</f>
        <v>13</v>
      </c>
      <c r="AQ6" s="17">
        <f>M6</f>
        <v>0</v>
      </c>
      <c r="AR6" s="18">
        <f>IF(AQ6=0,MAX($A$5:$A$28) +1,IF(M5="d",MAX($A$5:$A$28) +2,RANK(AQ6,$AQ$6:$AQ$17,0)))</f>
        <v>13</v>
      </c>
      <c r="AS6" s="8">
        <f>COUNTIF($AR$6:$AR$17,AR6)</f>
        <v>12</v>
      </c>
      <c r="AT6" s="21">
        <f>IF(AQ6=0,MAX($A$5:$A$28) +1,IF(AS6 &gt; 1,IF(MOD(AS6,2) = 0,(AR6*AS6+AS6-1)/AS6,(AR6*AS6+AS6)/AS6),IF(AS6=1,AR6,(AR6*AS6+AS6-1)/AS6)))</f>
        <v>13</v>
      </c>
      <c r="AU6" s="11">
        <f>T5</f>
        <v>28</v>
      </c>
      <c r="AV6" s="11">
        <f>U5</f>
        <v>12285</v>
      </c>
      <c r="AW6">
        <f>RANK(AU6,$AU$6:$AU$17,1)</f>
        <v>4</v>
      </c>
      <c r="AX6">
        <f>RANK(AV6,$AV$6:$AV$17,0)</f>
        <v>4</v>
      </c>
      <c r="AY6">
        <f>AW6+AX6*0.00001</f>
        <v>4.0000400000000003</v>
      </c>
      <c r="AZ6">
        <f>RANK(AY6,$AY$6:$AY$17,1)</f>
        <v>4</v>
      </c>
    </row>
    <row r="7" spans="1:52" ht="19.5" customHeight="1" x14ac:dyDescent="0.2">
      <c r="A7" s="177">
        <v>2</v>
      </c>
      <c r="B7" s="156" t="s">
        <v>205</v>
      </c>
      <c r="C7" s="167"/>
      <c r="D7" s="168"/>
      <c r="E7" s="75"/>
      <c r="F7" s="167"/>
      <c r="G7" s="168"/>
      <c r="H7" s="75"/>
      <c r="I7" s="167"/>
      <c r="J7" s="168"/>
      <c r="K7" s="75"/>
      <c r="L7" s="167"/>
      <c r="M7" s="168"/>
      <c r="N7" s="75"/>
      <c r="O7" s="180">
        <f>SUM(E8+H8+K8+N8)</f>
        <v>0</v>
      </c>
      <c r="P7" s="165">
        <f>SUM(D8+G8+J8+M8)</f>
        <v>0</v>
      </c>
      <c r="Q7" s="163">
        <f>AD7</f>
        <v>1</v>
      </c>
      <c r="T7" s="216">
        <f>O7+'12 družstiev Pretek č. 1'!O7+'12 družstiev Pretek č. 2'!O7</f>
        <v>24</v>
      </c>
      <c r="U7" s="165">
        <f>P7+'12 družstiev Pretek č. 1'!P7+'12 družstiev Pretek č. 2'!P7</f>
        <v>15100</v>
      </c>
      <c r="V7" s="163">
        <f>AZ7</f>
        <v>3</v>
      </c>
      <c r="Y7" s="12">
        <f>O7</f>
        <v>0</v>
      </c>
      <c r="Z7" s="13">
        <f>P7</f>
        <v>0</v>
      </c>
      <c r="AA7" s="8">
        <f t="shared" ref="AA7:AA17" si="2">RANK(Y7,$Y$6:$Y$17,1)</f>
        <v>1</v>
      </c>
      <c r="AB7" s="8">
        <f t="shared" ref="AB7:AB17" si="3">RANK(Z7,$Z$6:$Z$17,0)</f>
        <v>1</v>
      </c>
      <c r="AC7" s="8">
        <f t="shared" ref="AC7:AC17" si="4">AA7+AB7*0.00001</f>
        <v>1.0000100000000001</v>
      </c>
      <c r="AD7" s="22">
        <f t="shared" ref="AD7:AD17" si="5">RANK(AC7,$AC$6:$AC$17,1)</f>
        <v>1</v>
      </c>
      <c r="AE7" s="17">
        <f>D8</f>
        <v>0</v>
      </c>
      <c r="AF7" s="18">
        <f t="shared" ref="AF7:AF17" si="6">IF(AE7=0,MAX($A$5:$A$28) +1,IF(D6="d",MAX($A$5:$A$28) +2,RANK(AE7,$AE$6:$AE$17,0)))</f>
        <v>13</v>
      </c>
      <c r="AG7" s="8">
        <f t="shared" si="0"/>
        <v>12</v>
      </c>
      <c r="AH7" s="21">
        <f t="shared" ref="AH7:AH8" si="7">IF(AE7=0,MAX($A$5:$A$28) +1,IF(AG7 &gt; 1,IF(MOD(AG7,2) = 0,(AF7*AG7+AG7-1)/AG7,(AF7*AG7+AG7)/AG7),IF(AG7=1,AF7,(AF7*AG7+AG7-1)/AG7)))</f>
        <v>13</v>
      </c>
      <c r="AI7" s="17">
        <f>G8</f>
        <v>0</v>
      </c>
      <c r="AJ7">
        <f t="shared" ref="AJ7:AJ17" si="8">IF(AI7=0,MAX($A$5:$A$28) +1,IF(G6="d",MAX($A$5:$A$28) +2,RANK(AI7,$AI$6:$AI$17,0)))</f>
        <v>13</v>
      </c>
      <c r="AK7" s="8">
        <f t="shared" si="1"/>
        <v>12</v>
      </c>
      <c r="AL7" s="21">
        <f t="shared" ref="AL7:AL17" si="9">IF(AI7=0,MAX($A$5:$A$28) +1,IF(AK7 &gt; 1,IF(MOD(AK7,2) = 0,(AJ7*AK7+AK7-1)/AK7,(AJ7*AK7+AK7)/AK7),IF(AK7=1,AJ7,(AJ7*AK7+AK7-1)/AK7)))</f>
        <v>13</v>
      </c>
      <c r="AM7" s="17">
        <f>J8</f>
        <v>0</v>
      </c>
      <c r="AN7" s="18">
        <f t="shared" ref="AN7:AN17" si="10">IF(AM7=0,MAX($A$5:$A$28) +1,IF(J6="d",MAX($A$5:$A$28) +2,RANK(AM7,$AM$6:$AM$17,0)))</f>
        <v>13</v>
      </c>
      <c r="AO7" s="8">
        <f t="shared" ref="AO7:AO17" si="11">COUNTIF($AN$6:$AN$17,AN7)</f>
        <v>12</v>
      </c>
      <c r="AP7" s="21">
        <f t="shared" ref="AP7:AP17" si="12">IF(AM7=0,MAX($A$5:$A$28) +1,IF(AO7 &gt; 1,IF(MOD(AO7,2) = 0,(AN7*AO7+AO7-1)/AO7,(AN7*AO7+AO7)/AO7),IF(AO7=1,AN7,(AN7*AO7+AO7-1)/AO7)))</f>
        <v>13</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24</v>
      </c>
      <c r="AV7" s="11">
        <f>U7</f>
        <v>15100</v>
      </c>
      <c r="AW7">
        <f t="shared" ref="AW7:AW17" si="16">RANK(AU7,$AU$6:$AU$17,1)</f>
        <v>3</v>
      </c>
      <c r="AX7">
        <f t="shared" ref="AX7:AX17" si="17">RANK(AV7,$AV$6:$AV$17,0)</f>
        <v>2</v>
      </c>
      <c r="AY7">
        <f t="shared" ref="AY7:AY17" si="18">AW7+AX7*0.00001</f>
        <v>3.0000200000000001</v>
      </c>
      <c r="AZ7">
        <f t="shared" ref="AZ7:AZ17" si="19">RANK(AY7,$AY$6:$AY$17,1)</f>
        <v>3</v>
      </c>
    </row>
    <row r="8" spans="1:52" ht="19.5" customHeight="1" thickBot="1" x14ac:dyDescent="0.25">
      <c r="A8" s="178"/>
      <c r="B8" s="162"/>
      <c r="C8" s="25"/>
      <c r="D8" s="26"/>
      <c r="E8" s="30">
        <f>IF(ISBLANK(D8),0,IF(ISBLANK(C7),0,IF(E7 = "D",MAX($A$5:$A$28) + 2,AH7)))</f>
        <v>0</v>
      </c>
      <c r="F8" s="25"/>
      <c r="G8" s="26"/>
      <c r="H8" s="30">
        <f>IF(ISBLANK(G8),0,IF(ISBLANK(F7),0,IF(H7 = "D",MAX($A$5:$A$28) + 2,AL7)))</f>
        <v>0</v>
      </c>
      <c r="I8" s="25"/>
      <c r="J8" s="26"/>
      <c r="K8" s="30">
        <f>IF(ISBLANK(J8),0,IF(ISBLANK(I7),0,IF(K7 = "D",MAX($A$5:$A$28) + 2,AP7)))</f>
        <v>0</v>
      </c>
      <c r="L8" s="25"/>
      <c r="M8" s="26"/>
      <c r="N8" s="30">
        <f>IF(ISBLANK(M8),0,IF(ISBLANK(L7),0,IF(N7 = "D",MAX($A$5:$A$28) + 2,AT7)))</f>
        <v>0</v>
      </c>
      <c r="O8" s="181"/>
      <c r="P8" s="166"/>
      <c r="Q8" s="164"/>
      <c r="T8" s="253"/>
      <c r="U8" s="166"/>
      <c r="V8" s="164"/>
      <c r="Y8" s="12">
        <f>O9</f>
        <v>0</v>
      </c>
      <c r="Z8" s="13">
        <f>P9</f>
        <v>0</v>
      </c>
      <c r="AA8" s="8">
        <f t="shared" si="2"/>
        <v>1</v>
      </c>
      <c r="AB8" s="8">
        <f t="shared" si="3"/>
        <v>1</v>
      </c>
      <c r="AC8" s="8">
        <f t="shared" si="4"/>
        <v>1.0000100000000001</v>
      </c>
      <c r="AD8" s="22">
        <f t="shared" si="5"/>
        <v>1</v>
      </c>
      <c r="AE8" s="17">
        <f>D10</f>
        <v>0</v>
      </c>
      <c r="AF8" s="18">
        <f t="shared" si="6"/>
        <v>13</v>
      </c>
      <c r="AG8" s="8">
        <f t="shared" si="0"/>
        <v>12</v>
      </c>
      <c r="AH8" s="21">
        <f t="shared" si="7"/>
        <v>13</v>
      </c>
      <c r="AI8" s="17">
        <f>G10</f>
        <v>0</v>
      </c>
      <c r="AJ8">
        <f t="shared" si="8"/>
        <v>13</v>
      </c>
      <c r="AK8" s="8">
        <f t="shared" si="1"/>
        <v>12</v>
      </c>
      <c r="AL8" s="21">
        <f t="shared" si="9"/>
        <v>13</v>
      </c>
      <c r="AM8" s="17">
        <f>J10</f>
        <v>0</v>
      </c>
      <c r="AN8" s="18">
        <f t="shared" si="10"/>
        <v>13</v>
      </c>
      <c r="AO8" s="8">
        <f t="shared" si="11"/>
        <v>12</v>
      </c>
      <c r="AP8" s="21">
        <f t="shared" si="12"/>
        <v>13</v>
      </c>
      <c r="AQ8" s="17">
        <f>M10</f>
        <v>0</v>
      </c>
      <c r="AR8" s="18">
        <f t="shared" si="13"/>
        <v>13</v>
      </c>
      <c r="AS8" s="8">
        <f t="shared" si="14"/>
        <v>12</v>
      </c>
      <c r="AT8" s="21">
        <f t="shared" si="15"/>
        <v>13</v>
      </c>
      <c r="AU8" s="11">
        <f>T9</f>
        <v>23</v>
      </c>
      <c r="AV8" s="11">
        <f>U9</f>
        <v>14580</v>
      </c>
      <c r="AW8">
        <f t="shared" si="16"/>
        <v>2</v>
      </c>
      <c r="AX8">
        <f t="shared" si="17"/>
        <v>3</v>
      </c>
      <c r="AY8">
        <f t="shared" si="18"/>
        <v>2.0000300000000002</v>
      </c>
      <c r="AZ8">
        <f t="shared" si="19"/>
        <v>2</v>
      </c>
    </row>
    <row r="9" spans="1:52" ht="19.5" customHeight="1" x14ac:dyDescent="0.2">
      <c r="A9" s="179">
        <v>3</v>
      </c>
      <c r="B9" s="156" t="s">
        <v>203</v>
      </c>
      <c r="C9" s="167"/>
      <c r="D9" s="168"/>
      <c r="E9" s="75"/>
      <c r="F9" s="167"/>
      <c r="G9" s="168"/>
      <c r="H9" s="75"/>
      <c r="I9" s="167"/>
      <c r="J9" s="168"/>
      <c r="K9" s="75"/>
      <c r="L9" s="167"/>
      <c r="M9" s="168"/>
      <c r="N9" s="75"/>
      <c r="O9" s="180">
        <f>SUM(E10+H10+K10+N10)</f>
        <v>0</v>
      </c>
      <c r="P9" s="165">
        <f>SUM(D10+G10+J10+M10)</f>
        <v>0</v>
      </c>
      <c r="Q9" s="163">
        <f>AD8</f>
        <v>1</v>
      </c>
      <c r="T9" s="216">
        <f>O9+'12 družstiev Pretek č. 1'!O9+'12 družstiev Pretek č. 2'!O9</f>
        <v>23</v>
      </c>
      <c r="U9" s="165">
        <f>P9+'12 družstiev Pretek č. 1'!P9+'12 družstiev Pretek č. 2'!P9</f>
        <v>14580</v>
      </c>
      <c r="V9" s="163">
        <f>AZ8</f>
        <v>2</v>
      </c>
      <c r="Y9" s="12">
        <f>O11</f>
        <v>0</v>
      </c>
      <c r="Z9" s="13">
        <f>P11</f>
        <v>0</v>
      </c>
      <c r="AA9" s="8">
        <f t="shared" si="2"/>
        <v>1</v>
      </c>
      <c r="AB9" s="8">
        <f t="shared" si="3"/>
        <v>1</v>
      </c>
      <c r="AC9" s="8">
        <f t="shared" si="4"/>
        <v>1.0000100000000001</v>
      </c>
      <c r="AD9" s="22">
        <f t="shared" si="5"/>
        <v>1</v>
      </c>
      <c r="AE9" s="17">
        <f>D12</f>
        <v>0</v>
      </c>
      <c r="AF9" s="18">
        <f t="shared" si="6"/>
        <v>13</v>
      </c>
      <c r="AG9" s="8">
        <f t="shared" si="0"/>
        <v>12</v>
      </c>
      <c r="AH9" s="21">
        <f>IF(AE9=0,MAX($A$5:$A$28) +1,IF(AG9 &gt; 1,IF(MOD(AG9,2) = 0,(AF9*AG9+AG9-1)/AG9,(AF9*AG9+AG9)/AG9),IF(AG9=1,AF9,(AF9*AG9+AG9-1)/AG9)))</f>
        <v>13</v>
      </c>
      <c r="AI9" s="17">
        <f>G12</f>
        <v>0</v>
      </c>
      <c r="AJ9">
        <f t="shared" si="8"/>
        <v>13</v>
      </c>
      <c r="AK9" s="8">
        <f t="shared" si="1"/>
        <v>12</v>
      </c>
      <c r="AL9" s="21">
        <f t="shared" si="9"/>
        <v>13</v>
      </c>
      <c r="AM9" s="17">
        <f>J12</f>
        <v>0</v>
      </c>
      <c r="AN9" s="18">
        <f t="shared" si="10"/>
        <v>13</v>
      </c>
      <c r="AO9" s="8">
        <f t="shared" si="11"/>
        <v>12</v>
      </c>
      <c r="AP9" s="21">
        <f t="shared" si="12"/>
        <v>13</v>
      </c>
      <c r="AQ9" s="17">
        <f>M12</f>
        <v>0</v>
      </c>
      <c r="AR9" s="18">
        <f t="shared" si="13"/>
        <v>13</v>
      </c>
      <c r="AS9" s="8">
        <f t="shared" si="14"/>
        <v>12</v>
      </c>
      <c r="AT9" s="21">
        <f t="shared" si="15"/>
        <v>13</v>
      </c>
      <c r="AU9" s="11">
        <f>T11</f>
        <v>40</v>
      </c>
      <c r="AV9" s="11">
        <f>U11</f>
        <v>5665</v>
      </c>
      <c r="AW9">
        <f t="shared" si="16"/>
        <v>8</v>
      </c>
      <c r="AX9">
        <f t="shared" si="17"/>
        <v>9</v>
      </c>
      <c r="AY9">
        <f t="shared" si="18"/>
        <v>8.0000900000000001</v>
      </c>
      <c r="AZ9">
        <f t="shared" si="19"/>
        <v>8</v>
      </c>
    </row>
    <row r="10" spans="1:52" ht="19.5" customHeight="1" thickBot="1" x14ac:dyDescent="0.25">
      <c r="A10" s="179"/>
      <c r="B10" s="157"/>
      <c r="C10" s="25"/>
      <c r="D10" s="26"/>
      <c r="E10" s="30">
        <f>IF(ISBLANK(D10),0,IF(ISBLANK(C9),0,IF(E9 = "D",MAX($A$5:$A$28) + 2,AH8)))</f>
        <v>0</v>
      </c>
      <c r="F10" s="25"/>
      <c r="G10" s="26"/>
      <c r="H10" s="30">
        <f>IF(ISBLANK(G10),0,IF(ISBLANK(F9),0,IF(H9 = "D",MAX($A$5:$A$28) + 2,AL8)))</f>
        <v>0</v>
      </c>
      <c r="I10" s="25"/>
      <c r="J10" s="26"/>
      <c r="K10" s="30">
        <f>IF(ISBLANK(J10),0,IF(ISBLANK(I9),0,IF(K9 = "D",MAX($A$5:$A$28) + 2,AP8)))</f>
        <v>0</v>
      </c>
      <c r="L10" s="25"/>
      <c r="M10" s="26"/>
      <c r="N10" s="30">
        <f>IF(ISBLANK(M10),0,IF(ISBLANK(L9),0,IF(N9 = "D",MAX($A$5:$A$28) + 2,AT8)))</f>
        <v>0</v>
      </c>
      <c r="O10" s="181"/>
      <c r="P10" s="166"/>
      <c r="Q10" s="164"/>
      <c r="T10" s="253"/>
      <c r="U10" s="166"/>
      <c r="V10" s="164"/>
      <c r="Y10" s="12">
        <f>O13</f>
        <v>0</v>
      </c>
      <c r="Z10" s="13">
        <f>P13</f>
        <v>0</v>
      </c>
      <c r="AA10" s="8">
        <f t="shared" si="2"/>
        <v>1</v>
      </c>
      <c r="AB10" s="8">
        <f t="shared" si="3"/>
        <v>1</v>
      </c>
      <c r="AC10" s="8">
        <f t="shared" si="4"/>
        <v>1.0000100000000001</v>
      </c>
      <c r="AD10" s="22">
        <f t="shared" si="5"/>
        <v>1</v>
      </c>
      <c r="AE10" s="17">
        <f>D14</f>
        <v>0</v>
      </c>
      <c r="AF10" s="18">
        <f t="shared" si="6"/>
        <v>13</v>
      </c>
      <c r="AG10" s="8">
        <f t="shared" si="0"/>
        <v>12</v>
      </c>
      <c r="AH10" s="21" t="str">
        <f t="shared" ref="AH10:AH17" si="20">IF(AE10=0,"MAX($A$5:$A$28) +1",IF(AG10 &gt; 1,IF(MOD(AG10,2) = 0,(AF10*AG10+AG10-1)/AG10,(AF10*AG10+AG10)/AG10),IF(AG10=1,AF10,(AF10*AG10+AG10-1)/AG10)))</f>
        <v>MAX($A$5:$A$28) +1</v>
      </c>
      <c r="AI10" s="17">
        <f>G14</f>
        <v>0</v>
      </c>
      <c r="AJ10">
        <f t="shared" si="8"/>
        <v>13</v>
      </c>
      <c r="AK10" s="8">
        <f t="shared" si="1"/>
        <v>12</v>
      </c>
      <c r="AL10" s="21">
        <f t="shared" si="9"/>
        <v>13</v>
      </c>
      <c r="AM10" s="17">
        <f>J14</f>
        <v>0</v>
      </c>
      <c r="AN10" s="18">
        <f t="shared" si="10"/>
        <v>13</v>
      </c>
      <c r="AO10" s="8">
        <f t="shared" si="11"/>
        <v>12</v>
      </c>
      <c r="AP10" s="21">
        <f t="shared" si="12"/>
        <v>13</v>
      </c>
      <c r="AQ10" s="17">
        <f>M14</f>
        <v>0</v>
      </c>
      <c r="AR10" s="18">
        <f t="shared" si="13"/>
        <v>13</v>
      </c>
      <c r="AS10" s="8">
        <f t="shared" si="14"/>
        <v>12</v>
      </c>
      <c r="AT10" s="21">
        <f t="shared" si="15"/>
        <v>13</v>
      </c>
      <c r="AU10" s="11">
        <f>T13</f>
        <v>36</v>
      </c>
      <c r="AV10" s="11">
        <f>U13</f>
        <v>6485</v>
      </c>
      <c r="AW10">
        <f t="shared" si="16"/>
        <v>6</v>
      </c>
      <c r="AX10">
        <f t="shared" si="17"/>
        <v>7</v>
      </c>
      <c r="AY10">
        <f t="shared" si="18"/>
        <v>6.00007</v>
      </c>
      <c r="AZ10">
        <f t="shared" si="19"/>
        <v>7</v>
      </c>
    </row>
    <row r="11" spans="1:52" ht="19.5" customHeight="1" x14ac:dyDescent="0.2">
      <c r="A11" s="177">
        <v>4</v>
      </c>
      <c r="B11" s="156" t="s">
        <v>189</v>
      </c>
      <c r="C11" s="167"/>
      <c r="D11" s="168"/>
      <c r="E11" s="75"/>
      <c r="F11" s="167"/>
      <c r="G11" s="168"/>
      <c r="H11" s="75"/>
      <c r="I11" s="167"/>
      <c r="J11" s="168"/>
      <c r="K11" s="75"/>
      <c r="L11" s="167"/>
      <c r="M11" s="168"/>
      <c r="N11" s="75"/>
      <c r="O11" s="180">
        <f>SUM(E12+H12+K12+N12)</f>
        <v>0</v>
      </c>
      <c r="P11" s="165">
        <f>SUM(D12+G12+J12+M12)</f>
        <v>0</v>
      </c>
      <c r="Q11" s="163">
        <f>AD9</f>
        <v>1</v>
      </c>
      <c r="T11" s="216">
        <f>O11+'12 družstiev Pretek č. 1'!O11+'12 družstiev Pretek č. 2'!O11</f>
        <v>40</v>
      </c>
      <c r="U11" s="165">
        <f>P11+'12 družstiev Pretek č. 1'!P11+'12 družstiev Pretek č. 2'!P11</f>
        <v>5665</v>
      </c>
      <c r="V11" s="163">
        <f>AZ9</f>
        <v>8</v>
      </c>
      <c r="Y11" s="12">
        <f>O15</f>
        <v>0</v>
      </c>
      <c r="Z11" s="13">
        <f>P15</f>
        <v>0</v>
      </c>
      <c r="AA11" s="8">
        <f t="shared" si="2"/>
        <v>1</v>
      </c>
      <c r="AB11" s="8">
        <f t="shared" si="3"/>
        <v>1</v>
      </c>
      <c r="AC11" s="8">
        <f t="shared" si="4"/>
        <v>1.0000100000000001</v>
      </c>
      <c r="AD11" s="22">
        <f t="shared" si="5"/>
        <v>1</v>
      </c>
      <c r="AE11" s="17">
        <f>D16</f>
        <v>0</v>
      </c>
      <c r="AF11" s="18">
        <f t="shared" si="6"/>
        <v>13</v>
      </c>
      <c r="AG11" s="8">
        <f t="shared" si="0"/>
        <v>12</v>
      </c>
      <c r="AH11" s="21" t="str">
        <f t="shared" si="20"/>
        <v>MAX($A$5:$A$28) +1</v>
      </c>
      <c r="AI11" s="17">
        <f>G16</f>
        <v>0</v>
      </c>
      <c r="AJ11">
        <f t="shared" si="8"/>
        <v>13</v>
      </c>
      <c r="AK11" s="8">
        <f t="shared" si="1"/>
        <v>12</v>
      </c>
      <c r="AL11" s="21">
        <f t="shared" si="9"/>
        <v>13</v>
      </c>
      <c r="AM11" s="17">
        <f>J16</f>
        <v>0</v>
      </c>
      <c r="AN11" s="18">
        <f t="shared" si="10"/>
        <v>13</v>
      </c>
      <c r="AO11" s="8">
        <f t="shared" si="11"/>
        <v>12</v>
      </c>
      <c r="AP11" s="21">
        <f t="shared" si="12"/>
        <v>13</v>
      </c>
      <c r="AQ11" s="17">
        <f>M16</f>
        <v>0</v>
      </c>
      <c r="AR11" s="18">
        <f t="shared" si="13"/>
        <v>13</v>
      </c>
      <c r="AS11" s="8">
        <f t="shared" si="14"/>
        <v>12</v>
      </c>
      <c r="AT11" s="21">
        <f t="shared" si="15"/>
        <v>13</v>
      </c>
      <c r="AU11" s="11">
        <f>T15</f>
        <v>43</v>
      </c>
      <c r="AV11" s="11">
        <f>U15</f>
        <v>6470</v>
      </c>
      <c r="AW11">
        <f t="shared" si="16"/>
        <v>9</v>
      </c>
      <c r="AX11">
        <f t="shared" si="17"/>
        <v>8</v>
      </c>
      <c r="AY11">
        <f t="shared" si="18"/>
        <v>9.0000800000000005</v>
      </c>
      <c r="AZ11">
        <f t="shared" si="19"/>
        <v>9</v>
      </c>
    </row>
    <row r="12" spans="1:52" ht="19.5" customHeight="1" thickBot="1" x14ac:dyDescent="0.25">
      <c r="A12" s="178"/>
      <c r="B12" s="157"/>
      <c r="C12" s="25"/>
      <c r="D12" s="26"/>
      <c r="E12" s="30">
        <f>IF(ISBLANK(D12),0,IF(ISBLANK(C11),0,IF(E11 = "D",MAX($A$5:$A$28) + 2,AH9)))</f>
        <v>0</v>
      </c>
      <c r="F12" s="25"/>
      <c r="G12" s="26"/>
      <c r="H12" s="30">
        <f>IF(ISBLANK(G12),0,IF(ISBLANK(F11),0,IF(H11 = "D",MAX($A$5:$A$28) + 2,AL9)))</f>
        <v>0</v>
      </c>
      <c r="I12" s="25"/>
      <c r="J12" s="26"/>
      <c r="K12" s="30">
        <f>IF(ISBLANK(J12),0,IF(ISBLANK(I11),0,IF(K11 = "D",MAX($A$5:$A$28) + 2,AP9)))</f>
        <v>0</v>
      </c>
      <c r="L12" s="25"/>
      <c r="M12" s="26"/>
      <c r="N12" s="30">
        <f>IF(ISBLANK(M12),0,IF(ISBLANK(L11),0,IF(N11 = "D",MAX($A$5:$A$28) + 2,AT9)))</f>
        <v>0</v>
      </c>
      <c r="O12" s="181"/>
      <c r="P12" s="166"/>
      <c r="Q12" s="164"/>
      <c r="T12" s="253"/>
      <c r="U12" s="166"/>
      <c r="V12" s="164"/>
      <c r="W12" s="20"/>
      <c r="Y12" s="12">
        <f>O17</f>
        <v>0</v>
      </c>
      <c r="Z12" s="13">
        <f>P17</f>
        <v>0</v>
      </c>
      <c r="AA12" s="8">
        <f t="shared" si="2"/>
        <v>1</v>
      </c>
      <c r="AB12" s="8">
        <f t="shared" si="3"/>
        <v>1</v>
      </c>
      <c r="AC12" s="8">
        <f t="shared" si="4"/>
        <v>1.0000100000000001</v>
      </c>
      <c r="AD12" s="22">
        <f t="shared" si="5"/>
        <v>1</v>
      </c>
      <c r="AE12" s="17">
        <f>D18</f>
        <v>0</v>
      </c>
      <c r="AF12" s="18">
        <f t="shared" si="6"/>
        <v>13</v>
      </c>
      <c r="AG12" s="8">
        <f t="shared" si="0"/>
        <v>12</v>
      </c>
      <c r="AH12" s="21" t="str">
        <f t="shared" si="20"/>
        <v>MAX($A$5:$A$28) +1</v>
      </c>
      <c r="AI12" s="17">
        <f>G18</f>
        <v>0</v>
      </c>
      <c r="AJ12">
        <f t="shared" si="8"/>
        <v>13</v>
      </c>
      <c r="AK12" s="8">
        <f t="shared" si="1"/>
        <v>12</v>
      </c>
      <c r="AL12" s="21">
        <f t="shared" si="9"/>
        <v>13</v>
      </c>
      <c r="AM12" s="17">
        <f>J18</f>
        <v>0</v>
      </c>
      <c r="AN12" s="18">
        <f t="shared" si="10"/>
        <v>13</v>
      </c>
      <c r="AO12" s="8">
        <f t="shared" si="11"/>
        <v>12</v>
      </c>
      <c r="AP12" s="21">
        <f t="shared" si="12"/>
        <v>13</v>
      </c>
      <c r="AQ12" s="17">
        <f>M18</f>
        <v>0</v>
      </c>
      <c r="AR12" s="18">
        <f t="shared" si="13"/>
        <v>13</v>
      </c>
      <c r="AS12" s="8">
        <f t="shared" si="14"/>
        <v>12</v>
      </c>
      <c r="AT12" s="21">
        <f t="shared" si="15"/>
        <v>13</v>
      </c>
      <c r="AU12" s="11">
        <f>T17</f>
        <v>28</v>
      </c>
      <c r="AV12" s="11">
        <f>U17</f>
        <v>11810</v>
      </c>
      <c r="AW12">
        <f t="shared" si="16"/>
        <v>4</v>
      </c>
      <c r="AX12">
        <f t="shared" si="17"/>
        <v>5</v>
      </c>
      <c r="AY12">
        <f t="shared" si="18"/>
        <v>4.0000499999999999</v>
      </c>
      <c r="AZ12">
        <f t="shared" si="19"/>
        <v>5</v>
      </c>
    </row>
    <row r="13" spans="1:52" ht="19.5" customHeight="1" x14ac:dyDescent="0.2">
      <c r="A13" s="179">
        <v>5</v>
      </c>
      <c r="B13" s="156" t="s">
        <v>193</v>
      </c>
      <c r="C13" s="167"/>
      <c r="D13" s="168"/>
      <c r="E13" s="75"/>
      <c r="F13" s="167"/>
      <c r="G13" s="168"/>
      <c r="H13" s="75"/>
      <c r="I13" s="167"/>
      <c r="J13" s="168"/>
      <c r="K13" s="75"/>
      <c r="L13" s="167"/>
      <c r="M13" s="168"/>
      <c r="N13" s="75"/>
      <c r="O13" s="180">
        <f>SUM(E14+H14+K14+N14)</f>
        <v>0</v>
      </c>
      <c r="P13" s="165">
        <f>SUM(D14+G14+J14+M14)</f>
        <v>0</v>
      </c>
      <c r="Q13" s="163">
        <f>AD10</f>
        <v>1</v>
      </c>
      <c r="T13" s="216">
        <f>O13+'12 družstiev Pretek č. 1'!O13+'12 družstiev Pretek č. 2'!O13</f>
        <v>36</v>
      </c>
      <c r="U13" s="165">
        <f>P13+'12 družstiev Pretek č. 1'!P13+'12 družstiev Pretek č. 2'!P13</f>
        <v>6485</v>
      </c>
      <c r="V13" s="163">
        <f>AZ10</f>
        <v>7</v>
      </c>
      <c r="W13" s="20"/>
      <c r="Y13" s="12">
        <f>O19</f>
        <v>0</v>
      </c>
      <c r="Z13" s="13">
        <f>P19</f>
        <v>0</v>
      </c>
      <c r="AA13" s="8">
        <f t="shared" si="2"/>
        <v>1</v>
      </c>
      <c r="AB13" s="8">
        <f t="shared" si="3"/>
        <v>1</v>
      </c>
      <c r="AC13" s="8">
        <f t="shared" si="4"/>
        <v>1.0000100000000001</v>
      </c>
      <c r="AD13" s="22">
        <f t="shared" si="5"/>
        <v>1</v>
      </c>
      <c r="AE13" s="17">
        <f>D20</f>
        <v>0</v>
      </c>
      <c r="AF13" s="18">
        <f t="shared" si="6"/>
        <v>13</v>
      </c>
      <c r="AG13" s="8">
        <f t="shared" si="0"/>
        <v>12</v>
      </c>
      <c r="AH13" s="21" t="str">
        <f t="shared" si="20"/>
        <v>MAX($A$5:$A$28) +1</v>
      </c>
      <c r="AI13" s="17">
        <f>G20</f>
        <v>0</v>
      </c>
      <c r="AJ13">
        <f t="shared" si="8"/>
        <v>13</v>
      </c>
      <c r="AK13" s="8">
        <f t="shared" si="1"/>
        <v>12</v>
      </c>
      <c r="AL13" s="21">
        <f t="shared" si="9"/>
        <v>13</v>
      </c>
      <c r="AM13" s="17">
        <f>J20</f>
        <v>0</v>
      </c>
      <c r="AN13" s="18">
        <f t="shared" si="10"/>
        <v>13</v>
      </c>
      <c r="AO13" s="8">
        <f t="shared" si="11"/>
        <v>12</v>
      </c>
      <c r="AP13" s="21">
        <f t="shared" si="12"/>
        <v>13</v>
      </c>
      <c r="AQ13" s="17">
        <f>M20</f>
        <v>0</v>
      </c>
      <c r="AR13" s="18">
        <f t="shared" si="13"/>
        <v>13</v>
      </c>
      <c r="AS13" s="8">
        <f t="shared" si="14"/>
        <v>12</v>
      </c>
      <c r="AT13" s="21">
        <f t="shared" si="15"/>
        <v>13</v>
      </c>
      <c r="AU13" s="11">
        <f>T19</f>
        <v>13</v>
      </c>
      <c r="AV13" s="11">
        <f>U19</f>
        <v>22125</v>
      </c>
      <c r="AW13">
        <f t="shared" si="16"/>
        <v>1</v>
      </c>
      <c r="AX13">
        <f t="shared" si="17"/>
        <v>1</v>
      </c>
      <c r="AY13">
        <f t="shared" si="18"/>
        <v>1.0000100000000001</v>
      </c>
      <c r="AZ13">
        <f t="shared" si="19"/>
        <v>1</v>
      </c>
    </row>
    <row r="14" spans="1:52" ht="19.5" customHeight="1" thickBot="1" x14ac:dyDescent="0.25">
      <c r="A14" s="179"/>
      <c r="B14" s="157"/>
      <c r="C14" s="25"/>
      <c r="D14" s="26"/>
      <c r="E14" s="30">
        <f>IF(ISBLANK(D14),0,IF(ISBLANK(C13),0,IF(E13 = "D",MAX($A$5:$A$28) + 2,AH10)))</f>
        <v>0</v>
      </c>
      <c r="F14" s="25"/>
      <c r="G14" s="26"/>
      <c r="H14" s="30">
        <f>IF(ISBLANK(G14),0,IF(ISBLANK(F13),0,IF(H13 = "D",MAX($A$5:$A$28) + 2,AL10)))</f>
        <v>0</v>
      </c>
      <c r="I14" s="25"/>
      <c r="J14" s="26"/>
      <c r="K14" s="30">
        <f>IF(ISBLANK(J14),0,IF(ISBLANK(I13),0,IF(K13 = "D",MAX($A$5:$A$28) + 2,AP10)))</f>
        <v>0</v>
      </c>
      <c r="L14" s="25"/>
      <c r="M14" s="26"/>
      <c r="N14" s="30">
        <f>IF(ISBLANK(M14),0,IF(ISBLANK(L13),0,IF(N13 = "D",MAX($A$5:$A$28) + 2,AT10)))</f>
        <v>0</v>
      </c>
      <c r="O14" s="181"/>
      <c r="P14" s="166"/>
      <c r="Q14" s="164"/>
      <c r="T14" s="253"/>
      <c r="U14" s="166"/>
      <c r="V14" s="164"/>
      <c r="W14" s="20"/>
      <c r="Y14" s="12">
        <f>O21</f>
        <v>0</v>
      </c>
      <c r="Z14" s="13">
        <f>P21</f>
        <v>0</v>
      </c>
      <c r="AA14" s="8">
        <f t="shared" si="2"/>
        <v>1</v>
      </c>
      <c r="AB14" s="8">
        <f t="shared" si="3"/>
        <v>1</v>
      </c>
      <c r="AC14" s="8">
        <f t="shared" si="4"/>
        <v>1.0000100000000001</v>
      </c>
      <c r="AD14" s="22">
        <f t="shared" si="5"/>
        <v>1</v>
      </c>
      <c r="AE14" s="17">
        <f>D22</f>
        <v>0</v>
      </c>
      <c r="AF14" s="18">
        <f t="shared" si="6"/>
        <v>13</v>
      </c>
      <c r="AG14" s="8">
        <f t="shared" si="0"/>
        <v>12</v>
      </c>
      <c r="AH14" s="21" t="str">
        <f t="shared" si="20"/>
        <v>MAX($A$5:$A$28) +1</v>
      </c>
      <c r="AI14" s="17">
        <f>G22</f>
        <v>0</v>
      </c>
      <c r="AJ14">
        <f t="shared" si="8"/>
        <v>13</v>
      </c>
      <c r="AK14" s="8">
        <f t="shared" si="1"/>
        <v>12</v>
      </c>
      <c r="AL14" s="21">
        <f t="shared" si="9"/>
        <v>13</v>
      </c>
      <c r="AM14" s="17">
        <f>J22</f>
        <v>0</v>
      </c>
      <c r="AN14" s="18">
        <f t="shared" si="10"/>
        <v>13</v>
      </c>
      <c r="AO14" s="8">
        <f t="shared" si="11"/>
        <v>12</v>
      </c>
      <c r="AP14" s="21">
        <f t="shared" si="12"/>
        <v>13</v>
      </c>
      <c r="AQ14" s="17">
        <f>M22</f>
        <v>0</v>
      </c>
      <c r="AR14" s="18">
        <f t="shared" si="13"/>
        <v>13</v>
      </c>
      <c r="AS14" s="8">
        <f t="shared" si="14"/>
        <v>12</v>
      </c>
      <c r="AT14" s="21">
        <f t="shared" si="15"/>
        <v>13</v>
      </c>
      <c r="AU14" s="11">
        <f>T21</f>
        <v>36</v>
      </c>
      <c r="AV14" s="11">
        <f>U21</f>
        <v>9575</v>
      </c>
      <c r="AW14">
        <f t="shared" si="16"/>
        <v>6</v>
      </c>
      <c r="AX14">
        <f t="shared" si="17"/>
        <v>6</v>
      </c>
      <c r="AY14">
        <f t="shared" si="18"/>
        <v>6.0000600000000004</v>
      </c>
      <c r="AZ14">
        <f t="shared" si="19"/>
        <v>6</v>
      </c>
    </row>
    <row r="15" spans="1:52" ht="19.5" customHeight="1" x14ac:dyDescent="0.2">
      <c r="A15" s="177">
        <v>6</v>
      </c>
      <c r="B15" s="156" t="s">
        <v>146</v>
      </c>
      <c r="C15" s="167"/>
      <c r="D15" s="168"/>
      <c r="E15" s="75"/>
      <c r="F15" s="167"/>
      <c r="G15" s="168"/>
      <c r="H15" s="75"/>
      <c r="I15" s="167"/>
      <c r="J15" s="168"/>
      <c r="K15" s="75"/>
      <c r="L15" s="167"/>
      <c r="M15" s="168"/>
      <c r="N15" s="75"/>
      <c r="O15" s="180">
        <f>SUM(E16+H16+K16+N16)</f>
        <v>0</v>
      </c>
      <c r="P15" s="165">
        <f>SUM(D16+G16+J16+M16)</f>
        <v>0</v>
      </c>
      <c r="Q15" s="163">
        <f>AD11</f>
        <v>1</v>
      </c>
      <c r="T15" s="216">
        <f>O15+'12 družstiev Pretek č. 1'!O15+'12 družstiev Pretek č. 2'!O15</f>
        <v>43</v>
      </c>
      <c r="U15" s="165">
        <f>P15+'12 družstiev Pretek č. 1'!P15+'12 družstiev Pretek č. 2'!P15</f>
        <v>6470</v>
      </c>
      <c r="V15" s="163">
        <f>AZ11</f>
        <v>9</v>
      </c>
      <c r="Y15" s="12">
        <f>O23</f>
        <v>0</v>
      </c>
      <c r="Z15" s="13">
        <f>P23</f>
        <v>0</v>
      </c>
      <c r="AA15" s="8">
        <f t="shared" si="2"/>
        <v>1</v>
      </c>
      <c r="AB15" s="8">
        <f t="shared" si="3"/>
        <v>1</v>
      </c>
      <c r="AC15" s="8">
        <f t="shared" si="4"/>
        <v>1.0000100000000001</v>
      </c>
      <c r="AD15" s="22">
        <f t="shared" si="5"/>
        <v>1</v>
      </c>
      <c r="AE15" s="17">
        <f>D24</f>
        <v>0</v>
      </c>
      <c r="AF15" s="18">
        <f t="shared" si="6"/>
        <v>13</v>
      </c>
      <c r="AG15" s="8">
        <f t="shared" si="0"/>
        <v>12</v>
      </c>
      <c r="AH15" s="21" t="str">
        <f t="shared" si="20"/>
        <v>MAX($A$5:$A$28) +1</v>
      </c>
      <c r="AI15" s="17">
        <f>G24</f>
        <v>0</v>
      </c>
      <c r="AJ15">
        <f t="shared" si="8"/>
        <v>13</v>
      </c>
      <c r="AK15" s="8">
        <f t="shared" si="1"/>
        <v>12</v>
      </c>
      <c r="AL15" s="21">
        <f t="shared" si="9"/>
        <v>13</v>
      </c>
      <c r="AM15" s="17">
        <f>J24</f>
        <v>0</v>
      </c>
      <c r="AN15" s="18">
        <f t="shared" si="10"/>
        <v>13</v>
      </c>
      <c r="AO15" s="8">
        <f t="shared" si="11"/>
        <v>12</v>
      </c>
      <c r="AP15" s="21">
        <f t="shared" si="12"/>
        <v>13</v>
      </c>
      <c r="AQ15" s="17">
        <f>M24</f>
        <v>0</v>
      </c>
      <c r="AR15" s="18">
        <f t="shared" si="13"/>
        <v>13</v>
      </c>
      <c r="AS15" s="8">
        <f t="shared" si="14"/>
        <v>12</v>
      </c>
      <c r="AT15" s="21">
        <f t="shared" si="15"/>
        <v>13</v>
      </c>
      <c r="AU15" s="11">
        <f>T23</f>
        <v>66</v>
      </c>
      <c r="AV15" s="11">
        <f>U23</f>
        <v>-18</v>
      </c>
      <c r="AW15">
        <f t="shared" si="16"/>
        <v>10</v>
      </c>
      <c r="AX15">
        <f t="shared" si="17"/>
        <v>10</v>
      </c>
      <c r="AY15">
        <f t="shared" si="18"/>
        <v>10.0001</v>
      </c>
      <c r="AZ15">
        <f t="shared" si="19"/>
        <v>10</v>
      </c>
    </row>
    <row r="16" spans="1:52" ht="19.5" customHeight="1" thickBot="1" x14ac:dyDescent="0.25">
      <c r="A16" s="178"/>
      <c r="B16" s="162"/>
      <c r="C16" s="25"/>
      <c r="D16" s="26"/>
      <c r="E16" s="30">
        <f>IF(ISBLANK(D16),0,IF(ISBLANK(C15),0,IF(E15 = "D",MAX($A$5:$A$28) + 2,AH11)))</f>
        <v>0</v>
      </c>
      <c r="F16" s="25"/>
      <c r="G16" s="26"/>
      <c r="H16" s="30">
        <f>IF(ISBLANK(G16),0,IF(ISBLANK(F15),0,IF(H15 = "D",MAX($A$5:$A$28) + 2,AL11)))</f>
        <v>0</v>
      </c>
      <c r="I16" s="25"/>
      <c r="J16" s="26"/>
      <c r="K16" s="30">
        <f>IF(ISBLANK(J16),0,IF(ISBLANK(I15),0,IF(K15 = "D",MAX($A$5:$A$28) + 2,AP11)))</f>
        <v>0</v>
      </c>
      <c r="L16" s="25"/>
      <c r="M16" s="26"/>
      <c r="N16" s="30">
        <f>IF(ISBLANK(M16),0,IF(ISBLANK(L15),0,IF(N15 = "D",MAX($A$5:$A$28) + 2,AT11)))</f>
        <v>0</v>
      </c>
      <c r="O16" s="181"/>
      <c r="P16" s="166"/>
      <c r="Q16" s="164"/>
      <c r="T16" s="253"/>
      <c r="U16" s="166"/>
      <c r="V16" s="164"/>
      <c r="Y16" s="12">
        <f>O25</f>
        <v>0</v>
      </c>
      <c r="Z16" s="13">
        <f>P25</f>
        <v>0</v>
      </c>
      <c r="AA16" s="8">
        <f t="shared" si="2"/>
        <v>1</v>
      </c>
      <c r="AB16" s="8">
        <f t="shared" si="3"/>
        <v>1</v>
      </c>
      <c r="AC16" s="8">
        <f t="shared" si="4"/>
        <v>1.0000100000000001</v>
      </c>
      <c r="AD16" s="22">
        <f t="shared" si="5"/>
        <v>1</v>
      </c>
      <c r="AE16" s="17">
        <f>D26</f>
        <v>0</v>
      </c>
      <c r="AF16" s="18">
        <f t="shared" si="6"/>
        <v>13</v>
      </c>
      <c r="AG16" s="8">
        <f t="shared" si="0"/>
        <v>12</v>
      </c>
      <c r="AH16" s="21" t="str">
        <f t="shared" si="20"/>
        <v>MAX($A$5:$A$28) +1</v>
      </c>
      <c r="AI16" s="17">
        <f>G26</f>
        <v>0</v>
      </c>
      <c r="AJ16">
        <f t="shared" si="8"/>
        <v>13</v>
      </c>
      <c r="AK16" s="8">
        <f t="shared" si="1"/>
        <v>12</v>
      </c>
      <c r="AL16" s="21">
        <f t="shared" si="9"/>
        <v>13</v>
      </c>
      <c r="AM16" s="17">
        <f>J26</f>
        <v>0</v>
      </c>
      <c r="AN16" s="18">
        <f t="shared" si="10"/>
        <v>13</v>
      </c>
      <c r="AO16" s="8">
        <f t="shared" si="11"/>
        <v>12</v>
      </c>
      <c r="AP16" s="21">
        <f t="shared" si="12"/>
        <v>13</v>
      </c>
      <c r="AQ16" s="17">
        <f>M26</f>
        <v>0</v>
      </c>
      <c r="AR16" s="18">
        <f t="shared" si="13"/>
        <v>13</v>
      </c>
      <c r="AS16" s="8">
        <f t="shared" si="14"/>
        <v>12</v>
      </c>
      <c r="AT16" s="21">
        <f t="shared" si="15"/>
        <v>13</v>
      </c>
      <c r="AU16" s="11">
        <f>T25</f>
        <v>66</v>
      </c>
      <c r="AV16" s="11">
        <f>U25</f>
        <v>-18</v>
      </c>
      <c r="AW16">
        <f t="shared" si="16"/>
        <v>10</v>
      </c>
      <c r="AX16">
        <f t="shared" si="17"/>
        <v>10</v>
      </c>
      <c r="AY16">
        <f t="shared" si="18"/>
        <v>10.0001</v>
      </c>
      <c r="AZ16">
        <f t="shared" si="19"/>
        <v>10</v>
      </c>
    </row>
    <row r="17" spans="1:52" ht="19.5" customHeight="1" thickBot="1" x14ac:dyDescent="0.25">
      <c r="A17" s="179">
        <v>7</v>
      </c>
      <c r="B17" s="156" t="s">
        <v>151</v>
      </c>
      <c r="C17" s="167"/>
      <c r="D17" s="168"/>
      <c r="E17" s="75"/>
      <c r="F17" s="167"/>
      <c r="G17" s="168"/>
      <c r="H17" s="75"/>
      <c r="I17" s="167"/>
      <c r="J17" s="168"/>
      <c r="K17" s="75"/>
      <c r="L17" s="167"/>
      <c r="M17" s="168"/>
      <c r="N17" s="75"/>
      <c r="O17" s="180">
        <f>SUM(E18+H18+K18+N18)</f>
        <v>0</v>
      </c>
      <c r="P17" s="165">
        <f>SUM(D18+G18+J18+M18)</f>
        <v>0</v>
      </c>
      <c r="Q17" s="163">
        <f>AD12</f>
        <v>1</v>
      </c>
      <c r="T17" s="216">
        <f>O17+'12 družstiev Pretek č. 1'!O17+'12 družstiev Pretek č. 2'!O17</f>
        <v>28</v>
      </c>
      <c r="U17" s="165">
        <f>P17+'12 družstiev Pretek č. 1'!P17+'12 družstiev Pretek č. 2'!P17</f>
        <v>11810</v>
      </c>
      <c r="V17" s="163">
        <f>AZ12</f>
        <v>5</v>
      </c>
      <c r="Y17" s="14">
        <f>O27</f>
        <v>0</v>
      </c>
      <c r="Z17" s="15">
        <f>P27</f>
        <v>0</v>
      </c>
      <c r="AA17" s="16">
        <f t="shared" si="2"/>
        <v>1</v>
      </c>
      <c r="AB17" s="16">
        <f t="shared" si="3"/>
        <v>1</v>
      </c>
      <c r="AC17" s="16">
        <f t="shared" si="4"/>
        <v>1.0000100000000001</v>
      </c>
      <c r="AD17" s="23">
        <f t="shared" si="5"/>
        <v>1</v>
      </c>
      <c r="AE17" s="19">
        <f>D28</f>
        <v>0</v>
      </c>
      <c r="AF17" s="18">
        <f t="shared" si="6"/>
        <v>13</v>
      </c>
      <c r="AG17" s="16">
        <f t="shared" si="0"/>
        <v>12</v>
      </c>
      <c r="AH17" s="21" t="str">
        <f t="shared" si="20"/>
        <v>MAX($A$5:$A$28) +1</v>
      </c>
      <c r="AI17" s="19">
        <f>G28</f>
        <v>0</v>
      </c>
      <c r="AJ17">
        <f t="shared" si="8"/>
        <v>13</v>
      </c>
      <c r="AK17" s="16">
        <f t="shared" si="1"/>
        <v>12</v>
      </c>
      <c r="AL17" s="21">
        <f t="shared" si="9"/>
        <v>13</v>
      </c>
      <c r="AM17" s="19">
        <f>J28</f>
        <v>0</v>
      </c>
      <c r="AN17" s="18">
        <f t="shared" si="10"/>
        <v>13</v>
      </c>
      <c r="AO17" s="16">
        <f t="shared" si="11"/>
        <v>12</v>
      </c>
      <c r="AP17" s="21">
        <f t="shared" si="12"/>
        <v>13</v>
      </c>
      <c r="AQ17" s="19">
        <f>M28</f>
        <v>0</v>
      </c>
      <c r="AR17" s="18">
        <f t="shared" si="13"/>
        <v>13</v>
      </c>
      <c r="AS17" s="16">
        <f t="shared" si="14"/>
        <v>12</v>
      </c>
      <c r="AT17" s="21">
        <f t="shared" si="15"/>
        <v>13</v>
      </c>
      <c r="AU17" s="11">
        <f>T27</f>
        <v>66</v>
      </c>
      <c r="AV17" s="11">
        <f>U27</f>
        <v>-18</v>
      </c>
      <c r="AW17">
        <f t="shared" si="16"/>
        <v>10</v>
      </c>
      <c r="AX17">
        <f t="shared" si="17"/>
        <v>10</v>
      </c>
      <c r="AY17">
        <f t="shared" si="18"/>
        <v>10.0001</v>
      </c>
      <c r="AZ17">
        <f t="shared" si="19"/>
        <v>10</v>
      </c>
    </row>
    <row r="18" spans="1:52" ht="19.5" customHeight="1" thickBot="1" x14ac:dyDescent="0.25">
      <c r="A18" s="179"/>
      <c r="B18" s="157"/>
      <c r="C18" s="25"/>
      <c r="D18" s="26"/>
      <c r="E18" s="30">
        <f>IF(ISBLANK(D18),0,IF(ISBLANK(C17),0,IF(E17 = "D",MAX($A$5:$A$28) + 2,AH12)))</f>
        <v>0</v>
      </c>
      <c r="F18" s="25"/>
      <c r="G18" s="26"/>
      <c r="H18" s="30">
        <f>IF(ISBLANK(G18),0,IF(ISBLANK(F17),0,IF(H17 = "D",MAX($A$5:$A$28) + 2,AL12)))</f>
        <v>0</v>
      </c>
      <c r="I18" s="25"/>
      <c r="J18" s="26"/>
      <c r="K18" s="30">
        <f>IF(ISBLANK(J18),0,IF(ISBLANK(I17),0,IF(K17 = "D",MAX($A$5:$A$28) + 2,AP12)))</f>
        <v>0</v>
      </c>
      <c r="L18" s="25"/>
      <c r="M18" s="26"/>
      <c r="N18" s="30">
        <f>IF(ISBLANK(M18),0,IF(ISBLANK(L17),0,IF(N17 = "D",MAX($A$5:$A$28) + 2,AT12)))</f>
        <v>0</v>
      </c>
      <c r="O18" s="181"/>
      <c r="P18" s="166"/>
      <c r="Q18" s="164"/>
      <c r="T18" s="253"/>
      <c r="U18" s="166"/>
      <c r="V18" s="164"/>
      <c r="AF18" s="10"/>
      <c r="AJ18" s="27"/>
      <c r="AK18" s="28"/>
      <c r="AL18" s="29"/>
    </row>
    <row r="19" spans="1:52" ht="19.5" customHeight="1" thickBot="1" x14ac:dyDescent="0.25">
      <c r="A19" s="177">
        <v>8</v>
      </c>
      <c r="B19" s="152" t="s">
        <v>157</v>
      </c>
      <c r="C19" s="167"/>
      <c r="D19" s="168"/>
      <c r="E19" s="75"/>
      <c r="F19" s="167"/>
      <c r="G19" s="168"/>
      <c r="H19" s="75"/>
      <c r="I19" s="167"/>
      <c r="J19" s="168"/>
      <c r="K19" s="75"/>
      <c r="L19" s="167"/>
      <c r="M19" s="168"/>
      <c r="N19" s="75"/>
      <c r="O19" s="180">
        <f>SUM(E20+H20+K20+N20)</f>
        <v>0</v>
      </c>
      <c r="P19" s="165">
        <f>SUM(D20+G20+J20+M20)</f>
        <v>0</v>
      </c>
      <c r="Q19" s="163">
        <f>AD13</f>
        <v>1</v>
      </c>
      <c r="T19" s="216">
        <f>O19+'12 družstiev Pretek č. 1'!O19+'12 družstiev Pretek č. 2'!O19</f>
        <v>13</v>
      </c>
      <c r="U19" s="165">
        <f>P19+'12 družstiev Pretek č. 1'!P19+'12 družstiev Pretek č. 2'!P19</f>
        <v>22125</v>
      </c>
      <c r="V19" s="163">
        <f>AZ13</f>
        <v>1</v>
      </c>
      <c r="AF19" s="10"/>
      <c r="AP19" s="20" t="s">
        <v>25</v>
      </c>
      <c r="AQ19" s="9" t="str">
        <f>IF(C5 = "D","0"," ")</f>
        <v xml:space="preserve"> </v>
      </c>
    </row>
    <row r="20" spans="1:52" ht="19.5" customHeight="1" thickBot="1" x14ac:dyDescent="0.25">
      <c r="A20" s="178"/>
      <c r="B20" s="158"/>
      <c r="C20" s="25"/>
      <c r="D20" s="26"/>
      <c r="E20" s="30">
        <f>IF(ISBLANK(D20),0,IF(ISBLANK(C19),0,IF(E19 = "D",MAX($A$5:$A$28) + 2,AH13)))</f>
        <v>0</v>
      </c>
      <c r="F20" s="25"/>
      <c r="G20" s="26"/>
      <c r="H20" s="30">
        <f>IF(ISBLANK(G20),0,IF(ISBLANK(F19),0,IF(H19 = "D",MAX($A$5:$A$28) + 2,AL13)))</f>
        <v>0</v>
      </c>
      <c r="I20" s="25"/>
      <c r="J20" s="26"/>
      <c r="K20" s="30">
        <f>IF(ISBLANK(J20),0,IF(ISBLANK(I19),0,IF(K19 = "D",MAX($A$5:$A$28) + 2,AP13)))</f>
        <v>0</v>
      </c>
      <c r="L20" s="25"/>
      <c r="M20" s="26"/>
      <c r="N20" s="30">
        <f>IF(ISBLANK(M20),0,IF(ISBLANK(L19),0,IF(N19 = "D",MAX($A$5:$A$28) + 2,AT13)))</f>
        <v>0</v>
      </c>
      <c r="O20" s="181"/>
      <c r="P20" s="166"/>
      <c r="Q20" s="164"/>
      <c r="T20" s="253"/>
      <c r="U20" s="166"/>
      <c r="V20" s="164"/>
      <c r="AF20" s="10"/>
      <c r="AP20" s="20" t="s">
        <v>26</v>
      </c>
    </row>
    <row r="21" spans="1:52" ht="19.5" customHeight="1" x14ac:dyDescent="0.2">
      <c r="A21" s="177">
        <v>9</v>
      </c>
      <c r="B21" s="152" t="s">
        <v>202</v>
      </c>
      <c r="C21" s="167"/>
      <c r="D21" s="168"/>
      <c r="E21" s="75"/>
      <c r="F21" s="167"/>
      <c r="G21" s="168"/>
      <c r="H21" s="75"/>
      <c r="I21" s="167"/>
      <c r="J21" s="168"/>
      <c r="K21" s="75"/>
      <c r="L21" s="167"/>
      <c r="M21" s="168"/>
      <c r="N21" s="75"/>
      <c r="O21" s="180">
        <f>SUM(E22+H22+K22+N22)</f>
        <v>0</v>
      </c>
      <c r="P21" s="165">
        <f>SUM(D22+G22+J22+M22)</f>
        <v>0</v>
      </c>
      <c r="Q21" s="163">
        <f>AD14</f>
        <v>1</v>
      </c>
      <c r="T21" s="216">
        <f>O21+'12 družstiev Pretek č. 1'!O21+'12 družstiev Pretek č. 2'!O21</f>
        <v>36</v>
      </c>
      <c r="U21" s="165">
        <f>P21+'12 družstiev Pretek č. 1'!P21+'12 družstiev Pretek č. 2'!P21</f>
        <v>9575</v>
      </c>
      <c r="V21" s="163">
        <f>AZ14</f>
        <v>6</v>
      </c>
      <c r="AF21" s="10"/>
    </row>
    <row r="22" spans="1:52" ht="19.5" customHeight="1" thickBot="1" x14ac:dyDescent="0.25">
      <c r="A22" s="178"/>
      <c r="B22" s="158"/>
      <c r="C22" s="25"/>
      <c r="D22" s="26"/>
      <c r="E22" s="30">
        <f>IF(ISBLANK(D22),0,IF(ISBLANK(C21),0,IF(E21 = "D",MAX($A$5:$A$28) + 2,AH14)))</f>
        <v>0</v>
      </c>
      <c r="F22" s="25"/>
      <c r="G22" s="26"/>
      <c r="H22" s="30">
        <f>IF(ISBLANK(G22),0,IF(ISBLANK(F21),0,IF(H21 = "D",MAX($A$5:$A$28) + 2,AL14)))</f>
        <v>0</v>
      </c>
      <c r="I22" s="25"/>
      <c r="J22" s="26"/>
      <c r="K22" s="30">
        <f>IF(ISBLANK(J22),0,IF(ISBLANK(I21),0,IF(K21 = "D",MAX($A$5:$A$28) + 2,AP14)))</f>
        <v>0</v>
      </c>
      <c r="L22" s="25"/>
      <c r="M22" s="26"/>
      <c r="N22" s="30">
        <f>IF(ISBLANK(M22),0,IF(ISBLANK(L21),0,IF(N21 = "D",MAX($A$5:$A$28) + 2,AT14)))</f>
        <v>0</v>
      </c>
      <c r="O22" s="181"/>
      <c r="P22" s="166"/>
      <c r="Q22" s="164"/>
      <c r="T22" s="253"/>
      <c r="U22" s="166"/>
      <c r="V22" s="164"/>
      <c r="AF22" s="10"/>
    </row>
    <row r="23" spans="1:52" ht="19.5" hidden="1" customHeight="1" x14ac:dyDescent="0.2">
      <c r="A23" s="179">
        <v>10</v>
      </c>
      <c r="B23" s="152" t="s">
        <v>129</v>
      </c>
      <c r="C23" s="167"/>
      <c r="D23" s="168"/>
      <c r="E23" s="75"/>
      <c r="F23" s="167"/>
      <c r="G23" s="168"/>
      <c r="H23" s="75"/>
      <c r="I23" s="167"/>
      <c r="J23" s="168"/>
      <c r="K23" s="75"/>
      <c r="L23" s="167"/>
      <c r="M23" s="168"/>
      <c r="N23" s="75"/>
      <c r="O23" s="180">
        <f>SUM(E24+H24+K24+N24)</f>
        <v>0</v>
      </c>
      <c r="P23" s="165">
        <f>SUM(D24+G24+J24+M24)</f>
        <v>0</v>
      </c>
      <c r="Q23" s="163">
        <f>AD15</f>
        <v>1</v>
      </c>
      <c r="T23" s="216">
        <f>O23+'12 družstiev Pretek č. 1'!O23+'12 družstiev Pretek č. 2'!O23</f>
        <v>66</v>
      </c>
      <c r="U23" s="165">
        <f>P23+'12 družstiev Pretek č. 1'!P23+'12 družstiev Pretek č. 2'!P23</f>
        <v>-18</v>
      </c>
      <c r="V23" s="163">
        <f>AZ15</f>
        <v>10</v>
      </c>
      <c r="AF23" s="10"/>
    </row>
    <row r="24" spans="1:52" ht="19.5" hidden="1" customHeight="1" thickBot="1" x14ac:dyDescent="0.25">
      <c r="A24" s="179"/>
      <c r="B24" s="158"/>
      <c r="C24" s="25"/>
      <c r="D24" s="26"/>
      <c r="E24" s="30">
        <f>IF(ISBLANK(D24),0,IF(ISBLANK(C23),0,IF(E23 = "D",MAX($A$5:$A$28) + 2,AH15)))</f>
        <v>0</v>
      </c>
      <c r="F24" s="25"/>
      <c r="G24" s="26"/>
      <c r="H24" s="30">
        <f>IF(ISBLANK(G24),0,IF(ISBLANK(F23),0,IF(H23 = "D",MAX($A$5:$A$28) + 2,AL15)))</f>
        <v>0</v>
      </c>
      <c r="I24" s="25"/>
      <c r="J24" s="26"/>
      <c r="K24" s="30">
        <f>IF(ISBLANK(J24),0,IF(ISBLANK(I23),0,IF(K23 = "D",MAX($A$5:$A$28) + 2,AP15)))</f>
        <v>0</v>
      </c>
      <c r="L24" s="25"/>
      <c r="M24" s="26"/>
      <c r="N24" s="30">
        <f>IF(ISBLANK(M24),0,IF(ISBLANK(L23),0,IF(N23 = "D",MAX($A$5:$A$28) + 2,AT15)))</f>
        <v>0</v>
      </c>
      <c r="O24" s="181"/>
      <c r="P24" s="166"/>
      <c r="Q24" s="164"/>
      <c r="T24" s="253"/>
      <c r="U24" s="166"/>
      <c r="V24" s="164"/>
      <c r="AF24" s="10"/>
    </row>
    <row r="25" spans="1:52" ht="19.5" hidden="1" customHeight="1" x14ac:dyDescent="0.2">
      <c r="A25" s="177">
        <v>11</v>
      </c>
      <c r="B25" s="152" t="s">
        <v>133</v>
      </c>
      <c r="C25" s="167"/>
      <c r="D25" s="168"/>
      <c r="E25" s="75"/>
      <c r="F25" s="254"/>
      <c r="G25" s="255"/>
      <c r="H25" s="75"/>
      <c r="I25" s="167"/>
      <c r="J25" s="168"/>
      <c r="K25" s="75"/>
      <c r="L25" s="167"/>
      <c r="M25" s="168"/>
      <c r="N25" s="75"/>
      <c r="O25" s="180">
        <f>SUM(E26+H26+K26+N26)</f>
        <v>0</v>
      </c>
      <c r="P25" s="165">
        <f>SUM(D26+G26+J26+M26)</f>
        <v>0</v>
      </c>
      <c r="Q25" s="163">
        <f>AD16</f>
        <v>1</v>
      </c>
      <c r="T25" s="216">
        <f>O25+'12 družstiev Pretek č. 1'!O25+'12 družstiev Pretek č. 2'!O25</f>
        <v>66</v>
      </c>
      <c r="U25" s="165">
        <f>P25+'12 družstiev Pretek č. 1'!P25+'12 družstiev Pretek č. 2'!P25</f>
        <v>-18</v>
      </c>
      <c r="V25" s="163">
        <f>AZ16</f>
        <v>10</v>
      </c>
      <c r="AF25" s="10"/>
    </row>
    <row r="26" spans="1:52" ht="19.5" hidden="1" customHeight="1" thickBot="1" x14ac:dyDescent="0.25">
      <c r="A26" s="178"/>
      <c r="B26" s="153"/>
      <c r="C26" s="25"/>
      <c r="D26" s="26"/>
      <c r="E26" s="30">
        <f>IF(ISBLANK(D26),0,IF(ISBLANK(C25),0,IF(E25 = "D",MAX($A$5:$A$28) + 2,AH16)))</f>
        <v>0</v>
      </c>
      <c r="F26" s="25"/>
      <c r="G26" s="26"/>
      <c r="H26" s="30">
        <f>IF(ISBLANK(G26),0,IF(ISBLANK(F25),0,IF(H25 = "D",MAX($A$5:$A$28) + 2,AL16)))</f>
        <v>0</v>
      </c>
      <c r="I26" s="25"/>
      <c r="J26" s="26"/>
      <c r="K26" s="30">
        <f>IF(ISBLANK(J26),0,IF(ISBLANK(I25),0,IF(K25 = "D",MAX($A$5:$A$28) + 2,AP16)))</f>
        <v>0</v>
      </c>
      <c r="L26" s="25"/>
      <c r="M26" s="26"/>
      <c r="N26" s="30">
        <f>IF(ISBLANK(M26),0,IF(ISBLANK(L25),0,IF(N25 = "D",MAX($A$5:$A$28) + 2,AT16)))</f>
        <v>0</v>
      </c>
      <c r="O26" s="181"/>
      <c r="P26" s="166"/>
      <c r="Q26" s="164"/>
      <c r="T26" s="253"/>
      <c r="U26" s="166"/>
      <c r="V26" s="164"/>
      <c r="AF26" s="10"/>
    </row>
    <row r="27" spans="1:52" ht="19.5" hidden="1" customHeight="1" x14ac:dyDescent="0.2">
      <c r="A27" s="177">
        <v>12</v>
      </c>
      <c r="B27" s="152" t="s">
        <v>135</v>
      </c>
      <c r="C27" s="167"/>
      <c r="D27" s="168"/>
      <c r="E27" s="75"/>
      <c r="F27" s="167"/>
      <c r="G27" s="168"/>
      <c r="H27" s="75"/>
      <c r="I27" s="167"/>
      <c r="J27" s="168"/>
      <c r="K27" s="75"/>
      <c r="L27" s="167"/>
      <c r="M27" s="168"/>
      <c r="N27" s="75"/>
      <c r="O27" s="180">
        <f>SUM(E28+H28+K28+N28)</f>
        <v>0</v>
      </c>
      <c r="P27" s="165">
        <f>SUM(D28+G28+J28+M28)</f>
        <v>0</v>
      </c>
      <c r="Q27" s="163">
        <f>AD17</f>
        <v>1</v>
      </c>
      <c r="T27" s="216">
        <f>O27+'12 družstiev Pretek č. 1'!O27+'12 družstiev Pretek č. 2'!O27</f>
        <v>66</v>
      </c>
      <c r="U27" s="165">
        <f>P27+'12 družstiev Pretek č. 1'!P27+'12 družstiev Pretek č. 2'!P27</f>
        <v>-18</v>
      </c>
      <c r="V27" s="163">
        <f>AZ17</f>
        <v>10</v>
      </c>
      <c r="AF27" s="10"/>
    </row>
    <row r="28" spans="1:52" ht="19.5" hidden="1" customHeight="1" thickBot="1" x14ac:dyDescent="0.25">
      <c r="A28" s="178"/>
      <c r="B28" s="153"/>
      <c r="C28" s="25"/>
      <c r="D28" s="26"/>
      <c r="E28" s="30">
        <f>IF(ISBLANK(D28),0,IF(ISBLANK(C27),0,IF(E27 = "D",MAX($A$5:$A$28) + 2,AH17)))</f>
        <v>0</v>
      </c>
      <c r="F28" s="25"/>
      <c r="G28" s="26"/>
      <c r="H28" s="30">
        <f>IF(ISBLANK(G28),0,IF(ISBLANK(F27),0,IF(H27 = "D",MAX($A$5:$A$28) + 2,AL17)))</f>
        <v>0</v>
      </c>
      <c r="I28" s="25"/>
      <c r="J28" s="26"/>
      <c r="K28" s="30">
        <f>IF(ISBLANK(J28),0,IF(ISBLANK(I27),0,IF(K27 = "D",MAX($A$5:$A$28) + 2,AP17)))</f>
        <v>0</v>
      </c>
      <c r="L28" s="25"/>
      <c r="M28" s="26"/>
      <c r="N28" s="30">
        <f>IF(ISBLANK(M28),0,IF(ISBLANK(L27),0,IF(N27 = "D",MAX($A$5:$A$28) + 2,AT17)))</f>
        <v>0</v>
      </c>
      <c r="O28" s="181"/>
      <c r="P28" s="166"/>
      <c r="Q28" s="164"/>
      <c r="T28" s="253"/>
      <c r="U28" s="166"/>
      <c r="V28" s="164"/>
      <c r="AF28" s="10"/>
    </row>
    <row r="29" spans="1:52" ht="27.95" customHeight="1" x14ac:dyDescent="0.25">
      <c r="A29" s="256" t="s">
        <v>114</v>
      </c>
      <c r="B29" s="256"/>
      <c r="C29" s="256"/>
      <c r="D29" s="256"/>
      <c r="E29" s="256"/>
      <c r="F29" s="256"/>
      <c r="G29" s="256"/>
      <c r="H29" s="256"/>
      <c r="I29" s="256"/>
      <c r="J29" s="256"/>
      <c r="K29" s="256"/>
      <c r="L29" s="256"/>
      <c r="M29" s="256"/>
      <c r="N29" s="256"/>
      <c r="O29" s="256"/>
      <c r="P29" s="256"/>
      <c r="Q29" s="256"/>
    </row>
  </sheetData>
  <sheetProtection selectLockedCells="1"/>
  <mergeCells count="197">
    <mergeCell ref="A29:Q29"/>
    <mergeCell ref="O27:O28"/>
    <mergeCell ref="P27:P28"/>
    <mergeCell ref="Q27:Q28"/>
    <mergeCell ref="T27:T28"/>
    <mergeCell ref="U27:U28"/>
    <mergeCell ref="V27:V28"/>
    <mergeCell ref="A27:A28"/>
    <mergeCell ref="C27:D27"/>
    <mergeCell ref="F27:G27"/>
    <mergeCell ref="I27:J27"/>
    <mergeCell ref="L27:M27"/>
    <mergeCell ref="B27:B28"/>
    <mergeCell ref="O25:O26"/>
    <mergeCell ref="P25:P26"/>
    <mergeCell ref="Q25:Q26"/>
    <mergeCell ref="T25:T26"/>
    <mergeCell ref="U25:U26"/>
    <mergeCell ref="V25:V26"/>
    <mergeCell ref="A25:A26"/>
    <mergeCell ref="C25:D25"/>
    <mergeCell ref="F25:G25"/>
    <mergeCell ref="I25:J25"/>
    <mergeCell ref="L25:M25"/>
    <mergeCell ref="B25:B26"/>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C13:D13"/>
    <mergeCell ref="F13:G13"/>
    <mergeCell ref="I13:J13"/>
    <mergeCell ref="L13:M13"/>
    <mergeCell ref="B13:B14"/>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C9:D9"/>
    <mergeCell ref="F9:G9"/>
    <mergeCell ref="I9:J9"/>
    <mergeCell ref="L9:M9"/>
    <mergeCell ref="B9:B10"/>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AQ19">
    <cfRule type="containsBlanks" dxfId="317"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316" priority="5">
      <formula>LEN(TRIM(C5))=0</formula>
    </cfRule>
  </conditionalFormatting>
  <conditionalFormatting sqref="F5">
    <cfRule type="containsBlanks" dxfId="315" priority="6">
      <formula>LEN(TRIM(F5))=0</formula>
    </cfRule>
  </conditionalFormatting>
  <conditionalFormatting sqref="L5">
    <cfRule type="containsBlanks" dxfId="314" priority="7">
      <formula>LEN(TRIM(L5))=0</formula>
    </cfRule>
  </conditionalFormatting>
  <conditionalFormatting sqref="I5">
    <cfRule type="containsBlanks" dxfId="313" priority="8">
      <formula>LEN(TRIM(I5))=0</formula>
    </cfRule>
  </conditionalFormatting>
  <conditionalFormatting sqref="C7">
    <cfRule type="containsBlanks" dxfId="312" priority="9">
      <formula>LEN(TRIM(C7))=0</formula>
    </cfRule>
  </conditionalFormatting>
  <conditionalFormatting sqref="F7">
    <cfRule type="containsBlanks" dxfId="311" priority="10">
      <formula>LEN(TRIM(F7))=0</formula>
    </cfRule>
  </conditionalFormatting>
  <conditionalFormatting sqref="I7">
    <cfRule type="containsBlanks" dxfId="310" priority="11">
      <formula>LEN(TRIM(I7))=0</formula>
    </cfRule>
  </conditionalFormatting>
  <conditionalFormatting sqref="L7">
    <cfRule type="containsBlanks" dxfId="309" priority="12">
      <formula>LEN(TRIM(L7))=0</formula>
    </cfRule>
  </conditionalFormatting>
  <conditionalFormatting sqref="C9">
    <cfRule type="containsBlanks" dxfId="308" priority="13">
      <formula>LEN(TRIM(C9))=0</formula>
    </cfRule>
  </conditionalFormatting>
  <conditionalFormatting sqref="F9">
    <cfRule type="containsBlanks" dxfId="307" priority="14">
      <formula>LEN(TRIM(F9))=0</formula>
    </cfRule>
  </conditionalFormatting>
  <conditionalFormatting sqref="I9">
    <cfRule type="containsBlanks" dxfId="306" priority="15">
      <formula>LEN(TRIM(I9))=0</formula>
    </cfRule>
  </conditionalFormatting>
  <conditionalFormatting sqref="L9">
    <cfRule type="containsBlanks" dxfId="305" priority="16">
      <formula>LEN(TRIM(L9))=0</formula>
    </cfRule>
  </conditionalFormatting>
  <conditionalFormatting sqref="C11">
    <cfRule type="containsBlanks" dxfId="304" priority="17">
      <formula>LEN(TRIM(C11))=0</formula>
    </cfRule>
  </conditionalFormatting>
  <conditionalFormatting sqref="F11">
    <cfRule type="containsBlanks" dxfId="303" priority="18">
      <formula>LEN(TRIM(F11))=0</formula>
    </cfRule>
  </conditionalFormatting>
  <conditionalFormatting sqref="I11">
    <cfRule type="containsBlanks" dxfId="302" priority="19">
      <formula>LEN(TRIM(I11))=0</formula>
    </cfRule>
  </conditionalFormatting>
  <conditionalFormatting sqref="L11">
    <cfRule type="containsBlanks" dxfId="301" priority="20">
      <formula>LEN(TRIM(L11))=0</formula>
    </cfRule>
  </conditionalFormatting>
  <conditionalFormatting sqref="C13">
    <cfRule type="containsBlanks" dxfId="300" priority="21">
      <formula>LEN(TRIM(C13))=0</formula>
    </cfRule>
  </conditionalFormatting>
  <conditionalFormatting sqref="F13">
    <cfRule type="containsBlanks" dxfId="299" priority="22">
      <formula>LEN(TRIM(F13))=0</formula>
    </cfRule>
  </conditionalFormatting>
  <conditionalFormatting sqref="I13">
    <cfRule type="containsBlanks" dxfId="298" priority="23">
      <formula>LEN(TRIM(I13))=0</formula>
    </cfRule>
  </conditionalFormatting>
  <conditionalFormatting sqref="L13">
    <cfRule type="containsBlanks" dxfId="297" priority="24">
      <formula>LEN(TRIM(L13))=0</formula>
    </cfRule>
  </conditionalFormatting>
  <conditionalFormatting sqref="C15">
    <cfRule type="containsBlanks" dxfId="296" priority="25">
      <formula>LEN(TRIM(C15))=0</formula>
    </cfRule>
  </conditionalFormatting>
  <conditionalFormatting sqref="F15">
    <cfRule type="containsBlanks" dxfId="295" priority="26">
      <formula>LEN(TRIM(F15))=0</formula>
    </cfRule>
  </conditionalFormatting>
  <conditionalFormatting sqref="I15">
    <cfRule type="containsBlanks" dxfId="294" priority="27">
      <formula>LEN(TRIM(I15))=0</formula>
    </cfRule>
  </conditionalFormatting>
  <conditionalFormatting sqref="L15">
    <cfRule type="containsBlanks" dxfId="293" priority="28">
      <formula>LEN(TRIM(L15))=0</formula>
    </cfRule>
  </conditionalFormatting>
  <conditionalFormatting sqref="C17">
    <cfRule type="containsBlanks" dxfId="292" priority="29">
      <formula>LEN(TRIM(C17))=0</formula>
    </cfRule>
  </conditionalFormatting>
  <conditionalFormatting sqref="F17">
    <cfRule type="containsBlanks" dxfId="291" priority="30">
      <formula>LEN(TRIM(F17))=0</formula>
    </cfRule>
  </conditionalFormatting>
  <conditionalFormatting sqref="I17">
    <cfRule type="containsBlanks" dxfId="290" priority="31">
      <formula>LEN(TRIM(I17))=0</formula>
    </cfRule>
  </conditionalFormatting>
  <conditionalFormatting sqref="L17">
    <cfRule type="containsBlanks" dxfId="289" priority="32">
      <formula>LEN(TRIM(L17))=0</formula>
    </cfRule>
  </conditionalFormatting>
  <conditionalFormatting sqref="C19">
    <cfRule type="containsBlanks" dxfId="288" priority="33">
      <formula>LEN(TRIM(C19))=0</formula>
    </cfRule>
  </conditionalFormatting>
  <conditionalFormatting sqref="F19">
    <cfRule type="containsBlanks" dxfId="287" priority="34">
      <formula>LEN(TRIM(F19))=0</formula>
    </cfRule>
  </conditionalFormatting>
  <conditionalFormatting sqref="I19">
    <cfRule type="containsBlanks" dxfId="286" priority="35">
      <formula>LEN(TRIM(I19))=0</formula>
    </cfRule>
  </conditionalFormatting>
  <conditionalFormatting sqref="L19">
    <cfRule type="containsBlanks" dxfId="285" priority="36">
      <formula>LEN(TRIM(L19))=0</formula>
    </cfRule>
  </conditionalFormatting>
  <conditionalFormatting sqref="C21">
    <cfRule type="containsBlanks" dxfId="284" priority="37">
      <formula>LEN(TRIM(C21))=0</formula>
    </cfRule>
  </conditionalFormatting>
  <conditionalFormatting sqref="F21">
    <cfRule type="containsBlanks" dxfId="283" priority="38">
      <formula>LEN(TRIM(F21))=0</formula>
    </cfRule>
  </conditionalFormatting>
  <conditionalFormatting sqref="I21">
    <cfRule type="containsBlanks" dxfId="282" priority="39">
      <formula>LEN(TRIM(I21))=0</formula>
    </cfRule>
  </conditionalFormatting>
  <conditionalFormatting sqref="L21">
    <cfRule type="containsBlanks" dxfId="281" priority="40">
      <formula>LEN(TRIM(L21))=0</formula>
    </cfRule>
  </conditionalFormatting>
  <conditionalFormatting sqref="C23">
    <cfRule type="containsBlanks" dxfId="280" priority="41">
      <formula>LEN(TRIM(C23))=0</formula>
    </cfRule>
  </conditionalFormatting>
  <conditionalFormatting sqref="F23">
    <cfRule type="containsBlanks" dxfId="279" priority="42">
      <formula>LEN(TRIM(F23))=0</formula>
    </cfRule>
  </conditionalFormatting>
  <conditionalFormatting sqref="I23">
    <cfRule type="containsBlanks" dxfId="278" priority="43">
      <formula>LEN(TRIM(I23))=0</formula>
    </cfRule>
  </conditionalFormatting>
  <conditionalFormatting sqref="L23">
    <cfRule type="containsBlanks" dxfId="277" priority="44">
      <formula>LEN(TRIM(L23))=0</formula>
    </cfRule>
  </conditionalFormatting>
  <conditionalFormatting sqref="C25">
    <cfRule type="containsBlanks" dxfId="276" priority="45">
      <formula>LEN(TRIM(C25))=0</formula>
    </cfRule>
  </conditionalFormatting>
  <conditionalFormatting sqref="F25">
    <cfRule type="containsBlanks" dxfId="275" priority="46">
      <formula>LEN(TRIM(F25))=0</formula>
    </cfRule>
  </conditionalFormatting>
  <conditionalFormatting sqref="I25">
    <cfRule type="containsBlanks" dxfId="274" priority="47">
      <formula>LEN(TRIM(I25))=0</formula>
    </cfRule>
  </conditionalFormatting>
  <conditionalFormatting sqref="L25">
    <cfRule type="containsBlanks" dxfId="273" priority="48">
      <formula>LEN(TRIM(L25))=0</formula>
    </cfRule>
  </conditionalFormatting>
  <conditionalFormatting sqref="C27">
    <cfRule type="containsBlanks" dxfId="272" priority="49">
      <formula>LEN(TRIM(C27))=0</formula>
    </cfRule>
  </conditionalFormatting>
  <conditionalFormatting sqref="F27">
    <cfRule type="containsBlanks" dxfId="271" priority="50">
      <formula>LEN(TRIM(F27))=0</formula>
    </cfRule>
  </conditionalFormatting>
  <conditionalFormatting sqref="I27">
    <cfRule type="containsBlanks" dxfId="270" priority="51">
      <formula>LEN(TRIM(I27))=0</formula>
    </cfRule>
  </conditionalFormatting>
  <conditionalFormatting sqref="L27">
    <cfRule type="containsBlanks" dxfId="269"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7FC83C3D-3D34-413D-B214-0AFDEC1FEFDE}">
            <xm:f>'Zoznam tímov a pretekárov'!$B$29</xm:f>
            <x14:dxf>
              <fill>
                <patternFill>
                  <bgColor rgb="FFFFFF00"/>
                </patternFill>
              </fill>
            </x14:dxf>
          </x14:cfRule>
          <x14:cfRule type="cellIs" priority="3" operator="equal" id="{9F836547-EEDB-4174-A6BF-3EF5B73604D4}">
            <xm:f>'Zoznam tímov a pretekárov'!$B$33+'Zoznam tímov a pretekárov'!$B$28</xm:f>
            <x14:dxf>
              <fill>
                <patternFill>
                  <bgColor theme="3" tint="0.59996337778862885"/>
                </patternFill>
              </fill>
            </x14:dxf>
          </x14:cfRule>
          <x14:cfRule type="cellIs" priority="4" operator="equal" id="{38E7EB63-264D-4828-9DEF-7016A32EA267}">
            <xm:f>'Zoznam tímov a pretekárov'!$B$36+'Zoznam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D78F2130-84BC-4C44-B971-9C87976BFD9F}">
            <xm:f>'Zoznam tímov a pretekárov'!$B$30</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showGridLines="0" topLeftCell="A4" zoomScale="85" zoomScaleNormal="85" workbookViewId="0">
      <selection activeCell="B9" sqref="B9:B10"/>
    </sheetView>
  </sheetViews>
  <sheetFormatPr defaultColWidth="8.85546875"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42578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87" t="s">
        <v>162</v>
      </c>
      <c r="B1" s="188"/>
      <c r="C1" s="198" t="s">
        <v>69</v>
      </c>
      <c r="D1" s="199"/>
      <c r="E1" s="199"/>
      <c r="F1" s="199"/>
      <c r="G1" s="199"/>
      <c r="H1" s="199"/>
      <c r="I1" s="199"/>
      <c r="J1" s="171" t="s">
        <v>70</v>
      </c>
      <c r="K1" s="172"/>
      <c r="L1" s="172"/>
      <c r="M1" s="172"/>
      <c r="N1" s="171" t="s">
        <v>63</v>
      </c>
      <c r="O1" s="172"/>
      <c r="P1" s="172"/>
      <c r="Q1" s="173"/>
      <c r="T1" s="207" t="s">
        <v>44</v>
      </c>
      <c r="U1" s="208"/>
      <c r="V1" s="209"/>
    </row>
    <row r="2" spans="1:52" ht="20.25" customHeight="1" x14ac:dyDescent="0.2">
      <c r="A2" s="194"/>
      <c r="B2" s="190" t="s">
        <v>165</v>
      </c>
      <c r="C2" s="191" t="s">
        <v>4</v>
      </c>
      <c r="D2" s="192"/>
      <c r="E2" s="193"/>
      <c r="F2" s="191" t="s">
        <v>5</v>
      </c>
      <c r="G2" s="192"/>
      <c r="H2" s="193"/>
      <c r="I2" s="191" t="s">
        <v>6</v>
      </c>
      <c r="J2" s="192"/>
      <c r="K2" s="193"/>
      <c r="L2" s="191" t="s">
        <v>7</v>
      </c>
      <c r="M2" s="192"/>
      <c r="N2" s="192"/>
      <c r="O2" s="183" t="s">
        <v>13</v>
      </c>
      <c r="P2" s="183" t="s">
        <v>14</v>
      </c>
      <c r="Q2" s="182" t="s">
        <v>11</v>
      </c>
      <c r="T2" s="210" t="s">
        <v>45</v>
      </c>
      <c r="U2" s="212" t="s">
        <v>46</v>
      </c>
      <c r="V2" s="214" t="s">
        <v>1</v>
      </c>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row>
    <row r="3" spans="1:52" ht="15.95" customHeight="1" x14ac:dyDescent="0.2">
      <c r="A3" s="194"/>
      <c r="B3" s="190"/>
      <c r="C3" s="195" t="s">
        <v>8</v>
      </c>
      <c r="D3" s="196"/>
      <c r="E3" s="197"/>
      <c r="F3" s="195" t="s">
        <v>8</v>
      </c>
      <c r="G3" s="196"/>
      <c r="H3" s="197"/>
      <c r="I3" s="195" t="s">
        <v>8</v>
      </c>
      <c r="J3" s="196"/>
      <c r="K3" s="197"/>
      <c r="L3" s="195" t="s">
        <v>8</v>
      </c>
      <c r="M3" s="196"/>
      <c r="N3" s="196"/>
      <c r="O3" s="184"/>
      <c r="P3" s="184"/>
      <c r="Q3" s="182"/>
      <c r="T3" s="210"/>
      <c r="U3" s="212"/>
      <c r="V3" s="214"/>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row>
    <row r="4" spans="1:52" ht="15.95" customHeight="1" thickBot="1" x14ac:dyDescent="0.25">
      <c r="A4" s="194"/>
      <c r="B4" s="190"/>
      <c r="C4" s="62" t="s">
        <v>9</v>
      </c>
      <c r="D4" s="63" t="s">
        <v>10</v>
      </c>
      <c r="E4" s="64" t="s">
        <v>0</v>
      </c>
      <c r="F4" s="62" t="s">
        <v>9</v>
      </c>
      <c r="G4" s="63" t="s">
        <v>10</v>
      </c>
      <c r="H4" s="64" t="s">
        <v>0</v>
      </c>
      <c r="I4" s="62" t="s">
        <v>9</v>
      </c>
      <c r="J4" s="63" t="s">
        <v>10</v>
      </c>
      <c r="K4" s="64" t="s">
        <v>0</v>
      </c>
      <c r="L4" s="62" t="s">
        <v>9</v>
      </c>
      <c r="M4" s="63" t="s">
        <v>10</v>
      </c>
      <c r="N4" s="65" t="s">
        <v>0</v>
      </c>
      <c r="O4" s="185"/>
      <c r="P4" s="185"/>
      <c r="Q4" s="182"/>
      <c r="T4" s="211"/>
      <c r="U4" s="213"/>
      <c r="V4" s="215"/>
      <c r="W4" s="206"/>
      <c r="X4" s="206"/>
      <c r="Y4" s="206"/>
      <c r="Z4" s="206"/>
      <c r="AA4" s="206"/>
      <c r="AB4" s="206"/>
      <c r="AC4" s="206"/>
      <c r="AD4" s="206"/>
      <c r="AE4" s="206"/>
      <c r="AF4" s="206"/>
      <c r="AG4" s="206"/>
      <c r="AH4" s="206"/>
      <c r="AI4" s="206"/>
      <c r="AJ4" s="206"/>
      <c r="AK4" s="206"/>
      <c r="AL4" s="206"/>
      <c r="AM4" s="206"/>
      <c r="AN4" s="206"/>
      <c r="AO4" s="206"/>
      <c r="AP4" s="206"/>
      <c r="AQ4" s="206"/>
      <c r="AR4" s="206"/>
      <c r="AS4" s="206"/>
      <c r="AT4" s="206"/>
      <c r="AU4" s="206"/>
      <c r="AV4" s="206"/>
    </row>
    <row r="5" spans="1:52" ht="19.5" customHeight="1" x14ac:dyDescent="0.2">
      <c r="A5" s="177">
        <v>1</v>
      </c>
      <c r="B5" s="156" t="s">
        <v>204</v>
      </c>
      <c r="C5" s="167"/>
      <c r="D5" s="168"/>
      <c r="E5" s="75"/>
      <c r="F5" s="167"/>
      <c r="G5" s="200"/>
      <c r="H5" s="75"/>
      <c r="I5" s="167"/>
      <c r="J5" s="200"/>
      <c r="K5" s="75"/>
      <c r="L5" s="167"/>
      <c r="M5" s="200"/>
      <c r="N5" s="75"/>
      <c r="O5" s="180">
        <f>SUM(E6+H6+K6+N6)</f>
        <v>0</v>
      </c>
      <c r="P5" s="165">
        <f>SUM(D6+G6+J6+M6)</f>
        <v>0</v>
      </c>
      <c r="Q5" s="163">
        <f>AD6</f>
        <v>1</v>
      </c>
      <c r="T5" s="216">
        <f>O5+'12 družstiev Pretek č. 1'!O5+'12 družstiev Pretek č. 2'!O5+'12 družstiev Pretek č. 3'!O5</f>
        <v>28</v>
      </c>
      <c r="U5" s="165">
        <f>P5+'12 družstiev Pretek č. 1'!P5+'12 družstiev Pretek č. 2'!P5+'12 družstiev Pretek č. 3'!P5</f>
        <v>12285</v>
      </c>
      <c r="V5" s="163">
        <f>AZ6</f>
        <v>4</v>
      </c>
      <c r="Y5" s="174" t="s">
        <v>20</v>
      </c>
      <c r="Z5" s="175"/>
      <c r="AA5" s="175"/>
      <c r="AB5" s="175"/>
      <c r="AC5" s="175"/>
      <c r="AD5" s="176"/>
      <c r="AE5" s="174" t="s">
        <v>21</v>
      </c>
      <c r="AF5" s="175"/>
      <c r="AG5" s="175"/>
      <c r="AH5" s="176"/>
      <c r="AI5" s="174" t="s">
        <v>22</v>
      </c>
      <c r="AJ5" s="175"/>
      <c r="AK5" s="175"/>
      <c r="AL5" s="176"/>
      <c r="AM5" s="174" t="s">
        <v>23</v>
      </c>
      <c r="AN5" s="175"/>
      <c r="AO5" s="175"/>
      <c r="AP5" s="176"/>
      <c r="AQ5" s="174" t="s">
        <v>24</v>
      </c>
      <c r="AR5" s="175"/>
      <c r="AS5" s="175"/>
      <c r="AT5" s="176"/>
      <c r="AU5" s="20" t="s">
        <v>47</v>
      </c>
    </row>
    <row r="6" spans="1:52" ht="19.5" customHeight="1" thickBot="1" x14ac:dyDescent="0.25">
      <c r="A6" s="178"/>
      <c r="B6" s="157"/>
      <c r="C6" s="25"/>
      <c r="D6" s="26"/>
      <c r="E6" s="30">
        <f>IF(ISBLANK(D6),0,IF(ISBLANK(C5),0,IF(E5 = "D",MAX($A$5:$A$28) + 2,AH6)))</f>
        <v>0</v>
      </c>
      <c r="F6" s="25"/>
      <c r="G6" s="26"/>
      <c r="H6" s="30">
        <f>IF(ISBLANK(G6),0,IF(ISBLANK(F5),0,IF(H5 = "D",MAX($A$5:$A$28) + 2,AL6)))</f>
        <v>0</v>
      </c>
      <c r="I6" s="25"/>
      <c r="J6" s="26"/>
      <c r="K6" s="30">
        <f>IF(ISBLANK(J6),0,IF(ISBLANK(I5),0,IF(K5 = "D",MAX($A$5:$A$28) + 2,AP6)))</f>
        <v>0</v>
      </c>
      <c r="L6" s="25"/>
      <c r="M6" s="26"/>
      <c r="N6" s="30">
        <f>IF(ISBLANK(M6),0,IF(ISBLANK(L5),0,IF(N5 = "D",MAX($A$5:$A$28) + 2,AT6)))</f>
        <v>0</v>
      </c>
      <c r="O6" s="181"/>
      <c r="P6" s="166"/>
      <c r="Q6" s="164"/>
      <c r="T6" s="253"/>
      <c r="U6" s="166"/>
      <c r="V6" s="164"/>
      <c r="Y6" s="12">
        <f>O5</f>
        <v>0</v>
      </c>
      <c r="Z6" s="13">
        <f>P5</f>
        <v>0</v>
      </c>
      <c r="AA6" s="8">
        <f>RANK(Y6,$Y$6:$Y$17,1)</f>
        <v>1</v>
      </c>
      <c r="AB6" s="8">
        <f>RANK(Z6,$Z$6:$Z$17,0)</f>
        <v>1</v>
      </c>
      <c r="AC6" s="8">
        <f>AA6+AB6*0.00001</f>
        <v>1.0000100000000001</v>
      </c>
      <c r="AD6" s="22">
        <f>RANK(AC6,$AC$6:$AC$17,1)</f>
        <v>1</v>
      </c>
      <c r="AE6" s="17">
        <f>D6</f>
        <v>0</v>
      </c>
      <c r="AF6" s="18">
        <f>IF(AE6=0,MAX($A$5:$A$28) +1,IF(D5="d",MAX($A$5:$A$28) +2,RANK(AE6,$AE$6:$AE$17,0)))</f>
        <v>13</v>
      </c>
      <c r="AG6" s="8">
        <f t="shared" ref="AG6:AG17" si="0">COUNTIF($AF$6:$AF$17,AF6)</f>
        <v>12</v>
      </c>
      <c r="AH6" s="21" t="str">
        <f>IF(AE6=0,"MAX($A$5:$A$28) +1",IF(AG6 &gt; 1,IF(MOD(AG6,2) = 0,(AF6*AG6+AG6-1)/AG6,(AF6*AG6+AG6)/AG6),IF(AG6=1,AF6,(AF6*AG6+AG6-1)/AG6)))</f>
        <v>MAX($A$5:$A$28) +1</v>
      </c>
      <c r="AI6" s="17">
        <f>G6</f>
        <v>0</v>
      </c>
      <c r="AJ6">
        <f>IF(AI6=0,MAX($A$5:$A$28) +1,IF(G5="d",MAX($A$5:$A$28) +2,RANK(AI6,$AI$6:$AI$17,0)))</f>
        <v>13</v>
      </c>
      <c r="AK6" s="8">
        <f t="shared" ref="AK6:AK17" si="1">COUNTIF($AJ$6:$AJ$17,AJ6)</f>
        <v>12</v>
      </c>
      <c r="AL6" s="21">
        <f>IF(AI6=0,MAX($A$5:$A$28) +1,IF(AK6 &gt; 1,IF(MOD(AK6,2) = 0,(AJ6*AK6+AK6-1)/AK6,(AJ6*AK6+AK6)/AK6),IF(AK6=1,AJ6,(AJ6*AK6+AK6-1)/AK6)))</f>
        <v>13</v>
      </c>
      <c r="AM6" s="17">
        <f>J6</f>
        <v>0</v>
      </c>
      <c r="AN6" s="18">
        <f>IF(AM6=0,MAX($A$5:$A$28) +1,IF(J5="d",MAX($A$5:$A$28) +2,RANK(AM6,$AM$6:$AM$17,0)))</f>
        <v>13</v>
      </c>
      <c r="AO6" s="8">
        <f>COUNTIF($AN$6:$AN$17,AN6)</f>
        <v>12</v>
      </c>
      <c r="AP6" s="21">
        <f>IF(AM6=0,MAX($A$5:$A$28) +1,IF(AO6 &gt; 1,IF(MOD(AO6,2) = 0,(AN6*AO6+AO6-1)/AO6,(AN6*AO6+AO6)/AO6),IF(AO6=1,AN6,(AN6*AO6+AO6-1)/AO6)))</f>
        <v>13</v>
      </c>
      <c r="AQ6" s="17">
        <f>M6</f>
        <v>0</v>
      </c>
      <c r="AR6" s="18">
        <f>IF(AQ6=0,MAX($A$5:$A$28) +1,IF(M5="d",MAX($A$5:$A$28) +2,RANK(AQ6,$AQ$6:$AQ$17,0)))</f>
        <v>13</v>
      </c>
      <c r="AS6" s="8">
        <f>COUNTIF($AR$6:$AR$17,AR6)</f>
        <v>12</v>
      </c>
      <c r="AT6" s="21">
        <f>IF(AQ6=0,MAX($A$5:$A$28) +1,IF(AS6 &gt; 1,IF(MOD(AS6,2) = 0,(AR6*AS6+AS6-1)/AS6,(AR6*AS6+AS6)/AS6),IF(AS6=1,AR6,(AR6*AS6+AS6-1)/AS6)))</f>
        <v>13</v>
      </c>
      <c r="AU6" s="11">
        <f>T5</f>
        <v>28</v>
      </c>
      <c r="AV6" s="11">
        <f>U5</f>
        <v>12285</v>
      </c>
      <c r="AW6">
        <f>RANK(AU6,$AU$6:$AU$17,1)</f>
        <v>4</v>
      </c>
      <c r="AX6">
        <f>RANK(AV6,$AV$6:$AV$17,0)</f>
        <v>4</v>
      </c>
      <c r="AY6">
        <f>AW6+AX6*0.00001</f>
        <v>4.0000400000000003</v>
      </c>
      <c r="AZ6">
        <f>RANK(AY6,$AY$6:$AY$17,1)</f>
        <v>4</v>
      </c>
    </row>
    <row r="7" spans="1:52" ht="19.5" customHeight="1" x14ac:dyDescent="0.2">
      <c r="A7" s="177">
        <v>2</v>
      </c>
      <c r="B7" s="156" t="s">
        <v>205</v>
      </c>
      <c r="C7" s="167"/>
      <c r="D7" s="168"/>
      <c r="E7" s="75"/>
      <c r="F7" s="167"/>
      <c r="G7" s="168"/>
      <c r="H7" s="75"/>
      <c r="I7" s="167"/>
      <c r="J7" s="168"/>
      <c r="K7" s="75"/>
      <c r="L7" s="167"/>
      <c r="M7" s="168"/>
      <c r="N7" s="75"/>
      <c r="O7" s="180">
        <f>SUM(E8+H8+K8+N8)</f>
        <v>0</v>
      </c>
      <c r="P7" s="165">
        <f>SUM(D8+G8+J8+M8)</f>
        <v>0</v>
      </c>
      <c r="Q7" s="163">
        <f>AD7</f>
        <v>1</v>
      </c>
      <c r="T7" s="216">
        <f>O7+'12 družstiev Pretek č. 1'!O7+'12 družstiev Pretek č. 2'!O7+'12 družstiev Pretek č. 3'!O7</f>
        <v>24</v>
      </c>
      <c r="U7" s="165">
        <f>P7+'12 družstiev Pretek č. 1'!P7+'12 družstiev Pretek č. 2'!P7+'12 družstiev Pretek č. 3'!P7</f>
        <v>15100</v>
      </c>
      <c r="V7" s="163">
        <f>AZ7</f>
        <v>3</v>
      </c>
      <c r="Y7" s="12">
        <f>O7</f>
        <v>0</v>
      </c>
      <c r="Z7" s="13">
        <f>P7</f>
        <v>0</v>
      </c>
      <c r="AA7" s="8">
        <f t="shared" ref="AA7:AA17" si="2">RANK(Y7,$Y$6:$Y$17,1)</f>
        <v>1</v>
      </c>
      <c r="AB7" s="8">
        <f t="shared" ref="AB7:AB17" si="3">RANK(Z7,$Z$6:$Z$17,0)</f>
        <v>1</v>
      </c>
      <c r="AC7" s="8">
        <f t="shared" ref="AC7:AC17" si="4">AA7+AB7*0.00001</f>
        <v>1.0000100000000001</v>
      </c>
      <c r="AD7" s="22">
        <f t="shared" ref="AD7:AD17" si="5">RANK(AC7,$AC$6:$AC$17,1)</f>
        <v>1</v>
      </c>
      <c r="AE7" s="17">
        <f>D8</f>
        <v>0</v>
      </c>
      <c r="AF7" s="18">
        <f t="shared" ref="AF7:AF17" si="6">IF(AE7=0,MAX($A$5:$A$28) +1,IF(D6="d",MAX($A$5:$A$28) +2,RANK(AE7,$AE$6:$AE$17,0)))</f>
        <v>13</v>
      </c>
      <c r="AG7" s="8">
        <f t="shared" si="0"/>
        <v>12</v>
      </c>
      <c r="AH7" s="21">
        <f t="shared" ref="AH7:AH8" si="7">IF(AE7=0,MAX($A$5:$A$28) +1,IF(AG7 &gt; 1,IF(MOD(AG7,2) = 0,(AF7*AG7+AG7-1)/AG7,(AF7*AG7+AG7)/AG7),IF(AG7=1,AF7,(AF7*AG7+AG7-1)/AG7)))</f>
        <v>13</v>
      </c>
      <c r="AI7" s="17">
        <f>G8</f>
        <v>0</v>
      </c>
      <c r="AJ7">
        <f t="shared" ref="AJ7:AJ17" si="8">IF(AI7=0,MAX($A$5:$A$28) +1,IF(G6="d",MAX($A$5:$A$28) +2,RANK(AI7,$AI$6:$AI$17,0)))</f>
        <v>13</v>
      </c>
      <c r="AK7" s="8">
        <f t="shared" si="1"/>
        <v>12</v>
      </c>
      <c r="AL7" s="21">
        <f t="shared" ref="AL7:AL17" si="9">IF(AI7=0,MAX($A$5:$A$28) +1,IF(AK7 &gt; 1,IF(MOD(AK7,2) = 0,(AJ7*AK7+AK7-1)/AK7,(AJ7*AK7+AK7)/AK7),IF(AK7=1,AJ7,(AJ7*AK7+AK7-1)/AK7)))</f>
        <v>13</v>
      </c>
      <c r="AM7" s="17">
        <f>J8</f>
        <v>0</v>
      </c>
      <c r="AN7" s="18">
        <f t="shared" ref="AN7:AN17" si="10">IF(AM7=0,MAX($A$5:$A$28) +1,IF(J6="d",MAX($A$5:$A$28) +2,RANK(AM7,$AM$6:$AM$17,0)))</f>
        <v>13</v>
      </c>
      <c r="AO7" s="8">
        <f t="shared" ref="AO7:AO17" si="11">COUNTIF($AN$6:$AN$17,AN7)</f>
        <v>12</v>
      </c>
      <c r="AP7" s="21">
        <f t="shared" ref="AP7:AP17" si="12">IF(AM7=0,MAX($A$5:$A$28) +1,IF(AO7 &gt; 1,IF(MOD(AO7,2) = 0,(AN7*AO7+AO7-1)/AO7,(AN7*AO7+AO7)/AO7),IF(AO7=1,AN7,(AN7*AO7+AO7-1)/AO7)))</f>
        <v>13</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24</v>
      </c>
      <c r="AV7" s="11">
        <f>U7</f>
        <v>15100</v>
      </c>
      <c r="AW7">
        <f t="shared" ref="AW7:AW17" si="16">RANK(AU7,$AU$6:$AU$17,1)</f>
        <v>3</v>
      </c>
      <c r="AX7">
        <f t="shared" ref="AX7:AX17" si="17">RANK(AV7,$AV$6:$AV$17,0)</f>
        <v>2</v>
      </c>
      <c r="AY7">
        <f t="shared" ref="AY7:AY17" si="18">AW7+AX7*0.00001</f>
        <v>3.0000200000000001</v>
      </c>
      <c r="AZ7">
        <f t="shared" ref="AZ7:AZ17" si="19">RANK(AY7,$AY$6:$AY$17,1)</f>
        <v>3</v>
      </c>
    </row>
    <row r="8" spans="1:52" ht="19.5" customHeight="1" thickBot="1" x14ac:dyDescent="0.25">
      <c r="A8" s="178"/>
      <c r="B8" s="162"/>
      <c r="C8" s="25"/>
      <c r="D8" s="26"/>
      <c r="E8" s="30">
        <f>IF(ISBLANK(D8),0,IF(ISBLANK(C7),0,IF(E7 = "D",MAX($A$5:$A$28) + 2,AH7)))</f>
        <v>0</v>
      </c>
      <c r="F8" s="25"/>
      <c r="G8" s="26"/>
      <c r="H8" s="30">
        <f>IF(ISBLANK(G8),0,IF(ISBLANK(F7),0,IF(H7 = "D",MAX($A$5:$A$28) + 2,AL7)))</f>
        <v>0</v>
      </c>
      <c r="I8" s="25"/>
      <c r="J8" s="26"/>
      <c r="K8" s="30">
        <f>IF(ISBLANK(J8),0,IF(ISBLANK(I7),0,IF(K7 = "D",MAX($A$5:$A$28) + 2,AP7)))</f>
        <v>0</v>
      </c>
      <c r="L8" s="25"/>
      <c r="M8" s="26"/>
      <c r="N8" s="30">
        <f>IF(ISBLANK(M8),0,IF(ISBLANK(L7),0,IF(N7 = "D",MAX($A$5:$A$28) + 2,AT7)))</f>
        <v>0</v>
      </c>
      <c r="O8" s="181"/>
      <c r="P8" s="166"/>
      <c r="Q8" s="164"/>
      <c r="T8" s="253"/>
      <c r="U8" s="166"/>
      <c r="V8" s="164"/>
      <c r="Y8" s="12">
        <f>O9</f>
        <v>0</v>
      </c>
      <c r="Z8" s="13">
        <f>P9</f>
        <v>0</v>
      </c>
      <c r="AA8" s="8">
        <f t="shared" si="2"/>
        <v>1</v>
      </c>
      <c r="AB8" s="8">
        <f t="shared" si="3"/>
        <v>1</v>
      </c>
      <c r="AC8" s="8">
        <f t="shared" si="4"/>
        <v>1.0000100000000001</v>
      </c>
      <c r="AD8" s="22">
        <f t="shared" si="5"/>
        <v>1</v>
      </c>
      <c r="AE8" s="17">
        <f>D10</f>
        <v>0</v>
      </c>
      <c r="AF8" s="18">
        <f t="shared" si="6"/>
        <v>13</v>
      </c>
      <c r="AG8" s="8">
        <f t="shared" si="0"/>
        <v>12</v>
      </c>
      <c r="AH8" s="21">
        <f t="shared" si="7"/>
        <v>13</v>
      </c>
      <c r="AI8" s="17">
        <f>G10</f>
        <v>0</v>
      </c>
      <c r="AJ8">
        <f t="shared" si="8"/>
        <v>13</v>
      </c>
      <c r="AK8" s="8">
        <f t="shared" si="1"/>
        <v>12</v>
      </c>
      <c r="AL8" s="21">
        <f t="shared" si="9"/>
        <v>13</v>
      </c>
      <c r="AM8" s="17">
        <f>J10</f>
        <v>0</v>
      </c>
      <c r="AN8" s="18">
        <f t="shared" si="10"/>
        <v>13</v>
      </c>
      <c r="AO8" s="8">
        <f t="shared" si="11"/>
        <v>12</v>
      </c>
      <c r="AP8" s="21">
        <f t="shared" si="12"/>
        <v>13</v>
      </c>
      <c r="AQ8" s="17">
        <f>M10</f>
        <v>0</v>
      </c>
      <c r="AR8" s="18">
        <f t="shared" si="13"/>
        <v>13</v>
      </c>
      <c r="AS8" s="8">
        <f t="shared" si="14"/>
        <v>12</v>
      </c>
      <c r="AT8" s="21">
        <f t="shared" si="15"/>
        <v>13</v>
      </c>
      <c r="AU8" s="11">
        <f>T9</f>
        <v>23</v>
      </c>
      <c r="AV8" s="11">
        <f>U9</f>
        <v>14580</v>
      </c>
      <c r="AW8">
        <f t="shared" si="16"/>
        <v>2</v>
      </c>
      <c r="AX8">
        <f t="shared" si="17"/>
        <v>3</v>
      </c>
      <c r="AY8">
        <f t="shared" si="18"/>
        <v>2.0000300000000002</v>
      </c>
      <c r="AZ8">
        <f t="shared" si="19"/>
        <v>2</v>
      </c>
    </row>
    <row r="9" spans="1:52" ht="19.5" customHeight="1" x14ac:dyDescent="0.2">
      <c r="A9" s="179">
        <v>3</v>
      </c>
      <c r="B9" s="156" t="s">
        <v>203</v>
      </c>
      <c r="C9" s="167"/>
      <c r="D9" s="168"/>
      <c r="E9" s="75"/>
      <c r="F9" s="167"/>
      <c r="G9" s="168"/>
      <c r="H9" s="75"/>
      <c r="I9" s="167"/>
      <c r="J9" s="168"/>
      <c r="K9" s="75"/>
      <c r="L9" s="167"/>
      <c r="M9" s="168"/>
      <c r="N9" s="75"/>
      <c r="O9" s="180">
        <f>SUM(E10+H10+K10+N10)</f>
        <v>0</v>
      </c>
      <c r="P9" s="165">
        <f>SUM(D10+G10+J10+M10)</f>
        <v>0</v>
      </c>
      <c r="Q9" s="163">
        <f>AD8</f>
        <v>1</v>
      </c>
      <c r="T9" s="216">
        <f>O9+'12 družstiev Pretek č. 1'!O9+'12 družstiev Pretek č. 2'!O9+'12 družstiev Pretek č. 3'!O9</f>
        <v>23</v>
      </c>
      <c r="U9" s="165">
        <f>P9+'12 družstiev Pretek č. 1'!P9+'12 družstiev Pretek č. 2'!P9+'12 družstiev Pretek č. 3'!P9</f>
        <v>14580</v>
      </c>
      <c r="V9" s="163">
        <f>AZ8</f>
        <v>2</v>
      </c>
      <c r="Y9" s="12">
        <f>O11</f>
        <v>0</v>
      </c>
      <c r="Z9" s="13">
        <f>P11</f>
        <v>0</v>
      </c>
      <c r="AA9" s="8">
        <f t="shared" si="2"/>
        <v>1</v>
      </c>
      <c r="AB9" s="8">
        <f t="shared" si="3"/>
        <v>1</v>
      </c>
      <c r="AC9" s="8">
        <f t="shared" si="4"/>
        <v>1.0000100000000001</v>
      </c>
      <c r="AD9" s="22">
        <f t="shared" si="5"/>
        <v>1</v>
      </c>
      <c r="AE9" s="17">
        <f>D12</f>
        <v>0</v>
      </c>
      <c r="AF9" s="18">
        <f t="shared" si="6"/>
        <v>13</v>
      </c>
      <c r="AG9" s="8">
        <f t="shared" si="0"/>
        <v>12</v>
      </c>
      <c r="AH9" s="21">
        <f>IF(AE9=0,MAX($A$5:$A$28) +1,IF(AG9 &gt; 1,IF(MOD(AG9,2) = 0,(AF9*AG9+AG9-1)/AG9,(AF9*AG9+AG9)/AG9),IF(AG9=1,AF9,(AF9*AG9+AG9-1)/AG9)))</f>
        <v>13</v>
      </c>
      <c r="AI9" s="17">
        <f>G12</f>
        <v>0</v>
      </c>
      <c r="AJ9">
        <f t="shared" si="8"/>
        <v>13</v>
      </c>
      <c r="AK9" s="8">
        <f t="shared" si="1"/>
        <v>12</v>
      </c>
      <c r="AL9" s="21">
        <f t="shared" si="9"/>
        <v>13</v>
      </c>
      <c r="AM9" s="17">
        <f>J12</f>
        <v>0</v>
      </c>
      <c r="AN9" s="18">
        <f t="shared" si="10"/>
        <v>13</v>
      </c>
      <c r="AO9" s="8">
        <f t="shared" si="11"/>
        <v>12</v>
      </c>
      <c r="AP9" s="21">
        <f t="shared" si="12"/>
        <v>13</v>
      </c>
      <c r="AQ9" s="17">
        <f>M12</f>
        <v>0</v>
      </c>
      <c r="AR9" s="18">
        <f t="shared" si="13"/>
        <v>13</v>
      </c>
      <c r="AS9" s="8">
        <f t="shared" si="14"/>
        <v>12</v>
      </c>
      <c r="AT9" s="21">
        <f t="shared" si="15"/>
        <v>13</v>
      </c>
      <c r="AU9" s="11">
        <f>T11</f>
        <v>40</v>
      </c>
      <c r="AV9" s="11">
        <f>U11</f>
        <v>5665</v>
      </c>
      <c r="AW9">
        <f t="shared" si="16"/>
        <v>8</v>
      </c>
      <c r="AX9">
        <f t="shared" si="17"/>
        <v>9</v>
      </c>
      <c r="AY9">
        <f t="shared" si="18"/>
        <v>8.0000900000000001</v>
      </c>
      <c r="AZ9">
        <f t="shared" si="19"/>
        <v>8</v>
      </c>
    </row>
    <row r="10" spans="1:52" ht="19.5" customHeight="1" thickBot="1" x14ac:dyDescent="0.25">
      <c r="A10" s="179"/>
      <c r="B10" s="157"/>
      <c r="C10" s="25"/>
      <c r="D10" s="26"/>
      <c r="E10" s="30">
        <f>IF(ISBLANK(D10),0,IF(ISBLANK(C9),0,IF(E9 = "D",MAX($A$5:$A$28) + 2,AH8)))</f>
        <v>0</v>
      </c>
      <c r="F10" s="25"/>
      <c r="G10" s="26"/>
      <c r="H10" s="30">
        <f>IF(ISBLANK(G10),0,IF(ISBLANK(F9),0,IF(H9 = "D",MAX($A$5:$A$28) + 2,AL8)))</f>
        <v>0</v>
      </c>
      <c r="I10" s="25"/>
      <c r="J10" s="26"/>
      <c r="K10" s="30">
        <f>IF(ISBLANK(J10),0,IF(ISBLANK(I9),0,IF(K9 = "D",MAX($A$5:$A$28) + 2,AP8)))</f>
        <v>0</v>
      </c>
      <c r="L10" s="25"/>
      <c r="M10" s="26"/>
      <c r="N10" s="30">
        <f>IF(ISBLANK(M10),0,IF(ISBLANK(L9),0,IF(N9 = "D",MAX($A$5:$A$28) + 2,AT8)))</f>
        <v>0</v>
      </c>
      <c r="O10" s="181"/>
      <c r="P10" s="166"/>
      <c r="Q10" s="164"/>
      <c r="T10" s="253"/>
      <c r="U10" s="166"/>
      <c r="V10" s="164"/>
      <c r="Y10" s="12">
        <f>O13</f>
        <v>0</v>
      </c>
      <c r="Z10" s="13">
        <f>P13</f>
        <v>0</v>
      </c>
      <c r="AA10" s="8">
        <f t="shared" si="2"/>
        <v>1</v>
      </c>
      <c r="AB10" s="8">
        <f t="shared" si="3"/>
        <v>1</v>
      </c>
      <c r="AC10" s="8">
        <f t="shared" si="4"/>
        <v>1.0000100000000001</v>
      </c>
      <c r="AD10" s="22">
        <f t="shared" si="5"/>
        <v>1</v>
      </c>
      <c r="AE10" s="17">
        <f>D14</f>
        <v>0</v>
      </c>
      <c r="AF10" s="18">
        <f t="shared" si="6"/>
        <v>13</v>
      </c>
      <c r="AG10" s="8">
        <f t="shared" si="0"/>
        <v>12</v>
      </c>
      <c r="AH10" s="21" t="str">
        <f t="shared" ref="AH10:AH17" si="20">IF(AE10=0,"MAX($A$5:$A$28) +1",IF(AG10 &gt; 1,IF(MOD(AG10,2) = 0,(AF10*AG10+AG10-1)/AG10,(AF10*AG10+AG10)/AG10),IF(AG10=1,AF10,(AF10*AG10+AG10-1)/AG10)))</f>
        <v>MAX($A$5:$A$28) +1</v>
      </c>
      <c r="AI10" s="17">
        <f>G14</f>
        <v>0</v>
      </c>
      <c r="AJ10">
        <f t="shared" si="8"/>
        <v>13</v>
      </c>
      <c r="AK10" s="8">
        <f t="shared" si="1"/>
        <v>12</v>
      </c>
      <c r="AL10" s="21">
        <f t="shared" si="9"/>
        <v>13</v>
      </c>
      <c r="AM10" s="17">
        <f>J14</f>
        <v>0</v>
      </c>
      <c r="AN10" s="18">
        <f t="shared" si="10"/>
        <v>13</v>
      </c>
      <c r="AO10" s="8">
        <f t="shared" si="11"/>
        <v>12</v>
      </c>
      <c r="AP10" s="21">
        <f t="shared" si="12"/>
        <v>13</v>
      </c>
      <c r="AQ10" s="17">
        <f>M14</f>
        <v>0</v>
      </c>
      <c r="AR10" s="18">
        <f t="shared" si="13"/>
        <v>13</v>
      </c>
      <c r="AS10" s="8">
        <f t="shared" si="14"/>
        <v>12</v>
      </c>
      <c r="AT10" s="21">
        <f t="shared" si="15"/>
        <v>13</v>
      </c>
      <c r="AU10" s="11">
        <f>T13</f>
        <v>36</v>
      </c>
      <c r="AV10" s="11">
        <f>U13</f>
        <v>6485</v>
      </c>
      <c r="AW10">
        <f t="shared" si="16"/>
        <v>6</v>
      </c>
      <c r="AX10">
        <f t="shared" si="17"/>
        <v>7</v>
      </c>
      <c r="AY10">
        <f t="shared" si="18"/>
        <v>6.00007</v>
      </c>
      <c r="AZ10">
        <f t="shared" si="19"/>
        <v>7</v>
      </c>
    </row>
    <row r="11" spans="1:52" ht="19.5" customHeight="1" x14ac:dyDescent="0.2">
      <c r="A11" s="177">
        <v>4</v>
      </c>
      <c r="B11" s="156" t="s">
        <v>189</v>
      </c>
      <c r="C11" s="167"/>
      <c r="D11" s="168"/>
      <c r="E11" s="75"/>
      <c r="F11" s="167"/>
      <c r="G11" s="168"/>
      <c r="H11" s="75"/>
      <c r="I11" s="167"/>
      <c r="J11" s="168"/>
      <c r="K11" s="75"/>
      <c r="L11" s="167"/>
      <c r="M11" s="168"/>
      <c r="N11" s="75"/>
      <c r="O11" s="180">
        <f>SUM(E12+H12+K12+N12)</f>
        <v>0</v>
      </c>
      <c r="P11" s="165">
        <f>SUM(D12+G12+J12+M12)</f>
        <v>0</v>
      </c>
      <c r="Q11" s="163">
        <f>AD9</f>
        <v>1</v>
      </c>
      <c r="T11" s="216">
        <f>O11+'12 družstiev Pretek č. 1'!O11+'12 družstiev Pretek č. 2'!O11+'12 družstiev Pretek č. 3'!O11</f>
        <v>40</v>
      </c>
      <c r="U11" s="165">
        <f>P11+'12 družstiev Pretek č. 1'!P11+'12 družstiev Pretek č. 2'!P11+'12 družstiev Pretek č. 3'!P11</f>
        <v>5665</v>
      </c>
      <c r="V11" s="163">
        <f>AZ9</f>
        <v>8</v>
      </c>
      <c r="Y11" s="12">
        <f>O15</f>
        <v>0</v>
      </c>
      <c r="Z11" s="13">
        <f>P15</f>
        <v>0</v>
      </c>
      <c r="AA11" s="8">
        <f t="shared" si="2"/>
        <v>1</v>
      </c>
      <c r="AB11" s="8">
        <f t="shared" si="3"/>
        <v>1</v>
      </c>
      <c r="AC11" s="8">
        <f t="shared" si="4"/>
        <v>1.0000100000000001</v>
      </c>
      <c r="AD11" s="22">
        <f t="shared" si="5"/>
        <v>1</v>
      </c>
      <c r="AE11" s="17">
        <f>D16</f>
        <v>0</v>
      </c>
      <c r="AF11" s="18">
        <f t="shared" si="6"/>
        <v>13</v>
      </c>
      <c r="AG11" s="8">
        <f t="shared" si="0"/>
        <v>12</v>
      </c>
      <c r="AH11" s="21" t="str">
        <f t="shared" si="20"/>
        <v>MAX($A$5:$A$28) +1</v>
      </c>
      <c r="AI11" s="17">
        <f>G16</f>
        <v>0</v>
      </c>
      <c r="AJ11">
        <f t="shared" si="8"/>
        <v>13</v>
      </c>
      <c r="AK11" s="8">
        <f t="shared" si="1"/>
        <v>12</v>
      </c>
      <c r="AL11" s="21">
        <f t="shared" si="9"/>
        <v>13</v>
      </c>
      <c r="AM11" s="17">
        <f>J16</f>
        <v>0</v>
      </c>
      <c r="AN11" s="18">
        <f t="shared" si="10"/>
        <v>13</v>
      </c>
      <c r="AO11" s="8">
        <f t="shared" si="11"/>
        <v>12</v>
      </c>
      <c r="AP11" s="21">
        <f t="shared" si="12"/>
        <v>13</v>
      </c>
      <c r="AQ11" s="17">
        <f>M16</f>
        <v>0</v>
      </c>
      <c r="AR11" s="18">
        <f t="shared" si="13"/>
        <v>13</v>
      </c>
      <c r="AS11" s="8">
        <f t="shared" si="14"/>
        <v>12</v>
      </c>
      <c r="AT11" s="21">
        <f t="shared" si="15"/>
        <v>13</v>
      </c>
      <c r="AU11" s="11">
        <f>T15</f>
        <v>43</v>
      </c>
      <c r="AV11" s="11">
        <f>U15</f>
        <v>6470</v>
      </c>
      <c r="AW11">
        <f t="shared" si="16"/>
        <v>9</v>
      </c>
      <c r="AX11">
        <f t="shared" si="17"/>
        <v>8</v>
      </c>
      <c r="AY11">
        <f t="shared" si="18"/>
        <v>9.0000800000000005</v>
      </c>
      <c r="AZ11">
        <f t="shared" si="19"/>
        <v>9</v>
      </c>
    </row>
    <row r="12" spans="1:52" ht="19.5" customHeight="1" thickBot="1" x14ac:dyDescent="0.25">
      <c r="A12" s="178"/>
      <c r="B12" s="157"/>
      <c r="C12" s="25"/>
      <c r="D12" s="26"/>
      <c r="E12" s="30">
        <f>IF(ISBLANK(D12),0,IF(ISBLANK(C11),0,IF(E11 = "D",MAX($A$5:$A$28) + 2,AH9)))</f>
        <v>0</v>
      </c>
      <c r="F12" s="25"/>
      <c r="G12" s="26"/>
      <c r="H12" s="30">
        <f>IF(ISBLANK(G12),0,IF(ISBLANK(F11),0,IF(H11 = "D",MAX($A$5:$A$28) + 2,AL9)))</f>
        <v>0</v>
      </c>
      <c r="I12" s="25"/>
      <c r="J12" s="26"/>
      <c r="K12" s="30">
        <f>IF(ISBLANK(J12),0,IF(ISBLANK(I11),0,IF(K11 = "D",MAX($A$5:$A$28) + 2,AP9)))</f>
        <v>0</v>
      </c>
      <c r="L12" s="25"/>
      <c r="M12" s="26"/>
      <c r="N12" s="30">
        <f>IF(ISBLANK(M12),0,IF(ISBLANK(L11),0,IF(N11 = "D",MAX($A$5:$A$28) + 2,AT9)))</f>
        <v>0</v>
      </c>
      <c r="O12" s="181"/>
      <c r="P12" s="166"/>
      <c r="Q12" s="164"/>
      <c r="T12" s="253"/>
      <c r="U12" s="166"/>
      <c r="V12" s="164"/>
      <c r="W12" s="20"/>
      <c r="Y12" s="12">
        <f>O17</f>
        <v>0</v>
      </c>
      <c r="Z12" s="13">
        <f>P17</f>
        <v>0</v>
      </c>
      <c r="AA12" s="8">
        <f t="shared" si="2"/>
        <v>1</v>
      </c>
      <c r="AB12" s="8">
        <f t="shared" si="3"/>
        <v>1</v>
      </c>
      <c r="AC12" s="8">
        <f t="shared" si="4"/>
        <v>1.0000100000000001</v>
      </c>
      <c r="AD12" s="22">
        <f t="shared" si="5"/>
        <v>1</v>
      </c>
      <c r="AE12" s="17">
        <f>D18</f>
        <v>0</v>
      </c>
      <c r="AF12" s="18">
        <f t="shared" si="6"/>
        <v>13</v>
      </c>
      <c r="AG12" s="8">
        <f t="shared" si="0"/>
        <v>12</v>
      </c>
      <c r="AH12" s="21" t="str">
        <f t="shared" si="20"/>
        <v>MAX($A$5:$A$28) +1</v>
      </c>
      <c r="AI12" s="17">
        <f>G18</f>
        <v>0</v>
      </c>
      <c r="AJ12">
        <f t="shared" si="8"/>
        <v>13</v>
      </c>
      <c r="AK12" s="8">
        <f t="shared" si="1"/>
        <v>12</v>
      </c>
      <c r="AL12" s="21">
        <f t="shared" si="9"/>
        <v>13</v>
      </c>
      <c r="AM12" s="17">
        <f>J18</f>
        <v>0</v>
      </c>
      <c r="AN12" s="18">
        <f t="shared" si="10"/>
        <v>13</v>
      </c>
      <c r="AO12" s="8">
        <f t="shared" si="11"/>
        <v>12</v>
      </c>
      <c r="AP12" s="21">
        <f t="shared" si="12"/>
        <v>13</v>
      </c>
      <c r="AQ12" s="17">
        <f>M18</f>
        <v>0</v>
      </c>
      <c r="AR12" s="18">
        <f t="shared" si="13"/>
        <v>13</v>
      </c>
      <c r="AS12" s="8">
        <f t="shared" si="14"/>
        <v>12</v>
      </c>
      <c r="AT12" s="21">
        <f t="shared" si="15"/>
        <v>13</v>
      </c>
      <c r="AU12" s="11">
        <f>T17</f>
        <v>28</v>
      </c>
      <c r="AV12" s="11">
        <f>U17</f>
        <v>11810</v>
      </c>
      <c r="AW12">
        <f t="shared" si="16"/>
        <v>4</v>
      </c>
      <c r="AX12">
        <f t="shared" si="17"/>
        <v>5</v>
      </c>
      <c r="AY12">
        <f t="shared" si="18"/>
        <v>4.0000499999999999</v>
      </c>
      <c r="AZ12">
        <f t="shared" si="19"/>
        <v>5</v>
      </c>
    </row>
    <row r="13" spans="1:52" ht="19.5" customHeight="1" x14ac:dyDescent="0.2">
      <c r="A13" s="179">
        <v>5</v>
      </c>
      <c r="B13" s="156" t="s">
        <v>193</v>
      </c>
      <c r="C13" s="167"/>
      <c r="D13" s="168"/>
      <c r="E13" s="75"/>
      <c r="F13" s="167"/>
      <c r="G13" s="168"/>
      <c r="H13" s="75"/>
      <c r="I13" s="167"/>
      <c r="J13" s="168"/>
      <c r="K13" s="75"/>
      <c r="L13" s="167"/>
      <c r="M13" s="168"/>
      <c r="N13" s="75"/>
      <c r="O13" s="180">
        <f>SUM(E14+H14+K14+N14)</f>
        <v>0</v>
      </c>
      <c r="P13" s="165">
        <f>SUM(D14+G14+J14+M14)</f>
        <v>0</v>
      </c>
      <c r="Q13" s="163">
        <f>AD10</f>
        <v>1</v>
      </c>
      <c r="T13" s="216">
        <f>O13+'12 družstiev Pretek č. 1'!O13+'12 družstiev Pretek č. 2'!O13+'12 družstiev Pretek č. 3'!O13</f>
        <v>36</v>
      </c>
      <c r="U13" s="165">
        <f>P13+'12 družstiev Pretek č. 1'!P13+'12 družstiev Pretek č. 2'!P13+'12 družstiev Pretek č. 3'!P13</f>
        <v>6485</v>
      </c>
      <c r="V13" s="163">
        <f>AZ10</f>
        <v>7</v>
      </c>
      <c r="W13" s="20"/>
      <c r="Y13" s="12">
        <f>O19</f>
        <v>0</v>
      </c>
      <c r="Z13" s="13">
        <f>P19</f>
        <v>0</v>
      </c>
      <c r="AA13" s="8">
        <f t="shared" si="2"/>
        <v>1</v>
      </c>
      <c r="AB13" s="8">
        <f t="shared" si="3"/>
        <v>1</v>
      </c>
      <c r="AC13" s="8">
        <f t="shared" si="4"/>
        <v>1.0000100000000001</v>
      </c>
      <c r="AD13" s="22">
        <f t="shared" si="5"/>
        <v>1</v>
      </c>
      <c r="AE13" s="17">
        <f>D20</f>
        <v>0</v>
      </c>
      <c r="AF13" s="18">
        <f t="shared" si="6"/>
        <v>13</v>
      </c>
      <c r="AG13" s="8">
        <f t="shared" si="0"/>
        <v>12</v>
      </c>
      <c r="AH13" s="21" t="str">
        <f t="shared" si="20"/>
        <v>MAX($A$5:$A$28) +1</v>
      </c>
      <c r="AI13" s="17">
        <f>G20</f>
        <v>0</v>
      </c>
      <c r="AJ13">
        <f t="shared" si="8"/>
        <v>13</v>
      </c>
      <c r="AK13" s="8">
        <f t="shared" si="1"/>
        <v>12</v>
      </c>
      <c r="AL13" s="21">
        <f t="shared" si="9"/>
        <v>13</v>
      </c>
      <c r="AM13" s="17">
        <f>J20</f>
        <v>0</v>
      </c>
      <c r="AN13" s="18">
        <f t="shared" si="10"/>
        <v>13</v>
      </c>
      <c r="AO13" s="8">
        <f t="shared" si="11"/>
        <v>12</v>
      </c>
      <c r="AP13" s="21">
        <f t="shared" si="12"/>
        <v>13</v>
      </c>
      <c r="AQ13" s="17">
        <f>M20</f>
        <v>0</v>
      </c>
      <c r="AR13" s="18">
        <f t="shared" si="13"/>
        <v>13</v>
      </c>
      <c r="AS13" s="8">
        <f t="shared" si="14"/>
        <v>12</v>
      </c>
      <c r="AT13" s="21">
        <f t="shared" si="15"/>
        <v>13</v>
      </c>
      <c r="AU13" s="11">
        <f>T19</f>
        <v>13</v>
      </c>
      <c r="AV13" s="11">
        <f>U19</f>
        <v>22125</v>
      </c>
      <c r="AW13">
        <f t="shared" si="16"/>
        <v>1</v>
      </c>
      <c r="AX13">
        <f t="shared" si="17"/>
        <v>1</v>
      </c>
      <c r="AY13">
        <f t="shared" si="18"/>
        <v>1.0000100000000001</v>
      </c>
      <c r="AZ13">
        <f t="shared" si="19"/>
        <v>1</v>
      </c>
    </row>
    <row r="14" spans="1:52" ht="19.5" customHeight="1" thickBot="1" x14ac:dyDescent="0.25">
      <c r="A14" s="179"/>
      <c r="B14" s="157"/>
      <c r="C14" s="25"/>
      <c r="D14" s="26"/>
      <c r="E14" s="30">
        <f>IF(ISBLANK(D14),0,IF(ISBLANK(C13),0,IF(E13 = "D",MAX($A$5:$A$28) + 2,AH10)))</f>
        <v>0</v>
      </c>
      <c r="F14" s="25"/>
      <c r="G14" s="26"/>
      <c r="H14" s="30">
        <f>IF(ISBLANK(G14),0,IF(ISBLANK(F13),0,IF(H13 = "D",MAX($A$5:$A$28) + 2,AL10)))</f>
        <v>0</v>
      </c>
      <c r="I14" s="25"/>
      <c r="J14" s="26"/>
      <c r="K14" s="30">
        <f>IF(ISBLANK(J14),0,IF(ISBLANK(I13),0,IF(K13 = "D",MAX($A$5:$A$28) + 2,AP10)))</f>
        <v>0</v>
      </c>
      <c r="L14" s="25"/>
      <c r="M14" s="26"/>
      <c r="N14" s="30">
        <f>IF(ISBLANK(M14),0,IF(ISBLANK(L13),0,IF(N13 = "D",MAX($A$5:$A$28) + 2,AT10)))</f>
        <v>0</v>
      </c>
      <c r="O14" s="181"/>
      <c r="P14" s="166"/>
      <c r="Q14" s="164"/>
      <c r="T14" s="253"/>
      <c r="U14" s="166"/>
      <c r="V14" s="164"/>
      <c r="W14" s="20"/>
      <c r="Y14" s="12">
        <f>O21</f>
        <v>0</v>
      </c>
      <c r="Z14" s="13">
        <f>P21</f>
        <v>0</v>
      </c>
      <c r="AA14" s="8">
        <f t="shared" si="2"/>
        <v>1</v>
      </c>
      <c r="AB14" s="8">
        <f t="shared" si="3"/>
        <v>1</v>
      </c>
      <c r="AC14" s="8">
        <f t="shared" si="4"/>
        <v>1.0000100000000001</v>
      </c>
      <c r="AD14" s="22">
        <f t="shared" si="5"/>
        <v>1</v>
      </c>
      <c r="AE14" s="17">
        <f>D22</f>
        <v>0</v>
      </c>
      <c r="AF14" s="18">
        <f t="shared" si="6"/>
        <v>13</v>
      </c>
      <c r="AG14" s="8">
        <f t="shared" si="0"/>
        <v>12</v>
      </c>
      <c r="AH14" s="21" t="str">
        <f t="shared" si="20"/>
        <v>MAX($A$5:$A$28) +1</v>
      </c>
      <c r="AI14" s="17">
        <f>G22</f>
        <v>0</v>
      </c>
      <c r="AJ14">
        <f t="shared" si="8"/>
        <v>13</v>
      </c>
      <c r="AK14" s="8">
        <f t="shared" si="1"/>
        <v>12</v>
      </c>
      <c r="AL14" s="21">
        <f t="shared" si="9"/>
        <v>13</v>
      </c>
      <c r="AM14" s="17">
        <f>J22</f>
        <v>0</v>
      </c>
      <c r="AN14" s="18">
        <f t="shared" si="10"/>
        <v>13</v>
      </c>
      <c r="AO14" s="8">
        <f t="shared" si="11"/>
        <v>12</v>
      </c>
      <c r="AP14" s="21">
        <f t="shared" si="12"/>
        <v>13</v>
      </c>
      <c r="AQ14" s="17">
        <f>M22</f>
        <v>0</v>
      </c>
      <c r="AR14" s="18">
        <f t="shared" si="13"/>
        <v>13</v>
      </c>
      <c r="AS14" s="8">
        <f t="shared" si="14"/>
        <v>12</v>
      </c>
      <c r="AT14" s="21">
        <f t="shared" si="15"/>
        <v>13</v>
      </c>
      <c r="AU14" s="11">
        <f>T21</f>
        <v>36</v>
      </c>
      <c r="AV14" s="11">
        <f>U21</f>
        <v>9575</v>
      </c>
      <c r="AW14">
        <f t="shared" si="16"/>
        <v>6</v>
      </c>
      <c r="AX14">
        <f t="shared" si="17"/>
        <v>6</v>
      </c>
      <c r="AY14">
        <f t="shared" si="18"/>
        <v>6.0000600000000004</v>
      </c>
      <c r="AZ14">
        <f t="shared" si="19"/>
        <v>6</v>
      </c>
    </row>
    <row r="15" spans="1:52" ht="19.5" customHeight="1" x14ac:dyDescent="0.2">
      <c r="A15" s="177">
        <v>6</v>
      </c>
      <c r="B15" s="156" t="s">
        <v>146</v>
      </c>
      <c r="C15" s="167"/>
      <c r="D15" s="168"/>
      <c r="E15" s="75"/>
      <c r="F15" s="167"/>
      <c r="G15" s="168"/>
      <c r="H15" s="75"/>
      <c r="I15" s="167"/>
      <c r="J15" s="168"/>
      <c r="K15" s="75"/>
      <c r="L15" s="167"/>
      <c r="M15" s="168"/>
      <c r="N15" s="75"/>
      <c r="O15" s="180">
        <f>SUM(E16+H16+K16+N16)</f>
        <v>0</v>
      </c>
      <c r="P15" s="165">
        <f>SUM(D16+G16+J16+M16)</f>
        <v>0</v>
      </c>
      <c r="Q15" s="163">
        <f>AD11</f>
        <v>1</v>
      </c>
      <c r="T15" s="216">
        <f>O15+'12 družstiev Pretek č. 1'!O15+'12 družstiev Pretek č. 2'!O15+'12 družstiev Pretek č. 3'!O15</f>
        <v>43</v>
      </c>
      <c r="U15" s="165">
        <f>P15+'12 družstiev Pretek č. 1'!P15+'12 družstiev Pretek č. 2'!P15+'12 družstiev Pretek č. 3'!P15</f>
        <v>6470</v>
      </c>
      <c r="V15" s="163">
        <f>AZ11</f>
        <v>9</v>
      </c>
      <c r="Y15" s="12">
        <f>O23</f>
        <v>0</v>
      </c>
      <c r="Z15" s="13">
        <f>P23</f>
        <v>0</v>
      </c>
      <c r="AA15" s="8">
        <f t="shared" si="2"/>
        <v>1</v>
      </c>
      <c r="AB15" s="8">
        <f t="shared" si="3"/>
        <v>1</v>
      </c>
      <c r="AC15" s="8">
        <f t="shared" si="4"/>
        <v>1.0000100000000001</v>
      </c>
      <c r="AD15" s="22">
        <f t="shared" si="5"/>
        <v>1</v>
      </c>
      <c r="AE15" s="17">
        <f>D24</f>
        <v>0</v>
      </c>
      <c r="AF15" s="18">
        <f t="shared" si="6"/>
        <v>13</v>
      </c>
      <c r="AG15" s="8">
        <f t="shared" si="0"/>
        <v>12</v>
      </c>
      <c r="AH15" s="21" t="str">
        <f t="shared" si="20"/>
        <v>MAX($A$5:$A$28) +1</v>
      </c>
      <c r="AI15" s="17">
        <f>G24</f>
        <v>0</v>
      </c>
      <c r="AJ15">
        <f t="shared" si="8"/>
        <v>13</v>
      </c>
      <c r="AK15" s="8">
        <f t="shared" si="1"/>
        <v>12</v>
      </c>
      <c r="AL15" s="21">
        <f t="shared" si="9"/>
        <v>13</v>
      </c>
      <c r="AM15" s="17">
        <f>J24</f>
        <v>0</v>
      </c>
      <c r="AN15" s="18">
        <f t="shared" si="10"/>
        <v>13</v>
      </c>
      <c r="AO15" s="8">
        <f t="shared" si="11"/>
        <v>12</v>
      </c>
      <c r="AP15" s="21">
        <f t="shared" si="12"/>
        <v>13</v>
      </c>
      <c r="AQ15" s="17">
        <f>M24</f>
        <v>0</v>
      </c>
      <c r="AR15" s="18">
        <f t="shared" si="13"/>
        <v>13</v>
      </c>
      <c r="AS15" s="8">
        <f t="shared" si="14"/>
        <v>12</v>
      </c>
      <c r="AT15" s="21">
        <f t="shared" si="15"/>
        <v>13</v>
      </c>
      <c r="AU15" s="11">
        <f>T23</f>
        <v>66</v>
      </c>
      <c r="AV15" s="11">
        <f>U23</f>
        <v>-18</v>
      </c>
      <c r="AW15">
        <f t="shared" si="16"/>
        <v>10</v>
      </c>
      <c r="AX15">
        <f t="shared" si="17"/>
        <v>10</v>
      </c>
      <c r="AY15">
        <f t="shared" si="18"/>
        <v>10.0001</v>
      </c>
      <c r="AZ15">
        <f t="shared" si="19"/>
        <v>10</v>
      </c>
    </row>
    <row r="16" spans="1:52" ht="19.5" customHeight="1" thickBot="1" x14ac:dyDescent="0.25">
      <c r="A16" s="178"/>
      <c r="B16" s="162"/>
      <c r="C16" s="25"/>
      <c r="D16" s="26"/>
      <c r="E16" s="30">
        <f>IF(ISBLANK(D16),0,IF(ISBLANK(C15),0,IF(E15 = "D",MAX($A$5:$A$28) + 2,AH11)))</f>
        <v>0</v>
      </c>
      <c r="F16" s="25"/>
      <c r="G16" s="26"/>
      <c r="H16" s="30">
        <f>IF(ISBLANK(G16),0,IF(ISBLANK(F15),0,IF(H15 = "D",MAX($A$5:$A$28) + 2,AL11)))</f>
        <v>0</v>
      </c>
      <c r="I16" s="25"/>
      <c r="J16" s="26"/>
      <c r="K16" s="30">
        <f>IF(ISBLANK(J16),0,IF(ISBLANK(I15),0,IF(K15 = "D",MAX($A$5:$A$28) + 2,AP11)))</f>
        <v>0</v>
      </c>
      <c r="L16" s="25"/>
      <c r="M16" s="26"/>
      <c r="N16" s="30">
        <f>IF(ISBLANK(M16),0,IF(ISBLANK(L15),0,IF(N15 = "D",MAX($A$5:$A$28) + 2,AT11)))</f>
        <v>0</v>
      </c>
      <c r="O16" s="181"/>
      <c r="P16" s="166"/>
      <c r="Q16" s="164"/>
      <c r="T16" s="253"/>
      <c r="U16" s="166"/>
      <c r="V16" s="164"/>
      <c r="Y16" s="12">
        <f>O25</f>
        <v>0</v>
      </c>
      <c r="Z16" s="13">
        <f>P25</f>
        <v>0</v>
      </c>
      <c r="AA16" s="8">
        <f t="shared" si="2"/>
        <v>1</v>
      </c>
      <c r="AB16" s="8">
        <f t="shared" si="3"/>
        <v>1</v>
      </c>
      <c r="AC16" s="8">
        <f t="shared" si="4"/>
        <v>1.0000100000000001</v>
      </c>
      <c r="AD16" s="22">
        <f t="shared" si="5"/>
        <v>1</v>
      </c>
      <c r="AE16" s="17">
        <f>D26</f>
        <v>0</v>
      </c>
      <c r="AF16" s="18">
        <f t="shared" si="6"/>
        <v>13</v>
      </c>
      <c r="AG16" s="8">
        <f t="shared" si="0"/>
        <v>12</v>
      </c>
      <c r="AH16" s="21" t="str">
        <f t="shared" si="20"/>
        <v>MAX($A$5:$A$28) +1</v>
      </c>
      <c r="AI16" s="17">
        <f>G26</f>
        <v>0</v>
      </c>
      <c r="AJ16">
        <f t="shared" si="8"/>
        <v>13</v>
      </c>
      <c r="AK16" s="8">
        <f t="shared" si="1"/>
        <v>12</v>
      </c>
      <c r="AL16" s="21">
        <f t="shared" si="9"/>
        <v>13</v>
      </c>
      <c r="AM16" s="17">
        <f>J26</f>
        <v>0</v>
      </c>
      <c r="AN16" s="18">
        <f t="shared" si="10"/>
        <v>13</v>
      </c>
      <c r="AO16" s="8">
        <f t="shared" si="11"/>
        <v>12</v>
      </c>
      <c r="AP16" s="21">
        <f t="shared" si="12"/>
        <v>13</v>
      </c>
      <c r="AQ16" s="17">
        <f>M26</f>
        <v>0</v>
      </c>
      <c r="AR16" s="18">
        <f t="shared" si="13"/>
        <v>13</v>
      </c>
      <c r="AS16" s="8">
        <f t="shared" si="14"/>
        <v>12</v>
      </c>
      <c r="AT16" s="21">
        <f t="shared" si="15"/>
        <v>13</v>
      </c>
      <c r="AU16" s="11">
        <f>T25</f>
        <v>66</v>
      </c>
      <c r="AV16" s="11">
        <f>U25</f>
        <v>-18</v>
      </c>
      <c r="AW16">
        <f t="shared" si="16"/>
        <v>10</v>
      </c>
      <c r="AX16">
        <f t="shared" si="17"/>
        <v>10</v>
      </c>
      <c r="AY16">
        <f t="shared" si="18"/>
        <v>10.0001</v>
      </c>
      <c r="AZ16">
        <f t="shared" si="19"/>
        <v>10</v>
      </c>
    </row>
    <row r="17" spans="1:52" ht="19.5" customHeight="1" thickBot="1" x14ac:dyDescent="0.25">
      <c r="A17" s="179">
        <v>7</v>
      </c>
      <c r="B17" s="156" t="s">
        <v>151</v>
      </c>
      <c r="C17" s="167"/>
      <c r="D17" s="168"/>
      <c r="E17" s="75"/>
      <c r="F17" s="167"/>
      <c r="G17" s="168"/>
      <c r="H17" s="75"/>
      <c r="I17" s="167"/>
      <c r="J17" s="168"/>
      <c r="K17" s="75"/>
      <c r="L17" s="167"/>
      <c r="M17" s="168"/>
      <c r="N17" s="75"/>
      <c r="O17" s="180">
        <f>SUM(E18+H18+K18+N18)</f>
        <v>0</v>
      </c>
      <c r="P17" s="165">
        <f>SUM(D18+G18+J18+M18)</f>
        <v>0</v>
      </c>
      <c r="Q17" s="163">
        <f>AD12</f>
        <v>1</v>
      </c>
      <c r="T17" s="216">
        <f>O17+'12 družstiev Pretek č. 1'!O17+'12 družstiev Pretek č. 2'!O17+'12 družstiev Pretek č. 3'!O17</f>
        <v>28</v>
      </c>
      <c r="U17" s="165">
        <f>P17+'12 družstiev Pretek č. 1'!P17+'12 družstiev Pretek č. 2'!P17+'12 družstiev Pretek č. 3'!P17</f>
        <v>11810</v>
      </c>
      <c r="V17" s="163">
        <f>AZ12</f>
        <v>5</v>
      </c>
      <c r="Y17" s="14">
        <f>O27</f>
        <v>0</v>
      </c>
      <c r="Z17" s="15">
        <f>P27</f>
        <v>0</v>
      </c>
      <c r="AA17" s="16">
        <f t="shared" si="2"/>
        <v>1</v>
      </c>
      <c r="AB17" s="16">
        <f t="shared" si="3"/>
        <v>1</v>
      </c>
      <c r="AC17" s="16">
        <f t="shared" si="4"/>
        <v>1.0000100000000001</v>
      </c>
      <c r="AD17" s="23">
        <f t="shared" si="5"/>
        <v>1</v>
      </c>
      <c r="AE17" s="19">
        <f>D28</f>
        <v>0</v>
      </c>
      <c r="AF17" s="18">
        <f t="shared" si="6"/>
        <v>13</v>
      </c>
      <c r="AG17" s="16">
        <f t="shared" si="0"/>
        <v>12</v>
      </c>
      <c r="AH17" s="21" t="str">
        <f t="shared" si="20"/>
        <v>MAX($A$5:$A$28) +1</v>
      </c>
      <c r="AI17" s="19">
        <f>G28</f>
        <v>0</v>
      </c>
      <c r="AJ17">
        <f t="shared" si="8"/>
        <v>13</v>
      </c>
      <c r="AK17" s="16">
        <f t="shared" si="1"/>
        <v>12</v>
      </c>
      <c r="AL17" s="21">
        <f t="shared" si="9"/>
        <v>13</v>
      </c>
      <c r="AM17" s="19">
        <f>J28</f>
        <v>0</v>
      </c>
      <c r="AN17" s="18">
        <f t="shared" si="10"/>
        <v>13</v>
      </c>
      <c r="AO17" s="16">
        <f t="shared" si="11"/>
        <v>12</v>
      </c>
      <c r="AP17" s="21">
        <f t="shared" si="12"/>
        <v>13</v>
      </c>
      <c r="AQ17" s="19">
        <f>M28</f>
        <v>0</v>
      </c>
      <c r="AR17" s="18">
        <f t="shared" si="13"/>
        <v>13</v>
      </c>
      <c r="AS17" s="16">
        <f t="shared" si="14"/>
        <v>12</v>
      </c>
      <c r="AT17" s="21">
        <f t="shared" si="15"/>
        <v>13</v>
      </c>
      <c r="AU17" s="11">
        <f>T27</f>
        <v>66</v>
      </c>
      <c r="AV17" s="11">
        <f>U27</f>
        <v>-18</v>
      </c>
      <c r="AW17">
        <f t="shared" si="16"/>
        <v>10</v>
      </c>
      <c r="AX17">
        <f t="shared" si="17"/>
        <v>10</v>
      </c>
      <c r="AY17">
        <f t="shared" si="18"/>
        <v>10.0001</v>
      </c>
      <c r="AZ17">
        <f t="shared" si="19"/>
        <v>10</v>
      </c>
    </row>
    <row r="18" spans="1:52" ht="19.5" customHeight="1" thickBot="1" x14ac:dyDescent="0.25">
      <c r="A18" s="179"/>
      <c r="B18" s="157"/>
      <c r="C18" s="25"/>
      <c r="D18" s="26"/>
      <c r="E18" s="30">
        <f>IF(ISBLANK(D18),0,IF(ISBLANK(C17),0,IF(E17 = "D",MAX($A$5:$A$28) + 2,AH12)))</f>
        <v>0</v>
      </c>
      <c r="F18" s="25"/>
      <c r="G18" s="26"/>
      <c r="H18" s="30">
        <f>IF(ISBLANK(G18),0,IF(ISBLANK(F17),0,IF(H17 = "D",MAX($A$5:$A$28) + 2,AL12)))</f>
        <v>0</v>
      </c>
      <c r="I18" s="25"/>
      <c r="J18" s="26"/>
      <c r="K18" s="30">
        <f>IF(ISBLANK(J18),0,IF(ISBLANK(I17),0,IF(K17 = "D",MAX($A$5:$A$28) + 2,AP12)))</f>
        <v>0</v>
      </c>
      <c r="L18" s="25"/>
      <c r="M18" s="26"/>
      <c r="N18" s="30">
        <f>IF(ISBLANK(M18),0,IF(ISBLANK(L17),0,IF(N17 = "D",MAX($A$5:$A$28) + 2,AT12)))</f>
        <v>0</v>
      </c>
      <c r="O18" s="181"/>
      <c r="P18" s="166"/>
      <c r="Q18" s="164"/>
      <c r="T18" s="253"/>
      <c r="U18" s="166"/>
      <c r="V18" s="164"/>
      <c r="AF18" s="10"/>
      <c r="AJ18" s="27"/>
      <c r="AK18" s="28"/>
      <c r="AL18" s="29"/>
    </row>
    <row r="19" spans="1:52" ht="19.5" customHeight="1" thickBot="1" x14ac:dyDescent="0.25">
      <c r="A19" s="177">
        <v>8</v>
      </c>
      <c r="B19" s="152" t="s">
        <v>157</v>
      </c>
      <c r="C19" s="167"/>
      <c r="D19" s="168"/>
      <c r="E19" s="75"/>
      <c r="F19" s="167"/>
      <c r="G19" s="168"/>
      <c r="H19" s="75"/>
      <c r="I19" s="167"/>
      <c r="J19" s="168"/>
      <c r="K19" s="75"/>
      <c r="L19" s="167"/>
      <c r="M19" s="168"/>
      <c r="N19" s="75"/>
      <c r="O19" s="180">
        <f>SUM(E20+H20+K20+N20)</f>
        <v>0</v>
      </c>
      <c r="P19" s="165">
        <f>SUM(D20+G20+J20+M20)</f>
        <v>0</v>
      </c>
      <c r="Q19" s="163">
        <f>AD13</f>
        <v>1</v>
      </c>
      <c r="T19" s="216">
        <f>O19+'12 družstiev Pretek č. 1'!O19+'12 družstiev Pretek č. 2'!O19+'12 družstiev Pretek č. 3'!O19</f>
        <v>13</v>
      </c>
      <c r="U19" s="165">
        <f>P19+'12 družstiev Pretek č. 1'!P19+'12 družstiev Pretek č. 2'!P19+'12 družstiev Pretek č. 3'!P19</f>
        <v>22125</v>
      </c>
      <c r="V19" s="163">
        <f>AZ13</f>
        <v>1</v>
      </c>
      <c r="AF19" s="10"/>
      <c r="AP19" s="20" t="s">
        <v>25</v>
      </c>
      <c r="AQ19" s="9" t="str">
        <f>IF(C5 = "D","0"," ")</f>
        <v xml:space="preserve"> </v>
      </c>
    </row>
    <row r="20" spans="1:52" ht="19.5" customHeight="1" thickBot="1" x14ac:dyDescent="0.25">
      <c r="A20" s="178"/>
      <c r="B20" s="158"/>
      <c r="C20" s="25"/>
      <c r="D20" s="26"/>
      <c r="E20" s="30">
        <f>IF(ISBLANK(D20),0,IF(ISBLANK(C19),0,IF(E19 = "D",MAX($A$5:$A$28) + 2,AH13)))</f>
        <v>0</v>
      </c>
      <c r="F20" s="25"/>
      <c r="G20" s="26"/>
      <c r="H20" s="30">
        <f>IF(ISBLANK(G20),0,IF(ISBLANK(F19),0,IF(H19 = "D",MAX($A$5:$A$28) + 2,AL13)))</f>
        <v>0</v>
      </c>
      <c r="I20" s="25"/>
      <c r="J20" s="26"/>
      <c r="K20" s="30">
        <f>IF(ISBLANK(J20),0,IF(ISBLANK(I19),0,IF(K19 = "D",MAX($A$5:$A$28) + 2,AP13)))</f>
        <v>0</v>
      </c>
      <c r="L20" s="25"/>
      <c r="M20" s="26"/>
      <c r="N20" s="30">
        <f>IF(ISBLANK(M20),0,IF(ISBLANK(L19),0,IF(N19 = "D",MAX($A$5:$A$28) + 2,AT13)))</f>
        <v>0</v>
      </c>
      <c r="O20" s="181"/>
      <c r="P20" s="166"/>
      <c r="Q20" s="164"/>
      <c r="T20" s="253"/>
      <c r="U20" s="166"/>
      <c r="V20" s="164"/>
      <c r="AF20" s="10"/>
      <c r="AP20" s="20" t="s">
        <v>26</v>
      </c>
    </row>
    <row r="21" spans="1:52" ht="19.5" customHeight="1" x14ac:dyDescent="0.2">
      <c r="A21" s="177">
        <v>9</v>
      </c>
      <c r="B21" s="152" t="s">
        <v>202</v>
      </c>
      <c r="C21" s="167"/>
      <c r="D21" s="168"/>
      <c r="E21" s="75"/>
      <c r="F21" s="167"/>
      <c r="G21" s="168"/>
      <c r="H21" s="75"/>
      <c r="I21" s="167"/>
      <c r="J21" s="168"/>
      <c r="K21" s="75"/>
      <c r="L21" s="167"/>
      <c r="M21" s="168"/>
      <c r="N21" s="75"/>
      <c r="O21" s="180">
        <f>SUM(E22+H22+K22+N22)</f>
        <v>0</v>
      </c>
      <c r="P21" s="165">
        <f>SUM(D22+G22+J22+M22)</f>
        <v>0</v>
      </c>
      <c r="Q21" s="163">
        <f>AD14</f>
        <v>1</v>
      </c>
      <c r="T21" s="216">
        <f>O21+'12 družstiev Pretek č. 1'!O21+'12 družstiev Pretek č. 2'!O21+'12 družstiev Pretek č. 3'!O21</f>
        <v>36</v>
      </c>
      <c r="U21" s="165">
        <f>P21+'12 družstiev Pretek č. 1'!P21+'12 družstiev Pretek č. 2'!P21+'12 družstiev Pretek č. 3'!P21</f>
        <v>9575</v>
      </c>
      <c r="V21" s="163">
        <f>AZ14</f>
        <v>6</v>
      </c>
      <c r="AF21" s="10"/>
    </row>
    <row r="22" spans="1:52" ht="19.5" customHeight="1" thickBot="1" x14ac:dyDescent="0.25">
      <c r="A22" s="178"/>
      <c r="B22" s="158"/>
      <c r="C22" s="25"/>
      <c r="D22" s="26"/>
      <c r="E22" s="30">
        <f>IF(ISBLANK(D22),0,IF(ISBLANK(C21),0,IF(E21 = "D",MAX($A$5:$A$28) + 2,AH14)))</f>
        <v>0</v>
      </c>
      <c r="F22" s="25"/>
      <c r="G22" s="26"/>
      <c r="H22" s="30">
        <f>IF(ISBLANK(G22),0,IF(ISBLANK(F21),0,IF(H21 = "D",MAX($A$5:$A$28) + 2,AL14)))</f>
        <v>0</v>
      </c>
      <c r="I22" s="25"/>
      <c r="J22" s="26"/>
      <c r="K22" s="30">
        <f>IF(ISBLANK(J22),0,IF(ISBLANK(I21),0,IF(K21 = "D",MAX($A$5:$A$28) + 2,AP14)))</f>
        <v>0</v>
      </c>
      <c r="L22" s="25"/>
      <c r="M22" s="26"/>
      <c r="N22" s="30">
        <f>IF(ISBLANK(M22),0,IF(ISBLANK(L21),0,IF(N21 = "D",MAX($A$5:$A$28) + 2,AT14)))</f>
        <v>0</v>
      </c>
      <c r="O22" s="181"/>
      <c r="P22" s="166"/>
      <c r="Q22" s="164"/>
      <c r="T22" s="253"/>
      <c r="U22" s="166"/>
      <c r="V22" s="164"/>
      <c r="AF22" s="10"/>
    </row>
    <row r="23" spans="1:52" ht="19.5" hidden="1" customHeight="1" x14ac:dyDescent="0.2">
      <c r="A23" s="179">
        <v>10</v>
      </c>
      <c r="B23" s="152" t="s">
        <v>129</v>
      </c>
      <c r="C23" s="167"/>
      <c r="D23" s="168"/>
      <c r="E23" s="75"/>
      <c r="F23" s="167"/>
      <c r="G23" s="168"/>
      <c r="H23" s="75"/>
      <c r="I23" s="167"/>
      <c r="J23" s="168"/>
      <c r="K23" s="75"/>
      <c r="L23" s="167"/>
      <c r="M23" s="168"/>
      <c r="N23" s="75"/>
      <c r="O23" s="180">
        <f>SUM(E24+H24+K24+N24)</f>
        <v>0</v>
      </c>
      <c r="P23" s="165">
        <f>SUM(D24+G24+J24+M24)</f>
        <v>0</v>
      </c>
      <c r="Q23" s="163">
        <f>AD15</f>
        <v>1</v>
      </c>
      <c r="T23" s="216">
        <f>O23+'12 družstiev Pretek č. 1'!O23+'12 družstiev Pretek č. 2'!O23+'12 družstiev Pretek č. 3'!O23</f>
        <v>66</v>
      </c>
      <c r="U23" s="165">
        <f>P23+'12 družstiev Pretek č. 1'!P23+'12 družstiev Pretek č. 2'!P23+'12 družstiev Pretek č. 3'!P23</f>
        <v>-18</v>
      </c>
      <c r="V23" s="163">
        <f>AZ15</f>
        <v>10</v>
      </c>
      <c r="AF23" s="10"/>
    </row>
    <row r="24" spans="1:52" ht="19.5" hidden="1" customHeight="1" thickBot="1" x14ac:dyDescent="0.25">
      <c r="A24" s="179"/>
      <c r="B24" s="158"/>
      <c r="C24" s="25"/>
      <c r="D24" s="26"/>
      <c r="E24" s="30">
        <f>IF(ISBLANK(D24),0,IF(ISBLANK(C23),0,IF(E23 = "D",MAX($A$5:$A$28) + 2,AH15)))</f>
        <v>0</v>
      </c>
      <c r="F24" s="25"/>
      <c r="G24" s="26"/>
      <c r="H24" s="30">
        <f>IF(ISBLANK(G24),0,IF(ISBLANK(F23),0,IF(H23 = "D",MAX($A$5:$A$28) + 2,AL15)))</f>
        <v>0</v>
      </c>
      <c r="I24" s="25"/>
      <c r="J24" s="26"/>
      <c r="K24" s="30">
        <f>IF(ISBLANK(J24),0,IF(ISBLANK(I23),0,IF(K23 = "D",MAX($A$5:$A$28) + 2,AP15)))</f>
        <v>0</v>
      </c>
      <c r="L24" s="25"/>
      <c r="M24" s="26"/>
      <c r="N24" s="30">
        <f>IF(ISBLANK(M24),0,IF(ISBLANK(L23),0,IF(N23 = "D",MAX($A$5:$A$28) + 2,AT15)))</f>
        <v>0</v>
      </c>
      <c r="O24" s="181"/>
      <c r="P24" s="166"/>
      <c r="Q24" s="164"/>
      <c r="T24" s="253"/>
      <c r="U24" s="166"/>
      <c r="V24" s="164"/>
      <c r="AF24" s="10"/>
    </row>
    <row r="25" spans="1:52" ht="19.5" hidden="1" customHeight="1" x14ac:dyDescent="0.2">
      <c r="A25" s="177">
        <v>11</v>
      </c>
      <c r="B25" s="152" t="s">
        <v>133</v>
      </c>
      <c r="C25" s="167"/>
      <c r="D25" s="168"/>
      <c r="E25" s="75"/>
      <c r="F25" s="167"/>
      <c r="G25" s="168"/>
      <c r="H25" s="75"/>
      <c r="I25" s="254"/>
      <c r="J25" s="255"/>
      <c r="K25" s="75"/>
      <c r="L25" s="167"/>
      <c r="M25" s="168"/>
      <c r="N25" s="75"/>
      <c r="O25" s="180">
        <f>SUM(E26+H26+K26+N26)</f>
        <v>0</v>
      </c>
      <c r="P25" s="165">
        <f>SUM(D26+G26+J26+M26)</f>
        <v>0</v>
      </c>
      <c r="Q25" s="163">
        <f>AD16</f>
        <v>1</v>
      </c>
      <c r="T25" s="216">
        <f>O25+'12 družstiev Pretek č. 1'!O25+'12 družstiev Pretek č. 2'!O25+'12 družstiev Pretek č. 3'!O25</f>
        <v>66</v>
      </c>
      <c r="U25" s="165">
        <f>P25+'12 družstiev Pretek č. 1'!P25+'12 družstiev Pretek č. 2'!P25+'12 družstiev Pretek č. 3'!P25</f>
        <v>-18</v>
      </c>
      <c r="V25" s="163">
        <f>AZ16</f>
        <v>10</v>
      </c>
      <c r="AF25" s="10"/>
    </row>
    <row r="26" spans="1:52" ht="19.5" hidden="1" customHeight="1" thickBot="1" x14ac:dyDescent="0.25">
      <c r="A26" s="178"/>
      <c r="B26" s="153"/>
      <c r="C26" s="25"/>
      <c r="D26" s="26"/>
      <c r="E26" s="30">
        <f>IF(ISBLANK(D26),0,IF(ISBLANK(C25),0,IF(E25 = "D",MAX($A$5:$A$28) + 2,AH16)))</f>
        <v>0</v>
      </c>
      <c r="F26" s="25"/>
      <c r="G26" s="26"/>
      <c r="H26" s="30">
        <f>IF(ISBLANK(G26),0,IF(ISBLANK(F25),0,IF(H25 = "D",MAX($A$5:$A$28) + 2,AL16)))</f>
        <v>0</v>
      </c>
      <c r="I26" s="25"/>
      <c r="J26" s="26"/>
      <c r="K26" s="30">
        <f>IF(ISBLANK(J26),0,IF(ISBLANK(I25),0,IF(K25 = "D",MAX($A$5:$A$28) + 2,AP16)))</f>
        <v>0</v>
      </c>
      <c r="L26" s="25"/>
      <c r="M26" s="26"/>
      <c r="N26" s="30">
        <f>IF(ISBLANK(M26),0,IF(ISBLANK(L25),0,IF(N25 = "D",MAX($A$5:$A$28) + 2,AT16)))</f>
        <v>0</v>
      </c>
      <c r="O26" s="181"/>
      <c r="P26" s="166"/>
      <c r="Q26" s="164"/>
      <c r="T26" s="253"/>
      <c r="U26" s="166"/>
      <c r="V26" s="164"/>
      <c r="AF26" s="10"/>
    </row>
    <row r="27" spans="1:52" ht="19.5" hidden="1" customHeight="1" x14ac:dyDescent="0.2">
      <c r="A27" s="177">
        <v>12</v>
      </c>
      <c r="B27" s="152" t="s">
        <v>135</v>
      </c>
      <c r="C27" s="167"/>
      <c r="D27" s="168"/>
      <c r="E27" s="75"/>
      <c r="F27" s="167"/>
      <c r="G27" s="168"/>
      <c r="H27" s="75"/>
      <c r="I27" s="167"/>
      <c r="J27" s="168"/>
      <c r="K27" s="75"/>
      <c r="L27" s="167"/>
      <c r="M27" s="168"/>
      <c r="N27" s="75"/>
      <c r="O27" s="180">
        <f>SUM(E28+H28+K28+N28)</f>
        <v>0</v>
      </c>
      <c r="P27" s="165">
        <f>SUM(D28+G28+J28+M28)</f>
        <v>0</v>
      </c>
      <c r="Q27" s="163">
        <f>AD17</f>
        <v>1</v>
      </c>
      <c r="T27" s="216">
        <f>O27+'12 družstiev Pretek č. 1'!O27+'12 družstiev Pretek č. 2'!O27+'12 družstiev Pretek č. 3'!O27</f>
        <v>66</v>
      </c>
      <c r="U27" s="165">
        <f>P27+'12 družstiev Pretek č. 1'!P27+'12 družstiev Pretek č. 2'!P27+'12 družstiev Pretek č. 3'!P27</f>
        <v>-18</v>
      </c>
      <c r="V27" s="163">
        <f>AZ17</f>
        <v>10</v>
      </c>
      <c r="AF27" s="10"/>
    </row>
    <row r="28" spans="1:52" ht="19.5" hidden="1" customHeight="1" thickBot="1" x14ac:dyDescent="0.25">
      <c r="A28" s="178"/>
      <c r="B28" s="153"/>
      <c r="C28" s="25"/>
      <c r="D28" s="26"/>
      <c r="E28" s="30">
        <f>IF(ISBLANK(D28),0,IF(ISBLANK(C27),0,IF(E27 = "D",MAX($A$5:$A$28) + 2,AH17)))</f>
        <v>0</v>
      </c>
      <c r="F28" s="25"/>
      <c r="G28" s="26"/>
      <c r="H28" s="30">
        <f>IF(ISBLANK(G28),0,IF(ISBLANK(F27),0,IF(H27 = "D",MAX($A$5:$A$28) + 2,AL17)))</f>
        <v>0</v>
      </c>
      <c r="I28" s="25"/>
      <c r="J28" s="26"/>
      <c r="K28" s="30">
        <f>IF(ISBLANK(J28),0,IF(ISBLANK(I27),0,IF(K27 = "D",MAX($A$5:$A$28) + 2,AP17)))</f>
        <v>0</v>
      </c>
      <c r="L28" s="25"/>
      <c r="M28" s="26"/>
      <c r="N28" s="30">
        <f>IF(ISBLANK(M28),0,IF(ISBLANK(L27),0,IF(N27 = "D",MAX($A$5:$A$28) + 2,AT17)))</f>
        <v>0</v>
      </c>
      <c r="O28" s="181"/>
      <c r="P28" s="166"/>
      <c r="Q28" s="164"/>
      <c r="T28" s="253"/>
      <c r="U28" s="166"/>
      <c r="V28" s="164"/>
      <c r="AF28" s="10"/>
    </row>
    <row r="29" spans="1:52" ht="27.95" customHeight="1" x14ac:dyDescent="0.25">
      <c r="A29" s="256" t="s">
        <v>115</v>
      </c>
      <c r="B29" s="256"/>
      <c r="C29" s="256"/>
      <c r="D29" s="256"/>
      <c r="E29" s="256"/>
      <c r="F29" s="256"/>
      <c r="G29" s="256"/>
      <c r="H29" s="256"/>
      <c r="I29" s="256"/>
      <c r="J29" s="256"/>
      <c r="K29" s="256"/>
      <c r="L29" s="256"/>
      <c r="M29" s="256"/>
      <c r="N29" s="256"/>
      <c r="O29" s="256"/>
      <c r="P29" s="256"/>
      <c r="Q29" s="256"/>
    </row>
  </sheetData>
  <sheetProtection selectLockedCells="1"/>
  <mergeCells count="197">
    <mergeCell ref="A29:Q29"/>
    <mergeCell ref="O27:O28"/>
    <mergeCell ref="P27:P28"/>
    <mergeCell ref="Q27:Q28"/>
    <mergeCell ref="T27:T28"/>
    <mergeCell ref="U27:U28"/>
    <mergeCell ref="V27:V28"/>
    <mergeCell ref="A27:A28"/>
    <mergeCell ref="C27:D27"/>
    <mergeCell ref="F27:G27"/>
    <mergeCell ref="I27:J27"/>
    <mergeCell ref="L27:M27"/>
    <mergeCell ref="B27:B28"/>
    <mergeCell ref="O25:O26"/>
    <mergeCell ref="P25:P26"/>
    <mergeCell ref="Q25:Q26"/>
    <mergeCell ref="T25:T26"/>
    <mergeCell ref="U25:U26"/>
    <mergeCell ref="V25:V26"/>
    <mergeCell ref="A25:A26"/>
    <mergeCell ref="C25:D25"/>
    <mergeCell ref="F25:G25"/>
    <mergeCell ref="I25:J25"/>
    <mergeCell ref="L25:M25"/>
    <mergeCell ref="B25:B26"/>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C13:D13"/>
    <mergeCell ref="F13:G13"/>
    <mergeCell ref="I13:J13"/>
    <mergeCell ref="L13:M13"/>
    <mergeCell ref="B13:B14"/>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C9:D9"/>
    <mergeCell ref="F9:G9"/>
    <mergeCell ref="I9:J9"/>
    <mergeCell ref="L9:M9"/>
    <mergeCell ref="B9:B10"/>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AQ19">
    <cfRule type="containsBlanks" dxfId="264"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263" priority="5">
      <formula>LEN(TRIM(C5))=0</formula>
    </cfRule>
  </conditionalFormatting>
  <conditionalFormatting sqref="F5">
    <cfRule type="containsBlanks" dxfId="262" priority="6">
      <formula>LEN(TRIM(F5))=0</formula>
    </cfRule>
  </conditionalFormatting>
  <conditionalFormatting sqref="L5">
    <cfRule type="containsBlanks" dxfId="261" priority="7">
      <formula>LEN(TRIM(L5))=0</formula>
    </cfRule>
  </conditionalFormatting>
  <conditionalFormatting sqref="I5">
    <cfRule type="containsBlanks" dxfId="260" priority="8">
      <formula>LEN(TRIM(I5))=0</formula>
    </cfRule>
  </conditionalFormatting>
  <conditionalFormatting sqref="C7">
    <cfRule type="containsBlanks" dxfId="259" priority="9">
      <formula>LEN(TRIM(C7))=0</formula>
    </cfRule>
  </conditionalFormatting>
  <conditionalFormatting sqref="F7">
    <cfRule type="containsBlanks" dxfId="258" priority="10">
      <formula>LEN(TRIM(F7))=0</formula>
    </cfRule>
  </conditionalFormatting>
  <conditionalFormatting sqref="I7">
    <cfRule type="containsBlanks" dxfId="257" priority="11">
      <formula>LEN(TRIM(I7))=0</formula>
    </cfRule>
  </conditionalFormatting>
  <conditionalFormatting sqref="L7">
    <cfRule type="containsBlanks" dxfId="256" priority="12">
      <formula>LEN(TRIM(L7))=0</formula>
    </cfRule>
  </conditionalFormatting>
  <conditionalFormatting sqref="C9">
    <cfRule type="containsBlanks" dxfId="255" priority="13">
      <formula>LEN(TRIM(C9))=0</formula>
    </cfRule>
  </conditionalFormatting>
  <conditionalFormatting sqref="F9">
    <cfRule type="containsBlanks" dxfId="254" priority="14">
      <formula>LEN(TRIM(F9))=0</formula>
    </cfRule>
  </conditionalFormatting>
  <conditionalFormatting sqref="I9">
    <cfRule type="containsBlanks" dxfId="253" priority="15">
      <formula>LEN(TRIM(I9))=0</formula>
    </cfRule>
  </conditionalFormatting>
  <conditionalFormatting sqref="L9">
    <cfRule type="containsBlanks" dxfId="252" priority="16">
      <formula>LEN(TRIM(L9))=0</formula>
    </cfRule>
  </conditionalFormatting>
  <conditionalFormatting sqref="C11">
    <cfRule type="containsBlanks" dxfId="251" priority="17">
      <formula>LEN(TRIM(C11))=0</formula>
    </cfRule>
  </conditionalFormatting>
  <conditionalFormatting sqref="F11">
    <cfRule type="containsBlanks" dxfId="250" priority="18">
      <formula>LEN(TRIM(F11))=0</formula>
    </cfRule>
  </conditionalFormatting>
  <conditionalFormatting sqref="I11">
    <cfRule type="containsBlanks" dxfId="249" priority="19">
      <formula>LEN(TRIM(I11))=0</formula>
    </cfRule>
  </conditionalFormatting>
  <conditionalFormatting sqref="L11">
    <cfRule type="containsBlanks" dxfId="248" priority="20">
      <formula>LEN(TRIM(L11))=0</formula>
    </cfRule>
  </conditionalFormatting>
  <conditionalFormatting sqref="C13">
    <cfRule type="containsBlanks" dxfId="247" priority="21">
      <formula>LEN(TRIM(C13))=0</formula>
    </cfRule>
  </conditionalFormatting>
  <conditionalFormatting sqref="F13">
    <cfRule type="containsBlanks" dxfId="246" priority="22">
      <formula>LEN(TRIM(F13))=0</formula>
    </cfRule>
  </conditionalFormatting>
  <conditionalFormatting sqref="I13">
    <cfRule type="containsBlanks" dxfId="245" priority="23">
      <formula>LEN(TRIM(I13))=0</formula>
    </cfRule>
  </conditionalFormatting>
  <conditionalFormatting sqref="L13">
    <cfRule type="containsBlanks" dxfId="244" priority="24">
      <formula>LEN(TRIM(L13))=0</formula>
    </cfRule>
  </conditionalFormatting>
  <conditionalFormatting sqref="C15">
    <cfRule type="containsBlanks" dxfId="243" priority="25">
      <formula>LEN(TRIM(C15))=0</formula>
    </cfRule>
  </conditionalFormatting>
  <conditionalFormatting sqref="F15">
    <cfRule type="containsBlanks" dxfId="242" priority="26">
      <formula>LEN(TRIM(F15))=0</formula>
    </cfRule>
  </conditionalFormatting>
  <conditionalFormatting sqref="I15">
    <cfRule type="containsBlanks" dxfId="241" priority="27">
      <formula>LEN(TRIM(I15))=0</formula>
    </cfRule>
  </conditionalFormatting>
  <conditionalFormatting sqref="L15">
    <cfRule type="containsBlanks" dxfId="240" priority="28">
      <formula>LEN(TRIM(L15))=0</formula>
    </cfRule>
  </conditionalFormatting>
  <conditionalFormatting sqref="C17">
    <cfRule type="containsBlanks" dxfId="239" priority="29">
      <formula>LEN(TRIM(C17))=0</formula>
    </cfRule>
  </conditionalFormatting>
  <conditionalFormatting sqref="F17">
    <cfRule type="containsBlanks" dxfId="238" priority="30">
      <formula>LEN(TRIM(F17))=0</formula>
    </cfRule>
  </conditionalFormatting>
  <conditionalFormatting sqref="I17">
    <cfRule type="containsBlanks" dxfId="237" priority="31">
      <formula>LEN(TRIM(I17))=0</formula>
    </cfRule>
  </conditionalFormatting>
  <conditionalFormatting sqref="L17">
    <cfRule type="containsBlanks" dxfId="236" priority="32">
      <formula>LEN(TRIM(L17))=0</formula>
    </cfRule>
  </conditionalFormatting>
  <conditionalFormatting sqref="C19">
    <cfRule type="containsBlanks" dxfId="235" priority="33">
      <formula>LEN(TRIM(C19))=0</formula>
    </cfRule>
  </conditionalFormatting>
  <conditionalFormatting sqref="F19">
    <cfRule type="containsBlanks" dxfId="234" priority="34">
      <formula>LEN(TRIM(F19))=0</formula>
    </cfRule>
  </conditionalFormatting>
  <conditionalFormatting sqref="I19">
    <cfRule type="containsBlanks" dxfId="233" priority="35">
      <formula>LEN(TRIM(I19))=0</formula>
    </cfRule>
  </conditionalFormatting>
  <conditionalFormatting sqref="L19">
    <cfRule type="containsBlanks" dxfId="232" priority="36">
      <formula>LEN(TRIM(L19))=0</formula>
    </cfRule>
  </conditionalFormatting>
  <conditionalFormatting sqref="C21">
    <cfRule type="containsBlanks" dxfId="231" priority="37">
      <formula>LEN(TRIM(C21))=0</formula>
    </cfRule>
  </conditionalFormatting>
  <conditionalFormatting sqref="F21">
    <cfRule type="containsBlanks" dxfId="230" priority="38">
      <formula>LEN(TRIM(F21))=0</formula>
    </cfRule>
  </conditionalFormatting>
  <conditionalFormatting sqref="I21">
    <cfRule type="containsBlanks" dxfId="229" priority="39">
      <formula>LEN(TRIM(I21))=0</formula>
    </cfRule>
  </conditionalFormatting>
  <conditionalFormatting sqref="L21">
    <cfRule type="containsBlanks" dxfId="228" priority="40">
      <formula>LEN(TRIM(L21))=0</formula>
    </cfRule>
  </conditionalFormatting>
  <conditionalFormatting sqref="C23">
    <cfRule type="containsBlanks" dxfId="227" priority="41">
      <formula>LEN(TRIM(C23))=0</formula>
    </cfRule>
  </conditionalFormatting>
  <conditionalFormatting sqref="F23">
    <cfRule type="containsBlanks" dxfId="226" priority="42">
      <formula>LEN(TRIM(F23))=0</formula>
    </cfRule>
  </conditionalFormatting>
  <conditionalFormatting sqref="I23">
    <cfRule type="containsBlanks" dxfId="225" priority="43">
      <formula>LEN(TRIM(I23))=0</formula>
    </cfRule>
  </conditionalFormatting>
  <conditionalFormatting sqref="L23">
    <cfRule type="containsBlanks" dxfId="224" priority="44">
      <formula>LEN(TRIM(L23))=0</formula>
    </cfRule>
  </conditionalFormatting>
  <conditionalFormatting sqref="C25">
    <cfRule type="containsBlanks" dxfId="223" priority="45">
      <formula>LEN(TRIM(C25))=0</formula>
    </cfRule>
  </conditionalFormatting>
  <conditionalFormatting sqref="F25">
    <cfRule type="containsBlanks" dxfId="222" priority="46">
      <formula>LEN(TRIM(F25))=0</formula>
    </cfRule>
  </conditionalFormatting>
  <conditionalFormatting sqref="I25">
    <cfRule type="containsBlanks" dxfId="221" priority="47">
      <formula>LEN(TRIM(I25))=0</formula>
    </cfRule>
  </conditionalFormatting>
  <conditionalFormatting sqref="L25">
    <cfRule type="containsBlanks" dxfId="220" priority="48">
      <formula>LEN(TRIM(L25))=0</formula>
    </cfRule>
  </conditionalFormatting>
  <conditionalFormatting sqref="C27">
    <cfRule type="containsBlanks" dxfId="219" priority="49">
      <formula>LEN(TRIM(C27))=0</formula>
    </cfRule>
  </conditionalFormatting>
  <conditionalFormatting sqref="F27">
    <cfRule type="containsBlanks" dxfId="218" priority="50">
      <formula>LEN(TRIM(F27))=0</formula>
    </cfRule>
  </conditionalFormatting>
  <conditionalFormatting sqref="I27">
    <cfRule type="containsBlanks" dxfId="217" priority="51">
      <formula>LEN(TRIM(I27))=0</formula>
    </cfRule>
  </conditionalFormatting>
  <conditionalFormatting sqref="L27">
    <cfRule type="containsBlanks" dxfId="216"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5B9565CE-97C2-44DB-A992-3B700752A0FC}">
            <xm:f>'Zoznam tímov a pretekárov'!$B$34+'Zoznam tímov a pretekárov'!$B$29</xm:f>
            <x14:dxf>
              <fill>
                <patternFill>
                  <bgColor rgb="FFFFFF00"/>
                </patternFill>
              </fill>
            </x14:dxf>
          </x14:cfRule>
          <x14:cfRule type="cellIs" priority="3" operator="equal" id="{36D9E54B-1262-4242-BD15-D36298EBFE11}">
            <xm:f>'Zoznam tímov a pretekárov'!$B$28</xm:f>
            <x14:dxf>
              <fill>
                <patternFill>
                  <bgColor theme="3" tint="0.59996337778862885"/>
                </patternFill>
              </fill>
            </x14:dxf>
          </x14:cfRule>
          <x14:cfRule type="cellIs" priority="4" operator="equal" id="{F0376ABA-E674-474C-92EE-C64903C8D5F4}">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CA481DF6-DC80-496D-9EED-E951D60CDB01}">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pretekárov'!$B$28:$B$31</xm:f>
          </x14:formula1>
          <xm:sqref>E5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showGridLines="0" view="pageBreakPreview" zoomScaleNormal="85" zoomScaleSheetLayoutView="100" workbookViewId="0">
      <selection sqref="A1:Q1"/>
    </sheetView>
  </sheetViews>
  <sheetFormatPr defaultColWidth="8.85546875" defaultRowHeight="12.75" x14ac:dyDescent="0.2"/>
  <cols>
    <col min="1" max="1" width="3.7109375" customWidth="1"/>
    <col min="2" max="2" width="23.85546875" style="135" customWidth="1"/>
    <col min="3" max="3" width="7.855468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2" width="26.85546875" bestFit="1" customWidth="1"/>
  </cols>
  <sheetData>
    <row r="1" spans="1:27" ht="54" customHeight="1" thickBot="1" x14ac:dyDescent="0.25">
      <c r="A1" s="230" t="s">
        <v>169</v>
      </c>
      <c r="B1" s="231"/>
      <c r="C1" s="231"/>
      <c r="D1" s="231"/>
      <c r="E1" s="231"/>
      <c r="F1" s="231"/>
      <c r="G1" s="231"/>
      <c r="H1" s="231"/>
      <c r="I1" s="231"/>
      <c r="J1" s="231"/>
      <c r="K1" s="231"/>
      <c r="L1" s="231"/>
      <c r="M1" s="231"/>
      <c r="N1" s="231"/>
      <c r="O1" s="231"/>
      <c r="P1" s="231"/>
      <c r="Q1" s="232"/>
      <c r="R1" s="5"/>
      <c r="S1" s="5"/>
    </row>
    <row r="2" spans="1:27" ht="20.100000000000001" customHeight="1" thickBot="1" x14ac:dyDescent="0.25">
      <c r="A2" s="233" t="s">
        <v>19</v>
      </c>
      <c r="B2" s="236" t="s">
        <v>18</v>
      </c>
      <c r="C2" s="257" t="s">
        <v>15</v>
      </c>
      <c r="D2" s="258"/>
      <c r="E2" s="259"/>
      <c r="F2" s="257" t="s">
        <v>16</v>
      </c>
      <c r="G2" s="258"/>
      <c r="H2" s="259"/>
      <c r="I2" s="257" t="s">
        <v>48</v>
      </c>
      <c r="J2" s="258"/>
      <c r="K2" s="259"/>
      <c r="L2" s="258" t="s">
        <v>49</v>
      </c>
      <c r="M2" s="258"/>
      <c r="N2" s="258"/>
      <c r="O2" s="257" t="s">
        <v>3</v>
      </c>
      <c r="P2" s="258"/>
      <c r="Q2" s="259"/>
      <c r="R2" s="6"/>
      <c r="S2" s="6"/>
    </row>
    <row r="3" spans="1:27" ht="12" customHeight="1" x14ac:dyDescent="0.2">
      <c r="A3" s="234"/>
      <c r="B3" s="237"/>
      <c r="C3" s="260" t="s">
        <v>50</v>
      </c>
      <c r="D3" s="245" t="s">
        <v>12</v>
      </c>
      <c r="E3" s="264" t="s">
        <v>51</v>
      </c>
      <c r="F3" s="260" t="s">
        <v>50</v>
      </c>
      <c r="G3" s="245" t="s">
        <v>12</v>
      </c>
      <c r="H3" s="264" t="s">
        <v>51</v>
      </c>
      <c r="I3" s="260" t="s">
        <v>50</v>
      </c>
      <c r="J3" s="245" t="s">
        <v>12</v>
      </c>
      <c r="K3" s="264" t="s">
        <v>51</v>
      </c>
      <c r="L3" s="260" t="s">
        <v>50</v>
      </c>
      <c r="M3" s="245" t="s">
        <v>12</v>
      </c>
      <c r="N3" s="264" t="s">
        <v>51</v>
      </c>
      <c r="O3" s="266" t="s">
        <v>50</v>
      </c>
      <c r="P3" s="245" t="s">
        <v>17</v>
      </c>
      <c r="Q3" s="262" t="s">
        <v>1</v>
      </c>
      <c r="R3" s="6"/>
      <c r="S3" s="6"/>
    </row>
    <row r="4" spans="1:27" ht="18" customHeight="1" thickBot="1" x14ac:dyDescent="0.25">
      <c r="A4" s="235"/>
      <c r="B4" s="238"/>
      <c r="C4" s="261"/>
      <c r="D4" s="245"/>
      <c r="E4" s="265"/>
      <c r="F4" s="261"/>
      <c r="G4" s="245"/>
      <c r="H4" s="265"/>
      <c r="I4" s="261"/>
      <c r="J4" s="221"/>
      <c r="K4" s="265"/>
      <c r="L4" s="261"/>
      <c r="M4" s="221"/>
      <c r="N4" s="265"/>
      <c r="O4" s="267"/>
      <c r="P4" s="221"/>
      <c r="Q4" s="263"/>
      <c r="R4" s="6"/>
      <c r="S4" s="6"/>
    </row>
    <row r="5" spans="1:27" ht="35.1" customHeight="1" thickBot="1" x14ac:dyDescent="0.25">
      <c r="A5" s="2">
        <v>1</v>
      </c>
      <c r="B5" s="133" t="str">
        <f>'12 družstiev Pretek č. 4'!B5:B6</f>
        <v>Košice Browning</v>
      </c>
      <c r="C5" s="32">
        <f>'12 družstiev Pretek č. 1'!O5</f>
        <v>13</v>
      </c>
      <c r="D5" s="33">
        <f>'12 družstiev Pretek č. 1'!P5</f>
        <v>6765</v>
      </c>
      <c r="E5" s="34">
        <f>'12 družstiev Pretek č. 1'!Q5</f>
        <v>4</v>
      </c>
      <c r="F5" s="32">
        <f>'12 družstiev Pretek č. 2'!O5</f>
        <v>15</v>
      </c>
      <c r="G5" s="33">
        <f>'12 družstiev Pretek č. 2'!P5</f>
        <v>5520</v>
      </c>
      <c r="H5" s="34">
        <f>'12 družstiev Pretek č. 2'!Q5</f>
        <v>5</v>
      </c>
      <c r="I5" s="32">
        <f>'12 družstiev Pretek č. 3'!O5</f>
        <v>0</v>
      </c>
      <c r="J5" s="33">
        <f>'12 družstiev Pretek č. 3'!P5</f>
        <v>0</v>
      </c>
      <c r="K5" s="34">
        <f>'12 družstiev Pretek č. 3'!Q5</f>
        <v>1</v>
      </c>
      <c r="L5" s="32">
        <f>'12 družstiev Pretek č. 4'!O5</f>
        <v>0</v>
      </c>
      <c r="M5" s="33">
        <f>'12 družstiev Pretek č. 4'!P5</f>
        <v>0</v>
      </c>
      <c r="N5" s="76">
        <f>'12 družstiev Pretek č. 4'!Q5</f>
        <v>1</v>
      </c>
      <c r="O5" s="40">
        <f t="shared" ref="O5:P16" si="0">SUM(C5+F5+I5+L5)</f>
        <v>28</v>
      </c>
      <c r="P5" s="41">
        <f t="shared" si="0"/>
        <v>12285</v>
      </c>
      <c r="Q5" s="42">
        <f>AA5</f>
        <v>4</v>
      </c>
      <c r="R5" s="3"/>
      <c r="S5" s="3"/>
      <c r="V5" s="42">
        <f>(RANK(O5,$O$5:$O$16,1))</f>
        <v>4</v>
      </c>
      <c r="W5">
        <f>RANK(P5,$P$5:$P$16,0)</f>
        <v>4</v>
      </c>
      <c r="X5">
        <f>V5+W5*0.001</f>
        <v>4.0039999999999996</v>
      </c>
      <c r="AA5">
        <f>RANK(X5,$X$5:$X$16,1)</f>
        <v>4</v>
      </c>
    </row>
    <row r="6" spans="1:27" ht="35.1" customHeight="1" thickBot="1" x14ac:dyDescent="0.25">
      <c r="A6" s="7">
        <v>2</v>
      </c>
      <c r="B6" s="133" t="str">
        <f>'12 družstiev Pretek č. 4'!B7</f>
        <v>Košice Preston FT</v>
      </c>
      <c r="C6" s="43">
        <f>'12 družstiev Pretek č. 1'!O7</f>
        <v>12</v>
      </c>
      <c r="D6" s="44">
        <f>'12 družstiev Pretek č. 1'!P7</f>
        <v>7155</v>
      </c>
      <c r="E6" s="113">
        <f>'12 družstiev Pretek č. 1'!Q7</f>
        <v>3</v>
      </c>
      <c r="F6" s="43">
        <f>'12 družstiev Pretek č. 2'!O7</f>
        <v>12</v>
      </c>
      <c r="G6" s="44">
        <f>'12 družstiev Pretek č. 2'!P7</f>
        <v>7945</v>
      </c>
      <c r="H6" s="113">
        <f>'12 družstiev Pretek č. 2'!Q7</f>
        <v>3</v>
      </c>
      <c r="I6" s="43">
        <f>'12 družstiev Pretek č. 3'!O7</f>
        <v>0</v>
      </c>
      <c r="J6" s="44">
        <f>'12 družstiev Pretek č. 3'!P7</f>
        <v>0</v>
      </c>
      <c r="K6" s="113">
        <f>'12 družstiev Pretek č. 3'!Q7</f>
        <v>1</v>
      </c>
      <c r="L6" s="43">
        <f>'12 družstiev Pretek č. 4'!O7</f>
        <v>0</v>
      </c>
      <c r="M6" s="44">
        <f>'12 družstiev Pretek č. 4'!P7</f>
        <v>0</v>
      </c>
      <c r="N6" s="77">
        <f>'12 družstiev Pretek č. 4'!Q7</f>
        <v>1</v>
      </c>
      <c r="O6" s="50">
        <f t="shared" si="0"/>
        <v>24</v>
      </c>
      <c r="P6" s="51">
        <f t="shared" si="0"/>
        <v>15100</v>
      </c>
      <c r="Q6" s="49">
        <f>AA6</f>
        <v>3</v>
      </c>
      <c r="R6" s="3"/>
      <c r="S6" s="3"/>
      <c r="V6" s="42">
        <f t="shared" ref="V6:V16" si="1">(RANK(O6,$O$5:$O$16,1))</f>
        <v>3</v>
      </c>
      <c r="W6">
        <f t="shared" ref="W6:W16" si="2">RANK(P6,$P$5:$P$16,0)</f>
        <v>2</v>
      </c>
      <c r="X6">
        <f t="shared" ref="X6:X16" si="3">V6+W6*0.001</f>
        <v>3.0019999999999998</v>
      </c>
      <c r="AA6">
        <f t="shared" ref="AA6:AA16" si="4">RANK(X6,$X$5:$X$16,1)</f>
        <v>3</v>
      </c>
    </row>
    <row r="7" spans="1:27" ht="35.1" customHeight="1" thickBot="1" x14ac:dyDescent="0.25">
      <c r="A7" s="2">
        <v>3</v>
      </c>
      <c r="B7" s="133" t="str">
        <f>'12 družstiev Pretek č. 4'!B9</f>
        <v>Košice                        Slange Team A</v>
      </c>
      <c r="C7" s="43">
        <f>'12 družstiev Pretek č. 1'!O9</f>
        <v>8</v>
      </c>
      <c r="D7" s="44">
        <f>'12 družstiev Pretek č. 1'!P9</f>
        <v>8720</v>
      </c>
      <c r="E7" s="113">
        <f>'12 družstiev Pretek č. 1'!Q9</f>
        <v>2</v>
      </c>
      <c r="F7" s="43">
        <f>'12 družstiev Pretek č. 2'!O9</f>
        <v>15</v>
      </c>
      <c r="G7" s="44">
        <f>'12 družstiev Pretek č. 2'!P9</f>
        <v>5860</v>
      </c>
      <c r="H7" s="113">
        <f>'12 družstiev Pretek č. 2'!Q9</f>
        <v>4</v>
      </c>
      <c r="I7" s="43">
        <f>'12 družstiev Pretek č. 3'!O9</f>
        <v>0</v>
      </c>
      <c r="J7" s="44">
        <f>'12 družstiev Pretek č. 3'!P9</f>
        <v>0</v>
      </c>
      <c r="K7" s="113">
        <f>'12 družstiev Pretek č. 3'!Q9</f>
        <v>1</v>
      </c>
      <c r="L7" s="43">
        <f>'12 družstiev Pretek č. 4'!O9</f>
        <v>0</v>
      </c>
      <c r="M7" s="44">
        <f>'12 družstiev Pretek č. 4'!P9</f>
        <v>0</v>
      </c>
      <c r="N7" s="77">
        <f>'12 družstiev Pretek č. 4'!Q9</f>
        <v>1</v>
      </c>
      <c r="O7" s="50">
        <f t="shared" si="0"/>
        <v>23</v>
      </c>
      <c r="P7" s="51">
        <f t="shared" si="0"/>
        <v>14580</v>
      </c>
      <c r="Q7" s="49">
        <f t="shared" ref="Q7:Q16" si="5">AA7</f>
        <v>2</v>
      </c>
      <c r="R7" s="3"/>
      <c r="S7" s="3"/>
      <c r="V7" s="42">
        <f t="shared" si="1"/>
        <v>2</v>
      </c>
      <c r="W7">
        <f t="shared" si="2"/>
        <v>3</v>
      </c>
      <c r="X7">
        <f t="shared" si="3"/>
        <v>2.0030000000000001</v>
      </c>
      <c r="AA7">
        <f t="shared" si="4"/>
        <v>2</v>
      </c>
    </row>
    <row r="8" spans="1:27" ht="35.1" customHeight="1" thickBot="1" x14ac:dyDescent="0.25">
      <c r="A8" s="7">
        <v>4</v>
      </c>
      <c r="B8" s="133" t="str">
        <f>'12 družstiev Pretek č. 4'!B11</f>
        <v>Košice                        Veteran team</v>
      </c>
      <c r="C8" s="43">
        <f>'12 družstiev Pretek č. 1'!O11</f>
        <v>18</v>
      </c>
      <c r="D8" s="44">
        <f>'12 družstiev Pretek č. 1'!P11</f>
        <v>3035</v>
      </c>
      <c r="E8" s="113">
        <f>'12 družstiev Pretek č. 1'!Q11</f>
        <v>8</v>
      </c>
      <c r="F8" s="43">
        <f>'12 družstiev Pretek č. 2'!O11</f>
        <v>22</v>
      </c>
      <c r="G8" s="44">
        <f>'12 družstiev Pretek č. 2'!P11</f>
        <v>2630</v>
      </c>
      <c r="H8" s="113">
        <f>'12 družstiev Pretek č. 2'!Q11</f>
        <v>9</v>
      </c>
      <c r="I8" s="43">
        <f>'12 družstiev Pretek č. 3'!O11</f>
        <v>0</v>
      </c>
      <c r="J8" s="44">
        <f>'12 družstiev Pretek č. 3'!P11</f>
        <v>0</v>
      </c>
      <c r="K8" s="113">
        <f>'12 družstiev Pretek č. 3'!Q11</f>
        <v>1</v>
      </c>
      <c r="L8" s="43">
        <f>'12 družstiev Pretek č. 4'!O11</f>
        <v>0</v>
      </c>
      <c r="M8" s="44">
        <f>'12 družstiev Pretek č. 4'!P11</f>
        <v>0</v>
      </c>
      <c r="N8" s="77">
        <f>'12 družstiev Pretek č. 4'!Q11</f>
        <v>1</v>
      </c>
      <c r="O8" s="50">
        <f t="shared" si="0"/>
        <v>40</v>
      </c>
      <c r="P8" s="51">
        <f t="shared" si="0"/>
        <v>5665</v>
      </c>
      <c r="Q8" s="49">
        <f t="shared" si="5"/>
        <v>8</v>
      </c>
      <c r="R8" s="3"/>
      <c r="S8" s="3"/>
      <c r="V8" s="42">
        <f t="shared" si="1"/>
        <v>8</v>
      </c>
      <c r="W8">
        <f t="shared" si="2"/>
        <v>9</v>
      </c>
      <c r="X8">
        <f t="shared" si="3"/>
        <v>8.0090000000000003</v>
      </c>
      <c r="AA8">
        <f t="shared" si="4"/>
        <v>8</v>
      </c>
    </row>
    <row r="9" spans="1:27" ht="35.1" customHeight="1" thickBot="1" x14ac:dyDescent="0.25">
      <c r="A9" s="2">
        <v>5</v>
      </c>
      <c r="B9" s="133" t="str">
        <f>'12 družstiev Pretek č. 4'!B13</f>
        <v>Považská Bystrica  Browning 2</v>
      </c>
      <c r="C9" s="43">
        <f>'12 družstiev Pretek č. 1'!O13</f>
        <v>17</v>
      </c>
      <c r="D9" s="44">
        <f>'12 družstiev Pretek č. 1'!P13</f>
        <v>3175</v>
      </c>
      <c r="E9" s="113">
        <f>'12 družstiev Pretek č. 1'!Q13</f>
        <v>7</v>
      </c>
      <c r="F9" s="43">
        <f>'12 družstiev Pretek č. 2'!O13</f>
        <v>19</v>
      </c>
      <c r="G9" s="44">
        <f>'12 družstiev Pretek č. 2'!P13</f>
        <v>3310</v>
      </c>
      <c r="H9" s="113">
        <f>'12 družstiev Pretek č. 2'!Q13</f>
        <v>7</v>
      </c>
      <c r="I9" s="43">
        <f>'12 družstiev Pretek č. 3'!O13</f>
        <v>0</v>
      </c>
      <c r="J9" s="44">
        <f>'12 družstiev Pretek č. 3'!P13</f>
        <v>0</v>
      </c>
      <c r="K9" s="113">
        <f>'12 družstiev Pretek č. 3'!Q13</f>
        <v>1</v>
      </c>
      <c r="L9" s="43">
        <f>'12 družstiev Pretek č. 4'!O13</f>
        <v>0</v>
      </c>
      <c r="M9" s="44">
        <f>'12 družstiev Pretek č. 4'!P13</f>
        <v>0</v>
      </c>
      <c r="N9" s="77">
        <f>'12 družstiev Pretek č. 4'!Q13</f>
        <v>1</v>
      </c>
      <c r="O9" s="50">
        <f t="shared" si="0"/>
        <v>36</v>
      </c>
      <c r="P9" s="51">
        <f t="shared" si="0"/>
        <v>6485</v>
      </c>
      <c r="Q9" s="49">
        <f t="shared" si="5"/>
        <v>7</v>
      </c>
      <c r="R9" s="84"/>
      <c r="S9" s="3"/>
      <c r="V9" s="42">
        <f t="shared" si="1"/>
        <v>6</v>
      </c>
      <c r="W9">
        <f t="shared" si="2"/>
        <v>7</v>
      </c>
      <c r="X9">
        <f t="shared" si="3"/>
        <v>6.0069999999999997</v>
      </c>
      <c r="AA9">
        <f t="shared" si="4"/>
        <v>7</v>
      </c>
    </row>
    <row r="10" spans="1:27" ht="35.1" customHeight="1" thickBot="1" x14ac:dyDescent="0.25">
      <c r="A10" s="7">
        <v>6</v>
      </c>
      <c r="B10" s="133" t="str">
        <f>'12 družstiev Pretek č. 4'!B15</f>
        <v>Veľké Kapušany</v>
      </c>
      <c r="C10" s="43">
        <f>'12 družstiev Pretek č. 1'!O15</f>
        <v>26</v>
      </c>
      <c r="D10" s="44">
        <f>'12 družstiev Pretek č. 1'!P15</f>
        <v>660</v>
      </c>
      <c r="E10" s="113">
        <f>'12 družstiev Pretek č. 1'!Q15</f>
        <v>9</v>
      </c>
      <c r="F10" s="43">
        <f>'12 družstiev Pretek č. 2'!O15</f>
        <v>17</v>
      </c>
      <c r="G10" s="44">
        <f>'12 družstiev Pretek č. 2'!P15</f>
        <v>5810</v>
      </c>
      <c r="H10" s="113">
        <f>'12 družstiev Pretek č. 2'!Q15</f>
        <v>6</v>
      </c>
      <c r="I10" s="43">
        <f>'12 družstiev Pretek č. 3'!O15</f>
        <v>0</v>
      </c>
      <c r="J10" s="44">
        <f>'12 družstiev Pretek č. 3'!P15</f>
        <v>0</v>
      </c>
      <c r="K10" s="113">
        <f>'12 družstiev Pretek č. 3'!Q15</f>
        <v>1</v>
      </c>
      <c r="L10" s="43">
        <f>'12 družstiev Pretek č. 4'!O15</f>
        <v>0</v>
      </c>
      <c r="M10" s="44">
        <f>'12 družstiev Pretek č. 4'!P15</f>
        <v>0</v>
      </c>
      <c r="N10" s="77">
        <f>'12 družstiev Pretek č. 4'!Q15</f>
        <v>1</v>
      </c>
      <c r="O10" s="50">
        <f t="shared" si="0"/>
        <v>43</v>
      </c>
      <c r="P10" s="51">
        <f t="shared" si="0"/>
        <v>6470</v>
      </c>
      <c r="Q10" s="49">
        <f t="shared" si="5"/>
        <v>9</v>
      </c>
      <c r="R10" s="3"/>
      <c r="S10" s="3"/>
      <c r="V10" s="42">
        <f t="shared" si="1"/>
        <v>9</v>
      </c>
      <c r="W10">
        <f t="shared" si="2"/>
        <v>8</v>
      </c>
      <c r="X10">
        <f t="shared" si="3"/>
        <v>9.0079999999999991</v>
      </c>
      <c r="AA10">
        <f t="shared" si="4"/>
        <v>9</v>
      </c>
    </row>
    <row r="11" spans="1:27" ht="35.1" customHeight="1" thickBot="1" x14ac:dyDescent="0.25">
      <c r="A11" s="2">
        <v>7</v>
      </c>
      <c r="B11" s="133" t="str">
        <f>'12 družstiev Pretek č. 4'!B17</f>
        <v>Veľký Krtíš</v>
      </c>
      <c r="C11" s="43">
        <f>'12 družstiev Pretek č. 1'!O17</f>
        <v>17</v>
      </c>
      <c r="D11" s="44">
        <f>'12 družstiev Pretek č. 1'!P17</f>
        <v>3680</v>
      </c>
      <c r="E11" s="113">
        <f>'12 družstiev Pretek č. 1'!Q17</f>
        <v>6</v>
      </c>
      <c r="F11" s="43">
        <f>'12 družstiev Pretek č. 2'!O17</f>
        <v>11</v>
      </c>
      <c r="G11" s="44">
        <f>'12 družstiev Pretek č. 2'!P17</f>
        <v>8130</v>
      </c>
      <c r="H11" s="113">
        <f>'12 družstiev Pretek č. 2'!Q17</f>
        <v>2</v>
      </c>
      <c r="I11" s="43">
        <f>'12 družstiev Pretek č. 3'!O17</f>
        <v>0</v>
      </c>
      <c r="J11" s="44">
        <f>'12 družstiev Pretek č. 3'!P17</f>
        <v>0</v>
      </c>
      <c r="K11" s="113">
        <f>'12 družstiev Pretek č. 3'!Q17</f>
        <v>1</v>
      </c>
      <c r="L11" s="43">
        <f>'12 družstiev Pretek č. 4'!O17</f>
        <v>0</v>
      </c>
      <c r="M11" s="44">
        <f>'12 družstiev Pretek č. 4'!P17</f>
        <v>0</v>
      </c>
      <c r="N11" s="77">
        <f>'12 družstiev Pretek č. 4'!Q17</f>
        <v>1</v>
      </c>
      <c r="O11" s="50">
        <f t="shared" si="0"/>
        <v>28</v>
      </c>
      <c r="P11" s="51">
        <f t="shared" si="0"/>
        <v>11810</v>
      </c>
      <c r="Q11" s="49">
        <f t="shared" si="5"/>
        <v>5</v>
      </c>
      <c r="R11" s="3"/>
      <c r="S11" s="3"/>
      <c r="V11" s="42">
        <f t="shared" si="1"/>
        <v>4</v>
      </c>
      <c r="W11">
        <f t="shared" si="2"/>
        <v>5</v>
      </c>
      <c r="X11">
        <f t="shared" si="3"/>
        <v>4.0049999999999999</v>
      </c>
      <c r="AA11">
        <f t="shared" si="4"/>
        <v>5</v>
      </c>
    </row>
    <row r="12" spans="1:27" ht="35.1" customHeight="1" thickBot="1" x14ac:dyDescent="0.25">
      <c r="A12" s="7">
        <v>8</v>
      </c>
      <c r="B12" s="133" t="str">
        <f>'12 družstiev Pretek č. 4'!B19</f>
        <v>Žilina</v>
      </c>
      <c r="C12" s="43">
        <f>'12 družstiev Pretek č. 1'!O19</f>
        <v>8</v>
      </c>
      <c r="D12" s="44">
        <f>'12 družstiev Pretek č. 1'!P19</f>
        <v>9120</v>
      </c>
      <c r="E12" s="113">
        <f>'12 družstiev Pretek č. 1'!Q19</f>
        <v>1</v>
      </c>
      <c r="F12" s="43">
        <f>'12 družstiev Pretek č. 2'!O19</f>
        <v>5</v>
      </c>
      <c r="G12" s="44">
        <f>'12 družstiev Pretek č. 2'!P19</f>
        <v>13005</v>
      </c>
      <c r="H12" s="113">
        <f>'12 družstiev Pretek č. 2'!Q19</f>
        <v>1</v>
      </c>
      <c r="I12" s="43">
        <f>'12 družstiev Pretek č. 3'!O19</f>
        <v>0</v>
      </c>
      <c r="J12" s="44">
        <f>'12 družstiev Pretek č. 3'!P19</f>
        <v>0</v>
      </c>
      <c r="K12" s="113">
        <f>'12 družstiev Pretek č. 3'!Q19</f>
        <v>1</v>
      </c>
      <c r="L12" s="43">
        <f>'12 družstiev Pretek č. 4'!O19</f>
        <v>0</v>
      </c>
      <c r="M12" s="44">
        <f>'12 družstiev Pretek č. 4'!P19</f>
        <v>0</v>
      </c>
      <c r="N12" s="77">
        <f>'12 družstiev Pretek č. 4'!Q19</f>
        <v>1</v>
      </c>
      <c r="O12" s="50">
        <f t="shared" si="0"/>
        <v>13</v>
      </c>
      <c r="P12" s="51">
        <f t="shared" si="0"/>
        <v>22125</v>
      </c>
      <c r="Q12" s="49">
        <f t="shared" si="5"/>
        <v>1</v>
      </c>
      <c r="R12" s="3"/>
      <c r="S12" s="3"/>
      <c r="V12" s="42">
        <f t="shared" si="1"/>
        <v>1</v>
      </c>
      <c r="W12">
        <f t="shared" si="2"/>
        <v>1</v>
      </c>
      <c r="X12">
        <f t="shared" si="3"/>
        <v>1.0009999999999999</v>
      </c>
      <c r="AA12">
        <f t="shared" si="4"/>
        <v>1</v>
      </c>
    </row>
    <row r="13" spans="1:27" ht="35.1" customHeight="1" x14ac:dyDescent="0.2">
      <c r="A13" s="2">
        <v>9</v>
      </c>
      <c r="B13" s="133" t="str">
        <f>'12 družstiev Pretek č. 4'!B21</f>
        <v xml:space="preserve">Košice E                            </v>
      </c>
      <c r="C13" s="43">
        <f>'12 družstiev Pretek č. 1'!O21</f>
        <v>17</v>
      </c>
      <c r="D13" s="44">
        <f>'12 družstiev Pretek č. 1'!P21</f>
        <v>6470</v>
      </c>
      <c r="E13" s="113">
        <f>'12 družstiev Pretek č. 1'!Q21</f>
        <v>5</v>
      </c>
      <c r="F13" s="43">
        <f>'12 družstiev Pretek č. 2'!O21</f>
        <v>19</v>
      </c>
      <c r="G13" s="44">
        <f>'12 družstiev Pretek č. 2'!P21</f>
        <v>3105</v>
      </c>
      <c r="H13" s="113">
        <f>'12 družstiev Pretek č. 2'!Q21</f>
        <v>8</v>
      </c>
      <c r="I13" s="43">
        <f>'12 družstiev Pretek č. 3'!O21</f>
        <v>0</v>
      </c>
      <c r="J13" s="44">
        <f>'12 družstiev Pretek č. 3'!P21</f>
        <v>0</v>
      </c>
      <c r="K13" s="113">
        <f>'12 družstiev Pretek č. 3'!Q21</f>
        <v>1</v>
      </c>
      <c r="L13" s="43">
        <f>'12 družstiev Pretek č. 4'!O21</f>
        <v>0</v>
      </c>
      <c r="M13" s="44">
        <f>'12 družstiev Pretek č. 4'!P21</f>
        <v>0</v>
      </c>
      <c r="N13" s="77">
        <f>'12 družstiev Pretek č. 4'!Q21</f>
        <v>1</v>
      </c>
      <c r="O13" s="50">
        <f t="shared" si="0"/>
        <v>36</v>
      </c>
      <c r="P13" s="51">
        <f t="shared" si="0"/>
        <v>9575</v>
      </c>
      <c r="Q13" s="49">
        <f t="shared" si="5"/>
        <v>6</v>
      </c>
      <c r="R13" s="3"/>
      <c r="S13" s="3"/>
      <c r="V13" s="42">
        <f t="shared" si="1"/>
        <v>6</v>
      </c>
      <c r="W13">
        <f t="shared" si="2"/>
        <v>6</v>
      </c>
      <c r="X13">
        <f t="shared" si="3"/>
        <v>6.0060000000000002</v>
      </c>
      <c r="AA13">
        <f t="shared" si="4"/>
        <v>6</v>
      </c>
    </row>
    <row r="14" spans="1:27" ht="35.1" hidden="1" customHeight="1" thickBot="1" x14ac:dyDescent="0.25">
      <c r="A14" s="7">
        <v>10</v>
      </c>
      <c r="B14" s="133" t="str">
        <f>'12 družstiev Pretek č. 4'!B23</f>
        <v>M</v>
      </c>
      <c r="C14" s="43">
        <f>'12 družstiev Pretek č. 1'!O23</f>
        <v>33</v>
      </c>
      <c r="D14" s="44">
        <f>'12 družstiev Pretek č. 1'!P23</f>
        <v>-9</v>
      </c>
      <c r="E14" s="113">
        <f>'12 družstiev Pretek č. 1'!Q23</f>
        <v>10</v>
      </c>
      <c r="F14" s="43">
        <f>'12 družstiev Pretek č. 2'!O23</f>
        <v>33</v>
      </c>
      <c r="G14" s="44">
        <f>'12 družstiev Pretek č. 2'!P23</f>
        <v>-9</v>
      </c>
      <c r="H14" s="113">
        <f>'12 družstiev Pretek č. 2'!Q23</f>
        <v>10</v>
      </c>
      <c r="I14" s="43">
        <f>'12 družstiev Pretek č. 3'!O23</f>
        <v>0</v>
      </c>
      <c r="J14" s="44">
        <f>'12 družstiev Pretek č. 3'!P23</f>
        <v>0</v>
      </c>
      <c r="K14" s="113">
        <f>'12 družstiev Pretek č. 3'!Q23</f>
        <v>1</v>
      </c>
      <c r="L14" s="43">
        <f>'12 družstiev Pretek č. 4'!O23</f>
        <v>0</v>
      </c>
      <c r="M14" s="44">
        <f>'12 družstiev Pretek č. 4'!P23</f>
        <v>0</v>
      </c>
      <c r="N14" s="77">
        <f>'12 družstiev Pretek č. 4'!Q23</f>
        <v>1</v>
      </c>
      <c r="O14" s="50">
        <f t="shared" si="0"/>
        <v>66</v>
      </c>
      <c r="P14" s="51">
        <f t="shared" si="0"/>
        <v>-18</v>
      </c>
      <c r="Q14" s="49">
        <f t="shared" si="5"/>
        <v>10</v>
      </c>
      <c r="R14" s="85"/>
      <c r="S14" s="3"/>
      <c r="V14" s="42">
        <f t="shared" si="1"/>
        <v>10</v>
      </c>
      <c r="W14">
        <f t="shared" si="2"/>
        <v>10</v>
      </c>
      <c r="X14">
        <f t="shared" si="3"/>
        <v>10.01</v>
      </c>
      <c r="AA14">
        <f t="shared" si="4"/>
        <v>10</v>
      </c>
    </row>
    <row r="15" spans="1:27" ht="35.1" hidden="1" customHeight="1" thickBot="1" x14ac:dyDescent="0.25">
      <c r="A15" s="7">
        <v>11</v>
      </c>
      <c r="B15" s="133" t="str">
        <f>'12 družstiev Pretek č. 4'!B25</f>
        <v>N</v>
      </c>
      <c r="C15" s="43">
        <f>'12 družstiev Pretek č. 1'!O25</f>
        <v>33</v>
      </c>
      <c r="D15" s="44">
        <f>'12 družstiev Pretek č. 1'!P25</f>
        <v>-9</v>
      </c>
      <c r="E15" s="113">
        <f>'12 družstiev Pretek č. 1'!Q25</f>
        <v>10</v>
      </c>
      <c r="F15" s="43">
        <f>'12 družstiev Pretek č. 2'!O25</f>
        <v>33</v>
      </c>
      <c r="G15" s="44">
        <f>'12 družstiev Pretek č. 2'!P25</f>
        <v>-9</v>
      </c>
      <c r="H15" s="113">
        <f>'12 družstiev Pretek č. 2'!Q25</f>
        <v>10</v>
      </c>
      <c r="I15" s="43">
        <f>'12 družstiev Pretek č. 3'!O25</f>
        <v>0</v>
      </c>
      <c r="J15" s="44">
        <f>'12 družstiev Pretek č. 3'!P25</f>
        <v>0</v>
      </c>
      <c r="K15" s="113">
        <f>'12 družstiev Pretek č. 3'!Q25</f>
        <v>1</v>
      </c>
      <c r="L15" s="43">
        <f>'12 družstiev Pretek č. 4'!O25</f>
        <v>0</v>
      </c>
      <c r="M15" s="44">
        <f>'12 družstiev Pretek č. 4'!P25</f>
        <v>0</v>
      </c>
      <c r="N15" s="77">
        <f>'12 družstiev Pretek č. 4'!Q25</f>
        <v>1</v>
      </c>
      <c r="O15" s="50">
        <f t="shared" si="0"/>
        <v>66</v>
      </c>
      <c r="P15" s="51">
        <f t="shared" si="0"/>
        <v>-18</v>
      </c>
      <c r="Q15" s="49">
        <f t="shared" si="5"/>
        <v>10</v>
      </c>
      <c r="R15" s="3"/>
      <c r="S15" s="3"/>
      <c r="V15" s="42">
        <f t="shared" si="1"/>
        <v>10</v>
      </c>
      <c r="W15">
        <f t="shared" si="2"/>
        <v>10</v>
      </c>
      <c r="X15">
        <f t="shared" si="3"/>
        <v>10.01</v>
      </c>
      <c r="AA15">
        <f t="shared" si="4"/>
        <v>10</v>
      </c>
    </row>
    <row r="16" spans="1:27" ht="35.1" hidden="1" customHeight="1" thickBot="1" x14ac:dyDescent="0.25">
      <c r="A16" s="4">
        <v>12</v>
      </c>
      <c r="B16" s="133" t="str">
        <f>'12 družstiev Pretek č. 4'!B27</f>
        <v>O</v>
      </c>
      <c r="C16" s="66">
        <f>'12 družstiev Pretek č. 1'!O27</f>
        <v>33</v>
      </c>
      <c r="D16" s="53">
        <f>'12 družstiev Pretek č. 1'!P27</f>
        <v>-9</v>
      </c>
      <c r="E16" s="54">
        <f>'12 družstiev Pretek č. 1'!Q27</f>
        <v>10</v>
      </c>
      <c r="F16" s="66">
        <f>'12 družstiev Pretek č. 2'!O27</f>
        <v>33</v>
      </c>
      <c r="G16" s="53">
        <f>'12 družstiev Pretek č. 2'!P27</f>
        <v>-9</v>
      </c>
      <c r="H16" s="54">
        <f>'12 družstiev Pretek č. 2'!Q27</f>
        <v>10</v>
      </c>
      <c r="I16" s="66">
        <f>'12 družstiev Pretek č. 3'!O27</f>
        <v>0</v>
      </c>
      <c r="J16" s="53">
        <f>'12 družstiev Pretek č. 3'!P27</f>
        <v>0</v>
      </c>
      <c r="K16" s="54">
        <f>'12 družstiev Pretek č. 3'!Q27</f>
        <v>1</v>
      </c>
      <c r="L16" s="66">
        <f>'12 družstiev Pretek č. 4'!O27</f>
        <v>0</v>
      </c>
      <c r="M16" s="53">
        <f>'12 družstiev Pretek č. 4'!P27</f>
        <v>0</v>
      </c>
      <c r="N16" s="78">
        <f>'12 družstiev Pretek č. 4'!Q27</f>
        <v>1</v>
      </c>
      <c r="O16" s="60">
        <f t="shared" si="0"/>
        <v>66</v>
      </c>
      <c r="P16" s="61">
        <f t="shared" si="0"/>
        <v>-18</v>
      </c>
      <c r="Q16" s="114">
        <f t="shared" si="5"/>
        <v>10</v>
      </c>
      <c r="R16" s="3"/>
      <c r="S16" s="3"/>
      <c r="V16" s="42">
        <f t="shared" si="1"/>
        <v>10</v>
      </c>
      <c r="W16">
        <f t="shared" si="2"/>
        <v>10</v>
      </c>
      <c r="X16">
        <f t="shared" si="3"/>
        <v>10.01</v>
      </c>
      <c r="AA16">
        <f t="shared" si="4"/>
        <v>10</v>
      </c>
    </row>
    <row r="17" spans="1:19" ht="27.75" customHeight="1" x14ac:dyDescent="0.25">
      <c r="A17" s="256" t="s">
        <v>67</v>
      </c>
      <c r="B17" s="256"/>
      <c r="C17" s="256"/>
      <c r="D17" s="256"/>
      <c r="E17" s="256"/>
      <c r="F17" s="256"/>
      <c r="G17" s="256"/>
      <c r="H17" s="256"/>
      <c r="I17" s="256"/>
      <c r="J17" s="256"/>
      <c r="K17" s="256"/>
      <c r="L17" s="256"/>
      <c r="M17" s="256"/>
      <c r="N17" s="256"/>
      <c r="O17" s="256"/>
      <c r="P17" s="256"/>
      <c r="Q17" s="256"/>
      <c r="R17" s="24"/>
      <c r="S17" s="24"/>
    </row>
    <row r="18" spans="1:19" ht="20.100000000000001" customHeight="1" x14ac:dyDescent="0.2">
      <c r="A18" s="1"/>
      <c r="B18" s="134"/>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honeticPr fontId="19" type="noConversion"/>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showGridLines="0" zoomScale="85" zoomScaleNormal="85" workbookViewId="0">
      <selection sqref="A1:B1"/>
    </sheetView>
  </sheetViews>
  <sheetFormatPr defaultColWidth="8.85546875"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42578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87"/>
      <c r="B1" s="188"/>
      <c r="C1" s="198" t="s">
        <v>111</v>
      </c>
      <c r="D1" s="199"/>
      <c r="E1" s="199"/>
      <c r="F1" s="199"/>
      <c r="G1" s="199"/>
      <c r="H1" s="199"/>
      <c r="I1" s="199"/>
      <c r="J1" s="171" t="s">
        <v>70</v>
      </c>
      <c r="K1" s="172"/>
      <c r="L1" s="172"/>
      <c r="M1" s="172"/>
      <c r="N1" s="171" t="s">
        <v>71</v>
      </c>
      <c r="O1" s="172"/>
      <c r="P1" s="172"/>
      <c r="Q1" s="173"/>
      <c r="T1" s="207" t="s">
        <v>44</v>
      </c>
      <c r="U1" s="208"/>
      <c r="V1" s="209"/>
    </row>
    <row r="2" spans="1:52" ht="20.25" customHeight="1" x14ac:dyDescent="0.2">
      <c r="A2" s="194"/>
      <c r="B2" s="190" t="s">
        <v>18</v>
      </c>
      <c r="C2" s="191" t="s">
        <v>4</v>
      </c>
      <c r="D2" s="192"/>
      <c r="E2" s="193"/>
      <c r="F2" s="191" t="s">
        <v>5</v>
      </c>
      <c r="G2" s="192"/>
      <c r="H2" s="193"/>
      <c r="I2" s="191" t="s">
        <v>6</v>
      </c>
      <c r="J2" s="192"/>
      <c r="K2" s="193"/>
      <c r="L2" s="191" t="s">
        <v>7</v>
      </c>
      <c r="M2" s="192"/>
      <c r="N2" s="192"/>
      <c r="O2" s="183" t="s">
        <v>13</v>
      </c>
      <c r="P2" s="183" t="s">
        <v>14</v>
      </c>
      <c r="Q2" s="182" t="s">
        <v>11</v>
      </c>
      <c r="T2" s="210" t="s">
        <v>45</v>
      </c>
      <c r="U2" s="212" t="s">
        <v>46</v>
      </c>
      <c r="V2" s="214" t="s">
        <v>1</v>
      </c>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row>
    <row r="3" spans="1:52" ht="15.95" customHeight="1" x14ac:dyDescent="0.2">
      <c r="A3" s="194"/>
      <c r="B3" s="190"/>
      <c r="C3" s="195" t="s">
        <v>8</v>
      </c>
      <c r="D3" s="196"/>
      <c r="E3" s="197"/>
      <c r="F3" s="195" t="s">
        <v>8</v>
      </c>
      <c r="G3" s="196"/>
      <c r="H3" s="197"/>
      <c r="I3" s="195" t="s">
        <v>8</v>
      </c>
      <c r="J3" s="196"/>
      <c r="K3" s="197"/>
      <c r="L3" s="195" t="s">
        <v>8</v>
      </c>
      <c r="M3" s="196"/>
      <c r="N3" s="196"/>
      <c r="O3" s="184"/>
      <c r="P3" s="184"/>
      <c r="Q3" s="182"/>
      <c r="T3" s="210"/>
      <c r="U3" s="212"/>
      <c r="V3" s="214"/>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row>
    <row r="4" spans="1:52" ht="15.95" customHeight="1" thickBot="1" x14ac:dyDescent="0.25">
      <c r="A4" s="194"/>
      <c r="B4" s="190"/>
      <c r="C4" s="62" t="s">
        <v>9</v>
      </c>
      <c r="D4" s="63" t="s">
        <v>10</v>
      </c>
      <c r="E4" s="64" t="s">
        <v>0</v>
      </c>
      <c r="F4" s="62" t="s">
        <v>9</v>
      </c>
      <c r="G4" s="63" t="s">
        <v>10</v>
      </c>
      <c r="H4" s="64" t="s">
        <v>0</v>
      </c>
      <c r="I4" s="62" t="s">
        <v>9</v>
      </c>
      <c r="J4" s="63" t="s">
        <v>10</v>
      </c>
      <c r="K4" s="64" t="s">
        <v>0</v>
      </c>
      <c r="L4" s="62" t="s">
        <v>9</v>
      </c>
      <c r="M4" s="63" t="s">
        <v>10</v>
      </c>
      <c r="N4" s="65" t="s">
        <v>0</v>
      </c>
      <c r="O4" s="185"/>
      <c r="P4" s="185"/>
      <c r="Q4" s="182"/>
      <c r="T4" s="211"/>
      <c r="U4" s="213"/>
      <c r="V4" s="215"/>
      <c r="W4" s="206"/>
      <c r="X4" s="206"/>
      <c r="Y4" s="206"/>
      <c r="Z4" s="206"/>
      <c r="AA4" s="206"/>
      <c r="AB4" s="206"/>
      <c r="AC4" s="206"/>
      <c r="AD4" s="206"/>
      <c r="AE4" s="206"/>
      <c r="AF4" s="206"/>
      <c r="AG4" s="206"/>
      <c r="AH4" s="206"/>
      <c r="AI4" s="206"/>
      <c r="AJ4" s="206"/>
      <c r="AK4" s="206"/>
      <c r="AL4" s="206"/>
      <c r="AM4" s="206"/>
      <c r="AN4" s="206"/>
      <c r="AO4" s="206"/>
      <c r="AP4" s="206"/>
      <c r="AQ4" s="206"/>
      <c r="AR4" s="206"/>
      <c r="AS4" s="206"/>
      <c r="AT4" s="206"/>
      <c r="AU4" s="206"/>
      <c r="AV4" s="206"/>
    </row>
    <row r="5" spans="1:52" ht="19.5" customHeight="1" x14ac:dyDescent="0.2">
      <c r="A5" s="177">
        <v>1</v>
      </c>
      <c r="B5" s="152"/>
      <c r="C5" s="167"/>
      <c r="D5" s="168"/>
      <c r="E5" s="75"/>
      <c r="F5" s="167"/>
      <c r="G5" s="200"/>
      <c r="H5" s="75"/>
      <c r="I5" s="167"/>
      <c r="J5" s="200"/>
      <c r="K5" s="75"/>
      <c r="L5" s="167"/>
      <c r="M5" s="200"/>
      <c r="N5" s="75"/>
      <c r="O5" s="180">
        <f>SUM(E6+H6+K6+N6)</f>
        <v>0</v>
      </c>
      <c r="P5" s="165">
        <f>SUM(D6+G6+J6+M6)</f>
        <v>0</v>
      </c>
      <c r="Q5" s="163">
        <f>AD6</f>
        <v>1</v>
      </c>
      <c r="T5" s="216">
        <f>O5+'12 družstiev Pretek č. 1'!O5+'12 družstiev Pretek č. 2'!O5+'12 družstiev Pretek č. 3'!O5+'12 družstiev Pretek č. 4'!O5</f>
        <v>28</v>
      </c>
      <c r="U5" s="165">
        <f>P5+'12 družstiev Pretek č. 1'!P5+'12 družstiev Pretek č. 2'!P5+'12 družstiev Pretek č. 3'!P5+'12 družstiev Pretek č. 4'!P5</f>
        <v>12285</v>
      </c>
      <c r="V5" s="163">
        <f>AZ6</f>
        <v>4</v>
      </c>
      <c r="Y5" s="174" t="s">
        <v>20</v>
      </c>
      <c r="Z5" s="175"/>
      <c r="AA5" s="175"/>
      <c r="AB5" s="175"/>
      <c r="AC5" s="175"/>
      <c r="AD5" s="176"/>
      <c r="AE5" s="174" t="s">
        <v>21</v>
      </c>
      <c r="AF5" s="175"/>
      <c r="AG5" s="175"/>
      <c r="AH5" s="176"/>
      <c r="AI5" s="174" t="s">
        <v>22</v>
      </c>
      <c r="AJ5" s="175"/>
      <c r="AK5" s="175"/>
      <c r="AL5" s="176"/>
      <c r="AM5" s="174" t="s">
        <v>23</v>
      </c>
      <c r="AN5" s="175"/>
      <c r="AO5" s="175"/>
      <c r="AP5" s="176"/>
      <c r="AQ5" s="174" t="s">
        <v>24</v>
      </c>
      <c r="AR5" s="175"/>
      <c r="AS5" s="175"/>
      <c r="AT5" s="176"/>
      <c r="AU5" s="20" t="s">
        <v>47</v>
      </c>
    </row>
    <row r="6" spans="1:52" ht="19.5" customHeight="1" thickBot="1" x14ac:dyDescent="0.25">
      <c r="A6" s="178"/>
      <c r="B6" s="158"/>
      <c r="C6" s="25"/>
      <c r="D6" s="26"/>
      <c r="E6" s="30">
        <f>IF(ISBLANK(D6),0,IF(ISBLANK(C5),0,IF(E5 = "D",MAX($A$5:$A$28) + 2,AH6)))</f>
        <v>0</v>
      </c>
      <c r="F6" s="25"/>
      <c r="G6" s="26"/>
      <c r="H6" s="30">
        <f>IF(ISBLANK(G6),0,IF(ISBLANK(F5),0,IF(H5 = "D",MAX($A$5:$A$28) + 2,AL6)))</f>
        <v>0</v>
      </c>
      <c r="I6" s="25"/>
      <c r="J6" s="26"/>
      <c r="K6" s="30">
        <f>IF(ISBLANK(J6),0,IF(ISBLANK(I5),0,IF(K5 = "D",MAX($A$5:$A$28) + 2,AP6)))</f>
        <v>0</v>
      </c>
      <c r="L6" s="25"/>
      <c r="M6" s="26"/>
      <c r="N6" s="30">
        <f>IF(ISBLANK(M6),0,IF(ISBLANK(L5),0,IF(N5 = "D",MAX($A$5:$A$28) + 2,AT6)))</f>
        <v>0</v>
      </c>
      <c r="O6" s="181"/>
      <c r="P6" s="166"/>
      <c r="Q6" s="164"/>
      <c r="T6" s="253"/>
      <c r="U6" s="166"/>
      <c r="V6" s="164"/>
      <c r="Y6" s="12">
        <f>O5</f>
        <v>0</v>
      </c>
      <c r="Z6" s="13">
        <f>P5</f>
        <v>0</v>
      </c>
      <c r="AA6" s="8">
        <f>RANK(Y6,$Y$6:$Y$17,1)</f>
        <v>1</v>
      </c>
      <c r="AB6" s="8">
        <f>RANK(Z6,$Z$6:$Z$17,0)</f>
        <v>1</v>
      </c>
      <c r="AC6" s="8">
        <f>AA6+AB6*0.00001</f>
        <v>1.0000100000000001</v>
      </c>
      <c r="AD6" s="22">
        <f>RANK(AC6,$AC$6:$AC$17,1)</f>
        <v>1</v>
      </c>
      <c r="AE6" s="17">
        <f>D6</f>
        <v>0</v>
      </c>
      <c r="AF6" s="18">
        <f>IF(AE6=0,MAX($A$5:$A$28) +1,IF(D5="d",MAX($A$5:$A$28) +2,RANK(AE6,$AE$6:$AE$17,0)))</f>
        <v>13</v>
      </c>
      <c r="AG6" s="8">
        <f t="shared" ref="AG6:AG17" si="0">COUNTIF($AF$6:$AF$17,AF6)</f>
        <v>12</v>
      </c>
      <c r="AH6" s="21" t="str">
        <f>IF(AE6=0,"MAX($A$5:$A$28) +1",IF(AG6 &gt; 1,IF(MOD(AG6,2) = 0,(AF6*AG6+AG6-1)/AG6,(AF6*AG6+AG6)/AG6),IF(AG6=1,AF6,(AF6*AG6+AG6-1)/AG6)))</f>
        <v>MAX($A$5:$A$28) +1</v>
      </c>
      <c r="AI6" s="17">
        <f>G6</f>
        <v>0</v>
      </c>
      <c r="AJ6">
        <f>IF(AI6=0,MAX($A$5:$A$28) +1,IF(G5="d",MAX($A$5:$A$28) +2,RANK(AI6,$AI$6:$AI$17,0)))</f>
        <v>13</v>
      </c>
      <c r="AK6" s="8">
        <f t="shared" ref="AK6:AK17" si="1">COUNTIF($AJ$6:$AJ$17,AJ6)</f>
        <v>12</v>
      </c>
      <c r="AL6" s="21">
        <f>IF(AI6=0,MAX($A$5:$A$28) +1,IF(AK6 &gt; 1,IF(MOD(AK6,2) = 0,(AJ6*AK6+AK6-1)/AK6,(AJ6*AK6+AK6)/AK6),IF(AK6=1,AJ6,(AJ6*AK6+AK6-1)/AK6)))</f>
        <v>13</v>
      </c>
      <c r="AM6" s="17">
        <f>J6</f>
        <v>0</v>
      </c>
      <c r="AN6" s="18">
        <f>IF(AM6=0,MAX($A$5:$A$28) +1,IF(J5="d",MAX($A$5:$A$28) +2,RANK(AM6,$AM$6:$AM$17,0)))</f>
        <v>13</v>
      </c>
      <c r="AO6" s="8">
        <f>COUNTIF($AN$6:$AN$17,AN6)</f>
        <v>12</v>
      </c>
      <c r="AP6" s="21">
        <f>IF(AM6=0,MAX($A$5:$A$28) +1,IF(AO6 &gt; 1,IF(MOD(AO6,2) = 0,(AN6*AO6+AO6-1)/AO6,(AN6*AO6+AO6)/AO6),IF(AO6=1,AN6,(AN6*AO6+AO6-1)/AO6)))</f>
        <v>13</v>
      </c>
      <c r="AQ6" s="17">
        <f>M6</f>
        <v>0</v>
      </c>
      <c r="AR6" s="18">
        <f>IF(AQ6=0,MAX($A$5:$A$28) +1,IF(M5="d",MAX($A$5:$A$28) +2,RANK(AQ6,$AQ$6:$AQ$17,0)))</f>
        <v>13</v>
      </c>
      <c r="AS6" s="8">
        <f>COUNTIF($AR$6:$AR$17,AR6)</f>
        <v>12</v>
      </c>
      <c r="AT6" s="21">
        <f>IF(AQ6=0,MAX($A$5:$A$28) +1,IF(AS6 &gt; 1,IF(MOD(AS6,2) = 0,(AR6*AS6+AS6-1)/AS6,(AR6*AS6+AS6)/AS6),IF(AS6=1,AR6,(AR6*AS6+AS6-1)/AS6)))</f>
        <v>13</v>
      </c>
      <c r="AU6" s="11">
        <f>T5</f>
        <v>28</v>
      </c>
      <c r="AV6" s="11">
        <f>U5</f>
        <v>12285</v>
      </c>
      <c r="AW6">
        <f>RANK(AU6,$AU$6:$AU$17,1)</f>
        <v>4</v>
      </c>
      <c r="AX6">
        <f>RANK(AV6,$AV$6:$AV$17,0)</f>
        <v>4</v>
      </c>
      <c r="AY6">
        <f>AW6+AX6*0.00001</f>
        <v>4.0000400000000003</v>
      </c>
      <c r="AZ6">
        <f>RANK(AY6,$AY$6:$AY$17,1)</f>
        <v>4</v>
      </c>
    </row>
    <row r="7" spans="1:52" ht="19.5" customHeight="1" x14ac:dyDescent="0.2">
      <c r="A7" s="177">
        <v>2</v>
      </c>
      <c r="B7" s="152"/>
      <c r="C7" s="167"/>
      <c r="D7" s="168"/>
      <c r="E7" s="75"/>
      <c r="F7" s="167"/>
      <c r="G7" s="168"/>
      <c r="H7" s="75"/>
      <c r="I7" s="167"/>
      <c r="J7" s="168"/>
      <c r="K7" s="75"/>
      <c r="L7" s="167"/>
      <c r="M7" s="168"/>
      <c r="N7" s="75"/>
      <c r="O7" s="180">
        <f>SUM(E8+H8+K8+N8)</f>
        <v>0</v>
      </c>
      <c r="P7" s="165">
        <f>SUM(D8+G8+J8+M8)</f>
        <v>0</v>
      </c>
      <c r="Q7" s="163">
        <f>AD7</f>
        <v>1</v>
      </c>
      <c r="T7" s="216">
        <f>O7+'12 družstiev Pretek č. 1'!O7+'12 družstiev Pretek č. 2'!O7+'12 družstiev Pretek č. 3'!O7+'12 družstiev Pretek č. 4'!O7</f>
        <v>24</v>
      </c>
      <c r="U7" s="165">
        <f>P7+'12 družstiev Pretek č. 1'!P7+'12 družstiev Pretek č. 2'!P7+'12 družstiev Pretek č. 3'!P7+'12 družstiev Pretek č. 4'!P7</f>
        <v>15100</v>
      </c>
      <c r="V7" s="163">
        <f>AZ7</f>
        <v>3</v>
      </c>
      <c r="Y7" s="12">
        <f>O7</f>
        <v>0</v>
      </c>
      <c r="Z7" s="13">
        <f>P7</f>
        <v>0</v>
      </c>
      <c r="AA7" s="8">
        <f t="shared" ref="AA7:AA17" si="2">RANK(Y7,$Y$6:$Y$17,1)</f>
        <v>1</v>
      </c>
      <c r="AB7" s="8">
        <f t="shared" ref="AB7:AB17" si="3">RANK(Z7,$Z$6:$Z$17,0)</f>
        <v>1</v>
      </c>
      <c r="AC7" s="8">
        <f t="shared" ref="AC7:AC17" si="4">AA7+AB7*0.00001</f>
        <v>1.0000100000000001</v>
      </c>
      <c r="AD7" s="22">
        <f t="shared" ref="AD7:AD17" si="5">RANK(AC7,$AC$6:$AC$17,1)</f>
        <v>1</v>
      </c>
      <c r="AE7" s="17">
        <f>D8</f>
        <v>0</v>
      </c>
      <c r="AF7" s="18">
        <f t="shared" ref="AF7:AF17" si="6">IF(AE7=0,MAX($A$5:$A$28) +1,IF(D6="d",MAX($A$5:$A$28) +2,RANK(AE7,$AE$6:$AE$17,0)))</f>
        <v>13</v>
      </c>
      <c r="AG7" s="8">
        <f t="shared" si="0"/>
        <v>12</v>
      </c>
      <c r="AH7" s="21">
        <f t="shared" ref="AH7:AH8" si="7">IF(AE7=0,MAX($A$5:$A$28) +1,IF(AG7 &gt; 1,IF(MOD(AG7,2) = 0,(AF7*AG7+AG7-1)/AG7,(AF7*AG7+AG7)/AG7),IF(AG7=1,AF7,(AF7*AG7+AG7-1)/AG7)))</f>
        <v>13</v>
      </c>
      <c r="AI7" s="17">
        <f>G8</f>
        <v>0</v>
      </c>
      <c r="AJ7">
        <f t="shared" ref="AJ7:AJ17" si="8">IF(AI7=0,MAX($A$5:$A$28) +1,IF(G6="d",MAX($A$5:$A$28) +2,RANK(AI7,$AI$6:$AI$17,0)))</f>
        <v>13</v>
      </c>
      <c r="AK7" s="8">
        <f t="shared" si="1"/>
        <v>12</v>
      </c>
      <c r="AL7" s="21">
        <f t="shared" ref="AL7:AL17" si="9">IF(AI7=0,MAX($A$5:$A$28) +1,IF(AK7 &gt; 1,IF(MOD(AK7,2) = 0,(AJ7*AK7+AK7-1)/AK7,(AJ7*AK7+AK7)/AK7),IF(AK7=1,AJ7,(AJ7*AK7+AK7-1)/AK7)))</f>
        <v>13</v>
      </c>
      <c r="AM7" s="17">
        <f>J8</f>
        <v>0</v>
      </c>
      <c r="AN7" s="18">
        <f t="shared" ref="AN7:AN17" si="10">IF(AM7=0,MAX($A$5:$A$28) +1,IF(J6="d",MAX($A$5:$A$28) +2,RANK(AM7,$AM$6:$AM$17,0)))</f>
        <v>13</v>
      </c>
      <c r="AO7" s="8">
        <f t="shared" ref="AO7:AO17" si="11">COUNTIF($AN$6:$AN$17,AN7)</f>
        <v>12</v>
      </c>
      <c r="AP7" s="21">
        <f t="shared" ref="AP7:AP17" si="12">IF(AM7=0,MAX($A$5:$A$28) +1,IF(AO7 &gt; 1,IF(MOD(AO7,2) = 0,(AN7*AO7+AO7-1)/AO7,(AN7*AO7+AO7)/AO7),IF(AO7=1,AN7,(AN7*AO7+AO7-1)/AO7)))</f>
        <v>13</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24</v>
      </c>
      <c r="AV7" s="11">
        <f>U7</f>
        <v>15100</v>
      </c>
      <c r="AW7">
        <f t="shared" ref="AW7:AW17" si="16">RANK(AU7,$AU$6:$AU$17,1)</f>
        <v>3</v>
      </c>
      <c r="AX7">
        <f t="shared" ref="AX7:AX17" si="17">RANK(AV7,$AV$6:$AV$17,0)</f>
        <v>2</v>
      </c>
      <c r="AY7">
        <f t="shared" ref="AY7:AY17" si="18">AW7+AX7*0.00001</f>
        <v>3.0000200000000001</v>
      </c>
      <c r="AZ7">
        <f t="shared" ref="AZ7:AZ17" si="19">RANK(AY7,$AY$6:$AY$17,1)</f>
        <v>3</v>
      </c>
    </row>
    <row r="8" spans="1:52" ht="19.5" customHeight="1" thickBot="1" x14ac:dyDescent="0.25">
      <c r="A8" s="178"/>
      <c r="B8" s="158"/>
      <c r="C8" s="25"/>
      <c r="D8" s="26"/>
      <c r="E8" s="30">
        <f>IF(ISBLANK(D8),0,IF(ISBLANK(C7),0,IF(E7 = "D",MAX($A$5:$A$28) + 2,AH7)))</f>
        <v>0</v>
      </c>
      <c r="F8" s="25"/>
      <c r="G8" s="26"/>
      <c r="H8" s="30">
        <f>IF(ISBLANK(G8),0,IF(ISBLANK(F7),0,IF(H7 = "D",MAX($A$5:$A$28) + 2,AL7)))</f>
        <v>0</v>
      </c>
      <c r="I8" s="25"/>
      <c r="J8" s="26"/>
      <c r="K8" s="30">
        <f>IF(ISBLANK(J8),0,IF(ISBLANK(I7),0,IF(K7 = "D",MAX($A$5:$A$28) + 2,AP7)))</f>
        <v>0</v>
      </c>
      <c r="L8" s="25"/>
      <c r="M8" s="26"/>
      <c r="N8" s="30">
        <f>IF(ISBLANK(M8),0,IF(ISBLANK(L7),0,IF(N7 = "D",MAX($A$5:$A$28) + 2,AT7)))</f>
        <v>0</v>
      </c>
      <c r="O8" s="181"/>
      <c r="P8" s="166"/>
      <c r="Q8" s="164"/>
      <c r="T8" s="253"/>
      <c r="U8" s="166"/>
      <c r="V8" s="164"/>
      <c r="Y8" s="12">
        <f>O9</f>
        <v>0</v>
      </c>
      <c r="Z8" s="13">
        <f>P9</f>
        <v>0</v>
      </c>
      <c r="AA8" s="8">
        <f t="shared" si="2"/>
        <v>1</v>
      </c>
      <c r="AB8" s="8">
        <f t="shared" si="3"/>
        <v>1</v>
      </c>
      <c r="AC8" s="8">
        <f t="shared" si="4"/>
        <v>1.0000100000000001</v>
      </c>
      <c r="AD8" s="22">
        <f t="shared" si="5"/>
        <v>1</v>
      </c>
      <c r="AE8" s="17">
        <f>D10</f>
        <v>0</v>
      </c>
      <c r="AF8" s="18">
        <f t="shared" si="6"/>
        <v>13</v>
      </c>
      <c r="AG8" s="8">
        <f t="shared" si="0"/>
        <v>12</v>
      </c>
      <c r="AH8" s="21">
        <f t="shared" si="7"/>
        <v>13</v>
      </c>
      <c r="AI8" s="17">
        <f>G10</f>
        <v>0</v>
      </c>
      <c r="AJ8">
        <f t="shared" si="8"/>
        <v>13</v>
      </c>
      <c r="AK8" s="8">
        <f t="shared" si="1"/>
        <v>12</v>
      </c>
      <c r="AL8" s="21">
        <f t="shared" si="9"/>
        <v>13</v>
      </c>
      <c r="AM8" s="17">
        <f>J10</f>
        <v>0</v>
      </c>
      <c r="AN8" s="18">
        <f t="shared" si="10"/>
        <v>13</v>
      </c>
      <c r="AO8" s="8">
        <f t="shared" si="11"/>
        <v>12</v>
      </c>
      <c r="AP8" s="21">
        <f t="shared" si="12"/>
        <v>13</v>
      </c>
      <c r="AQ8" s="17">
        <f>M10</f>
        <v>0</v>
      </c>
      <c r="AR8" s="18">
        <f t="shared" si="13"/>
        <v>13</v>
      </c>
      <c r="AS8" s="8">
        <f t="shared" si="14"/>
        <v>12</v>
      </c>
      <c r="AT8" s="21">
        <f t="shared" si="15"/>
        <v>13</v>
      </c>
      <c r="AU8" s="11">
        <f>T9</f>
        <v>23</v>
      </c>
      <c r="AV8" s="11">
        <f>U9</f>
        <v>14580</v>
      </c>
      <c r="AW8">
        <f t="shared" si="16"/>
        <v>2</v>
      </c>
      <c r="AX8">
        <f t="shared" si="17"/>
        <v>3</v>
      </c>
      <c r="AY8">
        <f t="shared" si="18"/>
        <v>2.0000300000000002</v>
      </c>
      <c r="AZ8">
        <f t="shared" si="19"/>
        <v>2</v>
      </c>
    </row>
    <row r="9" spans="1:52" ht="19.5" customHeight="1" x14ac:dyDescent="0.2">
      <c r="A9" s="179">
        <v>3</v>
      </c>
      <c r="B9" s="152"/>
      <c r="C9" s="167"/>
      <c r="D9" s="168"/>
      <c r="E9" s="75"/>
      <c r="F9" s="167"/>
      <c r="G9" s="168"/>
      <c r="H9" s="75"/>
      <c r="I9" s="167"/>
      <c r="J9" s="168"/>
      <c r="K9" s="75"/>
      <c r="L9" s="167"/>
      <c r="M9" s="168"/>
      <c r="N9" s="75"/>
      <c r="O9" s="180">
        <f>SUM(E10+H10+K10+N10)</f>
        <v>0</v>
      </c>
      <c r="P9" s="165">
        <f>SUM(D10+G10+J10+M10)</f>
        <v>0</v>
      </c>
      <c r="Q9" s="163">
        <f>AD8</f>
        <v>1</v>
      </c>
      <c r="T9" s="216">
        <f>O9+'12 družstiev Pretek č. 1'!O9+'12 družstiev Pretek č. 2'!O9+'12 družstiev Pretek č. 3'!O9+'12 družstiev Pretek č. 4'!O9</f>
        <v>23</v>
      </c>
      <c r="U9" s="165">
        <f>P9+'12 družstiev Pretek č. 1'!P9+'12 družstiev Pretek č. 2'!P9+'12 družstiev Pretek č. 3'!P9+'12 družstiev Pretek č. 4'!P9</f>
        <v>14580</v>
      </c>
      <c r="V9" s="163">
        <f>AZ8</f>
        <v>2</v>
      </c>
      <c r="Y9" s="12">
        <f>O11</f>
        <v>0</v>
      </c>
      <c r="Z9" s="13">
        <f>P11</f>
        <v>0</v>
      </c>
      <c r="AA9" s="8">
        <f t="shared" si="2"/>
        <v>1</v>
      </c>
      <c r="AB9" s="8">
        <f t="shared" si="3"/>
        <v>1</v>
      </c>
      <c r="AC9" s="8">
        <f t="shared" si="4"/>
        <v>1.0000100000000001</v>
      </c>
      <c r="AD9" s="22">
        <f t="shared" si="5"/>
        <v>1</v>
      </c>
      <c r="AE9" s="17">
        <f>D12</f>
        <v>0</v>
      </c>
      <c r="AF9" s="18">
        <f t="shared" si="6"/>
        <v>13</v>
      </c>
      <c r="AG9" s="8">
        <f t="shared" si="0"/>
        <v>12</v>
      </c>
      <c r="AH9" s="21">
        <f>IF(AE9=0,MAX($A$5:$A$28) +1,IF(AG9 &gt; 1,IF(MOD(AG9,2) = 0,(AF9*AG9+AG9-1)/AG9,(AF9*AG9+AG9)/AG9),IF(AG9=1,AF9,(AF9*AG9+AG9-1)/AG9)))</f>
        <v>13</v>
      </c>
      <c r="AI9" s="17">
        <f>G12</f>
        <v>0</v>
      </c>
      <c r="AJ9">
        <f t="shared" si="8"/>
        <v>13</v>
      </c>
      <c r="AK9" s="8">
        <f t="shared" si="1"/>
        <v>12</v>
      </c>
      <c r="AL9" s="21">
        <f t="shared" si="9"/>
        <v>13</v>
      </c>
      <c r="AM9" s="17">
        <f>J12</f>
        <v>0</v>
      </c>
      <c r="AN9" s="18">
        <f t="shared" si="10"/>
        <v>13</v>
      </c>
      <c r="AO9" s="8">
        <f t="shared" si="11"/>
        <v>12</v>
      </c>
      <c r="AP9" s="21">
        <f t="shared" si="12"/>
        <v>13</v>
      </c>
      <c r="AQ9" s="17">
        <f>M12</f>
        <v>0</v>
      </c>
      <c r="AR9" s="18">
        <f t="shared" si="13"/>
        <v>13</v>
      </c>
      <c r="AS9" s="8">
        <f t="shared" si="14"/>
        <v>12</v>
      </c>
      <c r="AT9" s="21">
        <f t="shared" si="15"/>
        <v>13</v>
      </c>
      <c r="AU9" s="11">
        <f>T11</f>
        <v>40</v>
      </c>
      <c r="AV9" s="11">
        <f>U11</f>
        <v>5665</v>
      </c>
      <c r="AW9">
        <f t="shared" si="16"/>
        <v>8</v>
      </c>
      <c r="AX9">
        <f t="shared" si="17"/>
        <v>9</v>
      </c>
      <c r="AY9">
        <f t="shared" si="18"/>
        <v>8.0000900000000001</v>
      </c>
      <c r="AZ9">
        <f t="shared" si="19"/>
        <v>8</v>
      </c>
    </row>
    <row r="10" spans="1:52" ht="19.5" customHeight="1" thickBot="1" x14ac:dyDescent="0.25">
      <c r="A10" s="179"/>
      <c r="B10" s="153"/>
      <c r="C10" s="25"/>
      <c r="D10" s="26"/>
      <c r="E10" s="30">
        <f>IF(ISBLANK(D10),0,IF(ISBLANK(C9),0,IF(E9 = "D",MAX($A$5:$A$28) + 2,AH8)))</f>
        <v>0</v>
      </c>
      <c r="F10" s="25"/>
      <c r="G10" s="26"/>
      <c r="H10" s="30">
        <f>IF(ISBLANK(G10),0,IF(ISBLANK(F9),0,IF(H9 = "D",MAX($A$5:$A$28) + 2,AL8)))</f>
        <v>0</v>
      </c>
      <c r="I10" s="25"/>
      <c r="J10" s="26"/>
      <c r="K10" s="30">
        <f>IF(ISBLANK(J10),0,IF(ISBLANK(I9),0,IF(K9 = "D",MAX($A$5:$A$28) + 2,AP8)))</f>
        <v>0</v>
      </c>
      <c r="L10" s="25"/>
      <c r="M10" s="26"/>
      <c r="N10" s="30">
        <f>IF(ISBLANK(M10),0,IF(ISBLANK(L9),0,IF(N9 = "D",MAX($A$5:$A$28) + 2,AT8)))</f>
        <v>0</v>
      </c>
      <c r="O10" s="181"/>
      <c r="P10" s="166"/>
      <c r="Q10" s="164"/>
      <c r="T10" s="253"/>
      <c r="U10" s="166"/>
      <c r="V10" s="164"/>
      <c r="Y10" s="12">
        <f>O13</f>
        <v>0</v>
      </c>
      <c r="Z10" s="13">
        <f>P13</f>
        <v>0</v>
      </c>
      <c r="AA10" s="8">
        <f t="shared" si="2"/>
        <v>1</v>
      </c>
      <c r="AB10" s="8">
        <f t="shared" si="3"/>
        <v>1</v>
      </c>
      <c r="AC10" s="8">
        <f t="shared" si="4"/>
        <v>1.0000100000000001</v>
      </c>
      <c r="AD10" s="22">
        <f t="shared" si="5"/>
        <v>1</v>
      </c>
      <c r="AE10" s="17">
        <f>D14</f>
        <v>0</v>
      </c>
      <c r="AF10" s="18">
        <f t="shared" si="6"/>
        <v>13</v>
      </c>
      <c r="AG10" s="8">
        <f t="shared" si="0"/>
        <v>12</v>
      </c>
      <c r="AH10" s="21" t="str">
        <f t="shared" ref="AH10:AH17" si="20">IF(AE10=0,"MAX($A$5:$A$28) +1",IF(AG10 &gt; 1,IF(MOD(AG10,2) = 0,(AF10*AG10+AG10-1)/AG10,(AF10*AG10+AG10)/AG10),IF(AG10=1,AF10,(AF10*AG10+AG10-1)/AG10)))</f>
        <v>MAX($A$5:$A$28) +1</v>
      </c>
      <c r="AI10" s="17">
        <f>G14</f>
        <v>0</v>
      </c>
      <c r="AJ10">
        <f t="shared" si="8"/>
        <v>13</v>
      </c>
      <c r="AK10" s="8">
        <f t="shared" si="1"/>
        <v>12</v>
      </c>
      <c r="AL10" s="21">
        <f t="shared" si="9"/>
        <v>13</v>
      </c>
      <c r="AM10" s="17">
        <f>J14</f>
        <v>0</v>
      </c>
      <c r="AN10" s="18">
        <f t="shared" si="10"/>
        <v>13</v>
      </c>
      <c r="AO10" s="8">
        <f t="shared" si="11"/>
        <v>12</v>
      </c>
      <c r="AP10" s="21">
        <f t="shared" si="12"/>
        <v>13</v>
      </c>
      <c r="AQ10" s="17">
        <f>M14</f>
        <v>0</v>
      </c>
      <c r="AR10" s="18">
        <f t="shared" si="13"/>
        <v>13</v>
      </c>
      <c r="AS10" s="8">
        <f t="shared" si="14"/>
        <v>12</v>
      </c>
      <c r="AT10" s="21">
        <f t="shared" si="15"/>
        <v>13</v>
      </c>
      <c r="AU10" s="11">
        <f>T13</f>
        <v>36</v>
      </c>
      <c r="AV10" s="11">
        <f>U13</f>
        <v>6485</v>
      </c>
      <c r="AW10">
        <f t="shared" si="16"/>
        <v>6</v>
      </c>
      <c r="AX10">
        <f t="shared" si="17"/>
        <v>7</v>
      </c>
      <c r="AY10">
        <f t="shared" si="18"/>
        <v>6.00007</v>
      </c>
      <c r="AZ10">
        <f t="shared" si="19"/>
        <v>7</v>
      </c>
    </row>
    <row r="11" spans="1:52" ht="19.5" customHeight="1" x14ac:dyDescent="0.2">
      <c r="A11" s="177">
        <v>4</v>
      </c>
      <c r="B11" s="152"/>
      <c r="C11" s="167"/>
      <c r="D11" s="168"/>
      <c r="E11" s="75"/>
      <c r="F11" s="167"/>
      <c r="G11" s="168"/>
      <c r="H11" s="75"/>
      <c r="I11" s="167"/>
      <c r="J11" s="168"/>
      <c r="K11" s="75"/>
      <c r="L11" s="167"/>
      <c r="M11" s="168"/>
      <c r="N11" s="75"/>
      <c r="O11" s="180">
        <f>SUM(E12+H12+K12+N12)</f>
        <v>0</v>
      </c>
      <c r="P11" s="165">
        <f>SUM(D12+G12+J12+M12)</f>
        <v>0</v>
      </c>
      <c r="Q11" s="163">
        <f>AD9</f>
        <v>1</v>
      </c>
      <c r="T11" s="216">
        <f>O11+'12 družstiev Pretek č. 1'!O11+'12 družstiev Pretek č. 2'!O11+'12 družstiev Pretek č. 3'!O11+'12 družstiev Pretek č. 4'!O11</f>
        <v>40</v>
      </c>
      <c r="U11" s="165">
        <f>P11+'12 družstiev Pretek č. 1'!P11+'12 družstiev Pretek č. 2'!P11+'12 družstiev Pretek č. 3'!P11+'12 družstiev Pretek č. 4'!P11</f>
        <v>5665</v>
      </c>
      <c r="V11" s="163">
        <f>AZ9</f>
        <v>8</v>
      </c>
      <c r="Y11" s="12">
        <f>O15</f>
        <v>0</v>
      </c>
      <c r="Z11" s="13">
        <f>P15</f>
        <v>0</v>
      </c>
      <c r="AA11" s="8">
        <f t="shared" si="2"/>
        <v>1</v>
      </c>
      <c r="AB11" s="8">
        <f t="shared" si="3"/>
        <v>1</v>
      </c>
      <c r="AC11" s="8">
        <f t="shared" si="4"/>
        <v>1.0000100000000001</v>
      </c>
      <c r="AD11" s="22">
        <f t="shared" si="5"/>
        <v>1</v>
      </c>
      <c r="AE11" s="17">
        <f>D16</f>
        <v>0</v>
      </c>
      <c r="AF11" s="18">
        <f t="shared" si="6"/>
        <v>13</v>
      </c>
      <c r="AG11" s="8">
        <f t="shared" si="0"/>
        <v>12</v>
      </c>
      <c r="AH11" s="21" t="str">
        <f t="shared" si="20"/>
        <v>MAX($A$5:$A$28) +1</v>
      </c>
      <c r="AI11" s="17">
        <f>G16</f>
        <v>0</v>
      </c>
      <c r="AJ11">
        <f t="shared" si="8"/>
        <v>13</v>
      </c>
      <c r="AK11" s="8">
        <f t="shared" si="1"/>
        <v>12</v>
      </c>
      <c r="AL11" s="21">
        <f t="shared" si="9"/>
        <v>13</v>
      </c>
      <c r="AM11" s="17">
        <f>J16</f>
        <v>0</v>
      </c>
      <c r="AN11" s="18">
        <f t="shared" si="10"/>
        <v>13</v>
      </c>
      <c r="AO11" s="8">
        <f t="shared" si="11"/>
        <v>12</v>
      </c>
      <c r="AP11" s="21">
        <f t="shared" si="12"/>
        <v>13</v>
      </c>
      <c r="AQ11" s="17">
        <f>M16</f>
        <v>0</v>
      </c>
      <c r="AR11" s="18">
        <f t="shared" si="13"/>
        <v>13</v>
      </c>
      <c r="AS11" s="8">
        <f t="shared" si="14"/>
        <v>12</v>
      </c>
      <c r="AT11" s="21">
        <f t="shared" si="15"/>
        <v>13</v>
      </c>
      <c r="AU11" s="11">
        <f>T15</f>
        <v>43</v>
      </c>
      <c r="AV11" s="11">
        <f>U15</f>
        <v>6470</v>
      </c>
      <c r="AW11">
        <f t="shared" si="16"/>
        <v>9</v>
      </c>
      <c r="AX11">
        <f t="shared" si="17"/>
        <v>8</v>
      </c>
      <c r="AY11">
        <f t="shared" si="18"/>
        <v>9.0000800000000005</v>
      </c>
      <c r="AZ11">
        <f t="shared" si="19"/>
        <v>9</v>
      </c>
    </row>
    <row r="12" spans="1:52" ht="19.5" customHeight="1" thickBot="1" x14ac:dyDescent="0.25">
      <c r="A12" s="178"/>
      <c r="B12" s="158"/>
      <c r="C12" s="25"/>
      <c r="D12" s="26"/>
      <c r="E12" s="30">
        <f>IF(ISBLANK(D12),0,IF(ISBLANK(C11),0,IF(E11 = "D",MAX($A$5:$A$28) + 2,AH9)))</f>
        <v>0</v>
      </c>
      <c r="F12" s="25"/>
      <c r="G12" s="26"/>
      <c r="H12" s="30">
        <f>IF(ISBLANK(G12),0,IF(ISBLANK(F11),0,IF(H11 = "D",MAX($A$5:$A$28) + 2,AL9)))</f>
        <v>0</v>
      </c>
      <c r="I12" s="25"/>
      <c r="J12" s="26"/>
      <c r="K12" s="30">
        <f>IF(ISBLANK(J12),0,IF(ISBLANK(I11),0,IF(K11 = "D",MAX($A$5:$A$28) + 2,AP9)))</f>
        <v>0</v>
      </c>
      <c r="L12" s="25"/>
      <c r="M12" s="26"/>
      <c r="N12" s="30">
        <f>IF(ISBLANK(M12),0,IF(ISBLANK(L11),0,IF(N11 = "D",MAX($A$5:$A$28) + 2,AT9)))</f>
        <v>0</v>
      </c>
      <c r="O12" s="181"/>
      <c r="P12" s="166"/>
      <c r="Q12" s="164"/>
      <c r="T12" s="253"/>
      <c r="U12" s="166"/>
      <c r="V12" s="164"/>
      <c r="W12" s="20"/>
      <c r="Y12" s="12">
        <f>O17</f>
        <v>0</v>
      </c>
      <c r="Z12" s="13">
        <f>P17</f>
        <v>0</v>
      </c>
      <c r="AA12" s="8">
        <f t="shared" si="2"/>
        <v>1</v>
      </c>
      <c r="AB12" s="8">
        <f t="shared" si="3"/>
        <v>1</v>
      </c>
      <c r="AC12" s="8">
        <f t="shared" si="4"/>
        <v>1.0000100000000001</v>
      </c>
      <c r="AD12" s="22">
        <f t="shared" si="5"/>
        <v>1</v>
      </c>
      <c r="AE12" s="17">
        <f>D18</f>
        <v>0</v>
      </c>
      <c r="AF12" s="18">
        <f t="shared" si="6"/>
        <v>13</v>
      </c>
      <c r="AG12" s="8">
        <f t="shared" si="0"/>
        <v>12</v>
      </c>
      <c r="AH12" s="21" t="str">
        <f t="shared" si="20"/>
        <v>MAX($A$5:$A$28) +1</v>
      </c>
      <c r="AI12" s="17">
        <f>G18</f>
        <v>0</v>
      </c>
      <c r="AJ12">
        <f t="shared" si="8"/>
        <v>13</v>
      </c>
      <c r="AK12" s="8">
        <f t="shared" si="1"/>
        <v>12</v>
      </c>
      <c r="AL12" s="21">
        <f t="shared" si="9"/>
        <v>13</v>
      </c>
      <c r="AM12" s="17">
        <f>J18</f>
        <v>0</v>
      </c>
      <c r="AN12" s="18">
        <f t="shared" si="10"/>
        <v>13</v>
      </c>
      <c r="AO12" s="8">
        <f t="shared" si="11"/>
        <v>12</v>
      </c>
      <c r="AP12" s="21">
        <f t="shared" si="12"/>
        <v>13</v>
      </c>
      <c r="AQ12" s="17">
        <f>M18</f>
        <v>0</v>
      </c>
      <c r="AR12" s="18">
        <f t="shared" si="13"/>
        <v>13</v>
      </c>
      <c r="AS12" s="8">
        <f t="shared" si="14"/>
        <v>12</v>
      </c>
      <c r="AT12" s="21">
        <f t="shared" si="15"/>
        <v>13</v>
      </c>
      <c r="AU12" s="11">
        <f>T17</f>
        <v>28</v>
      </c>
      <c r="AV12" s="11">
        <f>U17</f>
        <v>11810</v>
      </c>
      <c r="AW12">
        <f t="shared" si="16"/>
        <v>4</v>
      </c>
      <c r="AX12">
        <f t="shared" si="17"/>
        <v>5</v>
      </c>
      <c r="AY12">
        <f t="shared" si="18"/>
        <v>4.0000499999999999</v>
      </c>
      <c r="AZ12">
        <f t="shared" si="19"/>
        <v>5</v>
      </c>
    </row>
    <row r="13" spans="1:52" ht="19.5" customHeight="1" x14ac:dyDescent="0.2">
      <c r="A13" s="179">
        <v>5</v>
      </c>
      <c r="B13" s="152"/>
      <c r="C13" s="167"/>
      <c r="D13" s="168"/>
      <c r="E13" s="75"/>
      <c r="F13" s="167"/>
      <c r="G13" s="168"/>
      <c r="H13" s="75"/>
      <c r="I13" s="167"/>
      <c r="J13" s="168"/>
      <c r="K13" s="75"/>
      <c r="L13" s="167"/>
      <c r="M13" s="168"/>
      <c r="N13" s="75"/>
      <c r="O13" s="180">
        <f>SUM(E14+H14+K14+N14)</f>
        <v>0</v>
      </c>
      <c r="P13" s="165">
        <f>SUM(D14+G14+J14+M14)</f>
        <v>0</v>
      </c>
      <c r="Q13" s="163">
        <f>AD10</f>
        <v>1</v>
      </c>
      <c r="T13" s="216">
        <f>O13+'12 družstiev Pretek č. 1'!O13+'12 družstiev Pretek č. 2'!O13+'12 družstiev Pretek č. 3'!O13+'12 družstiev Pretek č. 4'!O13</f>
        <v>36</v>
      </c>
      <c r="U13" s="165">
        <f>P13+'12 družstiev Pretek č. 1'!P13+'12 družstiev Pretek č. 2'!P13+'12 družstiev Pretek č. 3'!P13+'12 družstiev Pretek č. 4'!P13</f>
        <v>6485</v>
      </c>
      <c r="V13" s="163">
        <f>AZ10</f>
        <v>7</v>
      </c>
      <c r="W13" s="20"/>
      <c r="Y13" s="12">
        <f>O19</f>
        <v>0</v>
      </c>
      <c r="Z13" s="13">
        <f>P19</f>
        <v>0</v>
      </c>
      <c r="AA13" s="8">
        <f t="shared" si="2"/>
        <v>1</v>
      </c>
      <c r="AB13" s="8">
        <f t="shared" si="3"/>
        <v>1</v>
      </c>
      <c r="AC13" s="8">
        <f t="shared" si="4"/>
        <v>1.0000100000000001</v>
      </c>
      <c r="AD13" s="22">
        <f t="shared" si="5"/>
        <v>1</v>
      </c>
      <c r="AE13" s="17">
        <f>D20</f>
        <v>0</v>
      </c>
      <c r="AF13" s="18">
        <f t="shared" si="6"/>
        <v>13</v>
      </c>
      <c r="AG13" s="8">
        <f t="shared" si="0"/>
        <v>12</v>
      </c>
      <c r="AH13" s="21" t="str">
        <f t="shared" si="20"/>
        <v>MAX($A$5:$A$28) +1</v>
      </c>
      <c r="AI13" s="17">
        <f>G20</f>
        <v>0</v>
      </c>
      <c r="AJ13">
        <f t="shared" si="8"/>
        <v>13</v>
      </c>
      <c r="AK13" s="8">
        <f t="shared" si="1"/>
        <v>12</v>
      </c>
      <c r="AL13" s="21">
        <f t="shared" si="9"/>
        <v>13</v>
      </c>
      <c r="AM13" s="17">
        <f>J20</f>
        <v>0</v>
      </c>
      <c r="AN13" s="18">
        <f t="shared" si="10"/>
        <v>13</v>
      </c>
      <c r="AO13" s="8">
        <f t="shared" si="11"/>
        <v>12</v>
      </c>
      <c r="AP13" s="21">
        <f t="shared" si="12"/>
        <v>13</v>
      </c>
      <c r="AQ13" s="17">
        <f>M20</f>
        <v>0</v>
      </c>
      <c r="AR13" s="18">
        <f t="shared" si="13"/>
        <v>13</v>
      </c>
      <c r="AS13" s="8">
        <f t="shared" si="14"/>
        <v>12</v>
      </c>
      <c r="AT13" s="21">
        <f t="shared" si="15"/>
        <v>13</v>
      </c>
      <c r="AU13" s="11">
        <f>T19</f>
        <v>13</v>
      </c>
      <c r="AV13" s="11">
        <f>U19</f>
        <v>22125</v>
      </c>
      <c r="AW13">
        <f t="shared" si="16"/>
        <v>1</v>
      </c>
      <c r="AX13">
        <f t="shared" si="17"/>
        <v>1</v>
      </c>
      <c r="AY13">
        <f t="shared" si="18"/>
        <v>1.0000100000000001</v>
      </c>
      <c r="AZ13">
        <f t="shared" si="19"/>
        <v>1</v>
      </c>
    </row>
    <row r="14" spans="1:52" ht="19.5" customHeight="1" thickBot="1" x14ac:dyDescent="0.25">
      <c r="A14" s="179"/>
      <c r="B14" s="153"/>
      <c r="C14" s="25"/>
      <c r="D14" s="26"/>
      <c r="E14" s="30">
        <f>IF(ISBLANK(D14),0,IF(ISBLANK(C13),0,IF(E13 = "D",MAX($A$5:$A$28) + 2,AH10)))</f>
        <v>0</v>
      </c>
      <c r="F14" s="25"/>
      <c r="G14" s="26"/>
      <c r="H14" s="30">
        <f>IF(ISBLANK(G14),0,IF(ISBLANK(F13),0,IF(H13 = "D",MAX($A$5:$A$28) + 2,AL10)))</f>
        <v>0</v>
      </c>
      <c r="I14" s="25"/>
      <c r="J14" s="26"/>
      <c r="K14" s="30">
        <f>IF(ISBLANK(J14),0,IF(ISBLANK(I13),0,IF(K13 = "D",MAX($A$5:$A$28) + 2,AP10)))</f>
        <v>0</v>
      </c>
      <c r="L14" s="25"/>
      <c r="M14" s="26"/>
      <c r="N14" s="30">
        <f>IF(ISBLANK(M14),0,IF(ISBLANK(L13),0,IF(N13 = "D",MAX($A$5:$A$28) + 2,AT10)))</f>
        <v>0</v>
      </c>
      <c r="O14" s="181"/>
      <c r="P14" s="166"/>
      <c r="Q14" s="164"/>
      <c r="T14" s="253"/>
      <c r="U14" s="166"/>
      <c r="V14" s="164"/>
      <c r="W14" s="20"/>
      <c r="Y14" s="12">
        <f>O21</f>
        <v>0</v>
      </c>
      <c r="Z14" s="13">
        <f>P21</f>
        <v>0</v>
      </c>
      <c r="AA14" s="8">
        <f t="shared" si="2"/>
        <v>1</v>
      </c>
      <c r="AB14" s="8">
        <f t="shared" si="3"/>
        <v>1</v>
      </c>
      <c r="AC14" s="8">
        <f t="shared" si="4"/>
        <v>1.0000100000000001</v>
      </c>
      <c r="AD14" s="22">
        <f t="shared" si="5"/>
        <v>1</v>
      </c>
      <c r="AE14" s="17">
        <f>D22</f>
        <v>0</v>
      </c>
      <c r="AF14" s="18">
        <f t="shared" si="6"/>
        <v>13</v>
      </c>
      <c r="AG14" s="8">
        <f t="shared" si="0"/>
        <v>12</v>
      </c>
      <c r="AH14" s="21" t="str">
        <f t="shared" si="20"/>
        <v>MAX($A$5:$A$28) +1</v>
      </c>
      <c r="AI14" s="17">
        <f>G22</f>
        <v>0</v>
      </c>
      <c r="AJ14">
        <f t="shared" si="8"/>
        <v>13</v>
      </c>
      <c r="AK14" s="8">
        <f t="shared" si="1"/>
        <v>12</v>
      </c>
      <c r="AL14" s="21">
        <f t="shared" si="9"/>
        <v>13</v>
      </c>
      <c r="AM14" s="17">
        <f>J22</f>
        <v>0</v>
      </c>
      <c r="AN14" s="18">
        <f t="shared" si="10"/>
        <v>13</v>
      </c>
      <c r="AO14" s="8">
        <f t="shared" si="11"/>
        <v>12</v>
      </c>
      <c r="AP14" s="21">
        <f t="shared" si="12"/>
        <v>13</v>
      </c>
      <c r="AQ14" s="17">
        <f>M22</f>
        <v>0</v>
      </c>
      <c r="AR14" s="18">
        <f t="shared" si="13"/>
        <v>13</v>
      </c>
      <c r="AS14" s="8">
        <f t="shared" si="14"/>
        <v>12</v>
      </c>
      <c r="AT14" s="21">
        <f t="shared" si="15"/>
        <v>13</v>
      </c>
      <c r="AU14" s="11">
        <f>T21</f>
        <v>36</v>
      </c>
      <c r="AV14" s="11">
        <f>U21</f>
        <v>9575</v>
      </c>
      <c r="AW14">
        <f t="shared" si="16"/>
        <v>6</v>
      </c>
      <c r="AX14">
        <f t="shared" si="17"/>
        <v>6</v>
      </c>
      <c r="AY14">
        <f t="shared" si="18"/>
        <v>6.0000600000000004</v>
      </c>
      <c r="AZ14">
        <f t="shared" si="19"/>
        <v>6</v>
      </c>
    </row>
    <row r="15" spans="1:52" ht="19.5" customHeight="1" x14ac:dyDescent="0.2">
      <c r="A15" s="177">
        <v>6</v>
      </c>
      <c r="B15" s="152"/>
      <c r="C15" s="167"/>
      <c r="D15" s="168"/>
      <c r="E15" s="75"/>
      <c r="F15" s="167"/>
      <c r="G15" s="168"/>
      <c r="H15" s="75"/>
      <c r="I15" s="167"/>
      <c r="J15" s="168"/>
      <c r="K15" s="75"/>
      <c r="L15" s="167"/>
      <c r="M15" s="168"/>
      <c r="N15" s="75"/>
      <c r="O15" s="180">
        <f>SUM(E16+H16+K16+N16)</f>
        <v>0</v>
      </c>
      <c r="P15" s="165">
        <f>SUM(D16+G16+J16+M16)</f>
        <v>0</v>
      </c>
      <c r="Q15" s="163">
        <f>AD11</f>
        <v>1</v>
      </c>
      <c r="T15" s="216">
        <f>O15+'12 družstiev Pretek č. 1'!O15+'12 družstiev Pretek č. 2'!O15+'12 družstiev Pretek č. 3'!O15+'12 družstiev Pretek č. 4'!O15</f>
        <v>43</v>
      </c>
      <c r="U15" s="165">
        <f>P15+'12 družstiev Pretek č. 1'!P15+'12 družstiev Pretek č. 2'!P15+'12 družstiev Pretek č. 3'!P15+'12 družstiev Pretek č. 4'!P15</f>
        <v>6470</v>
      </c>
      <c r="V15" s="163">
        <f>AZ11</f>
        <v>9</v>
      </c>
      <c r="Y15" s="12">
        <f>O23</f>
        <v>0</v>
      </c>
      <c r="Z15" s="13">
        <f>P23</f>
        <v>0</v>
      </c>
      <c r="AA15" s="8">
        <f t="shared" si="2"/>
        <v>1</v>
      </c>
      <c r="AB15" s="8">
        <f t="shared" si="3"/>
        <v>1</v>
      </c>
      <c r="AC15" s="8">
        <f t="shared" si="4"/>
        <v>1.0000100000000001</v>
      </c>
      <c r="AD15" s="22">
        <f t="shared" si="5"/>
        <v>1</v>
      </c>
      <c r="AE15" s="17">
        <f>D24</f>
        <v>0</v>
      </c>
      <c r="AF15" s="18">
        <f t="shared" si="6"/>
        <v>13</v>
      </c>
      <c r="AG15" s="8">
        <f t="shared" si="0"/>
        <v>12</v>
      </c>
      <c r="AH15" s="21" t="str">
        <f t="shared" si="20"/>
        <v>MAX($A$5:$A$28) +1</v>
      </c>
      <c r="AI15" s="17">
        <f>G24</f>
        <v>0</v>
      </c>
      <c r="AJ15">
        <f t="shared" si="8"/>
        <v>13</v>
      </c>
      <c r="AK15" s="8">
        <f t="shared" si="1"/>
        <v>12</v>
      </c>
      <c r="AL15" s="21">
        <f t="shared" si="9"/>
        <v>13</v>
      </c>
      <c r="AM15" s="17">
        <f>J24</f>
        <v>0</v>
      </c>
      <c r="AN15" s="18">
        <f t="shared" si="10"/>
        <v>13</v>
      </c>
      <c r="AO15" s="8">
        <f t="shared" si="11"/>
        <v>12</v>
      </c>
      <c r="AP15" s="21">
        <f t="shared" si="12"/>
        <v>13</v>
      </c>
      <c r="AQ15" s="17">
        <f>M24</f>
        <v>0</v>
      </c>
      <c r="AR15" s="18">
        <f t="shared" si="13"/>
        <v>13</v>
      </c>
      <c r="AS15" s="8">
        <f t="shared" si="14"/>
        <v>12</v>
      </c>
      <c r="AT15" s="21">
        <f t="shared" si="15"/>
        <v>13</v>
      </c>
      <c r="AU15" s="11">
        <f>T23</f>
        <v>66</v>
      </c>
      <c r="AV15" s="11">
        <f>U23</f>
        <v>-18</v>
      </c>
      <c r="AW15">
        <f t="shared" si="16"/>
        <v>10</v>
      </c>
      <c r="AX15">
        <f t="shared" si="17"/>
        <v>10</v>
      </c>
      <c r="AY15">
        <f t="shared" si="18"/>
        <v>10.0001</v>
      </c>
      <c r="AZ15">
        <f t="shared" si="19"/>
        <v>10</v>
      </c>
    </row>
    <row r="16" spans="1:52" ht="19.5" customHeight="1" thickBot="1" x14ac:dyDescent="0.25">
      <c r="A16" s="178"/>
      <c r="B16" s="158"/>
      <c r="C16" s="25"/>
      <c r="D16" s="26"/>
      <c r="E16" s="30">
        <f>IF(ISBLANK(D16),0,IF(ISBLANK(C15),0,IF(E15 = "D",MAX($A$5:$A$28) + 2,AH11)))</f>
        <v>0</v>
      </c>
      <c r="F16" s="25"/>
      <c r="G16" s="26"/>
      <c r="H16" s="30">
        <f>IF(ISBLANK(G16),0,IF(ISBLANK(F15),0,IF(H15 = "D",MAX($A$5:$A$28) + 2,AL11)))</f>
        <v>0</v>
      </c>
      <c r="I16" s="25"/>
      <c r="J16" s="26"/>
      <c r="K16" s="30">
        <f>IF(ISBLANK(J16),0,IF(ISBLANK(I15),0,IF(K15 = "D",MAX($A$5:$A$28) + 2,AP11)))</f>
        <v>0</v>
      </c>
      <c r="L16" s="25"/>
      <c r="M16" s="26"/>
      <c r="N16" s="30">
        <f>IF(ISBLANK(M16),0,IF(ISBLANK(L15),0,IF(N15 = "D",MAX($A$5:$A$28) + 2,AT11)))</f>
        <v>0</v>
      </c>
      <c r="O16" s="181"/>
      <c r="P16" s="166"/>
      <c r="Q16" s="164"/>
      <c r="T16" s="253"/>
      <c r="U16" s="166"/>
      <c r="V16" s="164"/>
      <c r="Y16" s="12">
        <f>O25</f>
        <v>0</v>
      </c>
      <c r="Z16" s="13">
        <f>P25</f>
        <v>0</v>
      </c>
      <c r="AA16" s="8">
        <f t="shared" si="2"/>
        <v>1</v>
      </c>
      <c r="AB16" s="8">
        <f t="shared" si="3"/>
        <v>1</v>
      </c>
      <c r="AC16" s="8">
        <f t="shared" si="4"/>
        <v>1.0000100000000001</v>
      </c>
      <c r="AD16" s="22">
        <f t="shared" si="5"/>
        <v>1</v>
      </c>
      <c r="AE16" s="17">
        <f>D26</f>
        <v>0</v>
      </c>
      <c r="AF16" s="18">
        <f t="shared" si="6"/>
        <v>13</v>
      </c>
      <c r="AG16" s="8">
        <f t="shared" si="0"/>
        <v>12</v>
      </c>
      <c r="AH16" s="21" t="str">
        <f t="shared" si="20"/>
        <v>MAX($A$5:$A$28) +1</v>
      </c>
      <c r="AI16" s="17">
        <f>G26</f>
        <v>0</v>
      </c>
      <c r="AJ16">
        <f t="shared" si="8"/>
        <v>13</v>
      </c>
      <c r="AK16" s="8">
        <f t="shared" si="1"/>
        <v>12</v>
      </c>
      <c r="AL16" s="21">
        <f t="shared" si="9"/>
        <v>13</v>
      </c>
      <c r="AM16" s="17">
        <f>J26</f>
        <v>0</v>
      </c>
      <c r="AN16" s="18">
        <f t="shared" si="10"/>
        <v>13</v>
      </c>
      <c r="AO16" s="8">
        <f t="shared" si="11"/>
        <v>12</v>
      </c>
      <c r="AP16" s="21">
        <f t="shared" si="12"/>
        <v>13</v>
      </c>
      <c r="AQ16" s="17">
        <f>M26</f>
        <v>0</v>
      </c>
      <c r="AR16" s="18">
        <f t="shared" si="13"/>
        <v>13</v>
      </c>
      <c r="AS16" s="8">
        <f t="shared" si="14"/>
        <v>12</v>
      </c>
      <c r="AT16" s="21">
        <f t="shared" si="15"/>
        <v>13</v>
      </c>
      <c r="AU16" s="11">
        <f>T25</f>
        <v>66</v>
      </c>
      <c r="AV16" s="11">
        <f>U25</f>
        <v>-18</v>
      </c>
      <c r="AW16">
        <f t="shared" si="16"/>
        <v>10</v>
      </c>
      <c r="AX16">
        <f t="shared" si="17"/>
        <v>10</v>
      </c>
      <c r="AY16">
        <f t="shared" si="18"/>
        <v>10.0001</v>
      </c>
      <c r="AZ16">
        <f t="shared" si="19"/>
        <v>10</v>
      </c>
    </row>
    <row r="17" spans="1:52" ht="19.5" customHeight="1" thickBot="1" x14ac:dyDescent="0.25">
      <c r="A17" s="179">
        <v>7</v>
      </c>
      <c r="B17" s="152"/>
      <c r="C17" s="167"/>
      <c r="D17" s="168"/>
      <c r="E17" s="75"/>
      <c r="F17" s="167"/>
      <c r="G17" s="168"/>
      <c r="H17" s="75"/>
      <c r="I17" s="167"/>
      <c r="J17" s="168"/>
      <c r="K17" s="75"/>
      <c r="L17" s="167"/>
      <c r="M17" s="168"/>
      <c r="N17" s="75"/>
      <c r="O17" s="180">
        <f>SUM(E18+H18+K18+N18)</f>
        <v>0</v>
      </c>
      <c r="P17" s="165">
        <f>SUM(D18+G18+J18+M18)</f>
        <v>0</v>
      </c>
      <c r="Q17" s="163">
        <f>AD12</f>
        <v>1</v>
      </c>
      <c r="T17" s="216">
        <f>O17+'12 družstiev Pretek č. 1'!O17+'12 družstiev Pretek č. 2'!O17+'12 družstiev Pretek č. 3'!O17+'12 družstiev Pretek č. 4'!O17</f>
        <v>28</v>
      </c>
      <c r="U17" s="165">
        <f>P17+'12 družstiev Pretek č. 1'!P17+'12 družstiev Pretek č. 2'!P17+'12 družstiev Pretek č. 3'!P17+'12 družstiev Pretek č. 4'!P17</f>
        <v>11810</v>
      </c>
      <c r="V17" s="163">
        <f>AZ12</f>
        <v>5</v>
      </c>
      <c r="Y17" s="14">
        <f>O27</f>
        <v>0</v>
      </c>
      <c r="Z17" s="15">
        <f>P27</f>
        <v>0</v>
      </c>
      <c r="AA17" s="16">
        <f t="shared" si="2"/>
        <v>1</v>
      </c>
      <c r="AB17" s="16">
        <f t="shared" si="3"/>
        <v>1</v>
      </c>
      <c r="AC17" s="16">
        <f t="shared" si="4"/>
        <v>1.0000100000000001</v>
      </c>
      <c r="AD17" s="23">
        <f t="shared" si="5"/>
        <v>1</v>
      </c>
      <c r="AE17" s="19">
        <f>D28</f>
        <v>0</v>
      </c>
      <c r="AF17" s="18">
        <f t="shared" si="6"/>
        <v>13</v>
      </c>
      <c r="AG17" s="16">
        <f t="shared" si="0"/>
        <v>12</v>
      </c>
      <c r="AH17" s="21" t="str">
        <f t="shared" si="20"/>
        <v>MAX($A$5:$A$28) +1</v>
      </c>
      <c r="AI17" s="19">
        <f>G28</f>
        <v>0</v>
      </c>
      <c r="AJ17">
        <f t="shared" si="8"/>
        <v>13</v>
      </c>
      <c r="AK17" s="16">
        <f t="shared" si="1"/>
        <v>12</v>
      </c>
      <c r="AL17" s="21">
        <f t="shared" si="9"/>
        <v>13</v>
      </c>
      <c r="AM17" s="19">
        <f>J28</f>
        <v>0</v>
      </c>
      <c r="AN17" s="18">
        <f t="shared" si="10"/>
        <v>13</v>
      </c>
      <c r="AO17" s="16">
        <f t="shared" si="11"/>
        <v>12</v>
      </c>
      <c r="AP17" s="21">
        <f t="shared" si="12"/>
        <v>13</v>
      </c>
      <c r="AQ17" s="19">
        <f>M28</f>
        <v>0</v>
      </c>
      <c r="AR17" s="18">
        <f t="shared" si="13"/>
        <v>13</v>
      </c>
      <c r="AS17" s="16">
        <f t="shared" si="14"/>
        <v>12</v>
      </c>
      <c r="AT17" s="21">
        <f t="shared" si="15"/>
        <v>13</v>
      </c>
      <c r="AU17" s="11">
        <f>T27</f>
        <v>66</v>
      </c>
      <c r="AV17" s="11">
        <f>U27</f>
        <v>-18</v>
      </c>
      <c r="AW17">
        <f t="shared" si="16"/>
        <v>10</v>
      </c>
      <c r="AX17">
        <f t="shared" si="17"/>
        <v>10</v>
      </c>
      <c r="AY17">
        <f t="shared" si="18"/>
        <v>10.0001</v>
      </c>
      <c r="AZ17">
        <f t="shared" si="19"/>
        <v>10</v>
      </c>
    </row>
    <row r="18" spans="1:52" ht="19.5" customHeight="1" thickBot="1" x14ac:dyDescent="0.25">
      <c r="A18" s="179"/>
      <c r="B18" s="158"/>
      <c r="C18" s="25"/>
      <c r="D18" s="26"/>
      <c r="E18" s="30">
        <f>IF(ISBLANK(D18),0,IF(ISBLANK(C17),0,IF(E17 = "D",MAX($A$5:$A$28) + 2,AH12)))</f>
        <v>0</v>
      </c>
      <c r="F18" s="25"/>
      <c r="G18" s="26"/>
      <c r="H18" s="30">
        <f>IF(ISBLANK(G18),0,IF(ISBLANK(F17),0,IF(H17 = "D",MAX($A$5:$A$28) + 2,AL12)))</f>
        <v>0</v>
      </c>
      <c r="I18" s="25"/>
      <c r="J18" s="26"/>
      <c r="K18" s="30">
        <f>IF(ISBLANK(J18),0,IF(ISBLANK(I17),0,IF(K17 = "D",MAX($A$5:$A$28) + 2,AP12)))</f>
        <v>0</v>
      </c>
      <c r="L18" s="25"/>
      <c r="M18" s="26"/>
      <c r="N18" s="30">
        <f>IF(ISBLANK(M18),0,IF(ISBLANK(L17),0,IF(N17 = "D",MAX($A$5:$A$28) + 2,AT12)))</f>
        <v>0</v>
      </c>
      <c r="O18" s="181"/>
      <c r="P18" s="166"/>
      <c r="Q18" s="164"/>
      <c r="T18" s="253"/>
      <c r="U18" s="166"/>
      <c r="V18" s="164"/>
      <c r="AF18" s="10"/>
      <c r="AJ18" s="27"/>
      <c r="AK18" s="28"/>
      <c r="AL18" s="29"/>
    </row>
    <row r="19" spans="1:52" ht="19.5" customHeight="1" thickBot="1" x14ac:dyDescent="0.25">
      <c r="A19" s="177">
        <v>8</v>
      </c>
      <c r="B19" s="152"/>
      <c r="C19" s="167"/>
      <c r="D19" s="168"/>
      <c r="E19" s="75"/>
      <c r="F19" s="167"/>
      <c r="G19" s="168"/>
      <c r="H19" s="75"/>
      <c r="I19" s="167"/>
      <c r="J19" s="168"/>
      <c r="K19" s="75"/>
      <c r="L19" s="167"/>
      <c r="M19" s="168"/>
      <c r="N19" s="75"/>
      <c r="O19" s="180">
        <f>SUM(E20+H20+K20+N20)</f>
        <v>0</v>
      </c>
      <c r="P19" s="165">
        <f>SUM(D20+G20+J20+M20)</f>
        <v>0</v>
      </c>
      <c r="Q19" s="163">
        <f>AD13</f>
        <v>1</v>
      </c>
      <c r="T19" s="216">
        <f>O19+'12 družstiev Pretek č. 1'!O19+'12 družstiev Pretek č. 2'!O19+'12 družstiev Pretek č. 3'!O19+'12 družstiev Pretek č. 4'!O19</f>
        <v>13</v>
      </c>
      <c r="U19" s="165">
        <f>P19+'12 družstiev Pretek č. 1'!P19+'12 družstiev Pretek č. 2'!P19+'12 družstiev Pretek č. 3'!P19+'12 družstiev Pretek č. 4'!P19</f>
        <v>22125</v>
      </c>
      <c r="V19" s="163">
        <f>AZ13</f>
        <v>1</v>
      </c>
      <c r="AF19" s="10"/>
      <c r="AP19" s="20" t="s">
        <v>25</v>
      </c>
      <c r="AQ19" s="9" t="str">
        <f>IF(C5 = "D","0"," ")</f>
        <v xml:space="preserve"> </v>
      </c>
    </row>
    <row r="20" spans="1:52" ht="19.5" customHeight="1" thickBot="1" x14ac:dyDescent="0.25">
      <c r="A20" s="178"/>
      <c r="B20" s="158"/>
      <c r="C20" s="25"/>
      <c r="D20" s="26"/>
      <c r="E20" s="30">
        <f>IF(ISBLANK(D20),0,IF(ISBLANK(C19),0,IF(E19 = "D",MAX($A$5:$A$28) + 2,AH13)))</f>
        <v>0</v>
      </c>
      <c r="F20" s="25"/>
      <c r="G20" s="26"/>
      <c r="H20" s="30">
        <f>IF(ISBLANK(G20),0,IF(ISBLANK(F19),0,IF(H19 = "D",MAX($A$5:$A$28) + 2,AL13)))</f>
        <v>0</v>
      </c>
      <c r="I20" s="25"/>
      <c r="J20" s="26"/>
      <c r="K20" s="30">
        <f>IF(ISBLANK(J20),0,IF(ISBLANK(I19),0,IF(K19 = "D",MAX($A$5:$A$28) + 2,AP13)))</f>
        <v>0</v>
      </c>
      <c r="L20" s="25"/>
      <c r="M20" s="26"/>
      <c r="N20" s="30">
        <f>IF(ISBLANK(M20),0,IF(ISBLANK(L19),0,IF(N19 = "D",MAX($A$5:$A$28) + 2,AT13)))</f>
        <v>0</v>
      </c>
      <c r="O20" s="181"/>
      <c r="P20" s="166"/>
      <c r="Q20" s="164"/>
      <c r="T20" s="253"/>
      <c r="U20" s="166"/>
      <c r="V20" s="164"/>
      <c r="AF20" s="10"/>
      <c r="AP20" s="20" t="s">
        <v>26</v>
      </c>
    </row>
    <row r="21" spans="1:52" ht="19.5" customHeight="1" x14ac:dyDescent="0.2">
      <c r="A21" s="177">
        <v>9</v>
      </c>
      <c r="B21" s="152"/>
      <c r="C21" s="167"/>
      <c r="D21" s="168"/>
      <c r="E21" s="75"/>
      <c r="F21" s="167"/>
      <c r="G21" s="168"/>
      <c r="H21" s="75"/>
      <c r="I21" s="167"/>
      <c r="J21" s="168"/>
      <c r="K21" s="75"/>
      <c r="L21" s="167"/>
      <c r="M21" s="168"/>
      <c r="N21" s="75"/>
      <c r="O21" s="180">
        <f>SUM(E22+H22+K22+N22)</f>
        <v>0</v>
      </c>
      <c r="P21" s="165">
        <f>SUM(D22+G22+J22+M22)</f>
        <v>0</v>
      </c>
      <c r="Q21" s="163">
        <f>AD14</f>
        <v>1</v>
      </c>
      <c r="T21" s="216">
        <f>O21+'12 družstiev Pretek č. 1'!O21+'12 družstiev Pretek č. 2'!O21+'12 družstiev Pretek č. 3'!O21+'12 družstiev Pretek č. 4'!O21</f>
        <v>36</v>
      </c>
      <c r="U21" s="165">
        <f>P21+'12 družstiev Pretek č. 1'!P21+'12 družstiev Pretek č. 2'!P21+'12 družstiev Pretek č. 3'!P21+'12 družstiev Pretek č. 4'!P21</f>
        <v>9575</v>
      </c>
      <c r="V21" s="163">
        <f>AZ14</f>
        <v>6</v>
      </c>
      <c r="AF21" s="10"/>
    </row>
    <row r="22" spans="1:52" ht="19.5" customHeight="1" thickBot="1" x14ac:dyDescent="0.25">
      <c r="A22" s="178"/>
      <c r="B22" s="158"/>
      <c r="C22" s="25"/>
      <c r="D22" s="26"/>
      <c r="E22" s="30">
        <f>IF(ISBLANK(D22),0,IF(ISBLANK(C21),0,IF(E21 = "D",MAX($A$5:$A$28) + 2,AH14)))</f>
        <v>0</v>
      </c>
      <c r="F22" s="25"/>
      <c r="G22" s="26"/>
      <c r="H22" s="30">
        <f>IF(ISBLANK(G22),0,IF(ISBLANK(F21),0,IF(H21 = "D",MAX($A$5:$A$28) + 2,AL14)))</f>
        <v>0</v>
      </c>
      <c r="I22" s="25"/>
      <c r="J22" s="26"/>
      <c r="K22" s="30">
        <f>IF(ISBLANK(J22),0,IF(ISBLANK(I21),0,IF(K21 = "D",MAX($A$5:$A$28) + 2,AP14)))</f>
        <v>0</v>
      </c>
      <c r="L22" s="25"/>
      <c r="M22" s="26"/>
      <c r="N22" s="30">
        <f>IF(ISBLANK(M22),0,IF(ISBLANK(L21),0,IF(N21 = "D",MAX($A$5:$A$28) + 2,AT14)))</f>
        <v>0</v>
      </c>
      <c r="O22" s="181"/>
      <c r="P22" s="166"/>
      <c r="Q22" s="164"/>
      <c r="T22" s="253"/>
      <c r="U22" s="166"/>
      <c r="V22" s="164"/>
      <c r="AF22" s="10"/>
    </row>
    <row r="23" spans="1:52" ht="19.5" customHeight="1" x14ac:dyDescent="0.2">
      <c r="A23" s="179">
        <v>10</v>
      </c>
      <c r="B23" s="152"/>
      <c r="C23" s="167"/>
      <c r="D23" s="168"/>
      <c r="E23" s="75"/>
      <c r="F23" s="167"/>
      <c r="G23" s="168"/>
      <c r="H23" s="75"/>
      <c r="I23" s="167"/>
      <c r="J23" s="168"/>
      <c r="K23" s="75"/>
      <c r="L23" s="167"/>
      <c r="M23" s="168"/>
      <c r="N23" s="75"/>
      <c r="O23" s="180">
        <f>SUM(E24+H24+K24+N24)</f>
        <v>0</v>
      </c>
      <c r="P23" s="165">
        <f>SUM(D24+G24+J24+M24)</f>
        <v>0</v>
      </c>
      <c r="Q23" s="163">
        <f>AD15</f>
        <v>1</v>
      </c>
      <c r="T23" s="216">
        <f>O23+'12 družstiev Pretek č. 1'!O23+'12 družstiev Pretek č. 2'!O23+'12 družstiev Pretek č. 3'!O23+'12 družstiev Pretek č. 4'!O23</f>
        <v>66</v>
      </c>
      <c r="U23" s="165">
        <f>P23+'12 družstiev Pretek č. 1'!P23+'12 družstiev Pretek č. 2'!P23+'12 družstiev Pretek č. 3'!P23+'12 družstiev Pretek č. 4'!P23</f>
        <v>-18</v>
      </c>
      <c r="V23" s="163">
        <f>AZ15</f>
        <v>10</v>
      </c>
      <c r="AF23" s="10"/>
    </row>
    <row r="24" spans="1:52" ht="19.5" customHeight="1" thickBot="1" x14ac:dyDescent="0.25">
      <c r="A24" s="179"/>
      <c r="B24" s="158"/>
      <c r="C24" s="25"/>
      <c r="D24" s="26"/>
      <c r="E24" s="30">
        <f>IF(ISBLANK(D24),0,IF(ISBLANK(C23),0,IF(E23 = "D",MAX($A$5:$A$28) + 2,AH15)))</f>
        <v>0</v>
      </c>
      <c r="F24" s="25"/>
      <c r="G24" s="26"/>
      <c r="H24" s="30">
        <f>IF(ISBLANK(G24),0,IF(ISBLANK(F23),0,IF(H23 = "D",MAX($A$5:$A$28) + 2,AL15)))</f>
        <v>0</v>
      </c>
      <c r="I24" s="25"/>
      <c r="J24" s="26"/>
      <c r="K24" s="30">
        <f>IF(ISBLANK(J24),0,IF(ISBLANK(I23),0,IF(K23 = "D",MAX($A$5:$A$28) + 2,AP15)))</f>
        <v>0</v>
      </c>
      <c r="L24" s="25"/>
      <c r="M24" s="26"/>
      <c r="N24" s="30">
        <f>IF(ISBLANK(M24),0,IF(ISBLANK(L23),0,IF(N23 = "D",MAX($A$5:$A$28) + 2,AT15)))</f>
        <v>0</v>
      </c>
      <c r="O24" s="181"/>
      <c r="P24" s="166"/>
      <c r="Q24" s="164"/>
      <c r="T24" s="253"/>
      <c r="U24" s="166"/>
      <c r="V24" s="164"/>
      <c r="AF24" s="10"/>
    </row>
    <row r="25" spans="1:52" ht="19.5" customHeight="1" x14ac:dyDescent="0.2">
      <c r="A25" s="177">
        <v>11</v>
      </c>
      <c r="B25" s="152"/>
      <c r="C25" s="167"/>
      <c r="D25" s="168"/>
      <c r="E25" s="75"/>
      <c r="F25" s="167"/>
      <c r="G25" s="168"/>
      <c r="H25" s="75"/>
      <c r="I25" s="167"/>
      <c r="J25" s="168"/>
      <c r="K25" s="75"/>
      <c r="L25" s="167"/>
      <c r="M25" s="168"/>
      <c r="N25" s="75"/>
      <c r="O25" s="180">
        <f>SUM(E26+H26+K26+N26)</f>
        <v>0</v>
      </c>
      <c r="P25" s="165">
        <f>SUM(D26+G26+J26+M26)</f>
        <v>0</v>
      </c>
      <c r="Q25" s="163">
        <f>AD16</f>
        <v>1</v>
      </c>
      <c r="T25" s="216">
        <f>O25+'12 družstiev Pretek č. 1'!O25+'12 družstiev Pretek č. 2'!O25+'12 družstiev Pretek č. 3'!O25+'12 družstiev Pretek č. 4'!O25</f>
        <v>66</v>
      </c>
      <c r="U25" s="165">
        <f>P25+'12 družstiev Pretek č. 1'!P25+'12 družstiev Pretek č. 2'!P25+'12 družstiev Pretek č. 3'!P25+'12 družstiev Pretek č. 4'!P25</f>
        <v>-18</v>
      </c>
      <c r="V25" s="163">
        <f>AZ16</f>
        <v>10</v>
      </c>
      <c r="AF25" s="10"/>
    </row>
    <row r="26" spans="1:52" ht="19.5" customHeight="1" thickBot="1" x14ac:dyDescent="0.25">
      <c r="A26" s="178"/>
      <c r="B26" s="153"/>
      <c r="C26" s="25"/>
      <c r="D26" s="26"/>
      <c r="E26" s="30">
        <f>IF(ISBLANK(D26),0,IF(ISBLANK(C25),0,IF(E25 = "D",MAX($A$5:$A$28) + 2,AH16)))</f>
        <v>0</v>
      </c>
      <c r="F26" s="25"/>
      <c r="G26" s="26"/>
      <c r="H26" s="30">
        <f>IF(ISBLANK(G26),0,IF(ISBLANK(F25),0,IF(H25 = "D",MAX($A$5:$A$28) + 2,AL16)))</f>
        <v>0</v>
      </c>
      <c r="I26" s="25"/>
      <c r="J26" s="26"/>
      <c r="K26" s="30">
        <f>IF(ISBLANK(J26),0,IF(ISBLANK(I25),0,IF(K25 = "D",MAX($A$5:$A$28) + 2,AP16)))</f>
        <v>0</v>
      </c>
      <c r="L26" s="25"/>
      <c r="M26" s="26"/>
      <c r="N26" s="30">
        <f>IF(ISBLANK(M26),0,IF(ISBLANK(L25),0,IF(N25 = "D",MAX($A$5:$A$28) + 2,AT16)))</f>
        <v>0</v>
      </c>
      <c r="O26" s="181"/>
      <c r="P26" s="166"/>
      <c r="Q26" s="164"/>
      <c r="T26" s="253"/>
      <c r="U26" s="166"/>
      <c r="V26" s="164"/>
      <c r="AF26" s="10"/>
    </row>
    <row r="27" spans="1:52" ht="19.5" customHeight="1" x14ac:dyDescent="0.2">
      <c r="A27" s="177">
        <v>12</v>
      </c>
      <c r="B27" s="152"/>
      <c r="C27" s="167"/>
      <c r="D27" s="168"/>
      <c r="E27" s="75"/>
      <c r="F27" s="167"/>
      <c r="G27" s="168"/>
      <c r="H27" s="75"/>
      <c r="I27" s="167"/>
      <c r="J27" s="168"/>
      <c r="K27" s="75"/>
      <c r="L27" s="167"/>
      <c r="M27" s="168"/>
      <c r="N27" s="75"/>
      <c r="O27" s="180">
        <f>SUM(E28+H28+K28+N28)</f>
        <v>0</v>
      </c>
      <c r="P27" s="165">
        <f>SUM(D28+G28+J28+M28)</f>
        <v>0</v>
      </c>
      <c r="Q27" s="163">
        <f>AD17</f>
        <v>1</v>
      </c>
      <c r="T27" s="216">
        <f>O27+'12 družstiev Pretek č. 1'!O27+'12 družstiev Pretek č. 2'!O27+'12 družstiev Pretek č. 3'!O27+'12 družstiev Pretek č. 4'!O27</f>
        <v>66</v>
      </c>
      <c r="U27" s="165">
        <f>P27+'12 družstiev Pretek č. 1'!P27+'12 družstiev Pretek č. 2'!P27+'12 družstiev Pretek č. 3'!P27+'12 družstiev Pretek č. 4'!P27</f>
        <v>-18</v>
      </c>
      <c r="V27" s="163">
        <f>AZ17</f>
        <v>10</v>
      </c>
      <c r="AF27" s="10"/>
    </row>
    <row r="28" spans="1:52" ht="19.5" customHeight="1" thickBot="1" x14ac:dyDescent="0.25">
      <c r="A28" s="178"/>
      <c r="B28" s="153"/>
      <c r="C28" s="25"/>
      <c r="D28" s="26"/>
      <c r="E28" s="30">
        <f>IF(ISBLANK(D28),0,IF(ISBLANK(C27),0,IF(E27 = "D",MAX($A$5:$A$28) + 2,AH17)))</f>
        <v>0</v>
      </c>
      <c r="F28" s="25"/>
      <c r="G28" s="26"/>
      <c r="H28" s="30">
        <f>IF(ISBLANK(G28),0,IF(ISBLANK(F27),0,IF(H27 = "D",MAX($A$5:$A$28) + 2,AL17)))</f>
        <v>0</v>
      </c>
      <c r="I28" s="25"/>
      <c r="J28" s="26"/>
      <c r="K28" s="30">
        <f>IF(ISBLANK(J28),0,IF(ISBLANK(I27),0,IF(K27 = "D",MAX($A$5:$A$28) + 2,AP17)))</f>
        <v>0</v>
      </c>
      <c r="L28" s="25"/>
      <c r="M28" s="26"/>
      <c r="N28" s="30">
        <f>IF(ISBLANK(M28),0,IF(ISBLANK(L27),0,IF(N27 = "D",MAX($A$5:$A$28) + 2,AT17)))</f>
        <v>0</v>
      </c>
      <c r="O28" s="181"/>
      <c r="P28" s="166"/>
      <c r="Q28" s="164"/>
      <c r="T28" s="253"/>
      <c r="U28" s="166"/>
      <c r="V28" s="164"/>
      <c r="AF28" s="10"/>
    </row>
    <row r="29" spans="1:52" ht="27.95" customHeight="1" x14ac:dyDescent="0.25">
      <c r="A29" s="256" t="s">
        <v>116</v>
      </c>
      <c r="B29" s="256"/>
      <c r="C29" s="256"/>
      <c r="D29" s="256"/>
      <c r="E29" s="256"/>
      <c r="F29" s="256"/>
      <c r="G29" s="256"/>
      <c r="H29" s="256"/>
      <c r="I29" s="256"/>
      <c r="J29" s="256"/>
      <c r="K29" s="256"/>
      <c r="L29" s="256"/>
      <c r="M29" s="256"/>
      <c r="N29" s="256"/>
      <c r="O29" s="256"/>
      <c r="P29" s="256"/>
      <c r="Q29" s="256"/>
    </row>
  </sheetData>
  <sheetProtection selectLockedCells="1"/>
  <mergeCells count="197">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s>
  <conditionalFormatting sqref="AQ19">
    <cfRule type="containsBlanks" dxfId="211" priority="53">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210" priority="5">
      <formula>LEN(TRIM(C5))=0</formula>
    </cfRule>
  </conditionalFormatting>
  <conditionalFormatting sqref="F5">
    <cfRule type="containsBlanks" dxfId="209" priority="6">
      <formula>LEN(TRIM(F5))=0</formula>
    </cfRule>
  </conditionalFormatting>
  <conditionalFormatting sqref="L5">
    <cfRule type="containsBlanks" dxfId="208" priority="7">
      <formula>LEN(TRIM(L5))=0</formula>
    </cfRule>
  </conditionalFormatting>
  <conditionalFormatting sqref="I5">
    <cfRule type="containsBlanks" dxfId="207" priority="8">
      <formula>LEN(TRIM(I5))=0</formula>
    </cfRule>
  </conditionalFormatting>
  <conditionalFormatting sqref="C7">
    <cfRule type="containsBlanks" dxfId="206" priority="9">
      <formula>LEN(TRIM(C7))=0</formula>
    </cfRule>
  </conditionalFormatting>
  <conditionalFormatting sqref="F7">
    <cfRule type="containsBlanks" dxfId="205" priority="10">
      <formula>LEN(TRIM(F7))=0</formula>
    </cfRule>
  </conditionalFormatting>
  <conditionalFormatting sqref="I7">
    <cfRule type="containsBlanks" dxfId="204" priority="11">
      <formula>LEN(TRIM(I7))=0</formula>
    </cfRule>
  </conditionalFormatting>
  <conditionalFormatting sqref="L7">
    <cfRule type="containsBlanks" dxfId="203" priority="12">
      <formula>LEN(TRIM(L7))=0</formula>
    </cfRule>
  </conditionalFormatting>
  <conditionalFormatting sqref="C9">
    <cfRule type="containsBlanks" dxfId="202" priority="13">
      <formula>LEN(TRIM(C9))=0</formula>
    </cfRule>
  </conditionalFormatting>
  <conditionalFormatting sqref="F9">
    <cfRule type="containsBlanks" dxfId="201" priority="14">
      <formula>LEN(TRIM(F9))=0</formula>
    </cfRule>
  </conditionalFormatting>
  <conditionalFormatting sqref="I9">
    <cfRule type="containsBlanks" dxfId="200" priority="15">
      <formula>LEN(TRIM(I9))=0</formula>
    </cfRule>
  </conditionalFormatting>
  <conditionalFormatting sqref="L9">
    <cfRule type="containsBlanks" dxfId="199" priority="16">
      <formula>LEN(TRIM(L9))=0</formula>
    </cfRule>
  </conditionalFormatting>
  <conditionalFormatting sqref="C11">
    <cfRule type="containsBlanks" dxfId="198" priority="17">
      <formula>LEN(TRIM(C11))=0</formula>
    </cfRule>
  </conditionalFormatting>
  <conditionalFormatting sqref="F11">
    <cfRule type="containsBlanks" dxfId="197" priority="18">
      <formula>LEN(TRIM(F11))=0</formula>
    </cfRule>
  </conditionalFormatting>
  <conditionalFormatting sqref="I11">
    <cfRule type="containsBlanks" dxfId="196" priority="19">
      <formula>LEN(TRIM(I11))=0</formula>
    </cfRule>
  </conditionalFormatting>
  <conditionalFormatting sqref="L11">
    <cfRule type="containsBlanks" dxfId="195" priority="20">
      <formula>LEN(TRIM(L11))=0</formula>
    </cfRule>
  </conditionalFormatting>
  <conditionalFormatting sqref="C13">
    <cfRule type="containsBlanks" dxfId="194" priority="21">
      <formula>LEN(TRIM(C13))=0</formula>
    </cfRule>
  </conditionalFormatting>
  <conditionalFormatting sqref="F13">
    <cfRule type="containsBlanks" dxfId="193" priority="22">
      <formula>LEN(TRIM(F13))=0</formula>
    </cfRule>
  </conditionalFormatting>
  <conditionalFormatting sqref="I13">
    <cfRule type="containsBlanks" dxfId="192" priority="23">
      <formula>LEN(TRIM(I13))=0</formula>
    </cfRule>
  </conditionalFormatting>
  <conditionalFormatting sqref="L13">
    <cfRule type="containsBlanks" dxfId="191" priority="24">
      <formula>LEN(TRIM(L13))=0</formula>
    </cfRule>
  </conditionalFormatting>
  <conditionalFormatting sqref="C15">
    <cfRule type="containsBlanks" dxfId="190" priority="25">
      <formula>LEN(TRIM(C15))=0</formula>
    </cfRule>
  </conditionalFormatting>
  <conditionalFormatting sqref="F15">
    <cfRule type="containsBlanks" dxfId="189" priority="26">
      <formula>LEN(TRIM(F15))=0</formula>
    </cfRule>
  </conditionalFormatting>
  <conditionalFormatting sqref="I15">
    <cfRule type="containsBlanks" dxfId="188" priority="27">
      <formula>LEN(TRIM(I15))=0</formula>
    </cfRule>
  </conditionalFormatting>
  <conditionalFormatting sqref="L15">
    <cfRule type="containsBlanks" dxfId="187" priority="28">
      <formula>LEN(TRIM(L15))=0</formula>
    </cfRule>
  </conditionalFormatting>
  <conditionalFormatting sqref="C17">
    <cfRule type="containsBlanks" dxfId="186" priority="29">
      <formula>LEN(TRIM(C17))=0</formula>
    </cfRule>
  </conditionalFormatting>
  <conditionalFormatting sqref="F17">
    <cfRule type="containsBlanks" dxfId="185" priority="30">
      <formula>LEN(TRIM(F17))=0</formula>
    </cfRule>
  </conditionalFormatting>
  <conditionalFormatting sqref="I17">
    <cfRule type="containsBlanks" dxfId="184" priority="31">
      <formula>LEN(TRIM(I17))=0</formula>
    </cfRule>
  </conditionalFormatting>
  <conditionalFormatting sqref="L17">
    <cfRule type="containsBlanks" dxfId="183" priority="32">
      <formula>LEN(TRIM(L17))=0</formula>
    </cfRule>
  </conditionalFormatting>
  <conditionalFormatting sqref="C19">
    <cfRule type="containsBlanks" dxfId="182" priority="33">
      <formula>LEN(TRIM(C19))=0</formula>
    </cfRule>
  </conditionalFormatting>
  <conditionalFormatting sqref="F19">
    <cfRule type="containsBlanks" dxfId="181" priority="34">
      <formula>LEN(TRIM(F19))=0</formula>
    </cfRule>
  </conditionalFormatting>
  <conditionalFormatting sqref="I19">
    <cfRule type="containsBlanks" dxfId="180" priority="35">
      <formula>LEN(TRIM(I19))=0</formula>
    </cfRule>
  </conditionalFormatting>
  <conditionalFormatting sqref="L19">
    <cfRule type="containsBlanks" dxfId="179" priority="36">
      <formula>LEN(TRIM(L19))=0</formula>
    </cfRule>
  </conditionalFormatting>
  <conditionalFormatting sqref="C21">
    <cfRule type="containsBlanks" dxfId="178" priority="37">
      <formula>LEN(TRIM(C21))=0</formula>
    </cfRule>
  </conditionalFormatting>
  <conditionalFormatting sqref="F21">
    <cfRule type="containsBlanks" dxfId="177" priority="38">
      <formula>LEN(TRIM(F21))=0</formula>
    </cfRule>
  </conditionalFormatting>
  <conditionalFormatting sqref="I21">
    <cfRule type="containsBlanks" dxfId="176" priority="39">
      <formula>LEN(TRIM(I21))=0</formula>
    </cfRule>
  </conditionalFormatting>
  <conditionalFormatting sqref="L21">
    <cfRule type="containsBlanks" dxfId="175" priority="40">
      <formula>LEN(TRIM(L21))=0</formula>
    </cfRule>
  </conditionalFormatting>
  <conditionalFormatting sqref="C23">
    <cfRule type="containsBlanks" dxfId="174" priority="41">
      <formula>LEN(TRIM(C23))=0</formula>
    </cfRule>
  </conditionalFormatting>
  <conditionalFormatting sqref="F23">
    <cfRule type="containsBlanks" dxfId="173" priority="42">
      <formula>LEN(TRIM(F23))=0</formula>
    </cfRule>
  </conditionalFormatting>
  <conditionalFormatting sqref="I23">
    <cfRule type="containsBlanks" dxfId="172" priority="43">
      <formula>LEN(TRIM(I23))=0</formula>
    </cfRule>
  </conditionalFormatting>
  <conditionalFormatting sqref="L23">
    <cfRule type="containsBlanks" dxfId="171" priority="44">
      <formula>LEN(TRIM(L23))=0</formula>
    </cfRule>
  </conditionalFormatting>
  <conditionalFormatting sqref="C25">
    <cfRule type="containsBlanks" dxfId="170" priority="45">
      <formula>LEN(TRIM(C25))=0</formula>
    </cfRule>
  </conditionalFormatting>
  <conditionalFormatting sqref="F25">
    <cfRule type="containsBlanks" dxfId="169" priority="46">
      <formula>LEN(TRIM(F25))=0</formula>
    </cfRule>
  </conditionalFormatting>
  <conditionalFormatting sqref="I25">
    <cfRule type="containsBlanks" dxfId="168" priority="47">
      <formula>LEN(TRIM(I25))=0</formula>
    </cfRule>
  </conditionalFormatting>
  <conditionalFormatting sqref="L25">
    <cfRule type="containsBlanks" dxfId="167" priority="48">
      <formula>LEN(TRIM(L25))=0</formula>
    </cfRule>
  </conditionalFormatting>
  <conditionalFormatting sqref="C27">
    <cfRule type="containsBlanks" dxfId="166" priority="49">
      <formula>LEN(TRIM(C27))=0</formula>
    </cfRule>
  </conditionalFormatting>
  <conditionalFormatting sqref="F27">
    <cfRule type="containsBlanks" dxfId="165" priority="50">
      <formula>LEN(TRIM(F27))=0</formula>
    </cfRule>
  </conditionalFormatting>
  <conditionalFormatting sqref="I27">
    <cfRule type="containsBlanks" dxfId="164" priority="51">
      <formula>LEN(TRIM(I27))=0</formula>
    </cfRule>
  </conditionalFormatting>
  <conditionalFormatting sqref="L27">
    <cfRule type="containsBlanks" dxfId="163"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784F2DA1-2777-432A-9528-FA7FE3812EC3}">
            <xm:f>'Zoznam tímov a pretekárov'!$B$34+'Zoznam tímov a pretekárov'!$B$29</xm:f>
            <x14:dxf>
              <fill>
                <patternFill>
                  <bgColor rgb="FFFFFF00"/>
                </patternFill>
              </fill>
            </x14:dxf>
          </x14:cfRule>
          <x14:cfRule type="cellIs" priority="3" operator="equal" id="{65872221-8F71-4BBC-9E3C-63BE722F58A6}">
            <xm:f>'Zoznam tímov a pretekárov'!$B$28</xm:f>
            <x14:dxf>
              <fill>
                <patternFill>
                  <bgColor theme="3" tint="0.59996337778862885"/>
                </patternFill>
              </fill>
            </x14:dxf>
          </x14:cfRule>
          <x14:cfRule type="cellIs" priority="4" operator="equal" id="{C6718BDC-E574-4ABC-8ABB-78B5E1365254}">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9614802C-FBAE-4E64-917B-D7E071C75EDF}">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14:formula1>
            <xm:f>'Zoznam tímov a pretekárov'!$B$28:$B$31</xm:f>
          </x14:formula1>
          <xm:sqref>E5</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showGridLines="0" zoomScale="85" zoomScaleNormal="85" workbookViewId="0">
      <selection sqref="A1:B1"/>
    </sheetView>
  </sheetViews>
  <sheetFormatPr defaultColWidth="8.85546875" defaultRowHeight="12.75" x14ac:dyDescent="0.2"/>
  <cols>
    <col min="1" max="1" width="5" style="8" customWidth="1"/>
    <col min="2" max="2" width="23.71093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19" max="19" width="3.28515625" customWidth="1"/>
    <col min="20" max="20" width="15.140625" customWidth="1"/>
    <col min="21" max="21" width="15.42578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87"/>
      <c r="B1" s="188"/>
      <c r="C1" s="198" t="s">
        <v>111</v>
      </c>
      <c r="D1" s="199"/>
      <c r="E1" s="199"/>
      <c r="F1" s="199"/>
      <c r="G1" s="199"/>
      <c r="H1" s="199"/>
      <c r="I1" s="199"/>
      <c r="J1" s="171" t="s">
        <v>70</v>
      </c>
      <c r="K1" s="172"/>
      <c r="L1" s="172"/>
      <c r="M1" s="172"/>
      <c r="N1" s="171" t="s">
        <v>72</v>
      </c>
      <c r="O1" s="172"/>
      <c r="P1" s="172"/>
      <c r="Q1" s="173"/>
      <c r="T1" s="207" t="s">
        <v>44</v>
      </c>
      <c r="U1" s="208"/>
      <c r="V1" s="209"/>
    </row>
    <row r="2" spans="1:52" ht="20.25" customHeight="1" x14ac:dyDescent="0.2">
      <c r="A2" s="194"/>
      <c r="B2" s="190" t="s">
        <v>18</v>
      </c>
      <c r="C2" s="191" t="s">
        <v>4</v>
      </c>
      <c r="D2" s="192"/>
      <c r="E2" s="193"/>
      <c r="F2" s="191" t="s">
        <v>5</v>
      </c>
      <c r="G2" s="192"/>
      <c r="H2" s="193"/>
      <c r="I2" s="191" t="s">
        <v>6</v>
      </c>
      <c r="J2" s="192"/>
      <c r="K2" s="193"/>
      <c r="L2" s="191" t="s">
        <v>7</v>
      </c>
      <c r="M2" s="192"/>
      <c r="N2" s="192"/>
      <c r="O2" s="183" t="s">
        <v>13</v>
      </c>
      <c r="P2" s="183" t="s">
        <v>14</v>
      </c>
      <c r="Q2" s="182" t="s">
        <v>11</v>
      </c>
      <c r="T2" s="210" t="s">
        <v>45</v>
      </c>
      <c r="U2" s="212" t="s">
        <v>46</v>
      </c>
      <c r="V2" s="214" t="s">
        <v>1</v>
      </c>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row>
    <row r="3" spans="1:52" ht="15.95" customHeight="1" x14ac:dyDescent="0.2">
      <c r="A3" s="194"/>
      <c r="B3" s="190"/>
      <c r="C3" s="195" t="s">
        <v>8</v>
      </c>
      <c r="D3" s="196"/>
      <c r="E3" s="197"/>
      <c r="F3" s="195" t="s">
        <v>8</v>
      </c>
      <c r="G3" s="196"/>
      <c r="H3" s="197"/>
      <c r="I3" s="195" t="s">
        <v>8</v>
      </c>
      <c r="J3" s="196"/>
      <c r="K3" s="197"/>
      <c r="L3" s="195" t="s">
        <v>8</v>
      </c>
      <c r="M3" s="196"/>
      <c r="N3" s="196"/>
      <c r="O3" s="184"/>
      <c r="P3" s="184"/>
      <c r="Q3" s="182"/>
      <c r="T3" s="210"/>
      <c r="U3" s="212"/>
      <c r="V3" s="214"/>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row>
    <row r="4" spans="1:52" ht="15.95" customHeight="1" thickBot="1" x14ac:dyDescent="0.25">
      <c r="A4" s="194"/>
      <c r="B4" s="190"/>
      <c r="C4" s="62" t="s">
        <v>9</v>
      </c>
      <c r="D4" s="63" t="s">
        <v>10</v>
      </c>
      <c r="E4" s="64" t="s">
        <v>0</v>
      </c>
      <c r="F4" s="62" t="s">
        <v>9</v>
      </c>
      <c r="G4" s="63" t="s">
        <v>10</v>
      </c>
      <c r="H4" s="64" t="s">
        <v>0</v>
      </c>
      <c r="I4" s="62" t="s">
        <v>9</v>
      </c>
      <c r="J4" s="63" t="s">
        <v>10</v>
      </c>
      <c r="K4" s="64" t="s">
        <v>0</v>
      </c>
      <c r="L4" s="62" t="s">
        <v>9</v>
      </c>
      <c r="M4" s="63" t="s">
        <v>10</v>
      </c>
      <c r="N4" s="65" t="s">
        <v>0</v>
      </c>
      <c r="O4" s="185"/>
      <c r="P4" s="185"/>
      <c r="Q4" s="182"/>
      <c r="T4" s="211"/>
      <c r="U4" s="213"/>
      <c r="V4" s="215"/>
      <c r="W4" s="206"/>
      <c r="X4" s="206"/>
      <c r="Y4" s="206"/>
      <c r="Z4" s="206"/>
      <c r="AA4" s="206"/>
      <c r="AB4" s="206"/>
      <c r="AC4" s="206"/>
      <c r="AD4" s="206"/>
      <c r="AE4" s="206"/>
      <c r="AF4" s="206"/>
      <c r="AG4" s="206"/>
      <c r="AH4" s="206"/>
      <c r="AI4" s="206"/>
      <c r="AJ4" s="206"/>
      <c r="AK4" s="206"/>
      <c r="AL4" s="206"/>
      <c r="AM4" s="206"/>
      <c r="AN4" s="206"/>
      <c r="AO4" s="206"/>
      <c r="AP4" s="206"/>
      <c r="AQ4" s="206"/>
      <c r="AR4" s="206"/>
      <c r="AS4" s="206"/>
      <c r="AT4" s="206"/>
      <c r="AU4" s="206"/>
      <c r="AV4" s="206"/>
    </row>
    <row r="5" spans="1:52" ht="19.5" customHeight="1" x14ac:dyDescent="0.2">
      <c r="A5" s="177">
        <v>1</v>
      </c>
      <c r="B5" s="152"/>
      <c r="C5" s="167"/>
      <c r="D5" s="168"/>
      <c r="E5" s="75"/>
      <c r="F5" s="167"/>
      <c r="G5" s="200"/>
      <c r="H5" s="75"/>
      <c r="I5" s="167"/>
      <c r="J5" s="200"/>
      <c r="K5" s="75"/>
      <c r="L5" s="167"/>
      <c r="M5" s="200"/>
      <c r="N5" s="75"/>
      <c r="O5" s="180">
        <f>SUM(E6+H6+K6+N6)</f>
        <v>0</v>
      </c>
      <c r="P5" s="165">
        <f>SUM(D6+G6+J6+M6)</f>
        <v>0</v>
      </c>
      <c r="Q5" s="163">
        <f>AD6</f>
        <v>1</v>
      </c>
      <c r="T5" s="216">
        <f>O5+'12 družstiev Pretek č. 1'!O5+'12 družstiev Pretek č. 2'!O5+'12 družstiev Pretek č. 3'!O5+'12 družstiev Pretek č. 4'!O5+'12 družstiev Pretek č. 5'!O5</f>
        <v>28</v>
      </c>
      <c r="U5" s="165">
        <f>P5+'12 družstiev Pretek č. 1'!P5+'12 družstiev Pretek č. 2'!P5+'12 družstiev Pretek č. 3'!P5+'12 družstiev Pretek č. 4'!P5+'12 družstiev Pretek č. 5'!P5</f>
        <v>12285</v>
      </c>
      <c r="V5" s="163">
        <f>AZ6</f>
        <v>4</v>
      </c>
      <c r="Y5" s="174" t="s">
        <v>20</v>
      </c>
      <c r="Z5" s="175"/>
      <c r="AA5" s="175"/>
      <c r="AB5" s="175"/>
      <c r="AC5" s="175"/>
      <c r="AD5" s="176"/>
      <c r="AE5" s="174" t="s">
        <v>21</v>
      </c>
      <c r="AF5" s="175"/>
      <c r="AG5" s="175"/>
      <c r="AH5" s="176"/>
      <c r="AI5" s="174" t="s">
        <v>22</v>
      </c>
      <c r="AJ5" s="175"/>
      <c r="AK5" s="175"/>
      <c r="AL5" s="176"/>
      <c r="AM5" s="174" t="s">
        <v>23</v>
      </c>
      <c r="AN5" s="175"/>
      <c r="AO5" s="175"/>
      <c r="AP5" s="176"/>
      <c r="AQ5" s="174" t="s">
        <v>24</v>
      </c>
      <c r="AR5" s="175"/>
      <c r="AS5" s="175"/>
      <c r="AT5" s="176"/>
      <c r="AU5" s="20" t="s">
        <v>47</v>
      </c>
    </row>
    <row r="6" spans="1:52" ht="19.5" customHeight="1" thickBot="1" x14ac:dyDescent="0.25">
      <c r="A6" s="178"/>
      <c r="B6" s="158"/>
      <c r="C6" s="25"/>
      <c r="D6" s="26"/>
      <c r="E6" s="30">
        <f>IF(ISBLANK(D6),0,IF(ISBLANK(C5),0,IF(E5 = "D",MAX($A$5:$A$28) + 2,AH6)))</f>
        <v>0</v>
      </c>
      <c r="F6" s="25"/>
      <c r="G6" s="26"/>
      <c r="H6" s="30">
        <f>IF(ISBLANK(G6),0,IF(ISBLANK(F5),0,IF(H5 = "D",MAX($A$5:$A$28) + 2,AL6)))</f>
        <v>0</v>
      </c>
      <c r="I6" s="25"/>
      <c r="J6" s="26"/>
      <c r="K6" s="30">
        <f>IF(ISBLANK(J6),0,IF(ISBLANK(I5),0,IF(K5 = "D",MAX($A$5:$A$28) + 2,AP6)))</f>
        <v>0</v>
      </c>
      <c r="L6" s="25"/>
      <c r="M6" s="26"/>
      <c r="N6" s="30">
        <f>IF(ISBLANK(M6),0,IF(ISBLANK(L5),0,IF(N5 = "D",MAX($A$5:$A$28) + 2,AT6)))</f>
        <v>0</v>
      </c>
      <c r="O6" s="181"/>
      <c r="P6" s="166"/>
      <c r="Q6" s="164"/>
      <c r="T6" s="253"/>
      <c r="U6" s="166"/>
      <c r="V6" s="164"/>
      <c r="Y6" s="12">
        <f>O5</f>
        <v>0</v>
      </c>
      <c r="Z6" s="13">
        <f>P5</f>
        <v>0</v>
      </c>
      <c r="AA6" s="8">
        <f>RANK(Y6,$Y$6:$Y$17,1)</f>
        <v>1</v>
      </c>
      <c r="AB6" s="8">
        <f>RANK(Z6,$Z$6:$Z$17,0)</f>
        <v>1</v>
      </c>
      <c r="AC6" s="8">
        <f>AA6+AB6*0.00001</f>
        <v>1.0000100000000001</v>
      </c>
      <c r="AD6" s="22">
        <f>RANK(AC6,$AC$6:$AC$17,1)</f>
        <v>1</v>
      </c>
      <c r="AE6" s="17">
        <f>D6</f>
        <v>0</v>
      </c>
      <c r="AF6" s="18">
        <f>IF(AE6=0,MAX($A$5:$A$28) +1,IF(D5="d",MAX($A$5:$A$28) +2,RANK(AE6,$AE$6:$AE$17,0)))</f>
        <v>13</v>
      </c>
      <c r="AG6" s="8">
        <f t="shared" ref="AG6:AG17" si="0">COUNTIF($AF$6:$AF$17,AF6)</f>
        <v>12</v>
      </c>
      <c r="AH6" s="21" t="str">
        <f>IF(AE6=0,"MAX($A$5:$A$28) +1",IF(AG6 &gt; 1,IF(MOD(AG6,2) = 0,(AF6*AG6+AG6-1)/AG6,(AF6*AG6+AG6)/AG6),IF(AG6=1,AF6,(AF6*AG6+AG6-1)/AG6)))</f>
        <v>MAX($A$5:$A$28) +1</v>
      </c>
      <c r="AI6" s="17">
        <f>G6</f>
        <v>0</v>
      </c>
      <c r="AJ6">
        <f>IF(AI6=0,MAX($A$5:$A$28) +1,IF(G5="d",MAX($A$5:$A$28) +2,RANK(AI6,$AI$6:$AI$17,0)))</f>
        <v>13</v>
      </c>
      <c r="AK6" s="8">
        <f t="shared" ref="AK6:AK17" si="1">COUNTIF($AJ$6:$AJ$17,AJ6)</f>
        <v>12</v>
      </c>
      <c r="AL6" s="21">
        <f>IF(AI6=0,MAX($A$5:$A$28) +1,IF(AK6 &gt; 1,IF(MOD(AK6,2) = 0,(AJ6*AK6+AK6-1)/AK6,(AJ6*AK6+AK6)/AK6),IF(AK6=1,AJ6,(AJ6*AK6+AK6-1)/AK6)))</f>
        <v>13</v>
      </c>
      <c r="AM6" s="17">
        <f>J6</f>
        <v>0</v>
      </c>
      <c r="AN6" s="18">
        <f>IF(AM6=0,MAX($A$5:$A$28) +1,IF(J5="d",MAX($A$5:$A$28) +2,RANK(AM6,$AM$6:$AM$17,0)))</f>
        <v>13</v>
      </c>
      <c r="AO6" s="8">
        <f>COUNTIF($AN$6:$AN$17,AN6)</f>
        <v>12</v>
      </c>
      <c r="AP6" s="21">
        <f>IF(AM6=0,MAX($A$5:$A$28) +1,IF(AO6 &gt; 1,IF(MOD(AO6,2) = 0,(AN6*AO6+AO6-1)/AO6,(AN6*AO6+AO6)/AO6),IF(AO6=1,AN6,(AN6*AO6+AO6-1)/AO6)))</f>
        <v>13</v>
      </c>
      <c r="AQ6" s="17">
        <f>M6</f>
        <v>0</v>
      </c>
      <c r="AR6" s="18">
        <f>IF(AQ6=0,MAX($A$5:$A$28) +1,IF(M5="d",MAX($A$5:$A$28) +2,RANK(AQ6,$AQ$6:$AQ$17,0)))</f>
        <v>13</v>
      </c>
      <c r="AS6" s="8">
        <f>COUNTIF($AR$6:$AR$17,AR6)</f>
        <v>12</v>
      </c>
      <c r="AT6" s="21">
        <f>IF(AQ6=0,MAX($A$5:$A$28) +1,IF(AS6 &gt; 1,IF(MOD(AS6,2) = 0,(AR6*AS6+AS6-1)/AS6,(AR6*AS6+AS6)/AS6),IF(AS6=1,AR6,(AR6*AS6+AS6-1)/AS6)))</f>
        <v>13</v>
      </c>
      <c r="AU6" s="11">
        <f>T5</f>
        <v>28</v>
      </c>
      <c r="AV6" s="11">
        <f>U5</f>
        <v>12285</v>
      </c>
      <c r="AW6">
        <f>RANK(AU6,$AU$6:$AU$17,1)</f>
        <v>4</v>
      </c>
      <c r="AX6">
        <f>RANK(AV6,$AV$6:$AV$17,0)</f>
        <v>4</v>
      </c>
      <c r="AY6">
        <f>AW6+AX6*0.00001</f>
        <v>4.0000400000000003</v>
      </c>
      <c r="AZ6">
        <f>RANK(AY6,$AY$6:$AY$17,1)</f>
        <v>4</v>
      </c>
    </row>
    <row r="7" spans="1:52" ht="19.5" customHeight="1" x14ac:dyDescent="0.2">
      <c r="A7" s="177">
        <v>2</v>
      </c>
      <c r="B7" s="152"/>
      <c r="C7" s="167"/>
      <c r="D7" s="168"/>
      <c r="E7" s="75"/>
      <c r="F7" s="167"/>
      <c r="G7" s="168"/>
      <c r="H7" s="75"/>
      <c r="I7" s="167"/>
      <c r="J7" s="168"/>
      <c r="K7" s="75"/>
      <c r="L7" s="167"/>
      <c r="M7" s="168"/>
      <c r="N7" s="75"/>
      <c r="O7" s="180">
        <f>SUM(E8+H8+K8+N8)</f>
        <v>0</v>
      </c>
      <c r="P7" s="165">
        <f>SUM(D8+G8+J8+M8)</f>
        <v>0</v>
      </c>
      <c r="Q7" s="163">
        <f>AD7</f>
        <v>1</v>
      </c>
      <c r="T7" s="216">
        <f>O7+'12 družstiev Pretek č. 1'!O7+'12 družstiev Pretek č. 2'!O7+'12 družstiev Pretek č. 3'!O7+'12 družstiev Pretek č. 4'!O7+'12 družstiev Pretek č. 5'!O7</f>
        <v>24</v>
      </c>
      <c r="U7" s="165">
        <f>P7+'12 družstiev Pretek č. 1'!P7+'12 družstiev Pretek č. 2'!P7+'12 družstiev Pretek č. 3'!P7+'12 družstiev Pretek č. 4'!P7+'12 družstiev Pretek č. 5'!P7</f>
        <v>15100</v>
      </c>
      <c r="V7" s="163">
        <f>AZ7</f>
        <v>3</v>
      </c>
      <c r="Y7" s="12">
        <f>O7</f>
        <v>0</v>
      </c>
      <c r="Z7" s="13">
        <f>P7</f>
        <v>0</v>
      </c>
      <c r="AA7" s="8">
        <f t="shared" ref="AA7:AA17" si="2">RANK(Y7,$Y$6:$Y$17,1)</f>
        <v>1</v>
      </c>
      <c r="AB7" s="8">
        <f t="shared" ref="AB7:AB17" si="3">RANK(Z7,$Z$6:$Z$17,0)</f>
        <v>1</v>
      </c>
      <c r="AC7" s="8">
        <f t="shared" ref="AC7:AC17" si="4">AA7+AB7*0.00001</f>
        <v>1.0000100000000001</v>
      </c>
      <c r="AD7" s="22">
        <f t="shared" ref="AD7:AD17" si="5">RANK(AC7,$AC$6:$AC$17,1)</f>
        <v>1</v>
      </c>
      <c r="AE7" s="17">
        <f>D8</f>
        <v>0</v>
      </c>
      <c r="AF7" s="18">
        <f t="shared" ref="AF7:AF17" si="6">IF(AE7=0,MAX($A$5:$A$28) +1,IF(D6="d",MAX($A$5:$A$28) +2,RANK(AE7,$AE$6:$AE$17,0)))</f>
        <v>13</v>
      </c>
      <c r="AG7" s="8">
        <f t="shared" si="0"/>
        <v>12</v>
      </c>
      <c r="AH7" s="21">
        <f t="shared" ref="AH7:AH8" si="7">IF(AE7=0,MAX($A$5:$A$28) +1,IF(AG7 &gt; 1,IF(MOD(AG7,2) = 0,(AF7*AG7+AG7-1)/AG7,(AF7*AG7+AG7)/AG7),IF(AG7=1,AF7,(AF7*AG7+AG7-1)/AG7)))</f>
        <v>13</v>
      </c>
      <c r="AI7" s="17">
        <f>G8</f>
        <v>0</v>
      </c>
      <c r="AJ7">
        <f t="shared" ref="AJ7:AJ17" si="8">IF(AI7=0,MAX($A$5:$A$28) +1,IF(G6="d",MAX($A$5:$A$28) +2,RANK(AI7,$AI$6:$AI$17,0)))</f>
        <v>13</v>
      </c>
      <c r="AK7" s="8">
        <f t="shared" si="1"/>
        <v>12</v>
      </c>
      <c r="AL7" s="21">
        <f t="shared" ref="AL7:AL17" si="9">IF(AI7=0,MAX($A$5:$A$28) +1,IF(AK7 &gt; 1,IF(MOD(AK7,2) = 0,(AJ7*AK7+AK7-1)/AK7,(AJ7*AK7+AK7)/AK7),IF(AK7=1,AJ7,(AJ7*AK7+AK7-1)/AK7)))</f>
        <v>13</v>
      </c>
      <c r="AM7" s="17">
        <f>J8</f>
        <v>0</v>
      </c>
      <c r="AN7" s="18">
        <f t="shared" ref="AN7:AN17" si="10">IF(AM7=0,MAX($A$5:$A$28) +1,IF(J6="d",MAX($A$5:$A$28) +2,RANK(AM7,$AM$6:$AM$17,0)))</f>
        <v>13</v>
      </c>
      <c r="AO7" s="8">
        <f t="shared" ref="AO7:AO17" si="11">COUNTIF($AN$6:$AN$17,AN7)</f>
        <v>12</v>
      </c>
      <c r="AP7" s="21">
        <f t="shared" ref="AP7:AP17" si="12">IF(AM7=0,MAX($A$5:$A$28) +1,IF(AO7 &gt; 1,IF(MOD(AO7,2) = 0,(AN7*AO7+AO7-1)/AO7,(AN7*AO7+AO7)/AO7),IF(AO7=1,AN7,(AN7*AO7+AO7-1)/AO7)))</f>
        <v>13</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24</v>
      </c>
      <c r="AV7" s="11">
        <f>U7</f>
        <v>15100</v>
      </c>
      <c r="AW7">
        <f t="shared" ref="AW7:AW17" si="16">RANK(AU7,$AU$6:$AU$17,1)</f>
        <v>3</v>
      </c>
      <c r="AX7">
        <f t="shared" ref="AX7:AX17" si="17">RANK(AV7,$AV$6:$AV$17,0)</f>
        <v>2</v>
      </c>
      <c r="AY7">
        <f t="shared" ref="AY7:AY17" si="18">AW7+AX7*0.00001</f>
        <v>3.0000200000000001</v>
      </c>
      <c r="AZ7">
        <f t="shared" ref="AZ7:AZ17" si="19">RANK(AY7,$AY$6:$AY$17,1)</f>
        <v>3</v>
      </c>
    </row>
    <row r="8" spans="1:52" ht="19.5" customHeight="1" thickBot="1" x14ac:dyDescent="0.25">
      <c r="A8" s="178"/>
      <c r="B8" s="158"/>
      <c r="C8" s="25"/>
      <c r="D8" s="26"/>
      <c r="E8" s="30">
        <f>IF(ISBLANK(D8),0,IF(ISBLANK(C7),0,IF(E7 = "D",MAX($A$5:$A$28) + 2,AH7)))</f>
        <v>0</v>
      </c>
      <c r="F8" s="25"/>
      <c r="G8" s="26"/>
      <c r="H8" s="30">
        <f>IF(ISBLANK(G8),0,IF(ISBLANK(F7),0,IF(H7 = "D",MAX($A$5:$A$28) + 2,AL7)))</f>
        <v>0</v>
      </c>
      <c r="I8" s="25"/>
      <c r="J8" s="26"/>
      <c r="K8" s="30">
        <f>IF(ISBLANK(J8),0,IF(ISBLANK(I7),0,IF(K7 = "D",MAX($A$5:$A$28) + 2,AP7)))</f>
        <v>0</v>
      </c>
      <c r="L8" s="25"/>
      <c r="M8" s="26"/>
      <c r="N8" s="30">
        <f>IF(ISBLANK(M8),0,IF(ISBLANK(L7),0,IF(N7 = "D",MAX($A$5:$A$28) + 2,AT7)))</f>
        <v>0</v>
      </c>
      <c r="O8" s="181"/>
      <c r="P8" s="166"/>
      <c r="Q8" s="164"/>
      <c r="T8" s="253"/>
      <c r="U8" s="166"/>
      <c r="V8" s="164"/>
      <c r="Y8" s="12">
        <f>O9</f>
        <v>0</v>
      </c>
      <c r="Z8" s="13">
        <f>P9</f>
        <v>0</v>
      </c>
      <c r="AA8" s="8">
        <f t="shared" si="2"/>
        <v>1</v>
      </c>
      <c r="AB8" s="8">
        <f t="shared" si="3"/>
        <v>1</v>
      </c>
      <c r="AC8" s="8">
        <f t="shared" si="4"/>
        <v>1.0000100000000001</v>
      </c>
      <c r="AD8" s="22">
        <f t="shared" si="5"/>
        <v>1</v>
      </c>
      <c r="AE8" s="17">
        <f>D10</f>
        <v>0</v>
      </c>
      <c r="AF8" s="18">
        <f t="shared" si="6"/>
        <v>13</v>
      </c>
      <c r="AG8" s="8">
        <f t="shared" si="0"/>
        <v>12</v>
      </c>
      <c r="AH8" s="21">
        <f t="shared" si="7"/>
        <v>13</v>
      </c>
      <c r="AI8" s="17">
        <f>G10</f>
        <v>0</v>
      </c>
      <c r="AJ8">
        <f t="shared" si="8"/>
        <v>13</v>
      </c>
      <c r="AK8" s="8">
        <f t="shared" si="1"/>
        <v>12</v>
      </c>
      <c r="AL8" s="21">
        <f t="shared" si="9"/>
        <v>13</v>
      </c>
      <c r="AM8" s="17">
        <f>J10</f>
        <v>0</v>
      </c>
      <c r="AN8" s="18">
        <f t="shared" si="10"/>
        <v>13</v>
      </c>
      <c r="AO8" s="8">
        <f t="shared" si="11"/>
        <v>12</v>
      </c>
      <c r="AP8" s="21">
        <f t="shared" si="12"/>
        <v>13</v>
      </c>
      <c r="AQ8" s="17">
        <f>M10</f>
        <v>0</v>
      </c>
      <c r="AR8" s="18">
        <f t="shared" si="13"/>
        <v>13</v>
      </c>
      <c r="AS8" s="8">
        <f t="shared" si="14"/>
        <v>12</v>
      </c>
      <c r="AT8" s="21">
        <f t="shared" si="15"/>
        <v>13</v>
      </c>
      <c r="AU8" s="11">
        <f>T9</f>
        <v>23</v>
      </c>
      <c r="AV8" s="11">
        <f>U9</f>
        <v>14580</v>
      </c>
      <c r="AW8">
        <f t="shared" si="16"/>
        <v>2</v>
      </c>
      <c r="AX8">
        <f t="shared" si="17"/>
        <v>3</v>
      </c>
      <c r="AY8">
        <f t="shared" si="18"/>
        <v>2.0000300000000002</v>
      </c>
      <c r="AZ8">
        <f t="shared" si="19"/>
        <v>2</v>
      </c>
    </row>
    <row r="9" spans="1:52" ht="19.5" customHeight="1" x14ac:dyDescent="0.2">
      <c r="A9" s="179">
        <v>3</v>
      </c>
      <c r="B9" s="152"/>
      <c r="C9" s="167"/>
      <c r="D9" s="168"/>
      <c r="E9" s="75"/>
      <c r="F9" s="167"/>
      <c r="G9" s="168"/>
      <c r="H9" s="75"/>
      <c r="I9" s="167"/>
      <c r="J9" s="168"/>
      <c r="K9" s="75"/>
      <c r="L9" s="167"/>
      <c r="M9" s="168"/>
      <c r="N9" s="75"/>
      <c r="O9" s="180">
        <f>SUM(E10+H10+K10+N10)</f>
        <v>0</v>
      </c>
      <c r="P9" s="165">
        <f>SUM(D10+G10+J10+M10)</f>
        <v>0</v>
      </c>
      <c r="Q9" s="163">
        <f>AD8</f>
        <v>1</v>
      </c>
      <c r="T9" s="216">
        <f>O9+'12 družstiev Pretek č. 1'!O9+'12 družstiev Pretek č. 2'!O9+'12 družstiev Pretek č. 3'!O9+'12 družstiev Pretek č. 4'!O9+'12 družstiev Pretek č. 5'!O9</f>
        <v>23</v>
      </c>
      <c r="U9" s="165">
        <f>P9+'12 družstiev Pretek č. 1'!P9+'12 družstiev Pretek č. 2'!P9+'12 družstiev Pretek č. 3'!P9+'12 družstiev Pretek č. 4'!P9+'12 družstiev Pretek č. 5'!P9</f>
        <v>14580</v>
      </c>
      <c r="V9" s="163">
        <f>AZ8</f>
        <v>2</v>
      </c>
      <c r="Y9" s="12">
        <f>O11</f>
        <v>0</v>
      </c>
      <c r="Z9" s="13">
        <f>P11</f>
        <v>0</v>
      </c>
      <c r="AA9" s="8">
        <f t="shared" si="2"/>
        <v>1</v>
      </c>
      <c r="AB9" s="8">
        <f t="shared" si="3"/>
        <v>1</v>
      </c>
      <c r="AC9" s="8">
        <f t="shared" si="4"/>
        <v>1.0000100000000001</v>
      </c>
      <c r="AD9" s="22">
        <f t="shared" si="5"/>
        <v>1</v>
      </c>
      <c r="AE9" s="17">
        <f>D12</f>
        <v>0</v>
      </c>
      <c r="AF9" s="18">
        <f t="shared" si="6"/>
        <v>13</v>
      </c>
      <c r="AG9" s="8">
        <f t="shared" si="0"/>
        <v>12</v>
      </c>
      <c r="AH9" s="21">
        <f>IF(AE9=0,MAX($A$5:$A$28) +1,IF(AG9 &gt; 1,IF(MOD(AG9,2) = 0,(AF9*AG9+AG9-1)/AG9,(AF9*AG9+AG9)/AG9),IF(AG9=1,AF9,(AF9*AG9+AG9-1)/AG9)))</f>
        <v>13</v>
      </c>
      <c r="AI9" s="17">
        <f>G12</f>
        <v>0</v>
      </c>
      <c r="AJ9">
        <f t="shared" si="8"/>
        <v>13</v>
      </c>
      <c r="AK9" s="8">
        <f t="shared" si="1"/>
        <v>12</v>
      </c>
      <c r="AL9" s="21">
        <f t="shared" si="9"/>
        <v>13</v>
      </c>
      <c r="AM9" s="17">
        <f>J12</f>
        <v>0</v>
      </c>
      <c r="AN9" s="18">
        <f t="shared" si="10"/>
        <v>13</v>
      </c>
      <c r="AO9" s="8">
        <f t="shared" si="11"/>
        <v>12</v>
      </c>
      <c r="AP9" s="21">
        <f t="shared" si="12"/>
        <v>13</v>
      </c>
      <c r="AQ9" s="17">
        <f>M12</f>
        <v>0</v>
      </c>
      <c r="AR9" s="18">
        <f t="shared" si="13"/>
        <v>13</v>
      </c>
      <c r="AS9" s="8">
        <f t="shared" si="14"/>
        <v>12</v>
      </c>
      <c r="AT9" s="21">
        <f t="shared" si="15"/>
        <v>13</v>
      </c>
      <c r="AU9" s="11">
        <f>T11</f>
        <v>40</v>
      </c>
      <c r="AV9" s="11">
        <f>U11</f>
        <v>5665</v>
      </c>
      <c r="AW9">
        <f t="shared" si="16"/>
        <v>8</v>
      </c>
      <c r="AX9">
        <f t="shared" si="17"/>
        <v>9</v>
      </c>
      <c r="AY9">
        <f t="shared" si="18"/>
        <v>8.0000900000000001</v>
      </c>
      <c r="AZ9">
        <f t="shared" si="19"/>
        <v>8</v>
      </c>
    </row>
    <row r="10" spans="1:52" ht="19.5" customHeight="1" thickBot="1" x14ac:dyDescent="0.25">
      <c r="A10" s="179"/>
      <c r="B10" s="153"/>
      <c r="C10" s="25"/>
      <c r="D10" s="26"/>
      <c r="E10" s="30">
        <f>IF(ISBLANK(D10),0,IF(ISBLANK(C9),0,IF(E9 = "D",MAX($A$5:$A$28) + 2,AH8)))</f>
        <v>0</v>
      </c>
      <c r="F10" s="25"/>
      <c r="G10" s="26"/>
      <c r="H10" s="30">
        <f>IF(ISBLANK(G10),0,IF(ISBLANK(F9),0,IF(H9 = "D",MAX($A$5:$A$28) + 2,AL8)))</f>
        <v>0</v>
      </c>
      <c r="I10" s="25"/>
      <c r="J10" s="26"/>
      <c r="K10" s="30">
        <f>IF(ISBLANK(J10),0,IF(ISBLANK(I9),0,IF(K9 = "D",MAX($A$5:$A$28) + 2,AP8)))</f>
        <v>0</v>
      </c>
      <c r="L10" s="25"/>
      <c r="M10" s="26"/>
      <c r="N10" s="30">
        <f>IF(ISBLANK(M10),0,IF(ISBLANK(L9),0,IF(N9 = "D",MAX($A$5:$A$28) + 2,AT8)))</f>
        <v>0</v>
      </c>
      <c r="O10" s="181"/>
      <c r="P10" s="166"/>
      <c r="Q10" s="164"/>
      <c r="T10" s="253"/>
      <c r="U10" s="166"/>
      <c r="V10" s="164"/>
      <c r="Y10" s="12">
        <f>O13</f>
        <v>0</v>
      </c>
      <c r="Z10" s="13">
        <f>P13</f>
        <v>0</v>
      </c>
      <c r="AA10" s="8">
        <f t="shared" si="2"/>
        <v>1</v>
      </c>
      <c r="AB10" s="8">
        <f t="shared" si="3"/>
        <v>1</v>
      </c>
      <c r="AC10" s="8">
        <f t="shared" si="4"/>
        <v>1.0000100000000001</v>
      </c>
      <c r="AD10" s="22">
        <f t="shared" si="5"/>
        <v>1</v>
      </c>
      <c r="AE10" s="17">
        <f>D14</f>
        <v>0</v>
      </c>
      <c r="AF10" s="18">
        <f t="shared" si="6"/>
        <v>13</v>
      </c>
      <c r="AG10" s="8">
        <f t="shared" si="0"/>
        <v>12</v>
      </c>
      <c r="AH10" s="21" t="str">
        <f t="shared" ref="AH10:AH17" si="20">IF(AE10=0,"MAX($A$5:$A$28) +1",IF(AG10 &gt; 1,IF(MOD(AG10,2) = 0,(AF10*AG10+AG10-1)/AG10,(AF10*AG10+AG10)/AG10),IF(AG10=1,AF10,(AF10*AG10+AG10-1)/AG10)))</f>
        <v>MAX($A$5:$A$28) +1</v>
      </c>
      <c r="AI10" s="17">
        <f>G14</f>
        <v>0</v>
      </c>
      <c r="AJ10">
        <f t="shared" si="8"/>
        <v>13</v>
      </c>
      <c r="AK10" s="8">
        <f t="shared" si="1"/>
        <v>12</v>
      </c>
      <c r="AL10" s="21">
        <f t="shared" si="9"/>
        <v>13</v>
      </c>
      <c r="AM10" s="17">
        <f>J14</f>
        <v>0</v>
      </c>
      <c r="AN10" s="18">
        <f t="shared" si="10"/>
        <v>13</v>
      </c>
      <c r="AO10" s="8">
        <f t="shared" si="11"/>
        <v>12</v>
      </c>
      <c r="AP10" s="21">
        <f t="shared" si="12"/>
        <v>13</v>
      </c>
      <c r="AQ10" s="17">
        <f>M14</f>
        <v>0</v>
      </c>
      <c r="AR10" s="18">
        <f t="shared" si="13"/>
        <v>13</v>
      </c>
      <c r="AS10" s="8">
        <f t="shared" si="14"/>
        <v>12</v>
      </c>
      <c r="AT10" s="21">
        <f t="shared" si="15"/>
        <v>13</v>
      </c>
      <c r="AU10" s="11">
        <f>T13</f>
        <v>36</v>
      </c>
      <c r="AV10" s="11">
        <f>U13</f>
        <v>6485</v>
      </c>
      <c r="AW10">
        <f t="shared" si="16"/>
        <v>6</v>
      </c>
      <c r="AX10">
        <f t="shared" si="17"/>
        <v>7</v>
      </c>
      <c r="AY10">
        <f t="shared" si="18"/>
        <v>6.00007</v>
      </c>
      <c r="AZ10">
        <f t="shared" si="19"/>
        <v>7</v>
      </c>
    </row>
    <row r="11" spans="1:52" ht="19.5" customHeight="1" x14ac:dyDescent="0.2">
      <c r="A11" s="177">
        <v>4</v>
      </c>
      <c r="B11" s="152"/>
      <c r="C11" s="167"/>
      <c r="D11" s="168"/>
      <c r="E11" s="75"/>
      <c r="F11" s="167"/>
      <c r="G11" s="168"/>
      <c r="H11" s="75"/>
      <c r="I11" s="167"/>
      <c r="J11" s="168"/>
      <c r="K11" s="75"/>
      <c r="L11" s="167"/>
      <c r="M11" s="168"/>
      <c r="N11" s="75"/>
      <c r="O11" s="180">
        <f>SUM(E12+H12+K12+N12)</f>
        <v>0</v>
      </c>
      <c r="P11" s="165">
        <f>SUM(D12+G12+J12+M12)</f>
        <v>0</v>
      </c>
      <c r="Q11" s="163">
        <f>AD9</f>
        <v>1</v>
      </c>
      <c r="T11" s="216">
        <f>O11+'12 družstiev Pretek č. 1'!O11+'12 družstiev Pretek č. 2'!O11+'12 družstiev Pretek č. 3'!O11+'12 družstiev Pretek č. 4'!O11+'12 družstiev Pretek č. 5'!O11</f>
        <v>40</v>
      </c>
      <c r="U11" s="165">
        <f>P11+'12 družstiev Pretek č. 1'!P11+'12 družstiev Pretek č. 2'!P11+'12 družstiev Pretek č. 3'!P11+'12 družstiev Pretek č. 4'!P11+'12 družstiev Pretek č. 5'!P11</f>
        <v>5665</v>
      </c>
      <c r="V11" s="163">
        <f>AZ9</f>
        <v>8</v>
      </c>
      <c r="Y11" s="12">
        <f>O15</f>
        <v>0</v>
      </c>
      <c r="Z11" s="13">
        <f>P15</f>
        <v>0</v>
      </c>
      <c r="AA11" s="8">
        <f t="shared" si="2"/>
        <v>1</v>
      </c>
      <c r="AB11" s="8">
        <f t="shared" si="3"/>
        <v>1</v>
      </c>
      <c r="AC11" s="8">
        <f t="shared" si="4"/>
        <v>1.0000100000000001</v>
      </c>
      <c r="AD11" s="22">
        <f t="shared" si="5"/>
        <v>1</v>
      </c>
      <c r="AE11" s="17">
        <f>D16</f>
        <v>0</v>
      </c>
      <c r="AF11" s="18">
        <f t="shared" si="6"/>
        <v>13</v>
      </c>
      <c r="AG11" s="8">
        <f t="shared" si="0"/>
        <v>12</v>
      </c>
      <c r="AH11" s="21" t="str">
        <f t="shared" si="20"/>
        <v>MAX($A$5:$A$28) +1</v>
      </c>
      <c r="AI11" s="17">
        <f>G16</f>
        <v>0</v>
      </c>
      <c r="AJ11">
        <f t="shared" si="8"/>
        <v>13</v>
      </c>
      <c r="AK11" s="8">
        <f t="shared" si="1"/>
        <v>12</v>
      </c>
      <c r="AL11" s="21">
        <f t="shared" si="9"/>
        <v>13</v>
      </c>
      <c r="AM11" s="17">
        <f>J16</f>
        <v>0</v>
      </c>
      <c r="AN11" s="18">
        <f t="shared" si="10"/>
        <v>13</v>
      </c>
      <c r="AO11" s="8">
        <f t="shared" si="11"/>
        <v>12</v>
      </c>
      <c r="AP11" s="21">
        <f t="shared" si="12"/>
        <v>13</v>
      </c>
      <c r="AQ11" s="17">
        <f>M16</f>
        <v>0</v>
      </c>
      <c r="AR11" s="18">
        <f t="shared" si="13"/>
        <v>13</v>
      </c>
      <c r="AS11" s="8">
        <f t="shared" si="14"/>
        <v>12</v>
      </c>
      <c r="AT11" s="21">
        <f t="shared" si="15"/>
        <v>13</v>
      </c>
      <c r="AU11" s="11">
        <f>T15</f>
        <v>43</v>
      </c>
      <c r="AV11" s="11">
        <f>U15</f>
        <v>6470</v>
      </c>
      <c r="AW11">
        <f t="shared" si="16"/>
        <v>9</v>
      </c>
      <c r="AX11">
        <f t="shared" si="17"/>
        <v>8</v>
      </c>
      <c r="AY11">
        <f t="shared" si="18"/>
        <v>9.0000800000000005</v>
      </c>
      <c r="AZ11">
        <f t="shared" si="19"/>
        <v>9</v>
      </c>
    </row>
    <row r="12" spans="1:52" ht="19.5" customHeight="1" thickBot="1" x14ac:dyDescent="0.25">
      <c r="A12" s="178"/>
      <c r="B12" s="158"/>
      <c r="C12" s="25"/>
      <c r="D12" s="26"/>
      <c r="E12" s="30">
        <f>IF(ISBLANK(D12),0,IF(ISBLANK(C11),0,IF(E11 = "D",MAX($A$5:$A$28) + 2,AH9)))</f>
        <v>0</v>
      </c>
      <c r="F12" s="25"/>
      <c r="G12" s="26"/>
      <c r="H12" s="30">
        <f>IF(ISBLANK(G12),0,IF(ISBLANK(F11),0,IF(H11 = "D",MAX($A$5:$A$28) + 2,AL9)))</f>
        <v>0</v>
      </c>
      <c r="I12" s="25"/>
      <c r="J12" s="26"/>
      <c r="K12" s="30">
        <f>IF(ISBLANK(J12),0,IF(ISBLANK(I11),0,IF(K11 = "D",MAX($A$5:$A$28) + 2,AP9)))</f>
        <v>0</v>
      </c>
      <c r="L12" s="25"/>
      <c r="M12" s="26"/>
      <c r="N12" s="30">
        <f>IF(ISBLANK(M12),0,IF(ISBLANK(L11),0,IF(N11 = "D",MAX($A$5:$A$28) + 2,AT9)))</f>
        <v>0</v>
      </c>
      <c r="O12" s="181"/>
      <c r="P12" s="166"/>
      <c r="Q12" s="164"/>
      <c r="T12" s="253"/>
      <c r="U12" s="166"/>
      <c r="V12" s="164"/>
      <c r="W12" s="20"/>
      <c r="Y12" s="12">
        <f>O17</f>
        <v>0</v>
      </c>
      <c r="Z12" s="13">
        <f>P17</f>
        <v>0</v>
      </c>
      <c r="AA12" s="8">
        <f t="shared" si="2"/>
        <v>1</v>
      </c>
      <c r="AB12" s="8">
        <f t="shared" si="3"/>
        <v>1</v>
      </c>
      <c r="AC12" s="8">
        <f t="shared" si="4"/>
        <v>1.0000100000000001</v>
      </c>
      <c r="AD12" s="22">
        <f t="shared" si="5"/>
        <v>1</v>
      </c>
      <c r="AE12" s="17">
        <f>D18</f>
        <v>0</v>
      </c>
      <c r="AF12" s="18">
        <f t="shared" si="6"/>
        <v>13</v>
      </c>
      <c r="AG12" s="8">
        <f t="shared" si="0"/>
        <v>12</v>
      </c>
      <c r="AH12" s="21" t="str">
        <f t="shared" si="20"/>
        <v>MAX($A$5:$A$28) +1</v>
      </c>
      <c r="AI12" s="17">
        <f>G18</f>
        <v>0</v>
      </c>
      <c r="AJ12">
        <f t="shared" si="8"/>
        <v>13</v>
      </c>
      <c r="AK12" s="8">
        <f t="shared" si="1"/>
        <v>12</v>
      </c>
      <c r="AL12" s="21">
        <f t="shared" si="9"/>
        <v>13</v>
      </c>
      <c r="AM12" s="17">
        <f>J18</f>
        <v>0</v>
      </c>
      <c r="AN12" s="18">
        <f t="shared" si="10"/>
        <v>13</v>
      </c>
      <c r="AO12" s="8">
        <f t="shared" si="11"/>
        <v>12</v>
      </c>
      <c r="AP12" s="21">
        <f t="shared" si="12"/>
        <v>13</v>
      </c>
      <c r="AQ12" s="17">
        <f>M18</f>
        <v>0</v>
      </c>
      <c r="AR12" s="18">
        <f t="shared" si="13"/>
        <v>13</v>
      </c>
      <c r="AS12" s="8">
        <f t="shared" si="14"/>
        <v>12</v>
      </c>
      <c r="AT12" s="21">
        <f t="shared" si="15"/>
        <v>13</v>
      </c>
      <c r="AU12" s="11">
        <f>T17</f>
        <v>28</v>
      </c>
      <c r="AV12" s="11">
        <f>U17</f>
        <v>11810</v>
      </c>
      <c r="AW12">
        <f t="shared" si="16"/>
        <v>4</v>
      </c>
      <c r="AX12">
        <f t="shared" si="17"/>
        <v>5</v>
      </c>
      <c r="AY12">
        <f t="shared" si="18"/>
        <v>4.0000499999999999</v>
      </c>
      <c r="AZ12">
        <f t="shared" si="19"/>
        <v>5</v>
      </c>
    </row>
    <row r="13" spans="1:52" ht="19.5" customHeight="1" x14ac:dyDescent="0.2">
      <c r="A13" s="179">
        <v>5</v>
      </c>
      <c r="B13" s="152"/>
      <c r="C13" s="167"/>
      <c r="D13" s="168"/>
      <c r="E13" s="75"/>
      <c r="F13" s="167"/>
      <c r="G13" s="168"/>
      <c r="H13" s="75"/>
      <c r="I13" s="167"/>
      <c r="J13" s="168"/>
      <c r="K13" s="75"/>
      <c r="L13" s="167"/>
      <c r="M13" s="168"/>
      <c r="N13" s="75"/>
      <c r="O13" s="180">
        <f>SUM(E14+H14+K14+N14)</f>
        <v>0</v>
      </c>
      <c r="P13" s="165">
        <f>SUM(D14+G14+J14+M14)</f>
        <v>0</v>
      </c>
      <c r="Q13" s="163">
        <f>AD10</f>
        <v>1</v>
      </c>
      <c r="T13" s="216">
        <f>O13+'12 družstiev Pretek č. 1'!O13+'12 družstiev Pretek č. 2'!O13+'12 družstiev Pretek č. 3'!O13+'12 družstiev Pretek č. 4'!O13+'12 družstiev Pretek č. 5'!O13</f>
        <v>36</v>
      </c>
      <c r="U13" s="165">
        <f>P13+'12 družstiev Pretek č. 1'!P13+'12 družstiev Pretek č. 2'!P13+'12 družstiev Pretek č. 3'!P13+'12 družstiev Pretek č. 4'!P13+'12 družstiev Pretek č. 5'!P13</f>
        <v>6485</v>
      </c>
      <c r="V13" s="163">
        <f>AZ10</f>
        <v>7</v>
      </c>
      <c r="W13" s="20"/>
      <c r="Y13" s="12">
        <f>O19</f>
        <v>0</v>
      </c>
      <c r="Z13" s="13">
        <f>P19</f>
        <v>0</v>
      </c>
      <c r="AA13" s="8">
        <f t="shared" si="2"/>
        <v>1</v>
      </c>
      <c r="AB13" s="8">
        <f t="shared" si="3"/>
        <v>1</v>
      </c>
      <c r="AC13" s="8">
        <f t="shared" si="4"/>
        <v>1.0000100000000001</v>
      </c>
      <c r="AD13" s="22">
        <f t="shared" si="5"/>
        <v>1</v>
      </c>
      <c r="AE13" s="17">
        <f>D20</f>
        <v>0</v>
      </c>
      <c r="AF13" s="18">
        <f t="shared" si="6"/>
        <v>13</v>
      </c>
      <c r="AG13" s="8">
        <f t="shared" si="0"/>
        <v>12</v>
      </c>
      <c r="AH13" s="21" t="str">
        <f t="shared" si="20"/>
        <v>MAX($A$5:$A$28) +1</v>
      </c>
      <c r="AI13" s="17">
        <f>G20</f>
        <v>0</v>
      </c>
      <c r="AJ13">
        <f t="shared" si="8"/>
        <v>13</v>
      </c>
      <c r="AK13" s="8">
        <f t="shared" si="1"/>
        <v>12</v>
      </c>
      <c r="AL13" s="21">
        <f t="shared" si="9"/>
        <v>13</v>
      </c>
      <c r="AM13" s="17">
        <f>J20</f>
        <v>0</v>
      </c>
      <c r="AN13" s="18">
        <f t="shared" si="10"/>
        <v>13</v>
      </c>
      <c r="AO13" s="8">
        <f t="shared" si="11"/>
        <v>12</v>
      </c>
      <c r="AP13" s="21">
        <f t="shared" si="12"/>
        <v>13</v>
      </c>
      <c r="AQ13" s="17">
        <f>M20</f>
        <v>0</v>
      </c>
      <c r="AR13" s="18">
        <f t="shared" si="13"/>
        <v>13</v>
      </c>
      <c r="AS13" s="8">
        <f t="shared" si="14"/>
        <v>12</v>
      </c>
      <c r="AT13" s="21">
        <f t="shared" si="15"/>
        <v>13</v>
      </c>
      <c r="AU13" s="11">
        <f>T19</f>
        <v>13</v>
      </c>
      <c r="AV13" s="11">
        <f>U19</f>
        <v>22125</v>
      </c>
      <c r="AW13">
        <f t="shared" si="16"/>
        <v>1</v>
      </c>
      <c r="AX13">
        <f t="shared" si="17"/>
        <v>1</v>
      </c>
      <c r="AY13">
        <f t="shared" si="18"/>
        <v>1.0000100000000001</v>
      </c>
      <c r="AZ13">
        <f t="shared" si="19"/>
        <v>1</v>
      </c>
    </row>
    <row r="14" spans="1:52" ht="19.5" customHeight="1" thickBot="1" x14ac:dyDescent="0.25">
      <c r="A14" s="179"/>
      <c r="B14" s="153"/>
      <c r="C14" s="25"/>
      <c r="D14" s="26"/>
      <c r="E14" s="30">
        <f>IF(ISBLANK(D14),0,IF(ISBLANK(C13),0,IF(E13 = "D",MAX($A$5:$A$28) + 2,AH10)))</f>
        <v>0</v>
      </c>
      <c r="F14" s="25"/>
      <c r="G14" s="26"/>
      <c r="H14" s="30">
        <f>IF(ISBLANK(G14),0,IF(ISBLANK(F13),0,IF(H13 = "D",MAX($A$5:$A$28) + 2,AL10)))</f>
        <v>0</v>
      </c>
      <c r="I14" s="25"/>
      <c r="J14" s="26"/>
      <c r="K14" s="30">
        <f>IF(ISBLANK(J14),0,IF(ISBLANK(I13),0,IF(K13 = "D",MAX($A$5:$A$28) + 2,AP10)))</f>
        <v>0</v>
      </c>
      <c r="L14" s="25"/>
      <c r="M14" s="26"/>
      <c r="N14" s="30">
        <f>IF(ISBLANK(M14),0,IF(ISBLANK(L13),0,IF(N13 = "D",MAX($A$5:$A$28) + 2,AT10)))</f>
        <v>0</v>
      </c>
      <c r="O14" s="181"/>
      <c r="P14" s="166"/>
      <c r="Q14" s="164"/>
      <c r="T14" s="253"/>
      <c r="U14" s="166"/>
      <c r="V14" s="164"/>
      <c r="W14" s="20"/>
      <c r="Y14" s="12">
        <f>O21</f>
        <v>0</v>
      </c>
      <c r="Z14" s="13">
        <f>P21</f>
        <v>0</v>
      </c>
      <c r="AA14" s="8">
        <f t="shared" si="2"/>
        <v>1</v>
      </c>
      <c r="AB14" s="8">
        <f t="shared" si="3"/>
        <v>1</v>
      </c>
      <c r="AC14" s="8">
        <f t="shared" si="4"/>
        <v>1.0000100000000001</v>
      </c>
      <c r="AD14" s="22">
        <f t="shared" si="5"/>
        <v>1</v>
      </c>
      <c r="AE14" s="17">
        <f>D22</f>
        <v>0</v>
      </c>
      <c r="AF14" s="18">
        <f t="shared" si="6"/>
        <v>13</v>
      </c>
      <c r="AG14" s="8">
        <f t="shared" si="0"/>
        <v>12</v>
      </c>
      <c r="AH14" s="21" t="str">
        <f t="shared" si="20"/>
        <v>MAX($A$5:$A$28) +1</v>
      </c>
      <c r="AI14" s="17">
        <f>G22</f>
        <v>0</v>
      </c>
      <c r="AJ14">
        <f t="shared" si="8"/>
        <v>13</v>
      </c>
      <c r="AK14" s="8">
        <f t="shared" si="1"/>
        <v>12</v>
      </c>
      <c r="AL14" s="21">
        <f t="shared" si="9"/>
        <v>13</v>
      </c>
      <c r="AM14" s="17">
        <f>J22</f>
        <v>0</v>
      </c>
      <c r="AN14" s="18">
        <f t="shared" si="10"/>
        <v>13</v>
      </c>
      <c r="AO14" s="8">
        <f t="shared" si="11"/>
        <v>12</v>
      </c>
      <c r="AP14" s="21">
        <f t="shared" si="12"/>
        <v>13</v>
      </c>
      <c r="AQ14" s="17">
        <f>M22</f>
        <v>0</v>
      </c>
      <c r="AR14" s="18">
        <f t="shared" si="13"/>
        <v>13</v>
      </c>
      <c r="AS14" s="8">
        <f t="shared" si="14"/>
        <v>12</v>
      </c>
      <c r="AT14" s="21">
        <f t="shared" si="15"/>
        <v>13</v>
      </c>
      <c r="AU14" s="11">
        <f>T21</f>
        <v>36</v>
      </c>
      <c r="AV14" s="11">
        <f>U21</f>
        <v>9575</v>
      </c>
      <c r="AW14">
        <f t="shared" si="16"/>
        <v>6</v>
      </c>
      <c r="AX14">
        <f t="shared" si="17"/>
        <v>6</v>
      </c>
      <c r="AY14">
        <f t="shared" si="18"/>
        <v>6.0000600000000004</v>
      </c>
      <c r="AZ14">
        <f t="shared" si="19"/>
        <v>6</v>
      </c>
    </row>
    <row r="15" spans="1:52" ht="19.5" customHeight="1" x14ac:dyDescent="0.2">
      <c r="A15" s="177">
        <v>6</v>
      </c>
      <c r="B15" s="152"/>
      <c r="C15" s="167"/>
      <c r="D15" s="168"/>
      <c r="E15" s="75"/>
      <c r="F15" s="167"/>
      <c r="G15" s="168"/>
      <c r="H15" s="75"/>
      <c r="I15" s="167"/>
      <c r="J15" s="168"/>
      <c r="K15" s="75"/>
      <c r="L15" s="167"/>
      <c r="M15" s="168"/>
      <c r="N15" s="75"/>
      <c r="O15" s="180">
        <f>SUM(E16+H16+K16+N16)</f>
        <v>0</v>
      </c>
      <c r="P15" s="165">
        <f>SUM(D16+G16+J16+M16)</f>
        <v>0</v>
      </c>
      <c r="Q15" s="163">
        <f>AD11</f>
        <v>1</v>
      </c>
      <c r="T15" s="216">
        <f>O15+'12 družstiev Pretek č. 1'!O15+'12 družstiev Pretek č. 2'!O15+'12 družstiev Pretek č. 3'!O15+'12 družstiev Pretek č. 4'!O15+'12 družstiev Pretek č. 5'!O15</f>
        <v>43</v>
      </c>
      <c r="U15" s="165">
        <f>P15+'12 družstiev Pretek č. 1'!P15+'12 družstiev Pretek č. 2'!P15+'12 družstiev Pretek č. 3'!P15+'12 družstiev Pretek č. 4'!P15+'12 družstiev Pretek č. 5'!P15</f>
        <v>6470</v>
      </c>
      <c r="V15" s="163">
        <f>AZ11</f>
        <v>9</v>
      </c>
      <c r="Y15" s="12">
        <f>O23</f>
        <v>0</v>
      </c>
      <c r="Z15" s="13">
        <f>P23</f>
        <v>0</v>
      </c>
      <c r="AA15" s="8">
        <f t="shared" si="2"/>
        <v>1</v>
      </c>
      <c r="AB15" s="8">
        <f t="shared" si="3"/>
        <v>1</v>
      </c>
      <c r="AC15" s="8">
        <f t="shared" si="4"/>
        <v>1.0000100000000001</v>
      </c>
      <c r="AD15" s="22">
        <f t="shared" si="5"/>
        <v>1</v>
      </c>
      <c r="AE15" s="17">
        <f>D24</f>
        <v>0</v>
      </c>
      <c r="AF15" s="18">
        <f t="shared" si="6"/>
        <v>13</v>
      </c>
      <c r="AG15" s="8">
        <f t="shared" si="0"/>
        <v>12</v>
      </c>
      <c r="AH15" s="21" t="str">
        <f t="shared" si="20"/>
        <v>MAX($A$5:$A$28) +1</v>
      </c>
      <c r="AI15" s="17">
        <f>G24</f>
        <v>0</v>
      </c>
      <c r="AJ15">
        <f t="shared" si="8"/>
        <v>13</v>
      </c>
      <c r="AK15" s="8">
        <f t="shared" si="1"/>
        <v>12</v>
      </c>
      <c r="AL15" s="21">
        <f t="shared" si="9"/>
        <v>13</v>
      </c>
      <c r="AM15" s="17">
        <f>J24</f>
        <v>0</v>
      </c>
      <c r="AN15" s="18">
        <f t="shared" si="10"/>
        <v>13</v>
      </c>
      <c r="AO15" s="8">
        <f t="shared" si="11"/>
        <v>12</v>
      </c>
      <c r="AP15" s="21">
        <f t="shared" si="12"/>
        <v>13</v>
      </c>
      <c r="AQ15" s="17">
        <f>M24</f>
        <v>0</v>
      </c>
      <c r="AR15" s="18">
        <f t="shared" si="13"/>
        <v>13</v>
      </c>
      <c r="AS15" s="8">
        <f t="shared" si="14"/>
        <v>12</v>
      </c>
      <c r="AT15" s="21">
        <f t="shared" si="15"/>
        <v>13</v>
      </c>
      <c r="AU15" s="11">
        <f>T23</f>
        <v>66</v>
      </c>
      <c r="AV15" s="11">
        <f>U23</f>
        <v>-18</v>
      </c>
      <c r="AW15">
        <f t="shared" si="16"/>
        <v>10</v>
      </c>
      <c r="AX15">
        <f t="shared" si="17"/>
        <v>10</v>
      </c>
      <c r="AY15">
        <f t="shared" si="18"/>
        <v>10.0001</v>
      </c>
      <c r="AZ15">
        <f t="shared" si="19"/>
        <v>10</v>
      </c>
    </row>
    <row r="16" spans="1:52" ht="19.5" customHeight="1" thickBot="1" x14ac:dyDescent="0.25">
      <c r="A16" s="178"/>
      <c r="B16" s="158"/>
      <c r="C16" s="25"/>
      <c r="D16" s="26"/>
      <c r="E16" s="30">
        <f>IF(ISBLANK(D16),0,IF(ISBLANK(C15),0,IF(E15 = "D",MAX($A$5:$A$28) + 2,AH11)))</f>
        <v>0</v>
      </c>
      <c r="F16" s="25"/>
      <c r="G16" s="26"/>
      <c r="H16" s="30">
        <f>IF(ISBLANK(G16),0,IF(ISBLANK(F15),0,IF(H15 = "D",MAX($A$5:$A$28) + 2,AL11)))</f>
        <v>0</v>
      </c>
      <c r="I16" s="25"/>
      <c r="J16" s="26"/>
      <c r="K16" s="30">
        <f>IF(ISBLANK(J16),0,IF(ISBLANK(I15),0,IF(K15 = "D",MAX($A$5:$A$28) + 2,AP11)))</f>
        <v>0</v>
      </c>
      <c r="L16" s="25"/>
      <c r="M16" s="26"/>
      <c r="N16" s="30">
        <f>IF(ISBLANK(M16),0,IF(ISBLANK(L15),0,IF(N15 = "D",MAX($A$5:$A$28) + 2,AT11)))</f>
        <v>0</v>
      </c>
      <c r="O16" s="181"/>
      <c r="P16" s="166"/>
      <c r="Q16" s="164"/>
      <c r="T16" s="253"/>
      <c r="U16" s="166"/>
      <c r="V16" s="164"/>
      <c r="Y16" s="12">
        <f>O25</f>
        <v>0</v>
      </c>
      <c r="Z16" s="13">
        <f>P25</f>
        <v>0</v>
      </c>
      <c r="AA16" s="8">
        <f t="shared" si="2"/>
        <v>1</v>
      </c>
      <c r="AB16" s="8">
        <f t="shared" si="3"/>
        <v>1</v>
      </c>
      <c r="AC16" s="8">
        <f t="shared" si="4"/>
        <v>1.0000100000000001</v>
      </c>
      <c r="AD16" s="22">
        <f t="shared" si="5"/>
        <v>1</v>
      </c>
      <c r="AE16" s="17">
        <f>D26</f>
        <v>0</v>
      </c>
      <c r="AF16" s="18">
        <f t="shared" si="6"/>
        <v>13</v>
      </c>
      <c r="AG16" s="8">
        <f t="shared" si="0"/>
        <v>12</v>
      </c>
      <c r="AH16" s="21" t="str">
        <f t="shared" si="20"/>
        <v>MAX($A$5:$A$28) +1</v>
      </c>
      <c r="AI16" s="17">
        <f>G26</f>
        <v>0</v>
      </c>
      <c r="AJ16">
        <f t="shared" si="8"/>
        <v>13</v>
      </c>
      <c r="AK16" s="8">
        <f t="shared" si="1"/>
        <v>12</v>
      </c>
      <c r="AL16" s="21">
        <f t="shared" si="9"/>
        <v>13</v>
      </c>
      <c r="AM16" s="17">
        <f>J26</f>
        <v>0</v>
      </c>
      <c r="AN16" s="18">
        <f t="shared" si="10"/>
        <v>13</v>
      </c>
      <c r="AO16" s="8">
        <f t="shared" si="11"/>
        <v>12</v>
      </c>
      <c r="AP16" s="21">
        <f t="shared" si="12"/>
        <v>13</v>
      </c>
      <c r="AQ16" s="17">
        <f>M26</f>
        <v>0</v>
      </c>
      <c r="AR16" s="18">
        <f t="shared" si="13"/>
        <v>13</v>
      </c>
      <c r="AS16" s="8">
        <f t="shared" si="14"/>
        <v>12</v>
      </c>
      <c r="AT16" s="21">
        <f t="shared" si="15"/>
        <v>13</v>
      </c>
      <c r="AU16" s="11">
        <f>T25</f>
        <v>66</v>
      </c>
      <c r="AV16" s="11">
        <f>U25</f>
        <v>-18</v>
      </c>
      <c r="AW16">
        <f t="shared" si="16"/>
        <v>10</v>
      </c>
      <c r="AX16">
        <f t="shared" si="17"/>
        <v>10</v>
      </c>
      <c r="AY16">
        <f t="shared" si="18"/>
        <v>10.0001</v>
      </c>
      <c r="AZ16">
        <f t="shared" si="19"/>
        <v>10</v>
      </c>
    </row>
    <row r="17" spans="1:52" ht="19.5" customHeight="1" thickBot="1" x14ac:dyDescent="0.25">
      <c r="A17" s="179">
        <v>7</v>
      </c>
      <c r="B17" s="152"/>
      <c r="C17" s="167"/>
      <c r="D17" s="168"/>
      <c r="E17" s="75"/>
      <c r="F17" s="167"/>
      <c r="G17" s="168"/>
      <c r="H17" s="75"/>
      <c r="I17" s="167"/>
      <c r="J17" s="168"/>
      <c r="K17" s="75"/>
      <c r="L17" s="167"/>
      <c r="M17" s="168"/>
      <c r="N17" s="75"/>
      <c r="O17" s="180">
        <f>SUM(E18+H18+K18+N18)</f>
        <v>0</v>
      </c>
      <c r="P17" s="165">
        <f>SUM(D18+G18+J18+M18)</f>
        <v>0</v>
      </c>
      <c r="Q17" s="163">
        <f>AD12</f>
        <v>1</v>
      </c>
      <c r="T17" s="216">
        <f>O17+'12 družstiev Pretek č. 1'!O17+'12 družstiev Pretek č. 2'!O17+'12 družstiev Pretek č. 3'!O17+'12 družstiev Pretek č. 4'!O17+'12 družstiev Pretek č. 5'!O17</f>
        <v>28</v>
      </c>
      <c r="U17" s="165">
        <f>P17+'12 družstiev Pretek č. 1'!P17+'12 družstiev Pretek č. 2'!P17+'12 družstiev Pretek č. 3'!P17+'12 družstiev Pretek č. 4'!P17+'12 družstiev Pretek č. 5'!P17</f>
        <v>11810</v>
      </c>
      <c r="V17" s="163">
        <f>AZ12</f>
        <v>5</v>
      </c>
      <c r="Y17" s="14">
        <f>O27</f>
        <v>0</v>
      </c>
      <c r="Z17" s="15">
        <f>P27</f>
        <v>0</v>
      </c>
      <c r="AA17" s="16">
        <f t="shared" si="2"/>
        <v>1</v>
      </c>
      <c r="AB17" s="16">
        <f t="shared" si="3"/>
        <v>1</v>
      </c>
      <c r="AC17" s="16">
        <f t="shared" si="4"/>
        <v>1.0000100000000001</v>
      </c>
      <c r="AD17" s="23">
        <f t="shared" si="5"/>
        <v>1</v>
      </c>
      <c r="AE17" s="19">
        <f>D28</f>
        <v>0</v>
      </c>
      <c r="AF17" s="18">
        <f t="shared" si="6"/>
        <v>13</v>
      </c>
      <c r="AG17" s="16">
        <f t="shared" si="0"/>
        <v>12</v>
      </c>
      <c r="AH17" s="21" t="str">
        <f t="shared" si="20"/>
        <v>MAX($A$5:$A$28) +1</v>
      </c>
      <c r="AI17" s="19">
        <f>G28</f>
        <v>0</v>
      </c>
      <c r="AJ17">
        <f t="shared" si="8"/>
        <v>13</v>
      </c>
      <c r="AK17" s="16">
        <f t="shared" si="1"/>
        <v>12</v>
      </c>
      <c r="AL17" s="21">
        <f t="shared" si="9"/>
        <v>13</v>
      </c>
      <c r="AM17" s="19">
        <f>J28</f>
        <v>0</v>
      </c>
      <c r="AN17" s="18">
        <f t="shared" si="10"/>
        <v>13</v>
      </c>
      <c r="AO17" s="16">
        <f t="shared" si="11"/>
        <v>12</v>
      </c>
      <c r="AP17" s="21">
        <f t="shared" si="12"/>
        <v>13</v>
      </c>
      <c r="AQ17" s="19">
        <f>M28</f>
        <v>0</v>
      </c>
      <c r="AR17" s="18">
        <f t="shared" si="13"/>
        <v>13</v>
      </c>
      <c r="AS17" s="16">
        <f t="shared" si="14"/>
        <v>12</v>
      </c>
      <c r="AT17" s="21">
        <f t="shared" si="15"/>
        <v>13</v>
      </c>
      <c r="AU17" s="11">
        <f>T27</f>
        <v>66</v>
      </c>
      <c r="AV17" s="11">
        <f>U27</f>
        <v>-18</v>
      </c>
      <c r="AW17">
        <f t="shared" si="16"/>
        <v>10</v>
      </c>
      <c r="AX17">
        <f t="shared" si="17"/>
        <v>10</v>
      </c>
      <c r="AY17">
        <f t="shared" si="18"/>
        <v>10.0001</v>
      </c>
      <c r="AZ17">
        <f t="shared" si="19"/>
        <v>10</v>
      </c>
    </row>
    <row r="18" spans="1:52" ht="19.5" customHeight="1" thickBot="1" x14ac:dyDescent="0.25">
      <c r="A18" s="179"/>
      <c r="B18" s="158"/>
      <c r="C18" s="25"/>
      <c r="D18" s="26"/>
      <c r="E18" s="30">
        <f>IF(ISBLANK(D18),0,IF(ISBLANK(C17),0,IF(E17 = "D",MAX($A$5:$A$28) + 2,AH12)))</f>
        <v>0</v>
      </c>
      <c r="F18" s="25"/>
      <c r="G18" s="26"/>
      <c r="H18" s="30">
        <f>IF(ISBLANK(G18),0,IF(ISBLANK(F17),0,IF(H17 = "D",MAX($A$5:$A$28) + 2,AL12)))</f>
        <v>0</v>
      </c>
      <c r="I18" s="25"/>
      <c r="J18" s="26"/>
      <c r="K18" s="30">
        <f>IF(ISBLANK(J18),0,IF(ISBLANK(I17),0,IF(K17 = "D",MAX($A$5:$A$28) + 2,AP12)))</f>
        <v>0</v>
      </c>
      <c r="L18" s="25"/>
      <c r="M18" s="26"/>
      <c r="N18" s="30">
        <f>IF(ISBLANK(M18),0,IF(ISBLANK(L17),0,IF(N17 = "D",MAX($A$5:$A$28) + 2,AT12)))</f>
        <v>0</v>
      </c>
      <c r="O18" s="181"/>
      <c r="P18" s="166"/>
      <c r="Q18" s="164"/>
      <c r="T18" s="253"/>
      <c r="U18" s="166"/>
      <c r="V18" s="164"/>
      <c r="AF18" s="10"/>
      <c r="AJ18" s="27"/>
      <c r="AK18" s="28"/>
      <c r="AL18" s="29"/>
    </row>
    <row r="19" spans="1:52" ht="19.5" customHeight="1" thickBot="1" x14ac:dyDescent="0.25">
      <c r="A19" s="177">
        <v>8</v>
      </c>
      <c r="B19" s="152"/>
      <c r="C19" s="167"/>
      <c r="D19" s="168"/>
      <c r="E19" s="75"/>
      <c r="F19" s="167"/>
      <c r="G19" s="168"/>
      <c r="H19" s="75"/>
      <c r="I19" s="167"/>
      <c r="J19" s="168"/>
      <c r="K19" s="75"/>
      <c r="L19" s="167"/>
      <c r="M19" s="168"/>
      <c r="N19" s="75"/>
      <c r="O19" s="180">
        <f>SUM(E20+H20+K20+N20)</f>
        <v>0</v>
      </c>
      <c r="P19" s="165">
        <f>SUM(D20+G20+J20+M20)</f>
        <v>0</v>
      </c>
      <c r="Q19" s="163">
        <f>AD13</f>
        <v>1</v>
      </c>
      <c r="T19" s="216">
        <f>O19+'12 družstiev Pretek č. 1'!O19+'12 družstiev Pretek č. 2'!O19+'12 družstiev Pretek č. 3'!O19+'12 družstiev Pretek č. 4'!O19+'12 družstiev Pretek č. 5'!O19</f>
        <v>13</v>
      </c>
      <c r="U19" s="165">
        <f>P19+'12 družstiev Pretek č. 1'!P19+'12 družstiev Pretek č. 2'!P19+'12 družstiev Pretek č. 3'!P19+'12 družstiev Pretek č. 4'!P19+'12 družstiev Pretek č. 5'!P19</f>
        <v>22125</v>
      </c>
      <c r="V19" s="163">
        <f>AZ13</f>
        <v>1</v>
      </c>
      <c r="AF19" s="10"/>
      <c r="AP19" s="20" t="s">
        <v>25</v>
      </c>
      <c r="AQ19" s="9" t="str">
        <f>IF(C5 = "D","0"," ")</f>
        <v xml:space="preserve"> </v>
      </c>
    </row>
    <row r="20" spans="1:52" ht="19.5" customHeight="1" thickBot="1" x14ac:dyDescent="0.25">
      <c r="A20" s="178"/>
      <c r="B20" s="158"/>
      <c r="C20" s="25"/>
      <c r="D20" s="26"/>
      <c r="E20" s="30">
        <f>IF(ISBLANK(D20),0,IF(ISBLANK(C19),0,IF(E19 = "D",MAX($A$5:$A$28) + 2,AH13)))</f>
        <v>0</v>
      </c>
      <c r="F20" s="25"/>
      <c r="G20" s="26"/>
      <c r="H20" s="30">
        <f>IF(ISBLANK(G20),0,IF(ISBLANK(F19),0,IF(H19 = "D",MAX($A$5:$A$28) + 2,AL13)))</f>
        <v>0</v>
      </c>
      <c r="I20" s="25"/>
      <c r="J20" s="26"/>
      <c r="K20" s="30">
        <f>IF(ISBLANK(J20),0,IF(ISBLANK(I19),0,IF(K19 = "D",MAX($A$5:$A$28) + 2,AP13)))</f>
        <v>0</v>
      </c>
      <c r="L20" s="25"/>
      <c r="M20" s="26"/>
      <c r="N20" s="30">
        <f>IF(ISBLANK(M20),0,IF(ISBLANK(L19),0,IF(N19 = "D",MAX($A$5:$A$28) + 2,AT13)))</f>
        <v>0</v>
      </c>
      <c r="O20" s="181"/>
      <c r="P20" s="166"/>
      <c r="Q20" s="164"/>
      <c r="T20" s="253"/>
      <c r="U20" s="166"/>
      <c r="V20" s="164"/>
      <c r="AF20" s="10"/>
      <c r="AP20" s="20" t="s">
        <v>26</v>
      </c>
    </row>
    <row r="21" spans="1:52" ht="19.5" customHeight="1" x14ac:dyDescent="0.2">
      <c r="A21" s="177">
        <v>9</v>
      </c>
      <c r="B21" s="152"/>
      <c r="C21" s="167"/>
      <c r="D21" s="168"/>
      <c r="E21" s="75"/>
      <c r="F21" s="167"/>
      <c r="G21" s="168"/>
      <c r="H21" s="75"/>
      <c r="I21" s="167"/>
      <c r="J21" s="168"/>
      <c r="K21" s="75"/>
      <c r="L21" s="167"/>
      <c r="M21" s="168"/>
      <c r="N21" s="75"/>
      <c r="O21" s="180">
        <f>SUM(E22+H22+K22+N22)</f>
        <v>0</v>
      </c>
      <c r="P21" s="165">
        <f>SUM(D22+G22+J22+M22)</f>
        <v>0</v>
      </c>
      <c r="Q21" s="163">
        <f>AD14</f>
        <v>1</v>
      </c>
      <c r="T21" s="216">
        <f>O21+'12 družstiev Pretek č. 1'!O21+'12 družstiev Pretek č. 2'!O21+'12 družstiev Pretek č. 3'!O21+'12 družstiev Pretek č. 4'!O21+'12 družstiev Pretek č. 5'!O21</f>
        <v>36</v>
      </c>
      <c r="U21" s="165">
        <f>P21+'12 družstiev Pretek č. 1'!P21+'12 družstiev Pretek č. 2'!P21+'12 družstiev Pretek č. 3'!P21+'12 družstiev Pretek č. 4'!P21+'12 družstiev Pretek č. 5'!P21</f>
        <v>9575</v>
      </c>
      <c r="V21" s="163">
        <f>AZ14</f>
        <v>6</v>
      </c>
      <c r="AF21" s="10"/>
    </row>
    <row r="22" spans="1:52" ht="19.5" customHeight="1" thickBot="1" x14ac:dyDescent="0.25">
      <c r="A22" s="178"/>
      <c r="B22" s="158"/>
      <c r="C22" s="25"/>
      <c r="D22" s="26"/>
      <c r="E22" s="30">
        <f>IF(ISBLANK(D22),0,IF(ISBLANK(C21),0,IF(E21 = "D",MAX($A$5:$A$28) + 2,AH14)))</f>
        <v>0</v>
      </c>
      <c r="F22" s="25"/>
      <c r="G22" s="26"/>
      <c r="H22" s="30">
        <f>IF(ISBLANK(G22),0,IF(ISBLANK(F21),0,IF(H21 = "D",MAX($A$5:$A$28) + 2,AL14)))</f>
        <v>0</v>
      </c>
      <c r="I22" s="25"/>
      <c r="J22" s="26"/>
      <c r="K22" s="30">
        <f>IF(ISBLANK(J22),0,IF(ISBLANK(I21),0,IF(K21 = "D",MAX($A$5:$A$28) + 2,AP14)))</f>
        <v>0</v>
      </c>
      <c r="L22" s="25"/>
      <c r="M22" s="26"/>
      <c r="N22" s="30">
        <f>IF(ISBLANK(M22),0,IF(ISBLANK(L21),0,IF(N21 = "D",MAX($A$5:$A$28) + 2,AT14)))</f>
        <v>0</v>
      </c>
      <c r="O22" s="181"/>
      <c r="P22" s="166"/>
      <c r="Q22" s="164"/>
      <c r="T22" s="253"/>
      <c r="U22" s="166"/>
      <c r="V22" s="164"/>
      <c r="AF22" s="10"/>
    </row>
    <row r="23" spans="1:52" ht="19.5" customHeight="1" x14ac:dyDescent="0.2">
      <c r="A23" s="179">
        <v>10</v>
      </c>
      <c r="B23" s="152"/>
      <c r="C23" s="167"/>
      <c r="D23" s="168"/>
      <c r="E23" s="75"/>
      <c r="F23" s="167"/>
      <c r="G23" s="168"/>
      <c r="H23" s="75"/>
      <c r="I23" s="167"/>
      <c r="J23" s="168"/>
      <c r="K23" s="75"/>
      <c r="L23" s="167"/>
      <c r="M23" s="168"/>
      <c r="N23" s="75"/>
      <c r="O23" s="180">
        <f>SUM(E24+H24+K24+N24)</f>
        <v>0</v>
      </c>
      <c r="P23" s="165">
        <f>SUM(D24+G24+J24+M24)</f>
        <v>0</v>
      </c>
      <c r="Q23" s="163">
        <f>AD15</f>
        <v>1</v>
      </c>
      <c r="T23" s="216">
        <f>O23+'12 družstiev Pretek č. 1'!O23+'12 družstiev Pretek č. 2'!O23+'12 družstiev Pretek č. 3'!O23+'12 družstiev Pretek č. 4'!O23+'12 družstiev Pretek č. 5'!O23</f>
        <v>66</v>
      </c>
      <c r="U23" s="165">
        <f>P23+'12 družstiev Pretek č. 1'!P23+'12 družstiev Pretek č. 2'!P23+'12 družstiev Pretek č. 3'!P23+'12 družstiev Pretek č. 4'!P23+'12 družstiev Pretek č. 5'!P23</f>
        <v>-18</v>
      </c>
      <c r="V23" s="163">
        <f>AZ15</f>
        <v>10</v>
      </c>
      <c r="AF23" s="10"/>
    </row>
    <row r="24" spans="1:52" ht="19.5" customHeight="1" thickBot="1" x14ac:dyDescent="0.25">
      <c r="A24" s="179"/>
      <c r="B24" s="158"/>
      <c r="C24" s="25"/>
      <c r="D24" s="26"/>
      <c r="E24" s="30">
        <f>IF(ISBLANK(D24),0,IF(ISBLANK(C23),0,IF(E23 = "D",MAX($A$5:$A$28) + 2,AH15)))</f>
        <v>0</v>
      </c>
      <c r="F24" s="25"/>
      <c r="G24" s="26"/>
      <c r="H24" s="30">
        <f>IF(ISBLANK(G24),0,IF(ISBLANK(F23),0,IF(H23 = "D",MAX($A$5:$A$28) + 2,AL15)))</f>
        <v>0</v>
      </c>
      <c r="I24" s="25"/>
      <c r="J24" s="26"/>
      <c r="K24" s="30">
        <f>IF(ISBLANK(J24),0,IF(ISBLANK(I23),0,IF(K23 = "D",MAX($A$5:$A$28) + 2,AP15)))</f>
        <v>0</v>
      </c>
      <c r="L24" s="25"/>
      <c r="M24" s="26"/>
      <c r="N24" s="30">
        <f>IF(ISBLANK(M24),0,IF(ISBLANK(L23),0,IF(N23 = "D",MAX($A$5:$A$28) + 2,AT15)))</f>
        <v>0</v>
      </c>
      <c r="O24" s="181"/>
      <c r="P24" s="166"/>
      <c r="Q24" s="164"/>
      <c r="T24" s="253"/>
      <c r="U24" s="166"/>
      <c r="V24" s="164"/>
      <c r="AF24" s="10"/>
    </row>
    <row r="25" spans="1:52" ht="19.5" customHeight="1" x14ac:dyDescent="0.2">
      <c r="A25" s="177">
        <v>11</v>
      </c>
      <c r="B25" s="152"/>
      <c r="C25" s="167"/>
      <c r="D25" s="168"/>
      <c r="E25" s="75"/>
      <c r="F25" s="167"/>
      <c r="G25" s="168"/>
      <c r="H25" s="75"/>
      <c r="I25" s="167"/>
      <c r="J25" s="168"/>
      <c r="K25" s="75"/>
      <c r="L25" s="167"/>
      <c r="M25" s="168"/>
      <c r="N25" s="75"/>
      <c r="O25" s="180">
        <f>SUM(E26+H26+K26+N26)</f>
        <v>0</v>
      </c>
      <c r="P25" s="165">
        <f>SUM(D26+G26+J26+M26)</f>
        <v>0</v>
      </c>
      <c r="Q25" s="163">
        <f>AD16</f>
        <v>1</v>
      </c>
      <c r="T25" s="216">
        <f>O25+'12 družstiev Pretek č. 1'!O25+'12 družstiev Pretek č. 2'!O25+'12 družstiev Pretek č. 3'!O25+'12 družstiev Pretek č. 4'!O25+'12 družstiev Pretek č. 5'!O25</f>
        <v>66</v>
      </c>
      <c r="U25" s="165">
        <f>P25+'12 družstiev Pretek č. 1'!P25+'12 družstiev Pretek č. 2'!P25+'12 družstiev Pretek č. 3'!P25+'12 družstiev Pretek č. 4'!P25+'12 družstiev Pretek č. 5'!P25</f>
        <v>-18</v>
      </c>
      <c r="V25" s="163">
        <f>AZ16</f>
        <v>10</v>
      </c>
      <c r="AF25" s="10"/>
    </row>
    <row r="26" spans="1:52" ht="19.5" customHeight="1" thickBot="1" x14ac:dyDescent="0.25">
      <c r="A26" s="178"/>
      <c r="B26" s="153"/>
      <c r="C26" s="25"/>
      <c r="D26" s="26"/>
      <c r="E26" s="30">
        <f>IF(ISBLANK(D26),0,IF(ISBLANK(C25),0,IF(E25 = "D",MAX($A$5:$A$28) + 2,AH16)))</f>
        <v>0</v>
      </c>
      <c r="F26" s="25"/>
      <c r="G26" s="26"/>
      <c r="H26" s="30">
        <f>IF(ISBLANK(G26),0,IF(ISBLANK(F25),0,IF(H25 = "D",MAX($A$5:$A$28) + 2,AL16)))</f>
        <v>0</v>
      </c>
      <c r="I26" s="25"/>
      <c r="J26" s="26"/>
      <c r="K26" s="30">
        <f>IF(ISBLANK(J26),0,IF(ISBLANK(I25),0,IF(K25 = "D",MAX($A$5:$A$28) + 2,AP16)))</f>
        <v>0</v>
      </c>
      <c r="L26" s="25"/>
      <c r="M26" s="26"/>
      <c r="N26" s="30">
        <f>IF(ISBLANK(M26),0,IF(ISBLANK(L25),0,IF(N25 = "D",MAX($A$5:$A$28) + 2,AT16)))</f>
        <v>0</v>
      </c>
      <c r="O26" s="181"/>
      <c r="P26" s="166"/>
      <c r="Q26" s="164"/>
      <c r="T26" s="253"/>
      <c r="U26" s="166"/>
      <c r="V26" s="164"/>
      <c r="AF26" s="10"/>
    </row>
    <row r="27" spans="1:52" ht="19.5" customHeight="1" x14ac:dyDescent="0.2">
      <c r="A27" s="177">
        <v>12</v>
      </c>
      <c r="B27" s="152"/>
      <c r="C27" s="167"/>
      <c r="D27" s="168"/>
      <c r="E27" s="75"/>
      <c r="F27" s="167"/>
      <c r="G27" s="168"/>
      <c r="H27" s="75"/>
      <c r="I27" s="167"/>
      <c r="J27" s="168"/>
      <c r="K27" s="75"/>
      <c r="L27" s="167"/>
      <c r="M27" s="168"/>
      <c r="N27" s="75"/>
      <c r="O27" s="180">
        <f>SUM(E28+H28+K28+N28)</f>
        <v>0</v>
      </c>
      <c r="P27" s="165">
        <f>SUM(D28+G28+J28+M28)</f>
        <v>0</v>
      </c>
      <c r="Q27" s="163">
        <f>AD17</f>
        <v>1</v>
      </c>
      <c r="T27" s="216">
        <f>O27+'12 družstiev Pretek č. 1'!O27+'12 družstiev Pretek č. 2'!O27+'12 družstiev Pretek č. 3'!O27+'12 družstiev Pretek č. 4'!O27+'12 družstiev Pretek č. 5'!O27</f>
        <v>66</v>
      </c>
      <c r="U27" s="165">
        <f>P27+'12 družstiev Pretek č. 1'!P27+'12 družstiev Pretek č. 2'!P27+'12 družstiev Pretek č. 3'!P27+'12 družstiev Pretek č. 4'!P27+'12 družstiev Pretek č. 5'!P27</f>
        <v>-18</v>
      </c>
      <c r="V27" s="163">
        <f>AZ17</f>
        <v>10</v>
      </c>
      <c r="AF27" s="10"/>
    </row>
    <row r="28" spans="1:52" ht="19.5" customHeight="1" thickBot="1" x14ac:dyDescent="0.25">
      <c r="A28" s="178"/>
      <c r="B28" s="153"/>
      <c r="C28" s="25"/>
      <c r="D28" s="26"/>
      <c r="E28" s="30">
        <f>IF(ISBLANK(D28),0,IF(ISBLANK(C27),0,IF(E27 = "D",MAX($A$5:$A$28) + 2,AH17)))</f>
        <v>0</v>
      </c>
      <c r="F28" s="25"/>
      <c r="G28" s="26"/>
      <c r="H28" s="30">
        <f>IF(ISBLANK(G28),0,IF(ISBLANK(F27),0,IF(H27 = "D",MAX($A$5:$A$28) + 2,AL17)))</f>
        <v>0</v>
      </c>
      <c r="I28" s="25"/>
      <c r="J28" s="26"/>
      <c r="K28" s="30">
        <f>IF(ISBLANK(J28),0,IF(ISBLANK(I27),0,IF(K27 = "D",MAX($A$5:$A$28) + 2,AP17)))</f>
        <v>0</v>
      </c>
      <c r="L28" s="25"/>
      <c r="M28" s="26"/>
      <c r="N28" s="30">
        <f>IF(ISBLANK(M28),0,IF(ISBLANK(L27),0,IF(N27 = "D",MAX($A$5:$A$28) + 2,AT17)))</f>
        <v>0</v>
      </c>
      <c r="O28" s="181"/>
      <c r="P28" s="166"/>
      <c r="Q28" s="164"/>
      <c r="T28" s="253"/>
      <c r="U28" s="166"/>
      <c r="V28" s="164"/>
      <c r="AF28" s="10"/>
    </row>
    <row r="29" spans="1:52" ht="27.95" customHeight="1" x14ac:dyDescent="0.25">
      <c r="A29" s="256" t="s">
        <v>117</v>
      </c>
      <c r="B29" s="256"/>
      <c r="C29" s="256"/>
      <c r="D29" s="256"/>
      <c r="E29" s="256"/>
      <c r="F29" s="256"/>
      <c r="G29" s="256"/>
      <c r="H29" s="256"/>
      <c r="I29" s="256"/>
      <c r="J29" s="256"/>
      <c r="K29" s="256"/>
      <c r="L29" s="256"/>
      <c r="M29" s="256"/>
      <c r="N29" s="256"/>
      <c r="O29" s="256"/>
      <c r="P29" s="256"/>
      <c r="Q29" s="256"/>
    </row>
  </sheetData>
  <sheetProtection selectLockedCells="1"/>
  <mergeCells count="197">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s>
  <conditionalFormatting sqref="AQ19">
    <cfRule type="containsBlanks" dxfId="158" priority="53">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157" priority="5">
      <formula>LEN(TRIM(C5))=0</formula>
    </cfRule>
  </conditionalFormatting>
  <conditionalFormatting sqref="F5">
    <cfRule type="containsBlanks" dxfId="156" priority="6">
      <formula>LEN(TRIM(F5))=0</formula>
    </cfRule>
  </conditionalFormatting>
  <conditionalFormatting sqref="L5">
    <cfRule type="containsBlanks" dxfId="155" priority="7">
      <formula>LEN(TRIM(L5))=0</formula>
    </cfRule>
  </conditionalFormatting>
  <conditionalFormatting sqref="I5">
    <cfRule type="containsBlanks" dxfId="154" priority="8">
      <formula>LEN(TRIM(I5))=0</formula>
    </cfRule>
  </conditionalFormatting>
  <conditionalFormatting sqref="C7">
    <cfRule type="containsBlanks" dxfId="153" priority="9">
      <formula>LEN(TRIM(C7))=0</formula>
    </cfRule>
  </conditionalFormatting>
  <conditionalFormatting sqref="F7">
    <cfRule type="containsBlanks" dxfId="152" priority="10">
      <formula>LEN(TRIM(F7))=0</formula>
    </cfRule>
  </conditionalFormatting>
  <conditionalFormatting sqref="I7">
    <cfRule type="containsBlanks" dxfId="151" priority="11">
      <formula>LEN(TRIM(I7))=0</formula>
    </cfRule>
  </conditionalFormatting>
  <conditionalFormatting sqref="L7">
    <cfRule type="containsBlanks" dxfId="150" priority="12">
      <formula>LEN(TRIM(L7))=0</formula>
    </cfRule>
  </conditionalFormatting>
  <conditionalFormatting sqref="C9">
    <cfRule type="containsBlanks" dxfId="149" priority="13">
      <formula>LEN(TRIM(C9))=0</formula>
    </cfRule>
  </conditionalFormatting>
  <conditionalFormatting sqref="F9">
    <cfRule type="containsBlanks" dxfId="148" priority="14">
      <formula>LEN(TRIM(F9))=0</formula>
    </cfRule>
  </conditionalFormatting>
  <conditionalFormatting sqref="I9">
    <cfRule type="containsBlanks" dxfId="147" priority="15">
      <formula>LEN(TRIM(I9))=0</formula>
    </cfRule>
  </conditionalFormatting>
  <conditionalFormatting sqref="L9">
    <cfRule type="containsBlanks" dxfId="146" priority="16">
      <formula>LEN(TRIM(L9))=0</formula>
    </cfRule>
  </conditionalFormatting>
  <conditionalFormatting sqref="C11">
    <cfRule type="containsBlanks" dxfId="145" priority="17">
      <formula>LEN(TRIM(C11))=0</formula>
    </cfRule>
  </conditionalFormatting>
  <conditionalFormatting sqref="F11">
    <cfRule type="containsBlanks" dxfId="144" priority="18">
      <formula>LEN(TRIM(F11))=0</formula>
    </cfRule>
  </conditionalFormatting>
  <conditionalFormatting sqref="I11">
    <cfRule type="containsBlanks" dxfId="143" priority="19">
      <formula>LEN(TRIM(I11))=0</formula>
    </cfRule>
  </conditionalFormatting>
  <conditionalFormatting sqref="L11">
    <cfRule type="containsBlanks" dxfId="142" priority="20">
      <formula>LEN(TRIM(L11))=0</formula>
    </cfRule>
  </conditionalFormatting>
  <conditionalFormatting sqref="C13">
    <cfRule type="containsBlanks" dxfId="141" priority="21">
      <formula>LEN(TRIM(C13))=0</formula>
    </cfRule>
  </conditionalFormatting>
  <conditionalFormatting sqref="F13">
    <cfRule type="containsBlanks" dxfId="140" priority="22">
      <formula>LEN(TRIM(F13))=0</formula>
    </cfRule>
  </conditionalFormatting>
  <conditionalFormatting sqref="I13">
    <cfRule type="containsBlanks" dxfId="139" priority="23">
      <formula>LEN(TRIM(I13))=0</formula>
    </cfRule>
  </conditionalFormatting>
  <conditionalFormatting sqref="L13">
    <cfRule type="containsBlanks" dxfId="138" priority="24">
      <formula>LEN(TRIM(L13))=0</formula>
    </cfRule>
  </conditionalFormatting>
  <conditionalFormatting sqref="C15">
    <cfRule type="containsBlanks" dxfId="137" priority="25">
      <formula>LEN(TRIM(C15))=0</formula>
    </cfRule>
  </conditionalFormatting>
  <conditionalFormatting sqref="F15">
    <cfRule type="containsBlanks" dxfId="136" priority="26">
      <formula>LEN(TRIM(F15))=0</formula>
    </cfRule>
  </conditionalFormatting>
  <conditionalFormatting sqref="I15">
    <cfRule type="containsBlanks" dxfId="135" priority="27">
      <formula>LEN(TRIM(I15))=0</formula>
    </cfRule>
  </conditionalFormatting>
  <conditionalFormatting sqref="L15">
    <cfRule type="containsBlanks" dxfId="134" priority="28">
      <formula>LEN(TRIM(L15))=0</formula>
    </cfRule>
  </conditionalFormatting>
  <conditionalFormatting sqref="C17">
    <cfRule type="containsBlanks" dxfId="133" priority="29">
      <formula>LEN(TRIM(C17))=0</formula>
    </cfRule>
  </conditionalFormatting>
  <conditionalFormatting sqref="F17">
    <cfRule type="containsBlanks" dxfId="132" priority="30">
      <formula>LEN(TRIM(F17))=0</formula>
    </cfRule>
  </conditionalFormatting>
  <conditionalFormatting sqref="I17">
    <cfRule type="containsBlanks" dxfId="131" priority="31">
      <formula>LEN(TRIM(I17))=0</formula>
    </cfRule>
  </conditionalFormatting>
  <conditionalFormatting sqref="L17">
    <cfRule type="containsBlanks" dxfId="130" priority="32">
      <formula>LEN(TRIM(L17))=0</formula>
    </cfRule>
  </conditionalFormatting>
  <conditionalFormatting sqref="C19">
    <cfRule type="containsBlanks" dxfId="129" priority="33">
      <formula>LEN(TRIM(C19))=0</formula>
    </cfRule>
  </conditionalFormatting>
  <conditionalFormatting sqref="F19">
    <cfRule type="containsBlanks" dxfId="128" priority="34">
      <formula>LEN(TRIM(F19))=0</formula>
    </cfRule>
  </conditionalFormatting>
  <conditionalFormatting sqref="I19">
    <cfRule type="containsBlanks" dxfId="127" priority="35">
      <formula>LEN(TRIM(I19))=0</formula>
    </cfRule>
  </conditionalFormatting>
  <conditionalFormatting sqref="L19">
    <cfRule type="containsBlanks" dxfId="126" priority="36">
      <formula>LEN(TRIM(L19))=0</formula>
    </cfRule>
  </conditionalFormatting>
  <conditionalFormatting sqref="C21">
    <cfRule type="containsBlanks" dxfId="125" priority="37">
      <formula>LEN(TRIM(C21))=0</formula>
    </cfRule>
  </conditionalFormatting>
  <conditionalFormatting sqref="F21">
    <cfRule type="containsBlanks" dxfId="124" priority="38">
      <formula>LEN(TRIM(F21))=0</formula>
    </cfRule>
  </conditionalFormatting>
  <conditionalFormatting sqref="I21">
    <cfRule type="containsBlanks" dxfId="123" priority="39">
      <formula>LEN(TRIM(I21))=0</formula>
    </cfRule>
  </conditionalFormatting>
  <conditionalFormatting sqref="L21">
    <cfRule type="containsBlanks" dxfId="122" priority="40">
      <formula>LEN(TRIM(L21))=0</formula>
    </cfRule>
  </conditionalFormatting>
  <conditionalFormatting sqref="C23">
    <cfRule type="containsBlanks" dxfId="121" priority="41">
      <formula>LEN(TRIM(C23))=0</formula>
    </cfRule>
  </conditionalFormatting>
  <conditionalFormatting sqref="F23">
    <cfRule type="containsBlanks" dxfId="120" priority="42">
      <formula>LEN(TRIM(F23))=0</formula>
    </cfRule>
  </conditionalFormatting>
  <conditionalFormatting sqref="I23">
    <cfRule type="containsBlanks" dxfId="119" priority="43">
      <formula>LEN(TRIM(I23))=0</formula>
    </cfRule>
  </conditionalFormatting>
  <conditionalFormatting sqref="L23">
    <cfRule type="containsBlanks" dxfId="118" priority="44">
      <formula>LEN(TRIM(L23))=0</formula>
    </cfRule>
  </conditionalFormatting>
  <conditionalFormatting sqref="C25">
    <cfRule type="containsBlanks" dxfId="117" priority="45">
      <formula>LEN(TRIM(C25))=0</formula>
    </cfRule>
  </conditionalFormatting>
  <conditionalFormatting sqref="F25">
    <cfRule type="containsBlanks" dxfId="116" priority="46">
      <formula>LEN(TRIM(F25))=0</formula>
    </cfRule>
  </conditionalFormatting>
  <conditionalFormatting sqref="I25">
    <cfRule type="containsBlanks" dxfId="115" priority="47">
      <formula>LEN(TRIM(I25))=0</formula>
    </cfRule>
  </conditionalFormatting>
  <conditionalFormatting sqref="L25">
    <cfRule type="containsBlanks" dxfId="114" priority="48">
      <formula>LEN(TRIM(L25))=0</formula>
    </cfRule>
  </conditionalFormatting>
  <conditionalFormatting sqref="C27">
    <cfRule type="containsBlanks" dxfId="113" priority="49">
      <formula>LEN(TRIM(C27))=0</formula>
    </cfRule>
  </conditionalFormatting>
  <conditionalFormatting sqref="F27">
    <cfRule type="containsBlanks" dxfId="112" priority="50">
      <formula>LEN(TRIM(F27))=0</formula>
    </cfRule>
  </conditionalFormatting>
  <conditionalFormatting sqref="I27">
    <cfRule type="containsBlanks" dxfId="111" priority="51">
      <formula>LEN(TRIM(I27))=0</formula>
    </cfRule>
  </conditionalFormatting>
  <conditionalFormatting sqref="L27">
    <cfRule type="containsBlanks" dxfId="110"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AD6DEEB9-04AA-4A79-A28E-63937ABEBE20}">
            <xm:f>'Zoznam tímov a pretekárov'!$B$34+'Zoznam tímov a pretekárov'!$B$29</xm:f>
            <x14:dxf>
              <fill>
                <patternFill>
                  <bgColor rgb="FFFFFF00"/>
                </patternFill>
              </fill>
            </x14:dxf>
          </x14:cfRule>
          <x14:cfRule type="cellIs" priority="3" operator="equal" id="{FF791027-8A6C-46B1-935C-C3939B7E3009}">
            <xm:f>'Zoznam tímov a pretekárov'!$B$28</xm:f>
            <x14:dxf>
              <fill>
                <patternFill>
                  <bgColor theme="3" tint="0.59996337778862885"/>
                </patternFill>
              </fill>
            </x14:dxf>
          </x14:cfRule>
          <x14:cfRule type="cellIs" priority="4" operator="equal" id="{DD0ECBBC-51B0-4668-AB1D-F9E4E6FCF8CF}">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F2543996-B1D2-41F1-9461-13E7A7745CA9}">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pretekárov'!$B$28:$B$31</xm:f>
          </x14:formula1>
          <xm:sqref>E5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21</vt:i4>
      </vt:variant>
      <vt:variant>
        <vt:lpstr>Pomenované rozsahy</vt:lpstr>
      </vt:variant>
      <vt:variant>
        <vt:i4>20</vt:i4>
      </vt:variant>
    </vt:vector>
  </HeadingPairs>
  <TitlesOfParts>
    <vt:vector size="41" baseType="lpstr">
      <vt:lpstr>Zoznam tímov a pretekárov</vt:lpstr>
      <vt:lpstr>12 družstiev Pretek č. 1</vt:lpstr>
      <vt:lpstr>12 družstiev Pretek č. 2</vt:lpstr>
      <vt:lpstr>Priebežné poradie po 1. a 2. k.</vt:lpstr>
      <vt:lpstr>12 družstiev Pretek č. 3</vt:lpstr>
      <vt:lpstr>12 družstiev Pretek č. 4</vt:lpstr>
      <vt:lpstr>Priebežné poradie po 3. a 4 </vt:lpstr>
      <vt:lpstr>12 družstiev Pretek č. 5</vt:lpstr>
      <vt:lpstr>12 družstiev Pretek č. 6</vt:lpstr>
      <vt:lpstr>Priebežné poradie po 5. a 6 </vt:lpstr>
      <vt:lpstr>12 družstiev Pretek č. 7</vt:lpstr>
      <vt:lpstr>12 družstiev Pretek č. 8</vt:lpstr>
      <vt:lpstr>Konecne poradie</vt:lpstr>
      <vt:lpstr>vazne1</vt:lpstr>
      <vt:lpstr>vazne2</vt:lpstr>
      <vt:lpstr>vazne3</vt:lpstr>
      <vt:lpstr>vazne4</vt:lpstr>
      <vt:lpstr>vazne5</vt:lpstr>
      <vt:lpstr>vazne6</vt:lpstr>
      <vt:lpstr>vazne7</vt:lpstr>
      <vt:lpstr>vazne8</vt:lpstr>
      <vt:lpstr>'12 družstiev Pretek č. 1'!Oblasť_tlače</vt:lpstr>
      <vt:lpstr>'12 družstiev Pretek č. 2'!Oblasť_tlače</vt:lpstr>
      <vt:lpstr>'12 družstiev Pretek č. 3'!Oblasť_tlače</vt:lpstr>
      <vt:lpstr>'12 družstiev Pretek č. 4'!Oblasť_tlače</vt:lpstr>
      <vt:lpstr>'12 družstiev Pretek č. 5'!Oblasť_tlače</vt:lpstr>
      <vt:lpstr>'12 družstiev Pretek č. 6'!Oblasť_tlače</vt:lpstr>
      <vt:lpstr>'12 družstiev Pretek č. 7'!Oblasť_tlače</vt:lpstr>
      <vt:lpstr>'12 družstiev Pretek č. 8'!Oblasť_tlače</vt:lpstr>
      <vt:lpstr>'Konecne poradie'!Oblasť_tlače</vt:lpstr>
      <vt:lpstr>'Priebežné poradie po 1. a 2. k.'!Oblasť_tlače</vt:lpstr>
      <vt:lpstr>'Priebežné poradie po 3. a 4 '!Oblasť_tlače</vt:lpstr>
      <vt:lpstr>'Priebežné poradie po 5. a 6 '!Oblasť_tlače</vt:lpstr>
      <vt:lpstr>vazne1!Oblasť_tlače</vt:lpstr>
      <vt:lpstr>vazne2!Oblasť_tlače</vt:lpstr>
      <vt:lpstr>vazne3!Oblasť_tlače</vt:lpstr>
      <vt:lpstr>vazne4!Oblasť_tlače</vt:lpstr>
      <vt:lpstr>vazne5!Oblasť_tlače</vt:lpstr>
      <vt:lpstr>vazne6!Oblasť_tlače</vt:lpstr>
      <vt:lpstr>vazne7!Oblasť_tlače</vt:lpstr>
      <vt:lpstr>vazne8!Oblasť_tlače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Kubiš Pavol</cp:lastModifiedBy>
  <cp:lastPrinted>2022-05-15T13:48:14Z</cp:lastPrinted>
  <dcterms:created xsi:type="dcterms:W3CDTF">2006-09-08T20:43:32Z</dcterms:created>
  <dcterms:modified xsi:type="dcterms:W3CDTF">2022-05-16T08:49:16Z</dcterms:modified>
</cp:coreProperties>
</file>