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C:\Users\SRZ\Desktop\"/>
    </mc:Choice>
  </mc:AlternateContent>
  <xr:revisionPtr revIDLastSave="0" documentId="8_{A5B19C7C-1929-4A92-9D5F-F33DB45D6856}" xr6:coauthVersionLast="47" xr6:coauthVersionMax="47" xr10:uidLastSave="{00000000-0000-0000-0000-000000000000}"/>
  <bookViews>
    <workbookView xWindow="-108" yWindow="-108" windowWidth="23256" windowHeight="12576" tabRatio="839" activeTab="2" xr2:uid="{00000000-000D-0000-FFFF-FFFF00000000}"/>
  </bookViews>
  <sheets>
    <sheet name="Zoznam tímov a pretekárov" sheetId="63" r:id="rId1"/>
    <sheet name="1.kolo" sheetId="15" r:id="rId2"/>
    <sheet name="2.kolo" sheetId="65" r:id="rId3"/>
    <sheet name="Priebežné poradie po 1. a 2. k." sheetId="62" state="hidden" r:id="rId4"/>
    <sheet name="12 družstiev Pretek č. 3" sheetId="66" state="hidden" r:id="rId5"/>
    <sheet name="12 družstiev Pretek č. 4" sheetId="68" state="hidden" r:id="rId6"/>
    <sheet name="Priebežné poradie po 3. a 4 " sheetId="69" state="hidden" r:id="rId7"/>
    <sheet name="3.kolo" sheetId="79" r:id="rId8"/>
    <sheet name="4.kolo" sheetId="80" r:id="rId9"/>
    <sheet name="vazne 1.preteky" sheetId="72" r:id="rId10"/>
    <sheet name="vazne 2.preteky" sheetId="71" r:id="rId11"/>
    <sheet name="vazne 3.preteky" sheetId="81" r:id="rId12"/>
    <sheet name="vazne 4.preteky" sheetId="82" r:id="rId13"/>
    <sheet name="Jednotlivci na zoradenie" sheetId="78" state="hidden" r:id="rId14"/>
    <sheet name="Sheet2" sheetId="73" state="hidden" r:id="rId15"/>
    <sheet name="Sheet1" sheetId="74" state="hidden" r:id="rId16"/>
  </sheets>
  <definedNames>
    <definedName name="_xlnm._FilterDatabase" localSheetId="13" hidden="1">'Jednotlivci na zoradenie'!$A$4:$H$4</definedName>
    <definedName name="_xlnm.Print_Area" localSheetId="1">'1.kolo'!$A$1:$Q$51</definedName>
    <definedName name="_xlnm.Print_Area" localSheetId="4">'12 družstiev Pretek č. 3'!$A$1:$V$29</definedName>
    <definedName name="_xlnm.Print_Area" localSheetId="5">'12 družstiev Pretek č. 4'!$A$1:$V$29</definedName>
    <definedName name="_xlnm.Print_Area" localSheetId="2">'2.kolo'!$A$1:$V$41</definedName>
    <definedName name="_xlnm.Print_Area" localSheetId="7">'3.kolo'!$A$1:$V$41</definedName>
    <definedName name="_xlnm.Print_Area" localSheetId="8">'4.kolo'!$A$1:$V$41</definedName>
    <definedName name="_xlnm.Print_Area" localSheetId="13">'Jednotlivci na zoradenie'!$A$1:$H$72</definedName>
    <definedName name="_xlnm.Print_Area" localSheetId="3">'Priebežné poradie po 1. a 2. k.'!$A$1:$Q$17</definedName>
    <definedName name="_xlnm.Print_Area" localSheetId="6">'Priebežné poradie po 3. a 4 '!$A$1:$Q$17</definedName>
    <definedName name="_xlnm.Print_Area" localSheetId="9">'vazne 1.preteky'!$A$1:$AH$27</definedName>
    <definedName name="_xlnm.Print_Area" localSheetId="10">'vazne 2.preteky'!$A$1:$AH$27</definedName>
    <definedName name="_xlnm.Print_Area" localSheetId="11">'vazne 3.preteky'!$A$1:$AH$27</definedName>
    <definedName name="_xlnm.Print_Area" localSheetId="12">'vazne 4.preteky'!$A$1:$AH$27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5" l="1"/>
  <c r="AC53" i="82"/>
  <c r="AB53" i="82"/>
  <c r="T53" i="82"/>
  <c r="S53" i="82"/>
  <c r="K53" i="82"/>
  <c r="J53" i="82"/>
  <c r="B53" i="82"/>
  <c r="A53" i="82"/>
  <c r="AC52" i="82"/>
  <c r="AB52" i="82"/>
  <c r="T52" i="82"/>
  <c r="S52" i="82"/>
  <c r="K52" i="82"/>
  <c r="J52" i="82"/>
  <c r="B52" i="82"/>
  <c r="A52" i="82"/>
  <c r="AC51" i="82"/>
  <c r="AB51" i="82"/>
  <c r="T51" i="82"/>
  <c r="S51" i="82"/>
  <c r="K51" i="82"/>
  <c r="J51" i="82"/>
  <c r="B51" i="82"/>
  <c r="A51" i="82"/>
  <c r="AC50" i="82"/>
  <c r="AB50" i="82"/>
  <c r="T50" i="82"/>
  <c r="S50" i="82"/>
  <c r="K50" i="82"/>
  <c r="J50" i="82"/>
  <c r="B50" i="82"/>
  <c r="A50" i="82"/>
  <c r="AC49" i="82"/>
  <c r="AB49" i="82"/>
  <c r="T49" i="82"/>
  <c r="S49" i="82"/>
  <c r="K49" i="82"/>
  <c r="J49" i="82"/>
  <c r="B49" i="82"/>
  <c r="A49" i="82"/>
  <c r="AC48" i="82"/>
  <c r="AB48" i="82"/>
  <c r="T48" i="82"/>
  <c r="S48" i="82"/>
  <c r="K48" i="82"/>
  <c r="J48" i="82"/>
  <c r="B48" i="82"/>
  <c r="A48" i="82"/>
  <c r="AC47" i="82"/>
  <c r="AB47" i="82"/>
  <c r="T47" i="82"/>
  <c r="S47" i="82"/>
  <c r="K47" i="82"/>
  <c r="J47" i="82"/>
  <c r="B47" i="82"/>
  <c r="A47" i="82"/>
  <c r="AC46" i="82"/>
  <c r="AB46" i="82"/>
  <c r="T46" i="82"/>
  <c r="S46" i="82"/>
  <c r="K46" i="82"/>
  <c r="J46" i="82"/>
  <c r="B46" i="82"/>
  <c r="A46" i="82"/>
  <c r="AC45" i="82"/>
  <c r="AB45" i="82"/>
  <c r="T45" i="82"/>
  <c r="S45" i="82"/>
  <c r="K45" i="82"/>
  <c r="J45" i="82"/>
  <c r="B45" i="82"/>
  <c r="A45" i="82"/>
  <c r="AC44" i="82"/>
  <c r="AB44" i="82"/>
  <c r="T44" i="82"/>
  <c r="S44" i="82"/>
  <c r="W40" i="82" s="1"/>
  <c r="T13" i="82" s="1"/>
  <c r="K44" i="82"/>
  <c r="J44" i="82"/>
  <c r="C44" i="82"/>
  <c r="B44" i="82"/>
  <c r="A44" i="82"/>
  <c r="AC43" i="82"/>
  <c r="AB43" i="82"/>
  <c r="T43" i="82"/>
  <c r="S43" i="82"/>
  <c r="K43" i="82"/>
  <c r="J43" i="82"/>
  <c r="C43" i="82"/>
  <c r="B43" i="82"/>
  <c r="A43" i="82"/>
  <c r="AC42" i="82"/>
  <c r="AB42" i="82"/>
  <c r="T42" i="82"/>
  <c r="S42" i="82"/>
  <c r="K42" i="82"/>
  <c r="J42" i="82"/>
  <c r="B42" i="82"/>
  <c r="A42" i="82"/>
  <c r="AC41" i="82"/>
  <c r="AB41" i="82"/>
  <c r="T41" i="82"/>
  <c r="S41" i="82"/>
  <c r="K41" i="82"/>
  <c r="J41" i="82"/>
  <c r="C41" i="82"/>
  <c r="B41" i="82"/>
  <c r="A41" i="82"/>
  <c r="AC40" i="82"/>
  <c r="AB40" i="82"/>
  <c r="T40" i="82"/>
  <c r="S40" i="82"/>
  <c r="K40" i="82"/>
  <c r="J40" i="82"/>
  <c r="B40" i="82"/>
  <c r="A40" i="82"/>
  <c r="AC39" i="82"/>
  <c r="AB39" i="82"/>
  <c r="T39" i="82"/>
  <c r="S39" i="82"/>
  <c r="K39" i="82"/>
  <c r="J39" i="82"/>
  <c r="C39" i="82"/>
  <c r="B39" i="82"/>
  <c r="A39" i="82"/>
  <c r="AC38" i="82"/>
  <c r="AB38" i="82"/>
  <c r="T38" i="82"/>
  <c r="S38" i="82"/>
  <c r="K38" i="82"/>
  <c r="J38" i="82"/>
  <c r="B38" i="82"/>
  <c r="A38" i="82"/>
  <c r="AC37" i="82"/>
  <c r="AB37" i="82"/>
  <c r="T37" i="82"/>
  <c r="S37" i="82"/>
  <c r="K37" i="82"/>
  <c r="J37" i="82"/>
  <c r="B37" i="82"/>
  <c r="A37" i="82"/>
  <c r="AC36" i="82"/>
  <c r="AB36" i="82"/>
  <c r="T36" i="82"/>
  <c r="S36" i="82"/>
  <c r="K36" i="82"/>
  <c r="J36" i="82"/>
  <c r="B36" i="82"/>
  <c r="A36" i="82"/>
  <c r="AC35" i="82"/>
  <c r="AB35" i="82"/>
  <c r="T35" i="82"/>
  <c r="S35" i="82"/>
  <c r="K35" i="82"/>
  <c r="J35" i="82"/>
  <c r="B35" i="82"/>
  <c r="A35" i="82"/>
  <c r="AC34" i="82"/>
  <c r="AB34" i="82"/>
  <c r="T34" i="82"/>
  <c r="S34" i="82"/>
  <c r="K34" i="82"/>
  <c r="J34" i="82"/>
  <c r="B34" i="82"/>
  <c r="A34" i="82"/>
  <c r="AC33" i="82"/>
  <c r="AB33" i="82"/>
  <c r="T33" i="82"/>
  <c r="S33" i="82"/>
  <c r="K33" i="82"/>
  <c r="J33" i="82"/>
  <c r="C33" i="82"/>
  <c r="B33" i="82"/>
  <c r="A33" i="82"/>
  <c r="AC32" i="82"/>
  <c r="AB32" i="82"/>
  <c r="T32" i="82"/>
  <c r="S32" i="82"/>
  <c r="K32" i="82"/>
  <c r="J32" i="82"/>
  <c r="B32" i="82"/>
  <c r="A32" i="82"/>
  <c r="AC31" i="82"/>
  <c r="AB31" i="82"/>
  <c r="T31" i="82"/>
  <c r="S31" i="82"/>
  <c r="W42" i="82" s="1"/>
  <c r="T15" i="82" s="1"/>
  <c r="K31" i="82"/>
  <c r="J31" i="82"/>
  <c r="B31" i="82"/>
  <c r="A31" i="82"/>
  <c r="W41" i="82"/>
  <c r="T14" i="82" s="1"/>
  <c r="W37" i="82"/>
  <c r="T10" i="82" s="1"/>
  <c r="W33" i="82"/>
  <c r="T6" i="82" s="1"/>
  <c r="AG53" i="82"/>
  <c r="AE26" i="82" s="1"/>
  <c r="F53" i="82"/>
  <c r="D26" i="82" s="1"/>
  <c r="AC53" i="81"/>
  <c r="AB53" i="81"/>
  <c r="U53" i="81"/>
  <c r="T53" i="81"/>
  <c r="S53" i="81"/>
  <c r="K53" i="81"/>
  <c r="J53" i="81"/>
  <c r="C53" i="81"/>
  <c r="B53" i="81"/>
  <c r="A53" i="81"/>
  <c r="AC52" i="81"/>
  <c r="AB52" i="81"/>
  <c r="T52" i="81"/>
  <c r="S52" i="81"/>
  <c r="K52" i="81"/>
  <c r="J52" i="81"/>
  <c r="B52" i="81"/>
  <c r="A52" i="81"/>
  <c r="AC51" i="81"/>
  <c r="AB51" i="81"/>
  <c r="T51" i="81"/>
  <c r="S51" i="81"/>
  <c r="K51" i="81"/>
  <c r="J51" i="81"/>
  <c r="B51" i="81"/>
  <c r="A51" i="81"/>
  <c r="AC50" i="81"/>
  <c r="AB50" i="81"/>
  <c r="T50" i="81"/>
  <c r="S50" i="81"/>
  <c r="K50" i="81"/>
  <c r="J50" i="81"/>
  <c r="B50" i="81"/>
  <c r="A50" i="81"/>
  <c r="AC49" i="81"/>
  <c r="AB49" i="81"/>
  <c r="U49" i="81"/>
  <c r="T49" i="81"/>
  <c r="S49" i="81"/>
  <c r="K49" i="81"/>
  <c r="J49" i="81"/>
  <c r="C49" i="81"/>
  <c r="B49" i="81"/>
  <c r="A49" i="81"/>
  <c r="AC48" i="81"/>
  <c r="AB48" i="81"/>
  <c r="U48" i="81"/>
  <c r="T48" i="81"/>
  <c r="S48" i="81"/>
  <c r="K48" i="81"/>
  <c r="J48" i="81"/>
  <c r="C48" i="81"/>
  <c r="B48" i="81"/>
  <c r="A48" i="81"/>
  <c r="AC47" i="81"/>
  <c r="AB47" i="81"/>
  <c r="U47" i="81"/>
  <c r="T47" i="81"/>
  <c r="S47" i="81"/>
  <c r="K47" i="81"/>
  <c r="J47" i="81"/>
  <c r="C47" i="81"/>
  <c r="B47" i="81"/>
  <c r="A47" i="81"/>
  <c r="AC46" i="81"/>
  <c r="AB46" i="81"/>
  <c r="U46" i="81"/>
  <c r="T46" i="81"/>
  <c r="S46" i="81"/>
  <c r="K46" i="81"/>
  <c r="J46" i="81"/>
  <c r="C46" i="81"/>
  <c r="B46" i="81"/>
  <c r="A46" i="81"/>
  <c r="AC45" i="81"/>
  <c r="AB45" i="81"/>
  <c r="T45" i="81"/>
  <c r="S45" i="81"/>
  <c r="K45" i="81"/>
  <c r="J45" i="81"/>
  <c r="N53" i="81" s="1"/>
  <c r="K26" i="81" s="1"/>
  <c r="B45" i="81"/>
  <c r="A45" i="81"/>
  <c r="AC44" i="81"/>
  <c r="AB44" i="81"/>
  <c r="U44" i="81"/>
  <c r="T44" i="81"/>
  <c r="S44" i="81"/>
  <c r="K44" i="81"/>
  <c r="J44" i="81"/>
  <c r="C44" i="81"/>
  <c r="B44" i="81"/>
  <c r="A44" i="81"/>
  <c r="AC43" i="81"/>
  <c r="AB43" i="81"/>
  <c r="U43" i="81"/>
  <c r="T43" i="81"/>
  <c r="S43" i="81"/>
  <c r="K43" i="81"/>
  <c r="J43" i="81"/>
  <c r="C43" i="81"/>
  <c r="B43" i="81"/>
  <c r="A43" i="81"/>
  <c r="AC42" i="81"/>
  <c r="AB42" i="81"/>
  <c r="T42" i="81"/>
  <c r="S42" i="81"/>
  <c r="K42" i="81"/>
  <c r="J42" i="81"/>
  <c r="B42" i="81"/>
  <c r="A42" i="81"/>
  <c r="AC41" i="81"/>
  <c r="AB41" i="81"/>
  <c r="U41" i="81"/>
  <c r="T41" i="81"/>
  <c r="S41" i="81"/>
  <c r="K41" i="81"/>
  <c r="J41" i="81"/>
  <c r="C41" i="81"/>
  <c r="B41" i="81"/>
  <c r="A41" i="81"/>
  <c r="AC40" i="81"/>
  <c r="AB40" i="81"/>
  <c r="U40" i="81"/>
  <c r="T40" i="81"/>
  <c r="S40" i="81"/>
  <c r="K40" i="81"/>
  <c r="J40" i="81"/>
  <c r="C40" i="81"/>
  <c r="B40" i="81"/>
  <c r="A40" i="81"/>
  <c r="AC39" i="81"/>
  <c r="AB39" i="81"/>
  <c r="U39" i="81"/>
  <c r="T39" i="81"/>
  <c r="S39" i="81"/>
  <c r="K39" i="81"/>
  <c r="J39" i="81"/>
  <c r="C39" i="81"/>
  <c r="B39" i="81"/>
  <c r="A39" i="81"/>
  <c r="AC38" i="81"/>
  <c r="AB38" i="81"/>
  <c r="T38" i="81"/>
  <c r="S38" i="81"/>
  <c r="K38" i="81"/>
  <c r="J38" i="81"/>
  <c r="B38" i="81"/>
  <c r="A38" i="81"/>
  <c r="AC37" i="81"/>
  <c r="AB37" i="81"/>
  <c r="T37" i="81"/>
  <c r="S37" i="81"/>
  <c r="K37" i="81"/>
  <c r="J37" i="81"/>
  <c r="B37" i="81"/>
  <c r="A37" i="81"/>
  <c r="AC36" i="81"/>
  <c r="AB36" i="81"/>
  <c r="T36" i="81"/>
  <c r="S36" i="81"/>
  <c r="K36" i="81"/>
  <c r="J36" i="81"/>
  <c r="B36" i="81"/>
  <c r="A36" i="81"/>
  <c r="AC35" i="81"/>
  <c r="AB35" i="81"/>
  <c r="T35" i="81"/>
  <c r="S35" i="81"/>
  <c r="K35" i="81"/>
  <c r="J35" i="81"/>
  <c r="B35" i="81"/>
  <c r="A35" i="81"/>
  <c r="AC34" i="81"/>
  <c r="AB34" i="81"/>
  <c r="T34" i="81"/>
  <c r="S34" i="81"/>
  <c r="K34" i="81"/>
  <c r="J34" i="81"/>
  <c r="B34" i="81"/>
  <c r="A34" i="81"/>
  <c r="AC33" i="81"/>
  <c r="AB33" i="81"/>
  <c r="U33" i="81"/>
  <c r="T33" i="81"/>
  <c r="S33" i="81"/>
  <c r="K33" i="81"/>
  <c r="J33" i="81"/>
  <c r="B33" i="81"/>
  <c r="A33" i="81"/>
  <c r="AC32" i="81"/>
  <c r="AB32" i="81"/>
  <c r="T32" i="81"/>
  <c r="S32" i="81"/>
  <c r="K32" i="81"/>
  <c r="J32" i="81"/>
  <c r="B32" i="81"/>
  <c r="A32" i="81"/>
  <c r="AC31" i="81"/>
  <c r="AB31" i="81"/>
  <c r="T31" i="81"/>
  <c r="S31" i="81"/>
  <c r="X53" i="81" s="1"/>
  <c r="V26" i="81" s="1"/>
  <c r="K31" i="81"/>
  <c r="J31" i="81"/>
  <c r="B31" i="81"/>
  <c r="A31" i="81"/>
  <c r="AG53" i="81"/>
  <c r="AE26" i="81" s="1"/>
  <c r="N50" i="80"/>
  <c r="K50" i="80"/>
  <c r="H50" i="80"/>
  <c r="E50" i="80"/>
  <c r="B49" i="80"/>
  <c r="AD53" i="82" s="1"/>
  <c r="N48" i="80"/>
  <c r="K48" i="80"/>
  <c r="H48" i="80"/>
  <c r="E48" i="80"/>
  <c r="B47" i="80"/>
  <c r="AD52" i="82" s="1"/>
  <c r="N46" i="80"/>
  <c r="K46" i="80"/>
  <c r="H46" i="80"/>
  <c r="E46" i="80"/>
  <c r="P45" i="80"/>
  <c r="B45" i="80"/>
  <c r="AD51" i="82" s="1"/>
  <c r="N44" i="80"/>
  <c r="K44" i="80"/>
  <c r="H44" i="80"/>
  <c r="E44" i="80"/>
  <c r="P43" i="80"/>
  <c r="Z25" i="80" s="1"/>
  <c r="B43" i="80"/>
  <c r="AD50" i="82" s="1"/>
  <c r="N42" i="80"/>
  <c r="K42" i="80"/>
  <c r="H42" i="80"/>
  <c r="E42" i="80"/>
  <c r="AQ41" i="80"/>
  <c r="P41" i="80"/>
  <c r="B41" i="80"/>
  <c r="N40" i="80"/>
  <c r="K40" i="80"/>
  <c r="H40" i="80"/>
  <c r="E40" i="80"/>
  <c r="O39" i="80" s="1"/>
  <c r="Y23" i="80" s="1"/>
  <c r="P39" i="80"/>
  <c r="B39" i="80"/>
  <c r="AD48" i="82" s="1"/>
  <c r="N38" i="80"/>
  <c r="K38" i="80"/>
  <c r="H38" i="80"/>
  <c r="E38" i="80"/>
  <c r="P37" i="80"/>
  <c r="B37" i="80"/>
  <c r="N36" i="80"/>
  <c r="K36" i="80"/>
  <c r="H36" i="80"/>
  <c r="E36" i="80"/>
  <c r="O35" i="80" s="1"/>
  <c r="Y21" i="80" s="1"/>
  <c r="P35" i="80"/>
  <c r="B35" i="80"/>
  <c r="AD46" i="82" s="1"/>
  <c r="N34" i="80"/>
  <c r="K34" i="80"/>
  <c r="H34" i="80"/>
  <c r="E34" i="80"/>
  <c r="P33" i="80"/>
  <c r="Z20" i="80" s="1"/>
  <c r="B33" i="80"/>
  <c r="AD45" i="82" s="1"/>
  <c r="N32" i="80"/>
  <c r="K32" i="80"/>
  <c r="H32" i="80"/>
  <c r="E32" i="80"/>
  <c r="P31" i="80"/>
  <c r="Z19" i="80" s="1"/>
  <c r="B31" i="80"/>
  <c r="AD44" i="82" s="1"/>
  <c r="N30" i="80"/>
  <c r="K30" i="80"/>
  <c r="H30" i="80"/>
  <c r="E30" i="80"/>
  <c r="P29" i="80"/>
  <c r="Z18" i="80" s="1"/>
  <c r="B29" i="80"/>
  <c r="AD43" i="82" s="1"/>
  <c r="AQ28" i="80"/>
  <c r="AM28" i="80"/>
  <c r="AI28" i="80"/>
  <c r="AE28" i="80"/>
  <c r="N28" i="80"/>
  <c r="K28" i="80"/>
  <c r="H28" i="80"/>
  <c r="E28" i="80"/>
  <c r="AQ27" i="80"/>
  <c r="AM27" i="80"/>
  <c r="AI27" i="80"/>
  <c r="AE27" i="80"/>
  <c r="P27" i="80"/>
  <c r="B27" i="80"/>
  <c r="AD42" i="82" s="1"/>
  <c r="AQ26" i="80"/>
  <c r="AM26" i="80"/>
  <c r="AI26" i="80"/>
  <c r="AE26" i="80"/>
  <c r="Z26" i="80"/>
  <c r="N26" i="80"/>
  <c r="K26" i="80"/>
  <c r="H26" i="80"/>
  <c r="E26" i="80"/>
  <c r="AQ25" i="80"/>
  <c r="AM25" i="80"/>
  <c r="AI25" i="80"/>
  <c r="AE25" i="80"/>
  <c r="P25" i="80"/>
  <c r="Z16" i="80" s="1"/>
  <c r="B25" i="80"/>
  <c r="AD41" i="82" s="1"/>
  <c r="AQ24" i="80"/>
  <c r="AM24" i="80"/>
  <c r="AI24" i="80"/>
  <c r="AE24" i="80"/>
  <c r="Z24" i="80"/>
  <c r="N24" i="80"/>
  <c r="K24" i="80"/>
  <c r="H24" i="80"/>
  <c r="E24" i="80"/>
  <c r="AQ23" i="80"/>
  <c r="AM23" i="80"/>
  <c r="AI23" i="80"/>
  <c r="AE23" i="80"/>
  <c r="Z23" i="80"/>
  <c r="P23" i="80"/>
  <c r="B23" i="80"/>
  <c r="AQ22" i="80"/>
  <c r="AM22" i="80"/>
  <c r="AI22" i="80"/>
  <c r="AJ22" i="80" s="1"/>
  <c r="AE22" i="80"/>
  <c r="Z22" i="80"/>
  <c r="N22" i="80"/>
  <c r="K22" i="80"/>
  <c r="H22" i="80"/>
  <c r="E22" i="80"/>
  <c r="AQ21" i="80"/>
  <c r="AM21" i="80"/>
  <c r="AI21" i="80"/>
  <c r="AE21" i="80"/>
  <c r="Z21" i="80"/>
  <c r="P21" i="80"/>
  <c r="Z14" i="80" s="1"/>
  <c r="B21" i="80"/>
  <c r="AD39" i="82" s="1"/>
  <c r="AQ20" i="80"/>
  <c r="AM20" i="80"/>
  <c r="AI20" i="80"/>
  <c r="AE20" i="80"/>
  <c r="N20" i="80"/>
  <c r="K20" i="80"/>
  <c r="H20" i="80"/>
  <c r="E20" i="80"/>
  <c r="AQ19" i="80"/>
  <c r="AM19" i="80"/>
  <c r="AI19" i="80"/>
  <c r="AE19" i="80"/>
  <c r="P19" i="80"/>
  <c r="B19" i="80"/>
  <c r="AD38" i="82" s="1"/>
  <c r="AQ18" i="80"/>
  <c r="AM18" i="80"/>
  <c r="AI18" i="80"/>
  <c r="AE18" i="80"/>
  <c r="N18" i="80"/>
  <c r="K18" i="80"/>
  <c r="H18" i="80"/>
  <c r="E18" i="80"/>
  <c r="AQ17" i="80"/>
  <c r="AM17" i="80"/>
  <c r="AI17" i="80"/>
  <c r="AE17" i="80"/>
  <c r="Z17" i="80"/>
  <c r="P17" i="80"/>
  <c r="B17" i="80"/>
  <c r="AD37" i="82" s="1"/>
  <c r="AQ16" i="80"/>
  <c r="AM16" i="80"/>
  <c r="AI16" i="80"/>
  <c r="AE16" i="80"/>
  <c r="N16" i="80"/>
  <c r="K16" i="80"/>
  <c r="H16" i="80"/>
  <c r="E16" i="80"/>
  <c r="AQ15" i="80"/>
  <c r="AM15" i="80"/>
  <c r="AI15" i="80"/>
  <c r="AE15" i="80"/>
  <c r="Z15" i="80"/>
  <c r="P15" i="80"/>
  <c r="B15" i="80"/>
  <c r="AD36" i="82" s="1"/>
  <c r="AQ14" i="80"/>
  <c r="AM14" i="80"/>
  <c r="AI14" i="80"/>
  <c r="AE14" i="80"/>
  <c r="N14" i="80"/>
  <c r="K14" i="80"/>
  <c r="H14" i="80"/>
  <c r="E14" i="80"/>
  <c r="AQ13" i="80"/>
  <c r="AM13" i="80"/>
  <c r="AI13" i="80"/>
  <c r="AE13" i="80"/>
  <c r="P13" i="80"/>
  <c r="Z10" i="80" s="1"/>
  <c r="B13" i="80"/>
  <c r="AD35" i="82" s="1"/>
  <c r="AQ12" i="80"/>
  <c r="AM12" i="80"/>
  <c r="AI12" i="80"/>
  <c r="AE12" i="80"/>
  <c r="N12" i="80"/>
  <c r="K12" i="80"/>
  <c r="H12" i="80"/>
  <c r="E12" i="80"/>
  <c r="AQ11" i="80"/>
  <c r="AM11" i="80"/>
  <c r="AI11" i="80"/>
  <c r="AE11" i="80"/>
  <c r="Z11" i="80"/>
  <c r="P11" i="80"/>
  <c r="Z9" i="80" s="1"/>
  <c r="B11" i="80"/>
  <c r="AD34" i="82" s="1"/>
  <c r="AQ10" i="80"/>
  <c r="AM10" i="80"/>
  <c r="AI10" i="80"/>
  <c r="AE10" i="80"/>
  <c r="N10" i="80"/>
  <c r="K10" i="80"/>
  <c r="H10" i="80"/>
  <c r="E10" i="80"/>
  <c r="AQ9" i="80"/>
  <c r="AM9" i="80"/>
  <c r="AI9" i="80"/>
  <c r="AE9" i="80"/>
  <c r="P9" i="80"/>
  <c r="Z8" i="80" s="1"/>
  <c r="B9" i="80"/>
  <c r="AD33" i="82" s="1"/>
  <c r="AQ8" i="80"/>
  <c r="AM8" i="80"/>
  <c r="AI8" i="80"/>
  <c r="AE8" i="80"/>
  <c r="N8" i="80"/>
  <c r="K8" i="80"/>
  <c r="H8" i="80"/>
  <c r="E8" i="80"/>
  <c r="AQ7" i="80"/>
  <c r="AM7" i="80"/>
  <c r="AI7" i="80"/>
  <c r="AJ12" i="80" s="1"/>
  <c r="AE7" i="80"/>
  <c r="AF7" i="80" s="1"/>
  <c r="P7" i="80"/>
  <c r="B7" i="80"/>
  <c r="AQ6" i="80"/>
  <c r="AM6" i="80"/>
  <c r="AN7" i="80" s="1"/>
  <c r="AI6" i="80"/>
  <c r="AE6" i="80"/>
  <c r="AF8" i="80" s="1"/>
  <c r="N6" i="80"/>
  <c r="K6" i="80"/>
  <c r="H6" i="80"/>
  <c r="E6" i="80"/>
  <c r="P5" i="80"/>
  <c r="Z6" i="80" s="1"/>
  <c r="B5" i="80"/>
  <c r="N50" i="79"/>
  <c r="K50" i="79"/>
  <c r="H50" i="79"/>
  <c r="E50" i="79"/>
  <c r="B49" i="79"/>
  <c r="L53" i="81" s="1"/>
  <c r="N48" i="79"/>
  <c r="K48" i="79"/>
  <c r="H48" i="79"/>
  <c r="E48" i="79"/>
  <c r="B47" i="79"/>
  <c r="N46" i="79"/>
  <c r="K46" i="79"/>
  <c r="O45" i="79" s="1"/>
  <c r="H46" i="79"/>
  <c r="E46" i="79"/>
  <c r="P45" i="79"/>
  <c r="B45" i="79"/>
  <c r="N44" i="79"/>
  <c r="K44" i="79"/>
  <c r="H44" i="79"/>
  <c r="E44" i="79"/>
  <c r="O43" i="79" s="1"/>
  <c r="Y25" i="79" s="1"/>
  <c r="P43" i="79"/>
  <c r="B43" i="79"/>
  <c r="N42" i="79"/>
  <c r="K42" i="79"/>
  <c r="H42" i="79"/>
  <c r="E42" i="79"/>
  <c r="AQ41" i="79"/>
  <c r="P41" i="79"/>
  <c r="B41" i="79"/>
  <c r="L49" i="81" s="1"/>
  <c r="N40" i="79"/>
  <c r="K40" i="79"/>
  <c r="H40" i="79"/>
  <c r="E40" i="79"/>
  <c r="P39" i="79"/>
  <c r="Z23" i="79" s="1"/>
  <c r="B39" i="79"/>
  <c r="L48" i="81" s="1"/>
  <c r="N38" i="79"/>
  <c r="K38" i="79"/>
  <c r="H38" i="79"/>
  <c r="E38" i="79"/>
  <c r="P37" i="79"/>
  <c r="B37" i="79"/>
  <c r="L47" i="81" s="1"/>
  <c r="N36" i="79"/>
  <c r="K36" i="79"/>
  <c r="H36" i="79"/>
  <c r="E36" i="79"/>
  <c r="P35" i="79"/>
  <c r="Z21" i="79" s="1"/>
  <c r="B35" i="79"/>
  <c r="L46" i="81" s="1"/>
  <c r="N34" i="79"/>
  <c r="K34" i="79"/>
  <c r="H34" i="79"/>
  <c r="E34" i="79"/>
  <c r="P33" i="79"/>
  <c r="Z20" i="79" s="1"/>
  <c r="B33" i="79"/>
  <c r="L45" i="81" s="1"/>
  <c r="N32" i="79"/>
  <c r="K32" i="79"/>
  <c r="H32" i="79"/>
  <c r="E32" i="79"/>
  <c r="P31" i="79"/>
  <c r="Z19" i="79" s="1"/>
  <c r="B31" i="79"/>
  <c r="L44" i="81" s="1"/>
  <c r="N30" i="79"/>
  <c r="K30" i="79"/>
  <c r="H30" i="79"/>
  <c r="E30" i="79"/>
  <c r="P29" i="79"/>
  <c r="Z18" i="79" s="1"/>
  <c r="B29" i="79"/>
  <c r="L43" i="81" s="1"/>
  <c r="AQ28" i="79"/>
  <c r="AM28" i="79"/>
  <c r="AI28" i="79"/>
  <c r="AE28" i="79"/>
  <c r="N28" i="79"/>
  <c r="K28" i="79"/>
  <c r="H28" i="79"/>
  <c r="E28" i="79"/>
  <c r="AQ27" i="79"/>
  <c r="AM27" i="79"/>
  <c r="AI27" i="79"/>
  <c r="AE27" i="79"/>
  <c r="P27" i="79"/>
  <c r="B27" i="79"/>
  <c r="L42" i="81" s="1"/>
  <c r="AQ26" i="79"/>
  <c r="AM26" i="79"/>
  <c r="AI26" i="79"/>
  <c r="AE26" i="79"/>
  <c r="Z26" i="79"/>
  <c r="N26" i="79"/>
  <c r="K26" i="79"/>
  <c r="H26" i="79"/>
  <c r="E26" i="79"/>
  <c r="AQ25" i="79"/>
  <c r="AM25" i="79"/>
  <c r="AI25" i="79"/>
  <c r="AE25" i="79"/>
  <c r="Z25" i="79"/>
  <c r="P25" i="79"/>
  <c r="Z16" i="79" s="1"/>
  <c r="B25" i="79"/>
  <c r="L41" i="81" s="1"/>
  <c r="AQ24" i="79"/>
  <c r="AM24" i="79"/>
  <c r="AI24" i="79"/>
  <c r="AE24" i="79"/>
  <c r="Z24" i="79"/>
  <c r="N24" i="79"/>
  <c r="K24" i="79"/>
  <c r="H24" i="79"/>
  <c r="E24" i="79"/>
  <c r="O23" i="79" s="1"/>
  <c r="Y15" i="79" s="1"/>
  <c r="AQ23" i="79"/>
  <c r="AM23" i="79"/>
  <c r="AI23" i="79"/>
  <c r="AE23" i="79"/>
  <c r="P23" i="79"/>
  <c r="B23" i="79"/>
  <c r="L40" i="81" s="1"/>
  <c r="AQ22" i="79"/>
  <c r="AM22" i="79"/>
  <c r="AI22" i="79"/>
  <c r="AE22" i="79"/>
  <c r="N22" i="79"/>
  <c r="K22" i="79"/>
  <c r="H22" i="79"/>
  <c r="E22" i="79"/>
  <c r="AQ21" i="79"/>
  <c r="AM21" i="79"/>
  <c r="AI21" i="79"/>
  <c r="AE21" i="79"/>
  <c r="P21" i="79"/>
  <c r="Z14" i="79" s="1"/>
  <c r="B21" i="79"/>
  <c r="L39" i="81" s="1"/>
  <c r="AQ20" i="79"/>
  <c r="AM20" i="79"/>
  <c r="AI20" i="79"/>
  <c r="AE20" i="79"/>
  <c r="N20" i="79"/>
  <c r="K20" i="79"/>
  <c r="H20" i="79"/>
  <c r="E20" i="79"/>
  <c r="AQ19" i="79"/>
  <c r="AM19" i="79"/>
  <c r="AI19" i="79"/>
  <c r="AE19" i="79"/>
  <c r="P19" i="79"/>
  <c r="B19" i="79"/>
  <c r="AQ18" i="79"/>
  <c r="AM18" i="79"/>
  <c r="AI18" i="79"/>
  <c r="AE18" i="79"/>
  <c r="N18" i="79"/>
  <c r="K18" i="79"/>
  <c r="H18" i="79"/>
  <c r="E18" i="79"/>
  <c r="AQ17" i="79"/>
  <c r="AM17" i="79"/>
  <c r="AI17" i="79"/>
  <c r="AE17" i="79"/>
  <c r="Z17" i="79"/>
  <c r="P17" i="79"/>
  <c r="B17" i="79"/>
  <c r="AQ16" i="79"/>
  <c r="AM16" i="79"/>
  <c r="AI16" i="79"/>
  <c r="AE16" i="79"/>
  <c r="N16" i="79"/>
  <c r="K16" i="79"/>
  <c r="H16" i="79"/>
  <c r="E16" i="79"/>
  <c r="AQ15" i="79"/>
  <c r="AM15" i="79"/>
  <c r="AI15" i="79"/>
  <c r="AE15" i="79"/>
  <c r="Z15" i="79"/>
  <c r="P15" i="79"/>
  <c r="B15" i="79"/>
  <c r="AQ14" i="79"/>
  <c r="AM14" i="79"/>
  <c r="AI14" i="79"/>
  <c r="AE14" i="79"/>
  <c r="N14" i="79"/>
  <c r="K14" i="79"/>
  <c r="H14" i="79"/>
  <c r="E14" i="79"/>
  <c r="AQ13" i="79"/>
  <c r="AM13" i="79"/>
  <c r="AI13" i="79"/>
  <c r="AE13" i="79"/>
  <c r="Z13" i="79"/>
  <c r="P13" i="79"/>
  <c r="B13" i="79"/>
  <c r="AQ12" i="79"/>
  <c r="AM12" i="79"/>
  <c r="AI12" i="79"/>
  <c r="AE12" i="79"/>
  <c r="Z12" i="79"/>
  <c r="N12" i="79"/>
  <c r="K12" i="79"/>
  <c r="H12" i="79"/>
  <c r="E12" i="79"/>
  <c r="AQ11" i="79"/>
  <c r="AM11" i="79"/>
  <c r="AI11" i="79"/>
  <c r="AE11" i="79"/>
  <c r="Z11" i="79"/>
  <c r="P11" i="79"/>
  <c r="B11" i="79"/>
  <c r="AQ10" i="79"/>
  <c r="AM10" i="79"/>
  <c r="AI10" i="79"/>
  <c r="AE10" i="79"/>
  <c r="N10" i="79"/>
  <c r="K10" i="79"/>
  <c r="H10" i="79"/>
  <c r="E10" i="79"/>
  <c r="O9" i="79" s="1"/>
  <c r="Y8" i="79" s="1"/>
  <c r="AQ9" i="79"/>
  <c r="AM9" i="79"/>
  <c r="AI9" i="79"/>
  <c r="AE9" i="79"/>
  <c r="Z9" i="79"/>
  <c r="P9" i="79"/>
  <c r="B9" i="79"/>
  <c r="L33" i="81" s="1"/>
  <c r="AQ8" i="79"/>
  <c r="AM8" i="79"/>
  <c r="AI8" i="79"/>
  <c r="AE8" i="79"/>
  <c r="Z8" i="79"/>
  <c r="N8" i="79"/>
  <c r="K8" i="79"/>
  <c r="H8" i="79"/>
  <c r="E8" i="79"/>
  <c r="AQ7" i="79"/>
  <c r="AM7" i="79"/>
  <c r="AI7" i="79"/>
  <c r="AE7" i="79"/>
  <c r="P7" i="79"/>
  <c r="B7" i="79"/>
  <c r="AQ6" i="79"/>
  <c r="AM6" i="79"/>
  <c r="AI6" i="79"/>
  <c r="AE6" i="79"/>
  <c r="N6" i="79"/>
  <c r="K6" i="79"/>
  <c r="H6" i="79"/>
  <c r="E6" i="79"/>
  <c r="P5" i="79"/>
  <c r="Z6" i="79" s="1"/>
  <c r="B5" i="79"/>
  <c r="C42" i="81" l="1"/>
  <c r="C42" i="82"/>
  <c r="U42" i="81"/>
  <c r="C33" i="81"/>
  <c r="C38" i="82"/>
  <c r="C35" i="82"/>
  <c r="C34" i="82"/>
  <c r="L35" i="81"/>
  <c r="U35" i="81"/>
  <c r="AD35" i="81"/>
  <c r="C35" i="81"/>
  <c r="AF9" i="80"/>
  <c r="O5" i="79"/>
  <c r="L32" i="81"/>
  <c r="U32" i="81"/>
  <c r="AD32" i="81"/>
  <c r="C32" i="81"/>
  <c r="O41" i="79"/>
  <c r="Y24" i="79" s="1"/>
  <c r="L52" i="81"/>
  <c r="U52" i="81"/>
  <c r="AD52" i="81"/>
  <c r="C52" i="81"/>
  <c r="L31" i="81"/>
  <c r="U31" i="81"/>
  <c r="AD31" i="81"/>
  <c r="C31" i="81"/>
  <c r="AF9" i="79"/>
  <c r="L34" i="81"/>
  <c r="U34" i="81"/>
  <c r="AD34" i="81"/>
  <c r="C34" i="81"/>
  <c r="L51" i="81"/>
  <c r="U51" i="81"/>
  <c r="AD51" i="81"/>
  <c r="C51" i="81"/>
  <c r="AD31" i="82"/>
  <c r="C31" i="82"/>
  <c r="L31" i="82"/>
  <c r="U31" i="82"/>
  <c r="AD47" i="82"/>
  <c r="C47" i="82"/>
  <c r="L47" i="82"/>
  <c r="U47" i="82"/>
  <c r="AD49" i="82"/>
  <c r="C49" i="82"/>
  <c r="L49" i="82"/>
  <c r="U49" i="82"/>
  <c r="AN14" i="79"/>
  <c r="L38" i="81"/>
  <c r="U38" i="81"/>
  <c r="AD38" i="81"/>
  <c r="C38" i="81"/>
  <c r="AN8" i="80"/>
  <c r="AN7" i="79"/>
  <c r="L37" i="81"/>
  <c r="U37" i="81"/>
  <c r="AD37" i="81"/>
  <c r="C37" i="81"/>
  <c r="L50" i="81"/>
  <c r="U50" i="81"/>
  <c r="AD50" i="81"/>
  <c r="C50" i="81"/>
  <c r="O5" i="80"/>
  <c r="Y6" i="80" s="1"/>
  <c r="AD32" i="82"/>
  <c r="C32" i="82"/>
  <c r="L32" i="82"/>
  <c r="U32" i="82"/>
  <c r="L36" i="81"/>
  <c r="U36" i="81"/>
  <c r="AD36" i="81"/>
  <c r="C36" i="81"/>
  <c r="O19" i="79"/>
  <c r="AN9" i="80"/>
  <c r="AN18" i="80"/>
  <c r="AD40" i="82"/>
  <c r="C40" i="82"/>
  <c r="L40" i="82"/>
  <c r="U40" i="82"/>
  <c r="U33" i="82"/>
  <c r="U34" i="82"/>
  <c r="U35" i="82"/>
  <c r="U36" i="82"/>
  <c r="U37" i="82"/>
  <c r="U38" i="82"/>
  <c r="U39" i="82"/>
  <c r="U41" i="82"/>
  <c r="U42" i="82"/>
  <c r="U43" i="82"/>
  <c r="U44" i="82"/>
  <c r="U46" i="82"/>
  <c r="U48" i="82"/>
  <c r="U50" i="82"/>
  <c r="U51" i="82"/>
  <c r="U52" i="82"/>
  <c r="U53" i="82"/>
  <c r="O9" i="80"/>
  <c r="O11" i="80"/>
  <c r="Y9" i="80" s="1"/>
  <c r="O43" i="80"/>
  <c r="Y25" i="80" s="1"/>
  <c r="W31" i="82"/>
  <c r="T4" i="82" s="1"/>
  <c r="AR15" i="79"/>
  <c r="O7" i="79"/>
  <c r="AF11" i="79"/>
  <c r="O11" i="79"/>
  <c r="Y9" i="79" s="1"/>
  <c r="O15" i="79"/>
  <c r="O21" i="79"/>
  <c r="AR13" i="80"/>
  <c r="AF10" i="80"/>
  <c r="AJ11" i="80"/>
  <c r="O23" i="80"/>
  <c r="O27" i="80"/>
  <c r="O41" i="80"/>
  <c r="Y24" i="80" s="1"/>
  <c r="N51" i="81"/>
  <c r="K24" i="81" s="1"/>
  <c r="AD33" i="81"/>
  <c r="AD39" i="81"/>
  <c r="AD40" i="81"/>
  <c r="AD41" i="81"/>
  <c r="AD42" i="81"/>
  <c r="N41" i="81"/>
  <c r="K14" i="81" s="1"/>
  <c r="AD43" i="81"/>
  <c r="AD44" i="81"/>
  <c r="AD46" i="81"/>
  <c r="AD47" i="81"/>
  <c r="AD48" i="81"/>
  <c r="AD49" i="81"/>
  <c r="AD53" i="81"/>
  <c r="W38" i="82"/>
  <c r="T11" i="82" s="1"/>
  <c r="L33" i="82"/>
  <c r="L34" i="82"/>
  <c r="L35" i="82"/>
  <c r="L36" i="82"/>
  <c r="L37" i="82"/>
  <c r="L38" i="82"/>
  <c r="L39" i="82"/>
  <c r="L41" i="82"/>
  <c r="L42" i="82"/>
  <c r="L43" i="82"/>
  <c r="L44" i="82"/>
  <c r="L46" i="82"/>
  <c r="L48" i="82"/>
  <c r="L50" i="82"/>
  <c r="L51" i="82"/>
  <c r="L52" i="82"/>
  <c r="L53" i="82"/>
  <c r="C46" i="82"/>
  <c r="C48" i="82"/>
  <c r="C50" i="82"/>
  <c r="C51" i="82"/>
  <c r="C52" i="82"/>
  <c r="C53" i="82"/>
  <c r="F31" i="81"/>
  <c r="D4" i="81" s="1"/>
  <c r="C36" i="82"/>
  <c r="C37" i="82"/>
  <c r="AN11" i="79"/>
  <c r="O27" i="79"/>
  <c r="O39" i="79"/>
  <c r="Y23" i="79" s="1"/>
  <c r="AJ20" i="80"/>
  <c r="AN10" i="80"/>
  <c r="O17" i="80"/>
  <c r="Y12" i="80" s="1"/>
  <c r="AF31" i="81"/>
  <c r="AC4" i="81" s="1"/>
  <c r="X53" i="82"/>
  <c r="V26" i="82" s="1"/>
  <c r="W34" i="82"/>
  <c r="T7" i="82" s="1"/>
  <c r="O42" i="82"/>
  <c r="M15" i="82" s="1"/>
  <c r="C45" i="81"/>
  <c r="U45" i="82"/>
  <c r="AD45" i="81"/>
  <c r="L45" i="82"/>
  <c r="U45" i="81"/>
  <c r="C45" i="82"/>
  <c r="O25" i="79"/>
  <c r="O13" i="79"/>
  <c r="O35" i="79"/>
  <c r="N48" i="81"/>
  <c r="K21" i="81" s="1"/>
  <c r="O31" i="79"/>
  <c r="Y19" i="79" s="1"/>
  <c r="N38" i="81"/>
  <c r="K11" i="81" s="1"/>
  <c r="N50" i="81"/>
  <c r="K23" i="81" s="1"/>
  <c r="N49" i="81"/>
  <c r="K22" i="81" s="1"/>
  <c r="N33" i="81"/>
  <c r="K6" i="81" s="1"/>
  <c r="N44" i="81"/>
  <c r="K17" i="81" s="1"/>
  <c r="N36" i="81"/>
  <c r="K9" i="81" s="1"/>
  <c r="N34" i="81"/>
  <c r="K7" i="81" s="1"/>
  <c r="N40" i="81"/>
  <c r="K13" i="81" s="1"/>
  <c r="N46" i="81"/>
  <c r="K19" i="81" s="1"/>
  <c r="N52" i="81"/>
  <c r="K25" i="81" s="1"/>
  <c r="N31" i="81"/>
  <c r="K4" i="81" s="1"/>
  <c r="N32" i="81"/>
  <c r="K5" i="81" s="1"/>
  <c r="N37" i="81"/>
  <c r="K10" i="81" s="1"/>
  <c r="N42" i="81"/>
  <c r="K15" i="81" s="1"/>
  <c r="N45" i="81"/>
  <c r="K18" i="81" s="1"/>
  <c r="O25" i="80"/>
  <c r="Y16" i="80" s="1"/>
  <c r="O19" i="80"/>
  <c r="Y13" i="80" s="1"/>
  <c r="O15" i="80"/>
  <c r="Y11" i="80" s="1"/>
  <c r="O45" i="80"/>
  <c r="O33" i="80"/>
  <c r="Y20" i="80" s="1"/>
  <c r="W35" i="82"/>
  <c r="T8" i="82" s="1"/>
  <c r="W39" i="82"/>
  <c r="T12" i="82" s="1"/>
  <c r="W32" i="82"/>
  <c r="T5" i="82" s="1"/>
  <c r="W36" i="82"/>
  <c r="T9" i="82" s="1"/>
  <c r="O31" i="80"/>
  <c r="Y19" i="80" s="1"/>
  <c r="O33" i="79"/>
  <c r="Y20" i="79" s="1"/>
  <c r="O29" i="79"/>
  <c r="F31" i="82"/>
  <c r="D4" i="82" s="1"/>
  <c r="N31" i="82"/>
  <c r="K4" i="82" s="1"/>
  <c r="F32" i="82"/>
  <c r="D5" i="82" s="1"/>
  <c r="N32" i="82"/>
  <c r="K5" i="82" s="1"/>
  <c r="F33" i="82"/>
  <c r="D6" i="82" s="1"/>
  <c r="N33" i="82"/>
  <c r="K6" i="82" s="1"/>
  <c r="F34" i="82"/>
  <c r="D7" i="82" s="1"/>
  <c r="N34" i="82"/>
  <c r="K7" i="82" s="1"/>
  <c r="F35" i="82"/>
  <c r="D8" i="82" s="1"/>
  <c r="N35" i="82"/>
  <c r="K8" i="82" s="1"/>
  <c r="F36" i="82"/>
  <c r="D9" i="82" s="1"/>
  <c r="N36" i="82"/>
  <c r="K9" i="82" s="1"/>
  <c r="F37" i="82"/>
  <c r="D10" i="82" s="1"/>
  <c r="N37" i="82"/>
  <c r="K10" i="82" s="1"/>
  <c r="F38" i="82"/>
  <c r="D11" i="82" s="1"/>
  <c r="N38" i="82"/>
  <c r="K11" i="82" s="1"/>
  <c r="F39" i="82"/>
  <c r="D12" i="82" s="1"/>
  <c r="N39" i="82"/>
  <c r="K12" i="82" s="1"/>
  <c r="F40" i="82"/>
  <c r="D13" i="82" s="1"/>
  <c r="N40" i="82"/>
  <c r="K13" i="82" s="1"/>
  <c r="F41" i="82"/>
  <c r="D14" i="82" s="1"/>
  <c r="N41" i="82"/>
  <c r="K14" i="82" s="1"/>
  <c r="F42" i="82"/>
  <c r="D15" i="82" s="1"/>
  <c r="N42" i="82"/>
  <c r="K15" i="82" s="1"/>
  <c r="F43" i="82"/>
  <c r="D16" i="82" s="1"/>
  <c r="N43" i="82"/>
  <c r="K16" i="82" s="1"/>
  <c r="F45" i="82"/>
  <c r="D18" i="82" s="1"/>
  <c r="N45" i="82"/>
  <c r="K18" i="82" s="1"/>
  <c r="F47" i="82"/>
  <c r="D20" i="82" s="1"/>
  <c r="N47" i="82"/>
  <c r="K20" i="82" s="1"/>
  <c r="F49" i="82"/>
  <c r="D22" i="82" s="1"/>
  <c r="N49" i="82"/>
  <c r="K22" i="82" s="1"/>
  <c r="F51" i="82"/>
  <c r="D24" i="82" s="1"/>
  <c r="N51" i="82"/>
  <c r="K24" i="82" s="1"/>
  <c r="N53" i="82"/>
  <c r="K26" i="82" s="1"/>
  <c r="O32" i="82"/>
  <c r="M5" i="82" s="1"/>
  <c r="O33" i="82"/>
  <c r="M6" i="82" s="1"/>
  <c r="O35" i="82"/>
  <c r="M8" i="82" s="1"/>
  <c r="O37" i="82"/>
  <c r="M10" i="82" s="1"/>
  <c r="O39" i="82"/>
  <c r="M12" i="82" s="1"/>
  <c r="O41" i="82"/>
  <c r="M14" i="82" s="1"/>
  <c r="E53" i="82"/>
  <c r="B26" i="82" s="1"/>
  <c r="E52" i="82"/>
  <c r="B25" i="82" s="1"/>
  <c r="E51" i="82"/>
  <c r="B24" i="82" s="1"/>
  <c r="E50" i="82"/>
  <c r="B23" i="82" s="1"/>
  <c r="E49" i="82"/>
  <c r="B22" i="82" s="1"/>
  <c r="E48" i="82"/>
  <c r="B21" i="82" s="1"/>
  <c r="E47" i="82"/>
  <c r="B20" i="82" s="1"/>
  <c r="E46" i="82"/>
  <c r="B19" i="82" s="1"/>
  <c r="E45" i="82"/>
  <c r="B18" i="82" s="1"/>
  <c r="E44" i="82"/>
  <c r="B17" i="82" s="1"/>
  <c r="E43" i="82"/>
  <c r="B16" i="82" s="1"/>
  <c r="E42" i="82"/>
  <c r="B15" i="82" s="1"/>
  <c r="E41" i="82"/>
  <c r="B14" i="82" s="1"/>
  <c r="E40" i="82"/>
  <c r="B13" i="82" s="1"/>
  <c r="E39" i="82"/>
  <c r="B12" i="82" s="1"/>
  <c r="E38" i="82"/>
  <c r="B11" i="82" s="1"/>
  <c r="E37" i="82"/>
  <c r="B10" i="82" s="1"/>
  <c r="E36" i="82"/>
  <c r="B9" i="82" s="1"/>
  <c r="E35" i="82"/>
  <c r="B8" i="82" s="1"/>
  <c r="E34" i="82"/>
  <c r="B7" i="82" s="1"/>
  <c r="E33" i="82"/>
  <c r="B6" i="82" s="1"/>
  <c r="E32" i="82"/>
  <c r="B5" i="82" s="1"/>
  <c r="E31" i="82"/>
  <c r="B4" i="82" s="1"/>
  <c r="O53" i="82"/>
  <c r="M26" i="82" s="1"/>
  <c r="O52" i="82"/>
  <c r="M25" i="82" s="1"/>
  <c r="O51" i="82"/>
  <c r="M24" i="82" s="1"/>
  <c r="O50" i="82"/>
  <c r="M23" i="82" s="1"/>
  <c r="O49" i="82"/>
  <c r="M22" i="82" s="1"/>
  <c r="O48" i="82"/>
  <c r="M21" i="82" s="1"/>
  <c r="O47" i="82"/>
  <c r="M20" i="82" s="1"/>
  <c r="O46" i="82"/>
  <c r="M19" i="82" s="1"/>
  <c r="O45" i="82"/>
  <c r="M18" i="82" s="1"/>
  <c r="O44" i="82"/>
  <c r="M17" i="82" s="1"/>
  <c r="O43" i="82"/>
  <c r="M16" i="82" s="1"/>
  <c r="O31" i="82"/>
  <c r="M4" i="82" s="1"/>
  <c r="O34" i="82"/>
  <c r="M7" i="82" s="1"/>
  <c r="O36" i="82"/>
  <c r="M9" i="82" s="1"/>
  <c r="O38" i="82"/>
  <c r="M11" i="82" s="1"/>
  <c r="O40" i="82"/>
  <c r="M13" i="82" s="1"/>
  <c r="F44" i="82"/>
  <c r="D17" i="82" s="1"/>
  <c r="N44" i="82"/>
  <c r="K17" i="82" s="1"/>
  <c r="F46" i="82"/>
  <c r="D19" i="82" s="1"/>
  <c r="N46" i="82"/>
  <c r="K19" i="82" s="1"/>
  <c r="F48" i="82"/>
  <c r="D21" i="82" s="1"/>
  <c r="N48" i="82"/>
  <c r="K21" i="82" s="1"/>
  <c r="F50" i="82"/>
  <c r="D23" i="82" s="1"/>
  <c r="N50" i="82"/>
  <c r="K23" i="82" s="1"/>
  <c r="F52" i="82"/>
  <c r="D25" i="82" s="1"/>
  <c r="N52" i="82"/>
  <c r="K25" i="82" s="1"/>
  <c r="W43" i="82"/>
  <c r="T16" i="82" s="1"/>
  <c r="W44" i="82"/>
  <c r="T17" i="82" s="1"/>
  <c r="W45" i="82"/>
  <c r="T18" i="82" s="1"/>
  <c r="W46" i="82"/>
  <c r="T19" i="82" s="1"/>
  <c r="W47" i="82"/>
  <c r="T20" i="82" s="1"/>
  <c r="W48" i="82"/>
  <c r="T21" i="82" s="1"/>
  <c r="W49" i="82"/>
  <c r="T22" i="82" s="1"/>
  <c r="W50" i="82"/>
  <c r="T23" i="82" s="1"/>
  <c r="W51" i="82"/>
  <c r="T24" i="82" s="1"/>
  <c r="W52" i="82"/>
  <c r="T25" i="82" s="1"/>
  <c r="W53" i="82"/>
  <c r="T26" i="82" s="1"/>
  <c r="X31" i="82"/>
  <c r="V4" i="82" s="1"/>
  <c r="AF31" i="82"/>
  <c r="AC4" i="82" s="1"/>
  <c r="X32" i="82"/>
  <c r="V5" i="82" s="1"/>
  <c r="AF32" i="82"/>
  <c r="AC5" i="82" s="1"/>
  <c r="X33" i="82"/>
  <c r="V6" i="82" s="1"/>
  <c r="AF33" i="82"/>
  <c r="AC6" i="82" s="1"/>
  <c r="X34" i="82"/>
  <c r="V7" i="82" s="1"/>
  <c r="AF34" i="82"/>
  <c r="AC7" i="82" s="1"/>
  <c r="X35" i="82"/>
  <c r="V8" i="82" s="1"/>
  <c r="AF35" i="82"/>
  <c r="AC8" i="82" s="1"/>
  <c r="X36" i="82"/>
  <c r="V9" i="82" s="1"/>
  <c r="AF36" i="82"/>
  <c r="AC9" i="82" s="1"/>
  <c r="X37" i="82"/>
  <c r="V10" i="82" s="1"/>
  <c r="AF37" i="82"/>
  <c r="AC10" i="82" s="1"/>
  <c r="X38" i="82"/>
  <c r="V11" i="82" s="1"/>
  <c r="AF38" i="82"/>
  <c r="AC11" i="82" s="1"/>
  <c r="X39" i="82"/>
  <c r="V12" i="82" s="1"/>
  <c r="AF39" i="82"/>
  <c r="AC12" i="82" s="1"/>
  <c r="X40" i="82"/>
  <c r="V13" i="82" s="1"/>
  <c r="AF40" i="82"/>
  <c r="AC13" i="82" s="1"/>
  <c r="X41" i="82"/>
  <c r="V14" i="82" s="1"/>
  <c r="AF41" i="82"/>
  <c r="AC14" i="82" s="1"/>
  <c r="X42" i="82"/>
  <c r="V15" i="82" s="1"/>
  <c r="AF42" i="82"/>
  <c r="AC15" i="82" s="1"/>
  <c r="X43" i="82"/>
  <c r="V16" i="82" s="1"/>
  <c r="AF43" i="82"/>
  <c r="AC16" i="82" s="1"/>
  <c r="X44" i="82"/>
  <c r="V17" i="82" s="1"/>
  <c r="AF44" i="82"/>
  <c r="AC17" i="82" s="1"/>
  <c r="X45" i="82"/>
  <c r="V18" i="82" s="1"/>
  <c r="AF45" i="82"/>
  <c r="AC18" i="82" s="1"/>
  <c r="X46" i="82"/>
  <c r="V19" i="82" s="1"/>
  <c r="AF46" i="82"/>
  <c r="AC19" i="82" s="1"/>
  <c r="X47" i="82"/>
  <c r="V20" i="82" s="1"/>
  <c r="AF47" i="82"/>
  <c r="AC20" i="82" s="1"/>
  <c r="X48" i="82"/>
  <c r="V21" i="82" s="1"/>
  <c r="AF48" i="82"/>
  <c r="AC21" i="82" s="1"/>
  <c r="X49" i="82"/>
  <c r="V22" i="82" s="1"/>
  <c r="AF49" i="82"/>
  <c r="AC22" i="82" s="1"/>
  <c r="X50" i="82"/>
  <c r="V23" i="82" s="1"/>
  <c r="AF50" i="82"/>
  <c r="AC23" i="82" s="1"/>
  <c r="X51" i="82"/>
  <c r="V24" i="82" s="1"/>
  <c r="AF51" i="82"/>
  <c r="AC24" i="82" s="1"/>
  <c r="X52" i="82"/>
  <c r="V25" i="82" s="1"/>
  <c r="AF52" i="82"/>
  <c r="AC25" i="82" s="1"/>
  <c r="AF53" i="82"/>
  <c r="AC26" i="82" s="1"/>
  <c r="AG31" i="82"/>
  <c r="AE4" i="82" s="1"/>
  <c r="AG32" i="82"/>
  <c r="AE5" i="82" s="1"/>
  <c r="AG33" i="82"/>
  <c r="AE6" i="82" s="1"/>
  <c r="AG34" i="82"/>
  <c r="AE7" i="82" s="1"/>
  <c r="AG35" i="82"/>
  <c r="AE8" i="82" s="1"/>
  <c r="AG36" i="82"/>
  <c r="AE9" i="82" s="1"/>
  <c r="AG37" i="82"/>
  <c r="AE10" i="82" s="1"/>
  <c r="AG38" i="82"/>
  <c r="AE11" i="82" s="1"/>
  <c r="AG39" i="82"/>
  <c r="AE12" i="82" s="1"/>
  <c r="AG40" i="82"/>
  <c r="AE13" i="82" s="1"/>
  <c r="AG41" i="82"/>
  <c r="AE14" i="82" s="1"/>
  <c r="AG42" i="82"/>
  <c r="AE15" i="82" s="1"/>
  <c r="AG43" i="82"/>
  <c r="AE16" i="82" s="1"/>
  <c r="AG44" i="82"/>
  <c r="AE17" i="82" s="1"/>
  <c r="AG45" i="82"/>
  <c r="AE18" i="82" s="1"/>
  <c r="AG46" i="82"/>
  <c r="AE19" i="82" s="1"/>
  <c r="AG47" i="82"/>
  <c r="AE20" i="82" s="1"/>
  <c r="AG48" i="82"/>
  <c r="AE21" i="82" s="1"/>
  <c r="AG49" i="82"/>
  <c r="AE22" i="82" s="1"/>
  <c r="AG50" i="82"/>
  <c r="AE23" i="82" s="1"/>
  <c r="AG51" i="82"/>
  <c r="AE24" i="82" s="1"/>
  <c r="AG52" i="82"/>
  <c r="AE25" i="82" s="1"/>
  <c r="O53" i="81"/>
  <c r="M26" i="81" s="1"/>
  <c r="N35" i="81"/>
  <c r="K8" i="81" s="1"/>
  <c r="N39" i="81"/>
  <c r="K12" i="81" s="1"/>
  <c r="N43" i="81"/>
  <c r="K16" i="81" s="1"/>
  <c r="N47" i="81"/>
  <c r="K20" i="81" s="1"/>
  <c r="E53" i="81"/>
  <c r="B26" i="81" s="1"/>
  <c r="E52" i="81"/>
  <c r="B25" i="81" s="1"/>
  <c r="E51" i="81"/>
  <c r="B24" i="81" s="1"/>
  <c r="E50" i="81"/>
  <c r="B23" i="81" s="1"/>
  <c r="E49" i="81"/>
  <c r="B22" i="81" s="1"/>
  <c r="E48" i="81"/>
  <c r="B21" i="81" s="1"/>
  <c r="E47" i="81"/>
  <c r="B20" i="81" s="1"/>
  <c r="E46" i="81"/>
  <c r="B19" i="81" s="1"/>
  <c r="E45" i="81"/>
  <c r="B18" i="81" s="1"/>
  <c r="E44" i="81"/>
  <c r="B17" i="81" s="1"/>
  <c r="E43" i="81"/>
  <c r="B16" i="81" s="1"/>
  <c r="E42" i="81"/>
  <c r="B15" i="81" s="1"/>
  <c r="E41" i="81"/>
  <c r="B14" i="81" s="1"/>
  <c r="E40" i="81"/>
  <c r="B13" i="81" s="1"/>
  <c r="E39" i="81"/>
  <c r="B12" i="81" s="1"/>
  <c r="E38" i="81"/>
  <c r="B11" i="81" s="1"/>
  <c r="E37" i="81"/>
  <c r="B10" i="81" s="1"/>
  <c r="E36" i="81"/>
  <c r="B9" i="81" s="1"/>
  <c r="E35" i="81"/>
  <c r="B8" i="81" s="1"/>
  <c r="E34" i="81"/>
  <c r="B7" i="81" s="1"/>
  <c r="E33" i="81"/>
  <c r="B6" i="81" s="1"/>
  <c r="E32" i="81"/>
  <c r="B5" i="81" s="1"/>
  <c r="E31" i="81"/>
  <c r="B4" i="81" s="1"/>
  <c r="F33" i="81"/>
  <c r="D6" i="81" s="1"/>
  <c r="F35" i="81"/>
  <c r="D8" i="81" s="1"/>
  <c r="F37" i="81"/>
  <c r="D10" i="81" s="1"/>
  <c r="F39" i="81"/>
  <c r="D12" i="81" s="1"/>
  <c r="F41" i="81"/>
  <c r="D14" i="81" s="1"/>
  <c r="F43" i="81"/>
  <c r="D16" i="81" s="1"/>
  <c r="F45" i="81"/>
  <c r="D18" i="81" s="1"/>
  <c r="F47" i="81"/>
  <c r="D20" i="81" s="1"/>
  <c r="F49" i="81"/>
  <c r="D22" i="81" s="1"/>
  <c r="F51" i="81"/>
  <c r="D24" i="81" s="1"/>
  <c r="F53" i="81"/>
  <c r="D26" i="81" s="1"/>
  <c r="F32" i="81"/>
  <c r="D5" i="81" s="1"/>
  <c r="F34" i="81"/>
  <c r="D7" i="81" s="1"/>
  <c r="F36" i="81"/>
  <c r="D9" i="81" s="1"/>
  <c r="F38" i="81"/>
  <c r="D11" i="81" s="1"/>
  <c r="F40" i="81"/>
  <c r="D13" i="81" s="1"/>
  <c r="F42" i="81"/>
  <c r="D15" i="81" s="1"/>
  <c r="F44" i="81"/>
  <c r="D17" i="81" s="1"/>
  <c r="F46" i="81"/>
  <c r="D19" i="81" s="1"/>
  <c r="F48" i="81"/>
  <c r="D21" i="81" s="1"/>
  <c r="F50" i="81"/>
  <c r="D23" i="81" s="1"/>
  <c r="F52" i="81"/>
  <c r="D25" i="81" s="1"/>
  <c r="O31" i="81"/>
  <c r="M4" i="81" s="1"/>
  <c r="W31" i="81"/>
  <c r="T4" i="81" s="1"/>
  <c r="O32" i="81"/>
  <c r="M5" i="81" s="1"/>
  <c r="W32" i="81"/>
  <c r="T5" i="81" s="1"/>
  <c r="O33" i="81"/>
  <c r="M6" i="81" s="1"/>
  <c r="W33" i="81"/>
  <c r="T6" i="81" s="1"/>
  <c r="O34" i="81"/>
  <c r="M7" i="81" s="1"/>
  <c r="W34" i="81"/>
  <c r="T7" i="81" s="1"/>
  <c r="O35" i="81"/>
  <c r="M8" i="81" s="1"/>
  <c r="W35" i="81"/>
  <c r="T8" i="81" s="1"/>
  <c r="O36" i="81"/>
  <c r="M9" i="81" s="1"/>
  <c r="W36" i="81"/>
  <c r="T9" i="81" s="1"/>
  <c r="O37" i="81"/>
  <c r="M10" i="81" s="1"/>
  <c r="W37" i="81"/>
  <c r="T10" i="81" s="1"/>
  <c r="O38" i="81"/>
  <c r="M11" i="81" s="1"/>
  <c r="W38" i="81"/>
  <c r="T11" i="81" s="1"/>
  <c r="O39" i="81"/>
  <c r="M12" i="81" s="1"/>
  <c r="W39" i="81"/>
  <c r="T12" i="81" s="1"/>
  <c r="O40" i="81"/>
  <c r="M13" i="81" s="1"/>
  <c r="W40" i="81"/>
  <c r="T13" i="81" s="1"/>
  <c r="O41" i="81"/>
  <c r="M14" i="81" s="1"/>
  <c r="W41" i="81"/>
  <c r="T14" i="81" s="1"/>
  <c r="O42" i="81"/>
  <c r="M15" i="81" s="1"/>
  <c r="W42" i="81"/>
  <c r="T15" i="81" s="1"/>
  <c r="O43" i="81"/>
  <c r="M16" i="81" s="1"/>
  <c r="W43" i="81"/>
  <c r="T16" i="81" s="1"/>
  <c r="O44" i="81"/>
  <c r="M17" i="81" s="1"/>
  <c r="W44" i="81"/>
  <c r="T17" i="81" s="1"/>
  <c r="O45" i="81"/>
  <c r="M18" i="81" s="1"/>
  <c r="W45" i="81"/>
  <c r="T18" i="81" s="1"/>
  <c r="O46" i="81"/>
  <c r="M19" i="81" s="1"/>
  <c r="W46" i="81"/>
  <c r="T19" i="81" s="1"/>
  <c r="O47" i="81"/>
  <c r="M20" i="81" s="1"/>
  <c r="W47" i="81"/>
  <c r="T20" i="81" s="1"/>
  <c r="O48" i="81"/>
  <c r="M21" i="81" s="1"/>
  <c r="W48" i="81"/>
  <c r="T21" i="81" s="1"/>
  <c r="O49" i="81"/>
  <c r="M22" i="81" s="1"/>
  <c r="W49" i="81"/>
  <c r="T22" i="81" s="1"/>
  <c r="O50" i="81"/>
  <c r="M23" i="81" s="1"/>
  <c r="W50" i="81"/>
  <c r="T23" i="81" s="1"/>
  <c r="O51" i="81"/>
  <c r="M24" i="81" s="1"/>
  <c r="W51" i="81"/>
  <c r="T24" i="81" s="1"/>
  <c r="O52" i="81"/>
  <c r="M25" i="81" s="1"/>
  <c r="W52" i="81"/>
  <c r="T25" i="81" s="1"/>
  <c r="W53" i="81"/>
  <c r="T26" i="81" s="1"/>
  <c r="X31" i="81"/>
  <c r="V4" i="81" s="1"/>
  <c r="X32" i="81"/>
  <c r="V5" i="81" s="1"/>
  <c r="AF32" i="81"/>
  <c r="AC5" i="81" s="1"/>
  <c r="X33" i="81"/>
  <c r="V6" i="81" s="1"/>
  <c r="AF33" i="81"/>
  <c r="AC6" i="81" s="1"/>
  <c r="X34" i="81"/>
  <c r="V7" i="81" s="1"/>
  <c r="AF34" i="81"/>
  <c r="AC7" i="81" s="1"/>
  <c r="X35" i="81"/>
  <c r="V8" i="81" s="1"/>
  <c r="AF35" i="81"/>
  <c r="AC8" i="81" s="1"/>
  <c r="X36" i="81"/>
  <c r="V9" i="81" s="1"/>
  <c r="AF36" i="81"/>
  <c r="AC9" i="81" s="1"/>
  <c r="X37" i="81"/>
  <c r="V10" i="81" s="1"/>
  <c r="AF37" i="81"/>
  <c r="AC10" i="81" s="1"/>
  <c r="X38" i="81"/>
  <c r="V11" i="81" s="1"/>
  <c r="AF38" i="81"/>
  <c r="AC11" i="81" s="1"/>
  <c r="X39" i="81"/>
  <c r="V12" i="81" s="1"/>
  <c r="AF39" i="81"/>
  <c r="AC12" i="81" s="1"/>
  <c r="X40" i="81"/>
  <c r="V13" i="81" s="1"/>
  <c r="AF40" i="81"/>
  <c r="AC13" i="81" s="1"/>
  <c r="X41" i="81"/>
  <c r="V14" i="81" s="1"/>
  <c r="AF41" i="81"/>
  <c r="AC14" i="81" s="1"/>
  <c r="X42" i="81"/>
  <c r="V15" i="81" s="1"/>
  <c r="AF42" i="81"/>
  <c r="AC15" i="81" s="1"/>
  <c r="X43" i="81"/>
  <c r="V16" i="81" s="1"/>
  <c r="AF43" i="81"/>
  <c r="AC16" i="81" s="1"/>
  <c r="X44" i="81"/>
  <c r="V17" i="81" s="1"/>
  <c r="AF44" i="81"/>
  <c r="AC17" i="81" s="1"/>
  <c r="X45" i="81"/>
  <c r="V18" i="81" s="1"/>
  <c r="AF45" i="81"/>
  <c r="AC18" i="81" s="1"/>
  <c r="X46" i="81"/>
  <c r="V19" i="81" s="1"/>
  <c r="AF46" i="81"/>
  <c r="AC19" i="81" s="1"/>
  <c r="X47" i="81"/>
  <c r="V20" i="81" s="1"/>
  <c r="AF47" i="81"/>
  <c r="AC20" i="81" s="1"/>
  <c r="X48" i="81"/>
  <c r="V21" i="81" s="1"/>
  <c r="AF48" i="81"/>
  <c r="AC21" i="81" s="1"/>
  <c r="X49" i="81"/>
  <c r="V22" i="81" s="1"/>
  <c r="AF49" i="81"/>
  <c r="AC22" i="81" s="1"/>
  <c r="X50" i="81"/>
  <c r="V23" i="81" s="1"/>
  <c r="AF50" i="81"/>
  <c r="AC23" i="81" s="1"/>
  <c r="X51" i="81"/>
  <c r="V24" i="81" s="1"/>
  <c r="AF51" i="81"/>
  <c r="AC24" i="81" s="1"/>
  <c r="X52" i="81"/>
  <c r="V25" i="81" s="1"/>
  <c r="AF52" i="81"/>
  <c r="AC25" i="81" s="1"/>
  <c r="AF53" i="81"/>
  <c r="AC26" i="81" s="1"/>
  <c r="AG31" i="81"/>
  <c r="AE4" i="81" s="1"/>
  <c r="AG32" i="81"/>
  <c r="AE5" i="81" s="1"/>
  <c r="AG33" i="81"/>
  <c r="AE6" i="81" s="1"/>
  <c r="AG34" i="81"/>
  <c r="AE7" i="81" s="1"/>
  <c r="AG35" i="81"/>
  <c r="AE8" i="81" s="1"/>
  <c r="AG36" i="81"/>
  <c r="AE9" i="81" s="1"/>
  <c r="AG37" i="81"/>
  <c r="AE10" i="81" s="1"/>
  <c r="AG38" i="81"/>
  <c r="AE11" i="81" s="1"/>
  <c r="AG39" i="81"/>
  <c r="AE12" i="81" s="1"/>
  <c r="AG40" i="81"/>
  <c r="AE13" i="81" s="1"/>
  <c r="AG41" i="81"/>
  <c r="AE14" i="81" s="1"/>
  <c r="AG42" i="81"/>
  <c r="AE15" i="81" s="1"/>
  <c r="AG43" i="81"/>
  <c r="AE16" i="81" s="1"/>
  <c r="AG44" i="81"/>
  <c r="AE17" i="81" s="1"/>
  <c r="AG45" i="81"/>
  <c r="AE18" i="81" s="1"/>
  <c r="AG46" i="81"/>
  <c r="AE19" i="81" s="1"/>
  <c r="AG47" i="81"/>
  <c r="AE20" i="81" s="1"/>
  <c r="AG48" i="81"/>
  <c r="AE21" i="81" s="1"/>
  <c r="AG49" i="81"/>
  <c r="AE22" i="81" s="1"/>
  <c r="AG50" i="81"/>
  <c r="AE23" i="81" s="1"/>
  <c r="AG51" i="81"/>
  <c r="AE24" i="81" s="1"/>
  <c r="AG52" i="81"/>
  <c r="AE25" i="81" s="1"/>
  <c r="Z7" i="80"/>
  <c r="AB18" i="80" s="1"/>
  <c r="AR15" i="80"/>
  <c r="AR19" i="80"/>
  <c r="Y8" i="80"/>
  <c r="AN12" i="80"/>
  <c r="AJ13" i="80"/>
  <c r="AN16" i="80"/>
  <c r="AJ19" i="80"/>
  <c r="AR25" i="80"/>
  <c r="AR17" i="80"/>
  <c r="AR14" i="80"/>
  <c r="AR6" i="80"/>
  <c r="AR21" i="80"/>
  <c r="AR18" i="80"/>
  <c r="AF26" i="80"/>
  <c r="AF25" i="80"/>
  <c r="AF19" i="80"/>
  <c r="AF18" i="80"/>
  <c r="AF14" i="80"/>
  <c r="AF21" i="80"/>
  <c r="AF22" i="80"/>
  <c r="AF6" i="80"/>
  <c r="O7" i="80"/>
  <c r="AJ26" i="80"/>
  <c r="AJ25" i="80"/>
  <c r="AJ14" i="80"/>
  <c r="AJ6" i="80"/>
  <c r="AK20" i="80" s="1"/>
  <c r="AL20" i="80" s="1"/>
  <c r="AJ7" i="80"/>
  <c r="AR7" i="80"/>
  <c r="AJ8" i="80"/>
  <c r="AR8" i="80"/>
  <c r="AJ9" i="80"/>
  <c r="AR9" i="80"/>
  <c r="AJ10" i="80"/>
  <c r="AR10" i="80"/>
  <c r="AN11" i="80"/>
  <c r="AF12" i="80"/>
  <c r="AJ15" i="80"/>
  <c r="AJ17" i="80"/>
  <c r="AN19" i="80"/>
  <c r="Y15" i="80"/>
  <c r="Z13" i="80"/>
  <c r="AN26" i="80"/>
  <c r="AN25" i="80"/>
  <c r="AN14" i="80"/>
  <c r="AN21" i="80"/>
  <c r="AN17" i="80"/>
  <c r="AN22" i="80"/>
  <c r="AN6" i="80"/>
  <c r="AF11" i="80"/>
  <c r="AR11" i="80"/>
  <c r="AR12" i="80"/>
  <c r="AF13" i="80"/>
  <c r="AN13" i="80"/>
  <c r="AF16" i="80"/>
  <c r="AF20" i="80"/>
  <c r="AR20" i="80"/>
  <c r="AJ21" i="80"/>
  <c r="AR22" i="80"/>
  <c r="Y17" i="80"/>
  <c r="AF15" i="80"/>
  <c r="AN15" i="80"/>
  <c r="AJ16" i="80"/>
  <c r="AR16" i="80"/>
  <c r="AJ18" i="80"/>
  <c r="AN20" i="80"/>
  <c r="AF23" i="80"/>
  <c r="AF24" i="80"/>
  <c r="AR28" i="80"/>
  <c r="AR27" i="80"/>
  <c r="AS27" i="80" s="1"/>
  <c r="AT27" i="80" s="1"/>
  <c r="Y26" i="80"/>
  <c r="Z12" i="80"/>
  <c r="AB12" i="80" s="1"/>
  <c r="AF17" i="80"/>
  <c r="AN23" i="80"/>
  <c r="AN24" i="80"/>
  <c r="AR26" i="80"/>
  <c r="AJ27" i="80"/>
  <c r="O13" i="80"/>
  <c r="AB17" i="80"/>
  <c r="AB26" i="80"/>
  <c r="AJ28" i="80"/>
  <c r="AB24" i="80"/>
  <c r="O29" i="80"/>
  <c r="O21" i="80"/>
  <c r="AJ23" i="80"/>
  <c r="AR23" i="80"/>
  <c r="AJ24" i="80"/>
  <c r="AR24" i="80"/>
  <c r="AF27" i="80"/>
  <c r="AN27" i="80"/>
  <c r="AF28" i="80"/>
  <c r="AN28" i="80"/>
  <c r="O37" i="80"/>
  <c r="O17" i="79"/>
  <c r="Y10" i="79"/>
  <c r="AR12" i="79"/>
  <c r="AF8" i="79"/>
  <c r="AJ15" i="79"/>
  <c r="AF28" i="79"/>
  <c r="AF27" i="79"/>
  <c r="AF24" i="79"/>
  <c r="AF23" i="79"/>
  <c r="AF21" i="79"/>
  <c r="AF22" i="79"/>
  <c r="AF15" i="79"/>
  <c r="AF14" i="79"/>
  <c r="AF10" i="79"/>
  <c r="AF19" i="79"/>
  <c r="AN28" i="79"/>
  <c r="AN27" i="79"/>
  <c r="AN24" i="79"/>
  <c r="AN23" i="79"/>
  <c r="AN22" i="79"/>
  <c r="AN10" i="79"/>
  <c r="AN21" i="79"/>
  <c r="AN19" i="79"/>
  <c r="AN15" i="79"/>
  <c r="Y7" i="79"/>
  <c r="AR8" i="79"/>
  <c r="AN9" i="79"/>
  <c r="AJ11" i="79"/>
  <c r="AR11" i="79"/>
  <c r="AF13" i="79"/>
  <c r="AN13" i="79"/>
  <c r="AJ25" i="79"/>
  <c r="Y26" i="79"/>
  <c r="AJ28" i="79"/>
  <c r="AJ27" i="79"/>
  <c r="AJ24" i="79"/>
  <c r="AJ23" i="79"/>
  <c r="AJ22" i="79"/>
  <c r="AJ19" i="79"/>
  <c r="AJ21" i="79"/>
  <c r="AJ10" i="79"/>
  <c r="AJ16" i="79"/>
  <c r="AJ6" i="79"/>
  <c r="AR6" i="79"/>
  <c r="AJ7" i="79"/>
  <c r="AR9" i="79"/>
  <c r="Y11" i="79"/>
  <c r="AF7" i="79"/>
  <c r="AF6" i="79"/>
  <c r="AN6" i="79"/>
  <c r="Z7" i="79"/>
  <c r="AR7" i="79"/>
  <c r="AN8" i="79"/>
  <c r="AJ9" i="79"/>
  <c r="Z10" i="79"/>
  <c r="AN12" i="79"/>
  <c r="AJ14" i="79"/>
  <c r="AR14" i="79"/>
  <c r="Y13" i="79"/>
  <c r="AN20" i="79"/>
  <c r="AJ13" i="79"/>
  <c r="AN16" i="79"/>
  <c r="Y6" i="79"/>
  <c r="AR28" i="79"/>
  <c r="AR27" i="79"/>
  <c r="AR24" i="79"/>
  <c r="AR23" i="79"/>
  <c r="AR21" i="79"/>
  <c r="AR19" i="79"/>
  <c r="AR22" i="79"/>
  <c r="AR13" i="79"/>
  <c r="AR10" i="79"/>
  <c r="AR16" i="79"/>
  <c r="AJ8" i="79"/>
  <c r="AF16" i="79"/>
  <c r="AR18" i="79"/>
  <c r="AR20" i="79"/>
  <c r="Y16" i="79"/>
  <c r="AJ12" i="79"/>
  <c r="AN17" i="79"/>
  <c r="AF20" i="79"/>
  <c r="AR25" i="79"/>
  <c r="Y21" i="79"/>
  <c r="AF18" i="79"/>
  <c r="Y14" i="79"/>
  <c r="AF26" i="79"/>
  <c r="AF12" i="79"/>
  <c r="AR17" i="79"/>
  <c r="AB18" i="79"/>
  <c r="AJ20" i="79"/>
  <c r="AN26" i="79"/>
  <c r="Y17" i="79"/>
  <c r="AJ17" i="79"/>
  <c r="AN18" i="79"/>
  <c r="AB24" i="79"/>
  <c r="AB26" i="79"/>
  <c r="AF17" i="79"/>
  <c r="AJ18" i="79"/>
  <c r="AF25" i="79"/>
  <c r="AN25" i="79"/>
  <c r="AJ26" i="79"/>
  <c r="AK26" i="79" s="1"/>
  <c r="AL26" i="79" s="1"/>
  <c r="AR26" i="79"/>
  <c r="O37" i="79"/>
  <c r="AB23" i="79"/>
  <c r="AB25" i="79"/>
  <c r="Z22" i="79"/>
  <c r="AB22" i="79" s="1"/>
  <c r="J31" i="72"/>
  <c r="K31" i="72"/>
  <c r="J32" i="72"/>
  <c r="K32" i="72"/>
  <c r="J33" i="72"/>
  <c r="K33" i="72"/>
  <c r="J34" i="72"/>
  <c r="K34" i="72"/>
  <c r="J35" i="72"/>
  <c r="K35" i="72"/>
  <c r="J36" i="72"/>
  <c r="K36" i="72"/>
  <c r="J37" i="72"/>
  <c r="K37" i="72"/>
  <c r="J38" i="72"/>
  <c r="K38" i="72"/>
  <c r="J39" i="72"/>
  <c r="K39" i="72"/>
  <c r="J40" i="72"/>
  <c r="K40" i="72"/>
  <c r="J41" i="72"/>
  <c r="K41" i="72"/>
  <c r="J42" i="72"/>
  <c r="K42" i="72"/>
  <c r="J43" i="72"/>
  <c r="K43" i="72"/>
  <c r="J44" i="72"/>
  <c r="K44" i="72"/>
  <c r="J45" i="72"/>
  <c r="K45" i="72"/>
  <c r="J46" i="72"/>
  <c r="K46" i="72"/>
  <c r="J47" i="72"/>
  <c r="K47" i="72"/>
  <c r="J48" i="72"/>
  <c r="K48" i="72"/>
  <c r="J49" i="72"/>
  <c r="K49" i="72"/>
  <c r="J50" i="72"/>
  <c r="K50" i="72"/>
  <c r="J51" i="72"/>
  <c r="K51" i="72"/>
  <c r="J52" i="72"/>
  <c r="K52" i="72"/>
  <c r="J53" i="72"/>
  <c r="K53" i="72"/>
  <c r="AQ28" i="65"/>
  <c r="AQ27" i="65"/>
  <c r="AM28" i="65"/>
  <c r="AM27" i="65"/>
  <c r="AI28" i="65"/>
  <c r="AI27" i="65"/>
  <c r="AE28" i="65"/>
  <c r="AE27" i="65"/>
  <c r="AQ28" i="15"/>
  <c r="AQ27" i="15"/>
  <c r="AM28" i="15"/>
  <c r="AM27" i="15"/>
  <c r="AI28" i="15"/>
  <c r="AI27" i="15"/>
  <c r="AE28" i="15"/>
  <c r="AE27" i="15"/>
  <c r="AK23" i="80" l="1"/>
  <c r="AL23" i="80" s="1"/>
  <c r="AB23" i="80"/>
  <c r="AB15" i="80"/>
  <c r="AB16" i="80"/>
  <c r="AB8" i="80"/>
  <c r="AB21" i="80"/>
  <c r="AS28" i="80"/>
  <c r="AT28" i="80" s="1"/>
  <c r="AO7" i="80"/>
  <c r="AP7" i="80" s="1"/>
  <c r="AO26" i="79"/>
  <c r="AP26" i="79" s="1"/>
  <c r="AS26" i="79"/>
  <c r="AT26" i="79" s="1"/>
  <c r="AB12" i="79"/>
  <c r="AB19" i="79"/>
  <c r="AO23" i="80"/>
  <c r="AP23" i="80" s="1"/>
  <c r="AB9" i="80"/>
  <c r="AB20" i="80"/>
  <c r="AG26" i="80"/>
  <c r="AH26" i="80" s="1"/>
  <c r="AG11" i="79"/>
  <c r="AH11" i="79" s="1"/>
  <c r="AG16" i="79"/>
  <c r="AH16" i="79" s="1"/>
  <c r="Y18" i="79"/>
  <c r="Y22" i="80"/>
  <c r="Y18" i="80"/>
  <c r="AK16" i="80"/>
  <c r="AL16" i="80" s="1"/>
  <c r="AS24" i="80"/>
  <c r="AT24" i="80" s="1"/>
  <c r="Y14" i="80"/>
  <c r="AK27" i="80"/>
  <c r="AL27" i="80" s="1"/>
  <c r="AG24" i="80"/>
  <c r="AH24" i="80" s="1"/>
  <c r="AG20" i="80"/>
  <c r="AH20" i="80" s="1"/>
  <c r="AO26" i="80"/>
  <c r="AP26" i="80" s="1"/>
  <c r="AK10" i="80"/>
  <c r="AL10" i="80" s="1"/>
  <c r="AS7" i="80"/>
  <c r="AT7" i="80" s="1"/>
  <c r="AG14" i="80"/>
  <c r="AH14" i="80" s="1"/>
  <c r="AG28" i="80"/>
  <c r="AH28" i="80" s="1"/>
  <c r="AK24" i="80"/>
  <c r="AL24" i="80" s="1"/>
  <c r="Y10" i="80"/>
  <c r="AS26" i="80"/>
  <c r="AT26" i="80" s="1"/>
  <c r="AG17" i="80"/>
  <c r="AH17" i="80" s="1"/>
  <c r="AG23" i="80"/>
  <c r="AH23" i="80" s="1"/>
  <c r="AK18" i="80"/>
  <c r="AL18" i="80" s="1"/>
  <c r="AG15" i="80"/>
  <c r="AH15" i="80" s="1"/>
  <c r="AS22" i="80"/>
  <c r="AT22" i="80" s="1"/>
  <c r="AB19" i="80"/>
  <c r="AB14" i="80"/>
  <c r="AS12" i="80"/>
  <c r="AT12" i="80" s="1"/>
  <c r="AO21" i="80"/>
  <c r="AP21" i="80" s="1"/>
  <c r="AG12" i="80"/>
  <c r="AH12" i="80" s="1"/>
  <c r="AB10" i="80"/>
  <c r="AS8" i="80"/>
  <c r="AT8" i="80" s="1"/>
  <c r="AK7" i="80"/>
  <c r="AL7" i="80" s="1"/>
  <c r="AK26" i="80"/>
  <c r="AL26" i="80" s="1"/>
  <c r="AB6" i="80"/>
  <c r="AG6" i="80"/>
  <c r="AH6" i="80" s="1"/>
  <c r="AG18" i="80"/>
  <c r="AH18" i="80" s="1"/>
  <c r="AK22" i="80"/>
  <c r="AL22" i="80" s="1"/>
  <c r="AS6" i="80"/>
  <c r="AT6" i="80" s="1"/>
  <c r="AK19" i="80"/>
  <c r="AL19" i="80" s="1"/>
  <c r="AS13" i="80"/>
  <c r="AT13" i="80" s="1"/>
  <c r="AG27" i="80"/>
  <c r="AH27" i="80" s="1"/>
  <c r="AK28" i="80"/>
  <c r="AL28" i="80" s="1"/>
  <c r="AO20" i="80"/>
  <c r="AP20" i="80" s="1"/>
  <c r="AS20" i="80"/>
  <c r="AT20" i="80" s="1"/>
  <c r="AO28" i="80"/>
  <c r="AP28" i="80" s="1"/>
  <c r="AO15" i="80"/>
  <c r="AP15" i="80" s="1"/>
  <c r="AO17" i="80"/>
  <c r="AP17" i="80" s="1"/>
  <c r="AO18" i="80"/>
  <c r="AP18" i="80" s="1"/>
  <c r="AK15" i="80"/>
  <c r="AL15" i="80" s="1"/>
  <c r="AK25" i="80"/>
  <c r="AL25" i="80" s="1"/>
  <c r="Y7" i="80"/>
  <c r="AO27" i="80"/>
  <c r="AP27" i="80" s="1"/>
  <c r="AS23" i="80"/>
  <c r="AT23" i="80" s="1"/>
  <c r="AO24" i="80"/>
  <c r="AP24" i="80" s="1"/>
  <c r="AS16" i="80"/>
  <c r="AT16" i="80" s="1"/>
  <c r="AK21" i="80"/>
  <c r="AL21" i="80" s="1"/>
  <c r="AG16" i="80"/>
  <c r="AH16" i="80" s="1"/>
  <c r="AO13" i="80"/>
  <c r="AP13" i="80" s="1"/>
  <c r="AS11" i="80"/>
  <c r="AT11" i="80" s="1"/>
  <c r="AO6" i="80"/>
  <c r="AP6" i="80" s="1"/>
  <c r="AO14" i="80"/>
  <c r="AP14" i="80" s="1"/>
  <c r="AB13" i="80"/>
  <c r="AO19" i="80"/>
  <c r="AP19" i="80" s="1"/>
  <c r="AO11" i="80"/>
  <c r="AP11" i="80" s="1"/>
  <c r="AS9" i="80"/>
  <c r="AT9" i="80" s="1"/>
  <c r="AK8" i="80"/>
  <c r="AL8" i="80" s="1"/>
  <c r="AK6" i="80"/>
  <c r="AL6" i="80" s="1"/>
  <c r="AB25" i="80"/>
  <c r="AB11" i="80"/>
  <c r="AG22" i="80"/>
  <c r="AH22" i="80" s="1"/>
  <c r="AG19" i="80"/>
  <c r="AH19" i="80" s="1"/>
  <c r="AO8" i="80"/>
  <c r="AP8" i="80" s="1"/>
  <c r="AS14" i="80"/>
  <c r="AT14" i="80" s="1"/>
  <c r="AO16" i="80"/>
  <c r="AP16" i="80" s="1"/>
  <c r="AK12" i="80"/>
  <c r="AL12" i="80" s="1"/>
  <c r="AO10" i="80"/>
  <c r="AP10" i="80" s="1"/>
  <c r="AG13" i="80"/>
  <c r="AH13" i="80" s="1"/>
  <c r="AG11" i="80"/>
  <c r="AH11" i="80" s="1"/>
  <c r="AO22" i="80"/>
  <c r="AP22" i="80" s="1"/>
  <c r="AO25" i="80"/>
  <c r="AP25" i="80" s="1"/>
  <c r="AK17" i="80"/>
  <c r="AL17" i="80" s="1"/>
  <c r="AS10" i="80"/>
  <c r="AT10" i="80" s="1"/>
  <c r="AK9" i="80"/>
  <c r="AL9" i="80" s="1"/>
  <c r="AK14" i="80"/>
  <c r="AL14" i="80" s="1"/>
  <c r="AG21" i="80"/>
  <c r="AH21" i="80" s="1"/>
  <c r="AG25" i="80"/>
  <c r="AH25" i="80" s="1"/>
  <c r="AS18" i="80"/>
  <c r="AT18" i="80" s="1"/>
  <c r="AS17" i="80"/>
  <c r="AT17" i="80" s="1"/>
  <c r="AK13" i="80"/>
  <c r="AL13" i="80" s="1"/>
  <c r="AS19" i="80"/>
  <c r="AT19" i="80" s="1"/>
  <c r="AG8" i="80"/>
  <c r="AH8" i="80" s="1"/>
  <c r="AG7" i="80"/>
  <c r="AH7" i="80" s="1"/>
  <c r="AK11" i="80"/>
  <c r="AL11" i="80" s="1"/>
  <c r="AG10" i="80"/>
  <c r="AH10" i="80" s="1"/>
  <c r="AS21" i="80"/>
  <c r="AT21" i="80" s="1"/>
  <c r="AS25" i="80"/>
  <c r="AT25" i="80" s="1"/>
  <c r="AO12" i="80"/>
  <c r="AP12" i="80" s="1"/>
  <c r="AS15" i="80"/>
  <c r="AT15" i="80" s="1"/>
  <c r="AB7" i="80"/>
  <c r="AG9" i="80"/>
  <c r="AH9" i="80" s="1"/>
  <c r="AO9" i="80"/>
  <c r="AP9" i="80" s="1"/>
  <c r="AB22" i="80"/>
  <c r="Y12" i="79"/>
  <c r="AK12" i="79"/>
  <c r="AL12" i="79" s="1"/>
  <c r="AO25" i="79"/>
  <c r="AP25" i="79" s="1"/>
  <c r="AG17" i="79"/>
  <c r="AH17" i="79" s="1"/>
  <c r="AO18" i="79"/>
  <c r="AP18" i="79" s="1"/>
  <c r="AK20" i="79"/>
  <c r="AL20" i="79" s="1"/>
  <c r="AG20" i="79"/>
  <c r="AH20" i="79" s="1"/>
  <c r="AS20" i="79"/>
  <c r="AT20" i="79" s="1"/>
  <c r="AB9" i="79"/>
  <c r="AS16" i="79"/>
  <c r="AT16" i="79" s="1"/>
  <c r="AS19" i="79"/>
  <c r="AT19" i="79" s="1"/>
  <c r="AS27" i="79"/>
  <c r="AT27" i="79" s="1"/>
  <c r="AK13" i="79"/>
  <c r="AL13" i="79" s="1"/>
  <c r="AK14" i="79"/>
  <c r="AL14" i="79" s="1"/>
  <c r="AK9" i="79"/>
  <c r="AL9" i="79" s="1"/>
  <c r="AG7" i="79"/>
  <c r="AH7" i="79" s="1"/>
  <c r="AK7" i="79"/>
  <c r="AL7" i="79" s="1"/>
  <c r="AK19" i="79"/>
  <c r="AL19" i="79" s="1"/>
  <c r="AK27" i="79"/>
  <c r="AL27" i="79" s="1"/>
  <c r="AK25" i="79"/>
  <c r="AL25" i="79" s="1"/>
  <c r="AG13" i="79"/>
  <c r="AH13" i="79" s="1"/>
  <c r="AS8" i="79"/>
  <c r="AT8" i="79" s="1"/>
  <c r="AO21" i="79"/>
  <c r="AP21" i="79" s="1"/>
  <c r="AO24" i="79"/>
  <c r="AP24" i="79" s="1"/>
  <c r="AG10" i="79"/>
  <c r="AH10" i="79" s="1"/>
  <c r="AG21" i="79"/>
  <c r="AH21" i="79" s="1"/>
  <c r="AG28" i="79"/>
  <c r="AH28" i="79" s="1"/>
  <c r="AB6" i="79"/>
  <c r="AS12" i="79"/>
  <c r="AT12" i="79" s="1"/>
  <c r="AG9" i="79"/>
  <c r="AH9" i="79" s="1"/>
  <c r="AK18" i="79"/>
  <c r="AL18" i="79" s="1"/>
  <c r="AS17" i="79"/>
  <c r="AT17" i="79" s="1"/>
  <c r="Y22" i="79"/>
  <c r="AG25" i="79"/>
  <c r="AH25" i="79" s="1"/>
  <c r="AB17" i="79"/>
  <c r="AK17" i="79"/>
  <c r="AL17" i="79" s="1"/>
  <c r="AG12" i="79"/>
  <c r="AH12" i="79" s="1"/>
  <c r="AO17" i="79"/>
  <c r="AP17" i="79" s="1"/>
  <c r="AS18" i="79"/>
  <c r="AT18" i="79" s="1"/>
  <c r="AB13" i="79"/>
  <c r="AS10" i="79"/>
  <c r="AT10" i="79" s="1"/>
  <c r="AS21" i="79"/>
  <c r="AT21" i="79" s="1"/>
  <c r="AS28" i="79"/>
  <c r="AT28" i="79" s="1"/>
  <c r="AB14" i="79"/>
  <c r="AO8" i="79"/>
  <c r="AP8" i="79" s="1"/>
  <c r="AO6" i="79"/>
  <c r="AP6" i="79" s="1"/>
  <c r="AS6" i="79"/>
  <c r="AT6" i="79" s="1"/>
  <c r="AK16" i="79"/>
  <c r="AL16" i="79" s="1"/>
  <c r="AK22" i="79"/>
  <c r="AL22" i="79" s="1"/>
  <c r="AK28" i="79"/>
  <c r="AL28" i="79" s="1"/>
  <c r="AS11" i="79"/>
  <c r="AT11" i="79" s="1"/>
  <c r="AO10" i="79"/>
  <c r="AP10" i="79" s="1"/>
  <c r="AO27" i="79"/>
  <c r="AP27" i="79" s="1"/>
  <c r="AG14" i="79"/>
  <c r="AH14" i="79" s="1"/>
  <c r="AG23" i="79"/>
  <c r="AH23" i="79" s="1"/>
  <c r="AB20" i="79"/>
  <c r="AO11" i="79"/>
  <c r="AP11" i="79" s="1"/>
  <c r="AS15" i="79"/>
  <c r="AT15" i="79" s="1"/>
  <c r="AO14" i="79"/>
  <c r="AP14" i="79" s="1"/>
  <c r="AS13" i="79"/>
  <c r="AT13" i="79" s="1"/>
  <c r="AS23" i="79"/>
  <c r="AT23" i="79" s="1"/>
  <c r="AO16" i="79"/>
  <c r="AP16" i="79" s="1"/>
  <c r="AB16" i="79"/>
  <c r="AO12" i="79"/>
  <c r="AP12" i="79" s="1"/>
  <c r="AS7" i="79"/>
  <c r="AT7" i="79" s="1"/>
  <c r="AG6" i="79"/>
  <c r="AH6" i="79" s="1"/>
  <c r="AK6" i="79"/>
  <c r="AL6" i="79" s="1"/>
  <c r="AK10" i="79"/>
  <c r="AL10" i="79" s="1"/>
  <c r="AK23" i="79"/>
  <c r="AL23" i="79" s="1"/>
  <c r="AB15" i="79"/>
  <c r="AK11" i="79"/>
  <c r="AL11" i="79" s="1"/>
  <c r="AO15" i="79"/>
  <c r="AP15" i="79" s="1"/>
  <c r="AO22" i="79"/>
  <c r="AP22" i="79" s="1"/>
  <c r="AO28" i="79"/>
  <c r="AP28" i="79" s="1"/>
  <c r="AG15" i="79"/>
  <c r="AH15" i="79" s="1"/>
  <c r="AG24" i="79"/>
  <c r="AH24" i="79" s="1"/>
  <c r="AK15" i="79"/>
  <c r="AL15" i="79" s="1"/>
  <c r="AG26" i="79"/>
  <c r="AH26" i="79" s="1"/>
  <c r="AG18" i="79"/>
  <c r="AH18" i="79" s="1"/>
  <c r="AS25" i="79"/>
  <c r="AT25" i="79" s="1"/>
  <c r="AB11" i="79"/>
  <c r="AK8" i="79"/>
  <c r="AL8" i="79" s="1"/>
  <c r="AS22" i="79"/>
  <c r="AT22" i="79" s="1"/>
  <c r="AS24" i="79"/>
  <c r="AT24" i="79" s="1"/>
  <c r="AO20" i="79"/>
  <c r="AP20" i="79" s="1"/>
  <c r="AS14" i="79"/>
  <c r="AT14" i="79" s="1"/>
  <c r="AB10" i="79"/>
  <c r="AB7" i="79"/>
  <c r="AB8" i="79"/>
  <c r="AS9" i="79"/>
  <c r="AT9" i="79" s="1"/>
  <c r="AK21" i="79"/>
  <c r="AL21" i="79" s="1"/>
  <c r="AK24" i="79"/>
  <c r="AL24" i="79" s="1"/>
  <c r="AO13" i="79"/>
  <c r="AP13" i="79" s="1"/>
  <c r="AO9" i="79"/>
  <c r="AP9" i="79" s="1"/>
  <c r="AO19" i="79"/>
  <c r="AP19" i="79" s="1"/>
  <c r="AO23" i="79"/>
  <c r="AP23" i="79" s="1"/>
  <c r="AG19" i="79"/>
  <c r="AH19" i="79" s="1"/>
  <c r="AG22" i="79"/>
  <c r="AH22" i="79" s="1"/>
  <c r="AG27" i="79"/>
  <c r="AH27" i="79" s="1"/>
  <c r="AG8" i="79"/>
  <c r="AH8" i="79" s="1"/>
  <c r="AB21" i="79"/>
  <c r="AO7" i="79"/>
  <c r="AP7" i="79" s="1"/>
  <c r="N32" i="72"/>
  <c r="N37" i="72"/>
  <c r="N48" i="72"/>
  <c r="N53" i="72"/>
  <c r="N40" i="72"/>
  <c r="N45" i="72"/>
  <c r="N52" i="72"/>
  <c r="N44" i="72"/>
  <c r="N36" i="72"/>
  <c r="N49" i="72"/>
  <c r="N41" i="72"/>
  <c r="N33" i="72"/>
  <c r="N31" i="72"/>
  <c r="N50" i="72"/>
  <c r="N46" i="72"/>
  <c r="N42" i="72"/>
  <c r="N38" i="72"/>
  <c r="N34" i="72"/>
  <c r="N51" i="72"/>
  <c r="N47" i="72"/>
  <c r="N43" i="72"/>
  <c r="N39" i="72"/>
  <c r="N35" i="72"/>
  <c r="AC53" i="71"/>
  <c r="AB53" i="71"/>
  <c r="T53" i="71"/>
  <c r="S53" i="71"/>
  <c r="K53" i="71"/>
  <c r="J53" i="71"/>
  <c r="B53" i="71"/>
  <c r="A53" i="71"/>
  <c r="AC52" i="71"/>
  <c r="AB52" i="71"/>
  <c r="T52" i="71"/>
  <c r="S52" i="71"/>
  <c r="K52" i="71"/>
  <c r="J52" i="71"/>
  <c r="B52" i="71"/>
  <c r="A52" i="71"/>
  <c r="AC51" i="71"/>
  <c r="AB51" i="71"/>
  <c r="T51" i="71"/>
  <c r="S51" i="71"/>
  <c r="K51" i="71"/>
  <c r="J51" i="71"/>
  <c r="B51" i="71"/>
  <c r="A51" i="71"/>
  <c r="AC50" i="71"/>
  <c r="AB50" i="71"/>
  <c r="T50" i="71"/>
  <c r="S50" i="71"/>
  <c r="K50" i="71"/>
  <c r="J50" i="71"/>
  <c r="B50" i="71"/>
  <c r="A50" i="71"/>
  <c r="AC49" i="71"/>
  <c r="AB49" i="71"/>
  <c r="T49" i="71"/>
  <c r="S49" i="71"/>
  <c r="K49" i="71"/>
  <c r="J49" i="71"/>
  <c r="B49" i="71"/>
  <c r="A49" i="71"/>
  <c r="AC48" i="71"/>
  <c r="AB48" i="71"/>
  <c r="T48" i="71"/>
  <c r="S48" i="71"/>
  <c r="K48" i="71"/>
  <c r="J48" i="71"/>
  <c r="B48" i="71"/>
  <c r="A48" i="71"/>
  <c r="AC47" i="71"/>
  <c r="AB47" i="71"/>
  <c r="T47" i="71"/>
  <c r="S47" i="71"/>
  <c r="K47" i="71"/>
  <c r="J47" i="71"/>
  <c r="B47" i="71"/>
  <c r="A47" i="71"/>
  <c r="AC46" i="71"/>
  <c r="AB46" i="71"/>
  <c r="T46" i="71"/>
  <c r="S46" i="71"/>
  <c r="K46" i="71"/>
  <c r="J46" i="71"/>
  <c r="B46" i="71"/>
  <c r="A46" i="71"/>
  <c r="AC45" i="71"/>
  <c r="AB45" i="71"/>
  <c r="T45" i="71"/>
  <c r="S45" i="71"/>
  <c r="K45" i="71"/>
  <c r="J45" i="71"/>
  <c r="B45" i="71"/>
  <c r="A45" i="71"/>
  <c r="AC44" i="71"/>
  <c r="AB44" i="71"/>
  <c r="T44" i="71"/>
  <c r="S44" i="71"/>
  <c r="K44" i="71"/>
  <c r="J44" i="71"/>
  <c r="B44" i="71"/>
  <c r="A44" i="71"/>
  <c r="AC43" i="71"/>
  <c r="AB43" i="71"/>
  <c r="T43" i="71"/>
  <c r="S43" i="71"/>
  <c r="K43" i="71"/>
  <c r="J43" i="71"/>
  <c r="B43" i="71"/>
  <c r="A43" i="71"/>
  <c r="AC42" i="71"/>
  <c r="AB42" i="71"/>
  <c r="T42" i="71"/>
  <c r="S42" i="71"/>
  <c r="K42" i="71"/>
  <c r="J42" i="71"/>
  <c r="B42" i="71"/>
  <c r="A42" i="71"/>
  <c r="AC41" i="71"/>
  <c r="AB41" i="71"/>
  <c r="T41" i="71"/>
  <c r="S41" i="71"/>
  <c r="K41" i="71"/>
  <c r="J41" i="71"/>
  <c r="B41" i="71"/>
  <c r="A41" i="71"/>
  <c r="AC40" i="71"/>
  <c r="AB40" i="71"/>
  <c r="T40" i="71"/>
  <c r="S40" i="71"/>
  <c r="K40" i="71"/>
  <c r="J40" i="71"/>
  <c r="B40" i="71"/>
  <c r="A40" i="7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E44" i="71" s="1"/>
  <c r="C96" i="73"/>
  <c r="C95" i="73"/>
  <c r="C94" i="73"/>
  <c r="C93" i="73"/>
  <c r="C92" i="73"/>
  <c r="C91" i="73"/>
  <c r="A96" i="73"/>
  <c r="L96" i="73" s="1"/>
  <c r="A95" i="73"/>
  <c r="L95" i="73" s="1"/>
  <c r="A94" i="73"/>
  <c r="L94" i="73" s="1"/>
  <c r="A93" i="73"/>
  <c r="L93" i="73" s="1"/>
  <c r="A92" i="73"/>
  <c r="L92" i="73" s="1"/>
  <c r="A91" i="73"/>
  <c r="L91" i="73" s="1"/>
  <c r="C96" i="74"/>
  <c r="C95" i="74"/>
  <c r="C94" i="74"/>
  <c r="C93" i="74"/>
  <c r="C92" i="74"/>
  <c r="C91" i="74"/>
  <c r="A96" i="74"/>
  <c r="A95" i="74"/>
  <c r="A94" i="74"/>
  <c r="A93" i="74"/>
  <c r="A92" i="74"/>
  <c r="A91" i="74"/>
  <c r="C73" i="74"/>
  <c r="C72" i="74"/>
  <c r="C71" i="74"/>
  <c r="C70" i="74"/>
  <c r="C69" i="74"/>
  <c r="A73" i="74"/>
  <c r="A72" i="74"/>
  <c r="A71" i="74"/>
  <c r="A70" i="74"/>
  <c r="A69" i="74"/>
  <c r="C73" i="73"/>
  <c r="C72" i="73"/>
  <c r="C71" i="73"/>
  <c r="C70" i="73"/>
  <c r="C69" i="73"/>
  <c r="A73" i="73"/>
  <c r="L73" i="73" s="1"/>
  <c r="A72" i="73"/>
  <c r="L72" i="73" s="1"/>
  <c r="A71" i="73"/>
  <c r="L71" i="73" s="1"/>
  <c r="A70" i="73"/>
  <c r="L70" i="73" s="1"/>
  <c r="A69" i="73"/>
  <c r="L69" i="73" s="1"/>
  <c r="C50" i="74"/>
  <c r="C49" i="74"/>
  <c r="C48" i="74"/>
  <c r="C47" i="74"/>
  <c r="C46" i="74"/>
  <c r="A50" i="74"/>
  <c r="A49" i="74"/>
  <c r="A48" i="74"/>
  <c r="A47" i="74"/>
  <c r="A46" i="74"/>
  <c r="C50" i="73"/>
  <c r="C49" i="73"/>
  <c r="C48" i="73"/>
  <c r="C47" i="73"/>
  <c r="C46" i="73"/>
  <c r="A50" i="73"/>
  <c r="L50" i="73" s="1"/>
  <c r="A49" i="73"/>
  <c r="L49" i="73" s="1"/>
  <c r="A48" i="73"/>
  <c r="L48" i="73" s="1"/>
  <c r="A47" i="73"/>
  <c r="L47" i="73" s="1"/>
  <c r="A46" i="73"/>
  <c r="L46" i="73" s="1"/>
  <c r="C27" i="74"/>
  <c r="C26" i="74"/>
  <c r="C25" i="74"/>
  <c r="C24" i="74"/>
  <c r="C23" i="74"/>
  <c r="A27" i="74"/>
  <c r="A26" i="74"/>
  <c r="A25" i="74"/>
  <c r="A24" i="74"/>
  <c r="A23" i="74"/>
  <c r="C27" i="73"/>
  <c r="C26" i="73"/>
  <c r="C25" i="73"/>
  <c r="C24" i="73"/>
  <c r="C23" i="73"/>
  <c r="C22" i="73"/>
  <c r="A27" i="73"/>
  <c r="L27" i="73" s="1"/>
  <c r="A26" i="73"/>
  <c r="L26" i="73" s="1"/>
  <c r="A25" i="73"/>
  <c r="L25" i="73" s="1"/>
  <c r="A24" i="73"/>
  <c r="L24" i="73" s="1"/>
  <c r="A23" i="73"/>
  <c r="L23" i="73" s="1"/>
  <c r="A22" i="73"/>
  <c r="L22" i="73" s="1"/>
  <c r="AQ26" i="65"/>
  <c r="AM26" i="65"/>
  <c r="AI26" i="65"/>
  <c r="AE26" i="65"/>
  <c r="AQ25" i="65"/>
  <c r="AM25" i="65"/>
  <c r="AI25" i="65"/>
  <c r="AE25" i="65"/>
  <c r="AQ24" i="65"/>
  <c r="AM24" i="65"/>
  <c r="AI24" i="65"/>
  <c r="AE24" i="65"/>
  <c r="AQ23" i="65"/>
  <c r="AM23" i="65"/>
  <c r="AI23" i="65"/>
  <c r="AE23" i="65"/>
  <c r="AQ22" i="65"/>
  <c r="AM22" i="65"/>
  <c r="AI22" i="65"/>
  <c r="AE22" i="65"/>
  <c r="AQ21" i="65"/>
  <c r="AM21" i="65"/>
  <c r="AI21" i="65"/>
  <c r="AE21" i="65"/>
  <c r="AQ20" i="65"/>
  <c r="AM20" i="65"/>
  <c r="AI20" i="65"/>
  <c r="AE20" i="65"/>
  <c r="AQ19" i="65"/>
  <c r="AM19" i="65"/>
  <c r="AI19" i="65"/>
  <c r="AE19" i="65"/>
  <c r="AQ18" i="65"/>
  <c r="AM18" i="65"/>
  <c r="AI18" i="65"/>
  <c r="AE18" i="65"/>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M6" i="65"/>
  <c r="AI6" i="65"/>
  <c r="AE6" i="65"/>
  <c r="P35" i="65"/>
  <c r="Z21" i="65" s="1"/>
  <c r="P37" i="65"/>
  <c r="Z22" i="65" s="1"/>
  <c r="P39" i="65"/>
  <c r="Z23" i="65" s="1"/>
  <c r="P41" i="65"/>
  <c r="Z24" i="65" s="1"/>
  <c r="P43" i="65"/>
  <c r="Z25" i="65" s="1"/>
  <c r="P45" i="65"/>
  <c r="Z26" i="65" s="1"/>
  <c r="AA26" i="79" l="1"/>
  <c r="AC26" i="79" s="1"/>
  <c r="AA8" i="80"/>
  <c r="AC8" i="80" s="1"/>
  <c r="AA15" i="79"/>
  <c r="AC15" i="79" s="1"/>
  <c r="AA17" i="79"/>
  <c r="AC17" i="79" s="1"/>
  <c r="AA14" i="79"/>
  <c r="AC14" i="79" s="1"/>
  <c r="AA16" i="79"/>
  <c r="AC16" i="79" s="1"/>
  <c r="AA10" i="79"/>
  <c r="AC10" i="79" s="1"/>
  <c r="AA15" i="80"/>
  <c r="AC15" i="80" s="1"/>
  <c r="AA17" i="80"/>
  <c r="AC17" i="80" s="1"/>
  <c r="AA7" i="80"/>
  <c r="AC7" i="80" s="1"/>
  <c r="AA9" i="80"/>
  <c r="AC9" i="80" s="1"/>
  <c r="AA23" i="80"/>
  <c r="AC23" i="80" s="1"/>
  <c r="AA21" i="80"/>
  <c r="AC21" i="80" s="1"/>
  <c r="AA25" i="80"/>
  <c r="AC25" i="80" s="1"/>
  <c r="AA12" i="80"/>
  <c r="AC12" i="80" s="1"/>
  <c r="AA24" i="80"/>
  <c r="AC24" i="80" s="1"/>
  <c r="AA19" i="80"/>
  <c r="AC19" i="80" s="1"/>
  <c r="AA6" i="80"/>
  <c r="AC6" i="80" s="1"/>
  <c r="AA20" i="80"/>
  <c r="AC20" i="80" s="1"/>
  <c r="AA16" i="80"/>
  <c r="AC16" i="80" s="1"/>
  <c r="AA13" i="80"/>
  <c r="AC13" i="80" s="1"/>
  <c r="AA11" i="80"/>
  <c r="AC11" i="80" s="1"/>
  <c r="AA18" i="80"/>
  <c r="AC18" i="80" s="1"/>
  <c r="AA26" i="80"/>
  <c r="AC26" i="80" s="1"/>
  <c r="AA10" i="80"/>
  <c r="AC10" i="80" s="1"/>
  <c r="AA22" i="80"/>
  <c r="AC22" i="80" s="1"/>
  <c r="AA14" i="80"/>
  <c r="AC14" i="80" s="1"/>
  <c r="AA18" i="79"/>
  <c r="AC18" i="79" s="1"/>
  <c r="AA6" i="79"/>
  <c r="AC6" i="79" s="1"/>
  <c r="AA25" i="79"/>
  <c r="AC25" i="79" s="1"/>
  <c r="AA7" i="79"/>
  <c r="AC7" i="79" s="1"/>
  <c r="AA21" i="79"/>
  <c r="AC21" i="79" s="1"/>
  <c r="AA22" i="79"/>
  <c r="AC22" i="79" s="1"/>
  <c r="AA9" i="79"/>
  <c r="AC9" i="79" s="1"/>
  <c r="AA23" i="79"/>
  <c r="AC23" i="79" s="1"/>
  <c r="AA13" i="79"/>
  <c r="AC13" i="79" s="1"/>
  <c r="AA20" i="79"/>
  <c r="AC20" i="79" s="1"/>
  <c r="AA19" i="79"/>
  <c r="AC19" i="79" s="1"/>
  <c r="AA8" i="79"/>
  <c r="AC8" i="79" s="1"/>
  <c r="AA12" i="79"/>
  <c r="AC12" i="79" s="1"/>
  <c r="AA11" i="79"/>
  <c r="AC11" i="79" s="1"/>
  <c r="AA24" i="79"/>
  <c r="AC24" i="79" s="1"/>
  <c r="O35" i="71"/>
  <c r="O39" i="71"/>
  <c r="O43" i="71"/>
  <c r="O47" i="71"/>
  <c r="O51" i="71"/>
  <c r="M24" i="71" s="1"/>
  <c r="O37" i="71"/>
  <c r="O45" i="71"/>
  <c r="O53" i="71"/>
  <c r="M26" i="71" s="1"/>
  <c r="O34" i="71"/>
  <c r="O38" i="71"/>
  <c r="O46" i="71"/>
  <c r="O31" i="71"/>
  <c r="O32" i="71"/>
  <c r="O36" i="71"/>
  <c r="O40" i="71"/>
  <c r="O44" i="71"/>
  <c r="O48" i="71"/>
  <c r="M21" i="71" s="1"/>
  <c r="O52" i="71"/>
  <c r="M25" i="71" s="1"/>
  <c r="O33" i="71"/>
  <c r="O41" i="71"/>
  <c r="O49" i="71"/>
  <c r="M22" i="71" s="1"/>
  <c r="O42" i="71"/>
  <c r="O50" i="71"/>
  <c r="M23" i="71" s="1"/>
  <c r="AG32" i="71"/>
  <c r="AG33" i="71"/>
  <c r="AG34" i="71"/>
  <c r="AG38" i="71"/>
  <c r="AG42" i="71"/>
  <c r="AG46" i="71"/>
  <c r="AG50" i="71"/>
  <c r="AE23" i="71" s="1"/>
  <c r="AG31" i="71"/>
  <c r="AG40" i="71"/>
  <c r="AG48" i="71"/>
  <c r="AE21" i="71" s="1"/>
  <c r="AG52" i="71"/>
  <c r="AE25" i="71" s="1"/>
  <c r="AG41" i="71"/>
  <c r="AG49" i="71"/>
  <c r="AE22" i="71" s="1"/>
  <c r="AG35" i="71"/>
  <c r="AG39" i="71"/>
  <c r="AG43" i="71"/>
  <c r="AG47" i="71"/>
  <c r="AE20" i="71" s="1"/>
  <c r="AG51" i="71"/>
  <c r="AG36" i="71"/>
  <c r="AG44" i="71"/>
  <c r="AG37" i="71"/>
  <c r="AG45" i="71"/>
  <c r="AG53" i="71"/>
  <c r="AE26" i="71" s="1"/>
  <c r="X32" i="71"/>
  <c r="X44" i="71"/>
  <c r="X52" i="71"/>
  <c r="V25" i="71" s="1"/>
  <c r="X33" i="71"/>
  <c r="X37" i="71"/>
  <c r="X41" i="71"/>
  <c r="X45" i="71"/>
  <c r="X49" i="71"/>
  <c r="V22" i="71" s="1"/>
  <c r="X53" i="71"/>
  <c r="V26" i="71" s="1"/>
  <c r="X34" i="71"/>
  <c r="X38" i="71"/>
  <c r="X42" i="71"/>
  <c r="X46" i="71"/>
  <c r="X50" i="71"/>
  <c r="V23" i="71" s="1"/>
  <c r="X31" i="71"/>
  <c r="X35" i="71"/>
  <c r="X39" i="71"/>
  <c r="X43" i="71"/>
  <c r="X47" i="71"/>
  <c r="V20" i="71" s="1"/>
  <c r="X51" i="71"/>
  <c r="V24" i="71" s="1"/>
  <c r="X36" i="71"/>
  <c r="X40" i="71"/>
  <c r="X48" i="71"/>
  <c r="V21" i="71" s="1"/>
  <c r="F34" i="71"/>
  <c r="F38" i="71"/>
  <c r="F42" i="71"/>
  <c r="F46" i="71"/>
  <c r="F50" i="71"/>
  <c r="F31" i="71"/>
  <c r="F35" i="71"/>
  <c r="F39" i="71"/>
  <c r="F43" i="71"/>
  <c r="F47" i="71"/>
  <c r="F51" i="71"/>
  <c r="F32" i="71"/>
  <c r="F36" i="71"/>
  <c r="F40" i="71"/>
  <c r="F44" i="71"/>
  <c r="F48" i="71"/>
  <c r="F52" i="71"/>
  <c r="F33" i="71"/>
  <c r="F37" i="71"/>
  <c r="F41" i="71"/>
  <c r="F45" i="71"/>
  <c r="F49" i="71"/>
  <c r="F53" i="71"/>
  <c r="AF33" i="71"/>
  <c r="AF45" i="71"/>
  <c r="AF53" i="71"/>
  <c r="AC26" i="71" s="1"/>
  <c r="AF34" i="71"/>
  <c r="AF46" i="71"/>
  <c r="AF31" i="71"/>
  <c r="AF39" i="71"/>
  <c r="AF47" i="71"/>
  <c r="AC20" i="71" s="1"/>
  <c r="AE24" i="71"/>
  <c r="AF32" i="71"/>
  <c r="AF36" i="71"/>
  <c r="AF40" i="71"/>
  <c r="AF44" i="71"/>
  <c r="AF48" i="71"/>
  <c r="AC21" i="71" s="1"/>
  <c r="AF52" i="71"/>
  <c r="AC25" i="71" s="1"/>
  <c r="AF37" i="71"/>
  <c r="AF41" i="71"/>
  <c r="AF49" i="71"/>
  <c r="AC22" i="71" s="1"/>
  <c r="AF38" i="71"/>
  <c r="AF42" i="71"/>
  <c r="AF50" i="71"/>
  <c r="AC23" i="71" s="1"/>
  <c r="AF35" i="71"/>
  <c r="AF43" i="71"/>
  <c r="AF51" i="71"/>
  <c r="AC24" i="71" s="1"/>
  <c r="W35" i="71"/>
  <c r="W39" i="71"/>
  <c r="W43" i="71"/>
  <c r="W47" i="71"/>
  <c r="T20" i="71" s="1"/>
  <c r="W51" i="71"/>
  <c r="T24" i="71" s="1"/>
  <c r="W49" i="71"/>
  <c r="T22" i="71" s="1"/>
  <c r="W38" i="71"/>
  <c r="W46" i="71"/>
  <c r="W31" i="71"/>
  <c r="W32" i="71"/>
  <c r="W36" i="71"/>
  <c r="W40" i="71"/>
  <c r="W44" i="71"/>
  <c r="W48" i="71"/>
  <c r="T21" i="71" s="1"/>
  <c r="W52" i="71"/>
  <c r="T25" i="71" s="1"/>
  <c r="W33" i="71"/>
  <c r="W37" i="71"/>
  <c r="W41" i="71"/>
  <c r="W45" i="71"/>
  <c r="W53" i="71"/>
  <c r="T26" i="71" s="1"/>
  <c r="W34" i="71"/>
  <c r="W42" i="71"/>
  <c r="W50" i="71"/>
  <c r="T23" i="71" s="1"/>
  <c r="N33" i="71"/>
  <c r="N37" i="71"/>
  <c r="N41" i="71"/>
  <c r="N45" i="71"/>
  <c r="N49" i="71"/>
  <c r="K22" i="71" s="1"/>
  <c r="N53" i="71"/>
  <c r="K26" i="71" s="1"/>
  <c r="N39" i="71"/>
  <c r="N47" i="71"/>
  <c r="N32" i="71"/>
  <c r="N40" i="71"/>
  <c r="N48" i="71"/>
  <c r="K21" i="71" s="1"/>
  <c r="N34" i="71"/>
  <c r="N38" i="71"/>
  <c r="N42" i="71"/>
  <c r="N46" i="71"/>
  <c r="N50" i="71"/>
  <c r="K23" i="71" s="1"/>
  <c r="N31" i="71"/>
  <c r="N35" i="71"/>
  <c r="N43" i="71"/>
  <c r="N51" i="71"/>
  <c r="K24" i="71" s="1"/>
  <c r="N36" i="71"/>
  <c r="N44" i="71"/>
  <c r="N52" i="71"/>
  <c r="K25" i="71" s="1"/>
  <c r="E42" i="71"/>
  <c r="AR6" i="65"/>
  <c r="AR25" i="65"/>
  <c r="AR9" i="65"/>
  <c r="AR24" i="65"/>
  <c r="AR16" i="65"/>
  <c r="AR8" i="65"/>
  <c r="AR27" i="65"/>
  <c r="AR23" i="65"/>
  <c r="AR19" i="65"/>
  <c r="AR15" i="65"/>
  <c r="AR11" i="65"/>
  <c r="AR7" i="65"/>
  <c r="AR26" i="65"/>
  <c r="AR22" i="65"/>
  <c r="AR18" i="65"/>
  <c r="AR14" i="65"/>
  <c r="AR10" i="65"/>
  <c r="AR21" i="65"/>
  <c r="AR17" i="65"/>
  <c r="AR13" i="65"/>
  <c r="AR28" i="65"/>
  <c r="AR20" i="65"/>
  <c r="AR12" i="65"/>
  <c r="AN26" i="65"/>
  <c r="AN14" i="65"/>
  <c r="AN8" i="65"/>
  <c r="AN27" i="65"/>
  <c r="AN23" i="65"/>
  <c r="AN21" i="65"/>
  <c r="AN17" i="65"/>
  <c r="AN13" i="65"/>
  <c r="AN7" i="65"/>
  <c r="AN28" i="65"/>
  <c r="AN24" i="65"/>
  <c r="AN22" i="65"/>
  <c r="AN20" i="65"/>
  <c r="AN18" i="65"/>
  <c r="AN16" i="65"/>
  <c r="AN12" i="65"/>
  <c r="AN10" i="65"/>
  <c r="AN6" i="65"/>
  <c r="AN25" i="65"/>
  <c r="AN19" i="65"/>
  <c r="AN15" i="65"/>
  <c r="AN11" i="65"/>
  <c r="AN9" i="65"/>
  <c r="AJ26" i="65"/>
  <c r="AJ22" i="65"/>
  <c r="AJ18" i="65"/>
  <c r="AJ14" i="65"/>
  <c r="AJ10" i="65"/>
  <c r="AJ6" i="65"/>
  <c r="AJ20" i="65"/>
  <c r="AJ12" i="65"/>
  <c r="AJ17" i="65"/>
  <c r="AJ27" i="65"/>
  <c r="AJ23" i="65"/>
  <c r="AJ19" i="65"/>
  <c r="AJ15" i="65"/>
  <c r="AJ11" i="65"/>
  <c r="AJ7" i="65"/>
  <c r="AJ28" i="65"/>
  <c r="AJ24" i="65"/>
  <c r="AJ16" i="65"/>
  <c r="AJ8" i="65"/>
  <c r="AJ25" i="65"/>
  <c r="AJ21" i="65"/>
  <c r="AJ13" i="65"/>
  <c r="AJ9" i="65"/>
  <c r="AF27" i="65"/>
  <c r="AF26" i="65"/>
  <c r="AF24" i="65"/>
  <c r="AF22" i="65"/>
  <c r="AF20" i="65"/>
  <c r="AF18" i="65"/>
  <c r="AF16" i="65"/>
  <c r="AF14" i="65"/>
  <c r="AF12" i="65"/>
  <c r="AF10" i="65"/>
  <c r="AF8" i="65"/>
  <c r="AF28" i="65"/>
  <c r="AF25" i="65"/>
  <c r="AF23" i="65"/>
  <c r="AF21" i="65"/>
  <c r="AF19" i="65"/>
  <c r="AF17" i="65"/>
  <c r="AF15" i="65"/>
  <c r="AF13" i="65"/>
  <c r="AF11" i="65"/>
  <c r="AF9" i="65"/>
  <c r="AF7" i="65"/>
  <c r="AF6" i="65"/>
  <c r="E48" i="71"/>
  <c r="E32" i="71"/>
  <c r="E34" i="71"/>
  <c r="E50" i="71"/>
  <c r="B23" i="71" s="1"/>
  <c r="E53" i="71"/>
  <c r="B26" i="71" s="1"/>
  <c r="E36" i="71"/>
  <c r="E38" i="71"/>
  <c r="E40" i="71"/>
  <c r="E46" i="71"/>
  <c r="E52" i="71"/>
  <c r="B25" i="71" s="1"/>
  <c r="E31" i="71"/>
  <c r="E33" i="71"/>
  <c r="E35" i="71"/>
  <c r="E37" i="71"/>
  <c r="E39" i="71"/>
  <c r="E41" i="71"/>
  <c r="E43" i="71"/>
  <c r="E45" i="71"/>
  <c r="E47" i="71"/>
  <c r="E49" i="71"/>
  <c r="B22" i="71" s="1"/>
  <c r="E51" i="71"/>
  <c r="B24" i="71" s="1"/>
  <c r="AC53" i="72"/>
  <c r="AC52" i="72"/>
  <c r="AC51" i="72"/>
  <c r="AC50" i="72"/>
  <c r="AC49" i="72"/>
  <c r="AB53" i="72"/>
  <c r="AB52" i="72"/>
  <c r="AB51" i="72"/>
  <c r="AB50" i="72"/>
  <c r="AB49" i="72"/>
  <c r="T53" i="72"/>
  <c r="T52" i="72"/>
  <c r="T51" i="72"/>
  <c r="T50" i="72"/>
  <c r="T49" i="72"/>
  <c r="T48" i="72"/>
  <c r="S53" i="72"/>
  <c r="S52" i="72"/>
  <c r="S51" i="72"/>
  <c r="S50" i="72"/>
  <c r="S49" i="72"/>
  <c r="B53" i="72"/>
  <c r="B52" i="72"/>
  <c r="B51" i="72"/>
  <c r="B50" i="72"/>
  <c r="B49" i="72"/>
  <c r="A53" i="72"/>
  <c r="A52" i="72"/>
  <c r="A51" i="72"/>
  <c r="A50" i="72"/>
  <c r="A49" i="72"/>
  <c r="B49" i="65"/>
  <c r="B47" i="65"/>
  <c r="B45" i="65"/>
  <c r="B43" i="65"/>
  <c r="B41" i="65"/>
  <c r="AQ24" i="15"/>
  <c r="AQ26" i="15"/>
  <c r="AQ25" i="15"/>
  <c r="AM26" i="15"/>
  <c r="AM25" i="15"/>
  <c r="AM24" i="15"/>
  <c r="AI26" i="15"/>
  <c r="AI25" i="15"/>
  <c r="AI24" i="15"/>
  <c r="AE26" i="15"/>
  <c r="AE25" i="15"/>
  <c r="AE24" i="15"/>
  <c r="P35" i="15"/>
  <c r="U35" i="65" s="1"/>
  <c r="P37" i="15"/>
  <c r="U37" i="65" s="1"/>
  <c r="P39" i="15"/>
  <c r="Z23" i="15" s="1"/>
  <c r="P41" i="15"/>
  <c r="U41" i="65" s="1"/>
  <c r="P43" i="15"/>
  <c r="Z25" i="15" s="1"/>
  <c r="P45" i="15"/>
  <c r="U45" i="65" s="1"/>
  <c r="B49" i="15"/>
  <c r="L53" i="72" s="1"/>
  <c r="B47" i="15"/>
  <c r="L52" i="72" s="1"/>
  <c r="O37" i="72" s="1"/>
  <c r="B45" i="15"/>
  <c r="L51" i="72" s="1"/>
  <c r="O36" i="72" s="1"/>
  <c r="B43" i="15"/>
  <c r="L50" i="72" s="1"/>
  <c r="O31" i="72" s="1"/>
  <c r="B41" i="15"/>
  <c r="L49" i="72" s="1"/>
  <c r="O41" i="72" s="1"/>
  <c r="AD17" i="80" l="1"/>
  <c r="Q27" i="80" s="1"/>
  <c r="AV26" i="65"/>
  <c r="U45" i="79"/>
  <c r="AV24" i="65"/>
  <c r="U41" i="79"/>
  <c r="AV22" i="65"/>
  <c r="U37" i="79"/>
  <c r="AV21" i="65"/>
  <c r="U35" i="79"/>
  <c r="AD8" i="80"/>
  <c r="Q9" i="80" s="1"/>
  <c r="AD22" i="80"/>
  <c r="Q37" i="80" s="1"/>
  <c r="AD18" i="80"/>
  <c r="Q29" i="80" s="1"/>
  <c r="AD19" i="80"/>
  <c r="Q31" i="80" s="1"/>
  <c r="AD11" i="80"/>
  <c r="Q15" i="80" s="1"/>
  <c r="AD24" i="80"/>
  <c r="Q41" i="80" s="1"/>
  <c r="AD23" i="80"/>
  <c r="Q39" i="80" s="1"/>
  <c r="AD16" i="80"/>
  <c r="Q25" i="80" s="1"/>
  <c r="AD21" i="80"/>
  <c r="Q35" i="80" s="1"/>
  <c r="AD10" i="80"/>
  <c r="Q13" i="80" s="1"/>
  <c r="AD13" i="80"/>
  <c r="Q19" i="80" s="1"/>
  <c r="AD20" i="80"/>
  <c r="Q33" i="80" s="1"/>
  <c r="AD6" i="80"/>
  <c r="Q5" i="80" s="1"/>
  <c r="AD12" i="80"/>
  <c r="Q17" i="80" s="1"/>
  <c r="AD9" i="80"/>
  <c r="Q11" i="80" s="1"/>
  <c r="AD14" i="80"/>
  <c r="Q21" i="80" s="1"/>
  <c r="AD26" i="80"/>
  <c r="Q45" i="80" s="1"/>
  <c r="AD15" i="80"/>
  <c r="Q23" i="80" s="1"/>
  <c r="AD25" i="80"/>
  <c r="Q43" i="80" s="1"/>
  <c r="AD7" i="80"/>
  <c r="Q7" i="80" s="1"/>
  <c r="AD24" i="79"/>
  <c r="Q41" i="79" s="1"/>
  <c r="AD15" i="79"/>
  <c r="Q23" i="79" s="1"/>
  <c r="AD8" i="79"/>
  <c r="Q9" i="79" s="1"/>
  <c r="AD18" i="79"/>
  <c r="Q29" i="79" s="1"/>
  <c r="AD17" i="79"/>
  <c r="Q27" i="79" s="1"/>
  <c r="AD11" i="79"/>
  <c r="Q15" i="79" s="1"/>
  <c r="AD20" i="79"/>
  <c r="Q33" i="79" s="1"/>
  <c r="AD14" i="79"/>
  <c r="Q21" i="79" s="1"/>
  <c r="AD23" i="79"/>
  <c r="Q39" i="79" s="1"/>
  <c r="AD21" i="79"/>
  <c r="Q35" i="79" s="1"/>
  <c r="AD26" i="79"/>
  <c r="Q45" i="79" s="1"/>
  <c r="AD12" i="79"/>
  <c r="Q17" i="79" s="1"/>
  <c r="AD19" i="79"/>
  <c r="Q31" i="79" s="1"/>
  <c r="AD9" i="79"/>
  <c r="Q11" i="79" s="1"/>
  <c r="AD7" i="79"/>
  <c r="Q7" i="79" s="1"/>
  <c r="AD16" i="79"/>
  <c r="Q25" i="79" s="1"/>
  <c r="AD10" i="79"/>
  <c r="Q13" i="79" s="1"/>
  <c r="AD25" i="79"/>
  <c r="Q43" i="79" s="1"/>
  <c r="AD13" i="79"/>
  <c r="Q19" i="79" s="1"/>
  <c r="AD22" i="79"/>
  <c r="Q37" i="79" s="1"/>
  <c r="AD6" i="79"/>
  <c r="Q5" i="79" s="1"/>
  <c r="C50" i="72"/>
  <c r="C53" i="72"/>
  <c r="U53" i="72"/>
  <c r="U50" i="72"/>
  <c r="AD50" i="72"/>
  <c r="U49" i="72"/>
  <c r="C49" i="72"/>
  <c r="L53" i="71"/>
  <c r="AD53" i="71"/>
  <c r="C53" i="71"/>
  <c r="D26" i="71" s="1"/>
  <c r="U53" i="71"/>
  <c r="AD51" i="72"/>
  <c r="L50" i="71"/>
  <c r="C50" i="71"/>
  <c r="D23" i="71" s="1"/>
  <c r="U50" i="71"/>
  <c r="AD50" i="71"/>
  <c r="C51" i="72"/>
  <c r="U51" i="72"/>
  <c r="AD52" i="72"/>
  <c r="L51" i="71"/>
  <c r="AD51" i="71"/>
  <c r="C51" i="71"/>
  <c r="D24" i="71" s="1"/>
  <c r="U51" i="71"/>
  <c r="C52" i="72"/>
  <c r="U52" i="72"/>
  <c r="AD49" i="72"/>
  <c r="AD53" i="72"/>
  <c r="L52" i="71"/>
  <c r="C52" i="71"/>
  <c r="D25" i="71" s="1"/>
  <c r="U52" i="71"/>
  <c r="AD52" i="71"/>
  <c r="L49" i="71"/>
  <c r="AD49" i="71"/>
  <c r="C49" i="71"/>
  <c r="U49" i="71"/>
  <c r="AO9" i="65"/>
  <c r="AP9" i="65" s="1"/>
  <c r="K12" i="65" s="1"/>
  <c r="AO25" i="65"/>
  <c r="AP25" i="65" s="1"/>
  <c r="K44" i="65" s="1"/>
  <c r="B70" i="74" s="1"/>
  <c r="AS7" i="65"/>
  <c r="AT7" i="65" s="1"/>
  <c r="N8" i="65" s="1"/>
  <c r="AS20" i="65"/>
  <c r="AT20" i="65" s="1"/>
  <c r="N34" i="65" s="1"/>
  <c r="AS21" i="65"/>
  <c r="AT21" i="65" s="1"/>
  <c r="N36" i="65" s="1"/>
  <c r="AS22" i="65"/>
  <c r="AT22" i="65" s="1"/>
  <c r="N38" i="65" s="1"/>
  <c r="AS15" i="65"/>
  <c r="AT15" i="65" s="1"/>
  <c r="N24" i="65" s="1"/>
  <c r="AS8" i="65"/>
  <c r="AT8" i="65" s="1"/>
  <c r="N10" i="65" s="1"/>
  <c r="AS25" i="65"/>
  <c r="AT25" i="65" s="1"/>
  <c r="N44" i="65" s="1"/>
  <c r="B93" i="74" s="1"/>
  <c r="AS13" i="65"/>
  <c r="AT13" i="65" s="1"/>
  <c r="N20" i="65" s="1"/>
  <c r="AS14" i="65"/>
  <c r="AT14" i="65" s="1"/>
  <c r="N22" i="65" s="1"/>
  <c r="AS23" i="65"/>
  <c r="AT23" i="65" s="1"/>
  <c r="N40" i="65" s="1"/>
  <c r="AS24" i="65"/>
  <c r="AT24" i="65" s="1"/>
  <c r="N42" i="65" s="1"/>
  <c r="B92" i="74" s="1"/>
  <c r="AS12" i="65"/>
  <c r="AT12" i="65" s="1"/>
  <c r="N18" i="65" s="1"/>
  <c r="AS17" i="65"/>
  <c r="AT17" i="65" s="1"/>
  <c r="N28" i="65" s="1"/>
  <c r="AS18" i="65"/>
  <c r="AT18" i="65" s="1"/>
  <c r="N30" i="65" s="1"/>
  <c r="AS11" i="65"/>
  <c r="AT11" i="65" s="1"/>
  <c r="N16" i="65" s="1"/>
  <c r="AS27" i="65"/>
  <c r="AT27" i="65" s="1"/>
  <c r="N48" i="65" s="1"/>
  <c r="B95" i="74" s="1"/>
  <c r="AS9" i="65"/>
  <c r="AT9" i="65" s="1"/>
  <c r="N12" i="65" s="1"/>
  <c r="AS28" i="65"/>
  <c r="AT28" i="65" s="1"/>
  <c r="N50" i="65" s="1"/>
  <c r="B96" i="74" s="1"/>
  <c r="AS10" i="65"/>
  <c r="AT10" i="65" s="1"/>
  <c r="N14" i="65" s="1"/>
  <c r="AS26" i="65"/>
  <c r="AT26" i="65" s="1"/>
  <c r="N46" i="65" s="1"/>
  <c r="B94" i="74" s="1"/>
  <c r="AS19" i="65"/>
  <c r="AT19" i="65" s="1"/>
  <c r="N32" i="65" s="1"/>
  <c r="AS16" i="65"/>
  <c r="AT16" i="65" s="1"/>
  <c r="N26" i="65" s="1"/>
  <c r="AS6" i="65"/>
  <c r="AT6" i="65" s="1"/>
  <c r="N6" i="65" s="1"/>
  <c r="AO6" i="65"/>
  <c r="AP6" i="65" s="1"/>
  <c r="K6" i="65" s="1"/>
  <c r="AO18" i="65"/>
  <c r="AP18" i="65" s="1"/>
  <c r="K30" i="65" s="1"/>
  <c r="AO28" i="65"/>
  <c r="AP28" i="65" s="1"/>
  <c r="K50" i="65" s="1"/>
  <c r="B73" i="74" s="1"/>
  <c r="AO21" i="65"/>
  <c r="AP21" i="65" s="1"/>
  <c r="K36" i="65" s="1"/>
  <c r="AO14" i="65"/>
  <c r="AP14" i="65" s="1"/>
  <c r="K22" i="65" s="1"/>
  <c r="AO19" i="65"/>
  <c r="AP19" i="65" s="1"/>
  <c r="K32" i="65" s="1"/>
  <c r="AO12" i="65"/>
  <c r="AP12" i="65" s="1"/>
  <c r="K18" i="65" s="1"/>
  <c r="AO22" i="65"/>
  <c r="AP22" i="65" s="1"/>
  <c r="K38" i="65" s="1"/>
  <c r="AO13" i="65"/>
  <c r="AP13" i="65" s="1"/>
  <c r="K20" i="65" s="1"/>
  <c r="AO27" i="65"/>
  <c r="AP27" i="65" s="1"/>
  <c r="K48" i="65" s="1"/>
  <c r="B72" i="74" s="1"/>
  <c r="AO16" i="65"/>
  <c r="AP16" i="65" s="1"/>
  <c r="K26" i="65" s="1"/>
  <c r="AO24" i="65"/>
  <c r="AP24" i="65" s="1"/>
  <c r="K42" i="65" s="1"/>
  <c r="B69" i="74" s="1"/>
  <c r="AO17" i="65"/>
  <c r="AP17" i="65" s="1"/>
  <c r="K28" i="65" s="1"/>
  <c r="AO8" i="65"/>
  <c r="AP8" i="65" s="1"/>
  <c r="AO11" i="65"/>
  <c r="AP11" i="65" s="1"/>
  <c r="K16" i="65" s="1"/>
  <c r="AO15" i="65"/>
  <c r="AP15" i="65" s="1"/>
  <c r="K24" i="65" s="1"/>
  <c r="AO10" i="65"/>
  <c r="AP10" i="65" s="1"/>
  <c r="K14" i="65" s="1"/>
  <c r="AO20" i="65"/>
  <c r="AP20" i="65" s="1"/>
  <c r="K34" i="65" s="1"/>
  <c r="AO7" i="65"/>
  <c r="AP7" i="65" s="1"/>
  <c r="K8" i="65" s="1"/>
  <c r="AO23" i="65"/>
  <c r="AP23" i="65" s="1"/>
  <c r="K40" i="65" s="1"/>
  <c r="AO26" i="65"/>
  <c r="AP26" i="65" s="1"/>
  <c r="K46" i="65" s="1"/>
  <c r="B71" i="74" s="1"/>
  <c r="AK9" i="65"/>
  <c r="AL9" i="65" s="1"/>
  <c r="H12" i="65" s="1"/>
  <c r="AK16" i="65"/>
  <c r="AL16" i="65" s="1"/>
  <c r="H26" i="65" s="1"/>
  <c r="AK27" i="65"/>
  <c r="AL27" i="65" s="1"/>
  <c r="H48" i="65" s="1"/>
  <c r="B49" i="74" s="1"/>
  <c r="AK22" i="65"/>
  <c r="AL22" i="65" s="1"/>
  <c r="H38" i="65" s="1"/>
  <c r="AK25" i="65"/>
  <c r="AL25" i="65" s="1"/>
  <c r="H44" i="65" s="1"/>
  <c r="B47" i="74" s="1"/>
  <c r="AK28" i="65"/>
  <c r="AL28" i="65" s="1"/>
  <c r="H50" i="65" s="1"/>
  <c r="B50" i="74" s="1"/>
  <c r="AK19" i="65"/>
  <c r="AL19" i="65" s="1"/>
  <c r="H32" i="65" s="1"/>
  <c r="AK12" i="65"/>
  <c r="AL12" i="65" s="1"/>
  <c r="H18" i="65" s="1"/>
  <c r="AK14" i="65"/>
  <c r="AL14" i="65" s="1"/>
  <c r="H22" i="65" s="1"/>
  <c r="AK8" i="65"/>
  <c r="AL8" i="65" s="1"/>
  <c r="AK7" i="65"/>
  <c r="AL7" i="65" s="1"/>
  <c r="H8" i="65" s="1"/>
  <c r="AK23" i="65"/>
  <c r="AL23" i="65" s="1"/>
  <c r="H40" i="65" s="1"/>
  <c r="AK20" i="65"/>
  <c r="AL20" i="65" s="1"/>
  <c r="H34" i="65" s="1"/>
  <c r="AK18" i="65"/>
  <c r="AL18" i="65" s="1"/>
  <c r="H30" i="65" s="1"/>
  <c r="AK13" i="65"/>
  <c r="AL13" i="65" s="1"/>
  <c r="H20" i="65" s="1"/>
  <c r="AK11" i="65"/>
  <c r="AL11" i="65" s="1"/>
  <c r="H16" i="65" s="1"/>
  <c r="AK6" i="65"/>
  <c r="AL6" i="65" s="1"/>
  <c r="H6" i="65" s="1"/>
  <c r="AK21" i="65"/>
  <c r="AL21" i="65" s="1"/>
  <c r="H36" i="65" s="1"/>
  <c r="AK24" i="65"/>
  <c r="AL24" i="65" s="1"/>
  <c r="H42" i="65" s="1"/>
  <c r="B46" i="74" s="1"/>
  <c r="AK15" i="65"/>
  <c r="AL15" i="65" s="1"/>
  <c r="H24" i="65" s="1"/>
  <c r="AK17" i="65"/>
  <c r="AL17" i="65" s="1"/>
  <c r="H28" i="65" s="1"/>
  <c r="AK10" i="65"/>
  <c r="AL10" i="65" s="1"/>
  <c r="H14" i="65" s="1"/>
  <c r="AK26" i="65"/>
  <c r="AL26" i="65" s="1"/>
  <c r="H46" i="65" s="1"/>
  <c r="B48" i="74" s="1"/>
  <c r="AG13" i="65"/>
  <c r="AH13" i="65" s="1"/>
  <c r="E20" i="65" s="1"/>
  <c r="AG21" i="65"/>
  <c r="AH21" i="65" s="1"/>
  <c r="E36" i="65" s="1"/>
  <c r="AG8" i="65"/>
  <c r="AH8" i="65" s="1"/>
  <c r="AG16" i="65"/>
  <c r="AH16" i="65" s="1"/>
  <c r="E26" i="65" s="1"/>
  <c r="AG24" i="65"/>
  <c r="AH24" i="65" s="1"/>
  <c r="E42" i="65" s="1"/>
  <c r="AG6" i="65"/>
  <c r="AH6" i="65" s="1"/>
  <c r="E6" i="65" s="1"/>
  <c r="AG7" i="65"/>
  <c r="AH7" i="65" s="1"/>
  <c r="E8" i="65" s="1"/>
  <c r="AG15" i="65"/>
  <c r="AH15" i="65" s="1"/>
  <c r="E24" i="65" s="1"/>
  <c r="AG23" i="65"/>
  <c r="AH23" i="65" s="1"/>
  <c r="E40" i="65" s="1"/>
  <c r="AG10" i="65"/>
  <c r="AH10" i="65" s="1"/>
  <c r="E14" i="65" s="1"/>
  <c r="AG18" i="65"/>
  <c r="AH18" i="65" s="1"/>
  <c r="E30" i="65" s="1"/>
  <c r="AG26" i="65"/>
  <c r="AH26" i="65" s="1"/>
  <c r="E46" i="65" s="1"/>
  <c r="B25" i="74" s="1"/>
  <c r="AG9" i="65"/>
  <c r="AH9" i="65" s="1"/>
  <c r="E12" i="65" s="1"/>
  <c r="AG17" i="65"/>
  <c r="AH17" i="65" s="1"/>
  <c r="E28" i="65" s="1"/>
  <c r="AG25" i="65"/>
  <c r="AH25" i="65" s="1"/>
  <c r="E44" i="65" s="1"/>
  <c r="AG12" i="65"/>
  <c r="AH12" i="65" s="1"/>
  <c r="E18" i="65" s="1"/>
  <c r="AG20" i="65"/>
  <c r="AH20" i="65" s="1"/>
  <c r="E34" i="65" s="1"/>
  <c r="AG27" i="65"/>
  <c r="AH27" i="65" s="1"/>
  <c r="E48" i="65" s="1"/>
  <c r="B26" i="74" s="1"/>
  <c r="AG11" i="65"/>
  <c r="AH11" i="65" s="1"/>
  <c r="E16" i="65" s="1"/>
  <c r="AG19" i="65"/>
  <c r="AH19" i="65" s="1"/>
  <c r="E32" i="65" s="1"/>
  <c r="AG28" i="65"/>
  <c r="AH28" i="65" s="1"/>
  <c r="E50" i="65" s="1"/>
  <c r="B27" i="74" s="1"/>
  <c r="AG14" i="65"/>
  <c r="AH14" i="65" s="1"/>
  <c r="E22" i="65" s="1"/>
  <c r="AG22" i="65"/>
  <c r="AH22" i="65" s="1"/>
  <c r="E38" i="65" s="1"/>
  <c r="Z26" i="15"/>
  <c r="U43" i="65"/>
  <c r="Z24" i="15"/>
  <c r="U39" i="65"/>
  <c r="Z22" i="15"/>
  <c r="Z21" i="15"/>
  <c r="AQ23" i="15"/>
  <c r="AQ22" i="15"/>
  <c r="AQ21" i="15"/>
  <c r="AQ20" i="15"/>
  <c r="AQ19" i="15"/>
  <c r="AM23" i="15"/>
  <c r="AM22" i="15"/>
  <c r="AM21" i="15"/>
  <c r="AM20" i="15"/>
  <c r="AM17" i="15"/>
  <c r="AI22" i="15"/>
  <c r="AI21" i="15"/>
  <c r="AI20" i="15"/>
  <c r="AE23" i="15"/>
  <c r="AE22" i="15"/>
  <c r="AE21" i="15"/>
  <c r="AE20" i="15"/>
  <c r="AV26" i="79" l="1"/>
  <c r="U45" i="80"/>
  <c r="AV26" i="80" s="1"/>
  <c r="AV25" i="65"/>
  <c r="U43" i="79"/>
  <c r="U41" i="80"/>
  <c r="AV24" i="80" s="1"/>
  <c r="AV24" i="79"/>
  <c r="AV23" i="65"/>
  <c r="U39" i="79"/>
  <c r="U37" i="80"/>
  <c r="AV22" i="80" s="1"/>
  <c r="AV22" i="79"/>
  <c r="AV21" i="79"/>
  <c r="U35" i="80"/>
  <c r="AV21" i="80" s="1"/>
  <c r="O43" i="65"/>
  <c r="Y25" i="65" s="1"/>
  <c r="B24" i="74"/>
  <c r="O41" i="65"/>
  <c r="Y24" i="65" s="1"/>
  <c r="B23" i="74"/>
  <c r="O45" i="65"/>
  <c r="Y26" i="65" s="1"/>
  <c r="C88" i="73"/>
  <c r="A88" i="73"/>
  <c r="L88" i="73" s="1"/>
  <c r="C65" i="73"/>
  <c r="A65" i="73"/>
  <c r="L65" i="73" s="1"/>
  <c r="C42" i="73"/>
  <c r="A42" i="73"/>
  <c r="L42" i="73" s="1"/>
  <c r="C19" i="73"/>
  <c r="A19" i="73"/>
  <c r="L19" i="73" s="1"/>
  <c r="C88" i="74"/>
  <c r="A88" i="74"/>
  <c r="C65" i="74"/>
  <c r="A65" i="74"/>
  <c r="C42" i="74"/>
  <c r="A42" i="74"/>
  <c r="C19" i="74"/>
  <c r="A19" i="74"/>
  <c r="AC45" i="72"/>
  <c r="AB45" i="72"/>
  <c r="T45" i="72"/>
  <c r="S45" i="72"/>
  <c r="A45" i="72"/>
  <c r="B45" i="72"/>
  <c r="B33" i="65"/>
  <c r="P33" i="65"/>
  <c r="Z20" i="65" s="1"/>
  <c r="AI23" i="15"/>
  <c r="P33" i="15"/>
  <c r="B33" i="15"/>
  <c r="AV25" i="79" l="1"/>
  <c r="U43" i="80"/>
  <c r="AV25" i="80" s="1"/>
  <c r="U39" i="80"/>
  <c r="AV23" i="80" s="1"/>
  <c r="AV23" i="79"/>
  <c r="U45" i="72"/>
  <c r="L45" i="72"/>
  <c r="O38" i="72" s="1"/>
  <c r="L45" i="71"/>
  <c r="C45" i="71"/>
  <c r="U45" i="71"/>
  <c r="AD45" i="71"/>
  <c r="U33" i="65"/>
  <c r="AD45" i="72"/>
  <c r="A50" i="78"/>
  <c r="A11" i="78"/>
  <c r="A64" i="78"/>
  <c r="A7" i="78"/>
  <c r="B91" i="74"/>
  <c r="C45" i="72"/>
  <c r="Z20" i="15"/>
  <c r="AV20" i="65" l="1"/>
  <c r="U33" i="79"/>
  <c r="O37" i="65"/>
  <c r="Y22" i="65" s="1"/>
  <c r="O35" i="65"/>
  <c r="Y21" i="65" s="1"/>
  <c r="O39" i="65"/>
  <c r="Y23" i="65" s="1"/>
  <c r="B88" i="74"/>
  <c r="B65" i="74"/>
  <c r="B42" i="74"/>
  <c r="C90" i="74"/>
  <c r="A90" i="74"/>
  <c r="C68" i="74"/>
  <c r="C67" i="74"/>
  <c r="A68" i="74"/>
  <c r="A67" i="74"/>
  <c r="C45" i="74"/>
  <c r="C44" i="74"/>
  <c r="A45" i="74"/>
  <c r="A44" i="74"/>
  <c r="C22" i="74"/>
  <c r="C21" i="74"/>
  <c r="A22" i="74"/>
  <c r="A21" i="74"/>
  <c r="C90" i="73"/>
  <c r="A90" i="73"/>
  <c r="L90" i="73" s="1"/>
  <c r="C68" i="73"/>
  <c r="C67" i="73"/>
  <c r="A68" i="73"/>
  <c r="L68" i="73" s="1"/>
  <c r="A67" i="73"/>
  <c r="L67" i="73" s="1"/>
  <c r="C45" i="73"/>
  <c r="C44" i="73"/>
  <c r="A45" i="73"/>
  <c r="L45" i="73" s="1"/>
  <c r="A44" i="73"/>
  <c r="L44" i="73" s="1"/>
  <c r="C21" i="73"/>
  <c r="C20" i="73"/>
  <c r="A21" i="73"/>
  <c r="L21" i="73" s="1"/>
  <c r="AC48" i="72"/>
  <c r="AC47" i="72"/>
  <c r="AB48" i="72"/>
  <c r="AB47" i="72"/>
  <c r="T47" i="72"/>
  <c r="S48" i="72"/>
  <c r="S47" i="72"/>
  <c r="A48" i="72"/>
  <c r="A47" i="72"/>
  <c r="A46" i="72"/>
  <c r="B48" i="72"/>
  <c r="B47" i="72"/>
  <c r="P29" i="65"/>
  <c r="Z18" i="65" s="1"/>
  <c r="P31" i="65"/>
  <c r="Z19" i="65" s="1"/>
  <c r="P31" i="15"/>
  <c r="Z19" i="15" s="1"/>
  <c r="B39" i="65"/>
  <c r="B37" i="65"/>
  <c r="B39" i="15"/>
  <c r="B37" i="15"/>
  <c r="B29" i="15"/>
  <c r="L43" i="72" s="1"/>
  <c r="O48" i="72" s="1"/>
  <c r="B31" i="15"/>
  <c r="L44" i="72" s="1"/>
  <c r="O45" i="72" s="1"/>
  <c r="AV20" i="79" l="1"/>
  <c r="U33" i="80"/>
  <c r="AV20" i="80" s="1"/>
  <c r="AD48" i="72"/>
  <c r="L48" i="72"/>
  <c r="O49" i="72" s="1"/>
  <c r="L47" i="71"/>
  <c r="AD47" i="71"/>
  <c r="C47" i="71"/>
  <c r="U47" i="71"/>
  <c r="U47" i="72"/>
  <c r="L47" i="72"/>
  <c r="O35" i="72" s="1"/>
  <c r="L48" i="71"/>
  <c r="C48" i="71"/>
  <c r="D20" i="71" s="1"/>
  <c r="U48" i="71"/>
  <c r="AD48" i="71"/>
  <c r="A52" i="78"/>
  <c r="A66" i="78"/>
  <c r="A75" i="78"/>
  <c r="A6" i="78"/>
  <c r="A9" i="78"/>
  <c r="A35" i="78"/>
  <c r="A74" i="78"/>
  <c r="A76" i="78"/>
  <c r="K18" i="71"/>
  <c r="M18" i="71"/>
  <c r="AC17" i="71"/>
  <c r="AC18" i="71"/>
  <c r="AE18" i="71"/>
  <c r="B18" i="71"/>
  <c r="T18" i="71"/>
  <c r="V18" i="71"/>
  <c r="B19" i="74"/>
  <c r="O33" i="65"/>
  <c r="Y20" i="65" s="1"/>
  <c r="C47" i="72"/>
  <c r="U48" i="72"/>
  <c r="AD47" i="72"/>
  <c r="B21" i="71"/>
  <c r="C48" i="72"/>
  <c r="M20" i="71"/>
  <c r="U31" i="65"/>
  <c r="T19" i="71"/>
  <c r="AC19" i="71"/>
  <c r="K17" i="71"/>
  <c r="K19" i="71"/>
  <c r="K20" i="71"/>
  <c r="B19" i="71"/>
  <c r="B20" i="71"/>
  <c r="P27" i="65"/>
  <c r="Z17" i="65" s="1"/>
  <c r="P27" i="15"/>
  <c r="Z17" i="15" s="1"/>
  <c r="AV19" i="65" l="1"/>
  <c r="U31" i="79"/>
  <c r="B68" i="74"/>
  <c r="U27" i="65"/>
  <c r="C89" i="74"/>
  <c r="A89" i="74"/>
  <c r="C87" i="74"/>
  <c r="A87" i="74"/>
  <c r="C86" i="74"/>
  <c r="A86" i="74"/>
  <c r="C85" i="74"/>
  <c r="A85" i="74"/>
  <c r="C84" i="74"/>
  <c r="A84" i="74"/>
  <c r="C83" i="74"/>
  <c r="A83" i="74"/>
  <c r="C82" i="74"/>
  <c r="A82" i="74"/>
  <c r="C81" i="74"/>
  <c r="A81" i="74"/>
  <c r="C80" i="74"/>
  <c r="A80" i="74"/>
  <c r="C79" i="74"/>
  <c r="A79" i="74"/>
  <c r="C78" i="74"/>
  <c r="A78" i="74"/>
  <c r="C77" i="74"/>
  <c r="A77" i="74"/>
  <c r="C76" i="74"/>
  <c r="A76" i="74"/>
  <c r="C75" i="74"/>
  <c r="A75" i="74"/>
  <c r="C74" i="74"/>
  <c r="A74" i="74"/>
  <c r="C66" i="74"/>
  <c r="A66" i="74"/>
  <c r="C64" i="74"/>
  <c r="A64" i="74"/>
  <c r="C63" i="74"/>
  <c r="A63" i="74"/>
  <c r="C62" i="74"/>
  <c r="A62" i="74"/>
  <c r="C61" i="74"/>
  <c r="A61" i="74"/>
  <c r="C60" i="74"/>
  <c r="A60" i="74"/>
  <c r="C59" i="74"/>
  <c r="A59" i="74"/>
  <c r="C58" i="74"/>
  <c r="A58" i="74"/>
  <c r="C57" i="74"/>
  <c r="A57" i="74"/>
  <c r="C56" i="74"/>
  <c r="A56" i="74"/>
  <c r="C55" i="74"/>
  <c r="A55" i="74"/>
  <c r="C54" i="74"/>
  <c r="A54" i="74"/>
  <c r="C53" i="74"/>
  <c r="A53" i="74"/>
  <c r="C52" i="74"/>
  <c r="A52" i="74"/>
  <c r="C51" i="74"/>
  <c r="A51" i="74"/>
  <c r="C43" i="74"/>
  <c r="A43" i="74"/>
  <c r="C41" i="74"/>
  <c r="A41" i="74"/>
  <c r="C40" i="74"/>
  <c r="A40" i="74"/>
  <c r="C39" i="74"/>
  <c r="A39" i="74"/>
  <c r="C38" i="74"/>
  <c r="A38" i="74"/>
  <c r="C37" i="74"/>
  <c r="A37" i="74"/>
  <c r="C36" i="74"/>
  <c r="A36" i="74"/>
  <c r="C35" i="74"/>
  <c r="A35" i="74"/>
  <c r="C34" i="74"/>
  <c r="A34" i="74"/>
  <c r="C33" i="74"/>
  <c r="A33" i="74"/>
  <c r="C32" i="74"/>
  <c r="A32" i="74"/>
  <c r="C31" i="74"/>
  <c r="A31" i="74"/>
  <c r="C30" i="74"/>
  <c r="A30" i="74"/>
  <c r="C29" i="74"/>
  <c r="A29" i="74"/>
  <c r="C28" i="74"/>
  <c r="A28" i="74"/>
  <c r="C20" i="74"/>
  <c r="A20" i="74"/>
  <c r="C18" i="74"/>
  <c r="A18" i="74"/>
  <c r="C17" i="74"/>
  <c r="A17" i="74"/>
  <c r="C16" i="74"/>
  <c r="A16" i="74"/>
  <c r="C15" i="74"/>
  <c r="A15" i="74"/>
  <c r="C14" i="74"/>
  <c r="A14" i="74"/>
  <c r="C13" i="74"/>
  <c r="A13" i="74"/>
  <c r="C12" i="74"/>
  <c r="A12" i="74"/>
  <c r="C11" i="74"/>
  <c r="A11" i="74"/>
  <c r="C10" i="74"/>
  <c r="A10" i="74"/>
  <c r="C9" i="74"/>
  <c r="A9" i="74"/>
  <c r="C8" i="74"/>
  <c r="A8" i="74"/>
  <c r="C7" i="74"/>
  <c r="A7" i="74"/>
  <c r="C6" i="74"/>
  <c r="A6" i="74"/>
  <c r="C5" i="74"/>
  <c r="A5" i="74"/>
  <c r="C89" i="73"/>
  <c r="C87" i="73"/>
  <c r="C86" i="73"/>
  <c r="C85" i="73"/>
  <c r="C84" i="73"/>
  <c r="C83" i="73"/>
  <c r="C82" i="73"/>
  <c r="C81" i="73"/>
  <c r="C80" i="73"/>
  <c r="C79" i="73"/>
  <c r="C78" i="73"/>
  <c r="C77" i="73"/>
  <c r="C76" i="73"/>
  <c r="C75" i="73"/>
  <c r="A89" i="73"/>
  <c r="L89" i="73" s="1"/>
  <c r="A87" i="73"/>
  <c r="L87" i="73" s="1"/>
  <c r="A86" i="73"/>
  <c r="L86" i="73" s="1"/>
  <c r="A85" i="73"/>
  <c r="L85" i="73" s="1"/>
  <c r="A84" i="73"/>
  <c r="L84" i="73" s="1"/>
  <c r="A83" i="73"/>
  <c r="L83" i="73" s="1"/>
  <c r="A82" i="73"/>
  <c r="L82" i="73" s="1"/>
  <c r="A81" i="73"/>
  <c r="L81" i="73" s="1"/>
  <c r="A79" i="73"/>
  <c r="L79" i="73" s="1"/>
  <c r="A80" i="73"/>
  <c r="L80" i="73" s="1"/>
  <c r="A78" i="73"/>
  <c r="L78" i="73" s="1"/>
  <c r="A77" i="73"/>
  <c r="L77" i="73" s="1"/>
  <c r="A76" i="73"/>
  <c r="L76" i="73" s="1"/>
  <c r="A75" i="73"/>
  <c r="C74" i="73"/>
  <c r="A74" i="73"/>
  <c r="L74" i="73" s="1"/>
  <c r="C66" i="73"/>
  <c r="C64" i="73"/>
  <c r="C63" i="73"/>
  <c r="C62" i="73"/>
  <c r="C61" i="73"/>
  <c r="C60" i="73"/>
  <c r="C59" i="73"/>
  <c r="C58" i="73"/>
  <c r="C57" i="73"/>
  <c r="C56" i="73"/>
  <c r="C55" i="73"/>
  <c r="C54" i="73"/>
  <c r="C53" i="73"/>
  <c r="C52" i="73"/>
  <c r="C51" i="73"/>
  <c r="A66" i="73"/>
  <c r="L66" i="73" s="1"/>
  <c r="A64" i="73"/>
  <c r="L64" i="73" s="1"/>
  <c r="A63" i="73"/>
  <c r="L63" i="73" s="1"/>
  <c r="A62" i="73"/>
  <c r="L62" i="73" s="1"/>
  <c r="A61" i="73"/>
  <c r="L61" i="73" s="1"/>
  <c r="A60" i="73"/>
  <c r="L60" i="73" s="1"/>
  <c r="A59" i="73"/>
  <c r="L59" i="73" s="1"/>
  <c r="A58" i="73"/>
  <c r="L58" i="73" s="1"/>
  <c r="A57" i="73"/>
  <c r="L57" i="73" s="1"/>
  <c r="A56" i="73"/>
  <c r="L56" i="73" s="1"/>
  <c r="A55" i="73"/>
  <c r="L55" i="73" s="1"/>
  <c r="A54" i="73"/>
  <c r="L54" i="73" s="1"/>
  <c r="A53" i="73"/>
  <c r="L53" i="73" s="1"/>
  <c r="A52" i="73"/>
  <c r="L52" i="73" s="1"/>
  <c r="A51" i="73"/>
  <c r="L51" i="73" s="1"/>
  <c r="C43" i="73"/>
  <c r="C41" i="73"/>
  <c r="C40" i="73"/>
  <c r="C39" i="73"/>
  <c r="C38" i="73"/>
  <c r="C37" i="73"/>
  <c r="C36" i="73"/>
  <c r="C35" i="73"/>
  <c r="C34" i="73"/>
  <c r="C33" i="73"/>
  <c r="C32" i="73"/>
  <c r="C31" i="73"/>
  <c r="C30" i="73"/>
  <c r="C29" i="73"/>
  <c r="C28" i="73"/>
  <c r="A43" i="73"/>
  <c r="L43" i="73" s="1"/>
  <c r="A41" i="73"/>
  <c r="L41" i="73" s="1"/>
  <c r="A40" i="73"/>
  <c r="L40" i="73" s="1"/>
  <c r="A39" i="73"/>
  <c r="L39" i="73" s="1"/>
  <c r="A38" i="73"/>
  <c r="L38" i="73" s="1"/>
  <c r="A37" i="73"/>
  <c r="L37" i="73" s="1"/>
  <c r="A36" i="73"/>
  <c r="L36" i="73" s="1"/>
  <c r="A35" i="73"/>
  <c r="L35" i="73" s="1"/>
  <c r="A34" i="73"/>
  <c r="L34" i="73" s="1"/>
  <c r="A33" i="73"/>
  <c r="L33" i="73" s="1"/>
  <c r="A32" i="73"/>
  <c r="L32" i="73" s="1"/>
  <c r="A31" i="73"/>
  <c r="L31" i="73" s="1"/>
  <c r="A30" i="73"/>
  <c r="L30" i="73" s="1"/>
  <c r="A29" i="73"/>
  <c r="L29" i="73" s="1"/>
  <c r="A28" i="73"/>
  <c r="L28" i="73" s="1"/>
  <c r="AV17" i="65" l="1"/>
  <c r="U27" i="79"/>
  <c r="AV19" i="79"/>
  <c r="U31" i="80"/>
  <c r="AV19" i="80" s="1"/>
  <c r="P95" i="73"/>
  <c r="P96" i="73"/>
  <c r="P93" i="73"/>
  <c r="P92" i="73"/>
  <c r="P94" i="73"/>
  <c r="P91" i="73"/>
  <c r="L75" i="73"/>
  <c r="P69" i="73"/>
  <c r="P73" i="73"/>
  <c r="P72" i="73"/>
  <c r="P70" i="73"/>
  <c r="P71" i="73"/>
  <c r="P49" i="73"/>
  <c r="P46" i="73"/>
  <c r="P48" i="73"/>
  <c r="P50" i="73"/>
  <c r="P47" i="73"/>
  <c r="P22" i="73"/>
  <c r="P23" i="73"/>
  <c r="P24" i="73"/>
  <c r="P25" i="73"/>
  <c r="P26" i="73"/>
  <c r="P27" i="73"/>
  <c r="A41" i="78"/>
  <c r="A49" i="78"/>
  <c r="A19" i="78"/>
  <c r="A22" i="78"/>
  <c r="A42" i="78"/>
  <c r="A51" i="78"/>
  <c r="A23" i="78"/>
  <c r="A30" i="78"/>
  <c r="A16" i="78"/>
  <c r="A43" i="78"/>
  <c r="A24" i="78"/>
  <c r="A20" i="78"/>
  <c r="A32" i="78"/>
  <c r="A33" i="78"/>
  <c r="A36" i="78"/>
  <c r="A44" i="78"/>
  <c r="A25" i="78"/>
  <c r="A15" i="78"/>
  <c r="A5" i="78"/>
  <c r="A68" i="78"/>
  <c r="A37" i="78"/>
  <c r="A45" i="78"/>
  <c r="A26" i="78"/>
  <c r="A21" i="78"/>
  <c r="A71" i="78"/>
  <c r="A70" i="78"/>
  <c r="A38" i="78"/>
  <c r="A46" i="78"/>
  <c r="A27" i="78"/>
  <c r="A31" i="78"/>
  <c r="A17" i="78"/>
  <c r="A72" i="78"/>
  <c r="A39" i="78"/>
  <c r="A47" i="78"/>
  <c r="A28" i="78"/>
  <c r="A8" i="78"/>
  <c r="A69" i="78"/>
  <c r="A65" i="78"/>
  <c r="A40" i="78"/>
  <c r="A48" i="78"/>
  <c r="A29" i="78"/>
  <c r="A73" i="78"/>
  <c r="A67" i="78"/>
  <c r="A18" i="78"/>
  <c r="P42" i="73"/>
  <c r="P88" i="73"/>
  <c r="P65" i="73"/>
  <c r="P19" i="73"/>
  <c r="B90" i="74"/>
  <c r="B67" i="74"/>
  <c r="B45" i="74"/>
  <c r="B44" i="74"/>
  <c r="B22" i="74"/>
  <c r="B21" i="74"/>
  <c r="P53" i="73"/>
  <c r="P59" i="73"/>
  <c r="P74" i="73"/>
  <c r="P21" i="73"/>
  <c r="P29" i="73"/>
  <c r="P78" i="73"/>
  <c r="P56" i="73"/>
  <c r="P58" i="73"/>
  <c r="P37" i="73"/>
  <c r="P62" i="73"/>
  <c r="P86" i="73"/>
  <c r="P76" i="73"/>
  <c r="P45" i="73"/>
  <c r="P67" i="73"/>
  <c r="P44" i="73"/>
  <c r="P90" i="73"/>
  <c r="P68" i="73"/>
  <c r="P31" i="73"/>
  <c r="P32" i="73"/>
  <c r="P34" i="73"/>
  <c r="P36" i="73"/>
  <c r="P84" i="73"/>
  <c r="P39" i="73"/>
  <c r="P87" i="73"/>
  <c r="P43" i="73"/>
  <c r="P52" i="73"/>
  <c r="P30" i="73"/>
  <c r="P77" i="73"/>
  <c r="P33" i="73"/>
  <c r="P57" i="73"/>
  <c r="P35" i="73"/>
  <c r="P82" i="73"/>
  <c r="P60" i="73"/>
  <c r="P38" i="73"/>
  <c r="P63" i="73"/>
  <c r="P64" i="73"/>
  <c r="P66" i="73"/>
  <c r="P54" i="73"/>
  <c r="P55" i="73"/>
  <c r="P79" i="73"/>
  <c r="P80" i="73"/>
  <c r="P81" i="73"/>
  <c r="P83" i="73"/>
  <c r="P61" i="73"/>
  <c r="P85" i="73"/>
  <c r="P40" i="73"/>
  <c r="P41" i="73"/>
  <c r="P89" i="73"/>
  <c r="P51" i="73"/>
  <c r="P28" i="73"/>
  <c r="C18" i="73"/>
  <c r="C17" i="73"/>
  <c r="C16" i="73"/>
  <c r="C15" i="73"/>
  <c r="C14" i="73"/>
  <c r="C13" i="73"/>
  <c r="C12" i="73"/>
  <c r="C11" i="73"/>
  <c r="C10" i="73"/>
  <c r="C9" i="73"/>
  <c r="C8" i="73"/>
  <c r="C7" i="73"/>
  <c r="A20" i="73"/>
  <c r="L20" i="73" s="1"/>
  <c r="A14" i="73"/>
  <c r="L14" i="73" s="1"/>
  <c r="A15" i="73"/>
  <c r="L15" i="73" s="1"/>
  <c r="A16" i="73"/>
  <c r="L16" i="73" s="1"/>
  <c r="A17" i="73"/>
  <c r="L17" i="73" s="1"/>
  <c r="A18" i="73"/>
  <c r="L18" i="73" s="1"/>
  <c r="A7" i="73"/>
  <c r="L7" i="73" s="1"/>
  <c r="A8" i="73"/>
  <c r="L8" i="73" s="1"/>
  <c r="A9" i="73"/>
  <c r="L9" i="73" s="1"/>
  <c r="A10" i="73"/>
  <c r="L10" i="73" s="1"/>
  <c r="A11" i="73"/>
  <c r="L11" i="73" s="1"/>
  <c r="A12" i="73"/>
  <c r="L12" i="73" s="1"/>
  <c r="A13" i="73"/>
  <c r="L13" i="73" s="1"/>
  <c r="C6" i="73"/>
  <c r="A6" i="73"/>
  <c r="L6" i="73" s="1"/>
  <c r="C5" i="73"/>
  <c r="A5" i="73"/>
  <c r="U27" i="80" l="1"/>
  <c r="AV17" i="80" s="1"/>
  <c r="AV17" i="79"/>
  <c r="N94" i="73"/>
  <c r="N93" i="73"/>
  <c r="N91" i="73"/>
  <c r="S91" i="73" s="1"/>
  <c r="N92" i="73"/>
  <c r="S92" i="73" s="1"/>
  <c r="N96" i="73"/>
  <c r="N95" i="73"/>
  <c r="S95" i="73" s="1"/>
  <c r="P75" i="73"/>
  <c r="A34" i="78"/>
  <c r="N69" i="73"/>
  <c r="N71" i="73"/>
  <c r="N70" i="73"/>
  <c r="N73" i="73"/>
  <c r="N72" i="73"/>
  <c r="N50" i="73"/>
  <c r="N47" i="73"/>
  <c r="N46" i="73"/>
  <c r="N48" i="73"/>
  <c r="N49" i="73"/>
  <c r="N26" i="73"/>
  <c r="N27" i="73"/>
  <c r="N24" i="73"/>
  <c r="N22" i="73"/>
  <c r="N25" i="73"/>
  <c r="N23" i="73"/>
  <c r="A12" i="78"/>
  <c r="E15" i="78"/>
  <c r="E8" i="78"/>
  <c r="E5" i="78"/>
  <c r="E42" i="78"/>
  <c r="E75" i="78"/>
  <c r="E37" i="78"/>
  <c r="E11" i="78"/>
  <c r="A13" i="78"/>
  <c r="E16" i="78"/>
  <c r="E31" i="78"/>
  <c r="E38" i="78"/>
  <c r="E40" i="78"/>
  <c r="E32" i="78"/>
  <c r="E35" i="78"/>
  <c r="E64" i="78"/>
  <c r="A61" i="78"/>
  <c r="A60" i="78"/>
  <c r="A14" i="78"/>
  <c r="E36" i="78"/>
  <c r="E18" i="78"/>
  <c r="E46" i="78"/>
  <c r="E24" i="78"/>
  <c r="E39" i="78"/>
  <c r="E70" i="78"/>
  <c r="E9" i="78"/>
  <c r="E7" i="78"/>
  <c r="A57" i="78"/>
  <c r="A59" i="78"/>
  <c r="E23" i="78"/>
  <c r="E17" i="78"/>
  <c r="E20" i="78"/>
  <c r="E51" i="78"/>
  <c r="E76" i="78"/>
  <c r="E21" i="78"/>
  <c r="E67" i="78"/>
  <c r="A55" i="78"/>
  <c r="A63" i="78"/>
  <c r="A58" i="78"/>
  <c r="A62" i="78"/>
  <c r="E65" i="78"/>
  <c r="E69" i="78"/>
  <c r="E22" i="78"/>
  <c r="E72" i="78"/>
  <c r="E66" i="78"/>
  <c r="E45" i="78"/>
  <c r="A10" i="78"/>
  <c r="E49" i="78"/>
  <c r="E27" i="78"/>
  <c r="E43" i="78"/>
  <c r="E47" i="78"/>
  <c r="E6" i="78"/>
  <c r="E19" i="78"/>
  <c r="E30" i="78"/>
  <c r="E50" i="78"/>
  <c r="A56" i="78"/>
  <c r="E48" i="78"/>
  <c r="E26" i="78"/>
  <c r="E29" i="78"/>
  <c r="E33" i="78"/>
  <c r="E52" i="78"/>
  <c r="E28" i="78"/>
  <c r="E25" i="78"/>
  <c r="A54" i="78"/>
  <c r="E68" i="78"/>
  <c r="E73" i="78"/>
  <c r="E41" i="78"/>
  <c r="E44" i="78"/>
  <c r="E74" i="78"/>
  <c r="E71" i="78"/>
  <c r="P15" i="73"/>
  <c r="P6" i="73"/>
  <c r="N88" i="73"/>
  <c r="P20" i="73"/>
  <c r="N65" i="73"/>
  <c r="N42" i="73"/>
  <c r="N19" i="73"/>
  <c r="P16" i="73"/>
  <c r="P14" i="73"/>
  <c r="P12" i="73"/>
  <c r="P10" i="73"/>
  <c r="P8" i="73"/>
  <c r="P13" i="73"/>
  <c r="P7" i="73"/>
  <c r="P9" i="73"/>
  <c r="P17" i="73"/>
  <c r="P18" i="73"/>
  <c r="P11" i="73"/>
  <c r="N6" i="73"/>
  <c r="N9" i="73"/>
  <c r="N14" i="73"/>
  <c r="N17" i="73"/>
  <c r="N56" i="73"/>
  <c r="N58" i="73"/>
  <c r="N82" i="73"/>
  <c r="N84" i="73"/>
  <c r="N87" i="73"/>
  <c r="N32" i="73"/>
  <c r="N35" i="73"/>
  <c r="N40" i="73"/>
  <c r="N44" i="73"/>
  <c r="N61" i="73"/>
  <c r="N67" i="73"/>
  <c r="N75" i="73"/>
  <c r="N78" i="73"/>
  <c r="N80" i="73"/>
  <c r="N10" i="73"/>
  <c r="N13" i="73"/>
  <c r="N18" i="73"/>
  <c r="N57" i="73"/>
  <c r="N83" i="73"/>
  <c r="N89" i="73"/>
  <c r="N28" i="73"/>
  <c r="N31" i="73"/>
  <c r="N36" i="73"/>
  <c r="N39" i="73"/>
  <c r="N53" i="73"/>
  <c r="N60" i="73"/>
  <c r="N62" i="73"/>
  <c r="N66" i="73"/>
  <c r="N79" i="73"/>
  <c r="N77" i="73"/>
  <c r="N45" i="73"/>
  <c r="N63" i="73"/>
  <c r="N12" i="73"/>
  <c r="N43" i="73"/>
  <c r="N37" i="73"/>
  <c r="N20" i="73"/>
  <c r="N74" i="73"/>
  <c r="N33" i="73"/>
  <c r="N51" i="73"/>
  <c r="N85" i="73"/>
  <c r="N68" i="73"/>
  <c r="N38" i="73"/>
  <c r="N29" i="73"/>
  <c r="N86" i="73"/>
  <c r="N54" i="73"/>
  <c r="N81" i="73"/>
  <c r="N59" i="73"/>
  <c r="N16" i="73"/>
  <c r="N21" i="73"/>
  <c r="N15" i="73"/>
  <c r="N52" i="73"/>
  <c r="N11" i="73"/>
  <c r="N55" i="73"/>
  <c r="N90" i="73"/>
  <c r="N64" i="73"/>
  <c r="N7" i="73"/>
  <c r="N41" i="73"/>
  <c r="N76" i="73"/>
  <c r="N8" i="73"/>
  <c r="N34" i="73"/>
  <c r="N30" i="73"/>
  <c r="L5" i="73"/>
  <c r="AC46" i="72"/>
  <c r="AB46" i="72"/>
  <c r="T46" i="72"/>
  <c r="S46" i="72"/>
  <c r="B46" i="72"/>
  <c r="AC44" i="72"/>
  <c r="AB44" i="72"/>
  <c r="T44" i="72"/>
  <c r="S44" i="72"/>
  <c r="B44" i="72"/>
  <c r="A44" i="72"/>
  <c r="AC43" i="72"/>
  <c r="AB43" i="72"/>
  <c r="T43" i="72"/>
  <c r="S43" i="72"/>
  <c r="B43" i="72"/>
  <c r="A43" i="72"/>
  <c r="AC42" i="72"/>
  <c r="AB42" i="72"/>
  <c r="T42" i="72"/>
  <c r="S42" i="72"/>
  <c r="B42" i="72"/>
  <c r="A42" i="72"/>
  <c r="AC41" i="72"/>
  <c r="AB41" i="72"/>
  <c r="T41" i="72"/>
  <c r="S41" i="72"/>
  <c r="B41" i="72"/>
  <c r="A41" i="72"/>
  <c r="AC40" i="72"/>
  <c r="AB40" i="72"/>
  <c r="T40" i="72"/>
  <c r="S40" i="72"/>
  <c r="B40" i="72"/>
  <c r="A40" i="72"/>
  <c r="AC39" i="72"/>
  <c r="AB39" i="72"/>
  <c r="T39" i="72"/>
  <c r="S39" i="72"/>
  <c r="B39" i="72"/>
  <c r="A39" i="72"/>
  <c r="AC38" i="72"/>
  <c r="AB38" i="72"/>
  <c r="T38" i="72"/>
  <c r="S38" i="72"/>
  <c r="B38" i="72"/>
  <c r="A38" i="72"/>
  <c r="AC37" i="72"/>
  <c r="AB37" i="72"/>
  <c r="T37" i="72"/>
  <c r="S37" i="72"/>
  <c r="B37" i="72"/>
  <c r="A37" i="72"/>
  <c r="AC36" i="72"/>
  <c r="AB36" i="72"/>
  <c r="T36" i="72"/>
  <c r="S36" i="72"/>
  <c r="B36" i="72"/>
  <c r="A36" i="72"/>
  <c r="AC35" i="72"/>
  <c r="AB35" i="72"/>
  <c r="T35" i="72"/>
  <c r="S35" i="72"/>
  <c r="B35" i="72"/>
  <c r="A35" i="72"/>
  <c r="AC34" i="72"/>
  <c r="AB34" i="72"/>
  <c r="T34" i="72"/>
  <c r="S34" i="72"/>
  <c r="B34" i="72"/>
  <c r="A34" i="72"/>
  <c r="AC33" i="72"/>
  <c r="AB33" i="72"/>
  <c r="T33" i="72"/>
  <c r="S33" i="72"/>
  <c r="B33" i="72"/>
  <c r="A33" i="72"/>
  <c r="AC32" i="72"/>
  <c r="AB32" i="72"/>
  <c r="T32" i="72"/>
  <c r="S32" i="72"/>
  <c r="B32" i="72"/>
  <c r="A32" i="72"/>
  <c r="AC31" i="72"/>
  <c r="AB31" i="72"/>
  <c r="T31" i="72"/>
  <c r="S31" i="72"/>
  <c r="B31" i="72"/>
  <c r="A31" i="72"/>
  <c r="AG53" i="72" l="1"/>
  <c r="AE26" i="72" s="1"/>
  <c r="AG50" i="72"/>
  <c r="AE23" i="72" s="1"/>
  <c r="AG34" i="72"/>
  <c r="AG43" i="72"/>
  <c r="AG49" i="72"/>
  <c r="AE22" i="72" s="1"/>
  <c r="AG44" i="72"/>
  <c r="AG46" i="72"/>
  <c r="AG35" i="72"/>
  <c r="X53" i="72"/>
  <c r="V26" i="72" s="1"/>
  <c r="X45" i="72"/>
  <c r="X39" i="72"/>
  <c r="X48" i="72"/>
  <c r="V21" i="72" s="1"/>
  <c r="X52" i="72"/>
  <c r="V25" i="72" s="1"/>
  <c r="X38" i="72"/>
  <c r="X43" i="72"/>
  <c r="X40" i="72"/>
  <c r="F53" i="72"/>
  <c r="D26" i="72" s="1"/>
  <c r="F52" i="72"/>
  <c r="D25" i="72" s="1"/>
  <c r="F50" i="72"/>
  <c r="D23" i="72" s="1"/>
  <c r="F51" i="72"/>
  <c r="D24" i="72" s="1"/>
  <c r="F47" i="72"/>
  <c r="D20" i="72" s="1"/>
  <c r="S94" i="73"/>
  <c r="S93" i="73"/>
  <c r="AF36" i="72"/>
  <c r="AC9" i="72" s="1"/>
  <c r="AF35" i="72"/>
  <c r="AC8" i="72" s="1"/>
  <c r="W32" i="72"/>
  <c r="T5" i="72" s="1"/>
  <c r="W36" i="72"/>
  <c r="T9" i="72" s="1"/>
  <c r="W40" i="72"/>
  <c r="T13" i="72" s="1"/>
  <c r="W44" i="72"/>
  <c r="T17" i="72" s="1"/>
  <c r="W48" i="72"/>
  <c r="T21" i="72" s="1"/>
  <c r="W52" i="72"/>
  <c r="T25" i="72" s="1"/>
  <c r="W33" i="72"/>
  <c r="T6" i="72" s="1"/>
  <c r="W37" i="72"/>
  <c r="T10" i="72" s="1"/>
  <c r="W41" i="72"/>
  <c r="T14" i="72" s="1"/>
  <c r="W45" i="72"/>
  <c r="T18" i="72" s="1"/>
  <c r="W49" i="72"/>
  <c r="T22" i="72" s="1"/>
  <c r="W53" i="72"/>
  <c r="T26" i="72" s="1"/>
  <c r="V18" i="72"/>
  <c r="W34" i="72"/>
  <c r="T7" i="72" s="1"/>
  <c r="W38" i="72"/>
  <c r="T11" i="72" s="1"/>
  <c r="W42" i="72"/>
  <c r="T15" i="72" s="1"/>
  <c r="W46" i="72"/>
  <c r="T19" i="72" s="1"/>
  <c r="W50" i="72"/>
  <c r="T23" i="72" s="1"/>
  <c r="W31" i="72"/>
  <c r="T4" i="72" s="1"/>
  <c r="W35" i="72"/>
  <c r="T8" i="72" s="1"/>
  <c r="W39" i="72"/>
  <c r="T12" i="72" s="1"/>
  <c r="W43" i="72"/>
  <c r="T16" i="72" s="1"/>
  <c r="W47" i="72"/>
  <c r="T20" i="72" s="1"/>
  <c r="W51" i="72"/>
  <c r="T24" i="72" s="1"/>
  <c r="S96" i="73"/>
  <c r="A53" i="78"/>
  <c r="AF51" i="72"/>
  <c r="AC24" i="72" s="1"/>
  <c r="AF40" i="72"/>
  <c r="AC13" i="72" s="1"/>
  <c r="AF50" i="72"/>
  <c r="AC23" i="72" s="1"/>
  <c r="AF43" i="72"/>
  <c r="AC16" i="72" s="1"/>
  <c r="AF34" i="72"/>
  <c r="AC7" i="72" s="1"/>
  <c r="AF47" i="72"/>
  <c r="AC20" i="72" s="1"/>
  <c r="AF32" i="72"/>
  <c r="AC5" i="72" s="1"/>
  <c r="AF42" i="72"/>
  <c r="AC15" i="72" s="1"/>
  <c r="AF53" i="72"/>
  <c r="AC26" i="72" s="1"/>
  <c r="AF46" i="72"/>
  <c r="AC19" i="72" s="1"/>
  <c r="AF41" i="72"/>
  <c r="AC14" i="72" s="1"/>
  <c r="AF37" i="72"/>
  <c r="AC10" i="72" s="1"/>
  <c r="AF48" i="72"/>
  <c r="AC21" i="72" s="1"/>
  <c r="AF45" i="72"/>
  <c r="AC18" i="72" s="1"/>
  <c r="AF52" i="72"/>
  <c r="AC25" i="72" s="1"/>
  <c r="AF38" i="72"/>
  <c r="AC11" i="72" s="1"/>
  <c r="AF33" i="72"/>
  <c r="AC6" i="72" s="1"/>
  <c r="AF39" i="72"/>
  <c r="AC12" i="72" s="1"/>
  <c r="AF44" i="72"/>
  <c r="AC17" i="72" s="1"/>
  <c r="AF31" i="72"/>
  <c r="AC4" i="72" s="1"/>
  <c r="AF49" i="72"/>
  <c r="AC22" i="72" s="1"/>
  <c r="E34" i="78"/>
  <c r="E31" i="72"/>
  <c r="B4" i="72" s="1"/>
  <c r="E35" i="72"/>
  <c r="B8" i="72" s="1"/>
  <c r="E46" i="72"/>
  <c r="B19" i="72" s="1"/>
  <c r="E33" i="72"/>
  <c r="B6" i="72" s="1"/>
  <c r="E47" i="72"/>
  <c r="B20" i="72" s="1"/>
  <c r="E34" i="72"/>
  <c r="B7" i="72" s="1"/>
  <c r="E49" i="72"/>
  <c r="B22" i="72" s="1"/>
  <c r="E38" i="72"/>
  <c r="B11" i="72" s="1"/>
  <c r="E50" i="72"/>
  <c r="B23" i="72" s="1"/>
  <c r="E53" i="72"/>
  <c r="B26" i="72" s="1"/>
  <c r="E42" i="72"/>
  <c r="B15" i="72" s="1"/>
  <c r="E43" i="72"/>
  <c r="B16" i="72" s="1"/>
  <c r="E39" i="72"/>
  <c r="B12" i="72" s="1"/>
  <c r="E51" i="72"/>
  <c r="B24" i="72" s="1"/>
  <c r="E41" i="72"/>
  <c r="B14" i="72" s="1"/>
  <c r="E44" i="72"/>
  <c r="B17" i="72" s="1"/>
  <c r="E36" i="72"/>
  <c r="B9" i="72" s="1"/>
  <c r="E45" i="72"/>
  <c r="B18" i="72" s="1"/>
  <c r="E37" i="72"/>
  <c r="B10" i="72" s="1"/>
  <c r="E48" i="72"/>
  <c r="B21" i="72" s="1"/>
  <c r="E40" i="72"/>
  <c r="B13" i="72" s="1"/>
  <c r="E52" i="72"/>
  <c r="B25" i="72" s="1"/>
  <c r="E32" i="72"/>
  <c r="B5" i="72" s="1"/>
  <c r="K26" i="72"/>
  <c r="K22" i="72"/>
  <c r="M21" i="72"/>
  <c r="K25" i="72"/>
  <c r="K20" i="72"/>
  <c r="K13" i="72"/>
  <c r="K24" i="72"/>
  <c r="K14" i="72"/>
  <c r="M22" i="72"/>
  <c r="K23" i="72"/>
  <c r="K8" i="72"/>
  <c r="S23" i="73"/>
  <c r="S27" i="73"/>
  <c r="S26" i="73"/>
  <c r="S46" i="73"/>
  <c r="S73" i="73"/>
  <c r="S25" i="73"/>
  <c r="S47" i="73"/>
  <c r="S70" i="73"/>
  <c r="S50" i="73"/>
  <c r="S71" i="73"/>
  <c r="S22" i="73"/>
  <c r="S49" i="73"/>
  <c r="S24" i="73"/>
  <c r="S72" i="73"/>
  <c r="S69" i="73"/>
  <c r="S48" i="73"/>
  <c r="E59" i="78"/>
  <c r="E60" i="78"/>
  <c r="E54" i="78"/>
  <c r="E12" i="78"/>
  <c r="E62" i="78"/>
  <c r="E63" i="78"/>
  <c r="E13" i="78"/>
  <c r="E14" i="78"/>
  <c r="E57" i="78"/>
  <c r="E55" i="78"/>
  <c r="E61" i="78"/>
  <c r="E56" i="78"/>
  <c r="E10" i="78"/>
  <c r="E58" i="78"/>
  <c r="C42" i="78"/>
  <c r="C55" i="78"/>
  <c r="C35" i="78"/>
  <c r="C63" i="78"/>
  <c r="C18" i="78"/>
  <c r="C46" i="78"/>
  <c r="C41" i="78"/>
  <c r="C51" i="78"/>
  <c r="C5" i="78"/>
  <c r="C20" i="78"/>
  <c r="C39" i="78"/>
  <c r="C29" i="78"/>
  <c r="C17" i="78"/>
  <c r="C15" i="78"/>
  <c r="C40" i="78"/>
  <c r="C19" i="78"/>
  <c r="C57" i="78"/>
  <c r="C56" i="78"/>
  <c r="C8" i="78"/>
  <c r="C59" i="78"/>
  <c r="C9" i="78"/>
  <c r="C26" i="78"/>
  <c r="C76" i="78"/>
  <c r="C67" i="78"/>
  <c r="C60" i="78"/>
  <c r="C69" i="78"/>
  <c r="C25" i="78"/>
  <c r="C36" i="78"/>
  <c r="C12" i="78"/>
  <c r="C71" i="78"/>
  <c r="C52" i="78"/>
  <c r="C72" i="78"/>
  <c r="C28" i="78"/>
  <c r="C54" i="78"/>
  <c r="S19" i="73"/>
  <c r="C11" i="78"/>
  <c r="S88" i="73"/>
  <c r="C7" i="78"/>
  <c r="C32" i="78"/>
  <c r="C66" i="78"/>
  <c r="C24" i="78"/>
  <c r="C14" i="78"/>
  <c r="C70" i="78"/>
  <c r="C68" i="78"/>
  <c r="C10" i="78"/>
  <c r="C31" i="78"/>
  <c r="C73" i="78"/>
  <c r="C47" i="78"/>
  <c r="C65" i="78"/>
  <c r="C61" i="78"/>
  <c r="C34" i="78"/>
  <c r="C48" i="78"/>
  <c r="C33" i="78"/>
  <c r="C13" i="78"/>
  <c r="S42" i="73"/>
  <c r="C50" i="78"/>
  <c r="C38" i="78"/>
  <c r="C49" i="78"/>
  <c r="C27" i="78"/>
  <c r="C6" i="78"/>
  <c r="C30" i="78"/>
  <c r="C37" i="78"/>
  <c r="C23" i="78"/>
  <c r="C45" i="78"/>
  <c r="C75" i="78"/>
  <c r="C21" i="78"/>
  <c r="C44" i="78"/>
  <c r="C16" i="78"/>
  <c r="C58" i="78"/>
  <c r="C74" i="78"/>
  <c r="C43" i="78"/>
  <c r="C22" i="78"/>
  <c r="C62" i="78"/>
  <c r="S65" i="73"/>
  <c r="C64" i="78"/>
  <c r="K18" i="72"/>
  <c r="M18" i="72"/>
  <c r="K6" i="72"/>
  <c r="K9" i="72"/>
  <c r="K11" i="72"/>
  <c r="K15" i="72"/>
  <c r="K17" i="72"/>
  <c r="K5" i="72"/>
  <c r="K7" i="72"/>
  <c r="K10" i="72"/>
  <c r="K12" i="72"/>
  <c r="K16" i="72"/>
  <c r="K4" i="72"/>
  <c r="S76" i="73"/>
  <c r="S8" i="73"/>
  <c r="S7" i="73"/>
  <c r="S15" i="73"/>
  <c r="S81" i="73"/>
  <c r="S38" i="73"/>
  <c r="S33" i="73"/>
  <c r="S43" i="73"/>
  <c r="S77" i="73"/>
  <c r="S60" i="73"/>
  <c r="S36" i="73"/>
  <c r="S83" i="73"/>
  <c r="S10" i="73"/>
  <c r="S67" i="73"/>
  <c r="S35" i="73"/>
  <c r="S82" i="73"/>
  <c r="S17" i="73"/>
  <c r="N5" i="73"/>
  <c r="P5" i="73"/>
  <c r="S64" i="73"/>
  <c r="S11" i="73"/>
  <c r="S21" i="73"/>
  <c r="S54" i="73"/>
  <c r="S68" i="73"/>
  <c r="S74" i="73"/>
  <c r="S12" i="73"/>
  <c r="S79" i="73"/>
  <c r="S31" i="73"/>
  <c r="S57" i="73"/>
  <c r="S80" i="73"/>
  <c r="S61" i="73"/>
  <c r="S32" i="73"/>
  <c r="S58" i="73"/>
  <c r="S14" i="73"/>
  <c r="S30" i="73"/>
  <c r="S90" i="73"/>
  <c r="S52" i="73"/>
  <c r="S16" i="73"/>
  <c r="S86" i="73"/>
  <c r="S85" i="73"/>
  <c r="S20" i="73"/>
  <c r="S63" i="73"/>
  <c r="S66" i="73"/>
  <c r="S53" i="73"/>
  <c r="S28" i="73"/>
  <c r="S18" i="73"/>
  <c r="S78" i="73"/>
  <c r="S44" i="73"/>
  <c r="S87" i="73"/>
  <c r="S56" i="73"/>
  <c r="S9" i="73"/>
  <c r="S34" i="73"/>
  <c r="S41" i="73"/>
  <c r="S55" i="73"/>
  <c r="S59" i="73"/>
  <c r="S29" i="73"/>
  <c r="S51" i="73"/>
  <c r="S37" i="73"/>
  <c r="S45" i="73"/>
  <c r="S62" i="73"/>
  <c r="S39" i="73"/>
  <c r="S89" i="73"/>
  <c r="S13" i="73"/>
  <c r="S75" i="73"/>
  <c r="S40" i="73"/>
  <c r="S84" i="73"/>
  <c r="S6" i="73"/>
  <c r="K21" i="72"/>
  <c r="K19" i="72"/>
  <c r="B16" i="71"/>
  <c r="AC16" i="71"/>
  <c r="K16" i="71"/>
  <c r="T17" i="71"/>
  <c r="T16" i="71"/>
  <c r="B17" i="71"/>
  <c r="E53" i="78" l="1"/>
  <c r="C53" i="78"/>
  <c r="G33" i="78"/>
  <c r="G65" i="78"/>
  <c r="G45" i="78"/>
  <c r="G6" i="78"/>
  <c r="G57" i="78"/>
  <c r="G71" i="78"/>
  <c r="G73" i="78"/>
  <c r="G70" i="78"/>
  <c r="G38" i="78"/>
  <c r="G15" i="78"/>
  <c r="G69" i="78"/>
  <c r="G26" i="78"/>
  <c r="G43" i="78"/>
  <c r="G44" i="78"/>
  <c r="G41" i="78"/>
  <c r="G35" i="78"/>
  <c r="G64" i="78"/>
  <c r="G7" i="78"/>
  <c r="G48" i="78"/>
  <c r="G47" i="78"/>
  <c r="G23" i="78"/>
  <c r="G27" i="78"/>
  <c r="G28" i="78"/>
  <c r="G12" i="78"/>
  <c r="G31" i="78"/>
  <c r="G14" i="78"/>
  <c r="G62" i="78"/>
  <c r="G17" i="78"/>
  <c r="G60" i="78"/>
  <c r="G9" i="78"/>
  <c r="G74" i="78"/>
  <c r="G20" i="78"/>
  <c r="G46" i="78"/>
  <c r="G55" i="78"/>
  <c r="G50" i="78"/>
  <c r="G34" i="78"/>
  <c r="G21" i="78"/>
  <c r="G37" i="78"/>
  <c r="G49" i="78"/>
  <c r="G72" i="78"/>
  <c r="G36" i="78"/>
  <c r="G10" i="78"/>
  <c r="G24" i="78"/>
  <c r="G19" i="78"/>
  <c r="G29" i="78"/>
  <c r="G67" i="78"/>
  <c r="G59" i="78"/>
  <c r="G13" i="78"/>
  <c r="G58" i="78"/>
  <c r="G5" i="78"/>
  <c r="G18" i="78"/>
  <c r="G56" i="78"/>
  <c r="G54" i="78"/>
  <c r="G61" i="78"/>
  <c r="G75" i="78"/>
  <c r="G30" i="78"/>
  <c r="G42" i="78"/>
  <c r="G52" i="78"/>
  <c r="G25" i="78"/>
  <c r="G68" i="78"/>
  <c r="G66" i="78"/>
  <c r="G40" i="78"/>
  <c r="G39" i="78"/>
  <c r="G76" i="78"/>
  <c r="G8" i="78"/>
  <c r="G22" i="78"/>
  <c r="G16" i="78"/>
  <c r="G51" i="78"/>
  <c r="G63" i="78"/>
  <c r="G32" i="78"/>
  <c r="G11" i="78"/>
  <c r="S5" i="73"/>
  <c r="B15" i="65"/>
  <c r="B17" i="65"/>
  <c r="B19" i="65"/>
  <c r="B21" i="65"/>
  <c r="B23" i="65"/>
  <c r="B25" i="65"/>
  <c r="B27" i="65"/>
  <c r="B29" i="65"/>
  <c r="B31" i="65"/>
  <c r="B35" i="65"/>
  <c r="B17" i="15"/>
  <c r="L37" i="72" s="1"/>
  <c r="O39" i="72" s="1"/>
  <c r="B19" i="15"/>
  <c r="L38" i="72" s="1"/>
  <c r="O40" i="72" s="1"/>
  <c r="B21" i="15"/>
  <c r="L39" i="72" s="1"/>
  <c r="O34" i="72" s="1"/>
  <c r="B23" i="15"/>
  <c r="L40" i="72" s="1"/>
  <c r="O52" i="72" s="1"/>
  <c r="M25" i="72" s="1"/>
  <c r="B25" i="15"/>
  <c r="L41" i="72" s="1"/>
  <c r="O50" i="72" s="1"/>
  <c r="M23" i="72" s="1"/>
  <c r="B27" i="15"/>
  <c r="L42" i="72" s="1"/>
  <c r="O44" i="72" s="1"/>
  <c r="B35" i="15"/>
  <c r="L46" i="72" s="1"/>
  <c r="B15" i="15"/>
  <c r="L36" i="72" s="1"/>
  <c r="O42" i="72" s="1"/>
  <c r="P25" i="65"/>
  <c r="Z16" i="65" s="1"/>
  <c r="P23" i="65"/>
  <c r="Z15" i="65" s="1"/>
  <c r="P21" i="65"/>
  <c r="Z14" i="65" s="1"/>
  <c r="P19" i="65"/>
  <c r="Z13" i="65" s="1"/>
  <c r="P17" i="65"/>
  <c r="Z12" i="65" s="1"/>
  <c r="P15" i="65"/>
  <c r="Z11" i="65" s="1"/>
  <c r="P13" i="65"/>
  <c r="Z10" i="65" s="1"/>
  <c r="B13" i="65"/>
  <c r="P11" i="65"/>
  <c r="Z9" i="65" s="1"/>
  <c r="B11" i="65"/>
  <c r="P9" i="65"/>
  <c r="Z8" i="65" s="1"/>
  <c r="B9" i="65"/>
  <c r="P7" i="65"/>
  <c r="Z7" i="65" s="1"/>
  <c r="B7" i="65"/>
  <c r="P5" i="65"/>
  <c r="Z6" i="65" s="1"/>
  <c r="B5" i="65"/>
  <c r="AQ18" i="15"/>
  <c r="AQ17" i="15"/>
  <c r="AQ16" i="15"/>
  <c r="AM19" i="15"/>
  <c r="AM18" i="15"/>
  <c r="AI19" i="15"/>
  <c r="AI18" i="15"/>
  <c r="AI17" i="15"/>
  <c r="AI6" i="15"/>
  <c r="AI7" i="15"/>
  <c r="AI8" i="15"/>
  <c r="AI9" i="15"/>
  <c r="AI10" i="15"/>
  <c r="AI11" i="15"/>
  <c r="AI12" i="15"/>
  <c r="AI13" i="15"/>
  <c r="AI14" i="15"/>
  <c r="AI15" i="15"/>
  <c r="AI16" i="15"/>
  <c r="AE19" i="15"/>
  <c r="AE18" i="15"/>
  <c r="AE17" i="15"/>
  <c r="O43" i="72" l="1"/>
  <c r="O53" i="72"/>
  <c r="M26" i="72" s="1"/>
  <c r="C38" i="71"/>
  <c r="L38" i="71"/>
  <c r="U38" i="71"/>
  <c r="AD38" i="71"/>
  <c r="C33" i="71"/>
  <c r="L33" i="71"/>
  <c r="U33" i="71"/>
  <c r="AD33" i="71"/>
  <c r="L46" i="71"/>
  <c r="C46" i="71"/>
  <c r="U46" i="71"/>
  <c r="AD46" i="71"/>
  <c r="C41" i="71"/>
  <c r="D22" i="71" s="1"/>
  <c r="L41" i="71"/>
  <c r="U41" i="71"/>
  <c r="AD41" i="71"/>
  <c r="L40" i="71"/>
  <c r="AD40" i="71"/>
  <c r="C40" i="71"/>
  <c r="D21" i="71" s="1"/>
  <c r="U40" i="71"/>
  <c r="L36" i="71"/>
  <c r="AD36" i="71"/>
  <c r="C36" i="71"/>
  <c r="U36" i="71"/>
  <c r="U32" i="71"/>
  <c r="AD32" i="71"/>
  <c r="C32" i="71"/>
  <c r="L32" i="71"/>
  <c r="U34" i="71"/>
  <c r="C34" i="71"/>
  <c r="L34" i="71"/>
  <c r="AD34" i="71"/>
  <c r="L43" i="71"/>
  <c r="AD43" i="71"/>
  <c r="C43" i="71"/>
  <c r="U43" i="71"/>
  <c r="U39" i="71"/>
  <c r="AD39" i="71"/>
  <c r="C39" i="71"/>
  <c r="L39" i="71"/>
  <c r="L42" i="71"/>
  <c r="U42" i="71"/>
  <c r="C42" i="71"/>
  <c r="AD42" i="71"/>
  <c r="L31" i="71"/>
  <c r="AD31" i="71"/>
  <c r="C31" i="71"/>
  <c r="U31" i="71"/>
  <c r="AD35" i="71"/>
  <c r="C35" i="71"/>
  <c r="D16" i="71" s="1"/>
  <c r="L35" i="71"/>
  <c r="U35" i="71"/>
  <c r="U37" i="71"/>
  <c r="C37" i="71"/>
  <c r="D18" i="71" s="1"/>
  <c r="L37" i="71"/>
  <c r="AD37" i="71"/>
  <c r="L44" i="71"/>
  <c r="AD44" i="71"/>
  <c r="C44" i="71"/>
  <c r="U44" i="71"/>
  <c r="AB23" i="65"/>
  <c r="AB9" i="65"/>
  <c r="AB11" i="65"/>
  <c r="AB12" i="65"/>
  <c r="AB22" i="65"/>
  <c r="AB15" i="65"/>
  <c r="AB26" i="65"/>
  <c r="AB21" i="65"/>
  <c r="AB7" i="65"/>
  <c r="AB14" i="65"/>
  <c r="AB17" i="65"/>
  <c r="AB19" i="65"/>
  <c r="AB8" i="65"/>
  <c r="AB16" i="65"/>
  <c r="AB6" i="65"/>
  <c r="AB10" i="65"/>
  <c r="AB25" i="65"/>
  <c r="AB13" i="65"/>
  <c r="AB20" i="65"/>
  <c r="AB24" i="65"/>
  <c r="AB18" i="65"/>
  <c r="AJ25" i="15"/>
  <c r="AJ21" i="15"/>
  <c r="AJ17" i="15"/>
  <c r="AJ13" i="15"/>
  <c r="AJ9" i="15"/>
  <c r="AJ26" i="15"/>
  <c r="AJ18" i="15"/>
  <c r="AJ6" i="15"/>
  <c r="AJ11" i="15"/>
  <c r="AJ28" i="15"/>
  <c r="AJ24" i="15"/>
  <c r="AJ20" i="15"/>
  <c r="AJ16" i="15"/>
  <c r="AJ12" i="15"/>
  <c r="AJ8" i="15"/>
  <c r="AJ22" i="15"/>
  <c r="AJ14" i="15"/>
  <c r="AJ10" i="15"/>
  <c r="AJ27" i="15"/>
  <c r="AJ23" i="15"/>
  <c r="AJ19" i="15"/>
  <c r="AJ15" i="15"/>
  <c r="AJ7" i="15"/>
  <c r="G53" i="78"/>
  <c r="T53" i="78" s="1"/>
  <c r="M17" i="71"/>
  <c r="AE17" i="71"/>
  <c r="M19" i="71"/>
  <c r="V19" i="71"/>
  <c r="D19" i="71"/>
  <c r="AE19" i="71"/>
  <c r="V17" i="71"/>
  <c r="V16" i="71"/>
  <c r="T16" i="78"/>
  <c r="T65" i="78"/>
  <c r="T36" i="78"/>
  <c r="T19" i="78"/>
  <c r="T58" i="78"/>
  <c r="T8" i="78"/>
  <c r="T71" i="78"/>
  <c r="T67" i="78"/>
  <c r="T35" i="78"/>
  <c r="T54" i="78"/>
  <c r="T37" i="78"/>
  <c r="T55" i="78"/>
  <c r="T11" i="78"/>
  <c r="T12" i="78"/>
  <c r="T25" i="78"/>
  <c r="T63" i="78"/>
  <c r="T61" i="78"/>
  <c r="T34" i="78"/>
  <c r="T59" i="78"/>
  <c r="T10" i="78"/>
  <c r="T21" i="78"/>
  <c r="T47" i="78"/>
  <c r="T45" i="78"/>
  <c r="T60" i="78"/>
  <c r="T44" i="78"/>
  <c r="T50" i="78"/>
  <c r="T5" i="78"/>
  <c r="T52" i="78"/>
  <c r="T46" i="78"/>
  <c r="T33" i="78"/>
  <c r="T70" i="78"/>
  <c r="T48" i="78"/>
  <c r="T51" i="78"/>
  <c r="T22" i="78"/>
  <c r="T49" i="78"/>
  <c r="T42" i="78"/>
  <c r="T66" i="78"/>
  <c r="T29" i="78"/>
  <c r="T57" i="78"/>
  <c r="T69" i="78"/>
  <c r="T32" i="78"/>
  <c r="T41" i="78"/>
  <c r="T6" i="78"/>
  <c r="T7" i="78"/>
  <c r="T28" i="78"/>
  <c r="T14" i="78"/>
  <c r="T26" i="78"/>
  <c r="T72" i="78"/>
  <c r="T18" i="78"/>
  <c r="T20" i="78"/>
  <c r="T43" i="78"/>
  <c r="T27" i="78"/>
  <c r="T23" i="78"/>
  <c r="T56" i="78"/>
  <c r="T17" i="78"/>
  <c r="T38" i="78"/>
  <c r="T62" i="78"/>
  <c r="T39" i="78"/>
  <c r="T24" i="78"/>
  <c r="T13" i="78"/>
  <c r="T40" i="78"/>
  <c r="T9" i="78"/>
  <c r="T68" i="78"/>
  <c r="T64" i="78"/>
  <c r="T31" i="78"/>
  <c r="T30" i="78"/>
  <c r="T15" i="78"/>
  <c r="U41" i="72"/>
  <c r="C41" i="72"/>
  <c r="F44" i="72" s="1"/>
  <c r="AD41" i="72"/>
  <c r="U40" i="72"/>
  <c r="X33" i="72" s="1"/>
  <c r="AD40" i="72"/>
  <c r="AG32" i="72" s="1"/>
  <c r="C40" i="72"/>
  <c r="U39" i="72"/>
  <c r="X37" i="72" s="1"/>
  <c r="AD39" i="72"/>
  <c r="AG37" i="72" s="1"/>
  <c r="C39" i="72"/>
  <c r="F48" i="72" s="1"/>
  <c r="D21" i="72" s="1"/>
  <c r="U37" i="72"/>
  <c r="X50" i="72" s="1"/>
  <c r="V23" i="72" s="1"/>
  <c r="C37" i="72"/>
  <c r="F41" i="72" s="1"/>
  <c r="AD37" i="72"/>
  <c r="AG41" i="72" s="1"/>
  <c r="U36" i="72"/>
  <c r="X34" i="72" s="1"/>
  <c r="AD36" i="72"/>
  <c r="C36" i="72"/>
  <c r="U38" i="72"/>
  <c r="X46" i="72" s="1"/>
  <c r="AD38" i="72"/>
  <c r="AG45" i="72" s="1"/>
  <c r="AE18" i="72" s="1"/>
  <c r="C38" i="72"/>
  <c r="AD46" i="72"/>
  <c r="AG48" i="72" s="1"/>
  <c r="AE21" i="72" s="1"/>
  <c r="U46" i="72"/>
  <c r="C46" i="72"/>
  <c r="F49" i="72" s="1"/>
  <c r="D22" i="72" s="1"/>
  <c r="AD44" i="72"/>
  <c r="AG51" i="72" s="1"/>
  <c r="AE24" i="72" s="1"/>
  <c r="U44" i="72"/>
  <c r="X41" i="72" s="1"/>
  <c r="M17" i="72"/>
  <c r="C44" i="72"/>
  <c r="AD43" i="72"/>
  <c r="AG33" i="72" s="1"/>
  <c r="U43" i="72"/>
  <c r="X35" i="72" s="1"/>
  <c r="C43" i="72"/>
  <c r="AD42" i="72"/>
  <c r="U42" i="72"/>
  <c r="X47" i="72" s="1"/>
  <c r="V20" i="72" s="1"/>
  <c r="C42" i="72"/>
  <c r="F46" i="72" l="1"/>
  <c r="D19" i="72" s="1"/>
  <c r="F37" i="72"/>
  <c r="F40" i="72"/>
  <c r="D13" i="72" s="1"/>
  <c r="F36" i="72"/>
  <c r="AE17" i="72"/>
  <c r="AG40" i="72"/>
  <c r="AE16" i="72"/>
  <c r="AG38" i="72"/>
  <c r="AE19" i="72"/>
  <c r="AG52" i="72"/>
  <c r="AE25" i="72" s="1"/>
  <c r="V16" i="72"/>
  <c r="X32" i="72"/>
  <c r="V19" i="72"/>
  <c r="X36" i="72"/>
  <c r="D17" i="72"/>
  <c r="AK7" i="15"/>
  <c r="AL7" i="15" s="1"/>
  <c r="H8" i="15" s="1"/>
  <c r="AK8" i="15"/>
  <c r="AL8" i="15" s="1"/>
  <c r="AK18" i="15"/>
  <c r="AL18" i="15" s="1"/>
  <c r="H30" i="15" s="1"/>
  <c r="AK12" i="15"/>
  <c r="AL12" i="15" s="1"/>
  <c r="H18" i="15" s="1"/>
  <c r="AK26" i="15"/>
  <c r="AL26" i="15" s="1"/>
  <c r="H46" i="15" s="1"/>
  <c r="B48" i="73" s="1"/>
  <c r="AK10" i="15"/>
  <c r="AL10" i="15" s="1"/>
  <c r="H14" i="15" s="1"/>
  <c r="AK23" i="15"/>
  <c r="AL23" i="15" s="1"/>
  <c r="H40" i="15" s="1"/>
  <c r="AK22" i="15"/>
  <c r="AL22" i="15" s="1"/>
  <c r="H38" i="15" s="1"/>
  <c r="AK20" i="15"/>
  <c r="AL20" i="15" s="1"/>
  <c r="H34" i="15" s="1"/>
  <c r="AK6" i="15"/>
  <c r="AL6" i="15" s="1"/>
  <c r="H6" i="15" s="1"/>
  <c r="AK13" i="15"/>
  <c r="AL13" i="15" s="1"/>
  <c r="H20" i="15" s="1"/>
  <c r="AK27" i="15"/>
  <c r="AL27" i="15" s="1"/>
  <c r="H48" i="15" s="1"/>
  <c r="B49" i="73" s="1"/>
  <c r="AK24" i="15"/>
  <c r="AL24" i="15" s="1"/>
  <c r="H42" i="15" s="1"/>
  <c r="B46" i="73" s="1"/>
  <c r="AK17" i="15"/>
  <c r="AL17" i="15" s="1"/>
  <c r="H28" i="15" s="1"/>
  <c r="AK15" i="15"/>
  <c r="AL15" i="15" s="1"/>
  <c r="H24" i="15" s="1"/>
  <c r="AK28" i="15"/>
  <c r="AL28" i="15" s="1"/>
  <c r="H50" i="15" s="1"/>
  <c r="B50" i="73" s="1"/>
  <c r="AK21" i="15"/>
  <c r="AL21" i="15" s="1"/>
  <c r="H36" i="15" s="1"/>
  <c r="AK19" i="15"/>
  <c r="AL19" i="15" s="1"/>
  <c r="H32" i="15" s="1"/>
  <c r="AK14" i="15"/>
  <c r="AL14" i="15" s="1"/>
  <c r="H22" i="15" s="1"/>
  <c r="AK16" i="15"/>
  <c r="AL16" i="15" s="1"/>
  <c r="H26" i="15" s="1"/>
  <c r="AK11" i="15"/>
  <c r="AL11" i="15" s="1"/>
  <c r="H16" i="15" s="1"/>
  <c r="AK9" i="15"/>
  <c r="AL9" i="15" s="1"/>
  <c r="H12" i="15" s="1"/>
  <c r="AK25" i="15"/>
  <c r="AL25" i="15" s="1"/>
  <c r="H44" i="15" s="1"/>
  <c r="B47" i="73" s="1"/>
  <c r="AE8" i="72"/>
  <c r="M16" i="72"/>
  <c r="AE6" i="72"/>
  <c r="V12" i="72"/>
  <c r="V8" i="72"/>
  <c r="V13" i="72"/>
  <c r="M4" i="72"/>
  <c r="M15" i="72"/>
  <c r="M14" i="72"/>
  <c r="V14" i="72"/>
  <c r="M12" i="72"/>
  <c r="M16" i="71"/>
  <c r="D17" i="71"/>
  <c r="AE5" i="72"/>
  <c r="AE16" i="71"/>
  <c r="V7" i="72"/>
  <c r="B9" i="74"/>
  <c r="B86" i="74"/>
  <c r="B63" i="74"/>
  <c r="B15" i="74"/>
  <c r="B41" i="74"/>
  <c r="B51" i="74"/>
  <c r="B11" i="74"/>
  <c r="B75" i="74"/>
  <c r="B35" i="74"/>
  <c r="B54" i="74"/>
  <c r="B6" i="74"/>
  <c r="B32" i="74"/>
  <c r="B66" i="74"/>
  <c r="B62" i="74"/>
  <c r="B20" i="74"/>
  <c r="B74" i="74"/>
  <c r="B89" i="74"/>
  <c r="B30" i="74"/>
  <c r="B79" i="74"/>
  <c r="B31" i="74"/>
  <c r="B16" i="74"/>
  <c r="B7" i="74"/>
  <c r="B58" i="74"/>
  <c r="B10" i="74"/>
  <c r="B78" i="74"/>
  <c r="B36" i="74"/>
  <c r="B64" i="74"/>
  <c r="B43" i="74"/>
  <c r="B61" i="74"/>
  <c r="B28" i="74"/>
  <c r="B87" i="74"/>
  <c r="B84" i="74"/>
  <c r="B57" i="74"/>
  <c r="B81" i="74"/>
  <c r="B33" i="74"/>
  <c r="B34" i="74"/>
  <c r="B52" i="74"/>
  <c r="B60" i="74"/>
  <c r="B59" i="74"/>
  <c r="B38" i="74"/>
  <c r="B83" i="74"/>
  <c r="B14" i="74"/>
  <c r="B55" i="74"/>
  <c r="B5" i="74"/>
  <c r="B40" i="74"/>
  <c r="B80" i="74"/>
  <c r="B85" i="74"/>
  <c r="B76" i="74"/>
  <c r="B77" i="74"/>
  <c r="B29" i="74"/>
  <c r="B37" i="74"/>
  <c r="B53" i="74"/>
  <c r="B56" i="74"/>
  <c r="B8" i="74"/>
  <c r="B13" i="74"/>
  <c r="B82" i="74"/>
  <c r="P29" i="15"/>
  <c r="O95" i="73" l="1"/>
  <c r="O70" i="73"/>
  <c r="O48" i="73"/>
  <c r="O27" i="73"/>
  <c r="O42" i="73"/>
  <c r="O65" i="73"/>
  <c r="O96" i="73"/>
  <c r="O92" i="73"/>
  <c r="O73" i="73"/>
  <c r="O71" i="73"/>
  <c r="O49" i="73"/>
  <c r="O26" i="73"/>
  <c r="O19" i="73"/>
  <c r="O93" i="73"/>
  <c r="O72" i="73"/>
  <c r="O47" i="73"/>
  <c r="O25" i="73"/>
  <c r="O22" i="73"/>
  <c r="O94" i="73"/>
  <c r="O69" i="73"/>
  <c r="O46" i="73"/>
  <c r="O50" i="73"/>
  <c r="O23" i="73"/>
  <c r="O88" i="73"/>
  <c r="O91" i="73"/>
  <c r="O24" i="73"/>
  <c r="B42" i="73"/>
  <c r="B43" i="73"/>
  <c r="O30" i="73"/>
  <c r="O59" i="73"/>
  <c r="O14" i="73"/>
  <c r="O85" i="73"/>
  <c r="O9" i="73"/>
  <c r="O82" i="73"/>
  <c r="O10" i="73"/>
  <c r="O79" i="73"/>
  <c r="O20" i="73"/>
  <c r="O29" i="73"/>
  <c r="O11" i="73"/>
  <c r="O63" i="73"/>
  <c r="O8" i="73"/>
  <c r="O75" i="73"/>
  <c r="O80" i="73"/>
  <c r="O37" i="73"/>
  <c r="O60" i="73"/>
  <c r="O81" i="73"/>
  <c r="O74" i="73"/>
  <c r="O36" i="73"/>
  <c r="O53" i="73"/>
  <c r="O76" i="73"/>
  <c r="O16" i="73"/>
  <c r="O77" i="73"/>
  <c r="O83" i="73"/>
  <c r="O52" i="73"/>
  <c r="O57" i="73"/>
  <c r="O38" i="73"/>
  <c r="O62" i="73"/>
  <c r="O89" i="73"/>
  <c r="O66" i="73"/>
  <c r="O78" i="73"/>
  <c r="O5" i="73"/>
  <c r="O68" i="73"/>
  <c r="O45" i="73"/>
  <c r="O90" i="73"/>
  <c r="O21" i="73"/>
  <c r="O67" i="73"/>
  <c r="O44" i="73"/>
  <c r="O84" i="73"/>
  <c r="O34" i="73"/>
  <c r="O43" i="73"/>
  <c r="O31" i="73"/>
  <c r="O32" i="73"/>
  <c r="O15" i="73"/>
  <c r="B45" i="73"/>
  <c r="B44" i="73"/>
  <c r="B41" i="73"/>
  <c r="O33" i="73"/>
  <c r="O51" i="73"/>
  <c r="Z18" i="15"/>
  <c r="U29" i="65"/>
  <c r="O56" i="73"/>
  <c r="O28" i="73"/>
  <c r="O54" i="73"/>
  <c r="O13" i="73"/>
  <c r="O7" i="73"/>
  <c r="O61" i="73"/>
  <c r="O55" i="73"/>
  <c r="O6" i="73"/>
  <c r="O41" i="73"/>
  <c r="O40" i="73"/>
  <c r="B18" i="74"/>
  <c r="O18" i="73" s="1"/>
  <c r="O31" i="65"/>
  <c r="Y19" i="65" s="1"/>
  <c r="B17" i="74"/>
  <c r="O86" i="73" s="1"/>
  <c r="O29" i="65"/>
  <c r="Y18" i="65" s="1"/>
  <c r="B39" i="74"/>
  <c r="O39" i="73" s="1"/>
  <c r="O27" i="65"/>
  <c r="Y17" i="65" s="1"/>
  <c r="O11" i="65"/>
  <c r="Y9" i="65" s="1"/>
  <c r="O5" i="65"/>
  <c r="Y6" i="65" s="1"/>
  <c r="O21" i="65"/>
  <c r="Y14" i="65" s="1"/>
  <c r="O13" i="65"/>
  <c r="Y10" i="65" s="1"/>
  <c r="O9" i="65"/>
  <c r="Y8" i="65" s="1"/>
  <c r="O25" i="65"/>
  <c r="Y16" i="65" s="1"/>
  <c r="O23" i="65"/>
  <c r="Y15" i="65" s="1"/>
  <c r="O17" i="65"/>
  <c r="Y12" i="65" s="1"/>
  <c r="O15" i="65"/>
  <c r="Y11" i="65" s="1"/>
  <c r="O7" i="65"/>
  <c r="Y7" i="65" s="1"/>
  <c r="O17" i="73" l="1"/>
  <c r="D13" i="78" s="1"/>
  <c r="O64" i="73"/>
  <c r="D8" i="78" s="1"/>
  <c r="AV18" i="65"/>
  <c r="U29" i="79"/>
  <c r="D7" i="78"/>
  <c r="D64" i="78"/>
  <c r="D11" i="78"/>
  <c r="D50" i="78"/>
  <c r="D53" i="78"/>
  <c r="D26" i="78"/>
  <c r="D42" i="78"/>
  <c r="D75" i="78"/>
  <c r="D29" i="78"/>
  <c r="D44" i="78"/>
  <c r="D31" i="78"/>
  <c r="D22" i="78"/>
  <c r="D48" i="78"/>
  <c r="D36" i="78"/>
  <c r="D33" i="78"/>
  <c r="D76" i="78"/>
  <c r="D24" i="78"/>
  <c r="D67" i="78"/>
  <c r="D59" i="78"/>
  <c r="D57" i="78"/>
  <c r="D28" i="78"/>
  <c r="D35" i="78"/>
  <c r="D16" i="78"/>
  <c r="D18" i="78"/>
  <c r="D37" i="78"/>
  <c r="D68" i="78"/>
  <c r="D12" i="78"/>
  <c r="D49" i="78"/>
  <c r="D54" i="78"/>
  <c r="D6" i="78"/>
  <c r="D71" i="78"/>
  <c r="D20" i="78"/>
  <c r="D10" i="78"/>
  <c r="D62" i="78"/>
  <c r="D47" i="78"/>
  <c r="D63" i="78"/>
  <c r="D52" i="78"/>
  <c r="D73" i="78"/>
  <c r="D5" i="78"/>
  <c r="D45" i="78"/>
  <c r="D69" i="78"/>
  <c r="D30" i="78"/>
  <c r="D23" i="78"/>
  <c r="D40" i="78"/>
  <c r="D74" i="78"/>
  <c r="D65" i="78"/>
  <c r="D14" i="78"/>
  <c r="D17" i="78"/>
  <c r="D38" i="78"/>
  <c r="D27" i="78"/>
  <c r="D55" i="78"/>
  <c r="D41" i="78"/>
  <c r="D9" i="78"/>
  <c r="D21" i="78"/>
  <c r="D32" i="78"/>
  <c r="D34" i="78"/>
  <c r="D15" i="78"/>
  <c r="D70" i="78"/>
  <c r="D39" i="78"/>
  <c r="D61" i="78"/>
  <c r="D51" i="78"/>
  <c r="D66" i="78"/>
  <c r="D46" i="78"/>
  <c r="D25" i="78"/>
  <c r="D56" i="78"/>
  <c r="D58" i="78"/>
  <c r="O87" i="73"/>
  <c r="O19" i="65"/>
  <c r="Y13" i="65" s="1"/>
  <c r="AA13" i="65" s="1"/>
  <c r="AC13" i="65" s="1"/>
  <c r="B12" i="74"/>
  <c r="O35" i="73" s="1"/>
  <c r="D43" i="78" s="1"/>
  <c r="U29" i="80" l="1"/>
  <c r="AV18" i="80" s="1"/>
  <c r="AV18" i="79"/>
  <c r="AA16" i="65"/>
  <c r="AC16" i="65" s="1"/>
  <c r="AA20" i="65"/>
  <c r="AC20" i="65" s="1"/>
  <c r="AA26" i="65"/>
  <c r="AC26" i="65" s="1"/>
  <c r="AA15" i="65"/>
  <c r="AC15" i="65" s="1"/>
  <c r="AA22" i="65"/>
  <c r="AC22" i="65" s="1"/>
  <c r="AA17" i="65"/>
  <c r="AC17" i="65" s="1"/>
  <c r="AA21" i="65"/>
  <c r="AC21" i="65" s="1"/>
  <c r="AA12" i="65"/>
  <c r="AC12" i="65" s="1"/>
  <c r="AA23" i="65"/>
  <c r="AC23" i="65" s="1"/>
  <c r="AA19" i="65"/>
  <c r="AC19" i="65" s="1"/>
  <c r="AA9" i="65"/>
  <c r="AC9" i="65" s="1"/>
  <c r="AA25" i="65"/>
  <c r="AC25" i="65" s="1"/>
  <c r="AA10" i="65"/>
  <c r="AC10" i="65" s="1"/>
  <c r="AA11" i="65"/>
  <c r="AC11" i="65" s="1"/>
  <c r="AA8" i="65"/>
  <c r="AC8" i="65" s="1"/>
  <c r="AA14" i="65"/>
  <c r="AC14" i="65" s="1"/>
  <c r="AA24" i="65"/>
  <c r="AC24" i="65" s="1"/>
  <c r="AA18" i="65"/>
  <c r="AC18" i="65" s="1"/>
  <c r="AA7" i="65"/>
  <c r="AC7" i="65" s="1"/>
  <c r="AA6" i="65"/>
  <c r="AC6" i="65" s="1"/>
  <c r="D72" i="78"/>
  <c r="O58" i="73"/>
  <c r="O12" i="73"/>
  <c r="T6" i="71"/>
  <c r="T7" i="71"/>
  <c r="AD14" i="65" l="1"/>
  <c r="AD23" i="65"/>
  <c r="Q39" i="65" s="1"/>
  <c r="AD20" i="65"/>
  <c r="Q33" i="65" s="1"/>
  <c r="AD12" i="65"/>
  <c r="AD26" i="65"/>
  <c r="Q45" i="65" s="1"/>
  <c r="AD16" i="65"/>
  <c r="AD21" i="65"/>
  <c r="Q35" i="65" s="1"/>
  <c r="AD7" i="65"/>
  <c r="AD10" i="65"/>
  <c r="AD17" i="65"/>
  <c r="Q27" i="65" s="1"/>
  <c r="AD11" i="65"/>
  <c r="AD25" i="65"/>
  <c r="Q43" i="65" s="1"/>
  <c r="AD22" i="65"/>
  <c r="Q37" i="65" s="1"/>
  <c r="AD8" i="65"/>
  <c r="AD18" i="65"/>
  <c r="Q29" i="65" s="1"/>
  <c r="AD9" i="65"/>
  <c r="AD15" i="65"/>
  <c r="AD6" i="65"/>
  <c r="AD24" i="65"/>
  <c r="Q41" i="65" s="1"/>
  <c r="AD19" i="65"/>
  <c r="Q31" i="65" s="1"/>
  <c r="AD13" i="65"/>
  <c r="D60" i="78"/>
  <c r="D19" i="78"/>
  <c r="T8" i="71"/>
  <c r="B15" i="71"/>
  <c r="T5" i="71"/>
  <c r="AC5" i="71"/>
  <c r="T4" i="71"/>
  <c r="K4" i="71"/>
  <c r="K6" i="71"/>
  <c r="K8" i="71"/>
  <c r="K10" i="71"/>
  <c r="K12" i="71"/>
  <c r="K14" i="71"/>
  <c r="T9" i="71"/>
  <c r="T11" i="71"/>
  <c r="T13" i="71"/>
  <c r="T15" i="71"/>
  <c r="AC4" i="71"/>
  <c r="AC6" i="71"/>
  <c r="AC8" i="71"/>
  <c r="AC10" i="71"/>
  <c r="AC12" i="71"/>
  <c r="AC14" i="71"/>
  <c r="B6" i="71"/>
  <c r="B8" i="71"/>
  <c r="B10" i="71"/>
  <c r="B12" i="71"/>
  <c r="B14" i="71"/>
  <c r="B4" i="71"/>
  <c r="K5" i="71"/>
  <c r="K7" i="71"/>
  <c r="K9" i="71"/>
  <c r="K11" i="71"/>
  <c r="K13" i="71"/>
  <c r="K15" i="71"/>
  <c r="T10" i="71"/>
  <c r="T12" i="71"/>
  <c r="T14" i="71"/>
  <c r="AC7" i="71"/>
  <c r="AC9" i="71"/>
  <c r="AC11" i="71"/>
  <c r="AC13" i="71"/>
  <c r="AC15" i="71"/>
  <c r="B5" i="71"/>
  <c r="B7" i="71"/>
  <c r="B9" i="71"/>
  <c r="B11" i="71"/>
  <c r="B13" i="71"/>
  <c r="B16" i="69" l="1"/>
  <c r="B15" i="69"/>
  <c r="B14" i="69"/>
  <c r="B13" i="69"/>
  <c r="B12" i="69"/>
  <c r="B11" i="69"/>
  <c r="B10" i="69"/>
  <c r="B9" i="69"/>
  <c r="B8" i="69"/>
  <c r="B7" i="69"/>
  <c r="B6" i="69"/>
  <c r="B5" i="69"/>
  <c r="P27" i="68"/>
  <c r="M16" i="69" s="1"/>
  <c r="B27" i="68"/>
  <c r="P25" i="68"/>
  <c r="M15" i="69" s="1"/>
  <c r="B25" i="68"/>
  <c r="P23" i="68"/>
  <c r="M14" i="69" s="1"/>
  <c r="B23" i="68"/>
  <c r="P21" i="68"/>
  <c r="M13" i="69" s="1"/>
  <c r="B21" i="68"/>
  <c r="AQ19" i="68"/>
  <c r="P19" i="68"/>
  <c r="M12" i="69" s="1"/>
  <c r="B19" i="68"/>
  <c r="AQ17" i="68"/>
  <c r="AM17" i="68"/>
  <c r="AI17" i="68"/>
  <c r="AE17" i="68"/>
  <c r="P17" i="68"/>
  <c r="M11" i="69" s="1"/>
  <c r="B17" i="68"/>
  <c r="AQ16" i="68"/>
  <c r="AM16" i="68"/>
  <c r="AI16" i="68"/>
  <c r="AE16" i="68"/>
  <c r="AQ15" i="68"/>
  <c r="AM15" i="68"/>
  <c r="AI15" i="68"/>
  <c r="AE15" i="68"/>
  <c r="P15" i="68"/>
  <c r="M10" i="69" s="1"/>
  <c r="B15" i="68"/>
  <c r="AQ14" i="68"/>
  <c r="AM14" i="68"/>
  <c r="AI14" i="68"/>
  <c r="AE14" i="68"/>
  <c r="AQ13" i="68"/>
  <c r="AM13" i="68"/>
  <c r="AI13" i="68"/>
  <c r="AE13" i="68"/>
  <c r="P13" i="68"/>
  <c r="Z10" i="68" s="1"/>
  <c r="B13" i="68"/>
  <c r="AQ12" i="68"/>
  <c r="AM12" i="68"/>
  <c r="AI12" i="68"/>
  <c r="AE12" i="68"/>
  <c r="AQ11" i="68"/>
  <c r="AM11" i="68"/>
  <c r="AI11" i="68"/>
  <c r="AE11" i="68"/>
  <c r="P11" i="68"/>
  <c r="M8" i="69" s="1"/>
  <c r="B11" i="68"/>
  <c r="AQ10" i="68"/>
  <c r="AM10" i="68"/>
  <c r="AI10" i="68"/>
  <c r="AE10" i="68"/>
  <c r="AQ9" i="68"/>
  <c r="AM9" i="68"/>
  <c r="AI9" i="68"/>
  <c r="AE9" i="68"/>
  <c r="P9" i="68"/>
  <c r="M7" i="69" s="1"/>
  <c r="B9" i="68"/>
  <c r="AQ8" i="68"/>
  <c r="AM8" i="68"/>
  <c r="AI8" i="68"/>
  <c r="AE8" i="68"/>
  <c r="AQ7" i="68"/>
  <c r="AM7" i="68"/>
  <c r="AI7" i="68"/>
  <c r="AE7" i="68"/>
  <c r="P7" i="68"/>
  <c r="M6" i="69" s="1"/>
  <c r="B7" i="68"/>
  <c r="AQ6" i="68"/>
  <c r="AM6" i="68"/>
  <c r="AI6" i="68"/>
  <c r="AE6" i="68"/>
  <c r="P5" i="68"/>
  <c r="Z6" i="68" s="1"/>
  <c r="B5" i="68"/>
  <c r="P27" i="66"/>
  <c r="Z17" i="66" s="1"/>
  <c r="B27" i="66"/>
  <c r="P25" i="66"/>
  <c r="J15" i="69" s="1"/>
  <c r="B25" i="66"/>
  <c r="P23" i="66"/>
  <c r="J14" i="69" s="1"/>
  <c r="B23" i="66"/>
  <c r="P21" i="66"/>
  <c r="J13" i="69" s="1"/>
  <c r="B21" i="66"/>
  <c r="AQ19" i="66"/>
  <c r="P19" i="66"/>
  <c r="J12" i="69" s="1"/>
  <c r="B19" i="66"/>
  <c r="AQ17" i="66"/>
  <c r="AM17" i="66"/>
  <c r="AI17" i="66"/>
  <c r="AE17" i="66"/>
  <c r="P17" i="66"/>
  <c r="J11" i="69" s="1"/>
  <c r="B17" i="66"/>
  <c r="AQ16" i="66"/>
  <c r="AM16" i="66"/>
  <c r="AI16" i="66"/>
  <c r="AE16" i="66"/>
  <c r="AQ15" i="66"/>
  <c r="AM15" i="66"/>
  <c r="AI15" i="66"/>
  <c r="AE15" i="66"/>
  <c r="P15" i="66"/>
  <c r="Z11" i="66" s="1"/>
  <c r="B15" i="66"/>
  <c r="AQ14" i="66"/>
  <c r="AM14" i="66"/>
  <c r="AI14" i="66"/>
  <c r="AE14" i="66"/>
  <c r="AQ13" i="66"/>
  <c r="AM13" i="66"/>
  <c r="AI13" i="66"/>
  <c r="AE13" i="66"/>
  <c r="P13" i="66"/>
  <c r="J9" i="69" s="1"/>
  <c r="B13" i="66"/>
  <c r="AQ12" i="66"/>
  <c r="AM12" i="66"/>
  <c r="AI12" i="66"/>
  <c r="AE12" i="66"/>
  <c r="AQ11" i="66"/>
  <c r="AM11" i="66"/>
  <c r="AI11" i="66"/>
  <c r="AE11" i="66"/>
  <c r="P11" i="66"/>
  <c r="J8" i="69" s="1"/>
  <c r="B11" i="66"/>
  <c r="AQ10" i="66"/>
  <c r="AM10" i="66"/>
  <c r="AI10" i="66"/>
  <c r="AE10" i="66"/>
  <c r="AQ9" i="66"/>
  <c r="AM9" i="66"/>
  <c r="AI9" i="66"/>
  <c r="AE9" i="66"/>
  <c r="P9" i="66"/>
  <c r="J7" i="69" s="1"/>
  <c r="B9" i="66"/>
  <c r="AQ8" i="66"/>
  <c r="AM8" i="66"/>
  <c r="AI8" i="66"/>
  <c r="AE8" i="66"/>
  <c r="AQ7" i="66"/>
  <c r="AM7" i="66"/>
  <c r="AI7" i="66"/>
  <c r="AE7" i="66"/>
  <c r="P7" i="66"/>
  <c r="Z7" i="66" s="1"/>
  <c r="B7" i="66"/>
  <c r="AQ6" i="66"/>
  <c r="AM6" i="66"/>
  <c r="AI6" i="66"/>
  <c r="AE6" i="66"/>
  <c r="P5" i="66"/>
  <c r="Z6" i="66" s="1"/>
  <c r="B5" i="66"/>
  <c r="AQ41" i="65"/>
  <c r="AR14" i="66" l="1"/>
  <c r="D5" i="71"/>
  <c r="AE6" i="71"/>
  <c r="M11" i="71"/>
  <c r="V4" i="71"/>
  <c r="D6" i="71"/>
  <c r="AE11" i="71"/>
  <c r="M12" i="71"/>
  <c r="V12" i="71"/>
  <c r="D12" i="71"/>
  <c r="AE15" i="71"/>
  <c r="M8" i="71"/>
  <c r="V11" i="71"/>
  <c r="AE5" i="71"/>
  <c r="V5" i="71"/>
  <c r="M13" i="71"/>
  <c r="D13" i="71"/>
  <c r="AE12" i="71"/>
  <c r="V10" i="71"/>
  <c r="M5" i="71"/>
  <c r="D10" i="71"/>
  <c r="AE4" i="71"/>
  <c r="V14" i="71"/>
  <c r="M6" i="71"/>
  <c r="D9" i="71"/>
  <c r="AE7" i="71"/>
  <c r="V8" i="71"/>
  <c r="M7" i="71"/>
  <c r="D14" i="71"/>
  <c r="AE14" i="71"/>
  <c r="V6" i="71"/>
  <c r="M14" i="71"/>
  <c r="D7" i="71"/>
  <c r="AE10" i="71"/>
  <c r="V15" i="71"/>
  <c r="M15" i="71"/>
  <c r="D11" i="71"/>
  <c r="AE8" i="71"/>
  <c r="V13" i="71"/>
  <c r="M9" i="71"/>
  <c r="D8" i="71"/>
  <c r="AE13" i="71"/>
  <c r="V9" i="71"/>
  <c r="M4" i="71"/>
  <c r="D4" i="71"/>
  <c r="AE9" i="71"/>
  <c r="V7" i="71"/>
  <c r="M10" i="71"/>
  <c r="D15" i="71"/>
  <c r="G8" i="62"/>
  <c r="G7" i="62"/>
  <c r="G6" i="69"/>
  <c r="Z12" i="68"/>
  <c r="Z14" i="68"/>
  <c r="Z13" i="68"/>
  <c r="Z16" i="68"/>
  <c r="Z15" i="68"/>
  <c r="Z11" i="68"/>
  <c r="AF12" i="68"/>
  <c r="Z15" i="66"/>
  <c r="Z13" i="66"/>
  <c r="Z14" i="66"/>
  <c r="Z12" i="66"/>
  <c r="AF12" i="66"/>
  <c r="AJ7" i="66"/>
  <c r="AJ10" i="66"/>
  <c r="AN8" i="66"/>
  <c r="AJ13" i="66"/>
  <c r="AF7" i="68"/>
  <c r="AN7" i="68"/>
  <c r="AF8" i="68"/>
  <c r="AN8" i="68"/>
  <c r="AR9" i="68"/>
  <c r="J5" i="69"/>
  <c r="J10" i="69"/>
  <c r="J16" i="69"/>
  <c r="G16" i="69"/>
  <c r="G16" i="62"/>
  <c r="G15" i="69"/>
  <c r="G15" i="62"/>
  <c r="G14" i="69"/>
  <c r="G14" i="62"/>
  <c r="G13" i="69"/>
  <c r="G13" i="62"/>
  <c r="G12" i="69"/>
  <c r="G12" i="62"/>
  <c r="G11" i="62"/>
  <c r="G10" i="69"/>
  <c r="G10" i="62"/>
  <c r="G9" i="69"/>
  <c r="G9" i="62"/>
  <c r="G8" i="69"/>
  <c r="G7" i="69"/>
  <c r="G6" i="62"/>
  <c r="G5" i="69"/>
  <c r="G5" i="62"/>
  <c r="AJ8" i="68"/>
  <c r="AN13" i="68"/>
  <c r="AR13" i="68"/>
  <c r="AR7" i="68"/>
  <c r="AN17" i="68"/>
  <c r="M5" i="69"/>
  <c r="AJ10" i="68"/>
  <c r="AF14" i="68"/>
  <c r="AJ9" i="68"/>
  <c r="AR10" i="68"/>
  <c r="AJ14" i="68"/>
  <c r="AF13" i="68"/>
  <c r="AN14" i="68"/>
  <c r="M9" i="69"/>
  <c r="AJ13" i="68"/>
  <c r="AR14" i="68"/>
  <c r="AF17" i="68"/>
  <c r="AN12" i="68"/>
  <c r="AN7" i="66"/>
  <c r="AR6" i="66"/>
  <c r="AF15" i="66"/>
  <c r="Z8" i="66"/>
  <c r="AJ15" i="66"/>
  <c r="J6" i="69"/>
  <c r="AF8" i="66"/>
  <c r="AJ14" i="66"/>
  <c r="AN15" i="66"/>
  <c r="AF17" i="66"/>
  <c r="AJ17" i="66"/>
  <c r="AR9" i="66"/>
  <c r="AJ11" i="66"/>
  <c r="AF7" i="66"/>
  <c r="AJ6" i="66"/>
  <c r="AR13" i="66"/>
  <c r="AF16" i="66"/>
  <c r="AN6" i="66"/>
  <c r="Z10" i="66"/>
  <c r="AN16" i="66"/>
  <c r="AR16" i="66"/>
  <c r="AF10" i="66"/>
  <c r="G11" i="69"/>
  <c r="AR15" i="68"/>
  <c r="AR16" i="68"/>
  <c r="AJ6" i="68"/>
  <c r="AR6" i="68"/>
  <c r="Z17" i="68"/>
  <c r="AJ15" i="68"/>
  <c r="AJ16" i="68"/>
  <c r="Z7" i="68"/>
  <c r="Z8" i="68"/>
  <c r="AJ11" i="68"/>
  <c r="AR11" i="68"/>
  <c r="AJ12" i="68"/>
  <c r="AR12" i="68"/>
  <c r="AF9" i="68"/>
  <c r="AN9" i="68"/>
  <c r="AF10" i="68"/>
  <c r="AN10" i="68"/>
  <c r="AJ17" i="68"/>
  <c r="AR17" i="68"/>
  <c r="AJ7" i="68"/>
  <c r="AR8" i="68"/>
  <c r="AF15" i="68"/>
  <c r="AN15" i="68"/>
  <c r="AF16" i="68"/>
  <c r="AN16" i="68"/>
  <c r="AF6" i="68"/>
  <c r="AN6" i="68"/>
  <c r="Z9" i="68"/>
  <c r="AF11" i="68"/>
  <c r="AN11" i="68"/>
  <c r="AJ9" i="66"/>
  <c r="AF11" i="66"/>
  <c r="AJ8" i="66"/>
  <c r="AJ12" i="66"/>
  <c r="AR12" i="66"/>
  <c r="AN14" i="66"/>
  <c r="Z16" i="66"/>
  <c r="AR8" i="66"/>
  <c r="AN11" i="66"/>
  <c r="AR17" i="66"/>
  <c r="AF6" i="66"/>
  <c r="AN9" i="66"/>
  <c r="AF14" i="66"/>
  <c r="AJ16" i="66"/>
  <c r="AR7" i="66"/>
  <c r="AF9" i="66"/>
  <c r="AR10" i="66"/>
  <c r="AR11" i="66"/>
  <c r="AN13" i="66"/>
  <c r="AR15" i="66"/>
  <c r="AN17" i="66"/>
  <c r="AN12" i="66"/>
  <c r="AF13" i="66"/>
  <c r="Z9" i="66"/>
  <c r="AN10" i="66"/>
  <c r="AB15" i="66" l="1"/>
  <c r="AK16" i="66"/>
  <c r="AL16" i="66" s="1"/>
  <c r="H26" i="66" s="1"/>
  <c r="AO17" i="66"/>
  <c r="AP17" i="66" s="1"/>
  <c r="K28" i="66" s="1"/>
  <c r="AS11" i="66"/>
  <c r="AT11" i="66" s="1"/>
  <c r="N16" i="66" s="1"/>
  <c r="AB7" i="66"/>
  <c r="AG10" i="68"/>
  <c r="AH10" i="68" s="1"/>
  <c r="E14" i="68" s="1"/>
  <c r="AB10" i="68"/>
  <c r="AO11" i="68"/>
  <c r="AP11" i="68" s="1"/>
  <c r="K16" i="68" s="1"/>
  <c r="AS12" i="68"/>
  <c r="AT12" i="68" s="1"/>
  <c r="N18" i="68" s="1"/>
  <c r="AB9" i="68"/>
  <c r="AK7" i="68"/>
  <c r="AL7" i="68" s="1"/>
  <c r="H8" i="68" s="1"/>
  <c r="AS13" i="68"/>
  <c r="AT13" i="68" s="1"/>
  <c r="N20" i="68" s="1"/>
  <c r="AO14" i="68"/>
  <c r="AP14" i="68" s="1"/>
  <c r="K22" i="68" s="1"/>
  <c r="AG7" i="68"/>
  <c r="AH7" i="68" s="1"/>
  <c r="E8" i="68" s="1"/>
  <c r="AO8" i="66"/>
  <c r="AP8" i="66" s="1"/>
  <c r="K10" i="66" s="1"/>
  <c r="AB9" i="66"/>
  <c r="AS10" i="66"/>
  <c r="AT10" i="66" s="1"/>
  <c r="N14" i="66" s="1"/>
  <c r="AO6" i="66"/>
  <c r="AP6" i="66" s="1"/>
  <c r="K6" i="66" s="1"/>
  <c r="AG13" i="66"/>
  <c r="AH13" i="66" s="1"/>
  <c r="E20" i="66" s="1"/>
  <c r="AG7" i="66"/>
  <c r="AH7" i="66" s="1"/>
  <c r="E8" i="66" s="1"/>
  <c r="AS13" i="66"/>
  <c r="AT13" i="66" s="1"/>
  <c r="N20" i="66" s="1"/>
  <c r="AK12" i="66"/>
  <c r="AL12" i="66" s="1"/>
  <c r="H18" i="66" s="1"/>
  <c r="AG15" i="66"/>
  <c r="AH15" i="66" s="1"/>
  <c r="E24" i="66" s="1"/>
  <c r="AK12" i="68"/>
  <c r="AL12" i="68" s="1"/>
  <c r="H18" i="68" s="1"/>
  <c r="AS17" i="68"/>
  <c r="AT17" i="68" s="1"/>
  <c r="N28" i="68" s="1"/>
  <c r="AS11" i="68"/>
  <c r="AT11" i="68" s="1"/>
  <c r="N16" i="68" s="1"/>
  <c r="AB14" i="68"/>
  <c r="AO16" i="68"/>
  <c r="AP16" i="68" s="1"/>
  <c r="K26" i="68" s="1"/>
  <c r="AK17" i="68"/>
  <c r="AL17" i="68" s="1"/>
  <c r="H28" i="68" s="1"/>
  <c r="AK11" i="68"/>
  <c r="AL11" i="68" s="1"/>
  <c r="H16" i="68" s="1"/>
  <c r="AB6" i="68"/>
  <c r="AG14" i="68"/>
  <c r="AH14" i="68" s="1"/>
  <c r="E22" i="68" s="1"/>
  <c r="AG13" i="68"/>
  <c r="AH13" i="68" s="1"/>
  <c r="E20" i="68" s="1"/>
  <c r="AB13" i="68"/>
  <c r="AB17" i="68"/>
  <c r="AK14" i="68"/>
  <c r="AL14" i="68" s="1"/>
  <c r="H22" i="68" s="1"/>
  <c r="AB12" i="68"/>
  <c r="AO6" i="68"/>
  <c r="AP6" i="68" s="1"/>
  <c r="K6" i="68" s="1"/>
  <c r="AS6" i="68"/>
  <c r="AT6" i="68" s="1"/>
  <c r="N6" i="68" s="1"/>
  <c r="AS10" i="68"/>
  <c r="AT10" i="68" s="1"/>
  <c r="N14" i="68" s="1"/>
  <c r="AG6" i="68"/>
  <c r="AH6" i="68" s="1"/>
  <c r="E6" i="68" s="1"/>
  <c r="AK6" i="68"/>
  <c r="AL6" i="68" s="1"/>
  <c r="H6" i="68" s="1"/>
  <c r="AG16" i="68"/>
  <c r="AH16" i="68" s="1"/>
  <c r="E26" i="68" s="1"/>
  <c r="AO10" i="68"/>
  <c r="AP10" i="68" s="1"/>
  <c r="K14" i="68" s="1"/>
  <c r="AB8" i="68"/>
  <c r="AS16" i="68"/>
  <c r="AT16" i="68" s="1"/>
  <c r="N26" i="68" s="1"/>
  <c r="AK13" i="68"/>
  <c r="AL13" i="68" s="1"/>
  <c r="H20" i="68" s="1"/>
  <c r="AK10" i="68"/>
  <c r="AL10" i="68" s="1"/>
  <c r="H14" i="68" s="1"/>
  <c r="AK9" i="68"/>
  <c r="AL9" i="68" s="1"/>
  <c r="H12" i="68" s="1"/>
  <c r="AO13" i="68"/>
  <c r="AP13" i="68" s="1"/>
  <c r="K20" i="68" s="1"/>
  <c r="AB7" i="68"/>
  <c r="AB16" i="68"/>
  <c r="AB15" i="68"/>
  <c r="AS15" i="68"/>
  <c r="AT15" i="68" s="1"/>
  <c r="N24" i="68" s="1"/>
  <c r="AO8" i="68"/>
  <c r="AP8" i="68" s="1"/>
  <c r="K10" i="68" s="1"/>
  <c r="AS9" i="68"/>
  <c r="AT9" i="68" s="1"/>
  <c r="N12" i="68" s="1"/>
  <c r="AO12" i="68"/>
  <c r="AP12" i="68" s="1"/>
  <c r="K18" i="68" s="1"/>
  <c r="AG8" i="68"/>
  <c r="AH8" i="68" s="1"/>
  <c r="E10" i="68" s="1"/>
  <c r="AO9" i="68"/>
  <c r="AP9" i="68" s="1"/>
  <c r="K12" i="68" s="1"/>
  <c r="AO15" i="68"/>
  <c r="AP15" i="68" s="1"/>
  <c r="K24" i="68" s="1"/>
  <c r="AG11" i="68"/>
  <c r="AH11" i="68" s="1"/>
  <c r="E16" i="68" s="1"/>
  <c r="AG15" i="68"/>
  <c r="AH15" i="68" s="1"/>
  <c r="E24" i="68" s="1"/>
  <c r="AK16" i="68"/>
  <c r="AL16" i="68" s="1"/>
  <c r="H26" i="68" s="1"/>
  <c r="AS7" i="68"/>
  <c r="AT7" i="68" s="1"/>
  <c r="N8" i="68" s="1"/>
  <c r="AK8" i="68"/>
  <c r="AL8" i="68" s="1"/>
  <c r="H10" i="68" s="1"/>
  <c r="AS8" i="68"/>
  <c r="AT8" i="68" s="1"/>
  <c r="N10" i="68" s="1"/>
  <c r="AG9" i="68"/>
  <c r="AH9" i="68" s="1"/>
  <c r="E12" i="68" s="1"/>
  <c r="AK15" i="68"/>
  <c r="AL15" i="68" s="1"/>
  <c r="H24" i="68" s="1"/>
  <c r="AG17" i="68"/>
  <c r="AH17" i="68" s="1"/>
  <c r="E28" i="68" s="1"/>
  <c r="AO7" i="68"/>
  <c r="AP7" i="68" s="1"/>
  <c r="K8" i="68" s="1"/>
  <c r="AO17" i="68"/>
  <c r="AP17" i="68" s="1"/>
  <c r="K28" i="68" s="1"/>
  <c r="AG12" i="68"/>
  <c r="AH12" i="68" s="1"/>
  <c r="E18" i="68" s="1"/>
  <c r="AB11" i="68"/>
  <c r="AS14" i="68"/>
  <c r="AT14" i="68" s="1"/>
  <c r="N22" i="68" s="1"/>
  <c r="AO12" i="66"/>
  <c r="AP12" i="66" s="1"/>
  <c r="K18" i="66" s="1"/>
  <c r="AG10" i="66"/>
  <c r="AH10" i="66" s="1"/>
  <c r="E14" i="66" s="1"/>
  <c r="AG14" i="66"/>
  <c r="AH14" i="66" s="1"/>
  <c r="E22" i="66" s="1"/>
  <c r="AK8" i="66"/>
  <c r="AL8" i="66" s="1"/>
  <c r="H10" i="66" s="1"/>
  <c r="AB13" i="66"/>
  <c r="AO9" i="66"/>
  <c r="AP9" i="66" s="1"/>
  <c r="K12" i="66" s="1"/>
  <c r="AO16" i="66"/>
  <c r="AP16" i="66" s="1"/>
  <c r="K26" i="66" s="1"/>
  <c r="AO15" i="66"/>
  <c r="AP15" i="66" s="1"/>
  <c r="K24" i="66" s="1"/>
  <c r="AB14" i="66"/>
  <c r="AO13" i="66"/>
  <c r="AP13" i="66" s="1"/>
  <c r="K20" i="66" s="1"/>
  <c r="AO10" i="66"/>
  <c r="AP10" i="66" s="1"/>
  <c r="K14" i="66" s="1"/>
  <c r="AG6" i="66"/>
  <c r="AH6" i="66" s="1"/>
  <c r="E6" i="66" s="1"/>
  <c r="AB16" i="66"/>
  <c r="AG11" i="66"/>
  <c r="AH11" i="66" s="1"/>
  <c r="E16" i="66" s="1"/>
  <c r="AK13" i="66"/>
  <c r="AL13" i="66" s="1"/>
  <c r="H20" i="66" s="1"/>
  <c r="AS16" i="66"/>
  <c r="AT16" i="66" s="1"/>
  <c r="N26" i="66" s="1"/>
  <c r="AG8" i="66"/>
  <c r="AH8" i="66" s="1"/>
  <c r="E10" i="66" s="1"/>
  <c r="AK11" i="66"/>
  <c r="AL11" i="66" s="1"/>
  <c r="H16" i="66" s="1"/>
  <c r="AK14" i="66"/>
  <c r="AL14" i="66" s="1"/>
  <c r="H22" i="66" s="1"/>
  <c r="AS17" i="66"/>
  <c r="AT17" i="66" s="1"/>
  <c r="N28" i="66" s="1"/>
  <c r="AK9" i="66"/>
  <c r="AL9" i="66" s="1"/>
  <c r="H12" i="66" s="1"/>
  <c r="AS6" i="66"/>
  <c r="AT6" i="66" s="1"/>
  <c r="N6" i="66" s="1"/>
  <c r="AG17" i="66"/>
  <c r="AH17" i="66" s="1"/>
  <c r="E28" i="66" s="1"/>
  <c r="AO11" i="66"/>
  <c r="AP11" i="66" s="1"/>
  <c r="K16" i="66" s="1"/>
  <c r="AO14" i="66"/>
  <c r="AP14" i="66" s="1"/>
  <c r="K22" i="66" s="1"/>
  <c r="AB12" i="66"/>
  <c r="AB8" i="66"/>
  <c r="AG16" i="66"/>
  <c r="AH16" i="66" s="1"/>
  <c r="E26" i="66" s="1"/>
  <c r="AS8" i="66"/>
  <c r="AT8" i="66" s="1"/>
  <c r="N10" i="66" s="1"/>
  <c r="AS12" i="66"/>
  <c r="AT12" i="66" s="1"/>
  <c r="N18" i="66" s="1"/>
  <c r="AK10" i="66"/>
  <c r="AL10" i="66" s="1"/>
  <c r="H14" i="66" s="1"/>
  <c r="AS9" i="66"/>
  <c r="AT9" i="66" s="1"/>
  <c r="N12" i="66" s="1"/>
  <c r="AK7" i="66"/>
  <c r="AL7" i="66" s="1"/>
  <c r="H8" i="66" s="1"/>
  <c r="AK6" i="66"/>
  <c r="AL6" i="66" s="1"/>
  <c r="H6" i="66" s="1"/>
  <c r="AK15" i="66"/>
  <c r="AL15" i="66" s="1"/>
  <c r="H24" i="66" s="1"/>
  <c r="AG12" i="66"/>
  <c r="AH12" i="66" s="1"/>
  <c r="E18" i="66" s="1"/>
  <c r="AO7" i="66"/>
  <c r="AP7" i="66" s="1"/>
  <c r="K8" i="66" s="1"/>
  <c r="AB17" i="66"/>
  <c r="AS14" i="66"/>
  <c r="AT14" i="66" s="1"/>
  <c r="N22" i="66" s="1"/>
  <c r="AB6" i="66"/>
  <c r="AS15" i="66"/>
  <c r="AT15" i="66" s="1"/>
  <c r="N24" i="66" s="1"/>
  <c r="AG9" i="66"/>
  <c r="AH9" i="66" s="1"/>
  <c r="E12" i="66" s="1"/>
  <c r="AS7" i="66"/>
  <c r="AT7" i="66" s="1"/>
  <c r="N8" i="66" s="1"/>
  <c r="AK17" i="66"/>
  <c r="AL17" i="66" s="1"/>
  <c r="H28" i="66" s="1"/>
  <c r="AB10" i="66"/>
  <c r="AB11" i="66"/>
  <c r="B16" i="62"/>
  <c r="B14" i="62"/>
  <c r="B15" i="62"/>
  <c r="B13" i="62"/>
  <c r="B12" i="62"/>
  <c r="B11" i="62"/>
  <c r="B10" i="62"/>
  <c r="B9" i="62"/>
  <c r="B8" i="62"/>
  <c r="B7" i="62"/>
  <c r="B6" i="62"/>
  <c r="B5" i="62"/>
  <c r="B7" i="15"/>
  <c r="L32" i="72" s="1"/>
  <c r="O47" i="72" s="1"/>
  <c r="M20" i="72" s="1"/>
  <c r="L33" i="72"/>
  <c r="O32" i="72" s="1"/>
  <c r="B11" i="15"/>
  <c r="L34" i="72" s="1"/>
  <c r="O33" i="72" s="1"/>
  <c r="B13" i="15"/>
  <c r="L35" i="72" s="1"/>
  <c r="O46" i="72" s="1"/>
  <c r="M19" i="72" s="1"/>
  <c r="B5" i="15"/>
  <c r="L31" i="72" s="1"/>
  <c r="O51" i="72" s="1"/>
  <c r="M24" i="72" s="1"/>
  <c r="U35" i="72" l="1"/>
  <c r="X44" i="72" s="1"/>
  <c r="C35" i="72"/>
  <c r="AD35" i="72"/>
  <c r="AG42" i="72" s="1"/>
  <c r="U34" i="72"/>
  <c r="X49" i="72" s="1"/>
  <c r="V22" i="72" s="1"/>
  <c r="AD34" i="72"/>
  <c r="AG39" i="72" s="1"/>
  <c r="C34" i="72"/>
  <c r="F34" i="72" s="1"/>
  <c r="U33" i="72"/>
  <c r="X31" i="72" s="1"/>
  <c r="V4" i="72" s="1"/>
  <c r="AD33" i="72"/>
  <c r="AG47" i="72" s="1"/>
  <c r="AE20" i="72" s="1"/>
  <c r="C33" i="72"/>
  <c r="F33" i="72" s="1"/>
  <c r="U31" i="72"/>
  <c r="X51" i="72" s="1"/>
  <c r="V24" i="72" s="1"/>
  <c r="C31" i="72"/>
  <c r="AD31" i="72"/>
  <c r="AG36" i="72" s="1"/>
  <c r="AE9" i="72" s="1"/>
  <c r="U32" i="72"/>
  <c r="AD32" i="72"/>
  <c r="AG31" i="72" s="1"/>
  <c r="C32" i="72"/>
  <c r="O27" i="68"/>
  <c r="Y17" i="68" s="1"/>
  <c r="O17" i="68"/>
  <c r="Y12" i="68" s="1"/>
  <c r="O25" i="68"/>
  <c r="Y16" i="68" s="1"/>
  <c r="O23" i="68"/>
  <c r="Y15" i="68" s="1"/>
  <c r="O19" i="68"/>
  <c r="L12" i="69" s="1"/>
  <c r="O21" i="68"/>
  <c r="Y14" i="68" s="1"/>
  <c r="O15" i="68"/>
  <c r="L10" i="69" s="1"/>
  <c r="O13" i="68"/>
  <c r="L9" i="69" s="1"/>
  <c r="O11" i="68"/>
  <c r="Y9" i="68" s="1"/>
  <c r="O9" i="68"/>
  <c r="L7" i="69" s="1"/>
  <c r="O7" i="68"/>
  <c r="L6" i="69" s="1"/>
  <c r="O5" i="68"/>
  <c r="L5" i="69" s="1"/>
  <c r="O27" i="66"/>
  <c r="I16" i="69" s="1"/>
  <c r="O25" i="66"/>
  <c r="Y16" i="66" s="1"/>
  <c r="O23" i="66"/>
  <c r="I14" i="69" s="1"/>
  <c r="O21" i="66"/>
  <c r="I13" i="69" s="1"/>
  <c r="O19" i="66"/>
  <c r="Y13" i="66" s="1"/>
  <c r="O17" i="66"/>
  <c r="Y12" i="66" s="1"/>
  <c r="O15" i="66"/>
  <c r="I10" i="69" s="1"/>
  <c r="O13" i="66"/>
  <c r="I9" i="69" s="1"/>
  <c r="O11" i="66"/>
  <c r="I8" i="69" s="1"/>
  <c r="O9" i="66"/>
  <c r="I7" i="69" s="1"/>
  <c r="O7" i="66"/>
  <c r="Y7" i="66" s="1"/>
  <c r="O5" i="66"/>
  <c r="I5" i="69" s="1"/>
  <c r="F38" i="72" l="1"/>
  <c r="D11" i="72" s="1"/>
  <c r="F32" i="72"/>
  <c r="D5" i="72" s="1"/>
  <c r="F42" i="72"/>
  <c r="D15" i="72" s="1"/>
  <c r="F31" i="72"/>
  <c r="D4" i="72" s="1"/>
  <c r="F43" i="72"/>
  <c r="D16" i="72" s="1"/>
  <c r="F35" i="72"/>
  <c r="D8" i="72" s="1"/>
  <c r="D7" i="72"/>
  <c r="F39" i="72"/>
  <c r="D12" i="72" s="1"/>
  <c r="V17" i="72"/>
  <c r="X42" i="72"/>
  <c r="V15" i="72" s="1"/>
  <c r="D6" i="72"/>
  <c r="F45" i="72"/>
  <c r="D18" i="72" s="1"/>
  <c r="L16" i="69"/>
  <c r="M8" i="72"/>
  <c r="M10" i="72"/>
  <c r="M5" i="72"/>
  <c r="AE10" i="72"/>
  <c r="AE7" i="72"/>
  <c r="V11" i="72"/>
  <c r="D9" i="72"/>
  <c r="V6" i="72"/>
  <c r="V10" i="72"/>
  <c r="V5" i="72"/>
  <c r="V9" i="72"/>
  <c r="M11" i="72"/>
  <c r="M13" i="72"/>
  <c r="M6" i="72"/>
  <c r="M9" i="72"/>
  <c r="M7" i="72"/>
  <c r="AE15" i="72"/>
  <c r="AE13" i="72"/>
  <c r="AE11" i="72"/>
  <c r="AE14" i="72"/>
  <c r="D14" i="72"/>
  <c r="D10" i="72"/>
  <c r="AE12" i="72"/>
  <c r="AE4" i="72"/>
  <c r="F8" i="62"/>
  <c r="F16" i="62"/>
  <c r="F6" i="69"/>
  <c r="Y13" i="68"/>
  <c r="L11" i="69"/>
  <c r="L13" i="69"/>
  <c r="L14" i="69"/>
  <c r="L15" i="69"/>
  <c r="Y7" i="68"/>
  <c r="Y10" i="68"/>
  <c r="Y11" i="68"/>
  <c r="L8" i="69"/>
  <c r="Y8" i="68"/>
  <c r="Y6" i="68"/>
  <c r="Y17" i="66"/>
  <c r="Y14" i="66"/>
  <c r="I15" i="69"/>
  <c r="Y10" i="66"/>
  <c r="I12" i="69"/>
  <c r="Y15" i="66"/>
  <c r="Y9" i="66"/>
  <c r="I11" i="69"/>
  <c r="Y11" i="66"/>
  <c r="Y8" i="66"/>
  <c r="I6" i="69"/>
  <c r="Y6" i="66"/>
  <c r="F14" i="69"/>
  <c r="F14" i="62"/>
  <c r="F16" i="69"/>
  <c r="F7" i="62"/>
  <c r="F12" i="62"/>
  <c r="F15" i="69"/>
  <c r="F15" i="62"/>
  <c r="F13" i="62"/>
  <c r="F13" i="69"/>
  <c r="F11" i="69"/>
  <c r="F11" i="62"/>
  <c r="F10" i="62"/>
  <c r="F10" i="69"/>
  <c r="F12" i="69"/>
  <c r="F9" i="69"/>
  <c r="F9" i="62"/>
  <c r="F7" i="69"/>
  <c r="F6" i="62"/>
  <c r="F8" i="69"/>
  <c r="F5" i="62"/>
  <c r="F5" i="69"/>
  <c r="Q11" i="65" l="1"/>
  <c r="Q21" i="65"/>
  <c r="Q19" i="65"/>
  <c r="Q13" i="65"/>
  <c r="Q25" i="65"/>
  <c r="Q15" i="65"/>
  <c r="Q23" i="65"/>
  <c r="Q7" i="65"/>
  <c r="Q5" i="65"/>
  <c r="Q17" i="65"/>
  <c r="Q9" i="65"/>
  <c r="AA9" i="68"/>
  <c r="AC9" i="68" s="1"/>
  <c r="AA14" i="68"/>
  <c r="AC14" i="68" s="1"/>
  <c r="AA11" i="68"/>
  <c r="AC11" i="68" s="1"/>
  <c r="AA13" i="68"/>
  <c r="AC13" i="68" s="1"/>
  <c r="AA7" i="68"/>
  <c r="AC7" i="68" s="1"/>
  <c r="AA6" i="68"/>
  <c r="AC6" i="68" s="1"/>
  <c r="AA15" i="68"/>
  <c r="AC15" i="68" s="1"/>
  <c r="AA17" i="68"/>
  <c r="AC17" i="68" s="1"/>
  <c r="AA12" i="68"/>
  <c r="AC12" i="68" s="1"/>
  <c r="AA10" i="68"/>
  <c r="AC10" i="68" s="1"/>
  <c r="AA16" i="68"/>
  <c r="AC16" i="68" s="1"/>
  <c r="AA8" i="68"/>
  <c r="AC8" i="68" s="1"/>
  <c r="AA11" i="66"/>
  <c r="AC11" i="66" s="1"/>
  <c r="AA13" i="66"/>
  <c r="AC13" i="66" s="1"/>
  <c r="AA10" i="66"/>
  <c r="AC10" i="66" s="1"/>
  <c r="AA14" i="66"/>
  <c r="AC14" i="66" s="1"/>
  <c r="AA6" i="66"/>
  <c r="AC6" i="66" s="1"/>
  <c r="AA7" i="66"/>
  <c r="AC7" i="66" s="1"/>
  <c r="AA9" i="66"/>
  <c r="AC9" i="66" s="1"/>
  <c r="AA16" i="66"/>
  <c r="AC16" i="66" s="1"/>
  <c r="AA15" i="66"/>
  <c r="AC15" i="66" s="1"/>
  <c r="AA17" i="66"/>
  <c r="AC17" i="66" s="1"/>
  <c r="AA8" i="66"/>
  <c r="AC8" i="66" s="1"/>
  <c r="AA12" i="66"/>
  <c r="AC12" i="66" s="1"/>
  <c r="AQ36" i="15"/>
  <c r="H6" i="62" l="1"/>
  <c r="H16" i="69"/>
  <c r="H7" i="69"/>
  <c r="H9" i="69"/>
  <c r="H15" i="69"/>
  <c r="H5" i="62"/>
  <c r="H12" i="69"/>
  <c r="AD14" i="68"/>
  <c r="Q21" i="68" s="1"/>
  <c r="N13" i="69" s="1"/>
  <c r="AD12" i="68"/>
  <c r="Q17" i="68" s="1"/>
  <c r="N11" i="69" s="1"/>
  <c r="AD15" i="68"/>
  <c r="Q23" i="68" s="1"/>
  <c r="N14" i="69" s="1"/>
  <c r="AD6" i="68"/>
  <c r="Q5" i="68" s="1"/>
  <c r="N5" i="69" s="1"/>
  <c r="AD16" i="68"/>
  <c r="Q25" i="68" s="1"/>
  <c r="N15" i="69" s="1"/>
  <c r="AD11" i="68"/>
  <c r="Q15" i="68" s="1"/>
  <c r="N10" i="69" s="1"/>
  <c r="AD9" i="68"/>
  <c r="Q11" i="68" s="1"/>
  <c r="N8" i="69" s="1"/>
  <c r="AD10" i="68"/>
  <c r="Q13" i="68" s="1"/>
  <c r="N9" i="69" s="1"/>
  <c r="AD17" i="68"/>
  <c r="Q27" i="68" s="1"/>
  <c r="N16" i="69" s="1"/>
  <c r="AD7" i="68"/>
  <c r="Q7" i="68" s="1"/>
  <c r="N6" i="69" s="1"/>
  <c r="AD8" i="68"/>
  <c r="Q9" i="68" s="1"/>
  <c r="N7" i="69" s="1"/>
  <c r="AD13" i="68"/>
  <c r="Q19" i="68" s="1"/>
  <c r="N12" i="69" s="1"/>
  <c r="AD13" i="66"/>
  <c r="Q19" i="66" s="1"/>
  <c r="K12" i="69" s="1"/>
  <c r="AD7" i="66"/>
  <c r="Q7" i="66" s="1"/>
  <c r="K6" i="69" s="1"/>
  <c r="AD15" i="66"/>
  <c r="Q23" i="66" s="1"/>
  <c r="K14" i="69" s="1"/>
  <c r="AD11" i="66"/>
  <c r="Q15" i="66" s="1"/>
  <c r="K10" i="69" s="1"/>
  <c r="AD9" i="66"/>
  <c r="Q11" i="66" s="1"/>
  <c r="K8" i="69" s="1"/>
  <c r="AD17" i="66"/>
  <c r="Q27" i="66" s="1"/>
  <c r="K16" i="69" s="1"/>
  <c r="AD12" i="66"/>
  <c r="Q17" i="66" s="1"/>
  <c r="K11" i="69" s="1"/>
  <c r="AD6" i="66"/>
  <c r="Q5" i="66" s="1"/>
  <c r="K5" i="69" s="1"/>
  <c r="AD10" i="66"/>
  <c r="Q13" i="66" s="1"/>
  <c r="K9" i="69" s="1"/>
  <c r="AD8" i="66"/>
  <c r="Q9" i="66" s="1"/>
  <c r="K7" i="69" s="1"/>
  <c r="AD14" i="66"/>
  <c r="Q21" i="66" s="1"/>
  <c r="K13" i="69" s="1"/>
  <c r="AD16" i="66"/>
  <c r="Q25" i="66" s="1"/>
  <c r="K15" i="69" s="1"/>
  <c r="H10" i="69"/>
  <c r="H8" i="69"/>
  <c r="H14" i="62"/>
  <c r="H11" i="62"/>
  <c r="AQ15" i="15"/>
  <c r="AQ14" i="15"/>
  <c r="AQ13" i="15"/>
  <c r="AQ12" i="15"/>
  <c r="AQ11" i="15"/>
  <c r="AQ10" i="15"/>
  <c r="AQ9" i="15"/>
  <c r="AQ8" i="15"/>
  <c r="AQ7" i="15"/>
  <c r="AQ6" i="15"/>
  <c r="AM16" i="15"/>
  <c r="AM15" i="15"/>
  <c r="AM14" i="15"/>
  <c r="AM13" i="15"/>
  <c r="AM12" i="15"/>
  <c r="AM11" i="15"/>
  <c r="AM10" i="15"/>
  <c r="AM9" i="15"/>
  <c r="AM8" i="15"/>
  <c r="AM7" i="15"/>
  <c r="AM6" i="15"/>
  <c r="AE16" i="15"/>
  <c r="AE15" i="15"/>
  <c r="AE14" i="15"/>
  <c r="AE13" i="15"/>
  <c r="AE12" i="15"/>
  <c r="AE11" i="15"/>
  <c r="AE10" i="15"/>
  <c r="AE9" i="15"/>
  <c r="AE8" i="15"/>
  <c r="AE7" i="15"/>
  <c r="AE6" i="15"/>
  <c r="AR25" i="15" l="1"/>
  <c r="AR24" i="15"/>
  <c r="AR16" i="15"/>
  <c r="AR8" i="15"/>
  <c r="AR23" i="15"/>
  <c r="AR11" i="15"/>
  <c r="AR26" i="15"/>
  <c r="AR22" i="15"/>
  <c r="AR18" i="15"/>
  <c r="AR14" i="15"/>
  <c r="AR10" i="15"/>
  <c r="AR6" i="15"/>
  <c r="AR21" i="15"/>
  <c r="AR17" i="15"/>
  <c r="AR13" i="15"/>
  <c r="AR9" i="15"/>
  <c r="AR28" i="15"/>
  <c r="AR20" i="15"/>
  <c r="AR12" i="15"/>
  <c r="AR27" i="15"/>
  <c r="AR19" i="15"/>
  <c r="AR15" i="15"/>
  <c r="AR7" i="15"/>
  <c r="AN25" i="15"/>
  <c r="AN21" i="15"/>
  <c r="AN17" i="15"/>
  <c r="AN13" i="15"/>
  <c r="AN7" i="15"/>
  <c r="AN26" i="15"/>
  <c r="AN22" i="15"/>
  <c r="AN18" i="15"/>
  <c r="AN14" i="15"/>
  <c r="AN10" i="15"/>
  <c r="AN8" i="15"/>
  <c r="AN27" i="15"/>
  <c r="AN23" i="15"/>
  <c r="AN19" i="15"/>
  <c r="AN15" i="15"/>
  <c r="AN11" i="15"/>
  <c r="AN9" i="15"/>
  <c r="AN28" i="15"/>
  <c r="AN24" i="15"/>
  <c r="AN20" i="15"/>
  <c r="AN16" i="15"/>
  <c r="AN12" i="15"/>
  <c r="AN6" i="15"/>
  <c r="AF28" i="15"/>
  <c r="AF26" i="15"/>
  <c r="AF22" i="15"/>
  <c r="AF24" i="15"/>
  <c r="AF25" i="15"/>
  <c r="AF19" i="15"/>
  <c r="AF7" i="15"/>
  <c r="AF12" i="15"/>
  <c r="AF21" i="15"/>
  <c r="AF20" i="15"/>
  <c r="AF16" i="15"/>
  <c r="AF18" i="15"/>
  <c r="AF17" i="15"/>
  <c r="AF15" i="15"/>
  <c r="AF6" i="15"/>
  <c r="AF8" i="15"/>
  <c r="AF9" i="15"/>
  <c r="AF23" i="15"/>
  <c r="AF27" i="15"/>
  <c r="AF10" i="15"/>
  <c r="AF14" i="15"/>
  <c r="AF13" i="15"/>
  <c r="AF11" i="15"/>
  <c r="H13" i="62"/>
  <c r="H13" i="69"/>
  <c r="H12" i="62"/>
  <c r="H15" i="62"/>
  <c r="H6" i="69"/>
  <c r="H10" i="62"/>
  <c r="H9" i="62"/>
  <c r="H8" i="62"/>
  <c r="H11" i="69"/>
  <c r="H5" i="69"/>
  <c r="H7" i="62"/>
  <c r="H14" i="69"/>
  <c r="H16" i="62"/>
  <c r="P7" i="15"/>
  <c r="P9" i="15"/>
  <c r="P11" i="15"/>
  <c r="P13" i="15"/>
  <c r="P15" i="15"/>
  <c r="P5" i="15"/>
  <c r="P17" i="15"/>
  <c r="P19" i="15"/>
  <c r="P21" i="15"/>
  <c r="P23" i="15"/>
  <c r="P25" i="15"/>
  <c r="AS19" i="15" l="1"/>
  <c r="AT19" i="15" s="1"/>
  <c r="N32" i="15" s="1"/>
  <c r="AO16" i="15"/>
  <c r="AP16" i="15" s="1"/>
  <c r="K26" i="15" s="1"/>
  <c r="AO9" i="15"/>
  <c r="AP9" i="15" s="1"/>
  <c r="K12" i="15" s="1"/>
  <c r="AS27" i="15"/>
  <c r="AT27" i="15" s="1"/>
  <c r="N48" i="15" s="1"/>
  <c r="B95" i="73" s="1"/>
  <c r="AS9" i="15"/>
  <c r="AT9" i="15" s="1"/>
  <c r="N12" i="15" s="1"/>
  <c r="AS6" i="15"/>
  <c r="AS22" i="15"/>
  <c r="AT22" i="15" s="1"/>
  <c r="N38" i="15" s="1"/>
  <c r="AS8" i="15"/>
  <c r="AT8" i="15" s="1"/>
  <c r="AS7" i="15"/>
  <c r="AT7" i="15" s="1"/>
  <c r="N8" i="15" s="1"/>
  <c r="AS12" i="15"/>
  <c r="AT12" i="15" s="1"/>
  <c r="N18" i="15" s="1"/>
  <c r="AS13" i="15"/>
  <c r="AT13" i="15" s="1"/>
  <c r="N20" i="15" s="1"/>
  <c r="AS10" i="15"/>
  <c r="AT10" i="15" s="1"/>
  <c r="N14" i="15" s="1"/>
  <c r="AS26" i="15"/>
  <c r="AT26" i="15" s="1"/>
  <c r="N46" i="15" s="1"/>
  <c r="B94" i="73" s="1"/>
  <c r="AS16" i="15"/>
  <c r="AT16" i="15" s="1"/>
  <c r="N26" i="15" s="1"/>
  <c r="AS15" i="15"/>
  <c r="AT15" i="15" s="1"/>
  <c r="N24" i="15" s="1"/>
  <c r="AS20" i="15"/>
  <c r="AT20" i="15" s="1"/>
  <c r="N34" i="15" s="1"/>
  <c r="AS17" i="15"/>
  <c r="AT17" i="15" s="1"/>
  <c r="N28" i="15" s="1"/>
  <c r="AS14" i="15"/>
  <c r="AT14" i="15" s="1"/>
  <c r="N22" i="15" s="1"/>
  <c r="AS11" i="15"/>
  <c r="AT11" i="15" s="1"/>
  <c r="N16" i="15" s="1"/>
  <c r="AS24" i="15"/>
  <c r="AT24" i="15" s="1"/>
  <c r="N42" i="15" s="1"/>
  <c r="B92" i="73" s="1"/>
  <c r="AS28" i="15"/>
  <c r="AT28" i="15" s="1"/>
  <c r="N50" i="15" s="1"/>
  <c r="B96" i="73" s="1"/>
  <c r="AS21" i="15"/>
  <c r="AT21" i="15" s="1"/>
  <c r="N36" i="15" s="1"/>
  <c r="AS18" i="15"/>
  <c r="AT18" i="15" s="1"/>
  <c r="N30" i="15" s="1"/>
  <c r="AS23" i="15"/>
  <c r="AT23" i="15" s="1"/>
  <c r="N40" i="15" s="1"/>
  <c r="B91" i="73" s="1"/>
  <c r="AS25" i="15"/>
  <c r="AT25" i="15" s="1"/>
  <c r="N44" i="15" s="1"/>
  <c r="B93" i="73" s="1"/>
  <c r="AO20" i="15"/>
  <c r="AP20" i="15" s="1"/>
  <c r="K34" i="15" s="1"/>
  <c r="AO11" i="15"/>
  <c r="AP11" i="15" s="1"/>
  <c r="K16" i="15" s="1"/>
  <c r="AO27" i="15"/>
  <c r="AP27" i="15" s="1"/>
  <c r="K48" i="15" s="1"/>
  <c r="B72" i="73" s="1"/>
  <c r="AO18" i="15"/>
  <c r="AP18" i="15" s="1"/>
  <c r="K30" i="15" s="1"/>
  <c r="AO13" i="15"/>
  <c r="AP13" i="15" s="1"/>
  <c r="K20" i="15" s="1"/>
  <c r="AO6" i="15"/>
  <c r="AP6" i="15" s="1"/>
  <c r="K6" i="15" s="1"/>
  <c r="AO24" i="15"/>
  <c r="AP24" i="15" s="1"/>
  <c r="K42" i="15" s="1"/>
  <c r="B69" i="73" s="1"/>
  <c r="AO15" i="15"/>
  <c r="AP15" i="15" s="1"/>
  <c r="K24" i="15" s="1"/>
  <c r="AO8" i="15"/>
  <c r="AP8" i="15" s="1"/>
  <c r="AO22" i="15"/>
  <c r="AP22" i="15" s="1"/>
  <c r="K38" i="15" s="1"/>
  <c r="AO17" i="15"/>
  <c r="AP17" i="15" s="1"/>
  <c r="K28" i="15" s="1"/>
  <c r="AO28" i="15"/>
  <c r="AP28" i="15" s="1"/>
  <c r="K50" i="15" s="1"/>
  <c r="B73" i="73" s="1"/>
  <c r="AO19" i="15"/>
  <c r="AP19" i="15" s="1"/>
  <c r="K32" i="15" s="1"/>
  <c r="AO10" i="15"/>
  <c r="AP10" i="15" s="1"/>
  <c r="K14" i="15" s="1"/>
  <c r="AO26" i="15"/>
  <c r="AP26" i="15" s="1"/>
  <c r="K46" i="15" s="1"/>
  <c r="B71" i="73" s="1"/>
  <c r="AO21" i="15"/>
  <c r="AP21" i="15" s="1"/>
  <c r="K36" i="15" s="1"/>
  <c r="AO23" i="15"/>
  <c r="AP23" i="15" s="1"/>
  <c r="K40" i="15" s="1"/>
  <c r="AO14" i="15"/>
  <c r="AP14" i="15" s="1"/>
  <c r="K22" i="15" s="1"/>
  <c r="AO12" i="15"/>
  <c r="AP12" i="15" s="1"/>
  <c r="K18" i="15" s="1"/>
  <c r="AO7" i="15"/>
  <c r="AP7" i="15" s="1"/>
  <c r="K8" i="15" s="1"/>
  <c r="AO25" i="15"/>
  <c r="AP25" i="15" s="1"/>
  <c r="K44" i="15" s="1"/>
  <c r="B70" i="73" s="1"/>
  <c r="AG10" i="15"/>
  <c r="AH10" i="15" s="1"/>
  <c r="E14" i="15" s="1"/>
  <c r="AG8" i="15"/>
  <c r="AH8" i="15" s="1"/>
  <c r="AG18" i="15"/>
  <c r="AH18" i="15" s="1"/>
  <c r="E30" i="15" s="1"/>
  <c r="AG12" i="15"/>
  <c r="AH12" i="15" s="1"/>
  <c r="E18" i="15" s="1"/>
  <c r="AG24" i="15"/>
  <c r="AH24" i="15" s="1"/>
  <c r="E42" i="15" s="1"/>
  <c r="AG11" i="15"/>
  <c r="AH11" i="15" s="1"/>
  <c r="E16" i="15" s="1"/>
  <c r="AG27" i="15"/>
  <c r="AH27" i="15" s="1"/>
  <c r="E48" i="15" s="1"/>
  <c r="B26" i="73" s="1"/>
  <c r="AG6" i="15"/>
  <c r="AH6" i="15" s="1"/>
  <c r="E6" i="15" s="1"/>
  <c r="AG16" i="15"/>
  <c r="AH16" i="15" s="1"/>
  <c r="E26" i="15" s="1"/>
  <c r="AG7" i="15"/>
  <c r="AH7" i="15" s="1"/>
  <c r="E8" i="15" s="1"/>
  <c r="AG22" i="15"/>
  <c r="AH22" i="15" s="1"/>
  <c r="E38" i="15" s="1"/>
  <c r="AG13" i="15"/>
  <c r="AH13" i="15" s="1"/>
  <c r="E20" i="15" s="1"/>
  <c r="AG23" i="15"/>
  <c r="AH23" i="15" s="1"/>
  <c r="E40" i="15" s="1"/>
  <c r="B22" i="73" s="1"/>
  <c r="AG15" i="15"/>
  <c r="AH15" i="15" s="1"/>
  <c r="E24" i="15" s="1"/>
  <c r="AG20" i="15"/>
  <c r="AH20" i="15" s="1"/>
  <c r="E34" i="15" s="1"/>
  <c r="AG19" i="15"/>
  <c r="AH19" i="15" s="1"/>
  <c r="E32" i="15" s="1"/>
  <c r="AG26" i="15"/>
  <c r="AH26" i="15" s="1"/>
  <c r="E46" i="15" s="1"/>
  <c r="AG14" i="15"/>
  <c r="AH14" i="15" s="1"/>
  <c r="E22" i="15" s="1"/>
  <c r="AG9" i="15"/>
  <c r="AH9" i="15" s="1"/>
  <c r="E12" i="15" s="1"/>
  <c r="AG17" i="15"/>
  <c r="AH17" i="15" s="1"/>
  <c r="E28" i="15" s="1"/>
  <c r="AG21" i="15"/>
  <c r="AH21" i="15" s="1"/>
  <c r="E36" i="15" s="1"/>
  <c r="AG25" i="15"/>
  <c r="AH25" i="15" s="1"/>
  <c r="E44" i="15" s="1"/>
  <c r="AG28" i="15"/>
  <c r="AH28" i="15" s="1"/>
  <c r="E50" i="15" s="1"/>
  <c r="B27" i="73" s="1"/>
  <c r="AT6" i="15"/>
  <c r="N6" i="15" s="1"/>
  <c r="B40" i="73"/>
  <c r="D16" i="69"/>
  <c r="P16" i="69" s="1"/>
  <c r="U27" i="68"/>
  <c r="AV17" i="68" s="1"/>
  <c r="U27" i="66"/>
  <c r="AV17" i="66" s="1"/>
  <c r="D16" i="62"/>
  <c r="U25" i="66"/>
  <c r="AV16" i="66" s="1"/>
  <c r="U25" i="68"/>
  <c r="AV16" i="68" s="1"/>
  <c r="U25" i="65"/>
  <c r="D15" i="69"/>
  <c r="P15" i="69" s="1"/>
  <c r="D15" i="62"/>
  <c r="U23" i="65"/>
  <c r="D14" i="69"/>
  <c r="P14" i="69" s="1"/>
  <c r="U23" i="68"/>
  <c r="AV15" i="68" s="1"/>
  <c r="U23" i="66"/>
  <c r="AV15" i="66" s="1"/>
  <c r="D14" i="62"/>
  <c r="U21" i="68"/>
  <c r="AV14" i="68" s="1"/>
  <c r="D13" i="62"/>
  <c r="U21" i="66"/>
  <c r="AV14" i="66" s="1"/>
  <c r="U21" i="65"/>
  <c r="D13" i="69"/>
  <c r="P13" i="69" s="1"/>
  <c r="U19" i="65"/>
  <c r="D12" i="69"/>
  <c r="P12" i="69" s="1"/>
  <c r="D12" i="62"/>
  <c r="U19" i="68"/>
  <c r="AV13" i="68" s="1"/>
  <c r="U19" i="66"/>
  <c r="AV13" i="66" s="1"/>
  <c r="U17" i="66"/>
  <c r="AV12" i="66" s="1"/>
  <c r="D11" i="62"/>
  <c r="U17" i="65"/>
  <c r="U17" i="68"/>
  <c r="AV12" i="68" s="1"/>
  <c r="D11" i="69"/>
  <c r="P11" i="69" s="1"/>
  <c r="U15" i="65"/>
  <c r="U15" i="66"/>
  <c r="AV11" i="66" s="1"/>
  <c r="U15" i="68"/>
  <c r="AV11" i="68" s="1"/>
  <c r="D10" i="62"/>
  <c r="D10" i="69"/>
  <c r="P10" i="69" s="1"/>
  <c r="U13" i="65"/>
  <c r="D9" i="69"/>
  <c r="P9" i="69" s="1"/>
  <c r="D9" i="62"/>
  <c r="U13" i="68"/>
  <c r="AV10" i="68" s="1"/>
  <c r="U13" i="66"/>
  <c r="AV10" i="66" s="1"/>
  <c r="D8" i="62"/>
  <c r="U11" i="65"/>
  <c r="D8" i="69"/>
  <c r="P8" i="69" s="1"/>
  <c r="U11" i="68"/>
  <c r="AV9" i="68" s="1"/>
  <c r="U11" i="66"/>
  <c r="AV9" i="66" s="1"/>
  <c r="U9" i="68"/>
  <c r="AV8" i="68" s="1"/>
  <c r="U9" i="65"/>
  <c r="D7" i="69"/>
  <c r="P7" i="69" s="1"/>
  <c r="U9" i="66"/>
  <c r="AV8" i="66" s="1"/>
  <c r="D7" i="62"/>
  <c r="U7" i="68"/>
  <c r="AV7" i="68" s="1"/>
  <c r="D6" i="62"/>
  <c r="D6" i="69"/>
  <c r="P6" i="69" s="1"/>
  <c r="U7" i="66"/>
  <c r="AV7" i="66" s="1"/>
  <c r="U7" i="65"/>
  <c r="U5" i="68"/>
  <c r="AV6" i="68" s="1"/>
  <c r="D5" i="62"/>
  <c r="D5" i="69"/>
  <c r="P5" i="69" s="1"/>
  <c r="U5" i="66"/>
  <c r="AV6" i="66" s="1"/>
  <c r="U5" i="65"/>
  <c r="Z16" i="15"/>
  <c r="Z15" i="15"/>
  <c r="Z14" i="15"/>
  <c r="Z12" i="15"/>
  <c r="Z11" i="15"/>
  <c r="Z10" i="15"/>
  <c r="Z9" i="15"/>
  <c r="Z8" i="15"/>
  <c r="Z7" i="15"/>
  <c r="Z6" i="15"/>
  <c r="Z13" i="15"/>
  <c r="AV8" i="65" l="1"/>
  <c r="U9" i="79"/>
  <c r="AV9" i="65"/>
  <c r="U11" i="79"/>
  <c r="AV13" i="65"/>
  <c r="U19" i="79"/>
  <c r="AV6" i="65"/>
  <c r="U5" i="79"/>
  <c r="AV10" i="65"/>
  <c r="U13" i="79"/>
  <c r="AV12" i="65"/>
  <c r="U17" i="79"/>
  <c r="AV16" i="65"/>
  <c r="U25" i="79"/>
  <c r="AV7" i="65"/>
  <c r="U7" i="79"/>
  <c r="AV11" i="65"/>
  <c r="U15" i="79"/>
  <c r="AV14" i="65"/>
  <c r="U21" i="79"/>
  <c r="AV15" i="65"/>
  <c r="U23" i="79"/>
  <c r="AB6" i="15"/>
  <c r="AB24" i="15"/>
  <c r="AB26" i="15"/>
  <c r="AB9" i="15"/>
  <c r="AB7" i="15"/>
  <c r="AB14" i="15"/>
  <c r="AB23" i="15"/>
  <c r="AB25" i="15"/>
  <c r="AB16" i="15"/>
  <c r="AB22" i="15"/>
  <c r="AB20" i="15"/>
  <c r="AB10" i="15"/>
  <c r="AB11" i="15"/>
  <c r="AB8" i="15"/>
  <c r="AB21" i="15"/>
  <c r="AB12" i="15"/>
  <c r="AB18" i="15"/>
  <c r="AB17" i="15"/>
  <c r="AB15" i="15"/>
  <c r="AB13" i="15"/>
  <c r="AB19" i="15"/>
  <c r="B25" i="73"/>
  <c r="O45" i="15"/>
  <c r="B23" i="73"/>
  <c r="O41" i="15"/>
  <c r="B24" i="73"/>
  <c r="O43" i="15"/>
  <c r="O35" i="15"/>
  <c r="O39" i="15"/>
  <c r="O37" i="15"/>
  <c r="B88" i="73"/>
  <c r="B89" i="73"/>
  <c r="B65" i="73"/>
  <c r="B66" i="73"/>
  <c r="B19" i="73"/>
  <c r="O33" i="15"/>
  <c r="T33" i="65" s="1"/>
  <c r="T33" i="79" s="1"/>
  <c r="B17" i="73"/>
  <c r="B18" i="73"/>
  <c r="B33" i="73"/>
  <c r="B90" i="73"/>
  <c r="B87" i="73"/>
  <c r="B86" i="73"/>
  <c r="B85" i="73"/>
  <c r="B84" i="73"/>
  <c r="B83" i="73"/>
  <c r="B82" i="73"/>
  <c r="B81" i="73"/>
  <c r="B80" i="73"/>
  <c r="B79" i="73"/>
  <c r="B78" i="73"/>
  <c r="B77" i="73"/>
  <c r="B76" i="73"/>
  <c r="B75" i="73"/>
  <c r="B68" i="73"/>
  <c r="B67" i="73"/>
  <c r="B64" i="73"/>
  <c r="B63" i="73"/>
  <c r="B74" i="73"/>
  <c r="B38" i="73"/>
  <c r="B37" i="73"/>
  <c r="B36" i="73"/>
  <c r="B35" i="73"/>
  <c r="B34" i="73"/>
  <c r="B32" i="73"/>
  <c r="B31" i="73"/>
  <c r="B30" i="73"/>
  <c r="B29" i="73"/>
  <c r="B28" i="73"/>
  <c r="B21" i="73"/>
  <c r="B20" i="73"/>
  <c r="B16" i="73"/>
  <c r="B15" i="73"/>
  <c r="B14" i="73"/>
  <c r="B13" i="73"/>
  <c r="B12" i="73"/>
  <c r="B11" i="73"/>
  <c r="B10" i="73"/>
  <c r="B9" i="73"/>
  <c r="B8" i="73"/>
  <c r="B7" i="73"/>
  <c r="B6" i="73"/>
  <c r="B5" i="73"/>
  <c r="B39" i="73"/>
  <c r="W10" i="69"/>
  <c r="W12" i="69"/>
  <c r="W13" i="69"/>
  <c r="W8" i="69"/>
  <c r="W6" i="69"/>
  <c r="W14" i="69"/>
  <c r="W7" i="69"/>
  <c r="W15" i="69"/>
  <c r="W16" i="69"/>
  <c r="W9" i="69"/>
  <c r="W5" i="69"/>
  <c r="W11" i="69"/>
  <c r="P14" i="62"/>
  <c r="P7" i="62"/>
  <c r="P6" i="62"/>
  <c r="AX17" i="66"/>
  <c r="AX14" i="66"/>
  <c r="AX8" i="66"/>
  <c r="AX13" i="66"/>
  <c r="AX7" i="66"/>
  <c r="AX11" i="66"/>
  <c r="AX16" i="66"/>
  <c r="AX10" i="66"/>
  <c r="AX6" i="66"/>
  <c r="AX15" i="66"/>
  <c r="AX12" i="66"/>
  <c r="AX9" i="66"/>
  <c r="P5" i="62"/>
  <c r="AX7" i="68"/>
  <c r="AX16" i="68"/>
  <c r="AX14" i="68"/>
  <c r="AX11" i="68"/>
  <c r="AX12" i="68"/>
  <c r="AX9" i="68"/>
  <c r="AX6" i="68"/>
  <c r="AX15" i="68"/>
  <c r="AX8" i="68"/>
  <c r="AX13" i="68"/>
  <c r="AX17" i="68"/>
  <c r="AX10" i="68"/>
  <c r="P9" i="62"/>
  <c r="P12" i="62"/>
  <c r="P8" i="62"/>
  <c r="P15" i="62"/>
  <c r="P13" i="62"/>
  <c r="P10" i="62"/>
  <c r="P16" i="62"/>
  <c r="P11" i="62"/>
  <c r="AX11" i="65" l="1"/>
  <c r="AX15" i="65"/>
  <c r="AX20" i="65"/>
  <c r="AX24" i="65"/>
  <c r="AX25" i="65"/>
  <c r="AX21" i="65"/>
  <c r="AX10" i="65"/>
  <c r="AX18" i="65"/>
  <c r="AX6" i="65"/>
  <c r="AX13" i="65"/>
  <c r="AX16" i="65"/>
  <c r="AX12" i="65"/>
  <c r="AX23" i="65"/>
  <c r="AX7" i="65"/>
  <c r="AX19" i="65"/>
  <c r="AX22" i="65"/>
  <c r="AX8" i="65"/>
  <c r="AX9" i="65"/>
  <c r="AX26" i="65"/>
  <c r="AX17" i="65"/>
  <c r="AX14" i="65"/>
  <c r="U21" i="80"/>
  <c r="AV14" i="80" s="1"/>
  <c r="AV14" i="79"/>
  <c r="U7" i="80"/>
  <c r="AV7" i="80" s="1"/>
  <c r="AV7" i="79"/>
  <c r="AV12" i="79"/>
  <c r="U17" i="80"/>
  <c r="AV12" i="80" s="1"/>
  <c r="U5" i="80"/>
  <c r="AV6" i="80" s="1"/>
  <c r="AV6" i="79"/>
  <c r="U11" i="80"/>
  <c r="AV9" i="80" s="1"/>
  <c r="AV9" i="79"/>
  <c r="T33" i="80"/>
  <c r="AU20" i="80" s="1"/>
  <c r="AU20" i="79"/>
  <c r="U23" i="80"/>
  <c r="AV15" i="80" s="1"/>
  <c r="AV15" i="79"/>
  <c r="U15" i="80"/>
  <c r="AV11" i="80" s="1"/>
  <c r="AV11" i="79"/>
  <c r="U25" i="80"/>
  <c r="AV16" i="80" s="1"/>
  <c r="AV16" i="79"/>
  <c r="U13" i="80"/>
  <c r="AV10" i="80" s="1"/>
  <c r="AV10" i="79"/>
  <c r="U19" i="80"/>
  <c r="AV13" i="80" s="1"/>
  <c r="AV13" i="79"/>
  <c r="AV8" i="79"/>
  <c r="U9" i="80"/>
  <c r="AV8" i="80" s="1"/>
  <c r="M22" i="73"/>
  <c r="R22" i="73" s="1"/>
  <c r="M50" i="73"/>
  <c r="M48" i="73"/>
  <c r="M47" i="73"/>
  <c r="M46" i="73"/>
  <c r="M49" i="73"/>
  <c r="M73" i="73"/>
  <c r="M91" i="73"/>
  <c r="M94" i="73"/>
  <c r="M70" i="73"/>
  <c r="M72" i="73"/>
  <c r="M96" i="73"/>
  <c r="M95" i="73"/>
  <c r="M69" i="73"/>
  <c r="M88" i="73"/>
  <c r="M93" i="73"/>
  <c r="M92" i="73"/>
  <c r="M71" i="73"/>
  <c r="M24" i="73"/>
  <c r="M26" i="73"/>
  <c r="M27" i="73"/>
  <c r="M23" i="73"/>
  <c r="R23" i="73" s="1"/>
  <c r="M25" i="73"/>
  <c r="Y26" i="15"/>
  <c r="T45" i="65"/>
  <c r="Y24" i="15"/>
  <c r="T41" i="65"/>
  <c r="Y25" i="15"/>
  <c r="T43" i="65"/>
  <c r="Y22" i="15"/>
  <c r="T37" i="65"/>
  <c r="Y21" i="15"/>
  <c r="T35" i="65"/>
  <c r="Y23" i="15"/>
  <c r="T39" i="65"/>
  <c r="M65" i="73"/>
  <c r="AU20" i="65"/>
  <c r="Y20" i="15"/>
  <c r="M19" i="73"/>
  <c r="M42" i="73"/>
  <c r="M31" i="73"/>
  <c r="M36" i="73"/>
  <c r="M63" i="73"/>
  <c r="M68" i="73"/>
  <c r="M78" i="73"/>
  <c r="M82" i="73"/>
  <c r="M86" i="73"/>
  <c r="M28" i="73"/>
  <c r="M32" i="73"/>
  <c r="M37" i="73"/>
  <c r="M64" i="73"/>
  <c r="M75" i="73"/>
  <c r="M79" i="73"/>
  <c r="M83" i="73"/>
  <c r="M87" i="73"/>
  <c r="M33" i="73"/>
  <c r="M5" i="73"/>
  <c r="M43" i="73"/>
  <c r="M41" i="73"/>
  <c r="M44" i="73"/>
  <c r="M45" i="73"/>
  <c r="M29" i="73"/>
  <c r="M34" i="73"/>
  <c r="M38" i="73"/>
  <c r="M66" i="73"/>
  <c r="M76" i="73"/>
  <c r="M80" i="73"/>
  <c r="M84" i="73"/>
  <c r="M89" i="73"/>
  <c r="M30" i="73"/>
  <c r="M35" i="73"/>
  <c r="M74" i="73"/>
  <c r="M67" i="73"/>
  <c r="M77" i="73"/>
  <c r="M81" i="73"/>
  <c r="M85" i="73"/>
  <c r="M90" i="73"/>
  <c r="M40" i="73"/>
  <c r="M21" i="73"/>
  <c r="M20" i="73"/>
  <c r="M16" i="73"/>
  <c r="M15" i="73"/>
  <c r="M14" i="73"/>
  <c r="M13" i="73"/>
  <c r="M12" i="73"/>
  <c r="M11" i="73"/>
  <c r="M10" i="73"/>
  <c r="M9" i="73"/>
  <c r="M8" i="73"/>
  <c r="M7" i="73"/>
  <c r="M6" i="73"/>
  <c r="O31" i="15"/>
  <c r="O29" i="15"/>
  <c r="Y18" i="15" s="1"/>
  <c r="M39" i="73"/>
  <c r="M18" i="73"/>
  <c r="M17" i="73"/>
  <c r="W9" i="62"/>
  <c r="W13" i="62"/>
  <c r="W5" i="62"/>
  <c r="W11" i="62"/>
  <c r="W15" i="62"/>
  <c r="W8" i="62"/>
  <c r="W6" i="62"/>
  <c r="W12" i="62"/>
  <c r="W7" i="62"/>
  <c r="W14" i="62"/>
  <c r="W16" i="62"/>
  <c r="W10" i="62"/>
  <c r="B53" i="73"/>
  <c r="M53" i="73" s="1"/>
  <c r="B54" i="73"/>
  <c r="M54" i="73" s="1"/>
  <c r="B52" i="73"/>
  <c r="M52" i="73" s="1"/>
  <c r="B59" i="73"/>
  <c r="M59" i="73" s="1"/>
  <c r="B61" i="73"/>
  <c r="M61" i="73" s="1"/>
  <c r="B55" i="73"/>
  <c r="M55" i="73" s="1"/>
  <c r="B60" i="73"/>
  <c r="M60" i="73" s="1"/>
  <c r="B58" i="73"/>
  <c r="M58" i="73" s="1"/>
  <c r="B57" i="73"/>
  <c r="M57" i="73" s="1"/>
  <c r="B56" i="73"/>
  <c r="M56" i="73" s="1"/>
  <c r="AX8" i="80" l="1"/>
  <c r="AX10" i="79"/>
  <c r="AX11" i="79"/>
  <c r="AX21" i="79"/>
  <c r="AX22" i="79"/>
  <c r="AX24" i="79"/>
  <c r="AX25" i="79"/>
  <c r="AX23" i="79"/>
  <c r="AX6" i="79"/>
  <c r="AX26" i="79"/>
  <c r="AX20" i="79"/>
  <c r="AX19" i="79"/>
  <c r="AX17" i="79"/>
  <c r="AX18" i="79"/>
  <c r="AX7" i="79"/>
  <c r="AU23" i="65"/>
  <c r="T39" i="79"/>
  <c r="AU22" i="65"/>
  <c r="T37" i="79"/>
  <c r="AU24" i="65"/>
  <c r="T41" i="79"/>
  <c r="AX8" i="79"/>
  <c r="AX10" i="80"/>
  <c r="AX11" i="80"/>
  <c r="AX22" i="80"/>
  <c r="AX6" i="80"/>
  <c r="AX25" i="80"/>
  <c r="AX26" i="80"/>
  <c r="AX24" i="80"/>
  <c r="AX21" i="80"/>
  <c r="AX23" i="80"/>
  <c r="AX20" i="80"/>
  <c r="AX19" i="80"/>
  <c r="AX17" i="80"/>
  <c r="AX18" i="80"/>
  <c r="AX7" i="80"/>
  <c r="AX13" i="79"/>
  <c r="AX16" i="79"/>
  <c r="AX15" i="79"/>
  <c r="AX9" i="79"/>
  <c r="AX12" i="80"/>
  <c r="AX14" i="79"/>
  <c r="AU21" i="65"/>
  <c r="T35" i="79"/>
  <c r="AU25" i="65"/>
  <c r="T43" i="79"/>
  <c r="AU26" i="65"/>
  <c r="T45" i="79"/>
  <c r="AX13" i="80"/>
  <c r="AX16" i="80"/>
  <c r="AX15" i="80"/>
  <c r="AX9" i="80"/>
  <c r="AX12" i="79"/>
  <c r="AX14" i="80"/>
  <c r="B7" i="78"/>
  <c r="R96" i="73"/>
  <c r="R91" i="73"/>
  <c r="R72" i="73"/>
  <c r="R73" i="73"/>
  <c r="R48" i="73"/>
  <c r="R88" i="73"/>
  <c r="R71" i="73"/>
  <c r="R69" i="73"/>
  <c r="R70" i="73"/>
  <c r="R49" i="73"/>
  <c r="R50" i="73"/>
  <c r="R93" i="73"/>
  <c r="R47" i="73"/>
  <c r="R92" i="73"/>
  <c r="R95" i="73"/>
  <c r="R94" i="73"/>
  <c r="R46" i="73"/>
  <c r="R24" i="73"/>
  <c r="R26" i="73"/>
  <c r="R25" i="73"/>
  <c r="R27" i="73"/>
  <c r="Y19" i="15"/>
  <c r="T31" i="65"/>
  <c r="B53" i="78"/>
  <c r="B19" i="78"/>
  <c r="B30" i="78"/>
  <c r="B13" i="78"/>
  <c r="B57" i="78"/>
  <c r="B61" i="78"/>
  <c r="B10" i="78"/>
  <c r="B68" i="78"/>
  <c r="B67" i="78"/>
  <c r="B33" i="78"/>
  <c r="B46" i="78"/>
  <c r="B52" i="78"/>
  <c r="B41" i="78"/>
  <c r="B34" i="78"/>
  <c r="B36" i="78"/>
  <c r="B71" i="78"/>
  <c r="B39" i="78"/>
  <c r="B20" i="78"/>
  <c r="B24" i="78"/>
  <c r="B12" i="78"/>
  <c r="B54" i="78"/>
  <c r="B58" i="78"/>
  <c r="B62" i="78"/>
  <c r="B9" i="78"/>
  <c r="B18" i="78"/>
  <c r="B43" i="78"/>
  <c r="B17" i="78"/>
  <c r="B42" i="78"/>
  <c r="B49" i="78"/>
  <c r="B72" i="78"/>
  <c r="B8" i="78"/>
  <c r="B6" i="78"/>
  <c r="B76" i="78"/>
  <c r="B35" i="78"/>
  <c r="B28" i="78"/>
  <c r="B27" i="78"/>
  <c r="B26" i="78"/>
  <c r="B47" i="78"/>
  <c r="B55" i="78"/>
  <c r="B59" i="78"/>
  <c r="B63" i="78"/>
  <c r="B48" i="78"/>
  <c r="B5" i="78"/>
  <c r="B38" i="78"/>
  <c r="B32" i="78"/>
  <c r="B37" i="78"/>
  <c r="B51" i="78"/>
  <c r="B16" i="78"/>
  <c r="B45" i="78"/>
  <c r="B70" i="78"/>
  <c r="B31" i="78"/>
  <c r="R42" i="73"/>
  <c r="B50" i="78"/>
  <c r="R65" i="73"/>
  <c r="B64" i="78"/>
  <c r="B29" i="78"/>
  <c r="B15" i="78"/>
  <c r="B25" i="78"/>
  <c r="B56" i="78"/>
  <c r="B60" i="78"/>
  <c r="B14" i="78"/>
  <c r="B66" i="78"/>
  <c r="B74" i="78"/>
  <c r="B65" i="78"/>
  <c r="B73" i="78"/>
  <c r="B75" i="78"/>
  <c r="B69" i="78"/>
  <c r="B40" i="78"/>
  <c r="B22" i="78"/>
  <c r="B44" i="78"/>
  <c r="R19" i="73"/>
  <c r="B11" i="78"/>
  <c r="R84" i="73"/>
  <c r="R33" i="73"/>
  <c r="R6" i="73"/>
  <c r="R14" i="73"/>
  <c r="R80" i="73"/>
  <c r="R15" i="73"/>
  <c r="R29" i="73"/>
  <c r="R37" i="73"/>
  <c r="R63" i="73"/>
  <c r="R89" i="73"/>
  <c r="R66" i="73"/>
  <c r="R79" i="73"/>
  <c r="R31" i="73"/>
  <c r="R85" i="73"/>
  <c r="R28" i="73"/>
  <c r="R74" i="73"/>
  <c r="R36" i="73"/>
  <c r="R64" i="73"/>
  <c r="R68" i="73"/>
  <c r="R34" i="73"/>
  <c r="R32" i="73"/>
  <c r="R67" i="73"/>
  <c r="R86" i="73"/>
  <c r="R82" i="73"/>
  <c r="R90" i="73"/>
  <c r="R38" i="73"/>
  <c r="R75" i="73"/>
  <c r="R78" i="73"/>
  <c r="R5" i="73"/>
  <c r="R76" i="73"/>
  <c r="R83" i="73"/>
  <c r="R41" i="73"/>
  <c r="R35" i="73"/>
  <c r="R81" i="73"/>
  <c r="R40" i="73"/>
  <c r="R43" i="73"/>
  <c r="R77" i="73"/>
  <c r="R45" i="73"/>
  <c r="R30" i="73"/>
  <c r="R87" i="73"/>
  <c r="R44" i="73"/>
  <c r="R21" i="73"/>
  <c r="R20" i="73"/>
  <c r="R13" i="73"/>
  <c r="R16" i="73"/>
  <c r="R12" i="73"/>
  <c r="R11" i="73"/>
  <c r="R10" i="73"/>
  <c r="R9" i="73"/>
  <c r="R8" i="73"/>
  <c r="R7" i="73"/>
  <c r="T29" i="65"/>
  <c r="B51" i="73"/>
  <c r="M51" i="73" s="1"/>
  <c r="R56" i="73"/>
  <c r="R59" i="73"/>
  <c r="R60" i="73"/>
  <c r="R53" i="73"/>
  <c r="R55" i="73"/>
  <c r="R54" i="73"/>
  <c r="R39" i="73"/>
  <c r="R58" i="73"/>
  <c r="R17" i="73"/>
  <c r="R52" i="73"/>
  <c r="R18" i="73"/>
  <c r="R57" i="73"/>
  <c r="R61" i="73"/>
  <c r="B62" i="73"/>
  <c r="O27" i="15"/>
  <c r="Y17" i="15" s="1"/>
  <c r="O25" i="15"/>
  <c r="O23" i="15"/>
  <c r="O21" i="15"/>
  <c r="O19" i="15"/>
  <c r="O17" i="15"/>
  <c r="O15" i="15"/>
  <c r="O13" i="15"/>
  <c r="O11" i="15"/>
  <c r="O9" i="15"/>
  <c r="O7" i="15"/>
  <c r="T45" i="80" l="1"/>
  <c r="AU26" i="80" s="1"/>
  <c r="AU26" i="79"/>
  <c r="T35" i="80"/>
  <c r="AU21" i="80" s="1"/>
  <c r="AU21" i="79"/>
  <c r="T41" i="80"/>
  <c r="AU24" i="80" s="1"/>
  <c r="AU24" i="79"/>
  <c r="T39" i="80"/>
  <c r="AU23" i="80" s="1"/>
  <c r="AU23" i="79"/>
  <c r="AU18" i="65"/>
  <c r="T29" i="79"/>
  <c r="AU19" i="65"/>
  <c r="T31" i="79"/>
  <c r="T43" i="80"/>
  <c r="AU25" i="80" s="1"/>
  <c r="AU25" i="79"/>
  <c r="T37" i="80"/>
  <c r="AU22" i="80" s="1"/>
  <c r="AU22" i="79"/>
  <c r="F7" i="78"/>
  <c r="F53" i="78"/>
  <c r="F29" i="78"/>
  <c r="F19" i="78"/>
  <c r="F25" i="78"/>
  <c r="B23" i="78"/>
  <c r="F56" i="78"/>
  <c r="F60" i="78"/>
  <c r="F9" i="78"/>
  <c r="F75" i="78"/>
  <c r="F18" i="78"/>
  <c r="F32" i="78"/>
  <c r="F34" i="78"/>
  <c r="F70" i="78"/>
  <c r="F42" i="78"/>
  <c r="F44" i="78"/>
  <c r="F39" i="78"/>
  <c r="F31" i="78"/>
  <c r="F17" i="78"/>
  <c r="F33" i="78"/>
  <c r="F64" i="78"/>
  <c r="F12" i="78"/>
  <c r="F47" i="78"/>
  <c r="F20" i="78"/>
  <c r="F57" i="78"/>
  <c r="F14" i="78"/>
  <c r="F52" i="78"/>
  <c r="F5" i="78"/>
  <c r="F43" i="78"/>
  <c r="F46" i="78"/>
  <c r="F74" i="78"/>
  <c r="F76" i="78"/>
  <c r="F67" i="78"/>
  <c r="F69" i="78"/>
  <c r="F45" i="78"/>
  <c r="F62" i="78"/>
  <c r="F24" i="78"/>
  <c r="F26" i="78"/>
  <c r="F30" i="78"/>
  <c r="F58" i="78"/>
  <c r="F61" i="78"/>
  <c r="F72" i="78"/>
  <c r="F51" i="78"/>
  <c r="F49" i="78"/>
  <c r="F66" i="78"/>
  <c r="F40" i="78"/>
  <c r="F35" i="78"/>
  <c r="F36" i="78"/>
  <c r="F73" i="78"/>
  <c r="F37" i="78"/>
  <c r="F54" i="78"/>
  <c r="F15" i="78"/>
  <c r="F13" i="78"/>
  <c r="F27" i="78"/>
  <c r="F28" i="78"/>
  <c r="F55" i="78"/>
  <c r="F59" i="78"/>
  <c r="F10" i="78"/>
  <c r="F38" i="78"/>
  <c r="F48" i="78"/>
  <c r="F16" i="78"/>
  <c r="F71" i="78"/>
  <c r="F22" i="78"/>
  <c r="F6" i="78"/>
  <c r="F8" i="78"/>
  <c r="F68" i="78"/>
  <c r="F65" i="78"/>
  <c r="F63" i="78"/>
  <c r="F41" i="78"/>
  <c r="F11" i="78"/>
  <c r="F50" i="78"/>
  <c r="O5" i="15"/>
  <c r="R51" i="73"/>
  <c r="M62" i="73"/>
  <c r="T27" i="65"/>
  <c r="C16" i="62"/>
  <c r="O16" i="62" s="1"/>
  <c r="T27" i="66"/>
  <c r="AU17" i="66" s="1"/>
  <c r="C16" i="69"/>
  <c r="O16" i="69" s="1"/>
  <c r="T27" i="68"/>
  <c r="AU17" i="68" s="1"/>
  <c r="T25" i="66"/>
  <c r="AU16" i="66" s="1"/>
  <c r="C15" i="62"/>
  <c r="O15" i="62" s="1"/>
  <c r="C15" i="69"/>
  <c r="O15" i="69" s="1"/>
  <c r="T25" i="68"/>
  <c r="AU16" i="68" s="1"/>
  <c r="T25" i="65"/>
  <c r="Y16" i="15"/>
  <c r="T23" i="65"/>
  <c r="T23" i="68"/>
  <c r="AU15" i="68" s="1"/>
  <c r="T23" i="66"/>
  <c r="AU15" i="66" s="1"/>
  <c r="Y15" i="15"/>
  <c r="C14" i="62"/>
  <c r="O14" i="62" s="1"/>
  <c r="C14" i="69"/>
  <c r="O14" i="69" s="1"/>
  <c r="T21" i="65"/>
  <c r="C13" i="62"/>
  <c r="O13" i="62" s="1"/>
  <c r="T21" i="68"/>
  <c r="AU14" i="68" s="1"/>
  <c r="C13" i="69"/>
  <c r="O13" i="69" s="1"/>
  <c r="T21" i="66"/>
  <c r="AU14" i="66" s="1"/>
  <c r="Y14" i="15"/>
  <c r="T19" i="65"/>
  <c r="T19" i="68"/>
  <c r="AU13" i="68" s="1"/>
  <c r="Y13" i="15"/>
  <c r="C12" i="69"/>
  <c r="O12" i="69" s="1"/>
  <c r="T19" i="66"/>
  <c r="AU13" i="66" s="1"/>
  <c r="C12" i="62"/>
  <c r="O12" i="62" s="1"/>
  <c r="Y12" i="15"/>
  <c r="T17" i="68"/>
  <c r="AU12" i="68" s="1"/>
  <c r="C11" i="69"/>
  <c r="O11" i="69" s="1"/>
  <c r="T17" i="66"/>
  <c r="AU12" i="66" s="1"/>
  <c r="C11" i="62"/>
  <c r="O11" i="62" s="1"/>
  <c r="T17" i="65"/>
  <c r="C10" i="62"/>
  <c r="O10" i="62" s="1"/>
  <c r="T15" i="68"/>
  <c r="AU11" i="68" s="1"/>
  <c r="T15" i="66"/>
  <c r="AU11" i="66" s="1"/>
  <c r="C10" i="69"/>
  <c r="O10" i="69" s="1"/>
  <c r="T15" i="65"/>
  <c r="Y11" i="15"/>
  <c r="T13" i="66"/>
  <c r="AU10" i="66" s="1"/>
  <c r="Y10" i="15"/>
  <c r="C9" i="69"/>
  <c r="O9" i="69" s="1"/>
  <c r="T13" i="65"/>
  <c r="T13" i="68"/>
  <c r="AU10" i="68" s="1"/>
  <c r="C9" i="62"/>
  <c r="O9" i="62" s="1"/>
  <c r="C8" i="62"/>
  <c r="O8" i="62" s="1"/>
  <c r="T11" i="68"/>
  <c r="AU9" i="68" s="1"/>
  <c r="C8" i="69"/>
  <c r="O8" i="69" s="1"/>
  <c r="T11" i="66"/>
  <c r="AU9" i="66" s="1"/>
  <c r="T11" i="65"/>
  <c r="Y9" i="15"/>
  <c r="C7" i="62"/>
  <c r="O7" i="62" s="1"/>
  <c r="T9" i="68"/>
  <c r="AU8" i="68" s="1"/>
  <c r="C7" i="69"/>
  <c r="O7" i="69" s="1"/>
  <c r="Y8" i="15"/>
  <c r="T9" i="66"/>
  <c r="AU8" i="66" s="1"/>
  <c r="T9" i="65"/>
  <c r="T7" i="68"/>
  <c r="AU7" i="68" s="1"/>
  <c r="T7" i="66"/>
  <c r="AU7" i="66" s="1"/>
  <c r="Y7" i="15"/>
  <c r="T7" i="65"/>
  <c r="C6" i="62"/>
  <c r="O6" i="62" s="1"/>
  <c r="C6" i="69"/>
  <c r="O6" i="69" s="1"/>
  <c r="AU8" i="65" l="1"/>
  <c r="T9" i="79"/>
  <c r="AU12" i="65"/>
  <c r="T17" i="79"/>
  <c r="AU14" i="65"/>
  <c r="T21" i="79"/>
  <c r="AU16" i="65"/>
  <c r="T25" i="79"/>
  <c r="C5" i="69"/>
  <c r="O5" i="69" s="1"/>
  <c r="V13" i="69" s="1"/>
  <c r="X13" i="69" s="1"/>
  <c r="T5" i="65"/>
  <c r="T5" i="79" s="1"/>
  <c r="T31" i="80"/>
  <c r="AU19" i="80" s="1"/>
  <c r="AU19" i="79"/>
  <c r="AU10" i="65"/>
  <c r="T13" i="79"/>
  <c r="AU17" i="65"/>
  <c r="T27" i="79"/>
  <c r="AU9" i="65"/>
  <c r="T11" i="79"/>
  <c r="AU11" i="65"/>
  <c r="T15" i="79"/>
  <c r="AU13" i="65"/>
  <c r="T19" i="79"/>
  <c r="AU15" i="65"/>
  <c r="T23" i="79"/>
  <c r="T29" i="80"/>
  <c r="AU18" i="80" s="1"/>
  <c r="AU18" i="79"/>
  <c r="AU7" i="65"/>
  <c r="T7" i="79"/>
  <c r="B21" i="78"/>
  <c r="F23" i="78"/>
  <c r="Y6" i="15"/>
  <c r="T5" i="66"/>
  <c r="AU6" i="66" s="1"/>
  <c r="AW11" i="66" s="1"/>
  <c r="AY11" i="66" s="1"/>
  <c r="T5" i="68"/>
  <c r="AU6" i="68" s="1"/>
  <c r="AW16" i="68" s="1"/>
  <c r="AY16" i="68" s="1"/>
  <c r="C5" i="62"/>
  <c r="O5" i="62" s="1"/>
  <c r="V5" i="62" s="1"/>
  <c r="X5" i="62" s="1"/>
  <c r="R62" i="73"/>
  <c r="V16" i="69" l="1"/>
  <c r="X16" i="69" s="1"/>
  <c r="V7" i="69"/>
  <c r="X7" i="69" s="1"/>
  <c r="AU6" i="65"/>
  <c r="AW15" i="65" s="1"/>
  <c r="AY15" i="65" s="1"/>
  <c r="V11" i="69"/>
  <c r="X11" i="69" s="1"/>
  <c r="V10" i="69"/>
  <c r="X10" i="69" s="1"/>
  <c r="V14" i="69"/>
  <c r="X14" i="69" s="1"/>
  <c r="V15" i="69"/>
  <c r="X15" i="69" s="1"/>
  <c r="V12" i="69"/>
  <c r="X12" i="69" s="1"/>
  <c r="V5" i="69"/>
  <c r="X5" i="69" s="1"/>
  <c r="V8" i="69"/>
  <c r="X8" i="69" s="1"/>
  <c r="V6" i="69"/>
  <c r="X6" i="69" s="1"/>
  <c r="V9" i="69"/>
  <c r="X9" i="69" s="1"/>
  <c r="T25" i="80"/>
  <c r="AU16" i="80" s="1"/>
  <c r="AU16" i="79"/>
  <c r="T23" i="80"/>
  <c r="AU15" i="80" s="1"/>
  <c r="AU15" i="79"/>
  <c r="T15" i="80"/>
  <c r="AU11" i="80" s="1"/>
  <c r="AU11" i="79"/>
  <c r="T27" i="80"/>
  <c r="AU17" i="80" s="1"/>
  <c r="AU17" i="79"/>
  <c r="AU12" i="79"/>
  <c r="T17" i="80"/>
  <c r="AU12" i="80" s="1"/>
  <c r="T7" i="80"/>
  <c r="AU7" i="80" s="1"/>
  <c r="AU7" i="79"/>
  <c r="T5" i="80"/>
  <c r="AU6" i="80" s="1"/>
  <c r="AU6" i="79"/>
  <c r="T21" i="80"/>
  <c r="AU14" i="80" s="1"/>
  <c r="AU14" i="79"/>
  <c r="T19" i="80"/>
  <c r="AU13" i="80" s="1"/>
  <c r="AU13" i="79"/>
  <c r="T11" i="80"/>
  <c r="AU9" i="80" s="1"/>
  <c r="AU9" i="79"/>
  <c r="T13" i="80"/>
  <c r="AU10" i="80" s="1"/>
  <c r="AU10" i="79"/>
  <c r="AU8" i="79"/>
  <c r="T9" i="80"/>
  <c r="AU8" i="80" s="1"/>
  <c r="AA12" i="15"/>
  <c r="AC12" i="15" s="1"/>
  <c r="AA6" i="15"/>
  <c r="AC6" i="15" s="1"/>
  <c r="AW17" i="65"/>
  <c r="AY17" i="65" s="1"/>
  <c r="AA8" i="15"/>
  <c r="AC8" i="15" s="1"/>
  <c r="AA16" i="15"/>
  <c r="AC16" i="15" s="1"/>
  <c r="AA10" i="15"/>
  <c r="AC10" i="15" s="1"/>
  <c r="AA9" i="15"/>
  <c r="AC9" i="15" s="1"/>
  <c r="AA11" i="15"/>
  <c r="AC11" i="15" s="1"/>
  <c r="AA25" i="15"/>
  <c r="AC25" i="15" s="1"/>
  <c r="AA26" i="15"/>
  <c r="AC26" i="15" s="1"/>
  <c r="AA24" i="15"/>
  <c r="AC24" i="15" s="1"/>
  <c r="AA23" i="15"/>
  <c r="AC23" i="15" s="1"/>
  <c r="AA22" i="15"/>
  <c r="AC22" i="15" s="1"/>
  <c r="AA21" i="15"/>
  <c r="AC21" i="15" s="1"/>
  <c r="AA18" i="15"/>
  <c r="AC18" i="15" s="1"/>
  <c r="AA20" i="15"/>
  <c r="AC20" i="15" s="1"/>
  <c r="AA19" i="15"/>
  <c r="AC19" i="15" s="1"/>
  <c r="AA17" i="15"/>
  <c r="AC17" i="15" s="1"/>
  <c r="AA13" i="15"/>
  <c r="AC13" i="15" s="1"/>
  <c r="AA15" i="15"/>
  <c r="AC15" i="15" s="1"/>
  <c r="AA7" i="15"/>
  <c r="AC7" i="15" s="1"/>
  <c r="AA14" i="15"/>
  <c r="AC14" i="15" s="1"/>
  <c r="F21" i="78"/>
  <c r="S16" i="78" s="1"/>
  <c r="U16" i="78" s="1"/>
  <c r="V16" i="62"/>
  <c r="X16" i="62" s="1"/>
  <c r="AW10" i="66"/>
  <c r="AY10" i="66" s="1"/>
  <c r="AW17" i="66"/>
  <c r="AY17" i="66" s="1"/>
  <c r="AW12" i="68"/>
  <c r="AY12" i="68" s="1"/>
  <c r="AW13" i="68"/>
  <c r="AY13" i="68" s="1"/>
  <c r="AW16" i="66"/>
  <c r="AY16" i="66" s="1"/>
  <c r="AW15" i="66"/>
  <c r="AY15" i="66" s="1"/>
  <c r="AW13" i="66"/>
  <c r="AY13" i="66" s="1"/>
  <c r="AW12" i="66"/>
  <c r="AY12" i="66" s="1"/>
  <c r="AW6" i="66"/>
  <c r="AY6" i="66" s="1"/>
  <c r="AW7" i="66"/>
  <c r="AY7" i="66" s="1"/>
  <c r="AW14" i="66"/>
  <c r="AY14" i="66" s="1"/>
  <c r="AW6" i="68"/>
  <c r="AY6" i="68" s="1"/>
  <c r="AW10" i="68"/>
  <c r="AY10" i="68" s="1"/>
  <c r="AW15" i="68"/>
  <c r="AY15" i="68" s="1"/>
  <c r="AW8" i="66"/>
  <c r="AY8" i="66" s="1"/>
  <c r="AW9" i="68"/>
  <c r="AY9" i="68" s="1"/>
  <c r="AW9" i="66"/>
  <c r="AY9" i="66" s="1"/>
  <c r="V11" i="62"/>
  <c r="X11" i="62" s="1"/>
  <c r="AW7" i="68"/>
  <c r="AY7" i="68" s="1"/>
  <c r="AW17" i="68"/>
  <c r="AY17" i="68" s="1"/>
  <c r="V15" i="62"/>
  <c r="X15" i="62" s="1"/>
  <c r="AW14" i="68"/>
  <c r="AY14" i="68" s="1"/>
  <c r="AW11" i="68"/>
  <c r="AY11" i="68" s="1"/>
  <c r="AW8" i="68"/>
  <c r="AY8" i="68" s="1"/>
  <c r="V6" i="62"/>
  <c r="X6" i="62" s="1"/>
  <c r="V7" i="62"/>
  <c r="X7" i="62" s="1"/>
  <c r="V12" i="62"/>
  <c r="X12" i="62" s="1"/>
  <c r="V14" i="62"/>
  <c r="X14" i="62" s="1"/>
  <c r="V13" i="62"/>
  <c r="X13" i="62" s="1"/>
  <c r="V9" i="62"/>
  <c r="X9" i="62" s="1"/>
  <c r="V8" i="62"/>
  <c r="X8" i="62" s="1"/>
  <c r="V10" i="62"/>
  <c r="X10" i="62" s="1"/>
  <c r="AW9" i="65" l="1"/>
  <c r="AY9" i="65" s="1"/>
  <c r="AW25" i="65"/>
  <c r="AY25" i="65" s="1"/>
  <c r="AW22" i="65"/>
  <c r="AY22" i="65" s="1"/>
  <c r="AW11" i="65"/>
  <c r="AY11" i="65" s="1"/>
  <c r="AW7" i="65"/>
  <c r="AY7" i="65" s="1"/>
  <c r="AW18" i="65"/>
  <c r="AY18" i="65" s="1"/>
  <c r="AW23" i="65"/>
  <c r="AY23" i="65" s="1"/>
  <c r="AW24" i="65"/>
  <c r="AY24" i="65" s="1"/>
  <c r="AW12" i="65"/>
  <c r="AY12" i="65" s="1"/>
  <c r="AW13" i="65"/>
  <c r="AY13" i="65" s="1"/>
  <c r="AW19" i="65"/>
  <c r="AY19" i="65" s="1"/>
  <c r="AW21" i="65"/>
  <c r="AY21" i="65" s="1"/>
  <c r="AW26" i="65"/>
  <c r="AY26" i="65" s="1"/>
  <c r="AW8" i="65"/>
  <c r="AY8" i="65" s="1"/>
  <c r="AW10" i="65"/>
  <c r="AY10" i="65" s="1"/>
  <c r="AW20" i="65"/>
  <c r="AY20" i="65" s="1"/>
  <c r="AW6" i="65"/>
  <c r="AY6" i="65" s="1"/>
  <c r="AW16" i="65"/>
  <c r="AY16" i="65" s="1"/>
  <c r="AW14" i="65"/>
  <c r="AY14" i="65" s="1"/>
  <c r="AA11" i="69"/>
  <c r="Q11" i="69" s="1"/>
  <c r="AA14" i="69"/>
  <c r="Q14" i="69" s="1"/>
  <c r="AA16" i="69"/>
  <c r="Q16" i="69" s="1"/>
  <c r="AA13" i="69"/>
  <c r="Q13" i="69" s="1"/>
  <c r="AA15" i="69"/>
  <c r="Q15" i="69" s="1"/>
  <c r="AA6" i="69"/>
  <c r="Q6" i="69" s="1"/>
  <c r="AA10" i="69"/>
  <c r="Q10" i="69" s="1"/>
  <c r="AA8" i="69"/>
  <c r="Q8" i="69" s="1"/>
  <c r="AA5" i="69"/>
  <c r="Q5" i="69" s="1"/>
  <c r="AA9" i="69"/>
  <c r="Q9" i="69" s="1"/>
  <c r="AA7" i="69"/>
  <c r="Q7" i="69" s="1"/>
  <c r="AA12" i="69"/>
  <c r="Q12" i="69" s="1"/>
  <c r="AW8" i="80"/>
  <c r="AY8" i="80" s="1"/>
  <c r="AW19" i="79"/>
  <c r="AY19" i="79" s="1"/>
  <c r="AW18" i="80"/>
  <c r="AY18" i="80" s="1"/>
  <c r="AW7" i="79"/>
  <c r="AY7" i="79" s="1"/>
  <c r="AW8" i="79"/>
  <c r="AY8" i="79" s="1"/>
  <c r="AW9" i="79"/>
  <c r="AY9" i="79" s="1"/>
  <c r="AW6" i="79"/>
  <c r="AY6" i="79" s="1"/>
  <c r="AW20" i="79"/>
  <c r="AY20" i="79" s="1"/>
  <c r="AW23" i="79"/>
  <c r="AY23" i="79" s="1"/>
  <c r="AW22" i="79"/>
  <c r="AY22" i="79" s="1"/>
  <c r="AW21" i="79"/>
  <c r="AY21" i="79" s="1"/>
  <c r="AW24" i="79"/>
  <c r="AY24" i="79" s="1"/>
  <c r="AW25" i="79"/>
  <c r="AY25" i="79" s="1"/>
  <c r="AW26" i="79"/>
  <c r="AY26" i="79" s="1"/>
  <c r="AW7" i="80"/>
  <c r="AY7" i="80" s="1"/>
  <c r="AW17" i="80"/>
  <c r="AY17" i="80" s="1"/>
  <c r="AW15" i="80"/>
  <c r="AY15" i="80" s="1"/>
  <c r="AW9" i="80"/>
  <c r="AY9" i="80" s="1"/>
  <c r="AW6" i="80"/>
  <c r="AY6" i="80" s="1"/>
  <c r="AW20" i="80"/>
  <c r="AY20" i="80" s="1"/>
  <c r="AW26" i="80"/>
  <c r="AY26" i="80" s="1"/>
  <c r="AW22" i="80"/>
  <c r="AY22" i="80" s="1"/>
  <c r="AW21" i="80"/>
  <c r="AY21" i="80" s="1"/>
  <c r="AW24" i="80"/>
  <c r="AY24" i="80" s="1"/>
  <c r="AW25" i="80"/>
  <c r="AY25" i="80" s="1"/>
  <c r="AW23" i="80"/>
  <c r="AY23" i="80" s="1"/>
  <c r="AW12" i="80"/>
  <c r="AY12" i="80" s="1"/>
  <c r="AW11" i="79"/>
  <c r="AY11" i="79" s="1"/>
  <c r="AW16" i="79"/>
  <c r="AY16" i="79" s="1"/>
  <c r="AW10" i="79"/>
  <c r="AY10" i="79" s="1"/>
  <c r="AW13" i="79"/>
  <c r="AY13" i="79" s="1"/>
  <c r="AW14" i="79"/>
  <c r="AY14" i="79" s="1"/>
  <c r="AW18" i="79"/>
  <c r="AY18" i="79" s="1"/>
  <c r="AW12" i="79"/>
  <c r="AY12" i="79" s="1"/>
  <c r="AW11" i="80"/>
  <c r="AY11" i="80" s="1"/>
  <c r="AW16" i="80"/>
  <c r="AY16" i="80" s="1"/>
  <c r="AW10" i="80"/>
  <c r="AY10" i="80" s="1"/>
  <c r="AW13" i="80"/>
  <c r="AY13" i="80" s="1"/>
  <c r="AW14" i="80"/>
  <c r="AY14" i="80" s="1"/>
  <c r="AW17" i="79"/>
  <c r="AY17" i="79" s="1"/>
  <c r="AW15" i="79"/>
  <c r="AY15" i="79" s="1"/>
  <c r="AW19" i="80"/>
  <c r="AY19" i="80" s="1"/>
  <c r="S69" i="78"/>
  <c r="U69" i="78" s="1"/>
  <c r="S51" i="78"/>
  <c r="U51" i="78" s="1"/>
  <c r="S12" i="78"/>
  <c r="U12" i="78" s="1"/>
  <c r="S63" i="78"/>
  <c r="U63" i="78" s="1"/>
  <c r="S62" i="78"/>
  <c r="U62" i="78" s="1"/>
  <c r="S43" i="78"/>
  <c r="U43" i="78" s="1"/>
  <c r="S49" i="78"/>
  <c r="U49" i="78" s="1"/>
  <c r="S60" i="78"/>
  <c r="U60" i="78" s="1"/>
  <c r="S30" i="78"/>
  <c r="U30" i="78" s="1"/>
  <c r="AD6" i="15"/>
  <c r="Q5" i="15" s="1"/>
  <c r="E5" i="62" s="1"/>
  <c r="S50" i="78"/>
  <c r="U50" i="78" s="1"/>
  <c r="AD17" i="15"/>
  <c r="Q27" i="15" s="1"/>
  <c r="E16" i="62" s="1"/>
  <c r="AD19" i="15"/>
  <c r="Q31" i="15" s="1"/>
  <c r="AD16" i="15"/>
  <c r="Q25" i="15" s="1"/>
  <c r="E15" i="62" s="1"/>
  <c r="AD13" i="15"/>
  <c r="Q19" i="15" s="1"/>
  <c r="E12" i="69" s="1"/>
  <c r="AD24" i="15"/>
  <c r="Q41" i="15" s="1"/>
  <c r="AD12" i="15"/>
  <c r="Q17" i="15" s="1"/>
  <c r="E11" i="69" s="1"/>
  <c r="AD23" i="15"/>
  <c r="Q39" i="15" s="1"/>
  <c r="AD18" i="15"/>
  <c r="Q29" i="15" s="1"/>
  <c r="AD15" i="15"/>
  <c r="Q23" i="15" s="1"/>
  <c r="E14" i="62" s="1"/>
  <c r="AD11" i="15"/>
  <c r="Q15" i="15" s="1"/>
  <c r="E10" i="69" s="1"/>
  <c r="AD22" i="15"/>
  <c r="Q37" i="15" s="1"/>
  <c r="AD10" i="15"/>
  <c r="Q13" i="15" s="1"/>
  <c r="E9" i="69" s="1"/>
  <c r="AD26" i="15"/>
  <c r="Q45" i="15" s="1"/>
  <c r="AD25" i="15"/>
  <c r="Q43" i="15" s="1"/>
  <c r="AD8" i="15"/>
  <c r="E7" i="62" s="1"/>
  <c r="AD14" i="15"/>
  <c r="Q21" i="15" s="1"/>
  <c r="E13" i="69" s="1"/>
  <c r="AD9" i="15"/>
  <c r="Q11" i="15" s="1"/>
  <c r="E8" i="62" s="1"/>
  <c r="AD7" i="15"/>
  <c r="Q7" i="15" s="1"/>
  <c r="E6" i="69" s="1"/>
  <c r="AD20" i="15"/>
  <c r="Q33" i="15" s="1"/>
  <c r="AD21" i="15"/>
  <c r="Q35" i="15" s="1"/>
  <c r="S11" i="78"/>
  <c r="U11" i="78" s="1"/>
  <c r="S25" i="78"/>
  <c r="U25" i="78" s="1"/>
  <c r="S64" i="78"/>
  <c r="U64" i="78" s="1"/>
  <c r="S52" i="78"/>
  <c r="U52" i="78" s="1"/>
  <c r="S33" i="78"/>
  <c r="U33" i="78" s="1"/>
  <c r="S19" i="78"/>
  <c r="U19" i="78" s="1"/>
  <c r="S65" i="78"/>
  <c r="U65" i="78" s="1"/>
  <c r="S56" i="78"/>
  <c r="U56" i="78" s="1"/>
  <c r="S54" i="78"/>
  <c r="U54" i="78" s="1"/>
  <c r="S7" i="78"/>
  <c r="U7" i="78" s="1"/>
  <c r="S36" i="78"/>
  <c r="U36" i="78" s="1"/>
  <c r="S46" i="78"/>
  <c r="U46" i="78" s="1"/>
  <c r="S67" i="78"/>
  <c r="U67" i="78" s="1"/>
  <c r="S61" i="78"/>
  <c r="U61" i="78" s="1"/>
  <c r="S42" i="78"/>
  <c r="U42" i="78" s="1"/>
  <c r="S40" i="78"/>
  <c r="U40" i="78" s="1"/>
  <c r="S23" i="78"/>
  <c r="U23" i="78" s="1"/>
  <c r="S35" i="78"/>
  <c r="U35" i="78" s="1"/>
  <c r="S29" i="78"/>
  <c r="U29" i="78" s="1"/>
  <c r="S41" i="78"/>
  <c r="U41" i="78" s="1"/>
  <c r="S57" i="78"/>
  <c r="U57" i="78" s="1"/>
  <c r="S24" i="78"/>
  <c r="U24" i="78" s="1"/>
  <c r="S55" i="78"/>
  <c r="U55" i="78" s="1"/>
  <c r="S38" i="78"/>
  <c r="U38" i="78" s="1"/>
  <c r="S17" i="78"/>
  <c r="U17" i="78" s="1"/>
  <c r="S18" i="78"/>
  <c r="U18" i="78" s="1"/>
  <c r="S72" i="78"/>
  <c r="U72" i="78" s="1"/>
  <c r="S53" i="78"/>
  <c r="U53" i="78" s="1"/>
  <c r="S22" i="78"/>
  <c r="U22" i="78" s="1"/>
  <c r="S27" i="78"/>
  <c r="U27" i="78" s="1"/>
  <c r="S70" i="78"/>
  <c r="U70" i="78" s="1"/>
  <c r="S31" i="78"/>
  <c r="U31" i="78" s="1"/>
  <c r="S48" i="78"/>
  <c r="U48" i="78" s="1"/>
  <c r="S66" i="78"/>
  <c r="U66" i="78" s="1"/>
  <c r="S5" i="78"/>
  <c r="U5" i="78" s="1"/>
  <c r="S39" i="78"/>
  <c r="U39" i="78" s="1"/>
  <c r="S13" i="78"/>
  <c r="U13" i="78" s="1"/>
  <c r="S9" i="78"/>
  <c r="U9" i="78" s="1"/>
  <c r="S32" i="78"/>
  <c r="U32" i="78" s="1"/>
  <c r="S15" i="78"/>
  <c r="U15" i="78" s="1"/>
  <c r="S37" i="78"/>
  <c r="U37" i="78" s="1"/>
  <c r="S20" i="78"/>
  <c r="U20" i="78" s="1"/>
  <c r="S26" i="78"/>
  <c r="U26" i="78" s="1"/>
  <c r="S68" i="78"/>
  <c r="U68" i="78" s="1"/>
  <c r="S6" i="78"/>
  <c r="U6" i="78" s="1"/>
  <c r="S59" i="78"/>
  <c r="U59" i="78" s="1"/>
  <c r="S34" i="78"/>
  <c r="U34" i="78" s="1"/>
  <c r="S14" i="78"/>
  <c r="U14" i="78" s="1"/>
  <c r="S10" i="78"/>
  <c r="U10" i="78" s="1"/>
  <c r="S71" i="78"/>
  <c r="U71" i="78" s="1"/>
  <c r="S21" i="78"/>
  <c r="U21" i="78" s="1"/>
  <c r="S45" i="78"/>
  <c r="U45" i="78" s="1"/>
  <c r="S44" i="78"/>
  <c r="U44" i="78" s="1"/>
  <c r="S8" i="78"/>
  <c r="U8" i="78" s="1"/>
  <c r="S47" i="78"/>
  <c r="U47" i="78" s="1"/>
  <c r="S28" i="78"/>
  <c r="U28" i="78" s="1"/>
  <c r="S58" i="78"/>
  <c r="U58" i="78" s="1"/>
  <c r="AZ8" i="66"/>
  <c r="V9" i="66" s="1"/>
  <c r="AZ13" i="68"/>
  <c r="V19" i="68" s="1"/>
  <c r="AZ7" i="66"/>
  <c r="V7" i="66" s="1"/>
  <c r="AZ15" i="68"/>
  <c r="V23" i="68" s="1"/>
  <c r="AZ17" i="66"/>
  <c r="V27" i="66" s="1"/>
  <c r="AZ7" i="68"/>
  <c r="V7" i="68" s="1"/>
  <c r="AZ11" i="68"/>
  <c r="V15" i="68" s="1"/>
  <c r="AZ13" i="66"/>
  <c r="V19" i="66" s="1"/>
  <c r="AZ10" i="68"/>
  <c r="V13" i="68" s="1"/>
  <c r="AZ14" i="66"/>
  <c r="V21" i="66" s="1"/>
  <c r="AZ15" i="66"/>
  <c r="V23" i="66" s="1"/>
  <c r="AZ11" i="66"/>
  <c r="V15" i="66" s="1"/>
  <c r="AA15" i="62"/>
  <c r="Q15" i="62" s="1"/>
  <c r="AZ14" i="68"/>
  <c r="V21" i="68" s="1"/>
  <c r="AZ12" i="66"/>
  <c r="V17" i="66" s="1"/>
  <c r="AZ6" i="66"/>
  <c r="V5" i="66" s="1"/>
  <c r="AZ10" i="66"/>
  <c r="V13" i="66" s="1"/>
  <c r="AZ9" i="66"/>
  <c r="V11" i="66" s="1"/>
  <c r="AZ16" i="66"/>
  <c r="V25" i="66" s="1"/>
  <c r="AZ6" i="68"/>
  <c r="V5" i="68" s="1"/>
  <c r="AZ17" i="68"/>
  <c r="V27" i="68" s="1"/>
  <c r="AZ9" i="68"/>
  <c r="V11" i="68" s="1"/>
  <c r="AZ8" i="68"/>
  <c r="V9" i="68" s="1"/>
  <c r="AZ16" i="68"/>
  <c r="V25" i="68" s="1"/>
  <c r="AZ12" i="68"/>
  <c r="V17" i="68" s="1"/>
  <c r="AA10" i="62"/>
  <c r="Q10" i="62" s="1"/>
  <c r="AA13" i="62"/>
  <c r="Q13" i="62" s="1"/>
  <c r="AA5" i="62"/>
  <c r="Q5" i="62" s="1"/>
  <c r="AA9" i="62"/>
  <c r="Q9" i="62" s="1"/>
  <c r="AA14" i="62"/>
  <c r="Q14" i="62" s="1"/>
  <c r="AA16" i="62"/>
  <c r="Q16" i="62" s="1"/>
  <c r="AA7" i="62"/>
  <c r="Q7" i="62" s="1"/>
  <c r="AA6" i="62"/>
  <c r="Q6" i="62" s="1"/>
  <c r="AA11" i="62"/>
  <c r="Q11" i="62" s="1"/>
  <c r="AA8" i="62"/>
  <c r="Q8" i="62" s="1"/>
  <c r="AA12" i="62"/>
  <c r="Q12" i="62" s="1"/>
  <c r="AZ14" i="65" l="1"/>
  <c r="V21" i="65" s="1"/>
  <c r="AZ20" i="65"/>
  <c r="V33" i="65" s="1"/>
  <c r="AZ19" i="65"/>
  <c r="V31" i="65" s="1"/>
  <c r="AZ9" i="65"/>
  <c r="V11" i="65" s="1"/>
  <c r="AZ18" i="65"/>
  <c r="V29" i="65" s="1"/>
  <c r="AZ8" i="65"/>
  <c r="V9" i="65" s="1"/>
  <c r="AZ21" i="65"/>
  <c r="V35" i="65" s="1"/>
  <c r="AZ24" i="65"/>
  <c r="V41" i="65" s="1"/>
  <c r="AZ22" i="65"/>
  <c r="V37" i="65" s="1"/>
  <c r="AZ26" i="65"/>
  <c r="V45" i="65" s="1"/>
  <c r="AZ12" i="65"/>
  <c r="V17" i="65" s="1"/>
  <c r="AZ23" i="65"/>
  <c r="V39" i="65" s="1"/>
  <c r="AZ25" i="65"/>
  <c r="V43" i="65" s="1"/>
  <c r="AZ6" i="65"/>
  <c r="V5" i="65" s="1"/>
  <c r="AZ7" i="65"/>
  <c r="V7" i="65" s="1"/>
  <c r="AZ16" i="65"/>
  <c r="V25" i="65" s="1"/>
  <c r="AZ11" i="65"/>
  <c r="V15" i="65" s="1"/>
  <c r="AZ17" i="65"/>
  <c r="V27" i="65" s="1"/>
  <c r="AZ10" i="65"/>
  <c r="V13" i="65" s="1"/>
  <c r="AZ13" i="65"/>
  <c r="V19" i="65" s="1"/>
  <c r="AZ15" i="65"/>
  <c r="V23" i="65" s="1"/>
  <c r="AZ15" i="79"/>
  <c r="V23" i="79" s="1"/>
  <c r="AZ7" i="79"/>
  <c r="V7" i="79" s="1"/>
  <c r="AZ19" i="80"/>
  <c r="V31" i="80" s="1"/>
  <c r="AZ17" i="79"/>
  <c r="V27" i="79" s="1"/>
  <c r="AZ10" i="80"/>
  <c r="V13" i="80" s="1"/>
  <c r="AZ12" i="79"/>
  <c r="V17" i="79" s="1"/>
  <c r="AZ10" i="79"/>
  <c r="V13" i="79" s="1"/>
  <c r="AZ23" i="80"/>
  <c r="V39" i="80" s="1"/>
  <c r="AZ22" i="80"/>
  <c r="V37" i="80" s="1"/>
  <c r="AZ9" i="80"/>
  <c r="V11" i="80" s="1"/>
  <c r="AZ7" i="80"/>
  <c r="V7" i="80" s="1"/>
  <c r="AZ21" i="79"/>
  <c r="V35" i="79" s="1"/>
  <c r="AZ6" i="79"/>
  <c r="V5" i="79" s="1"/>
  <c r="AZ8" i="80"/>
  <c r="V9" i="80" s="1"/>
  <c r="AZ18" i="79"/>
  <c r="V29" i="79" s="1"/>
  <c r="AZ16" i="79"/>
  <c r="V25" i="79" s="1"/>
  <c r="AZ25" i="80"/>
  <c r="V43" i="80" s="1"/>
  <c r="AZ26" i="80"/>
  <c r="V45" i="80" s="1"/>
  <c r="AZ19" i="79"/>
  <c r="V31" i="79" s="1"/>
  <c r="AZ26" i="79"/>
  <c r="V45" i="79" s="1"/>
  <c r="AZ22" i="79"/>
  <c r="V37" i="79" s="1"/>
  <c r="AZ9" i="79"/>
  <c r="V11" i="79" s="1"/>
  <c r="AZ14" i="80"/>
  <c r="V21" i="80" s="1"/>
  <c r="AZ16" i="80"/>
  <c r="V25" i="80" s="1"/>
  <c r="AZ14" i="79"/>
  <c r="V21" i="79" s="1"/>
  <c r="AZ11" i="79"/>
  <c r="V15" i="79" s="1"/>
  <c r="AZ24" i="80"/>
  <c r="V41" i="80" s="1"/>
  <c r="AZ20" i="80"/>
  <c r="V33" i="80" s="1"/>
  <c r="AZ15" i="80"/>
  <c r="V23" i="80" s="1"/>
  <c r="AZ25" i="79"/>
  <c r="V43" i="79" s="1"/>
  <c r="AZ23" i="79"/>
  <c r="V39" i="79" s="1"/>
  <c r="AZ8" i="79"/>
  <c r="V9" i="79" s="1"/>
  <c r="AZ13" i="80"/>
  <c r="V19" i="80" s="1"/>
  <c r="AZ11" i="80"/>
  <c r="V15" i="80" s="1"/>
  <c r="AZ13" i="79"/>
  <c r="V19" i="79" s="1"/>
  <c r="AZ12" i="80"/>
  <c r="V17" i="80" s="1"/>
  <c r="AZ21" i="80"/>
  <c r="V35" i="80" s="1"/>
  <c r="AZ6" i="80"/>
  <c r="V5" i="80" s="1"/>
  <c r="AZ17" i="80"/>
  <c r="V27" i="80" s="1"/>
  <c r="AZ24" i="79"/>
  <c r="V41" i="79" s="1"/>
  <c r="AZ20" i="79"/>
  <c r="V33" i="79" s="1"/>
  <c r="AZ18" i="80"/>
  <c r="V29" i="80" s="1"/>
  <c r="V38" i="78"/>
  <c r="V28" i="78"/>
  <c r="V31" i="78"/>
  <c r="H31" i="78" s="1"/>
  <c r="V53" i="78"/>
  <c r="H53" i="78" s="1"/>
  <c r="V27" i="78"/>
  <c r="H27" i="78" s="1"/>
  <c r="V9" i="78"/>
  <c r="V72" i="78"/>
  <c r="H72" i="78" s="1"/>
  <c r="V64" i="78"/>
  <c r="V50" i="78"/>
  <c r="H50" i="78" s="1"/>
  <c r="V49" i="78"/>
  <c r="H49" i="78" s="1"/>
  <c r="V59" i="78"/>
  <c r="H59" i="78" s="1"/>
  <c r="V12" i="78"/>
  <c r="H12" i="78" s="1"/>
  <c r="V45" i="78"/>
  <c r="V68" i="78"/>
  <c r="V14" i="78"/>
  <c r="H14" i="78" s="1"/>
  <c r="V63" i="78"/>
  <c r="H63" i="78" s="1"/>
  <c r="V15" i="78"/>
  <c r="V71" i="78"/>
  <c r="H71" i="78" s="1"/>
  <c r="V20" i="78"/>
  <c r="H20" i="78" s="1"/>
  <c r="V66" i="78"/>
  <c r="H66" i="78" s="1"/>
  <c r="V18" i="78"/>
  <c r="H18" i="78" s="1"/>
  <c r="V57" i="78"/>
  <c r="H57" i="78" s="1"/>
  <c r="V41" i="78"/>
  <c r="H41" i="78" s="1"/>
  <c r="V69" i="78"/>
  <c r="H69" i="78" s="1"/>
  <c r="V39" i="78"/>
  <c r="V33" i="78"/>
  <c r="H33" i="78" s="1"/>
  <c r="V67" i="78"/>
  <c r="H67" i="78" s="1"/>
  <c r="V35" i="78"/>
  <c r="H35" i="78" s="1"/>
  <c r="V40" i="78"/>
  <c r="H40" i="78" s="1"/>
  <c r="V16" i="78"/>
  <c r="H16" i="78" s="1"/>
  <c r="V61" i="78"/>
  <c r="H61" i="78" s="1"/>
  <c r="V52" i="78"/>
  <c r="H52" i="78" s="1"/>
  <c r="V23" i="78"/>
  <c r="H23" i="78" s="1"/>
  <c r="V29" i="78"/>
  <c r="V8" i="78"/>
  <c r="H8" i="78" s="1"/>
  <c r="V58" i="78"/>
  <c r="H76" i="78" s="1"/>
  <c r="V44" i="78"/>
  <c r="H44" i="78" s="1"/>
  <c r="V10" i="78"/>
  <c r="H10" i="78" s="1"/>
  <c r="V6" i="78"/>
  <c r="H6" i="78" s="1"/>
  <c r="V37" i="78"/>
  <c r="V13" i="78"/>
  <c r="H13" i="78" s="1"/>
  <c r="V48" i="78"/>
  <c r="H48" i="78" s="1"/>
  <c r="V22" i="78"/>
  <c r="H22" i="78" s="1"/>
  <c r="V17" i="78"/>
  <c r="V65" i="78"/>
  <c r="V19" i="78"/>
  <c r="H19" i="78" s="1"/>
  <c r="V30" i="78"/>
  <c r="H30" i="78" s="1"/>
  <c r="V43" i="78"/>
  <c r="H43" i="78" s="1"/>
  <c r="V36" i="78"/>
  <c r="H36" i="78" s="1"/>
  <c r="V7" i="78"/>
  <c r="H7" i="78" s="1"/>
  <c r="V54" i="78"/>
  <c r="H54" i="78" s="1"/>
  <c r="V56" i="78"/>
  <c r="H73" i="78" s="1"/>
  <c r="V42" i="78"/>
  <c r="V55" i="78"/>
  <c r="V24" i="78"/>
  <c r="V46" i="78"/>
  <c r="V25" i="78"/>
  <c r="H38" i="78" s="1"/>
  <c r="V11" i="78"/>
  <c r="H11" i="78" s="1"/>
  <c r="V51" i="78"/>
  <c r="V60" i="78"/>
  <c r="H60" i="78" s="1"/>
  <c r="V62" i="78"/>
  <c r="V47" i="78"/>
  <c r="V21" i="78"/>
  <c r="V34" i="78"/>
  <c r="V26" i="78"/>
  <c r="H39" i="78" s="1"/>
  <c r="V32" i="78"/>
  <c r="V5" i="78"/>
  <c r="V70" i="78"/>
  <c r="H75" i="78"/>
  <c r="H74" i="78"/>
  <c r="E7" i="69"/>
  <c r="E16" i="69"/>
  <c r="E13" i="62"/>
  <c r="E11" i="62"/>
  <c r="E8" i="69"/>
  <c r="E15" i="69"/>
  <c r="E12" i="62"/>
  <c r="E5" i="69"/>
  <c r="E14" i="69"/>
  <c r="E10" i="62"/>
  <c r="E9" i="62"/>
  <c r="E6" i="62"/>
  <c r="H29" i="78" l="1"/>
  <c r="H58" i="78"/>
  <c r="H28" i="78"/>
  <c r="H56" i="78"/>
  <c r="H45" i="78"/>
  <c r="H9" i="78"/>
  <c r="H68" i="78"/>
  <c r="H70" i="78"/>
  <c r="H37" i="78"/>
  <c r="H64" i="78"/>
  <c r="H47" i="78"/>
  <c r="H55" i="78"/>
  <c r="H46" i="78"/>
  <c r="H21" i="78"/>
  <c r="H15" i="78"/>
  <c r="H32" i="78"/>
  <c r="H51" i="78"/>
  <c r="H17" i="78"/>
  <c r="H5" i="78"/>
  <c r="H24" i="78"/>
  <c r="H25" i="78"/>
  <c r="H26" i="78"/>
  <c r="H34" i="78"/>
  <c r="H62" i="78"/>
  <c r="H65" i="78"/>
  <c r="H42" i="78"/>
</calcChain>
</file>

<file path=xl/sharedStrings.xml><?xml version="1.0" encoding="utf-8"?>
<sst xmlns="http://schemas.openxmlformats.org/spreadsheetml/2006/main" count="985" uniqueCount="338">
  <si>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</si>
  <si>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</si>
  <si>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</si>
  <si>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</si>
  <si>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</si>
  <si>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</si>
  <si>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</si>
  <si>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</si>
  <si>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</si>
  <si>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</si>
  <si>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</si>
  <si>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</si>
  <si>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</si>
  <si>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</si>
  <si>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</si>
  <si>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</si>
  <si>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</si>
  <si>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</si>
  <si>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</si>
  <si>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Hlavný rozhodca : Miloslav PROCHÁZKA                     Garant RADY : ………………………….            Riaditeľ preteku : ........................................</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</si>
  <si>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</si>
  <si>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</si>
  <si>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</si>
  <si>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</si>
  <si>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</si>
  <si>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</si>
  <si>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</si>
  <si>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</si>
  <si>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</si>
  <si>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Pretekár1</t>
  </si>
  <si>
    <t>Pretekár2</t>
  </si>
  <si>
    <t>Pretekár3</t>
  </si>
  <si>
    <t>Pretekár4</t>
  </si>
  <si>
    <t>Pretekár5</t>
  </si>
  <si>
    <t>Pretekár6</t>
  </si>
  <si>
    <t>Pretekár7</t>
  </si>
  <si>
    <t>Pretekár8</t>
  </si>
  <si>
    <t>číslo reg.preukazu</t>
  </si>
  <si>
    <t>Vladimír Freund</t>
  </si>
  <si>
    <t>Norbert Németh</t>
  </si>
  <si>
    <t>TRESTY</t>
  </si>
  <si>
    <t>D</t>
  </si>
  <si>
    <t>Z</t>
  </si>
  <si>
    <t>C</t>
  </si>
  <si>
    <t>diskvalifikovaný</t>
  </si>
  <si>
    <t>žltá karta</t>
  </si>
  <si>
    <t>červená karta</t>
  </si>
  <si>
    <t>prazdna bunka</t>
  </si>
  <si>
    <t>CELKOVÉ PORADIE</t>
  </si>
  <si>
    <t>Súčet umiestnení</t>
  </si>
  <si>
    <t>CIPS Body</t>
  </si>
  <si>
    <t xml:space="preserve"> CELKOVE PORADIE</t>
  </si>
  <si>
    <t>Martin Slezák</t>
  </si>
  <si>
    <t>Pavel Madro</t>
  </si>
  <si>
    <t>Vladimír Buchan</t>
  </si>
  <si>
    <t>Pavel Brašeň</t>
  </si>
  <si>
    <t>Tomáš Németh</t>
  </si>
  <si>
    <t>Peter Hrubiak</t>
  </si>
  <si>
    <t>Milan Gažo</t>
  </si>
  <si>
    <t>Zoltán Nagy</t>
  </si>
  <si>
    <t>Jaroslav Haššo</t>
  </si>
  <si>
    <t>Branislav Kriška</t>
  </si>
  <si>
    <t>Martin Haššo</t>
  </si>
  <si>
    <t>Milan Zelenák</t>
  </si>
  <si>
    <t>Pavol Matula</t>
  </si>
  <si>
    <t>Milan Melichar</t>
  </si>
  <si>
    <t>Alexander Pónya</t>
  </si>
  <si>
    <t>Milan Michlík</t>
  </si>
  <si>
    <t>Peter Labát</t>
  </si>
  <si>
    <t>Marián Hasoň</t>
  </si>
  <si>
    <t>Ján Lantaj</t>
  </si>
  <si>
    <t>Marek Gergel</t>
  </si>
  <si>
    <t>Lubomír Krekáč</t>
  </si>
  <si>
    <t>Peter Králik</t>
  </si>
  <si>
    <t>Peter Baránek</t>
  </si>
  <si>
    <t>Rastislav Dudr</t>
  </si>
  <si>
    <t>Jozef Gyukovits</t>
  </si>
  <si>
    <t>Štefan Pupák</t>
  </si>
  <si>
    <t>Pavol Kovács</t>
  </si>
  <si>
    <t>Jozef Vígh ml.</t>
  </si>
  <si>
    <t>Jozef Vígh st.</t>
  </si>
  <si>
    <t>Richard Bartakovics</t>
  </si>
  <si>
    <t>Juraj Bartakovics</t>
  </si>
  <si>
    <t>Attila Jarábek</t>
  </si>
  <si>
    <t>Daniel Thuroczy</t>
  </si>
  <si>
    <t>Peter Hašuk</t>
  </si>
  <si>
    <t>Miloš Galgóci ml.</t>
  </si>
  <si>
    <t>Kristián Szikonya</t>
  </si>
  <si>
    <t>Ján Tárnok</t>
  </si>
  <si>
    <t>Dávid Kopinec</t>
  </si>
  <si>
    <t>Gabriel Drozdík</t>
  </si>
  <si>
    <t>Pavol Dóka</t>
  </si>
  <si>
    <t>Milan Pálinkaš</t>
  </si>
  <si>
    <t>Peter Bendík</t>
  </si>
  <si>
    <t>Ján Grecula</t>
  </si>
  <si>
    <t>Karol Polák</t>
  </si>
  <si>
    <t>Milan Štefan</t>
  </si>
  <si>
    <t>1. Liga  LRU - Fee</t>
  </si>
  <si>
    <t>Ivan Perbecký</t>
  </si>
  <si>
    <t>Alex. Tomanovics</t>
  </si>
  <si>
    <t>Hlavný rozhodca : Miloslav Procházka                      Garant RADY : Ján  Lantaj                 Riaditeľ preteku : Viliam  Ottinger</t>
  </si>
  <si>
    <r>
      <t xml:space="preserve"> </t>
    </r>
    <r>
      <rPr>
        <sz val="14"/>
        <rFont val="Times New Roman"/>
        <family val="1"/>
        <charset val="238"/>
      </rPr>
      <t>Miesto preteku</t>
    </r>
    <r>
      <rPr>
        <b/>
        <sz val="14"/>
        <rFont val="Times New Roman"/>
        <family val="1"/>
        <charset val="238"/>
      </rPr>
      <t xml:space="preserve">: Hlohovec Váh č. 4 Madunický kanál        </t>
    </r>
    <r>
      <rPr>
        <sz val="14"/>
        <rFont val="Times New Roman"/>
        <family val="1"/>
        <charset val="238"/>
      </rPr>
      <t xml:space="preserve"> Dátum : 6. 9. 2014</t>
    </r>
    <r>
      <rPr>
        <b/>
        <sz val="14"/>
        <rFont val="Times New Roman"/>
        <family val="1"/>
        <charset val="238"/>
      </rPr>
      <t xml:space="preserve">     </t>
    </r>
    <r>
      <rPr>
        <sz val="14"/>
        <rFont val="Times New Roman"/>
        <family val="1"/>
        <charset val="238"/>
      </rPr>
      <t>Poradie preteku</t>
    </r>
    <r>
      <rPr>
        <b/>
        <sz val="14"/>
        <rFont val="Times New Roman"/>
        <family val="1"/>
        <charset val="238"/>
      </rPr>
      <t xml:space="preserve">:  </t>
    </r>
    <r>
      <rPr>
        <b/>
        <sz val="16"/>
        <rFont val="Times New Roman"/>
        <family val="1"/>
        <charset val="238"/>
      </rPr>
      <t xml:space="preserve">  3 </t>
    </r>
    <r>
      <rPr>
        <b/>
        <sz val="20"/>
        <rFont val="Times New Roman"/>
        <family val="1"/>
        <charset val="238"/>
      </rPr>
      <t xml:space="preserve">    </t>
    </r>
  </si>
  <si>
    <t>Pretek č. 3</t>
  </si>
  <si>
    <t>Pretek č. 4</t>
  </si>
  <si>
    <t>Umiest- nenie</t>
  </si>
  <si>
    <t>Pora-  die</t>
  </si>
  <si>
    <t>Hlavný rozhodca : Miloslav PROCHÁZKA                      Garant RADY :   Ján  LANTAJ              Riaditeľ preteku : Viliam  OTTINGER</t>
  </si>
  <si>
    <t xml:space="preserve"> V Ý S L E D K Y    D R U Ž S T I E V       L R U  -  F e e d e r      2 0 1 4</t>
  </si>
  <si>
    <t>Dominik Gaža</t>
  </si>
  <si>
    <t>Miesto</t>
  </si>
  <si>
    <t>Meno a priezvisko</t>
  </si>
  <si>
    <t>Družstvo</t>
  </si>
  <si>
    <t>Váha v g.</t>
  </si>
  <si>
    <t>Podpis</t>
  </si>
  <si>
    <t>por.</t>
  </si>
  <si>
    <t>Vedúci skupiny pre váženie :</t>
  </si>
  <si>
    <t>.........................................................</t>
  </si>
  <si>
    <t>por</t>
  </si>
  <si>
    <t>meno</t>
  </si>
  <si>
    <r>
      <rPr>
        <sz val="14"/>
        <rFont val="Times New Roman"/>
        <family val="1"/>
        <charset val="238"/>
      </rPr>
      <t xml:space="preserve">Dátum : </t>
    </r>
    <r>
      <rPr>
        <b/>
        <sz val="14"/>
        <rFont val="Times New Roman"/>
        <family val="1"/>
        <charset val="238"/>
      </rPr>
      <t xml:space="preserve"> </t>
    </r>
    <r>
      <rPr>
        <b/>
        <sz val="16"/>
        <rFont val="Times New Roman"/>
        <family val="1"/>
        <charset val="238"/>
      </rPr>
      <t>7.9.2014</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</si>
  <si>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</si>
  <si>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r>
      <rPr>
        <sz val="12"/>
        <rFont val="Times New Roman"/>
        <family val="1"/>
        <charset val="238"/>
      </rPr>
      <t>Miesto preteku</t>
    </r>
    <r>
      <rPr>
        <b/>
        <sz val="12"/>
        <rFont val="Times New Roman"/>
        <family val="1"/>
        <charset val="238"/>
      </rPr>
      <t>: Hlohovec Váh č. 4 Madunický kanál</t>
    </r>
  </si>
  <si>
    <t>Jozef Gyurkovits</t>
  </si>
  <si>
    <t>Vladimír Lieskay</t>
  </si>
  <si>
    <t>Váženie   sektor  " A "    pretek č. 1</t>
  </si>
  <si>
    <t>Váženie   sektor  " B "    pretek č. 1</t>
  </si>
  <si>
    <t>Váženie   sektor  " C "    pretek č. 1</t>
  </si>
  <si>
    <t>Váženie   sektor  " D "    pretek č. 1</t>
  </si>
  <si>
    <t>Váženie   sektor  " A "    pretek č. 2</t>
  </si>
  <si>
    <t>Váženie   sektor  " D "    pretek č. 2</t>
  </si>
  <si>
    <t>Váženie   sektor  " C "    pretek č. 2</t>
  </si>
  <si>
    <t>Váženie   sektor  " B "    pretek č. 2</t>
  </si>
  <si>
    <t>P1</t>
  </si>
  <si>
    <t>P2</t>
  </si>
  <si>
    <t>Meno</t>
  </si>
  <si>
    <t>Vaha</t>
  </si>
  <si>
    <t>Umiest</t>
  </si>
  <si>
    <t>Por</t>
  </si>
  <si>
    <t>CELKOM</t>
  </si>
  <si>
    <t>PRETEK  1</t>
  </si>
  <si>
    <t>PRETEK  2</t>
  </si>
  <si>
    <t>CIPS           Body</t>
  </si>
  <si>
    <t>MMSR LRU - Feeder 2016  Považská Bystrica</t>
  </si>
  <si>
    <t xml:space="preserve">MsO - MO - Názov Tímu </t>
  </si>
  <si>
    <t xml:space="preserve">Hlavný rozhodca :                     Garant RADY :        Riaditeľ preteku : </t>
  </si>
  <si>
    <t xml:space="preserve">MSR LRU </t>
  </si>
  <si>
    <t xml:space="preserve">Miesto preteku: </t>
  </si>
  <si>
    <t xml:space="preserve">Dátum: </t>
  </si>
  <si>
    <r>
      <rPr>
        <b/>
        <sz val="12"/>
        <rFont val="Times New Roman"/>
        <family val="1"/>
        <charset val="238"/>
      </rPr>
      <t>Bratislava III.</t>
    </r>
    <r>
      <rPr>
        <sz val="10"/>
        <rFont val="Times New Roman"/>
        <family val="1"/>
        <charset val="238"/>
      </rPr>
      <t xml:space="preserve"> -                   </t>
    </r>
    <r>
      <rPr>
        <sz val="12"/>
        <rFont val="Times New Roman"/>
        <family val="1"/>
        <charset val="238"/>
      </rPr>
      <t xml:space="preserve">  My fishing SR</t>
    </r>
  </si>
  <si>
    <t>Vizváry Adrián</t>
  </si>
  <si>
    <t>Púček Peter</t>
  </si>
  <si>
    <t>Drahovský Milan</t>
  </si>
  <si>
    <t>Púčková Veronika</t>
  </si>
  <si>
    <r>
      <rPr>
        <b/>
        <sz val="12"/>
        <rFont val="Times New Roman"/>
        <family val="1"/>
        <charset val="238"/>
      </rPr>
      <t>Bratislava V.</t>
    </r>
    <r>
      <rPr>
        <sz val="10"/>
        <rFont val="Times New Roman"/>
        <family val="1"/>
        <charset val="238"/>
      </rPr>
      <t xml:space="preserve">                  </t>
    </r>
    <r>
      <rPr>
        <sz val="12"/>
        <rFont val="Times New Roman"/>
        <family val="1"/>
        <charset val="238"/>
      </rPr>
      <t>- Abramis A</t>
    </r>
  </si>
  <si>
    <t>Brašeň Pavel</t>
  </si>
  <si>
    <t>Perbecký Ivan</t>
  </si>
  <si>
    <t>Buchan Vladimír</t>
  </si>
  <si>
    <t>Križan Martin</t>
  </si>
  <si>
    <t>Pavelka Roman st.</t>
  </si>
  <si>
    <t>Pavelka Roman ml.</t>
  </si>
  <si>
    <t>Psota Igor</t>
  </si>
  <si>
    <t>Madro Pavel</t>
  </si>
  <si>
    <t>Konopásek Josef</t>
  </si>
  <si>
    <t>Marcel Van Den Eynde</t>
  </si>
  <si>
    <t>Mirka 915 883340</t>
  </si>
  <si>
    <t>Szerencsés Roman</t>
  </si>
  <si>
    <t>Sárai Štefan</t>
  </si>
  <si>
    <t>Bögi Patrik</t>
  </si>
  <si>
    <t>Berecz Zoltán</t>
  </si>
  <si>
    <t>Arapaima FFT</t>
  </si>
  <si>
    <t>Dohorák Gábor</t>
  </si>
  <si>
    <t>Szabó Ladislav ml.</t>
  </si>
  <si>
    <t>Patasi Róbert</t>
  </si>
  <si>
    <t>Molnár Ivan</t>
  </si>
  <si>
    <t>Arapaima Method Team</t>
  </si>
  <si>
    <t>Rigó Peter</t>
  </si>
  <si>
    <t>Somogyi Jozef</t>
  </si>
  <si>
    <t>Törjék Gábor</t>
  </si>
  <si>
    <t>Törjék Gergely</t>
  </si>
  <si>
    <t>Haldorádo Method Feeder</t>
  </si>
  <si>
    <t>Lantaj Ján</t>
  </si>
  <si>
    <t>Horváth Oskár</t>
  </si>
  <si>
    <t>Godány Kristián</t>
  </si>
  <si>
    <t>Ravasz Róbert</t>
  </si>
  <si>
    <t>Tomanovics Alexander</t>
  </si>
  <si>
    <t>Gažo Milan</t>
  </si>
  <si>
    <t>Vígh Jozef</t>
  </si>
  <si>
    <t>Koller Roland</t>
  </si>
  <si>
    <t>Chovanec Martin</t>
  </si>
  <si>
    <t>Hlohovec</t>
  </si>
  <si>
    <t>Haššo Jaroslav</t>
  </si>
  <si>
    <t>Kopinec Dávid</t>
  </si>
  <si>
    <t>Struk Michal</t>
  </si>
  <si>
    <t>Haššo Martin</t>
  </si>
  <si>
    <t>Koleno Peter</t>
  </si>
  <si>
    <t>Levice</t>
  </si>
  <si>
    <t>Dudr Rastislav st.</t>
  </si>
  <si>
    <t>Santus Miroslav</t>
  </si>
  <si>
    <t>Báťa Erik</t>
  </si>
  <si>
    <t>Krupička Ľuboš</t>
  </si>
  <si>
    <t>Baránek Peter</t>
  </si>
  <si>
    <t>Mičjan Vladimír</t>
  </si>
  <si>
    <t>Koháry Martin</t>
  </si>
  <si>
    <r>
      <rPr>
        <b/>
        <sz val="12"/>
        <rFont val="Times New Roman"/>
        <family val="1"/>
        <charset val="238"/>
      </rPr>
      <t>Marcelová</t>
    </r>
    <r>
      <rPr>
        <sz val="12"/>
        <rFont val="Times New Roman"/>
        <family val="1"/>
        <charset val="238"/>
      </rPr>
      <t xml:space="preserve"> -                            Yellowfish</t>
    </r>
  </si>
  <si>
    <t>Jenei Ľudovít</t>
  </si>
  <si>
    <t>Takács Ladislav</t>
  </si>
  <si>
    <t>Szeifert Erik</t>
  </si>
  <si>
    <t>Dobrocsányi Ladislav</t>
  </si>
  <si>
    <t>Szabó Adrián</t>
  </si>
  <si>
    <t>Schulz Norbert</t>
  </si>
  <si>
    <t>Sikoňa Tamás</t>
  </si>
  <si>
    <t>Kiss Peter</t>
  </si>
  <si>
    <t>Mindák Tomáš</t>
  </si>
  <si>
    <t>Šimko Jozef</t>
  </si>
  <si>
    <t>Molnár Róbert</t>
  </si>
  <si>
    <t>Gabona Marek</t>
  </si>
  <si>
    <t>Mráz Tomáš</t>
  </si>
  <si>
    <t>Rovenský Ivan</t>
  </si>
  <si>
    <t>Rovenský Denis</t>
  </si>
  <si>
    <t>Carpio Method Feeder Team</t>
  </si>
  <si>
    <t>Hrubjak 917804239</t>
  </si>
  <si>
    <t>Nové Zámky</t>
  </si>
  <si>
    <t>Drozdík Gabriel</t>
  </si>
  <si>
    <t>Kurcsik Attila</t>
  </si>
  <si>
    <t>Póda Andras</t>
  </si>
  <si>
    <t>Hovorka Adrián</t>
  </si>
  <si>
    <r>
      <rPr>
        <b/>
        <sz val="12"/>
        <rFont val="Times New Roman"/>
        <family val="1"/>
        <charset val="238"/>
      </rPr>
      <t>Stará Turá</t>
    </r>
    <r>
      <rPr>
        <sz val="12"/>
        <rFont val="Times New Roman"/>
        <family val="1"/>
        <charset val="238"/>
      </rPr>
      <t xml:space="preserve"> -                         NIKL Method </t>
    </r>
  </si>
  <si>
    <t>Radena Andrej</t>
  </si>
  <si>
    <t>Buranský Martin</t>
  </si>
  <si>
    <t>Dolinay Stanislav</t>
  </si>
  <si>
    <t>Simonka Norbert</t>
  </si>
  <si>
    <t>Juhás Zoltán</t>
  </si>
  <si>
    <t>Gáspár József</t>
  </si>
  <si>
    <t>Szücs Ákos</t>
  </si>
  <si>
    <t>Tóth Tibor</t>
  </si>
  <si>
    <t>Mechura Sándor</t>
  </si>
  <si>
    <t>Garai Krištof</t>
  </si>
  <si>
    <t>a</t>
  </si>
  <si>
    <t>b</t>
  </si>
  <si>
    <t>c</t>
  </si>
  <si>
    <t>d</t>
  </si>
  <si>
    <t>e</t>
  </si>
  <si>
    <t>f</t>
  </si>
  <si>
    <t>g</t>
  </si>
  <si>
    <t>h</t>
  </si>
  <si>
    <t>i</t>
  </si>
  <si>
    <t>j</t>
  </si>
  <si>
    <t>k</t>
  </si>
  <si>
    <t>l</t>
  </si>
  <si>
    <t>m</t>
  </si>
  <si>
    <t>n</t>
  </si>
  <si>
    <t>o</t>
  </si>
  <si>
    <t>p</t>
  </si>
  <si>
    <t>r</t>
  </si>
  <si>
    <t>s</t>
  </si>
  <si>
    <t>t</t>
  </si>
  <si>
    <t>u</t>
  </si>
  <si>
    <t>v</t>
  </si>
  <si>
    <t>x</t>
  </si>
  <si>
    <t>y</t>
  </si>
  <si>
    <t>z</t>
  </si>
  <si>
    <t>aa</t>
  </si>
  <si>
    <t>ab</t>
  </si>
  <si>
    <t>ac</t>
  </si>
  <si>
    <t>ad</t>
  </si>
  <si>
    <t>ae</t>
  </si>
  <si>
    <t>af</t>
  </si>
  <si>
    <t>ag</t>
  </si>
  <si>
    <t>ah</t>
  </si>
  <si>
    <r>
      <t xml:space="preserve"> </t>
    </r>
    <r>
      <rPr>
        <sz val="14"/>
        <rFont val="Times New Roman"/>
        <family val="1"/>
        <charset val="238"/>
      </rPr>
      <t>Miesto pretekov</t>
    </r>
    <r>
      <rPr>
        <b/>
        <sz val="14"/>
        <rFont val="Times New Roman"/>
        <family val="1"/>
        <charset val="238"/>
      </rPr>
      <t xml:space="preserve">:        </t>
    </r>
    <r>
      <rPr>
        <sz val="14"/>
        <rFont val="Times New Roman"/>
        <family val="1"/>
        <charset val="238"/>
      </rPr>
      <t xml:space="preserve"> Dátum : </t>
    </r>
    <r>
      <rPr>
        <b/>
        <sz val="14"/>
        <rFont val="Times New Roman"/>
        <family val="1"/>
        <charset val="238"/>
      </rPr>
      <t xml:space="preserve">                         </t>
    </r>
    <r>
      <rPr>
        <sz val="14"/>
        <rFont val="Times New Roman"/>
        <family val="1"/>
        <charset val="238"/>
      </rPr>
      <t>Poradie pretekov</t>
    </r>
    <r>
      <rPr>
        <b/>
        <sz val="14"/>
        <rFont val="Times New Roman"/>
        <family val="1"/>
        <charset val="238"/>
      </rPr>
      <t>:       3</t>
    </r>
    <r>
      <rPr>
        <b/>
        <sz val="20"/>
        <rFont val="Times New Roman"/>
        <family val="1"/>
        <charset val="238"/>
      </rPr>
      <t xml:space="preserve"> </t>
    </r>
  </si>
  <si>
    <r>
      <t xml:space="preserve"> </t>
    </r>
    <r>
      <rPr>
        <sz val="14"/>
        <rFont val="Times New Roman"/>
        <family val="1"/>
        <charset val="238"/>
      </rPr>
      <t>Miesto pretekov</t>
    </r>
    <r>
      <rPr>
        <b/>
        <sz val="14"/>
        <rFont val="Times New Roman"/>
        <family val="1"/>
        <charset val="238"/>
      </rPr>
      <t xml:space="preserve">:        </t>
    </r>
    <r>
      <rPr>
        <sz val="14"/>
        <rFont val="Times New Roman"/>
        <family val="1"/>
        <charset val="238"/>
      </rPr>
      <t xml:space="preserve"> Dátum : </t>
    </r>
    <r>
      <rPr>
        <b/>
        <sz val="14"/>
        <rFont val="Times New Roman"/>
        <family val="1"/>
        <charset val="238"/>
      </rPr>
      <t xml:space="preserve">                         </t>
    </r>
    <r>
      <rPr>
        <sz val="14"/>
        <rFont val="Times New Roman"/>
        <family val="1"/>
        <charset val="238"/>
      </rPr>
      <t>Poradie pretekov</t>
    </r>
    <r>
      <rPr>
        <b/>
        <sz val="14"/>
        <rFont val="Times New Roman"/>
        <family val="1"/>
        <charset val="238"/>
      </rPr>
      <t>:       4</t>
    </r>
    <r>
      <rPr>
        <b/>
        <sz val="20"/>
        <rFont val="Times New Roman"/>
        <family val="1"/>
        <charset val="238"/>
      </rPr>
      <t xml:space="preserve"> </t>
    </r>
  </si>
  <si>
    <t>Váženie   sektor  " A "    pretek č. 3</t>
  </si>
  <si>
    <t>Váženie   sektor  " B "    pretek č. 3</t>
  </si>
  <si>
    <t>Váženie   sektor  " C "    pretek č. 3</t>
  </si>
  <si>
    <t>Váženie   sektor  " D "    pretek č. 3</t>
  </si>
  <si>
    <t>Váženie   sektor  " D "    pretek č. 4</t>
  </si>
  <si>
    <t>Váženie   sektor  " C "    pretek č. 4</t>
  </si>
  <si>
    <t>Váženie   sektor  " B "    pretek č. 4</t>
  </si>
  <si>
    <t>Váženie   sektor  " A "    pretek č. 4</t>
  </si>
  <si>
    <t xml:space="preserve">LRU Method feeder </t>
  </si>
  <si>
    <t>OZ  SRZ</t>
  </si>
  <si>
    <t xml:space="preserve">LRU method feeder </t>
  </si>
  <si>
    <r>
      <t xml:space="preserve"> </t>
    </r>
    <r>
      <rPr>
        <sz val="14"/>
        <rFont val="Times New Roman"/>
        <family val="1"/>
        <charset val="238"/>
      </rPr>
      <t>Miesto pretekov</t>
    </r>
    <r>
      <rPr>
        <b/>
        <sz val="14"/>
        <rFont val="Times New Roman"/>
        <family val="1"/>
        <charset val="238"/>
      </rPr>
      <t xml:space="preserve">: Dolný Bar           </t>
    </r>
    <r>
      <rPr>
        <sz val="14"/>
        <rFont val="Times New Roman"/>
        <family val="1"/>
        <charset val="238"/>
      </rPr>
      <t xml:space="preserve"> Dátum : </t>
    </r>
    <r>
      <rPr>
        <b/>
        <sz val="14"/>
        <rFont val="Times New Roman"/>
        <family val="1"/>
        <charset val="238"/>
      </rPr>
      <t xml:space="preserve">   26.06.2021                </t>
    </r>
    <r>
      <rPr>
        <sz val="14"/>
        <rFont val="Times New Roman"/>
        <family val="1"/>
        <charset val="238"/>
      </rPr>
      <t>Poradie pretekov</t>
    </r>
    <r>
      <rPr>
        <b/>
        <sz val="14"/>
        <rFont val="Times New Roman"/>
        <family val="1"/>
        <charset val="238"/>
      </rPr>
      <t xml:space="preserve">:     </t>
    </r>
    <r>
      <rPr>
        <b/>
        <sz val="20"/>
        <rFont val="Times New Roman"/>
        <family val="1"/>
        <charset val="238"/>
      </rPr>
      <t xml:space="preserve"> </t>
    </r>
    <r>
      <rPr>
        <b/>
        <sz val="14"/>
        <rFont val="Times New Roman"/>
        <family val="1"/>
        <charset val="238"/>
      </rPr>
      <t xml:space="preserve"> 1 </t>
    </r>
  </si>
  <si>
    <t>Hlavný rozhodca :   Milan Melichár        Garant RADY :  Ján Lantaj      Riaditeľ preteku :  Norbert Szelle</t>
  </si>
  <si>
    <r>
      <t xml:space="preserve"> </t>
    </r>
    <r>
      <rPr>
        <sz val="14"/>
        <rFont val="Times New Roman"/>
        <family val="1"/>
        <charset val="238"/>
      </rPr>
      <t>Miesto pretekov</t>
    </r>
    <r>
      <rPr>
        <b/>
        <sz val="14"/>
        <rFont val="Times New Roman"/>
        <family val="1"/>
        <charset val="238"/>
      </rPr>
      <t xml:space="preserve">:  Dolný Bar      </t>
    </r>
    <r>
      <rPr>
        <sz val="14"/>
        <rFont val="Times New Roman"/>
        <family val="1"/>
        <charset val="238"/>
      </rPr>
      <t xml:space="preserve"> Dátum : 27.06.2021</t>
    </r>
    <r>
      <rPr>
        <b/>
        <sz val="14"/>
        <rFont val="Times New Roman"/>
        <family val="1"/>
        <charset val="238"/>
      </rPr>
      <t xml:space="preserve">                 </t>
    </r>
    <r>
      <rPr>
        <sz val="14"/>
        <rFont val="Times New Roman"/>
        <family val="1"/>
        <charset val="238"/>
      </rPr>
      <t>Poradie pretekov</t>
    </r>
    <r>
      <rPr>
        <b/>
        <sz val="14"/>
        <rFont val="Times New Roman"/>
        <family val="1"/>
        <charset val="238"/>
      </rPr>
      <t>:       2</t>
    </r>
    <r>
      <rPr>
        <b/>
        <sz val="20"/>
        <rFont val="Times New Roman"/>
        <family val="1"/>
        <charset val="238"/>
      </rPr>
      <t xml:space="preserve"> </t>
    </r>
  </si>
  <si>
    <t xml:space="preserve">Hlavný rozhodca :   Milan Melichár         Garant RADY : Ján Lantaj        Riaditeľ preteku : Norbert Szelle </t>
  </si>
  <si>
    <r>
      <rPr>
        <b/>
        <sz val="12"/>
        <rFont val="Times New Roman"/>
        <family val="1"/>
        <charset val="238"/>
      </rPr>
      <t>Štúrovo</t>
    </r>
    <r>
      <rPr>
        <sz val="12"/>
        <rFont val="Times New Roman"/>
        <family val="1"/>
        <charset val="238"/>
      </rPr>
      <t>-                             Maver Timármix</t>
    </r>
  </si>
  <si>
    <t>A1</t>
  </si>
  <si>
    <t>A2</t>
  </si>
  <si>
    <t>A3</t>
  </si>
  <si>
    <t>A4</t>
  </si>
  <si>
    <t>Koller Ladislav</t>
  </si>
  <si>
    <t>A5</t>
  </si>
  <si>
    <t>A6</t>
  </si>
  <si>
    <t>A7</t>
  </si>
  <si>
    <t>A8</t>
  </si>
  <si>
    <t>A9</t>
  </si>
  <si>
    <t>Dunajská Streda Haldorádo</t>
  </si>
  <si>
    <t>Dunajská Streda Arapaima MT</t>
  </si>
  <si>
    <t>Dunajská Streda Arapaima FFT</t>
  </si>
  <si>
    <r>
      <rPr>
        <b/>
        <sz val="12"/>
        <rFont val="Times New Roman"/>
        <family val="1"/>
        <charset val="238"/>
      </rPr>
      <t>Galanta</t>
    </r>
    <r>
      <rPr>
        <sz val="12"/>
        <rFont val="Times New Roman"/>
        <family val="1"/>
        <charset val="238"/>
      </rPr>
      <t xml:space="preserve">             Sensas </t>
    </r>
  </si>
  <si>
    <t>Dunajská Lužná MVDE</t>
  </si>
  <si>
    <r>
      <rPr>
        <b/>
        <sz val="12"/>
        <rFont val="Times New Roman"/>
        <family val="1"/>
        <charset val="238"/>
      </rPr>
      <t>Dunajská Streda</t>
    </r>
    <r>
      <rPr>
        <sz val="12"/>
        <rFont val="Times New Roman"/>
        <family val="1"/>
        <charset val="238"/>
      </rPr>
      <t xml:space="preserve"> </t>
    </r>
    <r>
      <rPr>
        <b/>
        <sz val="12"/>
        <rFont val="Times New Roman"/>
        <family val="1"/>
        <charset val="238"/>
      </rPr>
      <t>Szenzál</t>
    </r>
    <r>
      <rPr>
        <sz val="12"/>
        <rFont val="Times New Roman"/>
        <family val="1"/>
        <charset val="238"/>
      </rPr>
      <t xml:space="preserve">     </t>
    </r>
  </si>
  <si>
    <t>Nová Baňa CARPIO</t>
  </si>
  <si>
    <t>A10</t>
  </si>
  <si>
    <t>A11</t>
  </si>
  <si>
    <t>A12</t>
  </si>
  <si>
    <t>A13</t>
  </si>
  <si>
    <t>A14</t>
  </si>
  <si>
    <t>Filip Cirok</t>
  </si>
  <si>
    <t>B12</t>
  </si>
  <si>
    <t>B6</t>
  </si>
  <si>
    <t>B5</t>
  </si>
  <si>
    <t>B10</t>
  </si>
  <si>
    <t>B7</t>
  </si>
  <si>
    <t>B13</t>
  </si>
  <si>
    <t>B3</t>
  </si>
  <si>
    <t>B11</t>
  </si>
  <si>
    <t>B9</t>
  </si>
  <si>
    <t>B8</t>
  </si>
  <si>
    <t>B4</t>
  </si>
  <si>
    <t>B2</t>
  </si>
  <si>
    <t>B14</t>
  </si>
  <si>
    <t>C4</t>
  </si>
  <si>
    <t>C8</t>
  </si>
  <si>
    <t>C9</t>
  </si>
  <si>
    <t>C7</t>
  </si>
  <si>
    <t>C6</t>
  </si>
  <si>
    <t>C10</t>
  </si>
  <si>
    <t>C1</t>
  </si>
  <si>
    <t>C14</t>
  </si>
  <si>
    <t>C12</t>
  </si>
  <si>
    <t>C5</t>
  </si>
  <si>
    <t>C13</t>
  </si>
  <si>
    <t>C3</t>
  </si>
  <si>
    <t>C11</t>
  </si>
  <si>
    <t>B1</t>
  </si>
  <si>
    <t>C2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</si>
</sst>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2"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b/>
      <sz val="8"/>
      <name val="Times New Roman"/>
      <family val="1"/>
      <charset val="238"/>
    </font>
    <font>
      <sz val="16"/>
      <name val="Times New Roman"/>
      <family val="1"/>
      <charset val="238"/>
    </font>
    <font>
      <sz val="16"/>
      <name val="Arial"/>
      <family val="2"/>
      <charset val="238"/>
    </font>
    <font>
      <sz val="9"/>
      <name val="Times New Roman"/>
      <family val="1"/>
      <charset val="238"/>
    </font>
    <font>
      <b/>
      <sz val="12"/>
      <color theme="1"/>
      <name val="Times New Roman"/>
      <family val="1"/>
      <charset val="238"/>
    </font>
    <font>
      <sz val="12"/>
      <color theme="1"/>
      <name val="Times New Roman"/>
      <family val="1"/>
      <charset val="238"/>
    </font>
  </fonts>
  <fills count="3">
    <fill>
      <patternFill patternType="none"/>
    </fill>
    <fill>
      <patternFill patternType="gray125"/>
    </fill>
    <fill>
      <patternFill patternType="solid">
        <fgColor rgb="FFFFFF00"/>
        <bgColor indexed="64"/>
      </patternFill>
    </fill>
  </fills>
  <borders count="80">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s>
  <cellStyleXfs count="1">
    <xf numFmtId="0" fontId="0" fillId="0" borderId="0"/>
  </cellStyleXfs>
  <cellXfs count="313">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1" xfId="0"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2" xfId="0" applyFont="1" applyBorder="1"/>
    <xf numFmtId="0" fontId="4" fillId="0" borderId="6" xfId="0" applyFont="1" applyBorder="1" applyAlignment="1" applyProtection="1">
      <alignment horizontal="center" vertical="center"/>
      <protection hidden="1"/>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0" borderId="13" xfId="0" applyFont="1" applyFill="1" applyBorder="1" applyAlignment="1" applyProtection="1">
      <alignment horizontal="center" vertical="center"/>
      <protection locked="0"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10" xfId="0" applyFont="1" applyBorder="1"/>
    <xf numFmtId="0" fontId="0" fillId="0" borderId="11" xfId="0" applyBorder="1"/>
    <xf numFmtId="1" fontId="1" fillId="0" borderId="13" xfId="0" applyNumberFormat="1" applyFont="1" applyBorder="1" applyAlignment="1">
      <alignment horizontal="center" vertical="center"/>
    </xf>
    <xf numFmtId="0" fontId="1" fillId="0" borderId="14" xfId="0" applyFont="1" applyBorder="1"/>
    <xf numFmtId="0" fontId="0" fillId="0" borderId="5" xfId="0" applyBorder="1"/>
    <xf numFmtId="0" fontId="19" fillId="0" borderId="20" xfId="0" applyFont="1" applyBorder="1"/>
    <xf numFmtId="0" fontId="11" fillId="0" borderId="15" xfId="0" applyFont="1" applyBorder="1" applyAlignment="1">
      <alignment horizontal="center" vertical="center"/>
    </xf>
    <xf numFmtId="0" fontId="3" fillId="0" borderId="16" xfId="0" applyFont="1" applyBorder="1" applyAlignment="1">
      <alignment horizontal="center" vertical="center"/>
    </xf>
    <xf numFmtId="0" fontId="11" fillId="0" borderId="18" xfId="0" applyFont="1" applyBorder="1"/>
    <xf numFmtId="0" fontId="3" fillId="0" borderId="76" xfId="0" applyFont="1" applyBorder="1" applyAlignment="1">
      <alignment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3" fontId="11" fillId="0" borderId="15" xfId="0" applyNumberFormat="1" applyFont="1" applyBorder="1" applyAlignment="1">
      <alignment horizontal="center" vertical="center"/>
    </xf>
    <xf numFmtId="0" fontId="13" fillId="0" borderId="20" xfId="0" applyFont="1" applyFill="1" applyBorder="1"/>
    <xf numFmtId="0" fontId="0" fillId="0" borderId="22" xfId="0" applyFill="1" applyBorder="1"/>
    <xf numFmtId="0" fontId="13" fillId="0" borderId="47" xfId="0" applyFont="1" applyFill="1" applyBorder="1"/>
    <xf numFmtId="0" fontId="13" fillId="0" borderId="22" xfId="0" applyFont="1" applyFill="1" applyBorder="1"/>
    <xf numFmtId="0" fontId="13" fillId="0" borderId="48" xfId="0" applyFont="1" applyFill="1" applyBorder="1"/>
    <xf numFmtId="0" fontId="11" fillId="0" borderId="42" xfId="0" applyFont="1" applyBorder="1" applyAlignment="1" applyProtection="1">
      <alignment horizontal="left"/>
      <protection locked="0" hidden="1"/>
    </xf>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2" fillId="0" borderId="14" xfId="0" applyFont="1" applyBorder="1" applyAlignment="1" applyProtection="1">
      <alignment horizontal="center" vertical="center"/>
      <protection locked="0" hidden="1"/>
    </xf>
    <xf numFmtId="0" fontId="20" fillId="0" borderId="0" xfId="0" applyFont="1" applyBorder="1" applyAlignment="1">
      <alignment horizontal="center" vertical="center" wrapText="1"/>
    </xf>
    <xf numFmtId="0" fontId="13" fillId="0" borderId="0" xfId="0" applyFont="1" applyAlignment="1">
      <alignment horizontal="center"/>
    </xf>
    <xf numFmtId="0" fontId="0" fillId="0" borderId="0" xfId="0" applyAlignment="1">
      <alignment horizontal="center"/>
    </xf>
    <xf numFmtId="3" fontId="0" fillId="0" borderId="21" xfId="0" applyNumberFormat="1" applyFill="1" applyBorder="1"/>
    <xf numFmtId="3" fontId="13" fillId="0" borderId="21" xfId="0" applyNumberFormat="1" applyFont="1" applyFill="1" applyBorder="1"/>
    <xf numFmtId="0" fontId="30" fillId="0" borderId="38" xfId="0" applyFont="1" applyBorder="1" applyAlignment="1"/>
    <xf numFmtId="0" fontId="31" fillId="0" borderId="40" xfId="0" applyFont="1" applyBorder="1" applyAlignment="1"/>
    <xf numFmtId="0" fontId="19" fillId="0" borderId="21" xfId="0" applyFont="1" applyFill="1" applyBorder="1"/>
    <xf numFmtId="0" fontId="30" fillId="0" borderId="41" xfId="0" applyFont="1" applyBorder="1" applyAlignment="1"/>
    <xf numFmtId="3" fontId="0" fillId="0" borderId="21" xfId="0" applyNumberFormat="1" applyBorder="1"/>
    <xf numFmtId="0" fontId="10" fillId="2" borderId="13" xfId="0" applyFont="1" applyFill="1" applyBorder="1" applyAlignment="1" applyProtection="1">
      <alignment horizontal="center" vertical="center"/>
      <protection locked="0" hidden="1"/>
    </xf>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11" fillId="0" borderId="23" xfId="0" applyFont="1" applyBorder="1" applyAlignment="1" applyProtection="1">
      <alignment vertical="center" wrapText="1"/>
      <protection hidden="1"/>
    </xf>
    <xf numFmtId="0" fontId="11" fillId="0" borderId="24" xfId="0" applyFont="1" applyBorder="1" applyAlignment="1">
      <alignment vertical="center" wrapText="1"/>
    </xf>
    <xf numFmtId="0" fontId="3" fillId="0" borderId="23" xfId="0" applyFont="1" applyBorder="1" applyAlignment="1" applyProtection="1">
      <alignment vertical="center" wrapText="1"/>
      <protection hidden="1"/>
    </xf>
    <xf numFmtId="0" fontId="3" fillId="0" borderId="24" xfId="0" applyFont="1" applyBorder="1" applyAlignment="1">
      <alignment vertical="center" wrapText="1"/>
    </xf>
    <xf numFmtId="0" fontId="9" fillId="0" borderId="23" xfId="0" applyFont="1" applyBorder="1" applyAlignment="1" applyProtection="1">
      <alignment vertical="center" wrapText="1"/>
      <protection hidden="1"/>
    </xf>
    <xf numFmtId="0" fontId="13" fillId="0" borderId="24" xfId="0" applyFont="1" applyBorder="1" applyAlignment="1">
      <alignment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1" fillId="0" borderId="23" xfId="0" applyFont="1" applyFill="1" applyBorder="1" applyAlignment="1" applyProtection="1">
      <alignment vertical="center" wrapText="1"/>
      <protection hidden="1"/>
    </xf>
    <xf numFmtId="0" fontId="11" fillId="0" borderId="24" xfId="0" applyFont="1" applyFill="1" applyBorder="1" applyAlignment="1">
      <alignment vertical="center" wrapText="1"/>
    </xf>
    <xf numFmtId="0" fontId="3" fillId="0" borderId="23" xfId="0" applyFont="1" applyFill="1" applyBorder="1" applyAlignment="1" applyProtection="1">
      <alignment vertical="center" wrapText="1"/>
      <protection hidden="1"/>
    </xf>
    <xf numFmtId="0" fontId="3" fillId="0" borderId="24" xfId="0" applyFont="1" applyFill="1" applyBorder="1" applyAlignment="1">
      <alignment vertical="center" wrapText="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0" fillId="0" borderId="33" xfId="0" applyFont="1" applyBorder="1" applyAlignment="1" applyProtection="1">
      <alignment horizontal="center" vertical="center"/>
      <protection locked="0" hidden="1"/>
    </xf>
    <xf numFmtId="0" fontId="9" fillId="0" borderId="37" xfId="0" applyFont="1" applyBorder="1" applyAlignment="1">
      <alignment horizontal="center" vertical="center"/>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0" fillId="0" borderId="38" xfId="0" applyNumberFormat="1" applyFont="1" applyBorder="1" applyAlignment="1" applyProtection="1">
      <alignment horizontal="center" vertical="center"/>
      <protection hidden="1"/>
    </xf>
    <xf numFmtId="3" fontId="10" fillId="0" borderId="39" xfId="0" applyNumberFormat="1"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13" fillId="0" borderId="41" xfId="0" applyFont="1" applyBorder="1" applyAlignment="1"/>
    <xf numFmtId="0" fontId="0" fillId="0" borderId="42" xfId="0" applyBorder="1" applyAlignment="1"/>
    <xf numFmtId="0" fontId="0" fillId="0" borderId="23" xfId="0" applyBorder="1" applyAlignment="1"/>
    <xf numFmtId="0" fontId="12" fillId="0" borderId="40" xfId="0" applyFont="1" applyBorder="1" applyAlignment="1" applyProtection="1">
      <alignment horizontal="center" vertical="center"/>
      <protection hidden="1"/>
    </xf>
    <xf numFmtId="0" fontId="10" fillId="0" borderId="33" xfId="0" applyFont="1" applyBorder="1" applyAlignment="1" applyProtection="1">
      <alignment vertical="center"/>
      <protection locked="0" hidden="1"/>
    </xf>
    <xf numFmtId="0" fontId="9" fillId="0" borderId="37" xfId="0" applyFont="1" applyBorder="1" applyAlignment="1">
      <alignment vertical="center"/>
    </xf>
    <xf numFmtId="0" fontId="1" fillId="0" borderId="44" xfId="0" applyFont="1" applyBorder="1" applyAlignment="1" applyProtection="1">
      <alignment horizontal="center" vertical="center"/>
      <protection hidden="1"/>
    </xf>
    <xf numFmtId="0" fontId="1" fillId="0" borderId="45" xfId="0" applyFont="1" applyBorder="1" applyAlignment="1" applyProtection="1">
      <alignment horizontal="center" vertical="center"/>
      <protection hidden="1"/>
    </xf>
    <xf numFmtId="0" fontId="1" fillId="0" borderId="45" xfId="0" applyFont="1" applyBorder="1" applyAlignment="1" applyProtection="1">
      <alignment horizontal="left"/>
      <protection locked="0" hidden="1"/>
    </xf>
    <xf numFmtId="0" fontId="1" fillId="0" borderId="46" xfId="0" applyFont="1" applyBorder="1" applyAlignment="1" applyProtection="1">
      <alignment horizontal="left"/>
      <protection locked="0"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2" fillId="0" borderId="38" xfId="0" applyFont="1" applyBorder="1" applyAlignment="1" applyProtection="1">
      <alignment horizontal="center" vertical="center" textRotation="90" wrapText="1"/>
      <protection hidden="1"/>
    </xf>
    <xf numFmtId="0" fontId="2" fillId="0" borderId="40" xfId="0" applyFont="1" applyBorder="1" applyAlignment="1" applyProtection="1">
      <alignment horizontal="center" vertical="center" textRotation="90" wrapText="1"/>
      <protection hidden="1"/>
    </xf>
    <xf numFmtId="0" fontId="2" fillId="0" borderId="39" xfId="0" applyFont="1" applyBorder="1" applyAlignment="1" applyProtection="1">
      <alignment horizontal="center" vertical="center" textRotation="90" wrapText="1"/>
      <protection hidden="1"/>
    </xf>
    <xf numFmtId="0" fontId="26" fillId="0" borderId="40" xfId="0" applyFont="1" applyBorder="1" applyAlignment="1" applyProtection="1">
      <alignment horizontal="center" vertical="center" textRotation="90"/>
      <protection hidden="1"/>
    </xf>
    <xf numFmtId="0" fontId="10" fillId="0" borderId="37" xfId="0" applyFont="1" applyBorder="1" applyAlignment="1" applyProtection="1">
      <alignment horizontal="center" vertical="center"/>
      <protection locked="0" hidden="1"/>
    </xf>
    <xf numFmtId="0" fontId="10" fillId="0" borderId="33" xfId="0" applyFont="1" applyFill="1" applyBorder="1" applyAlignment="1" applyProtection="1">
      <alignment horizontal="center" vertical="center"/>
      <protection locked="0" hidden="1"/>
    </xf>
    <xf numFmtId="0" fontId="10" fillId="0" borderId="37" xfId="0" applyFont="1" applyFill="1" applyBorder="1" applyAlignment="1" applyProtection="1">
      <alignment horizontal="center" vertical="center"/>
      <protection locked="0" hidden="1"/>
    </xf>
    <xf numFmtId="165" fontId="6" fillId="0" borderId="38" xfId="0" applyNumberFormat="1" applyFont="1" applyBorder="1" applyAlignment="1" applyProtection="1">
      <alignment horizontal="center" vertical="center"/>
      <protection hidden="1"/>
    </xf>
    <xf numFmtId="0" fontId="6" fillId="0" borderId="39" xfId="0" applyFont="1" applyBorder="1" applyAlignment="1">
      <alignment horizontal="center" vertical="center"/>
    </xf>
    <xf numFmtId="3" fontId="6" fillId="0" borderId="38" xfId="0" applyNumberFormat="1" applyFont="1" applyBorder="1" applyAlignment="1" applyProtection="1">
      <alignment horizontal="center" vertical="center"/>
      <protection hidden="1"/>
    </xf>
    <xf numFmtId="3" fontId="6" fillId="0" borderId="39" xfId="0" applyNumberFormat="1" applyFont="1" applyBorder="1" applyAlignment="1" applyProtection="1">
      <alignment horizontal="center" vertical="center"/>
      <protection hidden="1"/>
    </xf>
    <xf numFmtId="0" fontId="5" fillId="0" borderId="38" xfId="0" applyFont="1" applyFill="1" applyBorder="1" applyAlignment="1" applyProtection="1">
      <alignment horizontal="center" vertical="center"/>
      <protection hidden="1"/>
    </xf>
    <xf numFmtId="0" fontId="5" fillId="0" borderId="39" xfId="0" applyFont="1" applyFill="1" applyBorder="1" applyAlignment="1" applyProtection="1">
      <alignment horizontal="center" vertical="center"/>
      <protection hidden="1"/>
    </xf>
    <xf numFmtId="0" fontId="1" fillId="0" borderId="38"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11" fillId="0" borderId="42" xfId="0" applyFont="1" applyBorder="1" applyAlignment="1" applyProtection="1">
      <alignment horizontal="left"/>
      <protection locked="0" hidden="1"/>
    </xf>
    <xf numFmtId="0" fontId="1" fillId="0" borderId="44" xfId="0" applyFont="1" applyBorder="1" applyAlignment="1" applyProtection="1">
      <alignment horizontal="center"/>
      <protection hidden="1"/>
    </xf>
    <xf numFmtId="0" fontId="1" fillId="0" borderId="45" xfId="0" applyFont="1" applyBorder="1" applyAlignment="1" applyProtection="1">
      <alignment horizont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6" fillId="0" borderId="40" xfId="0" applyFont="1" applyBorder="1" applyAlignment="1" applyProtection="1">
      <alignment horizontal="center" vertical="center" textRotation="90"/>
      <protection hidden="1"/>
    </xf>
    <xf numFmtId="0" fontId="29" fillId="0" borderId="33" xfId="0" applyFont="1" applyBorder="1" applyAlignment="1" applyProtection="1">
      <alignment horizontal="center" vertical="center"/>
      <protection locked="0" hidden="1"/>
    </xf>
    <xf numFmtId="0" fontId="29" fillId="0" borderId="37" xfId="0" applyFont="1" applyBorder="1" applyAlignment="1">
      <alignment horizontal="center" vertical="center"/>
    </xf>
    <xf numFmtId="0" fontId="23" fillId="0" borderId="0" xfId="0" applyFont="1" applyAlignment="1">
      <alignment wrapText="1"/>
    </xf>
    <xf numFmtId="0" fontId="1" fillId="0" borderId="47" xfId="0" applyFont="1" applyBorder="1" applyAlignment="1">
      <alignment horizontal="center" vertical="center"/>
    </xf>
    <xf numFmtId="0" fontId="1" fillId="0" borderId="20" xfId="0" applyFont="1" applyBorder="1" applyAlignment="1">
      <alignment horizontal="center" vertical="center"/>
    </xf>
    <xf numFmtId="0" fontId="1" fillId="0" borderId="48" xfId="0" applyFont="1" applyBorder="1" applyAlignment="1">
      <alignment horizontal="center" vertical="center"/>
    </xf>
    <xf numFmtId="0" fontId="27" fillId="0" borderId="33"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79"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 fillId="0" borderId="45" xfId="0" applyFont="1" applyBorder="1" applyAlignment="1" applyProtection="1">
      <alignment horizontal="left" vertical="center"/>
      <protection locked="0" hidden="1"/>
    </xf>
    <xf numFmtId="0" fontId="1" fillId="0" borderId="46" xfId="0" applyFont="1" applyBorder="1" applyAlignment="1" applyProtection="1">
      <alignment horizontal="left" vertical="center"/>
      <protection locked="0" hidden="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0" fillId="0" borderId="37" xfId="0" applyBorder="1" applyAlignment="1">
      <alignment horizontal="center" vertical="center"/>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11" fillId="0" borderId="0" xfId="0" applyFont="1" applyBorder="1" applyAlignment="1" applyProtection="1">
      <alignment horizontal="left"/>
      <protection locked="0"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1" fillId="0" borderId="73" xfId="0" applyFont="1" applyBorder="1" applyAlignment="1"/>
    <xf numFmtId="0" fontId="0" fillId="0" borderId="74" xfId="0" applyBorder="1" applyAlignment="1"/>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 fillId="0" borderId="70" xfId="0" applyFont="1" applyBorder="1" applyAlignment="1"/>
    <xf numFmtId="0" fontId="0" fillId="0" borderId="71" xfId="0" applyBorder="1" applyAlignment="1"/>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3" fillId="0" borderId="43" xfId="0" applyFont="1" applyBorder="1" applyAlignment="1">
      <alignment horizontal="center" vertical="center"/>
    </xf>
    <xf numFmtId="0" fontId="12" fillId="0" borderId="42" xfId="0" applyFont="1" applyBorder="1" applyAlignment="1">
      <alignment horizontal="center"/>
    </xf>
    <xf numFmtId="0" fontId="20" fillId="0" borderId="42" xfId="0" applyFont="1" applyBorder="1" applyAlignment="1">
      <alignment horizontal="center"/>
    </xf>
    <xf numFmtId="0" fontId="7" fillId="0" borderId="70" xfId="0" applyFont="1" applyBorder="1" applyAlignment="1"/>
    <xf numFmtId="0" fontId="28" fillId="0" borderId="71" xfId="0" applyFont="1" applyBorder="1" applyAlignment="1"/>
    <xf numFmtId="0" fontId="7" fillId="0" borderId="73" xfId="0" applyFont="1" applyBorder="1" applyAlignment="1"/>
    <xf numFmtId="0" fontId="28" fillId="0" borderId="74" xfId="0" applyFont="1" applyBorder="1" applyAlignment="1"/>
    <xf numFmtId="0" fontId="7" fillId="0" borderId="74" xfId="0" applyFont="1" applyBorder="1" applyAlignment="1"/>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3" xfId="0" applyFont="1" applyBorder="1" applyAlignment="1">
      <alignment horizontal="center" vertical="center"/>
    </xf>
    <xf numFmtId="0" fontId="7" fillId="0" borderId="2" xfId="0" applyFont="1" applyBorder="1" applyAlignment="1">
      <alignment horizontal="center" vertical="center"/>
    </xf>
    <xf numFmtId="0" fontId="7" fillId="0" borderId="43" xfId="0" applyFont="1" applyBorder="1" applyAlignment="1">
      <alignment horizontal="center" vertical="center"/>
    </xf>
    <xf numFmtId="0" fontId="7" fillId="0" borderId="24" xfId="0" applyFont="1" applyBorder="1" applyAlignment="1">
      <alignment horizontal="center" vertical="center"/>
    </xf>
    <xf numFmtId="0" fontId="4" fillId="0" borderId="75" xfId="0" applyFont="1" applyBorder="1" applyAlignment="1">
      <alignment horizontal="center" vertical="center"/>
    </xf>
  </cellXfs>
  <cellStyles count="1">
    <cellStyle name="Normálna" xfId="0" builtinId="0"/>
  </cellStyles>
  <dxfs count="758">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33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14" name="Picture 1" descr="Znak%20SRZ">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7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7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7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7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7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7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7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7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7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a:extLst>
            <a:ext uri="{FF2B5EF4-FFF2-40B4-BE49-F238E27FC236}">
              <a16:creationId xmlns:a16="http://schemas.microsoft.com/office/drawing/2014/main" id="{00000000-0008-0000-07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7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a:extLst>
            <a:ext uri="{FF2B5EF4-FFF2-40B4-BE49-F238E27FC236}">
              <a16:creationId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7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7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7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a:extLst>
            <a:ext uri="{FF2B5EF4-FFF2-40B4-BE49-F238E27FC236}">
              <a16:creationId xmlns:a16="http://schemas.microsoft.com/office/drawing/2014/main" id="{00000000-0008-0000-07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08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08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8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08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8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08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08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08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8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8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8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08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8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8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8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08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8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8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8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8" name="Picture 1" descr="Znak%20SRZ">
          <a:extLst>
            <a:ext uri="{FF2B5EF4-FFF2-40B4-BE49-F238E27FC236}">
              <a16:creationId xmlns:a16="http://schemas.microsoft.com/office/drawing/2014/main" id="{00000000-0008-0000-08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a16="http://schemas.microsoft.com/office/drawing/2014/main" id="{00000000-0008-0000-08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a16="http://schemas.microsoft.com/office/drawing/2014/main" id="{00000000-0008-0000-0800-00002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a16="http://schemas.microsoft.com/office/drawing/2014/main" id="{00000000-0008-0000-08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2" name="Picture 1" descr="Znak%20SRZ">
          <a:extLst>
            <a:ext uri="{FF2B5EF4-FFF2-40B4-BE49-F238E27FC236}">
              <a16:creationId xmlns:a16="http://schemas.microsoft.com/office/drawing/2014/main" id="{00000000-0008-0000-0800-00002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a16="http://schemas.microsoft.com/office/drawing/2014/main" id="{00000000-0008-0000-0800-00002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a16="http://schemas.microsoft.com/office/drawing/2014/main" id="{00000000-0008-0000-08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a16="http://schemas.microsoft.com/office/drawing/2014/main" id="{00000000-0008-0000-0800-00002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6" name="Picture 1" descr="Znak%20SRZ">
          <a:extLst>
            <a:ext uri="{FF2B5EF4-FFF2-40B4-BE49-F238E27FC236}">
              <a16:creationId xmlns:a16="http://schemas.microsoft.com/office/drawing/2014/main" id="{00000000-0008-0000-08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7" name="Picture 1" descr="Znak%20SRZ">
          <a:extLst>
            <a:ext uri="{FF2B5EF4-FFF2-40B4-BE49-F238E27FC236}">
              <a16:creationId xmlns:a16="http://schemas.microsoft.com/office/drawing/2014/main" id="{00000000-0008-0000-08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8" name="Picture 1" descr="Znak%20SRZ">
          <a:extLst>
            <a:ext uri="{FF2B5EF4-FFF2-40B4-BE49-F238E27FC236}">
              <a16:creationId xmlns:a16="http://schemas.microsoft.com/office/drawing/2014/main" id="{00000000-0008-0000-08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9" name="Picture 1" descr="Znak%20SRZ">
          <a:extLst>
            <a:ext uri="{FF2B5EF4-FFF2-40B4-BE49-F238E27FC236}">
              <a16:creationId xmlns:a16="http://schemas.microsoft.com/office/drawing/2014/main" id="{00000000-0008-0000-0800-00003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0" name="Picture 1" descr="Znak%20SRZ">
          <a:extLst>
            <a:ext uri="{FF2B5EF4-FFF2-40B4-BE49-F238E27FC236}">
              <a16:creationId xmlns:a16="http://schemas.microsoft.com/office/drawing/2014/main" id="{00000000-0008-0000-0800-00003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1" name="Picture 1" descr="Znak%20SRZ">
          <a:extLst>
            <a:ext uri="{FF2B5EF4-FFF2-40B4-BE49-F238E27FC236}">
              <a16:creationId xmlns:a16="http://schemas.microsoft.com/office/drawing/2014/main" id="{00000000-0008-0000-0800-00003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2" name="Picture 1" descr="Znak%20SRZ">
          <a:extLst>
            <a:ext uri="{FF2B5EF4-FFF2-40B4-BE49-F238E27FC236}">
              <a16:creationId xmlns:a16="http://schemas.microsoft.com/office/drawing/2014/main" id="{00000000-0008-0000-0800-00003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3" name="Picture 1" descr="Znak%20SRZ">
          <a:extLst>
            <a:ext uri="{FF2B5EF4-FFF2-40B4-BE49-F238E27FC236}">
              <a16:creationId xmlns:a16="http://schemas.microsoft.com/office/drawing/2014/main" id="{00000000-0008-0000-0800-00003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4" name="Picture 1" descr="Znak%20SRZ">
          <a:extLst>
            <a:ext uri="{FF2B5EF4-FFF2-40B4-BE49-F238E27FC236}">
              <a16:creationId xmlns:a16="http://schemas.microsoft.com/office/drawing/2014/main" id="{00000000-0008-0000-08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5" name="Picture 1" descr="Znak%20SRZ">
          <a:extLst>
            <a:ext uri="{FF2B5EF4-FFF2-40B4-BE49-F238E27FC236}">
              <a16:creationId xmlns:a16="http://schemas.microsoft.com/office/drawing/2014/main" id="{00000000-0008-0000-08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6" name="Picture 1" descr="Znak%20SRZ">
          <a:extLst>
            <a:ext uri="{FF2B5EF4-FFF2-40B4-BE49-F238E27FC236}">
              <a16:creationId xmlns:a16="http://schemas.microsoft.com/office/drawing/2014/main" id="{00000000-0008-0000-08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7" name="Picture 1" descr="Znak%20SRZ">
          <a:extLst>
            <a:ext uri="{FF2B5EF4-FFF2-40B4-BE49-F238E27FC236}">
              <a16:creationId xmlns:a16="http://schemas.microsoft.com/office/drawing/2014/main" id="{00000000-0008-0000-0800-00003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8" name="Picture 1" descr="Znak%20SRZ">
          <a:extLst>
            <a:ext uri="{FF2B5EF4-FFF2-40B4-BE49-F238E27FC236}">
              <a16:creationId xmlns:a16="http://schemas.microsoft.com/office/drawing/2014/main" id="{00000000-0008-0000-08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9" name="Picture 1" descr="Znak%20SRZ">
          <a:extLst>
            <a:ext uri="{FF2B5EF4-FFF2-40B4-BE49-F238E27FC236}">
              <a16:creationId xmlns:a16="http://schemas.microsoft.com/office/drawing/2014/main" id="{00000000-0008-0000-0800-00003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0" name="Picture 1" descr="Znak%20SRZ">
          <a:extLst>
            <a:ext uri="{FF2B5EF4-FFF2-40B4-BE49-F238E27FC236}">
              <a16:creationId xmlns:a16="http://schemas.microsoft.com/office/drawing/2014/main" id="{00000000-0008-0000-08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1" name="Picture 1" descr="Znak%20SRZ">
          <a:extLst>
            <a:ext uri="{FF2B5EF4-FFF2-40B4-BE49-F238E27FC236}">
              <a16:creationId xmlns:a16="http://schemas.microsoft.com/office/drawing/2014/main" id="{00000000-0008-0000-08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15E2D8CC-B2F7-485E-B7E0-9FEAEA1D85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1EF6FC9D-1158-45D7-BAD4-D353B13B67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944CA097-309F-4228-B9B1-F024EC26D5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4E6CE4E1-9E42-4D7E-B120-2A5BB895A7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126AEE48-693A-4ED1-BA19-D235DC6B9B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69709DFC-3CAE-4ED4-AB75-0EA6772FB9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76829FA7-D48D-42F1-B1B7-5D0DA8E6C4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A5E2FDB2-233B-41EF-99DE-051F6E87F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3104A11-E78B-4734-A7D9-D94F3C4696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7037E729-EA21-41BD-B679-956F69B0B7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A94E71B0-8B61-432F-BA30-D149ED0D75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40C6B02B-AB5D-4E15-9852-41BC89F69A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A63F139E-05DD-441E-9A39-43767FAE63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6F33A84C-1418-4B20-A0F7-0C5D5B121D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DFD5E364-6774-4FC6-83B6-F9AD137329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E2880728-84AA-4782-A57B-A839C16AA3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9AB7B7D1-DE79-4521-BA14-F01A0FC972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CE0B6C4E-0306-497D-AF7F-230A0F4EE9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D8E57D64-3424-43E4-9C12-B2DB23ADC5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E854E336-5DC4-4B9C-B57B-A1C6A2FD33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E818E10C-46B0-4617-99E6-D15275521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A1F9B290-1C54-44F7-8004-51331C276A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A437BB88-E808-44CF-9FFC-4E4CBA5F4C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9BE5130-E8F8-4EEF-B621-B9BF49111F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79731BCF-DEA8-47D5-8781-635E727FF0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2509D5BB-8188-444D-B0F7-48F8153CBD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B4D51BD7-1D3D-4B27-92A2-62F2C607E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9813DFFC-42EA-4A62-BE2C-C7B2EFEA78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a:extLst>
            <a:ext uri="{FF2B5EF4-FFF2-40B4-BE49-F238E27FC236}">
              <a16:creationId xmlns:a16="http://schemas.microsoft.com/office/drawing/2014/main" id="{8FB01A76-F8D3-4EA4-87AC-652D7B58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2E6C4251-CCC1-49AD-AF09-79F9CAE61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100ECB6D-FDAF-42B1-8DD3-1ED76BE59A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B7DB5902-ABC8-4AD6-8659-A08DB392F3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a:extLst>
            <a:ext uri="{FF2B5EF4-FFF2-40B4-BE49-F238E27FC236}">
              <a16:creationId xmlns:a16="http://schemas.microsoft.com/office/drawing/2014/main" id="{EF4692AF-5F09-4899-BAD4-B78FEFCBC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C36140B5-03F2-4305-9B6F-0B91779643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6B0414D7-218E-47E6-8019-ED1E390B6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E5B403A4-07E4-4001-8DCA-B62B982BCB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a:extLst>
            <a:ext uri="{FF2B5EF4-FFF2-40B4-BE49-F238E27FC236}">
              <a16:creationId xmlns:a16="http://schemas.microsoft.com/office/drawing/2014/main" id="{4DFE8753-883F-4A86-848E-867B69210B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a16="http://schemas.microsoft.com/office/drawing/2014/main" id="{CE01BA6E-1237-49B4-919D-31C7908588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a16="http://schemas.microsoft.com/office/drawing/2014/main" id="{0452B864-54FC-4886-BA2B-7EC91F71E4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a16="http://schemas.microsoft.com/office/drawing/2014/main" id="{8F9EB875-0872-40D0-AE10-8EF22726F2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2" name="Picture 1" descr="Znak%20SRZ">
          <a:extLst>
            <a:ext uri="{FF2B5EF4-FFF2-40B4-BE49-F238E27FC236}">
              <a16:creationId xmlns:a16="http://schemas.microsoft.com/office/drawing/2014/main" id="{E2BB90C2-FE29-4886-B39C-ED98F8C2B8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a16="http://schemas.microsoft.com/office/drawing/2014/main" id="{1F72B277-F9A1-4707-8A84-501FD139C6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a16="http://schemas.microsoft.com/office/drawing/2014/main" id="{624B3355-3725-414F-A079-8F24047B58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a16="http://schemas.microsoft.com/office/drawing/2014/main" id="{DA1C25BC-A3DC-4E83-989F-7DD3AF5D4B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6" name="Picture 1" descr="Znak%20SRZ">
          <a:extLst>
            <a:ext uri="{FF2B5EF4-FFF2-40B4-BE49-F238E27FC236}">
              <a16:creationId xmlns:a16="http://schemas.microsoft.com/office/drawing/2014/main" id="{B20435C3-5385-4E03-8ED9-3B6482693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7" name="Picture 1" descr="Znak%20SRZ">
          <a:extLst>
            <a:ext uri="{FF2B5EF4-FFF2-40B4-BE49-F238E27FC236}">
              <a16:creationId xmlns:a16="http://schemas.microsoft.com/office/drawing/2014/main" id="{13F0D04C-1CA5-4DCE-AA93-CB46A648F9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8" name="Picture 1" descr="Znak%20SRZ">
          <a:extLst>
            <a:ext uri="{FF2B5EF4-FFF2-40B4-BE49-F238E27FC236}">
              <a16:creationId xmlns:a16="http://schemas.microsoft.com/office/drawing/2014/main" id="{935482F3-AA03-4DDF-8182-F086D43AA7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9" name="Picture 1" descr="Znak%20SRZ">
          <a:extLst>
            <a:ext uri="{FF2B5EF4-FFF2-40B4-BE49-F238E27FC236}">
              <a16:creationId xmlns:a16="http://schemas.microsoft.com/office/drawing/2014/main" id="{A9B837AA-4EB8-4CD0-A259-6D59155AC8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0" name="Picture 1" descr="Znak%20SRZ">
          <a:extLst>
            <a:ext uri="{FF2B5EF4-FFF2-40B4-BE49-F238E27FC236}">
              <a16:creationId xmlns:a16="http://schemas.microsoft.com/office/drawing/2014/main" id="{28AC6B06-9280-42A6-B410-FB177CEAC8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16F1FCD-830C-4985-9E4E-251E4AC251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DAD65255-BFC9-4350-B9F3-77BB48D5C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9A4BDAD5-BBEB-48DF-85CE-D8622B25D2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ABD37D14-5B09-4B33-8A4F-D6CF3CFAC9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736835D4-03E2-4E9D-BEF1-AE098C8AB1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EE1E9DF6-827E-4DFE-9412-9C1A5AA402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22F0853A-1AFE-499E-AA40-BA47CE9D0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838A3EFD-BBA4-4324-9BD2-C45B3E36E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25CF675A-91B8-4DD3-8FEA-9C04BA925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8C863B5F-0908-4B85-98E8-F9F887DB64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4FC7AAEC-D3F5-4936-BB6D-B4894B61FA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F6DA96F9-799A-409D-93EE-E4FC79632D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196E31E4-3E03-4677-9FCA-4F8B44956C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58801A9F-035A-499B-9FCC-D4F7974C08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E497434C-79EF-4C19-985A-6B40CC40DC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A66E9BE1-4183-45B0-B8F4-05258677AB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DF851296-4A8C-4B62-9741-A3F346C608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CF4DEF28-E470-487C-A59C-7EA1CF0FD9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CCE2A416-1FD3-4D01-BEF5-D3A3621A82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B07F2D79-918A-4150-8DD3-3D922E2E7D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AC47EC4A-8B4D-492E-88BA-3C6EF6B321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33F088A0-3DD5-4697-A279-784D3948DE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D648429E-19B8-4D3B-9389-9E0336645D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9571A21D-CE28-4227-BD4D-BD97B7A278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2F884423-74E7-4F29-857F-31C4B92A5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67394C59-7AF5-470F-A3F0-AAB6D1AA1E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4D3A4EB3-2F88-4FF8-BA4C-39B0261D38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13898759-5E39-4792-877F-774FB16E97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a:extLst>
            <a:ext uri="{FF2B5EF4-FFF2-40B4-BE49-F238E27FC236}">
              <a16:creationId xmlns:a16="http://schemas.microsoft.com/office/drawing/2014/main" id="{1BCFC06E-6A92-4729-A36B-0CD0EDD907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2E44AC13-5EC1-4E13-829B-31D1FCED0C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D3C40982-15E0-4DAC-838E-BBB3C7A090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8F016244-CFF3-4ED7-9AE5-A3E70E8C35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a:extLst>
            <a:ext uri="{FF2B5EF4-FFF2-40B4-BE49-F238E27FC236}">
              <a16:creationId xmlns:a16="http://schemas.microsoft.com/office/drawing/2014/main" id="{11504F83-DCA7-417F-8118-365290982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734FD2A0-0872-4312-8C39-CB2A2E2FF2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A306051-089F-4552-A52E-26E209FA28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70CDD9E1-E0AF-4BBC-B17E-3162060F3D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a:extLst>
            <a:ext uri="{FF2B5EF4-FFF2-40B4-BE49-F238E27FC236}">
              <a16:creationId xmlns:a16="http://schemas.microsoft.com/office/drawing/2014/main" id="{DACF0A34-0BB9-4625-A775-9C98CD54F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a16="http://schemas.microsoft.com/office/drawing/2014/main" id="{F4D49A15-98F8-428B-B86C-F188808855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a16="http://schemas.microsoft.com/office/drawing/2014/main" id="{363406A0-A2C8-481A-85F9-02BA8594B8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a16="http://schemas.microsoft.com/office/drawing/2014/main" id="{3E79D18F-C980-4712-8AE3-70DBCE809E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2" name="Picture 1" descr="Znak%20SRZ">
          <a:extLst>
            <a:ext uri="{FF2B5EF4-FFF2-40B4-BE49-F238E27FC236}">
              <a16:creationId xmlns:a16="http://schemas.microsoft.com/office/drawing/2014/main" id="{EE4EE3B3-B658-4586-8883-8123F42537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19050"/>
          <a:ext cx="12954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a16="http://schemas.microsoft.com/office/drawing/2014/main" id="{24D28C40-50E5-41BA-9565-E86E93FFCE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a16="http://schemas.microsoft.com/office/drawing/2014/main" id="{F467ABD8-80B5-496E-997D-FD3BC51A4D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a16="http://schemas.microsoft.com/office/drawing/2014/main" id="{788782CF-22DD-497F-9FB2-073303AD5D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6" name="Picture 1" descr="Znak%20SRZ">
          <a:extLst>
            <a:ext uri="{FF2B5EF4-FFF2-40B4-BE49-F238E27FC236}">
              <a16:creationId xmlns:a16="http://schemas.microsoft.com/office/drawing/2014/main" id="{3FFDA9C4-FDEE-490E-90E4-119E760F60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500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7" name="Picture 1" descr="Znak%20SRZ">
          <a:extLst>
            <a:ext uri="{FF2B5EF4-FFF2-40B4-BE49-F238E27FC236}">
              <a16:creationId xmlns:a16="http://schemas.microsoft.com/office/drawing/2014/main" id="{795510CD-B0F2-4815-B3FA-F0CC78BB11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8" name="Picture 1" descr="Znak%20SRZ">
          <a:extLst>
            <a:ext uri="{FF2B5EF4-FFF2-40B4-BE49-F238E27FC236}">
              <a16:creationId xmlns:a16="http://schemas.microsoft.com/office/drawing/2014/main" id="{34D37118-73A1-47EF-B571-91AE3CFD97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9" name="Picture 1" descr="Znak%20SRZ">
          <a:extLst>
            <a:ext uri="{FF2B5EF4-FFF2-40B4-BE49-F238E27FC236}">
              <a16:creationId xmlns:a16="http://schemas.microsoft.com/office/drawing/2014/main" id="{CDDC79B5-7217-4A26-AC04-694ABCDC0B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0" name="Picture 1" descr="Znak%20SRZ">
          <a:extLst>
            <a:ext uri="{FF2B5EF4-FFF2-40B4-BE49-F238E27FC236}">
              <a16:creationId xmlns:a16="http://schemas.microsoft.com/office/drawing/2014/main" id="{DA813124-BA92-43E4-AAE8-2A63D4FBB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93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53"/>
  <sheetViews>
    <sheetView workbookViewId="0">
      <selection activeCell="F3" sqref="F3"/>
    </sheetView>
  </sheetViews>
  <sheetFormatPr defaultRowHeight="13.2" x14ac:dyDescent="0.25"/>
  <cols>
    <col min="1" max="1" width="26" style="131" customWidth="1"/>
    <col min="2" max="2" width="18.33203125" bestFit="1" customWidth="1"/>
    <col min="3" max="3" width="22.44140625" bestFit="1" customWidth="1"/>
    <col min="4" max="4" width="20.88671875" bestFit="1" customWidth="1"/>
    <col min="5" max="5" width="18" bestFit="1" customWidth="1"/>
    <col min="6" max="6" width="22.88671875" bestFit="1" customWidth="1"/>
    <col min="7" max="9" width="18" bestFit="1" customWidth="1"/>
  </cols>
  <sheetData>
    <row r="1" spans="1:9" x14ac:dyDescent="0.25">
      <c r="A1" s="148" t="s">
        <v>143</v>
      </c>
      <c r="B1" s="77" t="s">
        <v>29</v>
      </c>
      <c r="C1" s="77" t="s">
        <v>30</v>
      </c>
      <c r="D1" s="77" t="s">
        <v>31</v>
      </c>
      <c r="E1" s="77" t="s">
        <v>32</v>
      </c>
      <c r="F1" s="77" t="s">
        <v>33</v>
      </c>
      <c r="G1" s="77" t="s">
        <v>34</v>
      </c>
      <c r="H1" s="77" t="s">
        <v>35</v>
      </c>
      <c r="I1" s="77" t="s">
        <v>36</v>
      </c>
    </row>
    <row r="2" spans="1:9" ht="13.8" thickBot="1" x14ac:dyDescent="0.3">
      <c r="A2" s="149"/>
      <c r="B2" s="78" t="s">
        <v>37</v>
      </c>
      <c r="C2" s="78" t="s">
        <v>37</v>
      </c>
      <c r="D2" s="78" t="s">
        <v>37</v>
      </c>
      <c r="E2" s="78" t="s">
        <v>37</v>
      </c>
      <c r="F2" s="78" t="s">
        <v>37</v>
      </c>
      <c r="G2" s="78" t="s">
        <v>37</v>
      </c>
      <c r="H2" s="78" t="s">
        <v>37</v>
      </c>
      <c r="I2" s="78" t="s">
        <v>37</v>
      </c>
    </row>
    <row r="3" spans="1:9" ht="17.25" customHeight="1" x14ac:dyDescent="0.25">
      <c r="A3" s="146" t="s">
        <v>148</v>
      </c>
      <c r="B3" s="120" t="s">
        <v>149</v>
      </c>
      <c r="C3" s="122" t="s">
        <v>150</v>
      </c>
      <c r="D3" s="120" t="s">
        <v>151</v>
      </c>
      <c r="E3" s="71" t="s">
        <v>152</v>
      </c>
      <c r="F3" s="72" t="s">
        <v>309</v>
      </c>
      <c r="G3" s="72"/>
      <c r="H3" s="72"/>
      <c r="I3" s="73"/>
    </row>
    <row r="4" spans="1:9" ht="17.25" customHeight="1" thickBot="1" x14ac:dyDescent="0.3">
      <c r="A4" s="147"/>
      <c r="B4" s="132">
        <v>948171613</v>
      </c>
      <c r="C4" s="121"/>
      <c r="D4" s="121"/>
      <c r="E4" s="121"/>
      <c r="F4" s="75"/>
      <c r="G4" s="75"/>
      <c r="H4" s="75"/>
      <c r="I4" s="76"/>
    </row>
    <row r="5" spans="1:9" ht="17.25" customHeight="1" x14ac:dyDescent="0.25">
      <c r="A5" s="146" t="s">
        <v>153</v>
      </c>
      <c r="B5" s="122" t="s">
        <v>154</v>
      </c>
      <c r="C5" s="120" t="s">
        <v>155</v>
      </c>
      <c r="D5" s="120" t="s">
        <v>156</v>
      </c>
      <c r="E5" s="120" t="s">
        <v>157</v>
      </c>
      <c r="F5" s="72"/>
      <c r="G5" s="72"/>
      <c r="H5" s="72"/>
      <c r="I5" s="73"/>
    </row>
    <row r="6" spans="1:9" ht="17.25" customHeight="1" thickBot="1" x14ac:dyDescent="0.3">
      <c r="A6" s="147"/>
      <c r="B6" s="133">
        <v>907359888</v>
      </c>
      <c r="C6" s="123"/>
      <c r="D6" s="123"/>
      <c r="E6" s="123"/>
      <c r="F6" s="79"/>
      <c r="G6" s="79"/>
      <c r="H6" s="75"/>
      <c r="I6" s="76"/>
    </row>
    <row r="7" spans="1:9" ht="17.25" customHeight="1" x14ac:dyDescent="0.3">
      <c r="A7" s="134" t="s">
        <v>301</v>
      </c>
      <c r="B7" s="122" t="s">
        <v>158</v>
      </c>
      <c r="C7" s="120" t="s">
        <v>159</v>
      </c>
      <c r="D7" s="120" t="s">
        <v>160</v>
      </c>
      <c r="E7" s="120" t="s">
        <v>161</v>
      </c>
      <c r="F7" s="72" t="s">
        <v>162</v>
      </c>
      <c r="G7" s="72"/>
      <c r="H7" s="72"/>
      <c r="I7" s="73"/>
    </row>
    <row r="8" spans="1:9" ht="17.25" customHeight="1" thickBot="1" x14ac:dyDescent="0.35">
      <c r="A8" s="135" t="s">
        <v>163</v>
      </c>
      <c r="B8" s="136" t="s">
        <v>164</v>
      </c>
      <c r="C8" s="121"/>
      <c r="D8" s="121"/>
      <c r="E8" s="121"/>
      <c r="F8" s="75"/>
      <c r="G8" s="75"/>
      <c r="H8" s="75"/>
      <c r="I8" s="76"/>
    </row>
    <row r="9" spans="1:9" ht="17.25" customHeight="1" x14ac:dyDescent="0.3">
      <c r="A9" s="137" t="s">
        <v>299</v>
      </c>
      <c r="B9" s="122" t="s">
        <v>165</v>
      </c>
      <c r="C9" s="120" t="s">
        <v>166</v>
      </c>
      <c r="D9" s="120" t="s">
        <v>167</v>
      </c>
      <c r="E9" s="120" t="s">
        <v>168</v>
      </c>
      <c r="F9" s="72"/>
      <c r="G9" s="72"/>
      <c r="H9" s="72"/>
      <c r="I9" s="73"/>
    </row>
    <row r="10" spans="1:9" ht="17.25" customHeight="1" thickBot="1" x14ac:dyDescent="0.35">
      <c r="A10" s="135" t="s">
        <v>169</v>
      </c>
      <c r="B10" s="132">
        <v>918479617</v>
      </c>
      <c r="C10" s="121"/>
      <c r="D10" s="121"/>
      <c r="E10" s="121"/>
      <c r="F10" s="75"/>
      <c r="G10" s="75"/>
      <c r="H10" s="75"/>
      <c r="I10" s="76"/>
    </row>
    <row r="11" spans="1:9" ht="17.25" customHeight="1" x14ac:dyDescent="0.3">
      <c r="A11" s="137" t="s">
        <v>298</v>
      </c>
      <c r="B11" s="122" t="s">
        <v>170</v>
      </c>
      <c r="C11" s="120"/>
      <c r="D11" s="120" t="s">
        <v>171</v>
      </c>
      <c r="E11" s="120" t="s">
        <v>172</v>
      </c>
      <c r="F11" s="72" t="s">
        <v>173</v>
      </c>
      <c r="G11" s="72"/>
      <c r="H11" s="72"/>
      <c r="I11" s="73"/>
    </row>
    <row r="12" spans="1:9" ht="17.25" customHeight="1" thickBot="1" x14ac:dyDescent="0.35">
      <c r="A12" s="135" t="s">
        <v>174</v>
      </c>
      <c r="B12" s="132">
        <v>904873133</v>
      </c>
      <c r="C12" s="121"/>
      <c r="D12" s="121"/>
      <c r="E12" s="121"/>
      <c r="F12" s="75"/>
      <c r="G12" s="75"/>
      <c r="H12" s="75"/>
      <c r="I12" s="76"/>
    </row>
    <row r="13" spans="1:9" ht="17.25" customHeight="1" x14ac:dyDescent="0.3">
      <c r="A13" s="137" t="s">
        <v>297</v>
      </c>
      <c r="B13" s="122" t="s">
        <v>175</v>
      </c>
      <c r="C13" s="120" t="s">
        <v>176</v>
      </c>
      <c r="D13" s="120" t="s">
        <v>177</v>
      </c>
      <c r="E13" s="120" t="s">
        <v>178</v>
      </c>
      <c r="F13" s="72"/>
      <c r="G13" s="72"/>
      <c r="H13" s="72"/>
      <c r="I13" s="73"/>
    </row>
    <row r="14" spans="1:9" ht="17.25" customHeight="1" thickBot="1" x14ac:dyDescent="0.35">
      <c r="A14" s="135" t="s">
        <v>179</v>
      </c>
      <c r="B14" s="132">
        <v>911791307</v>
      </c>
      <c r="C14" s="121"/>
      <c r="D14" s="121"/>
      <c r="E14" s="121"/>
      <c r="F14" s="75"/>
      <c r="G14" s="75"/>
      <c r="H14" s="75"/>
      <c r="I14" s="76"/>
    </row>
    <row r="15" spans="1:9" ht="17.25" customHeight="1" x14ac:dyDescent="0.25">
      <c r="A15" s="150" t="s">
        <v>302</v>
      </c>
      <c r="B15" s="122" t="s">
        <v>180</v>
      </c>
      <c r="C15" s="120" t="s">
        <v>181</v>
      </c>
      <c r="D15" s="120" t="s">
        <v>182</v>
      </c>
      <c r="E15" s="120" t="s">
        <v>183</v>
      </c>
      <c r="F15" s="72" t="s">
        <v>184</v>
      </c>
      <c r="G15" s="72"/>
      <c r="H15" s="72"/>
      <c r="I15" s="73"/>
    </row>
    <row r="16" spans="1:9" ht="17.25" customHeight="1" thickBot="1" x14ac:dyDescent="0.3">
      <c r="A16" s="151"/>
      <c r="B16" s="133">
        <v>917324796</v>
      </c>
      <c r="C16" s="123"/>
      <c r="D16" s="123"/>
      <c r="E16" s="123"/>
      <c r="F16" s="75"/>
      <c r="G16" s="75"/>
      <c r="H16" s="75"/>
      <c r="I16" s="76"/>
    </row>
    <row r="17" spans="1:9" ht="17.25" customHeight="1" x14ac:dyDescent="0.25">
      <c r="A17" s="150" t="s">
        <v>300</v>
      </c>
      <c r="B17" s="120" t="s">
        <v>185</v>
      </c>
      <c r="C17" s="120" t="s">
        <v>186</v>
      </c>
      <c r="D17" s="122" t="s">
        <v>187</v>
      </c>
      <c r="E17" s="120" t="s">
        <v>188</v>
      </c>
      <c r="F17" s="72" t="s">
        <v>291</v>
      </c>
      <c r="G17" s="112"/>
      <c r="H17" s="72"/>
      <c r="I17" s="73"/>
    </row>
    <row r="18" spans="1:9" ht="17.25" customHeight="1" thickBot="1" x14ac:dyDescent="0.3">
      <c r="A18" s="151"/>
      <c r="B18" s="132">
        <v>903438208</v>
      </c>
      <c r="C18" s="121"/>
      <c r="D18" s="121"/>
      <c r="E18" s="121"/>
      <c r="F18" s="75"/>
      <c r="G18" s="75"/>
      <c r="H18" s="75"/>
      <c r="I18" s="76"/>
    </row>
    <row r="19" spans="1:9" ht="17.25" customHeight="1" thickBot="1" x14ac:dyDescent="0.3">
      <c r="A19" s="144" t="s">
        <v>189</v>
      </c>
      <c r="B19" s="120" t="s">
        <v>190</v>
      </c>
      <c r="C19" s="121" t="s">
        <v>191</v>
      </c>
      <c r="D19" s="122" t="s">
        <v>192</v>
      </c>
      <c r="E19" s="124" t="s">
        <v>193</v>
      </c>
      <c r="F19" s="120" t="s">
        <v>194</v>
      </c>
      <c r="G19" s="72"/>
      <c r="H19" s="72"/>
      <c r="I19" s="73"/>
    </row>
    <row r="20" spans="1:9" ht="17.25" customHeight="1" thickBot="1" x14ac:dyDescent="0.3">
      <c r="A20" s="143"/>
      <c r="B20" s="132">
        <v>905120102</v>
      </c>
      <c r="C20" s="121"/>
      <c r="D20" s="121"/>
      <c r="E20" s="121"/>
      <c r="F20" s="75"/>
      <c r="G20" s="79"/>
      <c r="H20" s="79"/>
      <c r="I20" s="76"/>
    </row>
    <row r="21" spans="1:9" ht="17.25" customHeight="1" x14ac:dyDescent="0.25">
      <c r="A21" s="152" t="s">
        <v>195</v>
      </c>
      <c r="B21" s="120" t="s">
        <v>196</v>
      </c>
      <c r="C21" s="120" t="s">
        <v>197</v>
      </c>
      <c r="D21" s="122" t="s">
        <v>198</v>
      </c>
      <c r="E21" s="120" t="s">
        <v>199</v>
      </c>
      <c r="F21" s="72" t="s">
        <v>200</v>
      </c>
      <c r="G21" s="72" t="s">
        <v>201</v>
      </c>
      <c r="H21" s="72" t="s">
        <v>202</v>
      </c>
      <c r="I21" s="73"/>
    </row>
    <row r="22" spans="1:9" ht="17.25" customHeight="1" thickBot="1" x14ac:dyDescent="0.3">
      <c r="A22" s="153"/>
      <c r="B22" s="132">
        <v>911614239</v>
      </c>
      <c r="C22" s="121"/>
      <c r="D22" s="121"/>
      <c r="E22" s="121"/>
      <c r="F22" s="75"/>
      <c r="G22" s="75"/>
      <c r="H22" s="75"/>
      <c r="I22" s="76"/>
    </row>
    <row r="23" spans="1:9" ht="17.25" customHeight="1" x14ac:dyDescent="0.25">
      <c r="A23" s="142" t="s">
        <v>203</v>
      </c>
      <c r="B23" s="120" t="s">
        <v>204</v>
      </c>
      <c r="C23" s="120" t="s">
        <v>205</v>
      </c>
      <c r="D23" s="122" t="s">
        <v>206</v>
      </c>
      <c r="E23" s="124" t="s">
        <v>207</v>
      </c>
      <c r="F23" s="120" t="s">
        <v>208</v>
      </c>
      <c r="G23" s="72" t="s">
        <v>209</v>
      </c>
      <c r="H23" s="72" t="s">
        <v>210</v>
      </c>
      <c r="I23" s="73" t="s">
        <v>211</v>
      </c>
    </row>
    <row r="24" spans="1:9" ht="17.25" customHeight="1" thickBot="1" x14ac:dyDescent="0.3">
      <c r="A24" s="143"/>
      <c r="B24" s="132">
        <v>905824376</v>
      </c>
      <c r="C24" s="121"/>
      <c r="D24" s="121"/>
      <c r="E24" s="121"/>
      <c r="F24" s="75"/>
      <c r="G24" s="75"/>
      <c r="H24" s="75"/>
      <c r="I24" s="76"/>
    </row>
    <row r="25" spans="1:9" ht="17.25" customHeight="1" x14ac:dyDescent="0.3">
      <c r="A25" s="134" t="s">
        <v>303</v>
      </c>
      <c r="B25" s="120" t="s">
        <v>212</v>
      </c>
      <c r="C25" s="120" t="s">
        <v>213</v>
      </c>
      <c r="D25" s="122" t="s">
        <v>214</v>
      </c>
      <c r="E25" s="120" t="s">
        <v>215</v>
      </c>
      <c r="F25" s="72" t="s">
        <v>216</v>
      </c>
      <c r="G25" s="72" t="s">
        <v>217</v>
      </c>
      <c r="H25" s="72" t="s">
        <v>218</v>
      </c>
      <c r="I25" s="73"/>
    </row>
    <row r="26" spans="1:9" ht="17.25" customHeight="1" thickBot="1" x14ac:dyDescent="0.35">
      <c r="A26" s="135" t="s">
        <v>219</v>
      </c>
      <c r="B26" s="136" t="s">
        <v>220</v>
      </c>
      <c r="C26" s="121"/>
      <c r="D26" s="121"/>
      <c r="E26" s="121"/>
      <c r="F26" s="75"/>
      <c r="G26" s="75"/>
      <c r="H26" s="75"/>
      <c r="I26" s="76"/>
    </row>
    <row r="27" spans="1:9" ht="17.25" customHeight="1" x14ac:dyDescent="0.25">
      <c r="A27" s="144" t="s">
        <v>221</v>
      </c>
      <c r="B27" s="120" t="s">
        <v>222</v>
      </c>
      <c r="C27" s="120" t="s">
        <v>223</v>
      </c>
      <c r="D27" s="122" t="s">
        <v>224</v>
      </c>
      <c r="E27" s="124" t="s">
        <v>225</v>
      </c>
      <c r="F27" s="120"/>
      <c r="G27" s="72"/>
      <c r="H27" s="72"/>
      <c r="I27" s="73"/>
    </row>
    <row r="28" spans="1:9" ht="17.25" customHeight="1" thickBot="1" x14ac:dyDescent="0.3">
      <c r="A28" s="145"/>
      <c r="B28" s="132">
        <v>917348182</v>
      </c>
      <c r="C28" s="121"/>
      <c r="D28" s="121"/>
      <c r="E28" s="121"/>
      <c r="F28" s="75"/>
      <c r="G28" s="75"/>
      <c r="H28" s="75"/>
      <c r="I28" s="76"/>
    </row>
    <row r="29" spans="1:9" ht="17.25" customHeight="1" x14ac:dyDescent="0.25">
      <c r="A29" s="142" t="s">
        <v>226</v>
      </c>
      <c r="B29" s="71" t="s">
        <v>227</v>
      </c>
      <c r="C29" s="72" t="s">
        <v>228</v>
      </c>
      <c r="D29" s="72" t="s">
        <v>229</v>
      </c>
      <c r="E29" s="72"/>
      <c r="F29" s="72"/>
      <c r="G29" s="72"/>
      <c r="H29" s="72"/>
      <c r="I29" s="73"/>
    </row>
    <row r="30" spans="1:9" ht="17.25" customHeight="1" thickBot="1" x14ac:dyDescent="0.3">
      <c r="A30" s="143"/>
      <c r="B30" s="138">
        <v>905847586</v>
      </c>
      <c r="C30" s="75"/>
      <c r="D30" s="75"/>
      <c r="E30" s="75"/>
      <c r="F30" s="75"/>
      <c r="G30" s="75"/>
      <c r="H30" s="75"/>
      <c r="I30" s="76"/>
    </row>
    <row r="31" spans="1:9" ht="17.25" customHeight="1" x14ac:dyDescent="0.25">
      <c r="A31" s="142" t="s">
        <v>286</v>
      </c>
      <c r="B31" s="71" t="s">
        <v>230</v>
      </c>
      <c r="C31" s="72" t="s">
        <v>231</v>
      </c>
      <c r="D31" s="72" t="s">
        <v>232</v>
      </c>
      <c r="E31" s="72" t="s">
        <v>233</v>
      </c>
      <c r="F31" s="72" t="s">
        <v>234</v>
      </c>
      <c r="G31" s="72" t="s">
        <v>235</v>
      </c>
      <c r="H31" s="72" t="s">
        <v>236</v>
      </c>
      <c r="I31" s="73"/>
    </row>
    <row r="32" spans="1:9" ht="17.25" customHeight="1" thickBot="1" x14ac:dyDescent="0.3">
      <c r="A32" s="143"/>
      <c r="B32" s="138">
        <v>904399993</v>
      </c>
      <c r="C32" s="75"/>
      <c r="D32" s="75"/>
      <c r="E32" s="75"/>
      <c r="F32" s="75"/>
      <c r="G32" s="75"/>
      <c r="H32" s="75"/>
      <c r="I32" s="76"/>
    </row>
    <row r="33" spans="1:9" ht="17.25" customHeight="1" x14ac:dyDescent="0.25">
      <c r="A33" s="140">
        <v>1</v>
      </c>
      <c r="B33" s="71" t="s">
        <v>237</v>
      </c>
      <c r="C33" s="72" t="s">
        <v>238</v>
      </c>
      <c r="D33" s="72" t="s">
        <v>239</v>
      </c>
      <c r="E33" s="72" t="s">
        <v>240</v>
      </c>
      <c r="F33" s="71"/>
      <c r="G33" s="72"/>
      <c r="H33" s="72"/>
      <c r="I33" s="73"/>
    </row>
    <row r="34" spans="1:9" ht="17.25" customHeight="1" thickBot="1" x14ac:dyDescent="0.3">
      <c r="A34" s="141"/>
      <c r="B34" s="74"/>
      <c r="C34" s="75"/>
      <c r="D34" s="75"/>
      <c r="E34" s="75"/>
      <c r="F34" s="75"/>
      <c r="G34" s="75"/>
      <c r="H34" s="75"/>
      <c r="I34" s="76"/>
    </row>
    <row r="35" spans="1:9" ht="18" customHeight="1" x14ac:dyDescent="0.25">
      <c r="A35" s="140">
        <v>2</v>
      </c>
      <c r="B35" s="71" t="s">
        <v>241</v>
      </c>
      <c r="C35" s="72" t="s">
        <v>242</v>
      </c>
      <c r="D35" s="72" t="s">
        <v>243</v>
      </c>
      <c r="E35" s="72" t="s">
        <v>244</v>
      </c>
      <c r="F35" s="71"/>
      <c r="G35" s="72"/>
      <c r="H35" s="72"/>
      <c r="I35" s="73"/>
    </row>
    <row r="36" spans="1:9" ht="19.5" customHeight="1" thickBot="1" x14ac:dyDescent="0.3">
      <c r="A36" s="141"/>
      <c r="B36" s="74"/>
      <c r="C36" s="75"/>
      <c r="D36" s="75"/>
      <c r="E36" s="75"/>
      <c r="F36" s="75"/>
      <c r="G36" s="75"/>
      <c r="H36" s="75"/>
      <c r="I36" s="76"/>
    </row>
    <row r="37" spans="1:9" ht="15.75" customHeight="1" x14ac:dyDescent="0.25">
      <c r="A37" s="140">
        <v>3</v>
      </c>
      <c r="B37" s="71" t="s">
        <v>245</v>
      </c>
      <c r="C37" s="72" t="s">
        <v>246</v>
      </c>
      <c r="D37" s="72" t="s">
        <v>247</v>
      </c>
      <c r="E37" s="72" t="s">
        <v>248</v>
      </c>
      <c r="F37" s="71"/>
      <c r="G37" s="72"/>
      <c r="H37" s="72"/>
      <c r="I37" s="73"/>
    </row>
    <row r="38" spans="1:9" ht="15.75" customHeight="1" thickBot="1" x14ac:dyDescent="0.3">
      <c r="A38" s="141"/>
      <c r="B38" s="74"/>
      <c r="C38" s="75"/>
      <c r="D38" s="75"/>
      <c r="E38" s="75"/>
      <c r="F38" s="75"/>
      <c r="G38" s="75"/>
      <c r="H38" s="75"/>
      <c r="I38" s="76"/>
    </row>
    <row r="39" spans="1:9" ht="15" customHeight="1" x14ac:dyDescent="0.25">
      <c r="A39" s="140">
        <v>4</v>
      </c>
      <c r="B39" s="71" t="s">
        <v>249</v>
      </c>
      <c r="C39" s="72" t="s">
        <v>250</v>
      </c>
      <c r="D39" s="72" t="s">
        <v>251</v>
      </c>
      <c r="E39" s="72" t="s">
        <v>252</v>
      </c>
      <c r="F39" s="71"/>
      <c r="G39" s="72"/>
      <c r="H39" s="72"/>
      <c r="I39" s="73"/>
    </row>
    <row r="40" spans="1:9" ht="19.5" customHeight="1" thickBot="1" x14ac:dyDescent="0.3">
      <c r="A40" s="141"/>
      <c r="B40" s="74"/>
      <c r="C40" s="75"/>
      <c r="D40" s="75"/>
      <c r="E40" s="75"/>
      <c r="F40" s="75"/>
      <c r="G40" s="75"/>
      <c r="H40" s="75"/>
      <c r="I40" s="76"/>
    </row>
    <row r="41" spans="1:9" ht="13.5" customHeight="1" x14ac:dyDescent="0.25">
      <c r="A41" s="140">
        <v>5</v>
      </c>
      <c r="B41" s="71" t="s">
        <v>253</v>
      </c>
      <c r="C41" s="72" t="s">
        <v>254</v>
      </c>
      <c r="D41" s="72" t="s">
        <v>255</v>
      </c>
      <c r="E41" s="72" t="s">
        <v>256</v>
      </c>
      <c r="F41" s="71"/>
      <c r="G41" s="72"/>
      <c r="H41" s="72"/>
      <c r="I41" s="73"/>
    </row>
    <row r="42" spans="1:9" ht="18" customHeight="1" thickBot="1" x14ac:dyDescent="0.3">
      <c r="A42" s="141"/>
      <c r="B42" s="74"/>
      <c r="C42" s="75"/>
      <c r="D42" s="75"/>
      <c r="E42" s="75"/>
      <c r="F42" s="75"/>
      <c r="G42" s="75"/>
      <c r="H42" s="75"/>
      <c r="I42" s="76"/>
    </row>
    <row r="43" spans="1:9" ht="14.25" customHeight="1" x14ac:dyDescent="0.25">
      <c r="A43" s="140">
        <v>6</v>
      </c>
      <c r="B43" s="71" t="s">
        <v>257</v>
      </c>
      <c r="C43" s="72" t="s">
        <v>258</v>
      </c>
      <c r="D43" s="72" t="s">
        <v>259</v>
      </c>
      <c r="E43" s="72" t="s">
        <v>260</v>
      </c>
      <c r="F43" s="71"/>
      <c r="G43" s="72"/>
      <c r="H43" s="72"/>
      <c r="I43" s="73"/>
    </row>
    <row r="44" spans="1:9" ht="21" customHeight="1" thickBot="1" x14ac:dyDescent="0.3">
      <c r="A44" s="141"/>
      <c r="B44" s="74"/>
      <c r="C44" s="75"/>
      <c r="D44" s="75"/>
      <c r="E44" s="75"/>
      <c r="F44" s="75"/>
      <c r="G44" s="75"/>
      <c r="H44" s="75"/>
      <c r="I44" s="76"/>
    </row>
    <row r="45" spans="1:9" x14ac:dyDescent="0.25">
      <c r="A45" s="140">
        <v>7</v>
      </c>
      <c r="B45" s="71" t="s">
        <v>261</v>
      </c>
      <c r="C45" s="72" t="s">
        <v>262</v>
      </c>
      <c r="D45" s="72" t="s">
        <v>263</v>
      </c>
      <c r="E45" s="72" t="s">
        <v>264</v>
      </c>
      <c r="F45" s="71"/>
      <c r="G45" s="72"/>
      <c r="H45" s="72"/>
      <c r="I45" s="73"/>
    </row>
    <row r="46" spans="1:9" ht="13.8" thickBot="1" x14ac:dyDescent="0.3">
      <c r="A46" s="141"/>
      <c r="B46" s="74"/>
      <c r="C46" s="75"/>
      <c r="D46" s="75"/>
      <c r="E46" s="75"/>
      <c r="F46" s="75"/>
      <c r="G46" s="75"/>
      <c r="H46" s="75"/>
      <c r="I46" s="76"/>
    </row>
    <row r="47" spans="1:9" x14ac:dyDescent="0.25">
      <c r="A47" s="140">
        <v>8</v>
      </c>
      <c r="B47" s="71" t="s">
        <v>265</v>
      </c>
      <c r="C47" s="72" t="s">
        <v>266</v>
      </c>
      <c r="D47" s="72" t="s">
        <v>267</v>
      </c>
      <c r="E47" s="72" t="s">
        <v>268</v>
      </c>
      <c r="F47" s="71"/>
      <c r="G47" s="72"/>
      <c r="H47" s="72"/>
      <c r="I47" s="73"/>
    </row>
    <row r="48" spans="1:9" ht="13.8" thickBot="1" x14ac:dyDescent="0.3">
      <c r="A48" s="141"/>
      <c r="B48" s="74"/>
      <c r="C48" s="75"/>
      <c r="D48" s="75"/>
      <c r="E48" s="75"/>
      <c r="F48" s="75"/>
      <c r="G48" s="75"/>
      <c r="H48" s="75"/>
      <c r="I48" s="76"/>
    </row>
    <row r="49" spans="1:9" x14ac:dyDescent="0.25">
      <c r="A49" s="129"/>
      <c r="B49" s="8"/>
      <c r="C49" s="8"/>
      <c r="D49" s="8"/>
      <c r="E49" s="8"/>
      <c r="F49" s="8"/>
      <c r="G49" s="8"/>
      <c r="H49" s="8"/>
      <c r="I49" s="8"/>
    </row>
    <row r="50" spans="1:9" x14ac:dyDescent="0.25">
      <c r="A50" s="130" t="s">
        <v>40</v>
      </c>
      <c r="B50" s="21" t="s">
        <v>41</v>
      </c>
      <c r="C50" s="21" t="s">
        <v>44</v>
      </c>
    </row>
    <row r="51" spans="1:9" x14ac:dyDescent="0.25">
      <c r="B51" s="21" t="s">
        <v>42</v>
      </c>
      <c r="C51" s="21" t="s">
        <v>45</v>
      </c>
    </row>
    <row r="52" spans="1:9" x14ac:dyDescent="0.25">
      <c r="B52" s="21" t="s">
        <v>43</v>
      </c>
      <c r="C52" s="21" t="s">
        <v>46</v>
      </c>
    </row>
    <row r="53" spans="1:9" x14ac:dyDescent="0.25">
      <c r="C53" s="21" t="s">
        <v>47</v>
      </c>
    </row>
  </sheetData>
  <mergeCells count="19">
    <mergeCell ref="A23:A24"/>
    <mergeCell ref="A3:A4"/>
    <mergeCell ref="A5:A6"/>
    <mergeCell ref="A1:A2"/>
    <mergeCell ref="A15:A16"/>
    <mergeCell ref="A17:A18"/>
    <mergeCell ref="A19:A20"/>
    <mergeCell ref="A21:A22"/>
    <mergeCell ref="A35:A36"/>
    <mergeCell ref="A37:A38"/>
    <mergeCell ref="A29:A30"/>
    <mergeCell ref="A33:A34"/>
    <mergeCell ref="A27:A28"/>
    <mergeCell ref="A31:A32"/>
    <mergeCell ref="A39:A40"/>
    <mergeCell ref="A41:A42"/>
    <mergeCell ref="A43:A44"/>
    <mergeCell ref="A45:A46"/>
    <mergeCell ref="A47:A4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H53"/>
  <sheetViews>
    <sheetView zoomScaleNormal="100" workbookViewId="0">
      <selection activeCell="A18" sqref="A4:XFD18"/>
    </sheetView>
  </sheetViews>
  <sheetFormatPr defaultRowHeight="13.2" x14ac:dyDescent="0.25"/>
  <cols>
    <col min="1" max="1" width="7.33203125" customWidth="1"/>
    <col min="2" max="2" width="15.6640625" bestFit="1" customWidth="1"/>
    <col min="3" max="3" width="24.6640625" customWidth="1"/>
    <col min="4" max="4" width="30.5546875" bestFit="1" customWidth="1"/>
    <col min="5" max="5" width="15.6640625" bestFit="1" customWidth="1"/>
    <col min="6" max="6" width="15.44140625" bestFit="1" customWidth="1"/>
    <col min="9" max="9" width="6.109375" customWidth="1"/>
    <col min="10" max="10" width="7.5546875" customWidth="1"/>
    <col min="11" max="11" width="15.6640625" bestFit="1" customWidth="1"/>
    <col min="12" max="12" width="24.6640625" customWidth="1"/>
    <col min="13" max="13" width="30.5546875" bestFit="1" customWidth="1"/>
    <col min="14" max="14" width="15.5546875" bestFit="1" customWidth="1"/>
    <col min="18" max="18" width="5.109375" customWidth="1"/>
    <col min="19" max="19" width="7.33203125" customWidth="1"/>
    <col min="20" max="20" width="15.5546875" bestFit="1" customWidth="1"/>
    <col min="21" max="21" width="24.6640625" customWidth="1"/>
    <col min="22" max="22" width="30.44140625" bestFit="1" customWidth="1"/>
    <col min="23" max="23" width="15.5546875" bestFit="1" customWidth="1"/>
    <col min="27" max="27" width="3.33203125" customWidth="1"/>
    <col min="28" max="28" width="7.88671875" customWidth="1"/>
    <col min="29" max="29" width="15.5546875" bestFit="1" customWidth="1"/>
    <col min="30" max="30" width="24.6640625" customWidth="1"/>
    <col min="31" max="31" width="30.44140625" bestFit="1" customWidth="1"/>
    <col min="32" max="32" width="15.5546875" bestFit="1" customWidth="1"/>
  </cols>
  <sheetData>
    <row r="1" spans="1:34" ht="45" customHeight="1" x14ac:dyDescent="0.25">
      <c r="A1" s="90"/>
      <c r="B1" s="296" t="s">
        <v>124</v>
      </c>
      <c r="C1" s="296"/>
      <c r="D1" s="296"/>
      <c r="E1" s="296"/>
      <c r="F1" s="296"/>
      <c r="G1" s="297"/>
      <c r="H1" s="86"/>
      <c r="J1" s="90"/>
      <c r="K1" s="296" t="s">
        <v>125</v>
      </c>
      <c r="L1" s="296"/>
      <c r="M1" s="296"/>
      <c r="N1" s="296"/>
      <c r="O1" s="296"/>
      <c r="P1" s="297"/>
      <c r="Q1" s="86"/>
      <c r="S1" s="90"/>
      <c r="T1" s="296" t="s">
        <v>126</v>
      </c>
      <c r="U1" s="296"/>
      <c r="V1" s="296"/>
      <c r="W1" s="296"/>
      <c r="X1" s="296"/>
      <c r="Y1" s="297"/>
      <c r="Z1" s="86"/>
      <c r="AB1" s="90"/>
      <c r="AC1" s="296" t="s">
        <v>127</v>
      </c>
      <c r="AD1" s="296"/>
      <c r="AE1" s="296"/>
      <c r="AF1" s="296"/>
      <c r="AG1" s="296"/>
      <c r="AH1" s="297"/>
    </row>
    <row r="2" spans="1:34" ht="45" customHeight="1" thickBot="1" x14ac:dyDescent="0.3">
      <c r="A2" s="91"/>
      <c r="B2" s="298" t="s">
        <v>146</v>
      </c>
      <c r="C2" s="298"/>
      <c r="D2" s="298"/>
      <c r="E2" s="290" t="s">
        <v>147</v>
      </c>
      <c r="F2" s="290"/>
      <c r="G2" s="291"/>
      <c r="H2" s="92"/>
      <c r="J2" s="91"/>
      <c r="K2" s="298" t="s">
        <v>146</v>
      </c>
      <c r="L2" s="298"/>
      <c r="M2" s="298"/>
      <c r="N2" s="290" t="s">
        <v>147</v>
      </c>
      <c r="O2" s="290"/>
      <c r="P2" s="291"/>
      <c r="Q2" s="92"/>
      <c r="S2" s="91"/>
      <c r="T2" s="298" t="s">
        <v>146</v>
      </c>
      <c r="U2" s="298"/>
      <c r="V2" s="298"/>
      <c r="W2" s="290" t="s">
        <v>147</v>
      </c>
      <c r="X2" s="290"/>
      <c r="Y2" s="291"/>
      <c r="Z2" s="92"/>
      <c r="AB2" s="91"/>
      <c r="AC2" s="298" t="s">
        <v>146</v>
      </c>
      <c r="AD2" s="298"/>
      <c r="AE2" s="298"/>
      <c r="AF2" s="290" t="s">
        <v>147</v>
      </c>
      <c r="AG2" s="290"/>
      <c r="AH2" s="291"/>
    </row>
    <row r="3" spans="1:34" ht="24.9" customHeight="1" thickBot="1" x14ac:dyDescent="0.3">
      <c r="A3" s="93" t="s">
        <v>109</v>
      </c>
      <c r="B3" s="292" t="s">
        <v>110</v>
      </c>
      <c r="C3" s="293"/>
      <c r="D3" s="94" t="s">
        <v>111</v>
      </c>
      <c r="E3" s="95" t="s">
        <v>112</v>
      </c>
      <c r="F3" s="95" t="s">
        <v>113</v>
      </c>
      <c r="G3" s="96" t="s">
        <v>114</v>
      </c>
      <c r="H3" s="97"/>
      <c r="J3" s="93" t="s">
        <v>109</v>
      </c>
      <c r="K3" s="292" t="s">
        <v>110</v>
      </c>
      <c r="L3" s="293"/>
      <c r="M3" s="94" t="s">
        <v>111</v>
      </c>
      <c r="N3" s="95" t="s">
        <v>112</v>
      </c>
      <c r="O3" s="95" t="s">
        <v>113</v>
      </c>
      <c r="P3" s="96" t="s">
        <v>114</v>
      </c>
      <c r="Q3" s="97"/>
      <c r="S3" s="93" t="s">
        <v>109</v>
      </c>
      <c r="T3" s="292" t="s">
        <v>110</v>
      </c>
      <c r="U3" s="293"/>
      <c r="V3" s="94" t="s">
        <v>111</v>
      </c>
      <c r="W3" s="95" t="s">
        <v>112</v>
      </c>
      <c r="X3" s="95" t="s">
        <v>113</v>
      </c>
      <c r="Y3" s="96" t="s">
        <v>114</v>
      </c>
      <c r="Z3" s="97"/>
      <c r="AB3" s="93" t="s">
        <v>109</v>
      </c>
      <c r="AC3" s="292" t="s">
        <v>110</v>
      </c>
      <c r="AD3" s="293"/>
      <c r="AE3" s="94" t="s">
        <v>111</v>
      </c>
      <c r="AF3" s="95" t="s">
        <v>112</v>
      </c>
      <c r="AG3" s="95" t="s">
        <v>113</v>
      </c>
      <c r="AH3" s="96" t="s">
        <v>114</v>
      </c>
    </row>
    <row r="4" spans="1:34" ht="45" customHeight="1" thickTop="1" x14ac:dyDescent="0.3">
      <c r="A4" s="98">
        <v>1</v>
      </c>
      <c r="B4" s="294" t="e">
        <f t="shared" ref="B4:B15" si="0">E31</f>
        <v>#N/A</v>
      </c>
      <c r="C4" s="295"/>
      <c r="D4" s="99" t="e">
        <f t="shared" ref="D4:D26" si="1">F31</f>
        <v>#N/A</v>
      </c>
      <c r="E4" s="100"/>
      <c r="F4" s="100"/>
      <c r="G4" s="101"/>
      <c r="H4" s="8"/>
      <c r="J4" s="98">
        <v>1</v>
      </c>
      <c r="K4" s="294" t="e">
        <f t="shared" ref="K4:K15" si="2">N31</f>
        <v>#N/A</v>
      </c>
      <c r="L4" s="295"/>
      <c r="M4" s="99" t="e">
        <f t="shared" ref="M4:M26" si="3">O31</f>
        <v>#N/A</v>
      </c>
      <c r="N4" s="100"/>
      <c r="O4" s="100"/>
      <c r="P4" s="101"/>
      <c r="Q4" s="8"/>
      <c r="S4" s="98">
        <v>1</v>
      </c>
      <c r="T4" s="294" t="e">
        <f t="shared" ref="T4:T15" si="4">W31</f>
        <v>#N/A</v>
      </c>
      <c r="U4" s="295"/>
      <c r="V4" s="99" t="e">
        <f t="shared" ref="V4:V26" si="5">X31</f>
        <v>#N/A</v>
      </c>
      <c r="W4" s="100"/>
      <c r="X4" s="100"/>
      <c r="Y4" s="101"/>
      <c r="Z4" s="8"/>
      <c r="AB4" s="98">
        <v>1</v>
      </c>
      <c r="AC4" s="294" t="e">
        <f t="shared" ref="AC4:AC15" si="6">AF31</f>
        <v>#N/A</v>
      </c>
      <c r="AD4" s="295"/>
      <c r="AE4" s="99" t="e">
        <f t="shared" ref="AE4:AE26" si="7">AG31</f>
        <v>#N/A</v>
      </c>
      <c r="AF4" s="100"/>
      <c r="AG4" s="100"/>
      <c r="AH4" s="101"/>
    </row>
    <row r="5" spans="1:34" ht="45" customHeight="1" x14ac:dyDescent="0.3">
      <c r="A5" s="102">
        <v>2</v>
      </c>
      <c r="B5" s="288" t="e">
        <f t="shared" si="0"/>
        <v>#N/A</v>
      </c>
      <c r="C5" s="289"/>
      <c r="D5" s="103" t="e">
        <f t="shared" si="1"/>
        <v>#N/A</v>
      </c>
      <c r="E5" s="104"/>
      <c r="F5" s="104"/>
      <c r="G5" s="105"/>
      <c r="H5" s="8"/>
      <c r="J5" s="102">
        <v>2</v>
      </c>
      <c r="K5" s="288" t="e">
        <f t="shared" si="2"/>
        <v>#N/A</v>
      </c>
      <c r="L5" s="289"/>
      <c r="M5" s="103" t="e">
        <f t="shared" si="3"/>
        <v>#N/A</v>
      </c>
      <c r="N5" s="104"/>
      <c r="O5" s="104"/>
      <c r="P5" s="105"/>
      <c r="Q5" s="8"/>
      <c r="S5" s="102">
        <v>2</v>
      </c>
      <c r="T5" s="288" t="e">
        <f t="shared" si="4"/>
        <v>#N/A</v>
      </c>
      <c r="U5" s="289"/>
      <c r="V5" s="103" t="e">
        <f t="shared" si="5"/>
        <v>#N/A</v>
      </c>
      <c r="W5" s="104"/>
      <c r="X5" s="104"/>
      <c r="Y5" s="105"/>
      <c r="Z5" s="8"/>
      <c r="AB5" s="102">
        <v>2</v>
      </c>
      <c r="AC5" s="288" t="e">
        <f t="shared" si="6"/>
        <v>#N/A</v>
      </c>
      <c r="AD5" s="289"/>
      <c r="AE5" s="103" t="e">
        <f t="shared" si="7"/>
        <v>#N/A</v>
      </c>
      <c r="AF5" s="104"/>
      <c r="AG5" s="104"/>
      <c r="AH5" s="105"/>
    </row>
    <row r="6" spans="1:34" ht="45" customHeight="1" x14ac:dyDescent="0.3">
      <c r="A6" s="102">
        <v>3</v>
      </c>
      <c r="B6" s="288" t="e">
        <f t="shared" si="0"/>
        <v>#N/A</v>
      </c>
      <c r="C6" s="289"/>
      <c r="D6" s="103" t="e">
        <f t="shared" si="1"/>
        <v>#N/A</v>
      </c>
      <c r="E6" s="104"/>
      <c r="F6" s="104"/>
      <c r="G6" s="105"/>
      <c r="H6" s="8"/>
      <c r="J6" s="102">
        <v>3</v>
      </c>
      <c r="K6" s="288" t="e">
        <f t="shared" si="2"/>
        <v>#N/A</v>
      </c>
      <c r="L6" s="289"/>
      <c r="M6" s="103" t="e">
        <f t="shared" si="3"/>
        <v>#N/A</v>
      </c>
      <c r="N6" s="104"/>
      <c r="O6" s="104"/>
      <c r="P6" s="105"/>
      <c r="Q6" s="8"/>
      <c r="S6" s="102">
        <v>3</v>
      </c>
      <c r="T6" s="288" t="e">
        <f t="shared" si="4"/>
        <v>#N/A</v>
      </c>
      <c r="U6" s="289"/>
      <c r="V6" s="103" t="e">
        <f t="shared" si="5"/>
        <v>#N/A</v>
      </c>
      <c r="W6" s="104"/>
      <c r="X6" s="104"/>
      <c r="Y6" s="105"/>
      <c r="Z6" s="8"/>
      <c r="AB6" s="102">
        <v>3</v>
      </c>
      <c r="AC6" s="288" t="e">
        <f t="shared" si="6"/>
        <v>#N/A</v>
      </c>
      <c r="AD6" s="289"/>
      <c r="AE6" s="103" t="e">
        <f t="shared" si="7"/>
        <v>#N/A</v>
      </c>
      <c r="AF6" s="104"/>
      <c r="AG6" s="104"/>
      <c r="AH6" s="105"/>
    </row>
    <row r="7" spans="1:34" ht="45" customHeight="1" x14ac:dyDescent="0.3">
      <c r="A7" s="102">
        <v>4</v>
      </c>
      <c r="B7" s="288" t="e">
        <f t="shared" si="0"/>
        <v>#N/A</v>
      </c>
      <c r="C7" s="289"/>
      <c r="D7" s="103" t="e">
        <f t="shared" si="1"/>
        <v>#N/A</v>
      </c>
      <c r="E7" s="104"/>
      <c r="F7" s="104"/>
      <c r="G7" s="105"/>
      <c r="H7" s="8"/>
      <c r="J7" s="102">
        <v>4</v>
      </c>
      <c r="K7" s="288" t="e">
        <f t="shared" si="2"/>
        <v>#N/A</v>
      </c>
      <c r="L7" s="289"/>
      <c r="M7" s="103" t="e">
        <f t="shared" si="3"/>
        <v>#N/A</v>
      </c>
      <c r="N7" s="104"/>
      <c r="O7" s="104"/>
      <c r="P7" s="105"/>
      <c r="Q7" s="8"/>
      <c r="S7" s="102">
        <v>4</v>
      </c>
      <c r="T7" s="288" t="e">
        <f t="shared" si="4"/>
        <v>#N/A</v>
      </c>
      <c r="U7" s="289"/>
      <c r="V7" s="103" t="e">
        <f t="shared" si="5"/>
        <v>#N/A</v>
      </c>
      <c r="W7" s="104"/>
      <c r="X7" s="104"/>
      <c r="Y7" s="105"/>
      <c r="Z7" s="8"/>
      <c r="AB7" s="102">
        <v>4</v>
      </c>
      <c r="AC7" s="288" t="e">
        <f t="shared" si="6"/>
        <v>#N/A</v>
      </c>
      <c r="AD7" s="289"/>
      <c r="AE7" s="103" t="e">
        <f t="shared" si="7"/>
        <v>#N/A</v>
      </c>
      <c r="AF7" s="104"/>
      <c r="AG7" s="104"/>
      <c r="AH7" s="105"/>
    </row>
    <row r="8" spans="1:34" ht="45" customHeight="1" x14ac:dyDescent="0.3">
      <c r="A8" s="102">
        <v>5</v>
      </c>
      <c r="B8" s="288" t="e">
        <f t="shared" si="0"/>
        <v>#N/A</v>
      </c>
      <c r="C8" s="289"/>
      <c r="D8" s="103" t="e">
        <f t="shared" si="1"/>
        <v>#N/A</v>
      </c>
      <c r="E8" s="104"/>
      <c r="F8" s="104"/>
      <c r="G8" s="105"/>
      <c r="H8" s="8"/>
      <c r="J8" s="102">
        <v>5</v>
      </c>
      <c r="K8" s="288" t="e">
        <f t="shared" si="2"/>
        <v>#N/A</v>
      </c>
      <c r="L8" s="289"/>
      <c r="M8" s="103" t="e">
        <f t="shared" si="3"/>
        <v>#N/A</v>
      </c>
      <c r="N8" s="104"/>
      <c r="O8" s="104"/>
      <c r="P8" s="105"/>
      <c r="Q8" s="8"/>
      <c r="S8" s="102">
        <v>5</v>
      </c>
      <c r="T8" s="288" t="e">
        <f t="shared" si="4"/>
        <v>#N/A</v>
      </c>
      <c r="U8" s="289"/>
      <c r="V8" s="103" t="e">
        <f t="shared" si="5"/>
        <v>#N/A</v>
      </c>
      <c r="W8" s="104"/>
      <c r="X8" s="104"/>
      <c r="Y8" s="105"/>
      <c r="Z8" s="8"/>
      <c r="AB8" s="102">
        <v>5</v>
      </c>
      <c r="AC8" s="288" t="e">
        <f t="shared" si="6"/>
        <v>#N/A</v>
      </c>
      <c r="AD8" s="289"/>
      <c r="AE8" s="103" t="e">
        <f t="shared" si="7"/>
        <v>#N/A</v>
      </c>
      <c r="AF8" s="104"/>
      <c r="AG8" s="104"/>
      <c r="AH8" s="105"/>
    </row>
    <row r="9" spans="1:34" ht="45" customHeight="1" x14ac:dyDescent="0.3">
      <c r="A9" s="102">
        <v>6</v>
      </c>
      <c r="B9" s="288" t="e">
        <f t="shared" si="0"/>
        <v>#N/A</v>
      </c>
      <c r="C9" s="289"/>
      <c r="D9" s="103" t="e">
        <f t="shared" si="1"/>
        <v>#N/A</v>
      </c>
      <c r="E9" s="104"/>
      <c r="F9" s="106"/>
      <c r="G9" s="105"/>
      <c r="H9" s="8"/>
      <c r="J9" s="102">
        <v>6</v>
      </c>
      <c r="K9" s="288" t="e">
        <f t="shared" si="2"/>
        <v>#N/A</v>
      </c>
      <c r="L9" s="289"/>
      <c r="M9" s="103" t="e">
        <f t="shared" si="3"/>
        <v>#N/A</v>
      </c>
      <c r="N9" s="104"/>
      <c r="O9" s="106"/>
      <c r="P9" s="105"/>
      <c r="Q9" s="8"/>
      <c r="S9" s="102">
        <v>6</v>
      </c>
      <c r="T9" s="288" t="e">
        <f t="shared" si="4"/>
        <v>#N/A</v>
      </c>
      <c r="U9" s="289"/>
      <c r="V9" s="103" t="e">
        <f t="shared" si="5"/>
        <v>#N/A</v>
      </c>
      <c r="W9" s="104"/>
      <c r="X9" s="106"/>
      <c r="Y9" s="105"/>
      <c r="Z9" s="8"/>
      <c r="AB9" s="102">
        <v>6</v>
      </c>
      <c r="AC9" s="288" t="e">
        <f t="shared" si="6"/>
        <v>#N/A</v>
      </c>
      <c r="AD9" s="289"/>
      <c r="AE9" s="103" t="e">
        <f t="shared" si="7"/>
        <v>#N/A</v>
      </c>
      <c r="AF9" s="104"/>
      <c r="AG9" s="106"/>
      <c r="AH9" s="105"/>
    </row>
    <row r="10" spans="1:34" ht="45" customHeight="1" x14ac:dyDescent="0.3">
      <c r="A10" s="102">
        <v>7</v>
      </c>
      <c r="B10" s="288" t="e">
        <f t="shared" si="0"/>
        <v>#N/A</v>
      </c>
      <c r="C10" s="289"/>
      <c r="D10" s="103" t="e">
        <f t="shared" si="1"/>
        <v>#N/A</v>
      </c>
      <c r="E10" s="104"/>
      <c r="F10" s="104"/>
      <c r="G10" s="105"/>
      <c r="H10" s="8"/>
      <c r="J10" s="102">
        <v>7</v>
      </c>
      <c r="K10" s="288" t="e">
        <f t="shared" si="2"/>
        <v>#N/A</v>
      </c>
      <c r="L10" s="289"/>
      <c r="M10" s="103" t="e">
        <f t="shared" si="3"/>
        <v>#N/A</v>
      </c>
      <c r="N10" s="104"/>
      <c r="O10" s="104"/>
      <c r="P10" s="105"/>
      <c r="Q10" s="8"/>
      <c r="S10" s="102">
        <v>7</v>
      </c>
      <c r="T10" s="288" t="e">
        <f t="shared" si="4"/>
        <v>#N/A</v>
      </c>
      <c r="U10" s="289"/>
      <c r="V10" s="103" t="e">
        <f t="shared" si="5"/>
        <v>#N/A</v>
      </c>
      <c r="W10" s="104"/>
      <c r="X10" s="104"/>
      <c r="Y10" s="105"/>
      <c r="Z10" s="8"/>
      <c r="AB10" s="102">
        <v>7</v>
      </c>
      <c r="AC10" s="288" t="e">
        <f t="shared" si="6"/>
        <v>#N/A</v>
      </c>
      <c r="AD10" s="289"/>
      <c r="AE10" s="103" t="e">
        <f t="shared" si="7"/>
        <v>#N/A</v>
      </c>
      <c r="AF10" s="104"/>
      <c r="AG10" s="104"/>
      <c r="AH10" s="105"/>
    </row>
    <row r="11" spans="1:34" ht="45" customHeight="1" x14ac:dyDescent="0.3">
      <c r="A11" s="102">
        <v>8</v>
      </c>
      <c r="B11" s="288" t="e">
        <f t="shared" si="0"/>
        <v>#N/A</v>
      </c>
      <c r="C11" s="289"/>
      <c r="D11" s="103" t="e">
        <f t="shared" si="1"/>
        <v>#N/A</v>
      </c>
      <c r="E11" s="104"/>
      <c r="F11" s="104"/>
      <c r="G11" s="105"/>
      <c r="H11" s="8"/>
      <c r="J11" s="102">
        <v>8</v>
      </c>
      <c r="K11" s="288" t="e">
        <f t="shared" si="2"/>
        <v>#N/A</v>
      </c>
      <c r="L11" s="289"/>
      <c r="M11" s="103" t="e">
        <f t="shared" si="3"/>
        <v>#N/A</v>
      </c>
      <c r="N11" s="104"/>
      <c r="O11" s="104"/>
      <c r="P11" s="105"/>
      <c r="Q11" s="8"/>
      <c r="S11" s="102">
        <v>8</v>
      </c>
      <c r="T11" s="288" t="e">
        <f t="shared" si="4"/>
        <v>#N/A</v>
      </c>
      <c r="U11" s="289"/>
      <c r="V11" s="103" t="e">
        <f t="shared" si="5"/>
        <v>#N/A</v>
      </c>
      <c r="W11" s="104"/>
      <c r="X11" s="104"/>
      <c r="Y11" s="105"/>
      <c r="Z11" s="8"/>
      <c r="AB11" s="102">
        <v>8</v>
      </c>
      <c r="AC11" s="288" t="e">
        <f t="shared" si="6"/>
        <v>#N/A</v>
      </c>
      <c r="AD11" s="289"/>
      <c r="AE11" s="103" t="e">
        <f t="shared" si="7"/>
        <v>#N/A</v>
      </c>
      <c r="AF11" s="104"/>
      <c r="AG11" s="104"/>
      <c r="AH11" s="105"/>
    </row>
    <row r="12" spans="1:34" ht="45" customHeight="1" x14ac:dyDescent="0.3">
      <c r="A12" s="102">
        <v>9</v>
      </c>
      <c r="B12" s="288" t="e">
        <f t="shared" si="0"/>
        <v>#N/A</v>
      </c>
      <c r="C12" s="289"/>
      <c r="D12" s="103" t="e">
        <f t="shared" si="1"/>
        <v>#N/A</v>
      </c>
      <c r="E12" s="104"/>
      <c r="F12" s="104"/>
      <c r="G12" s="105"/>
      <c r="H12" s="8"/>
      <c r="J12" s="102">
        <v>9</v>
      </c>
      <c r="K12" s="288" t="e">
        <f t="shared" si="2"/>
        <v>#N/A</v>
      </c>
      <c r="L12" s="289"/>
      <c r="M12" s="103" t="e">
        <f t="shared" si="3"/>
        <v>#N/A</v>
      </c>
      <c r="N12" s="104"/>
      <c r="O12" s="104"/>
      <c r="P12" s="105"/>
      <c r="Q12" s="8"/>
      <c r="S12" s="102">
        <v>9</v>
      </c>
      <c r="T12" s="288" t="e">
        <f t="shared" si="4"/>
        <v>#N/A</v>
      </c>
      <c r="U12" s="289"/>
      <c r="V12" s="103" t="e">
        <f t="shared" si="5"/>
        <v>#N/A</v>
      </c>
      <c r="W12" s="104"/>
      <c r="X12" s="104"/>
      <c r="Y12" s="105"/>
      <c r="Z12" s="8"/>
      <c r="AB12" s="102">
        <v>9</v>
      </c>
      <c r="AC12" s="288" t="e">
        <f t="shared" si="6"/>
        <v>#N/A</v>
      </c>
      <c r="AD12" s="289"/>
      <c r="AE12" s="103" t="e">
        <f t="shared" si="7"/>
        <v>#N/A</v>
      </c>
      <c r="AF12" s="104"/>
      <c r="AG12" s="104"/>
      <c r="AH12" s="105"/>
    </row>
    <row r="13" spans="1:34" ht="45" customHeight="1" x14ac:dyDescent="0.3">
      <c r="A13" s="102">
        <v>10</v>
      </c>
      <c r="B13" s="288" t="e">
        <f t="shared" si="0"/>
        <v>#N/A</v>
      </c>
      <c r="C13" s="289"/>
      <c r="D13" s="103" t="e">
        <f t="shared" si="1"/>
        <v>#N/A</v>
      </c>
      <c r="E13" s="104"/>
      <c r="F13" s="104"/>
      <c r="G13" s="105"/>
      <c r="H13" s="8"/>
      <c r="J13" s="102">
        <v>10</v>
      </c>
      <c r="K13" s="288" t="e">
        <f t="shared" si="2"/>
        <v>#N/A</v>
      </c>
      <c r="L13" s="289"/>
      <c r="M13" s="103" t="e">
        <f t="shared" si="3"/>
        <v>#N/A</v>
      </c>
      <c r="N13" s="104"/>
      <c r="O13" s="104"/>
      <c r="P13" s="105"/>
      <c r="Q13" s="8"/>
      <c r="S13" s="102">
        <v>10</v>
      </c>
      <c r="T13" s="288" t="e">
        <f t="shared" si="4"/>
        <v>#N/A</v>
      </c>
      <c r="U13" s="289"/>
      <c r="V13" s="103" t="e">
        <f t="shared" si="5"/>
        <v>#N/A</v>
      </c>
      <c r="W13" s="104"/>
      <c r="X13" s="104"/>
      <c r="Y13" s="105"/>
      <c r="Z13" s="8"/>
      <c r="AB13" s="102">
        <v>10</v>
      </c>
      <c r="AC13" s="288" t="e">
        <f t="shared" si="6"/>
        <v>#N/A</v>
      </c>
      <c r="AD13" s="289"/>
      <c r="AE13" s="103" t="e">
        <f t="shared" si="7"/>
        <v>#N/A</v>
      </c>
      <c r="AF13" s="104"/>
      <c r="AG13" s="104"/>
      <c r="AH13" s="105"/>
    </row>
    <row r="14" spans="1:34" ht="45" customHeight="1" x14ac:dyDescent="0.3">
      <c r="A14" s="102">
        <v>11</v>
      </c>
      <c r="B14" s="288" t="e">
        <f t="shared" si="0"/>
        <v>#N/A</v>
      </c>
      <c r="C14" s="289"/>
      <c r="D14" s="103" t="e">
        <f t="shared" si="1"/>
        <v>#N/A</v>
      </c>
      <c r="E14" s="104"/>
      <c r="F14" s="104"/>
      <c r="G14" s="105"/>
      <c r="H14" s="8"/>
      <c r="J14" s="102">
        <v>11</v>
      </c>
      <c r="K14" s="288" t="e">
        <f t="shared" si="2"/>
        <v>#N/A</v>
      </c>
      <c r="L14" s="289"/>
      <c r="M14" s="103" t="e">
        <f t="shared" si="3"/>
        <v>#N/A</v>
      </c>
      <c r="N14" s="104"/>
      <c r="O14" s="104"/>
      <c r="P14" s="105"/>
      <c r="Q14" s="8"/>
      <c r="S14" s="102">
        <v>11</v>
      </c>
      <c r="T14" s="288" t="e">
        <f t="shared" si="4"/>
        <v>#N/A</v>
      </c>
      <c r="U14" s="289"/>
      <c r="V14" s="103" t="e">
        <f t="shared" si="5"/>
        <v>#N/A</v>
      </c>
      <c r="W14" s="104"/>
      <c r="X14" s="104"/>
      <c r="Y14" s="105"/>
      <c r="Z14" s="8"/>
      <c r="AB14" s="102">
        <v>11</v>
      </c>
      <c r="AC14" s="288" t="e">
        <f t="shared" si="6"/>
        <v>#N/A</v>
      </c>
      <c r="AD14" s="289"/>
      <c r="AE14" s="103" t="e">
        <f t="shared" si="7"/>
        <v>#N/A</v>
      </c>
      <c r="AF14" s="104"/>
      <c r="AG14" s="104"/>
      <c r="AH14" s="105"/>
    </row>
    <row r="15" spans="1:34" ht="45" customHeight="1" x14ac:dyDescent="0.3">
      <c r="A15" s="102">
        <v>12</v>
      </c>
      <c r="B15" s="288" t="e">
        <f t="shared" si="0"/>
        <v>#N/A</v>
      </c>
      <c r="C15" s="289"/>
      <c r="D15" s="103" t="e">
        <f t="shared" si="1"/>
        <v>#N/A</v>
      </c>
      <c r="E15" s="104"/>
      <c r="F15" s="104"/>
      <c r="G15" s="105"/>
      <c r="H15" s="8"/>
      <c r="J15" s="102">
        <v>12</v>
      </c>
      <c r="K15" s="288" t="e">
        <f t="shared" si="2"/>
        <v>#N/A</v>
      </c>
      <c r="L15" s="289"/>
      <c r="M15" s="103" t="e">
        <f t="shared" si="3"/>
        <v>#N/A</v>
      </c>
      <c r="N15" s="104"/>
      <c r="O15" s="104"/>
      <c r="P15" s="105"/>
      <c r="Q15" s="8"/>
      <c r="S15" s="102">
        <v>12</v>
      </c>
      <c r="T15" s="288" t="e">
        <f t="shared" si="4"/>
        <v>#N/A</v>
      </c>
      <c r="U15" s="289"/>
      <c r="V15" s="103" t="e">
        <f t="shared" si="5"/>
        <v>#N/A</v>
      </c>
      <c r="W15" s="104"/>
      <c r="X15" s="104"/>
      <c r="Y15" s="105"/>
      <c r="Z15" s="8"/>
      <c r="AB15" s="102">
        <v>12</v>
      </c>
      <c r="AC15" s="288" t="e">
        <f t="shared" si="6"/>
        <v>#N/A</v>
      </c>
      <c r="AD15" s="289"/>
      <c r="AE15" s="103" t="e">
        <f t="shared" si="7"/>
        <v>#N/A</v>
      </c>
      <c r="AF15" s="104"/>
      <c r="AG15" s="104"/>
      <c r="AH15" s="105"/>
    </row>
    <row r="16" spans="1:34" ht="45" customHeight="1" x14ac:dyDescent="0.3">
      <c r="A16" s="102">
        <v>13</v>
      </c>
      <c r="B16" s="288" t="e">
        <f t="shared" ref="B16:B21" si="8">E43</f>
        <v>#N/A</v>
      </c>
      <c r="C16" s="289"/>
      <c r="D16" s="103" t="e">
        <f t="shared" si="1"/>
        <v>#N/A</v>
      </c>
      <c r="E16" s="104"/>
      <c r="F16" s="104"/>
      <c r="G16" s="105"/>
      <c r="H16" s="8"/>
      <c r="J16" s="102">
        <v>13</v>
      </c>
      <c r="K16" s="288" t="e">
        <f t="shared" ref="K16:K21" si="9">N43</f>
        <v>#N/A</v>
      </c>
      <c r="L16" s="289"/>
      <c r="M16" s="103" t="e">
        <f t="shared" si="3"/>
        <v>#N/A</v>
      </c>
      <c r="N16" s="104"/>
      <c r="O16" s="104"/>
      <c r="P16" s="105"/>
      <c r="Q16" s="8"/>
      <c r="S16" s="102">
        <v>13</v>
      </c>
      <c r="T16" s="288" t="e">
        <f t="shared" ref="T16:T21" si="10">W43</f>
        <v>#N/A</v>
      </c>
      <c r="U16" s="289"/>
      <c r="V16" s="103" t="e">
        <f t="shared" si="5"/>
        <v>#N/A</v>
      </c>
      <c r="W16" s="104"/>
      <c r="X16" s="104"/>
      <c r="Y16" s="105"/>
      <c r="Z16" s="8"/>
      <c r="AB16" s="102">
        <v>13</v>
      </c>
      <c r="AC16" s="288" t="e">
        <f t="shared" ref="AC16:AC21" si="11">AF43</f>
        <v>#N/A</v>
      </c>
      <c r="AD16" s="289"/>
      <c r="AE16" s="103" t="e">
        <f t="shared" si="7"/>
        <v>#N/A</v>
      </c>
      <c r="AF16" s="104"/>
      <c r="AG16" s="104"/>
      <c r="AH16" s="105"/>
    </row>
    <row r="17" spans="1:34" ht="45" customHeight="1" x14ac:dyDescent="0.3">
      <c r="A17" s="102">
        <v>14</v>
      </c>
      <c r="B17" s="288" t="e">
        <f t="shared" si="8"/>
        <v>#N/A</v>
      </c>
      <c r="C17" s="289"/>
      <c r="D17" s="103" t="e">
        <f t="shared" si="1"/>
        <v>#N/A</v>
      </c>
      <c r="E17" s="107"/>
      <c r="F17" s="107"/>
      <c r="G17" s="108"/>
      <c r="H17" s="8"/>
      <c r="J17" s="102">
        <v>14</v>
      </c>
      <c r="K17" s="288" t="e">
        <f t="shared" si="9"/>
        <v>#N/A</v>
      </c>
      <c r="L17" s="289"/>
      <c r="M17" s="103" t="e">
        <f t="shared" si="3"/>
        <v>#N/A</v>
      </c>
      <c r="N17" s="107"/>
      <c r="O17" s="107"/>
      <c r="P17" s="108"/>
      <c r="Q17" s="8"/>
      <c r="S17" s="102">
        <v>14</v>
      </c>
      <c r="T17" s="288" t="e">
        <f t="shared" si="10"/>
        <v>#N/A</v>
      </c>
      <c r="U17" s="289"/>
      <c r="V17" s="103" t="e">
        <f t="shared" si="5"/>
        <v>#N/A</v>
      </c>
      <c r="W17" s="107"/>
      <c r="X17" s="107"/>
      <c r="Y17" s="108"/>
      <c r="Z17" s="8"/>
      <c r="AB17" s="102">
        <v>14</v>
      </c>
      <c r="AC17" s="288" t="e">
        <f t="shared" si="11"/>
        <v>#N/A</v>
      </c>
      <c r="AD17" s="289"/>
      <c r="AE17" s="103" t="e">
        <f t="shared" si="7"/>
        <v>#N/A</v>
      </c>
      <c r="AF17" s="107"/>
      <c r="AG17" s="107"/>
      <c r="AH17" s="108"/>
    </row>
    <row r="18" spans="1:34" ht="45" customHeight="1" thickBot="1" x14ac:dyDescent="0.35">
      <c r="A18" s="102">
        <v>15</v>
      </c>
      <c r="B18" s="288" t="e">
        <f t="shared" si="8"/>
        <v>#N/A</v>
      </c>
      <c r="C18" s="289"/>
      <c r="D18" s="103" t="e">
        <f t="shared" si="1"/>
        <v>#N/A</v>
      </c>
      <c r="E18" s="104"/>
      <c r="F18" s="104"/>
      <c r="G18" s="105"/>
      <c r="H18" s="8"/>
      <c r="J18" s="102">
        <v>15</v>
      </c>
      <c r="K18" s="288" t="e">
        <f t="shared" si="9"/>
        <v>#N/A</v>
      </c>
      <c r="L18" s="289"/>
      <c r="M18" s="103" t="e">
        <f t="shared" si="3"/>
        <v>#N/A</v>
      </c>
      <c r="N18" s="104"/>
      <c r="O18" s="104"/>
      <c r="P18" s="105"/>
      <c r="Q18" s="8"/>
      <c r="S18" s="102">
        <v>15</v>
      </c>
      <c r="T18" s="288" t="e">
        <f t="shared" si="10"/>
        <v>#N/A</v>
      </c>
      <c r="U18" s="289"/>
      <c r="V18" s="103" t="e">
        <f t="shared" si="5"/>
        <v>#N/A</v>
      </c>
      <c r="W18" s="104"/>
      <c r="X18" s="104"/>
      <c r="Y18" s="105"/>
      <c r="Z18" s="8"/>
      <c r="AB18" s="102">
        <v>15</v>
      </c>
      <c r="AC18" s="288" t="e">
        <f t="shared" si="11"/>
        <v>#N/A</v>
      </c>
      <c r="AD18" s="289"/>
      <c r="AE18" s="103" t="e">
        <f t="shared" si="7"/>
        <v>#N/A</v>
      </c>
      <c r="AF18" s="104"/>
      <c r="AG18" s="104"/>
      <c r="AH18" s="105"/>
    </row>
    <row r="19" spans="1:34" ht="31.5" hidden="1" customHeight="1" x14ac:dyDescent="0.3">
      <c r="A19" s="102">
        <v>16</v>
      </c>
      <c r="B19" s="288" t="str">
        <f t="shared" si="8"/>
        <v>a</v>
      </c>
      <c r="C19" s="289"/>
      <c r="D19" s="103">
        <f t="shared" si="1"/>
        <v>1</v>
      </c>
      <c r="E19" s="104"/>
      <c r="F19" s="104"/>
      <c r="G19" s="105"/>
      <c r="H19" s="8"/>
      <c r="J19" s="102">
        <v>16</v>
      </c>
      <c r="K19" s="288" t="str">
        <f t="shared" si="9"/>
        <v>af</v>
      </c>
      <c r="L19" s="289"/>
      <c r="M19" s="103">
        <f t="shared" si="3"/>
        <v>8</v>
      </c>
      <c r="N19" s="104"/>
      <c r="O19" s="104"/>
      <c r="P19" s="105"/>
      <c r="Q19" s="8"/>
      <c r="S19" s="102">
        <v>16</v>
      </c>
      <c r="T19" s="288" t="e">
        <f t="shared" si="10"/>
        <v>#N/A</v>
      </c>
      <c r="U19" s="289"/>
      <c r="V19" s="103" t="e">
        <f t="shared" si="5"/>
        <v>#N/A</v>
      </c>
      <c r="W19" s="104"/>
      <c r="X19" s="104"/>
      <c r="Y19" s="105"/>
      <c r="Z19" s="8"/>
      <c r="AB19" s="102">
        <v>16</v>
      </c>
      <c r="AC19" s="288" t="e">
        <f t="shared" si="11"/>
        <v>#N/A</v>
      </c>
      <c r="AD19" s="289"/>
      <c r="AE19" s="103" t="e">
        <f t="shared" si="7"/>
        <v>#N/A</v>
      </c>
      <c r="AF19" s="104"/>
      <c r="AG19" s="104"/>
      <c r="AH19" s="105"/>
    </row>
    <row r="20" spans="1:34" ht="31.5" hidden="1" customHeight="1" x14ac:dyDescent="0.3">
      <c r="A20" s="102">
        <v>17</v>
      </c>
      <c r="B20" s="288" t="str">
        <f t="shared" si="8"/>
        <v>e</v>
      </c>
      <c r="C20" s="289"/>
      <c r="D20" s="103">
        <f t="shared" si="1"/>
        <v>2</v>
      </c>
      <c r="E20" s="104"/>
      <c r="F20" s="104"/>
      <c r="G20" s="105"/>
      <c r="H20" s="8"/>
      <c r="J20" s="102">
        <v>17</v>
      </c>
      <c r="K20" s="288" t="str">
        <f t="shared" si="9"/>
        <v>ab</v>
      </c>
      <c r="L20" s="289"/>
      <c r="M20" s="103">
        <f t="shared" si="3"/>
        <v>7</v>
      </c>
      <c r="N20" s="104"/>
      <c r="O20" s="104"/>
      <c r="P20" s="105"/>
      <c r="Q20" s="8"/>
      <c r="S20" s="102">
        <v>17</v>
      </c>
      <c r="T20" s="288" t="e">
        <f t="shared" si="10"/>
        <v>#N/A</v>
      </c>
      <c r="U20" s="289"/>
      <c r="V20" s="103" t="e">
        <f t="shared" si="5"/>
        <v>#N/A</v>
      </c>
      <c r="W20" s="104"/>
      <c r="X20" s="104"/>
      <c r="Y20" s="105"/>
      <c r="Z20" s="8"/>
      <c r="AB20" s="102">
        <v>17</v>
      </c>
      <c r="AC20" s="288" t="e">
        <f t="shared" si="11"/>
        <v>#N/A</v>
      </c>
      <c r="AD20" s="289"/>
      <c r="AE20" s="103" t="e">
        <f t="shared" si="7"/>
        <v>#N/A</v>
      </c>
      <c r="AF20" s="104"/>
      <c r="AG20" s="104"/>
      <c r="AH20" s="105"/>
    </row>
    <row r="21" spans="1:34" ht="31.5" hidden="1" customHeight="1" x14ac:dyDescent="0.3">
      <c r="A21" s="102">
        <v>18</v>
      </c>
      <c r="B21" s="288" t="str">
        <f t="shared" si="8"/>
        <v>i</v>
      </c>
      <c r="C21" s="289"/>
      <c r="D21" s="103">
        <f t="shared" si="1"/>
        <v>3</v>
      </c>
      <c r="E21" s="100"/>
      <c r="F21" s="100"/>
      <c r="G21" s="101"/>
      <c r="H21" s="8"/>
      <c r="J21" s="102">
        <v>18</v>
      </c>
      <c r="K21" s="288" t="str">
        <f t="shared" si="9"/>
        <v>x</v>
      </c>
      <c r="L21" s="289"/>
      <c r="M21" s="103">
        <f t="shared" si="3"/>
        <v>6</v>
      </c>
      <c r="N21" s="100"/>
      <c r="O21" s="100"/>
      <c r="P21" s="101"/>
      <c r="Q21" s="8"/>
      <c r="S21" s="102">
        <v>18</v>
      </c>
      <c r="T21" s="288" t="e">
        <f t="shared" si="10"/>
        <v>#N/A</v>
      </c>
      <c r="U21" s="289"/>
      <c r="V21" s="103" t="e">
        <f t="shared" si="5"/>
        <v>#N/A</v>
      </c>
      <c r="W21" s="100"/>
      <c r="X21" s="100"/>
      <c r="Y21" s="101"/>
      <c r="Z21" s="8"/>
      <c r="AB21" s="102">
        <v>18</v>
      </c>
      <c r="AC21" s="288" t="e">
        <f t="shared" si="11"/>
        <v>#N/A</v>
      </c>
      <c r="AD21" s="289"/>
      <c r="AE21" s="103" t="e">
        <f t="shared" si="7"/>
        <v>#N/A</v>
      </c>
      <c r="AF21" s="100"/>
      <c r="AG21" s="100"/>
      <c r="AH21" s="101"/>
    </row>
    <row r="22" spans="1:34" ht="31.5" hidden="1" customHeight="1" x14ac:dyDescent="0.3">
      <c r="A22" s="102">
        <v>19</v>
      </c>
      <c r="B22" s="288" t="str">
        <f t="shared" ref="B22:B26" si="12">E49</f>
        <v>m</v>
      </c>
      <c r="C22" s="289"/>
      <c r="D22" s="103">
        <f t="shared" si="1"/>
        <v>4</v>
      </c>
      <c r="E22" s="104"/>
      <c r="F22" s="104"/>
      <c r="G22" s="105"/>
      <c r="H22" s="8"/>
      <c r="J22" s="102">
        <v>19</v>
      </c>
      <c r="K22" s="288" t="str">
        <f t="shared" ref="K22:K26" si="13">N49</f>
        <v>s</v>
      </c>
      <c r="L22" s="289"/>
      <c r="M22" s="103">
        <f t="shared" si="3"/>
        <v>5</v>
      </c>
      <c r="N22" s="104"/>
      <c r="O22" s="104"/>
      <c r="P22" s="105"/>
      <c r="Q22" s="8"/>
      <c r="S22" s="102">
        <v>19</v>
      </c>
      <c r="T22" s="288" t="e">
        <f t="shared" ref="T22:T26" si="14">W49</f>
        <v>#N/A</v>
      </c>
      <c r="U22" s="289"/>
      <c r="V22" s="103" t="e">
        <f t="shared" si="5"/>
        <v>#N/A</v>
      </c>
      <c r="W22" s="104"/>
      <c r="X22" s="104"/>
      <c r="Y22" s="105"/>
      <c r="Z22" s="8"/>
      <c r="AB22" s="102">
        <v>19</v>
      </c>
      <c r="AC22" s="288" t="e">
        <f t="shared" ref="AC22:AC26" si="15">AF49</f>
        <v>#N/A</v>
      </c>
      <c r="AD22" s="289"/>
      <c r="AE22" s="103" t="e">
        <f t="shared" si="7"/>
        <v>#N/A</v>
      </c>
      <c r="AF22" s="104"/>
      <c r="AG22" s="104"/>
      <c r="AH22" s="105"/>
    </row>
    <row r="23" spans="1:34" ht="31.5" hidden="1" customHeight="1" x14ac:dyDescent="0.3">
      <c r="A23" s="102">
        <v>20</v>
      </c>
      <c r="B23" s="288" t="str">
        <f t="shared" si="12"/>
        <v>r</v>
      </c>
      <c r="C23" s="289"/>
      <c r="D23" s="103">
        <f t="shared" si="1"/>
        <v>5</v>
      </c>
      <c r="E23" s="100"/>
      <c r="F23" s="100"/>
      <c r="G23" s="101"/>
      <c r="H23" s="8"/>
      <c r="J23" s="102">
        <v>20</v>
      </c>
      <c r="K23" s="288" t="str">
        <f t="shared" si="13"/>
        <v>n</v>
      </c>
      <c r="L23" s="289"/>
      <c r="M23" s="103">
        <f t="shared" si="3"/>
        <v>4</v>
      </c>
      <c r="N23" s="100"/>
      <c r="O23" s="100"/>
      <c r="P23" s="101"/>
      <c r="Q23" s="8"/>
      <c r="S23" s="102">
        <v>20</v>
      </c>
      <c r="T23" s="288" t="e">
        <f t="shared" si="14"/>
        <v>#N/A</v>
      </c>
      <c r="U23" s="289"/>
      <c r="V23" s="103" t="e">
        <f t="shared" si="5"/>
        <v>#N/A</v>
      </c>
      <c r="W23" s="100"/>
      <c r="X23" s="100"/>
      <c r="Y23" s="101"/>
      <c r="Z23" s="8"/>
      <c r="AB23" s="102">
        <v>20</v>
      </c>
      <c r="AC23" s="288" t="e">
        <f t="shared" si="15"/>
        <v>#N/A</v>
      </c>
      <c r="AD23" s="289"/>
      <c r="AE23" s="103" t="e">
        <f t="shared" si="7"/>
        <v>#N/A</v>
      </c>
      <c r="AF23" s="100"/>
      <c r="AG23" s="100"/>
      <c r="AH23" s="101"/>
    </row>
    <row r="24" spans="1:34" ht="31.5" hidden="1" customHeight="1" x14ac:dyDescent="0.3">
      <c r="A24" s="102">
        <v>21</v>
      </c>
      <c r="B24" s="288" t="str">
        <f t="shared" si="12"/>
        <v>v</v>
      </c>
      <c r="C24" s="289"/>
      <c r="D24" s="103">
        <f t="shared" si="1"/>
        <v>6</v>
      </c>
      <c r="E24" s="100"/>
      <c r="F24" s="100"/>
      <c r="G24" s="101"/>
      <c r="H24" s="8"/>
      <c r="J24" s="102">
        <v>21</v>
      </c>
      <c r="K24" s="288" t="str">
        <f t="shared" si="13"/>
        <v>j</v>
      </c>
      <c r="L24" s="289"/>
      <c r="M24" s="103">
        <f t="shared" si="3"/>
        <v>3</v>
      </c>
      <c r="N24" s="100"/>
      <c r="O24" s="100"/>
      <c r="P24" s="101"/>
      <c r="Q24" s="8"/>
      <c r="S24" s="102">
        <v>21</v>
      </c>
      <c r="T24" s="288" t="e">
        <f t="shared" si="14"/>
        <v>#N/A</v>
      </c>
      <c r="U24" s="289"/>
      <c r="V24" s="103" t="e">
        <f t="shared" si="5"/>
        <v>#N/A</v>
      </c>
      <c r="W24" s="100"/>
      <c r="X24" s="100"/>
      <c r="Y24" s="101"/>
      <c r="Z24" s="8"/>
      <c r="AB24" s="102">
        <v>21</v>
      </c>
      <c r="AC24" s="288" t="e">
        <f t="shared" si="15"/>
        <v>#N/A</v>
      </c>
      <c r="AD24" s="289"/>
      <c r="AE24" s="103" t="e">
        <f t="shared" si="7"/>
        <v>#N/A</v>
      </c>
      <c r="AF24" s="100"/>
      <c r="AG24" s="100"/>
      <c r="AH24" s="101"/>
    </row>
    <row r="25" spans="1:34" ht="31.5" hidden="1" customHeight="1" x14ac:dyDescent="0.3">
      <c r="A25" s="102">
        <v>22</v>
      </c>
      <c r="B25" s="288" t="str">
        <f t="shared" si="12"/>
        <v>aa</v>
      </c>
      <c r="C25" s="289"/>
      <c r="D25" s="103">
        <f t="shared" si="1"/>
        <v>7</v>
      </c>
      <c r="E25" s="104"/>
      <c r="F25" s="104"/>
      <c r="G25" s="105"/>
      <c r="H25" s="8"/>
      <c r="J25" s="102">
        <v>22</v>
      </c>
      <c r="K25" s="288" t="str">
        <f t="shared" si="13"/>
        <v>f</v>
      </c>
      <c r="L25" s="289"/>
      <c r="M25" s="103">
        <f t="shared" si="3"/>
        <v>2</v>
      </c>
      <c r="N25" s="104"/>
      <c r="O25" s="104"/>
      <c r="P25" s="105"/>
      <c r="Q25" s="8"/>
      <c r="S25" s="102">
        <v>22</v>
      </c>
      <c r="T25" s="288" t="e">
        <f t="shared" si="14"/>
        <v>#N/A</v>
      </c>
      <c r="U25" s="289"/>
      <c r="V25" s="103" t="e">
        <f t="shared" si="5"/>
        <v>#N/A</v>
      </c>
      <c r="W25" s="104"/>
      <c r="X25" s="104"/>
      <c r="Y25" s="105"/>
      <c r="Z25" s="8"/>
      <c r="AB25" s="102">
        <v>22</v>
      </c>
      <c r="AC25" s="288" t="e">
        <f t="shared" si="15"/>
        <v>#N/A</v>
      </c>
      <c r="AD25" s="289"/>
      <c r="AE25" s="103" t="e">
        <f t="shared" si="7"/>
        <v>#N/A</v>
      </c>
      <c r="AF25" s="104"/>
      <c r="AG25" s="104"/>
      <c r="AH25" s="105"/>
    </row>
    <row r="26" spans="1:34" ht="31.5" hidden="1" customHeight="1" thickBot="1" x14ac:dyDescent="0.35">
      <c r="A26" s="109">
        <v>23</v>
      </c>
      <c r="B26" s="288" t="str">
        <f t="shared" si="12"/>
        <v>ae</v>
      </c>
      <c r="C26" s="289"/>
      <c r="D26" s="103">
        <f t="shared" si="1"/>
        <v>8</v>
      </c>
      <c r="E26" s="110"/>
      <c r="F26" s="110"/>
      <c r="G26" s="111"/>
      <c r="H26" s="8"/>
      <c r="J26" s="109">
        <v>23</v>
      </c>
      <c r="K26" s="288" t="str">
        <f t="shared" si="13"/>
        <v>b</v>
      </c>
      <c r="L26" s="289"/>
      <c r="M26" s="103">
        <f t="shared" si="3"/>
        <v>1</v>
      </c>
      <c r="N26" s="110"/>
      <c r="O26" s="110"/>
      <c r="P26" s="111"/>
      <c r="Q26" s="8"/>
      <c r="S26" s="109">
        <v>23</v>
      </c>
      <c r="T26" s="288" t="e">
        <f t="shared" si="14"/>
        <v>#N/A</v>
      </c>
      <c r="U26" s="289"/>
      <c r="V26" s="103" t="e">
        <f t="shared" si="5"/>
        <v>#N/A</v>
      </c>
      <c r="W26" s="110"/>
      <c r="X26" s="110"/>
      <c r="Y26" s="111"/>
      <c r="Z26" s="8"/>
      <c r="AB26" s="109">
        <v>23</v>
      </c>
      <c r="AC26" s="288" t="e">
        <f t="shared" si="15"/>
        <v>#N/A</v>
      </c>
      <c r="AD26" s="289"/>
      <c r="AE26" s="103" t="e">
        <f t="shared" si="7"/>
        <v>#N/A</v>
      </c>
      <c r="AF26" s="110"/>
      <c r="AG26" s="110"/>
      <c r="AH26" s="111"/>
    </row>
    <row r="27" spans="1:34" ht="33.75" customHeight="1" x14ac:dyDescent="0.4">
      <c r="A27" s="299" t="s">
        <v>115</v>
      </c>
      <c r="B27" s="299"/>
      <c r="C27" s="299"/>
      <c r="D27" s="300" t="s">
        <v>116</v>
      </c>
      <c r="E27" s="300"/>
      <c r="F27" s="300"/>
      <c r="J27" s="299" t="s">
        <v>115</v>
      </c>
      <c r="K27" s="299"/>
      <c r="L27" s="299"/>
      <c r="M27" s="300" t="s">
        <v>116</v>
      </c>
      <c r="N27" s="300"/>
      <c r="O27" s="300"/>
      <c r="S27" s="299" t="s">
        <v>115</v>
      </c>
      <c r="T27" s="299"/>
      <c r="U27" s="299"/>
      <c r="V27" s="300" t="s">
        <v>116</v>
      </c>
      <c r="W27" s="300"/>
      <c r="X27" s="300"/>
      <c r="AB27" s="299" t="s">
        <v>115</v>
      </c>
      <c r="AC27" s="299"/>
      <c r="AD27" s="299"/>
      <c r="AE27" s="300" t="s">
        <v>116</v>
      </c>
      <c r="AF27" s="300"/>
      <c r="AG27" s="300"/>
    </row>
    <row r="30" spans="1:34" x14ac:dyDescent="0.25">
      <c r="A30" t="s">
        <v>117</v>
      </c>
      <c r="B30" t="s">
        <v>118</v>
      </c>
      <c r="J30" t="s">
        <v>117</v>
      </c>
      <c r="K30" t="s">
        <v>118</v>
      </c>
      <c r="S30" t="s">
        <v>117</v>
      </c>
      <c r="T30" t="s">
        <v>118</v>
      </c>
      <c r="AB30" t="s">
        <v>117</v>
      </c>
      <c r="AC30" t="s">
        <v>118</v>
      </c>
    </row>
    <row r="31" spans="1:34" x14ac:dyDescent="0.25">
      <c r="A31" t="str">
        <f>'1.kolo'!C6</f>
        <v>A13</v>
      </c>
      <c r="B31" t="str">
        <f>'1.kolo'!C5</f>
        <v>Púček Peter</v>
      </c>
      <c r="C31" t="str">
        <f>'1.kolo'!$B$5</f>
        <v>Bratislava III. -                     My fishing SR</v>
      </c>
      <c r="D31">
        <v>1</v>
      </c>
      <c r="E31" t="e">
        <f>VLOOKUP($D31,$A$31:$B$53,COLUMN($B$31:$B$53),0)</f>
        <v>#N/A</v>
      </c>
      <c r="F31" t="e">
        <f>VLOOKUP($D31,$A$31:$C$53,3,0)</f>
        <v>#N/A</v>
      </c>
      <c r="J31" t="str">
        <f>'1.kolo'!F6</f>
        <v>B12</v>
      </c>
      <c r="K31" t="str">
        <f>'1.kolo'!F5</f>
        <v>Filip Cirok</v>
      </c>
      <c r="L31" t="str">
        <f>'1.kolo'!$B$5</f>
        <v>Bratislava III. -                     My fishing SR</v>
      </c>
      <c r="M31">
        <v>1</v>
      </c>
      <c r="N31" t="e">
        <f>VLOOKUP($M31,$J$31:$K$53,2,0)</f>
        <v>#N/A</v>
      </c>
      <c r="O31" t="e">
        <f>VLOOKUP(M31,$J$31:$L$53,3,0)</f>
        <v>#N/A</v>
      </c>
      <c r="S31" t="str">
        <f>'1.kolo'!I6</f>
        <v>C4</v>
      </c>
      <c r="T31" t="str">
        <f>'1.kolo'!I5</f>
        <v>Púčková Veronika</v>
      </c>
      <c r="U31" t="str">
        <f>'1.kolo'!$B$5</f>
        <v>Bratislava III. -                     My fishing SR</v>
      </c>
      <c r="V31">
        <v>1</v>
      </c>
      <c r="W31" t="e">
        <f>VLOOKUP($V31,$S$31:$T$53,2,0)</f>
        <v>#N/A</v>
      </c>
      <c r="X31" t="e">
        <f>VLOOKUP($V31,$S$31:$U$53,3,0)</f>
        <v>#N/A</v>
      </c>
      <c r="AB31">
        <f>'1.kolo'!L6</f>
        <v>0</v>
      </c>
      <c r="AC31">
        <f>'1.kolo'!L5</f>
        <v>0</v>
      </c>
      <c r="AD31" t="str">
        <f>'1.kolo'!$B$5</f>
        <v>Bratislava III. -                     My fishing SR</v>
      </c>
      <c r="AE31">
        <v>1</v>
      </c>
      <c r="AF31" t="e">
        <f>VLOOKUP($AE31,$AB$31:$AC$53,2,0)</f>
        <v>#N/A</v>
      </c>
      <c r="AG31" t="e">
        <f>VLOOKUP($AE31,$AB$31:$AD$53,3,0)</f>
        <v>#N/A</v>
      </c>
    </row>
    <row r="32" spans="1:34" x14ac:dyDescent="0.25">
      <c r="A32" t="str">
        <f>'1.kolo'!C8</f>
        <v>A4</v>
      </c>
      <c r="B32" t="str">
        <f>'1.kolo'!C7</f>
        <v>Brašeň Pavel</v>
      </c>
      <c r="C32" t="str">
        <f>'1.kolo'!$B$7</f>
        <v>Bratislava V.                  - Abramis A</v>
      </c>
      <c r="D32">
        <v>2</v>
      </c>
      <c r="E32" t="e">
        <f t="shared" ref="E32:E53" si="16">VLOOKUP($D32,$A$31:$B$53,COLUMN($B$31:$B$53),0)</f>
        <v>#N/A</v>
      </c>
      <c r="F32" t="e">
        <f t="shared" ref="F32:F53" si="17">VLOOKUP($D32,$A$31:$C$53,3,0)</f>
        <v>#N/A</v>
      </c>
      <c r="J32" t="str">
        <f>'1.kolo'!F8</f>
        <v>B6</v>
      </c>
      <c r="K32" t="str">
        <f>'1.kolo'!F7</f>
        <v>Buchan Vladimír</v>
      </c>
      <c r="L32" t="str">
        <f>'1.kolo'!$B$7</f>
        <v>Bratislava V.                  - Abramis A</v>
      </c>
      <c r="M32">
        <v>2</v>
      </c>
      <c r="N32" t="e">
        <f t="shared" ref="N32:N53" si="18">VLOOKUP($M32,$J$31:$K$53,2,0)</f>
        <v>#N/A</v>
      </c>
      <c r="O32" t="e">
        <f t="shared" ref="O32:O53" si="19">VLOOKUP(M32,$J$31:$L$53,3,0)</f>
        <v>#N/A</v>
      </c>
      <c r="S32" t="str">
        <f>'1.kolo'!I8</f>
        <v>C8</v>
      </c>
      <c r="T32" t="str">
        <f>'1.kolo'!I7</f>
        <v>Perbecký Ivan</v>
      </c>
      <c r="U32" t="str">
        <f>'1.kolo'!$B$7</f>
        <v>Bratislava V.                  - Abramis A</v>
      </c>
      <c r="V32">
        <v>2</v>
      </c>
      <c r="W32" t="e">
        <f t="shared" ref="W32:W53" si="20">VLOOKUP($V32,$S$31:$T$53,2,0)</f>
        <v>#N/A</v>
      </c>
      <c r="X32" t="e">
        <f t="shared" ref="X32:X53" si="21">VLOOKUP($V32,$S$31:$U$53,3,0)</f>
        <v>#N/A</v>
      </c>
      <c r="AB32">
        <f>'1.kolo'!L8</f>
        <v>0</v>
      </c>
      <c r="AC32">
        <f>'1.kolo'!L7</f>
        <v>0</v>
      </c>
      <c r="AD32" t="str">
        <f>'1.kolo'!$B$7</f>
        <v>Bratislava V.                  - Abramis A</v>
      </c>
      <c r="AE32">
        <v>2</v>
      </c>
      <c r="AF32" t="e">
        <f t="shared" ref="AF32:AF53" si="22">VLOOKUP($AE32,$AB$31:$AC$53,2,0)</f>
        <v>#N/A</v>
      </c>
      <c r="AG32" t="e">
        <f t="shared" ref="AG32:AG53" si="23">VLOOKUP($AE32,$AB$31:$AD$53,3,0)</f>
        <v>#N/A</v>
      </c>
    </row>
    <row r="33" spans="1:33" x14ac:dyDescent="0.25">
      <c r="A33">
        <f>'1.kolo'!C10</f>
        <v>0</v>
      </c>
      <c r="B33">
        <f>'1.kolo'!C9</f>
        <v>0</v>
      </c>
      <c r="C33" t="str">
        <f>'1.kolo'!$B$9</f>
        <v>Dunajská Lužná MVDE</v>
      </c>
      <c r="D33">
        <v>3</v>
      </c>
      <c r="E33" t="e">
        <f t="shared" si="16"/>
        <v>#N/A</v>
      </c>
      <c r="F33" t="e">
        <f t="shared" si="17"/>
        <v>#N/A</v>
      </c>
      <c r="J33">
        <f>'1.kolo'!F10</f>
        <v>0</v>
      </c>
      <c r="K33">
        <f>'1.kolo'!F9</f>
        <v>0</v>
      </c>
      <c r="L33" t="str">
        <f>'1.kolo'!$B$9</f>
        <v>Dunajská Lužná MVDE</v>
      </c>
      <c r="M33">
        <v>3</v>
      </c>
      <c r="N33" t="e">
        <f t="shared" si="18"/>
        <v>#N/A</v>
      </c>
      <c r="O33" t="e">
        <f t="shared" si="19"/>
        <v>#N/A</v>
      </c>
      <c r="S33">
        <f>'1.kolo'!I10</f>
        <v>0</v>
      </c>
      <c r="T33">
        <f>'1.kolo'!I9</f>
        <v>0</v>
      </c>
      <c r="U33" t="str">
        <f>'1.kolo'!$B$9</f>
        <v>Dunajská Lužná MVDE</v>
      </c>
      <c r="V33">
        <v>3</v>
      </c>
      <c r="W33" t="e">
        <f t="shared" si="20"/>
        <v>#N/A</v>
      </c>
      <c r="X33" t="e">
        <f t="shared" si="21"/>
        <v>#N/A</v>
      </c>
      <c r="AB33">
        <f>'1.kolo'!L10</f>
        <v>0</v>
      </c>
      <c r="AC33">
        <f>'1.kolo'!L9</f>
        <v>0</v>
      </c>
      <c r="AD33" t="str">
        <f>'1.kolo'!$B$9</f>
        <v>Dunajská Lužná MVDE</v>
      </c>
      <c r="AE33">
        <v>3</v>
      </c>
      <c r="AF33" t="e">
        <f t="shared" si="22"/>
        <v>#N/A</v>
      </c>
      <c r="AG33" t="e">
        <f t="shared" si="23"/>
        <v>#N/A</v>
      </c>
    </row>
    <row r="34" spans="1:33" x14ac:dyDescent="0.25">
      <c r="A34" t="str">
        <f>'1.kolo'!C12</f>
        <v>A3</v>
      </c>
      <c r="B34" t="str">
        <f>'1.kolo'!C11</f>
        <v>Bögi Patrik</v>
      </c>
      <c r="C34" t="str">
        <f>'1.kolo'!$B$11</f>
        <v>Dunajská Streda Arapaima FFT</v>
      </c>
      <c r="D34">
        <v>4</v>
      </c>
      <c r="E34" t="e">
        <f t="shared" si="16"/>
        <v>#N/A</v>
      </c>
      <c r="F34" t="e">
        <f t="shared" si="17"/>
        <v>#N/A</v>
      </c>
      <c r="J34" t="str">
        <f>'1.kolo'!F12</f>
        <v>B1</v>
      </c>
      <c r="K34" t="str">
        <f>'1.kolo'!F11</f>
        <v>Szerencsés Roman</v>
      </c>
      <c r="L34" t="str">
        <f>'1.kolo'!$B$11</f>
        <v>Dunajská Streda Arapaima FFT</v>
      </c>
      <c r="M34">
        <v>4</v>
      </c>
      <c r="N34" t="e">
        <f t="shared" si="18"/>
        <v>#N/A</v>
      </c>
      <c r="O34" t="e">
        <f t="shared" si="19"/>
        <v>#N/A</v>
      </c>
      <c r="S34" t="str">
        <f>'1.kolo'!I12</f>
        <v>C9</v>
      </c>
      <c r="T34" t="str">
        <f>'1.kolo'!I11</f>
        <v>Berecz Zoltán</v>
      </c>
      <c r="U34" t="str">
        <f>'1.kolo'!$B$11</f>
        <v>Dunajská Streda Arapaima FFT</v>
      </c>
      <c r="V34">
        <v>4</v>
      </c>
      <c r="W34" t="e">
        <f t="shared" si="20"/>
        <v>#N/A</v>
      </c>
      <c r="X34" t="e">
        <f t="shared" si="21"/>
        <v>#N/A</v>
      </c>
      <c r="AB34">
        <f>'1.kolo'!L12</f>
        <v>0</v>
      </c>
      <c r="AC34">
        <f>'1.kolo'!L11</f>
        <v>0</v>
      </c>
      <c r="AD34" t="str">
        <f>'1.kolo'!$B$11</f>
        <v>Dunajská Streda Arapaima FFT</v>
      </c>
      <c r="AE34">
        <v>4</v>
      </c>
      <c r="AF34" t="e">
        <f t="shared" si="22"/>
        <v>#N/A</v>
      </c>
      <c r="AG34" t="e">
        <f t="shared" si="23"/>
        <v>#N/A</v>
      </c>
    </row>
    <row r="35" spans="1:33" x14ac:dyDescent="0.25">
      <c r="A35" t="str">
        <f>'1.kolo'!C14</f>
        <v>A9</v>
      </c>
      <c r="B35" t="str">
        <f>'1.kolo'!C13</f>
        <v>Dohorák Gábor</v>
      </c>
      <c r="C35" t="str">
        <f>'1.kolo'!$B$13</f>
        <v>Dunajská Streda Arapaima MT</v>
      </c>
      <c r="D35">
        <v>5</v>
      </c>
      <c r="E35" t="e">
        <f>VLOOKUP($D35,$A$31:$B$53,COLUMN($B$31:$B$53),0)</f>
        <v>#N/A</v>
      </c>
      <c r="F35" t="e">
        <f t="shared" si="17"/>
        <v>#N/A</v>
      </c>
      <c r="J35" t="str">
        <f>'1.kolo'!F14</f>
        <v>B5</v>
      </c>
      <c r="K35" t="str">
        <f>'1.kolo'!F13</f>
        <v>Patasi Róbert</v>
      </c>
      <c r="L35" t="str">
        <f>'1.kolo'!$B$13</f>
        <v>Dunajská Streda Arapaima MT</v>
      </c>
      <c r="M35">
        <v>5</v>
      </c>
      <c r="N35" t="e">
        <f t="shared" si="18"/>
        <v>#N/A</v>
      </c>
      <c r="O35" t="e">
        <f t="shared" si="19"/>
        <v>#N/A</v>
      </c>
      <c r="S35" t="str">
        <f>'1.kolo'!I14</f>
        <v>C7</v>
      </c>
      <c r="T35" t="str">
        <f>'1.kolo'!I13</f>
        <v>Szabó Ladislav ml.</v>
      </c>
      <c r="U35" t="str">
        <f>'1.kolo'!$B$13</f>
        <v>Dunajská Streda Arapaima MT</v>
      </c>
      <c r="V35">
        <v>5</v>
      </c>
      <c r="W35" t="e">
        <f t="shared" si="20"/>
        <v>#N/A</v>
      </c>
      <c r="X35" t="e">
        <f t="shared" si="21"/>
        <v>#N/A</v>
      </c>
      <c r="AB35">
        <f>'1.kolo'!L14</f>
        <v>0</v>
      </c>
      <c r="AC35">
        <f>'1.kolo'!L13</f>
        <v>0</v>
      </c>
      <c r="AD35" t="str">
        <f>'1.kolo'!$B$13</f>
        <v>Dunajská Streda Arapaima MT</v>
      </c>
      <c r="AE35">
        <v>5</v>
      </c>
      <c r="AF35" t="e">
        <f t="shared" si="22"/>
        <v>#N/A</v>
      </c>
      <c r="AG35" t="e">
        <f t="shared" si="23"/>
        <v>#N/A</v>
      </c>
    </row>
    <row r="36" spans="1:33" x14ac:dyDescent="0.25">
      <c r="A36" t="str">
        <f>'1.kolo'!C16</f>
        <v>A7</v>
      </c>
      <c r="B36" t="str">
        <f>'1.kolo'!C15</f>
        <v>Törjék Gábor</v>
      </c>
      <c r="C36" t="str">
        <f>'1.kolo'!$B$15</f>
        <v>Dunajská Streda Haldorádo</v>
      </c>
      <c r="D36">
        <v>6</v>
      </c>
      <c r="E36" t="e">
        <f t="shared" si="16"/>
        <v>#N/A</v>
      </c>
      <c r="F36" t="e">
        <f t="shared" si="17"/>
        <v>#N/A</v>
      </c>
      <c r="J36" t="str">
        <f>'1.kolo'!F16</f>
        <v>B10</v>
      </c>
      <c r="K36" t="str">
        <f>'1.kolo'!F15</f>
        <v>Somogyi Jozef</v>
      </c>
      <c r="L36" t="str">
        <f>'1.kolo'!$B$15</f>
        <v>Dunajská Streda Haldorádo</v>
      </c>
      <c r="M36">
        <v>6</v>
      </c>
      <c r="N36" t="e">
        <f t="shared" si="18"/>
        <v>#N/A</v>
      </c>
      <c r="O36" t="e">
        <f t="shared" si="19"/>
        <v>#N/A</v>
      </c>
      <c r="S36" t="str">
        <f>'1.kolo'!I16</f>
        <v>C6</v>
      </c>
      <c r="T36" t="str">
        <f>'1.kolo'!I15</f>
        <v>Rigó Peter</v>
      </c>
      <c r="U36" t="str">
        <f>'1.kolo'!$B$15</f>
        <v>Dunajská Streda Haldorádo</v>
      </c>
      <c r="V36">
        <v>6</v>
      </c>
      <c r="W36" t="e">
        <f t="shared" si="20"/>
        <v>#N/A</v>
      </c>
      <c r="X36" t="e">
        <f t="shared" si="21"/>
        <v>#N/A</v>
      </c>
      <c r="AB36">
        <f>'1.kolo'!L16</f>
        <v>0</v>
      </c>
      <c r="AC36">
        <f>'1.kolo'!L15</f>
        <v>0</v>
      </c>
      <c r="AD36" t="str">
        <f>'1.kolo'!$B$15</f>
        <v>Dunajská Streda Haldorádo</v>
      </c>
      <c r="AE36">
        <v>6</v>
      </c>
      <c r="AF36" t="e">
        <f t="shared" si="22"/>
        <v>#N/A</v>
      </c>
      <c r="AG36" t="e">
        <f t="shared" si="23"/>
        <v>#N/A</v>
      </c>
    </row>
    <row r="37" spans="1:33" x14ac:dyDescent="0.25">
      <c r="A37" t="str">
        <f>'1.kolo'!C18</f>
        <v>A11</v>
      </c>
      <c r="B37" t="str">
        <f>'1.kolo'!C17</f>
        <v>Tomanovics Alexander</v>
      </c>
      <c r="C37" t="str">
        <f>'1.kolo'!$B$17</f>
        <v xml:space="preserve">Dunajská Streda Szenzál     </v>
      </c>
      <c r="D37">
        <v>7</v>
      </c>
      <c r="E37" t="e">
        <f t="shared" si="16"/>
        <v>#N/A</v>
      </c>
      <c r="F37" t="e">
        <f t="shared" si="17"/>
        <v>#N/A</v>
      </c>
      <c r="J37" t="str">
        <f>'1.kolo'!F18</f>
        <v>B7</v>
      </c>
      <c r="K37" t="str">
        <f>'1.kolo'!F17</f>
        <v>Horváth Oskár</v>
      </c>
      <c r="L37" t="str">
        <f>'1.kolo'!$B$17</f>
        <v xml:space="preserve">Dunajská Streda Szenzál     </v>
      </c>
      <c r="M37">
        <v>7</v>
      </c>
      <c r="N37" t="e">
        <f t="shared" si="18"/>
        <v>#N/A</v>
      </c>
      <c r="O37" t="e">
        <f t="shared" si="19"/>
        <v>#N/A</v>
      </c>
      <c r="S37" t="str">
        <f>'1.kolo'!I18</f>
        <v>C2</v>
      </c>
      <c r="T37" t="str">
        <f>'1.kolo'!I17</f>
        <v>Ravasz Róbert</v>
      </c>
      <c r="U37" t="str">
        <f>'1.kolo'!$B$17</f>
        <v xml:space="preserve">Dunajská Streda Szenzál     </v>
      </c>
      <c r="V37">
        <v>7</v>
      </c>
      <c r="W37" t="e">
        <f t="shared" si="20"/>
        <v>#N/A</v>
      </c>
      <c r="X37" t="e">
        <f t="shared" si="21"/>
        <v>#N/A</v>
      </c>
      <c r="AB37">
        <f>'1.kolo'!L18</f>
        <v>0</v>
      </c>
      <c r="AC37">
        <f>'1.kolo'!L17</f>
        <v>0</v>
      </c>
      <c r="AD37" t="str">
        <f>'1.kolo'!$B$17</f>
        <v xml:space="preserve">Dunajská Streda Szenzál     </v>
      </c>
      <c r="AE37">
        <v>7</v>
      </c>
      <c r="AF37" t="e">
        <f t="shared" si="22"/>
        <v>#N/A</v>
      </c>
      <c r="AG37" t="e">
        <f t="shared" si="23"/>
        <v>#N/A</v>
      </c>
    </row>
    <row r="38" spans="1:33" x14ac:dyDescent="0.25">
      <c r="A38" t="str">
        <f>'1.kolo'!C20</f>
        <v>A5</v>
      </c>
      <c r="B38" t="str">
        <f>'1.kolo'!C19</f>
        <v>Koller Ladislav</v>
      </c>
      <c r="C38" t="str">
        <f>'1.kolo'!$B$19</f>
        <v xml:space="preserve">Galanta             Sensas </v>
      </c>
      <c r="D38">
        <v>8</v>
      </c>
      <c r="E38" t="e">
        <f t="shared" si="16"/>
        <v>#N/A</v>
      </c>
      <c r="F38" t="e">
        <f t="shared" si="17"/>
        <v>#N/A</v>
      </c>
      <c r="J38" t="str">
        <f>'1.kolo'!F20</f>
        <v>B13</v>
      </c>
      <c r="K38" t="str">
        <f>'1.kolo'!F19</f>
        <v>Koller Roland</v>
      </c>
      <c r="L38" t="str">
        <f>'1.kolo'!$B$19</f>
        <v xml:space="preserve">Galanta             Sensas </v>
      </c>
      <c r="M38">
        <v>8</v>
      </c>
      <c r="N38" t="e">
        <f t="shared" si="18"/>
        <v>#N/A</v>
      </c>
      <c r="O38" t="e">
        <f t="shared" si="19"/>
        <v>#N/A</v>
      </c>
      <c r="S38" t="str">
        <f>'1.kolo'!I20</f>
        <v>C10</v>
      </c>
      <c r="T38" t="str">
        <f>'1.kolo'!I19</f>
        <v>Gažo Milan</v>
      </c>
      <c r="U38" t="str">
        <f>'1.kolo'!$B$19</f>
        <v xml:space="preserve">Galanta             Sensas </v>
      </c>
      <c r="V38">
        <v>8</v>
      </c>
      <c r="W38" t="e">
        <f t="shared" si="20"/>
        <v>#N/A</v>
      </c>
      <c r="X38" t="e">
        <f t="shared" si="21"/>
        <v>#N/A</v>
      </c>
      <c r="AB38">
        <f>'1.kolo'!L20</f>
        <v>0</v>
      </c>
      <c r="AC38">
        <f>'1.kolo'!L19</f>
        <v>0</v>
      </c>
      <c r="AD38" t="str">
        <f>'1.kolo'!$B$19</f>
        <v xml:space="preserve">Galanta             Sensas </v>
      </c>
      <c r="AE38">
        <v>8</v>
      </c>
      <c r="AF38" t="e">
        <f t="shared" si="22"/>
        <v>#N/A</v>
      </c>
      <c r="AG38" t="e">
        <f t="shared" si="23"/>
        <v>#N/A</v>
      </c>
    </row>
    <row r="39" spans="1:33" x14ac:dyDescent="0.25">
      <c r="A39" t="str">
        <f>'1.kolo'!C22</f>
        <v>A10</v>
      </c>
      <c r="B39" t="str">
        <f>'1.kolo'!C21</f>
        <v>Haššo Martin</v>
      </c>
      <c r="C39" t="str">
        <f>'1.kolo'!$B$21</f>
        <v>Hlohovec</v>
      </c>
      <c r="D39">
        <v>9</v>
      </c>
      <c r="E39" t="e">
        <f t="shared" si="16"/>
        <v>#N/A</v>
      </c>
      <c r="F39" t="e">
        <f t="shared" si="17"/>
        <v>#N/A</v>
      </c>
      <c r="J39" t="str">
        <f>'1.kolo'!F22</f>
        <v>B3</v>
      </c>
      <c r="K39" t="str">
        <f>'1.kolo'!F21</f>
        <v>Haššo Jaroslav</v>
      </c>
      <c r="L39" t="str">
        <f>'1.kolo'!$B$21</f>
        <v>Hlohovec</v>
      </c>
      <c r="M39">
        <v>9</v>
      </c>
      <c r="N39" t="e">
        <f t="shared" si="18"/>
        <v>#N/A</v>
      </c>
      <c r="O39" t="e">
        <f t="shared" si="19"/>
        <v>#N/A</v>
      </c>
      <c r="S39" t="str">
        <f>'1.kolo'!I22</f>
        <v>C1</v>
      </c>
      <c r="T39" t="str">
        <f>'1.kolo'!I21</f>
        <v>Struk Michal</v>
      </c>
      <c r="U39" t="str">
        <f>'1.kolo'!$B$21</f>
        <v>Hlohovec</v>
      </c>
      <c r="V39">
        <v>9</v>
      </c>
      <c r="W39" t="e">
        <f t="shared" si="20"/>
        <v>#N/A</v>
      </c>
      <c r="X39" t="e">
        <f t="shared" si="21"/>
        <v>#N/A</v>
      </c>
      <c r="AB39">
        <f>'1.kolo'!L22</f>
        <v>0</v>
      </c>
      <c r="AC39">
        <f>'1.kolo'!L21</f>
        <v>0</v>
      </c>
      <c r="AD39" t="str">
        <f>'1.kolo'!$B$21</f>
        <v>Hlohovec</v>
      </c>
      <c r="AE39">
        <v>9</v>
      </c>
      <c r="AF39" t="e">
        <f t="shared" si="22"/>
        <v>#N/A</v>
      </c>
      <c r="AG39" t="e">
        <f t="shared" si="23"/>
        <v>#N/A</v>
      </c>
    </row>
    <row r="40" spans="1:33" x14ac:dyDescent="0.25">
      <c r="A40" t="str">
        <f>'1.kolo'!C24</f>
        <v>A6</v>
      </c>
      <c r="B40" t="str">
        <f>'1.kolo'!C23</f>
        <v>Koháry Martin</v>
      </c>
      <c r="C40" t="str">
        <f>'1.kolo'!$B$23</f>
        <v>Levice</v>
      </c>
      <c r="D40">
        <v>10</v>
      </c>
      <c r="E40" t="e">
        <f t="shared" si="16"/>
        <v>#N/A</v>
      </c>
      <c r="F40" t="e">
        <f t="shared" si="17"/>
        <v>#N/A</v>
      </c>
      <c r="J40" t="str">
        <f>'1.kolo'!F24</f>
        <v>B11</v>
      </c>
      <c r="K40" t="str">
        <f>'1.kolo'!F23</f>
        <v>Dudr Rastislav st.</v>
      </c>
      <c r="L40" t="str">
        <f>'1.kolo'!$B$23</f>
        <v>Levice</v>
      </c>
      <c r="M40">
        <v>10</v>
      </c>
      <c r="N40" t="e">
        <f t="shared" si="18"/>
        <v>#N/A</v>
      </c>
      <c r="O40" t="e">
        <f t="shared" si="19"/>
        <v>#N/A</v>
      </c>
      <c r="S40" t="str">
        <f>'1.kolo'!I24</f>
        <v>C14</v>
      </c>
      <c r="T40" t="str">
        <f>'1.kolo'!I23</f>
        <v>Báťa Erik</v>
      </c>
      <c r="U40" t="str">
        <f>'1.kolo'!$B$23</f>
        <v>Levice</v>
      </c>
      <c r="V40">
        <v>10</v>
      </c>
      <c r="W40" t="e">
        <f t="shared" si="20"/>
        <v>#N/A</v>
      </c>
      <c r="X40" t="e">
        <f t="shared" si="21"/>
        <v>#N/A</v>
      </c>
      <c r="AB40">
        <f>'1.kolo'!L24</f>
        <v>0</v>
      </c>
      <c r="AC40">
        <f>'1.kolo'!L23</f>
        <v>0</v>
      </c>
      <c r="AD40" t="str">
        <f>'1.kolo'!$B$23</f>
        <v>Levice</v>
      </c>
      <c r="AE40">
        <v>10</v>
      </c>
      <c r="AF40" t="e">
        <f t="shared" si="22"/>
        <v>#N/A</v>
      </c>
      <c r="AG40" t="e">
        <f t="shared" si="23"/>
        <v>#N/A</v>
      </c>
    </row>
    <row r="41" spans="1:33" x14ac:dyDescent="0.25">
      <c r="A41" t="str">
        <f>'1.kolo'!C26</f>
        <v>A12</v>
      </c>
      <c r="B41" t="str">
        <f>'1.kolo'!C25</f>
        <v>Schulz Norbert</v>
      </c>
      <c r="C41" t="str">
        <f>'1.kolo'!$B$25</f>
        <v>Marcelová -                            Yellowfish</v>
      </c>
      <c r="D41">
        <v>11</v>
      </c>
      <c r="E41" t="e">
        <f t="shared" si="16"/>
        <v>#N/A</v>
      </c>
      <c r="F41" t="e">
        <f t="shared" si="17"/>
        <v>#N/A</v>
      </c>
      <c r="J41" t="str">
        <f>'1.kolo'!F26</f>
        <v>B9</v>
      </c>
      <c r="K41" t="str">
        <f>'1.kolo'!F25</f>
        <v>Jenei Ľudovít</v>
      </c>
      <c r="L41" t="str">
        <f>'1.kolo'!$B$25</f>
        <v>Marcelová -                            Yellowfish</v>
      </c>
      <c r="M41">
        <v>11</v>
      </c>
      <c r="N41" t="e">
        <f t="shared" si="18"/>
        <v>#N/A</v>
      </c>
      <c r="O41" t="e">
        <f t="shared" si="19"/>
        <v>#N/A</v>
      </c>
      <c r="S41" t="str">
        <f>'1.kolo'!I26</f>
        <v>C12</v>
      </c>
      <c r="T41" t="str">
        <f>'1.kolo'!I25</f>
        <v>Takács Ladislav</v>
      </c>
      <c r="U41" t="str">
        <f>'1.kolo'!$B$25</f>
        <v>Marcelová -                            Yellowfish</v>
      </c>
      <c r="V41">
        <v>11</v>
      </c>
      <c r="W41" t="e">
        <f t="shared" si="20"/>
        <v>#N/A</v>
      </c>
      <c r="X41" t="e">
        <f t="shared" si="21"/>
        <v>#N/A</v>
      </c>
      <c r="AB41">
        <f>'1.kolo'!L26</f>
        <v>0</v>
      </c>
      <c r="AC41">
        <f>'1.kolo'!L25</f>
        <v>0</v>
      </c>
      <c r="AD41" t="str">
        <f>'1.kolo'!$B$25</f>
        <v>Marcelová -                            Yellowfish</v>
      </c>
      <c r="AE41">
        <v>11</v>
      </c>
      <c r="AF41" t="e">
        <f t="shared" si="22"/>
        <v>#N/A</v>
      </c>
      <c r="AG41" t="e">
        <f t="shared" si="23"/>
        <v>#N/A</v>
      </c>
    </row>
    <row r="42" spans="1:33" x14ac:dyDescent="0.25">
      <c r="A42" t="str">
        <f>'1.kolo'!C28</f>
        <v>A2</v>
      </c>
      <c r="B42" t="str">
        <f>'1.kolo'!C27</f>
        <v>Gabona Marek</v>
      </c>
      <c r="C42" t="str">
        <f>'1.kolo'!$B$27</f>
        <v>Nová Baňa CARPIO</v>
      </c>
      <c r="D42">
        <v>12</v>
      </c>
      <c r="E42" t="e">
        <f t="shared" si="16"/>
        <v>#N/A</v>
      </c>
      <c r="F42" t="e">
        <f t="shared" si="17"/>
        <v>#N/A</v>
      </c>
      <c r="J42" t="str">
        <f>'1.kolo'!F28</f>
        <v>B8</v>
      </c>
      <c r="K42" t="str">
        <f>'1.kolo'!F27</f>
        <v>Mindák Tomáš</v>
      </c>
      <c r="L42" t="str">
        <f>'1.kolo'!$B$27</f>
        <v>Nová Baňa CARPIO</v>
      </c>
      <c r="M42">
        <v>12</v>
      </c>
      <c r="N42" t="e">
        <f t="shared" si="18"/>
        <v>#N/A</v>
      </c>
      <c r="O42" t="e">
        <f t="shared" si="19"/>
        <v>#N/A</v>
      </c>
      <c r="S42" t="str">
        <f>'1.kolo'!I28</f>
        <v>C5</v>
      </c>
      <c r="T42" t="str">
        <f>'1.kolo'!I27</f>
        <v>Molnár Róbert</v>
      </c>
      <c r="U42" t="str">
        <f>'1.kolo'!$B$27</f>
        <v>Nová Baňa CARPIO</v>
      </c>
      <c r="V42">
        <v>12</v>
      </c>
      <c r="W42" t="e">
        <f t="shared" si="20"/>
        <v>#N/A</v>
      </c>
      <c r="X42" t="e">
        <f t="shared" si="21"/>
        <v>#N/A</v>
      </c>
      <c r="AB42">
        <f>'1.kolo'!L28</f>
        <v>0</v>
      </c>
      <c r="AC42">
        <f>'1.kolo'!L27</f>
        <v>0</v>
      </c>
      <c r="AD42" t="str">
        <f>'1.kolo'!$B$27</f>
        <v>Nová Baňa CARPIO</v>
      </c>
      <c r="AE42">
        <v>12</v>
      </c>
      <c r="AF42" t="e">
        <f t="shared" si="22"/>
        <v>#N/A</v>
      </c>
      <c r="AG42" t="e">
        <f t="shared" si="23"/>
        <v>#N/A</v>
      </c>
    </row>
    <row r="43" spans="1:33" x14ac:dyDescent="0.25">
      <c r="A43" t="str">
        <f>'1.kolo'!C30</f>
        <v>A8</v>
      </c>
      <c r="B43" t="str">
        <f>'1.kolo'!C29</f>
        <v>Póda Andras</v>
      </c>
      <c r="C43" t="str">
        <f>'1.kolo'!$B$29</f>
        <v>Nové Zámky</v>
      </c>
      <c r="D43">
        <v>13</v>
      </c>
      <c r="E43" t="e">
        <f t="shared" si="16"/>
        <v>#N/A</v>
      </c>
      <c r="F43" t="e">
        <f t="shared" si="17"/>
        <v>#N/A</v>
      </c>
      <c r="J43" t="str">
        <f>'1.kolo'!F30</f>
        <v>B4</v>
      </c>
      <c r="K43" t="str">
        <f>'1.kolo'!F29</f>
        <v>Drozdík Gabriel</v>
      </c>
      <c r="L43" t="str">
        <f>'1.kolo'!$B$29</f>
        <v>Nové Zámky</v>
      </c>
      <c r="M43">
        <v>13</v>
      </c>
      <c r="N43" t="e">
        <f t="shared" si="18"/>
        <v>#N/A</v>
      </c>
      <c r="O43" t="e">
        <f t="shared" si="19"/>
        <v>#N/A</v>
      </c>
      <c r="S43" t="str">
        <f>'1.kolo'!I30</f>
        <v>C13</v>
      </c>
      <c r="T43" t="str">
        <f>'1.kolo'!I29</f>
        <v>Kurcsik Attila</v>
      </c>
      <c r="U43" t="str">
        <f>'1.kolo'!$B$29</f>
        <v>Nové Zámky</v>
      </c>
      <c r="V43">
        <v>13</v>
      </c>
      <c r="W43" t="e">
        <f t="shared" si="20"/>
        <v>#N/A</v>
      </c>
      <c r="X43" t="e">
        <f t="shared" si="21"/>
        <v>#N/A</v>
      </c>
      <c r="AB43">
        <f>'1.kolo'!L30</f>
        <v>0</v>
      </c>
      <c r="AC43">
        <f>'1.kolo'!L29</f>
        <v>0</v>
      </c>
      <c r="AD43" t="str">
        <f>'1.kolo'!$B$29</f>
        <v>Nové Zámky</v>
      </c>
      <c r="AE43">
        <v>13</v>
      </c>
      <c r="AF43" t="e">
        <f t="shared" si="22"/>
        <v>#N/A</v>
      </c>
      <c r="AG43" t="e">
        <f t="shared" si="23"/>
        <v>#N/A</v>
      </c>
    </row>
    <row r="44" spans="1:33" x14ac:dyDescent="0.25">
      <c r="A44" t="str">
        <f>'1.kolo'!C32</f>
        <v>A1</v>
      </c>
      <c r="B44" t="str">
        <f>'1.kolo'!C31</f>
        <v>Buranský Martin</v>
      </c>
      <c r="C44" t="str">
        <f>'1.kolo'!$B$31</f>
        <v xml:space="preserve">Stará Turá -                         NIKL Method </v>
      </c>
      <c r="D44">
        <v>14</v>
      </c>
      <c r="E44" t="e">
        <f t="shared" si="16"/>
        <v>#N/A</v>
      </c>
      <c r="F44" t="e">
        <f t="shared" si="17"/>
        <v>#N/A</v>
      </c>
      <c r="J44" t="str">
        <f>'1.kolo'!F32</f>
        <v>B2</v>
      </c>
      <c r="K44" t="str">
        <f>'1.kolo'!F31</f>
        <v>Dolinay Stanislav</v>
      </c>
      <c r="L44" t="str">
        <f>'1.kolo'!$B$31</f>
        <v xml:space="preserve">Stará Turá -                         NIKL Method </v>
      </c>
      <c r="M44">
        <v>14</v>
      </c>
      <c r="N44" t="e">
        <f t="shared" si="18"/>
        <v>#N/A</v>
      </c>
      <c r="O44" t="e">
        <f t="shared" si="19"/>
        <v>#N/A</v>
      </c>
      <c r="S44" t="str">
        <f>'1.kolo'!I32</f>
        <v>C3</v>
      </c>
      <c r="T44" t="str">
        <f>'1.kolo'!I31</f>
        <v>Radena Andrej</v>
      </c>
      <c r="U44" t="str">
        <f>'1.kolo'!$B$31</f>
        <v xml:space="preserve">Stará Turá -                         NIKL Method </v>
      </c>
      <c r="V44">
        <v>14</v>
      </c>
      <c r="W44" t="e">
        <f t="shared" si="20"/>
        <v>#N/A</v>
      </c>
      <c r="X44" t="e">
        <f t="shared" si="21"/>
        <v>#N/A</v>
      </c>
      <c r="AB44">
        <f>'1.kolo'!L32</f>
        <v>0</v>
      </c>
      <c r="AC44">
        <f>'1.kolo'!L31</f>
        <v>0</v>
      </c>
      <c r="AD44" t="str">
        <f>'1.kolo'!$B$31</f>
        <v xml:space="preserve">Stará Turá -                         NIKL Method </v>
      </c>
      <c r="AE44">
        <v>14</v>
      </c>
      <c r="AF44" t="e">
        <f t="shared" si="22"/>
        <v>#N/A</v>
      </c>
      <c r="AG44" t="e">
        <f t="shared" si="23"/>
        <v>#N/A</v>
      </c>
    </row>
    <row r="45" spans="1:33" x14ac:dyDescent="0.25">
      <c r="A45" t="str">
        <f>'1.kolo'!C34</f>
        <v>A14</v>
      </c>
      <c r="B45" t="str">
        <f>'1.kolo'!C33</f>
        <v>Mechura Sándor</v>
      </c>
      <c r="C45" t="str">
        <f>'1.kolo'!$B$33</f>
        <v>Štúrovo-                             Maver Timármix</v>
      </c>
      <c r="D45">
        <v>15</v>
      </c>
      <c r="E45" t="e">
        <f t="shared" si="16"/>
        <v>#N/A</v>
      </c>
      <c r="F45" t="e">
        <f t="shared" si="17"/>
        <v>#N/A</v>
      </c>
      <c r="J45" t="str">
        <f>'1.kolo'!F34</f>
        <v>B14</v>
      </c>
      <c r="K45" t="str">
        <f>'1.kolo'!F33</f>
        <v>Szücs Ákos</v>
      </c>
      <c r="L45" t="str">
        <f>'1.kolo'!$B$33</f>
        <v>Štúrovo-                             Maver Timármix</v>
      </c>
      <c r="M45">
        <v>15</v>
      </c>
      <c r="N45" t="e">
        <f t="shared" si="18"/>
        <v>#N/A</v>
      </c>
      <c r="O45" t="e">
        <f t="shared" si="19"/>
        <v>#N/A</v>
      </c>
      <c r="S45" t="str">
        <f>'1.kolo'!I34</f>
        <v>C11</v>
      </c>
      <c r="T45" t="str">
        <f>'1.kolo'!I33</f>
        <v>Gáspár József</v>
      </c>
      <c r="U45" t="str">
        <f>'1.kolo'!$B$33</f>
        <v>Štúrovo-                             Maver Timármix</v>
      </c>
      <c r="V45">
        <v>15</v>
      </c>
      <c r="W45" t="e">
        <f t="shared" si="20"/>
        <v>#N/A</v>
      </c>
      <c r="X45" t="e">
        <f t="shared" si="21"/>
        <v>#N/A</v>
      </c>
      <c r="AB45">
        <f>'1.kolo'!L34</f>
        <v>0</v>
      </c>
      <c r="AC45">
        <f>'1.kolo'!L33</f>
        <v>0</v>
      </c>
      <c r="AD45" t="str">
        <f>'1.kolo'!$B$33</f>
        <v>Štúrovo-                             Maver Timármix</v>
      </c>
      <c r="AE45">
        <v>15</v>
      </c>
      <c r="AF45" t="e">
        <f t="shared" si="22"/>
        <v>#N/A</v>
      </c>
      <c r="AG45" t="e">
        <f t="shared" si="23"/>
        <v>#N/A</v>
      </c>
    </row>
    <row r="46" spans="1:33" x14ac:dyDescent="0.25">
      <c r="A46">
        <f>'1.kolo'!C36</f>
        <v>16</v>
      </c>
      <c r="B46" t="str">
        <f>'1.kolo'!C35</f>
        <v>a</v>
      </c>
      <c r="C46">
        <f>'1.kolo'!$B$35</f>
        <v>1</v>
      </c>
      <c r="D46">
        <v>16</v>
      </c>
      <c r="E46" t="str">
        <f t="shared" si="16"/>
        <v>a</v>
      </c>
      <c r="F46">
        <f t="shared" si="17"/>
        <v>1</v>
      </c>
      <c r="J46">
        <f>'1.kolo'!F36</f>
        <v>23</v>
      </c>
      <c r="K46" t="str">
        <f>'1.kolo'!F35</f>
        <v>b</v>
      </c>
      <c r="L46">
        <f>'1.kolo'!$B$35</f>
        <v>1</v>
      </c>
      <c r="M46">
        <v>16</v>
      </c>
      <c r="N46" t="str">
        <f t="shared" si="18"/>
        <v>af</v>
      </c>
      <c r="O46">
        <f t="shared" si="19"/>
        <v>8</v>
      </c>
      <c r="S46">
        <f>'1.kolo'!I36</f>
        <v>0</v>
      </c>
      <c r="T46" t="str">
        <f>'1.kolo'!I35</f>
        <v>c</v>
      </c>
      <c r="U46">
        <f>'1.kolo'!$B$35</f>
        <v>1</v>
      </c>
      <c r="V46">
        <v>16</v>
      </c>
      <c r="W46" t="e">
        <f t="shared" si="20"/>
        <v>#N/A</v>
      </c>
      <c r="X46" t="e">
        <f t="shared" si="21"/>
        <v>#N/A</v>
      </c>
      <c r="AB46">
        <f>'1.kolo'!L36</f>
        <v>0</v>
      </c>
      <c r="AC46" t="str">
        <f>'1.kolo'!L35</f>
        <v>d</v>
      </c>
      <c r="AD46">
        <f>'1.kolo'!$B$35</f>
        <v>1</v>
      </c>
      <c r="AE46">
        <v>16</v>
      </c>
      <c r="AF46" t="e">
        <f t="shared" si="22"/>
        <v>#N/A</v>
      </c>
      <c r="AG46" t="e">
        <f t="shared" si="23"/>
        <v>#N/A</v>
      </c>
    </row>
    <row r="47" spans="1:33" x14ac:dyDescent="0.25">
      <c r="A47">
        <f>'1.kolo'!C38</f>
        <v>17</v>
      </c>
      <c r="B47" t="str">
        <f>'1.kolo'!C37</f>
        <v>e</v>
      </c>
      <c r="C47">
        <f>'1.kolo'!$B$37</f>
        <v>2</v>
      </c>
      <c r="D47">
        <v>17</v>
      </c>
      <c r="E47" t="str">
        <f t="shared" si="16"/>
        <v>e</v>
      </c>
      <c r="F47">
        <f t="shared" si="17"/>
        <v>2</v>
      </c>
      <c r="J47">
        <f>'1.kolo'!F38</f>
        <v>22</v>
      </c>
      <c r="K47" t="str">
        <f>'1.kolo'!F37</f>
        <v>f</v>
      </c>
      <c r="L47">
        <f>'1.kolo'!$B$37</f>
        <v>2</v>
      </c>
      <c r="M47">
        <v>17</v>
      </c>
      <c r="N47" t="str">
        <f t="shared" si="18"/>
        <v>ab</v>
      </c>
      <c r="O47">
        <f t="shared" si="19"/>
        <v>7</v>
      </c>
      <c r="S47">
        <f>'1.kolo'!I38</f>
        <v>0</v>
      </c>
      <c r="T47" t="str">
        <f>'1.kolo'!I37</f>
        <v>g</v>
      </c>
      <c r="U47">
        <f>'1.kolo'!$B$37</f>
        <v>2</v>
      </c>
      <c r="V47">
        <v>17</v>
      </c>
      <c r="W47" t="e">
        <f t="shared" si="20"/>
        <v>#N/A</v>
      </c>
      <c r="X47" t="e">
        <f t="shared" si="21"/>
        <v>#N/A</v>
      </c>
      <c r="AB47">
        <f>'1.kolo'!L38</f>
        <v>0</v>
      </c>
      <c r="AC47" t="str">
        <f>'1.kolo'!L37</f>
        <v>g</v>
      </c>
      <c r="AD47">
        <f>'1.kolo'!$B$37</f>
        <v>2</v>
      </c>
      <c r="AE47">
        <v>17</v>
      </c>
      <c r="AF47" t="e">
        <f t="shared" si="22"/>
        <v>#N/A</v>
      </c>
      <c r="AG47" t="e">
        <f t="shared" si="23"/>
        <v>#N/A</v>
      </c>
    </row>
    <row r="48" spans="1:33" x14ac:dyDescent="0.25">
      <c r="A48">
        <f>'1.kolo'!C40</f>
        <v>18</v>
      </c>
      <c r="B48" t="str">
        <f>'1.kolo'!C39</f>
        <v>i</v>
      </c>
      <c r="C48">
        <f>'1.kolo'!$B$39</f>
        <v>3</v>
      </c>
      <c r="D48">
        <v>18</v>
      </c>
      <c r="E48" t="str">
        <f t="shared" si="16"/>
        <v>i</v>
      </c>
      <c r="F48">
        <f t="shared" si="17"/>
        <v>3</v>
      </c>
      <c r="J48">
        <f>'1.kolo'!F40</f>
        <v>21</v>
      </c>
      <c r="K48" t="str">
        <f>'1.kolo'!F39</f>
        <v>j</v>
      </c>
      <c r="L48">
        <f>'1.kolo'!$B$39</f>
        <v>3</v>
      </c>
      <c r="M48">
        <v>18</v>
      </c>
      <c r="N48" t="str">
        <f t="shared" si="18"/>
        <v>x</v>
      </c>
      <c r="O48">
        <f t="shared" si="19"/>
        <v>6</v>
      </c>
      <c r="S48">
        <f>'1.kolo'!I40</f>
        <v>0</v>
      </c>
      <c r="T48" t="str">
        <f>'1.kolo'!I39</f>
        <v>k</v>
      </c>
      <c r="U48">
        <f>'1.kolo'!$B$39</f>
        <v>3</v>
      </c>
      <c r="V48">
        <v>18</v>
      </c>
      <c r="W48" t="e">
        <f t="shared" si="20"/>
        <v>#N/A</v>
      </c>
      <c r="X48" t="e">
        <f t="shared" si="21"/>
        <v>#N/A</v>
      </c>
      <c r="AB48">
        <f>'1.kolo'!L40</f>
        <v>0</v>
      </c>
      <c r="AC48" t="str">
        <f>'1.kolo'!L39</f>
        <v>l</v>
      </c>
      <c r="AD48">
        <f>'1.kolo'!$B$39</f>
        <v>3</v>
      </c>
      <c r="AE48">
        <v>18</v>
      </c>
      <c r="AF48" t="e">
        <f t="shared" si="22"/>
        <v>#N/A</v>
      </c>
      <c r="AG48" t="e">
        <f t="shared" si="23"/>
        <v>#N/A</v>
      </c>
    </row>
    <row r="49" spans="1:33" x14ac:dyDescent="0.25">
      <c r="A49">
        <f>'1.kolo'!C42</f>
        <v>19</v>
      </c>
      <c r="B49" t="str">
        <f>'1.kolo'!C41</f>
        <v>m</v>
      </c>
      <c r="C49">
        <f>'1.kolo'!$B$41</f>
        <v>4</v>
      </c>
      <c r="D49">
        <v>19</v>
      </c>
      <c r="E49" t="str">
        <f t="shared" si="16"/>
        <v>m</v>
      </c>
      <c r="F49">
        <f t="shared" si="17"/>
        <v>4</v>
      </c>
      <c r="J49">
        <f>'1.kolo'!F42</f>
        <v>20</v>
      </c>
      <c r="K49" t="str">
        <f>'1.kolo'!F41</f>
        <v>n</v>
      </c>
      <c r="L49">
        <f>'1.kolo'!$B$41</f>
        <v>4</v>
      </c>
      <c r="M49">
        <v>19</v>
      </c>
      <c r="N49" t="str">
        <f t="shared" si="18"/>
        <v>s</v>
      </c>
      <c r="O49">
        <f t="shared" si="19"/>
        <v>5</v>
      </c>
      <c r="S49">
        <f>'1.kolo'!I42</f>
        <v>0</v>
      </c>
      <c r="T49" t="str">
        <f>'1.kolo'!I41</f>
        <v>o</v>
      </c>
      <c r="U49">
        <f>'1.kolo'!$B$41</f>
        <v>4</v>
      </c>
      <c r="V49">
        <v>19</v>
      </c>
      <c r="W49" t="e">
        <f t="shared" si="20"/>
        <v>#N/A</v>
      </c>
      <c r="X49" t="e">
        <f t="shared" si="21"/>
        <v>#N/A</v>
      </c>
      <c r="AB49">
        <f>'1.kolo'!L42</f>
        <v>0</v>
      </c>
      <c r="AC49" t="str">
        <f>'1.kolo'!L41</f>
        <v>p</v>
      </c>
      <c r="AD49">
        <f>'1.kolo'!$B$41</f>
        <v>4</v>
      </c>
      <c r="AE49">
        <v>19</v>
      </c>
      <c r="AF49" t="e">
        <f t="shared" si="22"/>
        <v>#N/A</v>
      </c>
      <c r="AG49" t="e">
        <f t="shared" si="23"/>
        <v>#N/A</v>
      </c>
    </row>
    <row r="50" spans="1:33" x14ac:dyDescent="0.25">
      <c r="A50">
        <f>'1.kolo'!C44</f>
        <v>20</v>
      </c>
      <c r="B50" t="str">
        <f>'1.kolo'!C43</f>
        <v>r</v>
      </c>
      <c r="C50">
        <f>'1.kolo'!$B$43</f>
        <v>5</v>
      </c>
      <c r="D50">
        <v>20</v>
      </c>
      <c r="E50" t="str">
        <f t="shared" si="16"/>
        <v>r</v>
      </c>
      <c r="F50">
        <f t="shared" si="17"/>
        <v>5</v>
      </c>
      <c r="J50">
        <f>'1.kolo'!F44</f>
        <v>19</v>
      </c>
      <c r="K50" t="str">
        <f>'1.kolo'!F43</f>
        <v>s</v>
      </c>
      <c r="L50">
        <f>'1.kolo'!$B$43</f>
        <v>5</v>
      </c>
      <c r="M50">
        <v>20</v>
      </c>
      <c r="N50" t="str">
        <f t="shared" si="18"/>
        <v>n</v>
      </c>
      <c r="O50">
        <f t="shared" si="19"/>
        <v>4</v>
      </c>
      <c r="S50">
        <f>'1.kolo'!I44</f>
        <v>0</v>
      </c>
      <c r="T50" t="str">
        <f>'1.kolo'!I43</f>
        <v>t</v>
      </c>
      <c r="U50">
        <f>'1.kolo'!$B$43</f>
        <v>5</v>
      </c>
      <c r="V50">
        <v>20</v>
      </c>
      <c r="W50" t="e">
        <f t="shared" si="20"/>
        <v>#N/A</v>
      </c>
      <c r="X50" t="e">
        <f t="shared" si="21"/>
        <v>#N/A</v>
      </c>
      <c r="AB50">
        <f>'1.kolo'!L44</f>
        <v>0</v>
      </c>
      <c r="AC50" t="str">
        <f>'1.kolo'!L43</f>
        <v>u</v>
      </c>
      <c r="AD50">
        <f>'1.kolo'!$B$43</f>
        <v>5</v>
      </c>
      <c r="AE50">
        <v>20</v>
      </c>
      <c r="AF50" t="e">
        <f t="shared" si="22"/>
        <v>#N/A</v>
      </c>
      <c r="AG50" t="e">
        <f t="shared" si="23"/>
        <v>#N/A</v>
      </c>
    </row>
    <row r="51" spans="1:33" x14ac:dyDescent="0.25">
      <c r="A51">
        <f>'1.kolo'!C46</f>
        <v>21</v>
      </c>
      <c r="B51" t="str">
        <f>'1.kolo'!C45</f>
        <v>v</v>
      </c>
      <c r="C51">
        <f>'1.kolo'!$B$45</f>
        <v>6</v>
      </c>
      <c r="D51">
        <v>21</v>
      </c>
      <c r="E51" t="str">
        <f t="shared" si="16"/>
        <v>v</v>
      </c>
      <c r="F51">
        <f t="shared" si="17"/>
        <v>6</v>
      </c>
      <c r="J51">
        <f>'1.kolo'!F46</f>
        <v>18</v>
      </c>
      <c r="K51" t="str">
        <f>'1.kolo'!F45</f>
        <v>x</v>
      </c>
      <c r="L51">
        <f>'1.kolo'!$B$45</f>
        <v>6</v>
      </c>
      <c r="M51">
        <v>21</v>
      </c>
      <c r="N51" t="str">
        <f t="shared" si="18"/>
        <v>j</v>
      </c>
      <c r="O51">
        <f t="shared" si="19"/>
        <v>3</v>
      </c>
      <c r="S51">
        <f>'1.kolo'!I46</f>
        <v>0</v>
      </c>
      <c r="T51" t="str">
        <f>'1.kolo'!I45</f>
        <v>y</v>
      </c>
      <c r="U51">
        <f>'1.kolo'!$B$45</f>
        <v>6</v>
      </c>
      <c r="V51">
        <v>21</v>
      </c>
      <c r="W51" t="e">
        <f t="shared" si="20"/>
        <v>#N/A</v>
      </c>
      <c r="X51" t="e">
        <f t="shared" si="21"/>
        <v>#N/A</v>
      </c>
      <c r="AB51">
        <f>'1.kolo'!L46</f>
        <v>0</v>
      </c>
      <c r="AC51" t="str">
        <f>'1.kolo'!L45</f>
        <v>z</v>
      </c>
      <c r="AD51">
        <f>'1.kolo'!$B$45</f>
        <v>6</v>
      </c>
      <c r="AE51">
        <v>21</v>
      </c>
      <c r="AF51" t="e">
        <f t="shared" si="22"/>
        <v>#N/A</v>
      </c>
      <c r="AG51" t="e">
        <f t="shared" si="23"/>
        <v>#N/A</v>
      </c>
    </row>
    <row r="52" spans="1:33" x14ac:dyDescent="0.25">
      <c r="A52">
        <f>'1.kolo'!C48</f>
        <v>22</v>
      </c>
      <c r="B52" t="str">
        <f>'1.kolo'!C47</f>
        <v>aa</v>
      </c>
      <c r="C52">
        <f>'1.kolo'!$B$47</f>
        <v>7</v>
      </c>
      <c r="D52">
        <v>22</v>
      </c>
      <c r="E52" t="str">
        <f t="shared" si="16"/>
        <v>aa</v>
      </c>
      <c r="F52">
        <f t="shared" si="17"/>
        <v>7</v>
      </c>
      <c r="J52">
        <f>'1.kolo'!F48</f>
        <v>17</v>
      </c>
      <c r="K52" t="str">
        <f>'1.kolo'!F47</f>
        <v>ab</v>
      </c>
      <c r="L52">
        <f>'1.kolo'!$B$47</f>
        <v>7</v>
      </c>
      <c r="M52">
        <v>22</v>
      </c>
      <c r="N52" t="str">
        <f t="shared" si="18"/>
        <v>f</v>
      </c>
      <c r="O52">
        <f t="shared" si="19"/>
        <v>2</v>
      </c>
      <c r="S52">
        <f>'1.kolo'!I48</f>
        <v>0</v>
      </c>
      <c r="T52" t="str">
        <f>'1.kolo'!I47</f>
        <v>ac</v>
      </c>
      <c r="U52">
        <f>'1.kolo'!$B$47</f>
        <v>7</v>
      </c>
      <c r="V52">
        <v>22</v>
      </c>
      <c r="W52" t="e">
        <f t="shared" si="20"/>
        <v>#N/A</v>
      </c>
      <c r="X52" t="e">
        <f t="shared" si="21"/>
        <v>#N/A</v>
      </c>
      <c r="AB52">
        <f>'1.kolo'!L48</f>
        <v>0</v>
      </c>
      <c r="AC52" t="str">
        <f>'1.kolo'!L47</f>
        <v>ad</v>
      </c>
      <c r="AD52">
        <f>'1.kolo'!$B$47</f>
        <v>7</v>
      </c>
      <c r="AE52">
        <v>22</v>
      </c>
      <c r="AF52" t="e">
        <f t="shared" si="22"/>
        <v>#N/A</v>
      </c>
      <c r="AG52" t="e">
        <f t="shared" si="23"/>
        <v>#N/A</v>
      </c>
    </row>
    <row r="53" spans="1:33" x14ac:dyDescent="0.25">
      <c r="A53">
        <f>'1.kolo'!C50</f>
        <v>23</v>
      </c>
      <c r="B53" t="str">
        <f>'1.kolo'!C49</f>
        <v>ae</v>
      </c>
      <c r="C53">
        <f>'1.kolo'!$B$49</f>
        <v>8</v>
      </c>
      <c r="D53">
        <v>23</v>
      </c>
      <c r="E53" t="str">
        <f t="shared" si="16"/>
        <v>ae</v>
      </c>
      <c r="F53">
        <f t="shared" si="17"/>
        <v>8</v>
      </c>
      <c r="J53">
        <f>'1.kolo'!F50</f>
        <v>16</v>
      </c>
      <c r="K53" t="str">
        <f>'1.kolo'!F49</f>
        <v>af</v>
      </c>
      <c r="L53">
        <f>'1.kolo'!$B$49</f>
        <v>8</v>
      </c>
      <c r="M53">
        <v>23</v>
      </c>
      <c r="N53" t="str">
        <f t="shared" si="18"/>
        <v>b</v>
      </c>
      <c r="O53">
        <f t="shared" si="19"/>
        <v>1</v>
      </c>
      <c r="S53">
        <f>'1.kolo'!I50</f>
        <v>0</v>
      </c>
      <c r="T53" t="str">
        <f>'1.kolo'!I49</f>
        <v>ag</v>
      </c>
      <c r="U53">
        <f>'1.kolo'!$B$49</f>
        <v>8</v>
      </c>
      <c r="V53">
        <v>23</v>
      </c>
      <c r="W53" t="e">
        <f t="shared" si="20"/>
        <v>#N/A</v>
      </c>
      <c r="X53" t="e">
        <f t="shared" si="21"/>
        <v>#N/A</v>
      </c>
      <c r="AB53">
        <f>'1.kolo'!L50</f>
        <v>0</v>
      </c>
      <c r="AC53" t="str">
        <f>'1.kolo'!L49</f>
        <v>ah</v>
      </c>
      <c r="AD53">
        <f>'1.kolo'!$B$49</f>
        <v>8</v>
      </c>
      <c r="AE53">
        <v>23</v>
      </c>
      <c r="AF53" t="e">
        <f t="shared" si="22"/>
        <v>#N/A</v>
      </c>
      <c r="AG53" t="e">
        <f t="shared" si="23"/>
        <v>#N/A</v>
      </c>
    </row>
  </sheetData>
  <mergeCells count="116">
    <mergeCell ref="AB27:AD27"/>
    <mergeCell ref="AE27:AG27"/>
    <mergeCell ref="A27:C27"/>
    <mergeCell ref="D27:F27"/>
    <mergeCell ref="J27:L27"/>
    <mergeCell ref="M27:O27"/>
    <mergeCell ref="S27:U27"/>
    <mergeCell ref="V27:X27"/>
    <mergeCell ref="B22:C22"/>
    <mergeCell ref="K22:L22"/>
    <mergeCell ref="T22:U22"/>
    <mergeCell ref="AC22:AD22"/>
    <mergeCell ref="B23:C23"/>
    <mergeCell ref="K23:L23"/>
    <mergeCell ref="T23:U23"/>
    <mergeCell ref="AC23:AD23"/>
    <mergeCell ref="B24:C24"/>
    <mergeCell ref="B25:C25"/>
    <mergeCell ref="B26:C26"/>
    <mergeCell ref="K24:L24"/>
    <mergeCell ref="K25:L25"/>
    <mergeCell ref="K26:L26"/>
    <mergeCell ref="T24:U24"/>
    <mergeCell ref="T25:U2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AC9:AD9"/>
    <mergeCell ref="B6:C6"/>
    <mergeCell ref="K6:L6"/>
    <mergeCell ref="T6:U6"/>
    <mergeCell ref="AC6:AD6"/>
    <mergeCell ref="B7:C7"/>
    <mergeCell ref="K7:L7"/>
    <mergeCell ref="T7:U7"/>
    <mergeCell ref="AC7:AD7"/>
    <mergeCell ref="B1:G1"/>
    <mergeCell ref="K1:P1"/>
    <mergeCell ref="T1:Y1"/>
    <mergeCell ref="AC1:AH1"/>
    <mergeCell ref="B2:D2"/>
    <mergeCell ref="E2:G2"/>
    <mergeCell ref="K2:M2"/>
    <mergeCell ref="N2:P2"/>
    <mergeCell ref="T2:V2"/>
    <mergeCell ref="W2:Y2"/>
    <mergeCell ref="AC2:AE2"/>
    <mergeCell ref="T26:U26"/>
    <mergeCell ref="AC24:AD24"/>
    <mergeCell ref="AC25:AD25"/>
    <mergeCell ref="AC26:AD26"/>
    <mergeCell ref="AF2:AH2"/>
    <mergeCell ref="B3:C3"/>
    <mergeCell ref="K3:L3"/>
    <mergeCell ref="T3:U3"/>
    <mergeCell ref="AC3:AD3"/>
    <mergeCell ref="B4:C4"/>
    <mergeCell ref="K4:L4"/>
    <mergeCell ref="T4:U4"/>
    <mergeCell ref="AC4:AD4"/>
    <mergeCell ref="B5:C5"/>
    <mergeCell ref="K5:L5"/>
    <mergeCell ref="T5:U5"/>
    <mergeCell ref="AC5:AD5"/>
    <mergeCell ref="B8:C8"/>
    <mergeCell ref="K8:L8"/>
    <mergeCell ref="T8:U8"/>
    <mergeCell ref="AC8:AD8"/>
    <mergeCell ref="B9:C9"/>
    <mergeCell ref="K9:L9"/>
    <mergeCell ref="T9:U9"/>
  </mergeCells>
  <pageMargins left="0.19685039370078741" right="0.19685039370078741" top="0.74803149606299213" bottom="0.74803149606299213" header="0.31496062992125984" footer="0.31496062992125984"/>
  <pageSetup paperSize="9" scale="80" orientation="portrait" r:id="rId1"/>
  <colBreaks count="2" manualBreakCount="2">
    <brk id="8" max="23" man="1"/>
    <brk id="17" max="23"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AH53"/>
  <sheetViews>
    <sheetView topLeftCell="W1" zoomScaleNormal="100" workbookViewId="0">
      <selection activeCell="A18" sqref="A4:XFD18"/>
    </sheetView>
  </sheetViews>
  <sheetFormatPr defaultRowHeight="13.2" x14ac:dyDescent="0.25"/>
  <cols>
    <col min="1" max="1" width="7.6640625" customWidth="1"/>
    <col min="2" max="2" width="15.6640625" bestFit="1" customWidth="1"/>
    <col min="3" max="3" width="26.6640625" bestFit="1" customWidth="1"/>
    <col min="4" max="4" width="30.5546875" bestFit="1" customWidth="1"/>
    <col min="5" max="5" width="15.6640625" bestFit="1" customWidth="1"/>
    <col min="6" max="6" width="15.44140625" bestFit="1" customWidth="1"/>
    <col min="9" max="9" width="6" customWidth="1"/>
    <col min="10" max="10" width="7.33203125" customWidth="1"/>
    <col min="11" max="11" width="15.6640625" bestFit="1" customWidth="1"/>
    <col min="12" max="12" width="26.6640625" bestFit="1" customWidth="1"/>
    <col min="13" max="13" width="30.5546875" bestFit="1" customWidth="1"/>
    <col min="14" max="14" width="15.5546875" bestFit="1" customWidth="1"/>
    <col min="15" max="15" width="14.88671875" bestFit="1" customWidth="1"/>
    <col min="18" max="18" width="6" customWidth="1"/>
    <col min="19" max="19" width="7.33203125" customWidth="1"/>
    <col min="20" max="20" width="15.5546875" bestFit="1" customWidth="1"/>
    <col min="21" max="21" width="26.6640625" bestFit="1" customWidth="1"/>
    <col min="22" max="22" width="30.44140625" bestFit="1" customWidth="1"/>
    <col min="23" max="23" width="15.5546875" bestFit="1" customWidth="1"/>
    <col min="24" max="24" width="14.88671875" bestFit="1" customWidth="1"/>
    <col min="27" max="27" width="7" customWidth="1"/>
    <col min="28" max="28" width="7.109375" customWidth="1"/>
    <col min="29" max="29" width="15.5546875" bestFit="1" customWidth="1"/>
    <col min="30" max="30" width="26.6640625" bestFit="1" customWidth="1"/>
    <col min="31" max="31" width="30.44140625" bestFit="1" customWidth="1"/>
    <col min="32" max="32" width="15.5546875" bestFit="1" customWidth="1"/>
    <col min="33" max="33" width="14.88671875" bestFit="1" customWidth="1"/>
  </cols>
  <sheetData>
    <row r="1" spans="1:34" ht="45" customHeight="1" x14ac:dyDescent="0.25">
      <c r="A1" s="90"/>
      <c r="B1" s="296" t="s">
        <v>128</v>
      </c>
      <c r="C1" s="296"/>
      <c r="D1" s="296"/>
      <c r="E1" s="296"/>
      <c r="F1" s="296"/>
      <c r="G1" s="297"/>
      <c r="H1" s="86"/>
      <c r="J1" s="90"/>
      <c r="K1" s="296" t="s">
        <v>131</v>
      </c>
      <c r="L1" s="296"/>
      <c r="M1" s="296"/>
      <c r="N1" s="296"/>
      <c r="O1" s="296"/>
      <c r="P1" s="297"/>
      <c r="Q1" s="86"/>
      <c r="S1" s="90"/>
      <c r="T1" s="296" t="s">
        <v>130</v>
      </c>
      <c r="U1" s="296"/>
      <c r="V1" s="296"/>
      <c r="W1" s="296"/>
      <c r="X1" s="296"/>
      <c r="Y1" s="297"/>
      <c r="Z1" s="86"/>
      <c r="AB1" s="90"/>
      <c r="AC1" s="296" t="s">
        <v>129</v>
      </c>
      <c r="AD1" s="296"/>
      <c r="AE1" s="296"/>
      <c r="AF1" s="296"/>
      <c r="AG1" s="296"/>
      <c r="AH1" s="297"/>
    </row>
    <row r="2" spans="1:34" ht="45" customHeight="1" thickBot="1" x14ac:dyDescent="0.3">
      <c r="A2" s="91"/>
      <c r="B2" s="298" t="s">
        <v>146</v>
      </c>
      <c r="C2" s="298"/>
      <c r="D2" s="298"/>
      <c r="E2" s="290" t="s">
        <v>147</v>
      </c>
      <c r="F2" s="290"/>
      <c r="G2" s="291"/>
      <c r="H2" s="92"/>
      <c r="J2" s="91"/>
      <c r="K2" s="298" t="s">
        <v>146</v>
      </c>
      <c r="L2" s="298"/>
      <c r="M2" s="298"/>
      <c r="N2" s="290" t="s">
        <v>147</v>
      </c>
      <c r="O2" s="290"/>
      <c r="P2" s="291"/>
      <c r="Q2" s="92"/>
      <c r="S2" s="91"/>
      <c r="T2" s="298" t="s">
        <v>146</v>
      </c>
      <c r="U2" s="298"/>
      <c r="V2" s="298"/>
      <c r="W2" s="290" t="s">
        <v>147</v>
      </c>
      <c r="X2" s="290"/>
      <c r="Y2" s="291"/>
      <c r="Z2" s="92"/>
      <c r="AB2" s="91"/>
      <c r="AC2" s="298" t="s">
        <v>146</v>
      </c>
      <c r="AD2" s="298"/>
      <c r="AE2" s="298"/>
      <c r="AF2" s="290" t="s">
        <v>147</v>
      </c>
      <c r="AG2" s="290"/>
      <c r="AH2" s="291"/>
    </row>
    <row r="3" spans="1:34" ht="24.9" customHeight="1" thickBot="1" x14ac:dyDescent="0.3">
      <c r="A3" s="93" t="s">
        <v>109</v>
      </c>
      <c r="B3" s="292" t="s">
        <v>110</v>
      </c>
      <c r="C3" s="293"/>
      <c r="D3" s="94" t="s">
        <v>111</v>
      </c>
      <c r="E3" s="95" t="s">
        <v>112</v>
      </c>
      <c r="F3" s="95" t="s">
        <v>113</v>
      </c>
      <c r="G3" s="96" t="s">
        <v>114</v>
      </c>
      <c r="H3" s="97"/>
      <c r="J3" s="93" t="s">
        <v>109</v>
      </c>
      <c r="K3" s="292" t="s">
        <v>110</v>
      </c>
      <c r="L3" s="293"/>
      <c r="M3" s="94" t="s">
        <v>111</v>
      </c>
      <c r="N3" s="95" t="s">
        <v>112</v>
      </c>
      <c r="O3" s="95" t="s">
        <v>113</v>
      </c>
      <c r="P3" s="96" t="s">
        <v>114</v>
      </c>
      <c r="Q3" s="97"/>
      <c r="S3" s="93" t="s">
        <v>109</v>
      </c>
      <c r="T3" s="292" t="s">
        <v>110</v>
      </c>
      <c r="U3" s="293"/>
      <c r="V3" s="94" t="s">
        <v>111</v>
      </c>
      <c r="W3" s="95" t="s">
        <v>112</v>
      </c>
      <c r="X3" s="95" t="s">
        <v>113</v>
      </c>
      <c r="Y3" s="96" t="s">
        <v>114</v>
      </c>
      <c r="Z3" s="97"/>
      <c r="AB3" s="93" t="s">
        <v>109</v>
      </c>
      <c r="AC3" s="292" t="s">
        <v>110</v>
      </c>
      <c r="AD3" s="293"/>
      <c r="AE3" s="94" t="s">
        <v>111</v>
      </c>
      <c r="AF3" s="95" t="s">
        <v>112</v>
      </c>
      <c r="AG3" s="95" t="s">
        <v>113</v>
      </c>
      <c r="AH3" s="96" t="s">
        <v>114</v>
      </c>
    </row>
    <row r="4" spans="1:34" ht="45" customHeight="1" thickTop="1" x14ac:dyDescent="0.35">
      <c r="A4" s="98">
        <v>1</v>
      </c>
      <c r="B4" s="301" t="e">
        <f t="shared" ref="B4:B26" si="0">E31</f>
        <v>#N/A</v>
      </c>
      <c r="C4" s="302"/>
      <c r="D4" s="99" t="e">
        <f t="shared" ref="D4:D26" si="1">F31</f>
        <v>#N/A</v>
      </c>
      <c r="E4" s="100"/>
      <c r="F4" s="100"/>
      <c r="G4" s="101"/>
      <c r="H4" s="8"/>
      <c r="J4" s="98">
        <v>1</v>
      </c>
      <c r="K4" s="301" t="e">
        <f t="shared" ref="K4:K26" si="2">N31</f>
        <v>#N/A</v>
      </c>
      <c r="L4" s="302"/>
      <c r="M4" s="99" t="e">
        <f t="shared" ref="M4:M26" si="3">O31</f>
        <v>#N/A</v>
      </c>
      <c r="N4" s="100"/>
      <c r="O4" s="100"/>
      <c r="P4" s="101"/>
      <c r="Q4" s="8"/>
      <c r="S4" s="98">
        <v>1</v>
      </c>
      <c r="T4" s="301" t="e">
        <f t="shared" ref="T4:T26" si="4">W31</f>
        <v>#N/A</v>
      </c>
      <c r="U4" s="302"/>
      <c r="V4" s="99" t="e">
        <f t="shared" ref="V4:V26" si="5">X31</f>
        <v>#N/A</v>
      </c>
      <c r="W4" s="100"/>
      <c r="X4" s="100"/>
      <c r="Y4" s="101"/>
      <c r="Z4" s="8"/>
      <c r="AB4" s="98">
        <v>1</v>
      </c>
      <c r="AC4" s="301" t="e">
        <f t="shared" ref="AC4:AC26" si="6">AF31</f>
        <v>#N/A</v>
      </c>
      <c r="AD4" s="302"/>
      <c r="AE4" s="99" t="e">
        <f t="shared" ref="AE4:AE26" si="7">AG31</f>
        <v>#N/A</v>
      </c>
      <c r="AF4" s="100"/>
      <c r="AG4" s="100"/>
      <c r="AH4" s="101"/>
    </row>
    <row r="5" spans="1:34" ht="45" customHeight="1" x14ac:dyDescent="0.35">
      <c r="A5" s="102">
        <v>2</v>
      </c>
      <c r="B5" s="303" t="e">
        <f t="shared" si="0"/>
        <v>#N/A</v>
      </c>
      <c r="C5" s="304"/>
      <c r="D5" s="103" t="e">
        <f t="shared" si="1"/>
        <v>#N/A</v>
      </c>
      <c r="E5" s="104"/>
      <c r="F5" s="104"/>
      <c r="G5" s="105"/>
      <c r="H5" s="8"/>
      <c r="J5" s="102">
        <v>2</v>
      </c>
      <c r="K5" s="303" t="e">
        <f t="shared" si="2"/>
        <v>#N/A</v>
      </c>
      <c r="L5" s="304"/>
      <c r="M5" s="103" t="e">
        <f t="shared" si="3"/>
        <v>#N/A</v>
      </c>
      <c r="N5" s="104"/>
      <c r="O5" s="104"/>
      <c r="P5" s="105"/>
      <c r="Q5" s="8"/>
      <c r="S5" s="102">
        <v>2</v>
      </c>
      <c r="T5" s="303" t="e">
        <f t="shared" si="4"/>
        <v>#N/A</v>
      </c>
      <c r="U5" s="304"/>
      <c r="V5" s="103" t="e">
        <f t="shared" si="5"/>
        <v>#N/A</v>
      </c>
      <c r="W5" s="104"/>
      <c r="X5" s="104"/>
      <c r="Y5" s="105"/>
      <c r="Z5" s="8"/>
      <c r="AB5" s="102">
        <v>2</v>
      </c>
      <c r="AC5" s="303" t="e">
        <f t="shared" si="6"/>
        <v>#N/A</v>
      </c>
      <c r="AD5" s="304"/>
      <c r="AE5" s="103" t="e">
        <f t="shared" si="7"/>
        <v>#N/A</v>
      </c>
      <c r="AF5" s="104"/>
      <c r="AG5" s="104"/>
      <c r="AH5" s="105"/>
    </row>
    <row r="6" spans="1:34" ht="45" customHeight="1" x14ac:dyDescent="0.35">
      <c r="A6" s="102">
        <v>3</v>
      </c>
      <c r="B6" s="303" t="e">
        <f t="shared" si="0"/>
        <v>#N/A</v>
      </c>
      <c r="C6" s="304"/>
      <c r="D6" s="103" t="e">
        <f t="shared" si="1"/>
        <v>#N/A</v>
      </c>
      <c r="E6" s="104"/>
      <c r="F6" s="104"/>
      <c r="G6" s="105"/>
      <c r="H6" s="8"/>
      <c r="J6" s="102">
        <v>3</v>
      </c>
      <c r="K6" s="303" t="e">
        <f t="shared" si="2"/>
        <v>#N/A</v>
      </c>
      <c r="L6" s="304"/>
      <c r="M6" s="103" t="e">
        <f t="shared" si="3"/>
        <v>#N/A</v>
      </c>
      <c r="N6" s="104"/>
      <c r="O6" s="104"/>
      <c r="P6" s="105"/>
      <c r="Q6" s="8"/>
      <c r="S6" s="102">
        <v>3</v>
      </c>
      <c r="T6" s="303" t="e">
        <f t="shared" si="4"/>
        <v>#N/A</v>
      </c>
      <c r="U6" s="304"/>
      <c r="V6" s="103" t="e">
        <f t="shared" si="5"/>
        <v>#N/A</v>
      </c>
      <c r="W6" s="104"/>
      <c r="X6" s="104"/>
      <c r="Y6" s="105"/>
      <c r="Z6" s="8"/>
      <c r="AB6" s="102">
        <v>3</v>
      </c>
      <c r="AC6" s="303" t="e">
        <f t="shared" si="6"/>
        <v>#N/A</v>
      </c>
      <c r="AD6" s="304"/>
      <c r="AE6" s="103" t="e">
        <f t="shared" si="7"/>
        <v>#N/A</v>
      </c>
      <c r="AF6" s="104"/>
      <c r="AG6" s="104"/>
      <c r="AH6" s="105"/>
    </row>
    <row r="7" spans="1:34" ht="45" customHeight="1" x14ac:dyDescent="0.35">
      <c r="A7" s="102">
        <v>4</v>
      </c>
      <c r="B7" s="303" t="e">
        <f t="shared" si="0"/>
        <v>#N/A</v>
      </c>
      <c r="C7" s="304"/>
      <c r="D7" s="103" t="e">
        <f t="shared" si="1"/>
        <v>#N/A</v>
      </c>
      <c r="E7" s="104"/>
      <c r="F7" s="104"/>
      <c r="G7" s="105"/>
      <c r="H7" s="8"/>
      <c r="J7" s="102">
        <v>4</v>
      </c>
      <c r="K7" s="303" t="e">
        <f t="shared" si="2"/>
        <v>#N/A</v>
      </c>
      <c r="L7" s="304"/>
      <c r="M7" s="103" t="e">
        <f t="shared" si="3"/>
        <v>#N/A</v>
      </c>
      <c r="N7" s="104"/>
      <c r="O7" s="104"/>
      <c r="P7" s="105"/>
      <c r="Q7" s="8"/>
      <c r="S7" s="102">
        <v>4</v>
      </c>
      <c r="T7" s="303" t="e">
        <f t="shared" si="4"/>
        <v>#N/A</v>
      </c>
      <c r="U7" s="304"/>
      <c r="V7" s="103" t="e">
        <f t="shared" si="5"/>
        <v>#N/A</v>
      </c>
      <c r="W7" s="104"/>
      <c r="X7" s="104"/>
      <c r="Y7" s="105"/>
      <c r="Z7" s="8"/>
      <c r="AB7" s="102">
        <v>4</v>
      </c>
      <c r="AC7" s="303" t="e">
        <f t="shared" si="6"/>
        <v>#N/A</v>
      </c>
      <c r="AD7" s="304"/>
      <c r="AE7" s="103" t="e">
        <f t="shared" si="7"/>
        <v>#N/A</v>
      </c>
      <c r="AF7" s="104"/>
      <c r="AG7" s="104"/>
      <c r="AH7" s="105"/>
    </row>
    <row r="8" spans="1:34" ht="45" customHeight="1" x14ac:dyDescent="0.35">
      <c r="A8" s="102">
        <v>5</v>
      </c>
      <c r="B8" s="303" t="e">
        <f t="shared" si="0"/>
        <v>#N/A</v>
      </c>
      <c r="C8" s="304"/>
      <c r="D8" s="103" t="e">
        <f t="shared" si="1"/>
        <v>#N/A</v>
      </c>
      <c r="E8" s="104"/>
      <c r="F8" s="104"/>
      <c r="G8" s="105"/>
      <c r="H8" s="8"/>
      <c r="J8" s="102">
        <v>5</v>
      </c>
      <c r="K8" s="303" t="e">
        <f t="shared" si="2"/>
        <v>#N/A</v>
      </c>
      <c r="L8" s="304"/>
      <c r="M8" s="103" t="e">
        <f t="shared" si="3"/>
        <v>#N/A</v>
      </c>
      <c r="N8" s="104"/>
      <c r="O8" s="104"/>
      <c r="P8" s="105"/>
      <c r="Q8" s="8"/>
      <c r="S8" s="102">
        <v>5</v>
      </c>
      <c r="T8" s="303" t="e">
        <f t="shared" si="4"/>
        <v>#N/A</v>
      </c>
      <c r="U8" s="304"/>
      <c r="V8" s="103" t="e">
        <f t="shared" si="5"/>
        <v>#N/A</v>
      </c>
      <c r="W8" s="104"/>
      <c r="X8" s="104"/>
      <c r="Y8" s="105"/>
      <c r="Z8" s="8"/>
      <c r="AB8" s="102">
        <v>5</v>
      </c>
      <c r="AC8" s="303" t="e">
        <f t="shared" si="6"/>
        <v>#N/A</v>
      </c>
      <c r="AD8" s="304"/>
      <c r="AE8" s="103" t="e">
        <f t="shared" si="7"/>
        <v>#N/A</v>
      </c>
      <c r="AF8" s="104"/>
      <c r="AG8" s="104"/>
      <c r="AH8" s="105"/>
    </row>
    <row r="9" spans="1:34" ht="45" customHeight="1" x14ac:dyDescent="0.35">
      <c r="A9" s="102">
        <v>6</v>
      </c>
      <c r="B9" s="303" t="e">
        <f t="shared" si="0"/>
        <v>#N/A</v>
      </c>
      <c r="C9" s="304"/>
      <c r="D9" s="103" t="e">
        <f t="shared" si="1"/>
        <v>#N/A</v>
      </c>
      <c r="E9" s="104"/>
      <c r="F9" s="106"/>
      <c r="G9" s="105"/>
      <c r="H9" s="8"/>
      <c r="J9" s="102">
        <v>6</v>
      </c>
      <c r="K9" s="303" t="e">
        <f t="shared" si="2"/>
        <v>#N/A</v>
      </c>
      <c r="L9" s="304"/>
      <c r="M9" s="103" t="e">
        <f t="shared" si="3"/>
        <v>#N/A</v>
      </c>
      <c r="N9" s="104"/>
      <c r="O9" s="106"/>
      <c r="P9" s="105"/>
      <c r="Q9" s="8"/>
      <c r="S9" s="102">
        <v>6</v>
      </c>
      <c r="T9" s="303" t="e">
        <f t="shared" si="4"/>
        <v>#N/A</v>
      </c>
      <c r="U9" s="304"/>
      <c r="V9" s="103" t="e">
        <f t="shared" si="5"/>
        <v>#N/A</v>
      </c>
      <c r="W9" s="104"/>
      <c r="X9" s="106"/>
      <c r="Y9" s="105"/>
      <c r="Z9" s="8"/>
      <c r="AB9" s="102">
        <v>6</v>
      </c>
      <c r="AC9" s="303" t="e">
        <f t="shared" si="6"/>
        <v>#N/A</v>
      </c>
      <c r="AD9" s="304"/>
      <c r="AE9" s="103" t="e">
        <f t="shared" si="7"/>
        <v>#N/A</v>
      </c>
      <c r="AF9" s="104"/>
      <c r="AG9" s="106"/>
      <c r="AH9" s="105"/>
    </row>
    <row r="10" spans="1:34" ht="45" customHeight="1" x14ac:dyDescent="0.35">
      <c r="A10" s="102">
        <v>7</v>
      </c>
      <c r="B10" s="303" t="e">
        <f t="shared" si="0"/>
        <v>#N/A</v>
      </c>
      <c r="C10" s="304"/>
      <c r="D10" s="103" t="e">
        <f t="shared" si="1"/>
        <v>#N/A</v>
      </c>
      <c r="E10" s="104"/>
      <c r="F10" s="104"/>
      <c r="G10" s="105"/>
      <c r="H10" s="8"/>
      <c r="J10" s="102">
        <v>7</v>
      </c>
      <c r="K10" s="303" t="e">
        <f t="shared" si="2"/>
        <v>#N/A</v>
      </c>
      <c r="L10" s="304"/>
      <c r="M10" s="103" t="e">
        <f t="shared" si="3"/>
        <v>#N/A</v>
      </c>
      <c r="N10" s="104"/>
      <c r="O10" s="104"/>
      <c r="P10" s="105"/>
      <c r="Q10" s="8"/>
      <c r="S10" s="102">
        <v>7</v>
      </c>
      <c r="T10" s="303" t="e">
        <f t="shared" si="4"/>
        <v>#N/A</v>
      </c>
      <c r="U10" s="304"/>
      <c r="V10" s="103" t="e">
        <f t="shared" si="5"/>
        <v>#N/A</v>
      </c>
      <c r="W10" s="104"/>
      <c r="X10" s="104"/>
      <c r="Y10" s="105"/>
      <c r="Z10" s="8"/>
      <c r="AB10" s="102">
        <v>7</v>
      </c>
      <c r="AC10" s="303" t="e">
        <f t="shared" si="6"/>
        <v>#N/A</v>
      </c>
      <c r="AD10" s="304"/>
      <c r="AE10" s="103" t="e">
        <f t="shared" si="7"/>
        <v>#N/A</v>
      </c>
      <c r="AF10" s="104"/>
      <c r="AG10" s="104"/>
      <c r="AH10" s="105"/>
    </row>
    <row r="11" spans="1:34" ht="45" customHeight="1" x14ac:dyDescent="0.35">
      <c r="A11" s="102">
        <v>8</v>
      </c>
      <c r="B11" s="303" t="e">
        <f t="shared" si="0"/>
        <v>#N/A</v>
      </c>
      <c r="C11" s="304"/>
      <c r="D11" s="103" t="e">
        <f t="shared" si="1"/>
        <v>#N/A</v>
      </c>
      <c r="E11" s="104"/>
      <c r="F11" s="104"/>
      <c r="G11" s="105"/>
      <c r="H11" s="8"/>
      <c r="J11" s="102">
        <v>8</v>
      </c>
      <c r="K11" s="303" t="e">
        <f t="shared" si="2"/>
        <v>#N/A</v>
      </c>
      <c r="L11" s="304"/>
      <c r="M11" s="103" t="e">
        <f t="shared" si="3"/>
        <v>#N/A</v>
      </c>
      <c r="N11" s="104"/>
      <c r="O11" s="104"/>
      <c r="P11" s="105"/>
      <c r="Q11" s="8"/>
      <c r="S11" s="102">
        <v>8</v>
      </c>
      <c r="T11" s="303" t="e">
        <f t="shared" si="4"/>
        <v>#N/A</v>
      </c>
      <c r="U11" s="304"/>
      <c r="V11" s="103" t="e">
        <f t="shared" si="5"/>
        <v>#N/A</v>
      </c>
      <c r="W11" s="104"/>
      <c r="X11" s="104"/>
      <c r="Y11" s="105"/>
      <c r="Z11" s="8"/>
      <c r="AB11" s="102">
        <v>8</v>
      </c>
      <c r="AC11" s="303" t="e">
        <f t="shared" si="6"/>
        <v>#N/A</v>
      </c>
      <c r="AD11" s="304"/>
      <c r="AE11" s="103" t="e">
        <f t="shared" si="7"/>
        <v>#N/A</v>
      </c>
      <c r="AF11" s="104"/>
      <c r="AG11" s="104"/>
      <c r="AH11" s="105"/>
    </row>
    <row r="12" spans="1:34" ht="45" customHeight="1" x14ac:dyDescent="0.35">
      <c r="A12" s="102">
        <v>9</v>
      </c>
      <c r="B12" s="303" t="e">
        <f t="shared" si="0"/>
        <v>#N/A</v>
      </c>
      <c r="C12" s="304"/>
      <c r="D12" s="103" t="e">
        <f t="shared" si="1"/>
        <v>#N/A</v>
      </c>
      <c r="E12" s="104"/>
      <c r="F12" s="104"/>
      <c r="G12" s="105"/>
      <c r="H12" s="8"/>
      <c r="J12" s="102">
        <v>9</v>
      </c>
      <c r="K12" s="303" t="e">
        <f t="shared" si="2"/>
        <v>#N/A</v>
      </c>
      <c r="L12" s="304"/>
      <c r="M12" s="103" t="e">
        <f t="shared" si="3"/>
        <v>#N/A</v>
      </c>
      <c r="N12" s="104"/>
      <c r="O12" s="104"/>
      <c r="P12" s="105"/>
      <c r="Q12" s="8"/>
      <c r="S12" s="102">
        <v>9</v>
      </c>
      <c r="T12" s="303" t="e">
        <f t="shared" si="4"/>
        <v>#N/A</v>
      </c>
      <c r="U12" s="304"/>
      <c r="V12" s="103" t="e">
        <f t="shared" si="5"/>
        <v>#N/A</v>
      </c>
      <c r="W12" s="104"/>
      <c r="X12" s="104"/>
      <c r="Y12" s="105"/>
      <c r="Z12" s="8"/>
      <c r="AB12" s="102">
        <v>9</v>
      </c>
      <c r="AC12" s="303" t="e">
        <f t="shared" si="6"/>
        <v>#N/A</v>
      </c>
      <c r="AD12" s="304"/>
      <c r="AE12" s="103" t="e">
        <f t="shared" si="7"/>
        <v>#N/A</v>
      </c>
      <c r="AF12" s="104"/>
      <c r="AG12" s="104"/>
      <c r="AH12" s="105"/>
    </row>
    <row r="13" spans="1:34" ht="45" customHeight="1" x14ac:dyDescent="0.35">
      <c r="A13" s="102">
        <v>10</v>
      </c>
      <c r="B13" s="303" t="e">
        <f t="shared" si="0"/>
        <v>#N/A</v>
      </c>
      <c r="C13" s="304"/>
      <c r="D13" s="103" t="e">
        <f t="shared" si="1"/>
        <v>#N/A</v>
      </c>
      <c r="E13" s="104"/>
      <c r="F13" s="104"/>
      <c r="G13" s="105"/>
      <c r="H13" s="8"/>
      <c r="J13" s="102">
        <v>10</v>
      </c>
      <c r="K13" s="303" t="e">
        <f t="shared" si="2"/>
        <v>#N/A</v>
      </c>
      <c r="L13" s="304"/>
      <c r="M13" s="103" t="e">
        <f t="shared" si="3"/>
        <v>#N/A</v>
      </c>
      <c r="N13" s="104"/>
      <c r="O13" s="104"/>
      <c r="P13" s="105"/>
      <c r="Q13" s="8"/>
      <c r="S13" s="102">
        <v>10</v>
      </c>
      <c r="T13" s="303" t="e">
        <f t="shared" si="4"/>
        <v>#N/A</v>
      </c>
      <c r="U13" s="304"/>
      <c r="V13" s="103" t="e">
        <f t="shared" si="5"/>
        <v>#N/A</v>
      </c>
      <c r="W13" s="104"/>
      <c r="X13" s="104"/>
      <c r="Y13" s="105"/>
      <c r="Z13" s="8"/>
      <c r="AB13" s="102">
        <v>10</v>
      </c>
      <c r="AC13" s="303" t="e">
        <f t="shared" si="6"/>
        <v>#N/A</v>
      </c>
      <c r="AD13" s="304"/>
      <c r="AE13" s="103" t="e">
        <f t="shared" si="7"/>
        <v>#N/A</v>
      </c>
      <c r="AF13" s="104"/>
      <c r="AG13" s="104"/>
      <c r="AH13" s="105"/>
    </row>
    <row r="14" spans="1:34" ht="45" customHeight="1" x14ac:dyDescent="0.35">
      <c r="A14" s="102">
        <v>11</v>
      </c>
      <c r="B14" s="303" t="e">
        <f t="shared" si="0"/>
        <v>#N/A</v>
      </c>
      <c r="C14" s="304"/>
      <c r="D14" s="103" t="e">
        <f t="shared" si="1"/>
        <v>#N/A</v>
      </c>
      <c r="E14" s="104"/>
      <c r="F14" s="104"/>
      <c r="G14" s="105"/>
      <c r="H14" s="8"/>
      <c r="J14" s="102">
        <v>11</v>
      </c>
      <c r="K14" s="303" t="e">
        <f t="shared" si="2"/>
        <v>#N/A</v>
      </c>
      <c r="L14" s="304"/>
      <c r="M14" s="103" t="e">
        <f t="shared" si="3"/>
        <v>#N/A</v>
      </c>
      <c r="N14" s="104"/>
      <c r="O14" s="104"/>
      <c r="P14" s="105"/>
      <c r="Q14" s="8"/>
      <c r="S14" s="102">
        <v>11</v>
      </c>
      <c r="T14" s="303" t="e">
        <f t="shared" si="4"/>
        <v>#N/A</v>
      </c>
      <c r="U14" s="304"/>
      <c r="V14" s="103" t="e">
        <f t="shared" si="5"/>
        <v>#N/A</v>
      </c>
      <c r="W14" s="104"/>
      <c r="X14" s="104"/>
      <c r="Y14" s="105"/>
      <c r="Z14" s="8"/>
      <c r="AB14" s="102">
        <v>11</v>
      </c>
      <c r="AC14" s="303" t="e">
        <f t="shared" si="6"/>
        <v>#N/A</v>
      </c>
      <c r="AD14" s="304"/>
      <c r="AE14" s="103" t="e">
        <f t="shared" si="7"/>
        <v>#N/A</v>
      </c>
      <c r="AF14" s="104"/>
      <c r="AG14" s="104"/>
      <c r="AH14" s="105"/>
    </row>
    <row r="15" spans="1:34" ht="45" customHeight="1" x14ac:dyDescent="0.35">
      <c r="A15" s="102">
        <v>12</v>
      </c>
      <c r="B15" s="303" t="e">
        <f t="shared" si="0"/>
        <v>#N/A</v>
      </c>
      <c r="C15" s="304"/>
      <c r="D15" s="103" t="e">
        <f t="shared" si="1"/>
        <v>#N/A</v>
      </c>
      <c r="E15" s="104"/>
      <c r="F15" s="104"/>
      <c r="G15" s="105"/>
      <c r="H15" s="8"/>
      <c r="J15" s="102">
        <v>12</v>
      </c>
      <c r="K15" s="303" t="e">
        <f t="shared" si="2"/>
        <v>#N/A</v>
      </c>
      <c r="L15" s="304"/>
      <c r="M15" s="103" t="e">
        <f t="shared" si="3"/>
        <v>#N/A</v>
      </c>
      <c r="N15" s="104"/>
      <c r="O15" s="104"/>
      <c r="P15" s="105"/>
      <c r="Q15" s="8"/>
      <c r="S15" s="102">
        <v>12</v>
      </c>
      <c r="T15" s="303" t="e">
        <f t="shared" si="4"/>
        <v>#N/A</v>
      </c>
      <c r="U15" s="304"/>
      <c r="V15" s="103" t="e">
        <f t="shared" si="5"/>
        <v>#N/A</v>
      </c>
      <c r="W15" s="104"/>
      <c r="X15" s="104"/>
      <c r="Y15" s="105"/>
      <c r="Z15" s="8"/>
      <c r="AB15" s="102">
        <v>12</v>
      </c>
      <c r="AC15" s="303" t="e">
        <f t="shared" si="6"/>
        <v>#N/A</v>
      </c>
      <c r="AD15" s="304"/>
      <c r="AE15" s="103" t="e">
        <f t="shared" si="7"/>
        <v>#N/A</v>
      </c>
      <c r="AF15" s="104"/>
      <c r="AG15" s="104"/>
      <c r="AH15" s="105"/>
    </row>
    <row r="16" spans="1:34" ht="45" customHeight="1" x14ac:dyDescent="0.35">
      <c r="A16" s="102">
        <v>13</v>
      </c>
      <c r="B16" s="303" t="e">
        <f t="shared" si="0"/>
        <v>#N/A</v>
      </c>
      <c r="C16" s="304"/>
      <c r="D16" s="103" t="e">
        <f t="shared" si="1"/>
        <v>#N/A</v>
      </c>
      <c r="E16" s="104"/>
      <c r="F16" s="104"/>
      <c r="G16" s="105"/>
      <c r="H16" s="8"/>
      <c r="J16" s="102">
        <v>13</v>
      </c>
      <c r="K16" s="303" t="e">
        <f t="shared" si="2"/>
        <v>#N/A</v>
      </c>
      <c r="L16" s="304"/>
      <c r="M16" s="103" t="e">
        <f t="shared" si="3"/>
        <v>#N/A</v>
      </c>
      <c r="N16" s="104"/>
      <c r="O16" s="104"/>
      <c r="P16" s="105"/>
      <c r="Q16" s="8"/>
      <c r="S16" s="102">
        <v>13</v>
      </c>
      <c r="T16" s="303" t="e">
        <f t="shared" si="4"/>
        <v>#N/A</v>
      </c>
      <c r="U16" s="304"/>
      <c r="V16" s="103" t="e">
        <f t="shared" si="5"/>
        <v>#N/A</v>
      </c>
      <c r="W16" s="104"/>
      <c r="X16" s="104"/>
      <c r="Y16" s="105"/>
      <c r="Z16" s="8"/>
      <c r="AB16" s="102">
        <v>13</v>
      </c>
      <c r="AC16" s="303" t="e">
        <f t="shared" si="6"/>
        <v>#N/A</v>
      </c>
      <c r="AD16" s="304"/>
      <c r="AE16" s="103" t="e">
        <f t="shared" si="7"/>
        <v>#N/A</v>
      </c>
      <c r="AF16" s="104"/>
      <c r="AG16" s="104"/>
      <c r="AH16" s="105"/>
    </row>
    <row r="17" spans="1:34" ht="45" customHeight="1" x14ac:dyDescent="0.35">
      <c r="A17" s="102">
        <v>14</v>
      </c>
      <c r="B17" s="303" t="e">
        <f t="shared" si="0"/>
        <v>#N/A</v>
      </c>
      <c r="C17" s="304"/>
      <c r="D17" s="103" t="e">
        <f t="shared" si="1"/>
        <v>#N/A</v>
      </c>
      <c r="E17" s="107"/>
      <c r="F17" s="107"/>
      <c r="G17" s="108"/>
      <c r="H17" s="8"/>
      <c r="J17" s="102">
        <v>14</v>
      </c>
      <c r="K17" s="303" t="e">
        <f t="shared" si="2"/>
        <v>#N/A</v>
      </c>
      <c r="L17" s="304"/>
      <c r="M17" s="103" t="e">
        <f t="shared" si="3"/>
        <v>#N/A</v>
      </c>
      <c r="N17" s="107"/>
      <c r="O17" s="107"/>
      <c r="P17" s="108"/>
      <c r="Q17" s="8"/>
      <c r="S17" s="102">
        <v>14</v>
      </c>
      <c r="T17" s="303" t="e">
        <f t="shared" si="4"/>
        <v>#N/A</v>
      </c>
      <c r="U17" s="304"/>
      <c r="V17" s="103" t="e">
        <f t="shared" si="5"/>
        <v>#N/A</v>
      </c>
      <c r="W17" s="107"/>
      <c r="X17" s="107"/>
      <c r="Y17" s="108"/>
      <c r="Z17" s="8"/>
      <c r="AB17" s="102">
        <v>14</v>
      </c>
      <c r="AC17" s="303" t="e">
        <f t="shared" si="6"/>
        <v>#N/A</v>
      </c>
      <c r="AD17" s="304"/>
      <c r="AE17" s="103" t="e">
        <f t="shared" si="7"/>
        <v>#N/A</v>
      </c>
      <c r="AF17" s="107"/>
      <c r="AG17" s="107"/>
      <c r="AH17" s="108"/>
    </row>
    <row r="18" spans="1:34" ht="45" customHeight="1" thickBot="1" x14ac:dyDescent="0.4">
      <c r="A18" s="102">
        <v>15</v>
      </c>
      <c r="B18" s="303" t="e">
        <f t="shared" si="0"/>
        <v>#N/A</v>
      </c>
      <c r="C18" s="304"/>
      <c r="D18" s="103" t="e">
        <f t="shared" si="1"/>
        <v>#N/A</v>
      </c>
      <c r="E18" s="104"/>
      <c r="F18" s="104"/>
      <c r="G18" s="105"/>
      <c r="H18" s="8"/>
      <c r="J18" s="102">
        <v>15</v>
      </c>
      <c r="K18" s="303" t="e">
        <f t="shared" si="2"/>
        <v>#N/A</v>
      </c>
      <c r="L18" s="304"/>
      <c r="M18" s="103" t="e">
        <f t="shared" si="3"/>
        <v>#N/A</v>
      </c>
      <c r="N18" s="104"/>
      <c r="O18" s="104"/>
      <c r="P18" s="105"/>
      <c r="Q18" s="8"/>
      <c r="S18" s="102">
        <v>15</v>
      </c>
      <c r="T18" s="303" t="e">
        <f t="shared" si="4"/>
        <v>#N/A</v>
      </c>
      <c r="U18" s="304"/>
      <c r="V18" s="103" t="e">
        <f t="shared" si="5"/>
        <v>#N/A</v>
      </c>
      <c r="W18" s="104"/>
      <c r="X18" s="104"/>
      <c r="Y18" s="105"/>
      <c r="Z18" s="8"/>
      <c r="AB18" s="102">
        <v>15</v>
      </c>
      <c r="AC18" s="303" t="e">
        <f t="shared" si="6"/>
        <v>#N/A</v>
      </c>
      <c r="AD18" s="304"/>
      <c r="AE18" s="103" t="e">
        <f t="shared" si="7"/>
        <v>#N/A</v>
      </c>
      <c r="AF18" s="104"/>
      <c r="AG18" s="104"/>
      <c r="AH18" s="105"/>
    </row>
    <row r="19" spans="1:34" ht="31.5" hidden="1" customHeight="1" x14ac:dyDescent="0.35">
      <c r="A19" s="102">
        <v>16</v>
      </c>
      <c r="B19" s="303" t="e">
        <f t="shared" si="0"/>
        <v>#N/A</v>
      </c>
      <c r="C19" s="304"/>
      <c r="D19" s="103" t="e">
        <f t="shared" si="1"/>
        <v>#N/A</v>
      </c>
      <c r="E19" s="104"/>
      <c r="F19" s="104"/>
      <c r="G19" s="105"/>
      <c r="H19" s="8"/>
      <c r="J19" s="102">
        <v>16</v>
      </c>
      <c r="K19" s="303" t="e">
        <f t="shared" si="2"/>
        <v>#N/A</v>
      </c>
      <c r="L19" s="304"/>
      <c r="M19" s="103" t="e">
        <f t="shared" si="3"/>
        <v>#N/A</v>
      </c>
      <c r="N19" s="104"/>
      <c r="O19" s="104"/>
      <c r="P19" s="105"/>
      <c r="Q19" s="8"/>
      <c r="S19" s="102">
        <v>16</v>
      </c>
      <c r="T19" s="303" t="e">
        <f t="shared" si="4"/>
        <v>#N/A</v>
      </c>
      <c r="U19" s="304"/>
      <c r="V19" s="103" t="e">
        <f t="shared" si="5"/>
        <v>#N/A</v>
      </c>
      <c r="W19" s="104"/>
      <c r="X19" s="104"/>
      <c r="Y19" s="105"/>
      <c r="Z19" s="8"/>
      <c r="AB19" s="102">
        <v>16</v>
      </c>
      <c r="AC19" s="303" t="e">
        <f t="shared" si="6"/>
        <v>#N/A</v>
      </c>
      <c r="AD19" s="304"/>
      <c r="AE19" s="103" t="e">
        <f t="shared" si="7"/>
        <v>#N/A</v>
      </c>
      <c r="AF19" s="104"/>
      <c r="AG19" s="104"/>
      <c r="AH19" s="105"/>
    </row>
    <row r="20" spans="1:34" ht="31.5" hidden="1" customHeight="1" x14ac:dyDescent="0.35">
      <c r="A20" s="102">
        <v>17</v>
      </c>
      <c r="B20" s="303" t="e">
        <f t="shared" si="0"/>
        <v>#N/A</v>
      </c>
      <c r="C20" s="304"/>
      <c r="D20" s="103" t="e">
        <f t="shared" si="1"/>
        <v>#N/A</v>
      </c>
      <c r="E20" s="104"/>
      <c r="F20" s="104"/>
      <c r="G20" s="105"/>
      <c r="H20" s="8"/>
      <c r="J20" s="102">
        <v>17</v>
      </c>
      <c r="K20" s="303" t="e">
        <f t="shared" si="2"/>
        <v>#N/A</v>
      </c>
      <c r="L20" s="304"/>
      <c r="M20" s="103" t="e">
        <f t="shared" si="3"/>
        <v>#N/A</v>
      </c>
      <c r="N20" s="104"/>
      <c r="O20" s="104"/>
      <c r="P20" s="105"/>
      <c r="Q20" s="8"/>
      <c r="S20" s="102">
        <v>17</v>
      </c>
      <c r="T20" s="303" t="e">
        <f t="shared" si="4"/>
        <v>#N/A</v>
      </c>
      <c r="U20" s="304"/>
      <c r="V20" s="103" t="e">
        <f t="shared" si="5"/>
        <v>#N/A</v>
      </c>
      <c r="W20" s="104"/>
      <c r="X20" s="104"/>
      <c r="Y20" s="105"/>
      <c r="Z20" s="8"/>
      <c r="AB20" s="102">
        <v>17</v>
      </c>
      <c r="AC20" s="303" t="e">
        <f t="shared" si="6"/>
        <v>#N/A</v>
      </c>
      <c r="AD20" s="304"/>
      <c r="AE20" s="103" t="e">
        <f t="shared" si="7"/>
        <v>#N/A</v>
      </c>
      <c r="AF20" s="104"/>
      <c r="AG20" s="104"/>
      <c r="AH20" s="105"/>
    </row>
    <row r="21" spans="1:34" ht="31.5" hidden="1" customHeight="1" x14ac:dyDescent="0.35">
      <c r="A21" s="102">
        <v>18</v>
      </c>
      <c r="B21" s="303" t="e">
        <f t="shared" si="0"/>
        <v>#N/A</v>
      </c>
      <c r="C21" s="305"/>
      <c r="D21" s="103" t="e">
        <f t="shared" si="1"/>
        <v>#N/A</v>
      </c>
      <c r="E21" s="100"/>
      <c r="F21" s="100"/>
      <c r="G21" s="101"/>
      <c r="H21" s="8"/>
      <c r="J21" s="102">
        <v>18</v>
      </c>
      <c r="K21" s="303" t="e">
        <f t="shared" si="2"/>
        <v>#N/A</v>
      </c>
      <c r="L21" s="305"/>
      <c r="M21" s="103" t="e">
        <f t="shared" si="3"/>
        <v>#N/A</v>
      </c>
      <c r="N21" s="100"/>
      <c r="O21" s="100"/>
      <c r="P21" s="101"/>
      <c r="Q21" s="8"/>
      <c r="S21" s="102">
        <v>18</v>
      </c>
      <c r="T21" s="303" t="e">
        <f t="shared" si="4"/>
        <v>#N/A</v>
      </c>
      <c r="U21" s="304"/>
      <c r="V21" s="103" t="e">
        <f t="shared" si="5"/>
        <v>#N/A</v>
      </c>
      <c r="W21" s="100"/>
      <c r="X21" s="100"/>
      <c r="Y21" s="101"/>
      <c r="Z21" s="8"/>
      <c r="AB21" s="102">
        <v>18</v>
      </c>
      <c r="AC21" s="303" t="e">
        <f t="shared" si="6"/>
        <v>#N/A</v>
      </c>
      <c r="AD21" s="304"/>
      <c r="AE21" s="103" t="e">
        <f t="shared" si="7"/>
        <v>#N/A</v>
      </c>
      <c r="AF21" s="100"/>
      <c r="AG21" s="100"/>
      <c r="AH21" s="101"/>
    </row>
    <row r="22" spans="1:34" ht="31.5" hidden="1" customHeight="1" x14ac:dyDescent="0.35">
      <c r="A22" s="102">
        <v>19</v>
      </c>
      <c r="B22" s="303" t="e">
        <f t="shared" si="0"/>
        <v>#N/A</v>
      </c>
      <c r="C22" s="305"/>
      <c r="D22" s="103" t="e">
        <f t="shared" si="1"/>
        <v>#N/A</v>
      </c>
      <c r="E22" s="100"/>
      <c r="F22" s="100"/>
      <c r="G22" s="101"/>
      <c r="H22" s="8"/>
      <c r="J22" s="102">
        <v>19</v>
      </c>
      <c r="K22" s="303" t="e">
        <f t="shared" si="2"/>
        <v>#N/A</v>
      </c>
      <c r="L22" s="304"/>
      <c r="M22" s="103" t="e">
        <f t="shared" si="3"/>
        <v>#N/A</v>
      </c>
      <c r="N22" s="104"/>
      <c r="O22" s="104"/>
      <c r="P22" s="105"/>
      <c r="Q22" s="8"/>
      <c r="S22" s="102">
        <v>19</v>
      </c>
      <c r="T22" s="303" t="e">
        <f t="shared" si="4"/>
        <v>#N/A</v>
      </c>
      <c r="U22" s="304"/>
      <c r="V22" s="103" t="e">
        <f t="shared" si="5"/>
        <v>#N/A</v>
      </c>
      <c r="W22" s="104"/>
      <c r="X22" s="104"/>
      <c r="Y22" s="105"/>
      <c r="Z22" s="8"/>
      <c r="AB22" s="102">
        <v>19</v>
      </c>
      <c r="AC22" s="303" t="e">
        <f t="shared" si="6"/>
        <v>#N/A</v>
      </c>
      <c r="AD22" s="304"/>
      <c r="AE22" s="103" t="e">
        <f t="shared" si="7"/>
        <v>#N/A</v>
      </c>
      <c r="AF22" s="104"/>
      <c r="AG22" s="104"/>
      <c r="AH22" s="105"/>
    </row>
    <row r="23" spans="1:34" ht="31.5" hidden="1" customHeight="1" x14ac:dyDescent="0.35">
      <c r="A23" s="102">
        <v>20</v>
      </c>
      <c r="B23" s="303" t="e">
        <f t="shared" si="0"/>
        <v>#N/A</v>
      </c>
      <c r="C23" s="305"/>
      <c r="D23" s="103" t="e">
        <f t="shared" si="1"/>
        <v>#N/A</v>
      </c>
      <c r="E23" s="100"/>
      <c r="F23" s="100"/>
      <c r="G23" s="101"/>
      <c r="H23" s="8"/>
      <c r="J23" s="102">
        <v>20</v>
      </c>
      <c r="K23" s="303" t="e">
        <f t="shared" si="2"/>
        <v>#N/A</v>
      </c>
      <c r="L23" s="304"/>
      <c r="M23" s="103" t="e">
        <f t="shared" si="3"/>
        <v>#N/A</v>
      </c>
      <c r="N23" s="104"/>
      <c r="O23" s="104"/>
      <c r="P23" s="105"/>
      <c r="Q23" s="8"/>
      <c r="S23" s="102">
        <v>20</v>
      </c>
      <c r="T23" s="303" t="e">
        <f t="shared" si="4"/>
        <v>#N/A</v>
      </c>
      <c r="U23" s="304"/>
      <c r="V23" s="103" t="e">
        <f t="shared" si="5"/>
        <v>#N/A</v>
      </c>
      <c r="W23" s="104"/>
      <c r="X23" s="104"/>
      <c r="Y23" s="105"/>
      <c r="Z23" s="8"/>
      <c r="AB23" s="102">
        <v>20</v>
      </c>
      <c r="AC23" s="303" t="e">
        <f t="shared" si="6"/>
        <v>#N/A</v>
      </c>
      <c r="AD23" s="304"/>
      <c r="AE23" s="103" t="e">
        <f t="shared" si="7"/>
        <v>#N/A</v>
      </c>
      <c r="AF23" s="104"/>
      <c r="AG23" s="104"/>
      <c r="AH23" s="105"/>
    </row>
    <row r="24" spans="1:34" ht="31.5" hidden="1" customHeight="1" x14ac:dyDescent="0.35">
      <c r="A24" s="102">
        <v>21</v>
      </c>
      <c r="B24" s="303" t="e">
        <f t="shared" si="0"/>
        <v>#N/A</v>
      </c>
      <c r="C24" s="305"/>
      <c r="D24" s="103" t="e">
        <f t="shared" si="1"/>
        <v>#N/A</v>
      </c>
      <c r="E24" s="100"/>
      <c r="F24" s="100"/>
      <c r="G24" s="101"/>
      <c r="H24" s="8"/>
      <c r="J24" s="102">
        <v>21</v>
      </c>
      <c r="K24" s="303" t="e">
        <f t="shared" si="2"/>
        <v>#N/A</v>
      </c>
      <c r="L24" s="304"/>
      <c r="M24" s="103" t="e">
        <f t="shared" si="3"/>
        <v>#N/A</v>
      </c>
      <c r="N24" s="104"/>
      <c r="O24" s="104"/>
      <c r="P24" s="105"/>
      <c r="Q24" s="8"/>
      <c r="S24" s="102">
        <v>21</v>
      </c>
      <c r="T24" s="303" t="e">
        <f t="shared" si="4"/>
        <v>#N/A</v>
      </c>
      <c r="U24" s="304"/>
      <c r="V24" s="103" t="e">
        <f t="shared" si="5"/>
        <v>#N/A</v>
      </c>
      <c r="W24" s="104"/>
      <c r="X24" s="104"/>
      <c r="Y24" s="105"/>
      <c r="Z24" s="8"/>
      <c r="AB24" s="102">
        <v>21</v>
      </c>
      <c r="AC24" s="303" t="e">
        <f t="shared" si="6"/>
        <v>#N/A</v>
      </c>
      <c r="AD24" s="304"/>
      <c r="AE24" s="103" t="e">
        <f t="shared" si="7"/>
        <v>#N/A</v>
      </c>
      <c r="AF24" s="104"/>
      <c r="AG24" s="104"/>
      <c r="AH24" s="105"/>
    </row>
    <row r="25" spans="1:34" ht="31.5" hidden="1" customHeight="1" x14ac:dyDescent="0.35">
      <c r="A25" s="102">
        <v>22</v>
      </c>
      <c r="B25" s="303" t="e">
        <f t="shared" si="0"/>
        <v>#N/A</v>
      </c>
      <c r="C25" s="304"/>
      <c r="D25" s="103" t="e">
        <f t="shared" si="1"/>
        <v>#N/A</v>
      </c>
      <c r="E25" s="104"/>
      <c r="F25" s="104"/>
      <c r="G25" s="105"/>
      <c r="H25" s="8"/>
      <c r="J25" s="102">
        <v>22</v>
      </c>
      <c r="K25" s="303" t="e">
        <f t="shared" si="2"/>
        <v>#N/A</v>
      </c>
      <c r="L25" s="304"/>
      <c r="M25" s="103" t="e">
        <f t="shared" si="3"/>
        <v>#N/A</v>
      </c>
      <c r="N25" s="104"/>
      <c r="O25" s="104"/>
      <c r="P25" s="105"/>
      <c r="Q25" s="8"/>
      <c r="S25" s="102">
        <v>22</v>
      </c>
      <c r="T25" s="303" t="e">
        <f t="shared" si="4"/>
        <v>#N/A</v>
      </c>
      <c r="U25" s="304"/>
      <c r="V25" s="103" t="e">
        <f t="shared" si="5"/>
        <v>#N/A</v>
      </c>
      <c r="W25" s="104"/>
      <c r="X25" s="104"/>
      <c r="Y25" s="105"/>
      <c r="Z25" s="8"/>
      <c r="AB25" s="102">
        <v>22</v>
      </c>
      <c r="AC25" s="303" t="e">
        <f t="shared" si="6"/>
        <v>#N/A</v>
      </c>
      <c r="AD25" s="304"/>
      <c r="AE25" s="103" t="e">
        <f t="shared" si="7"/>
        <v>#N/A</v>
      </c>
      <c r="AF25" s="104"/>
      <c r="AG25" s="104"/>
      <c r="AH25" s="105"/>
    </row>
    <row r="26" spans="1:34" ht="31.5" hidden="1" customHeight="1" thickBot="1" x14ac:dyDescent="0.4">
      <c r="A26" s="109">
        <v>23</v>
      </c>
      <c r="B26" s="303" t="e">
        <f t="shared" si="0"/>
        <v>#N/A</v>
      </c>
      <c r="C26" s="304"/>
      <c r="D26" s="103" t="e">
        <f t="shared" si="1"/>
        <v>#N/A</v>
      </c>
      <c r="E26" s="110"/>
      <c r="F26" s="110"/>
      <c r="G26" s="111"/>
      <c r="H26" s="8"/>
      <c r="J26" s="102">
        <v>23</v>
      </c>
      <c r="K26" s="303" t="e">
        <f t="shared" si="2"/>
        <v>#N/A</v>
      </c>
      <c r="L26" s="304"/>
      <c r="M26" s="103" t="e">
        <f t="shared" si="3"/>
        <v>#N/A</v>
      </c>
      <c r="N26" s="104"/>
      <c r="O26" s="104"/>
      <c r="P26" s="111"/>
      <c r="Q26" s="8"/>
      <c r="S26" s="102">
        <v>23</v>
      </c>
      <c r="T26" s="303" t="e">
        <f t="shared" si="4"/>
        <v>#N/A</v>
      </c>
      <c r="U26" s="304"/>
      <c r="V26" s="103" t="e">
        <f t="shared" si="5"/>
        <v>#N/A</v>
      </c>
      <c r="W26" s="104"/>
      <c r="X26" s="104"/>
      <c r="Y26" s="111"/>
      <c r="Z26" s="8"/>
      <c r="AB26" s="102">
        <v>23</v>
      </c>
      <c r="AC26" s="303" t="e">
        <f t="shared" si="6"/>
        <v>#N/A</v>
      </c>
      <c r="AD26" s="304"/>
      <c r="AE26" s="103" t="e">
        <f t="shared" si="7"/>
        <v>#N/A</v>
      </c>
      <c r="AF26" s="104"/>
      <c r="AG26" s="104"/>
      <c r="AH26" s="111"/>
    </row>
    <row r="27" spans="1:34" ht="33.75" customHeight="1" x14ac:dyDescent="0.4">
      <c r="A27" s="299" t="s">
        <v>115</v>
      </c>
      <c r="B27" s="299"/>
      <c r="C27" s="299"/>
      <c r="D27" s="300" t="s">
        <v>116</v>
      </c>
      <c r="E27" s="300"/>
      <c r="F27" s="300"/>
      <c r="J27" s="299" t="s">
        <v>115</v>
      </c>
      <c r="K27" s="299"/>
      <c r="L27" s="299"/>
      <c r="M27" s="300" t="s">
        <v>116</v>
      </c>
      <c r="N27" s="300"/>
      <c r="O27" s="300"/>
      <c r="S27" s="299" t="s">
        <v>115</v>
      </c>
      <c r="T27" s="299"/>
      <c r="U27" s="299"/>
      <c r="V27" s="300" t="s">
        <v>116</v>
      </c>
      <c r="W27" s="300"/>
      <c r="X27" s="300"/>
      <c r="AB27" s="299" t="s">
        <v>115</v>
      </c>
      <c r="AC27" s="299"/>
      <c r="AD27" s="299"/>
      <c r="AE27" s="300" t="s">
        <v>116</v>
      </c>
      <c r="AF27" s="300"/>
      <c r="AG27" s="300"/>
    </row>
    <row r="30" spans="1:34" x14ac:dyDescent="0.25">
      <c r="A30" t="s">
        <v>117</v>
      </c>
      <c r="B30" t="s">
        <v>118</v>
      </c>
      <c r="J30" t="s">
        <v>117</v>
      </c>
      <c r="K30" t="s">
        <v>118</v>
      </c>
      <c r="S30" t="s">
        <v>117</v>
      </c>
      <c r="T30" t="s">
        <v>118</v>
      </c>
      <c r="AB30" t="s">
        <v>117</v>
      </c>
      <c r="AC30" t="s">
        <v>118</v>
      </c>
    </row>
    <row r="31" spans="1:34" x14ac:dyDescent="0.25">
      <c r="A31" t="str">
        <f>'2.kolo'!C6</f>
        <v>A4</v>
      </c>
      <c r="B31" t="str">
        <f>'2.kolo'!C5</f>
        <v>Filip Cirok</v>
      </c>
      <c r="C31" t="str">
        <f>'2.kolo'!$B$5</f>
        <v>Bratislava III. -                     My fishing SR</v>
      </c>
      <c r="D31">
        <v>1</v>
      </c>
      <c r="E31" t="e">
        <f>VLOOKUP($D31,$A$31:$B$53,COLUMN($B$31:$B$53),0)</f>
        <v>#N/A</v>
      </c>
      <c r="F31" t="e">
        <f>VLOOKUP($D31,$A$31:$C$53,3,0)</f>
        <v>#N/A</v>
      </c>
      <c r="J31" t="str">
        <f>'2.kolo'!F6</f>
        <v>B7</v>
      </c>
      <c r="K31" t="str">
        <f>'2.kolo'!F5</f>
        <v>Púček Peter</v>
      </c>
      <c r="L31" t="str">
        <f>'2.kolo'!$B$5</f>
        <v>Bratislava III. -                     My fishing SR</v>
      </c>
      <c r="M31">
        <v>1</v>
      </c>
      <c r="N31" t="e">
        <f>VLOOKUP($M31,$J$31:$K$53,2,0)</f>
        <v>#N/A</v>
      </c>
      <c r="O31" t="e">
        <f>VLOOKUP($M31,$J$31:$L$53,3,0)</f>
        <v>#N/A</v>
      </c>
      <c r="S31" t="str">
        <f>'2.kolo'!I6</f>
        <v>C14</v>
      </c>
      <c r="T31" t="str">
        <f>'2.kolo'!I5</f>
        <v>Púčková Veronika</v>
      </c>
      <c r="U31" t="str">
        <f>'2.kolo'!$B$5</f>
        <v>Bratislava III. -                     My fishing SR</v>
      </c>
      <c r="V31">
        <v>1</v>
      </c>
      <c r="W31" t="e">
        <f>VLOOKUP($V31,$S$31:$T$53,2,0)</f>
        <v>#N/A</v>
      </c>
      <c r="X31" t="e">
        <f>VLOOKUP($V31,$S$31:$U$53,3,0)</f>
        <v>#N/A</v>
      </c>
      <c r="AB31">
        <f>'2.kolo'!L6</f>
        <v>0</v>
      </c>
      <c r="AC31">
        <f>'2.kolo'!L5</f>
        <v>0</v>
      </c>
      <c r="AD31" t="str">
        <f>'2.kolo'!$B$5</f>
        <v>Bratislava III. -                     My fishing SR</v>
      </c>
      <c r="AE31">
        <v>1</v>
      </c>
      <c r="AF31" t="e">
        <f>VLOOKUP($AE31,$AB$31:$AC$53,2,0)</f>
        <v>#N/A</v>
      </c>
      <c r="AG31" t="e">
        <f>VLOOKUP($AE31,$AB$31:$AD$53,3,0)</f>
        <v>#N/A</v>
      </c>
    </row>
    <row r="32" spans="1:34" x14ac:dyDescent="0.25">
      <c r="A32" t="str">
        <f>'2.kolo'!C8</f>
        <v>A6</v>
      </c>
      <c r="B32" t="str">
        <f>'2.kolo'!C7</f>
        <v>Brašeň Pavel</v>
      </c>
      <c r="C32" t="str">
        <f>'2.kolo'!$B$7</f>
        <v>Bratislava V.                  - Abramis A</v>
      </c>
      <c r="D32">
        <v>2</v>
      </c>
      <c r="E32" t="e">
        <f t="shared" ref="E32:E53" si="8">VLOOKUP($D32,$A$31:$B$53,COLUMN($B$31:$B$53),0)</f>
        <v>#N/A</v>
      </c>
      <c r="F32" t="e">
        <f t="shared" ref="F32:F53" si="9">VLOOKUP($D32,$A$31:$C$53,3,0)</f>
        <v>#N/A</v>
      </c>
      <c r="J32" t="str">
        <f>'2.kolo'!F8</f>
        <v>B2</v>
      </c>
      <c r="K32" t="str">
        <f>'2.kolo'!F7</f>
        <v>Perbecký Ivan</v>
      </c>
      <c r="L32" t="str">
        <f>'2.kolo'!$B$7</f>
        <v>Bratislava V.                  - Abramis A</v>
      </c>
      <c r="M32">
        <v>2</v>
      </c>
      <c r="N32" t="e">
        <f t="shared" ref="N32:N53" si="10">VLOOKUP($M32,$J$31:$K$53,2,0)</f>
        <v>#N/A</v>
      </c>
      <c r="O32" t="e">
        <f t="shared" ref="O32:O53" si="11">VLOOKUP($M32,$J$31:$L$53,3,0)</f>
        <v>#N/A</v>
      </c>
      <c r="S32" t="str">
        <f>'2.kolo'!I8</f>
        <v>C6</v>
      </c>
      <c r="T32" t="str">
        <f>'2.kolo'!I7</f>
        <v>Buchan Vladimír</v>
      </c>
      <c r="U32" t="str">
        <f>'2.kolo'!$B$7</f>
        <v>Bratislava V.                  - Abramis A</v>
      </c>
      <c r="V32">
        <v>2</v>
      </c>
      <c r="W32" t="e">
        <f t="shared" ref="W32:W53" si="12">VLOOKUP($V32,$S$31:$T$53,2,0)</f>
        <v>#N/A</v>
      </c>
      <c r="X32" t="e">
        <f t="shared" ref="X32:X53" si="13">VLOOKUP($V32,$S$31:$U$53,3,0)</f>
        <v>#N/A</v>
      </c>
      <c r="AB32">
        <f>'2.kolo'!L8</f>
        <v>0</v>
      </c>
      <c r="AC32">
        <f>'2.kolo'!L7</f>
        <v>0</v>
      </c>
      <c r="AD32" t="str">
        <f>'2.kolo'!$B$7</f>
        <v>Bratislava V.                  - Abramis A</v>
      </c>
      <c r="AE32">
        <v>2</v>
      </c>
      <c r="AF32" t="e">
        <f t="shared" ref="AF32:AF53" si="14">VLOOKUP($AE32,$AB$31:$AC$53,2,0)</f>
        <v>#N/A</v>
      </c>
      <c r="AG32" t="e">
        <f t="shared" ref="AG32:AG53" si="15">VLOOKUP($AE32,$AB$31:$AD$53,3,0)</f>
        <v>#N/A</v>
      </c>
    </row>
    <row r="33" spans="1:33" x14ac:dyDescent="0.25">
      <c r="A33">
        <f>'2.kolo'!C10</f>
        <v>0</v>
      </c>
      <c r="B33">
        <f>'2.kolo'!C9</f>
        <v>0</v>
      </c>
      <c r="C33" t="str">
        <f>'2.kolo'!$B$9</f>
        <v>Dunajská Lužná MVDE</v>
      </c>
      <c r="D33">
        <v>3</v>
      </c>
      <c r="E33" t="e">
        <f t="shared" si="8"/>
        <v>#N/A</v>
      </c>
      <c r="F33" t="e">
        <f t="shared" si="9"/>
        <v>#N/A</v>
      </c>
      <c r="J33">
        <f>'2.kolo'!F10</f>
        <v>0</v>
      </c>
      <c r="K33">
        <f>'2.kolo'!F9</f>
        <v>0</v>
      </c>
      <c r="L33" t="str">
        <f>'2.kolo'!$B$9</f>
        <v>Dunajská Lužná MVDE</v>
      </c>
      <c r="M33">
        <v>3</v>
      </c>
      <c r="N33" t="e">
        <f t="shared" si="10"/>
        <v>#N/A</v>
      </c>
      <c r="O33" t="e">
        <f t="shared" si="11"/>
        <v>#N/A</v>
      </c>
      <c r="S33">
        <f>'2.kolo'!I10</f>
        <v>0</v>
      </c>
      <c r="T33">
        <f>'2.kolo'!I9</f>
        <v>0</v>
      </c>
      <c r="U33" t="str">
        <f>'2.kolo'!$B$9</f>
        <v>Dunajská Lužná MVDE</v>
      </c>
      <c r="V33">
        <v>3</v>
      </c>
      <c r="W33" t="e">
        <f t="shared" si="12"/>
        <v>#N/A</v>
      </c>
      <c r="X33" t="e">
        <f t="shared" si="13"/>
        <v>#N/A</v>
      </c>
      <c r="AB33">
        <f>'2.kolo'!L10</f>
        <v>0</v>
      </c>
      <c r="AC33">
        <f>'2.kolo'!L9</f>
        <v>0</v>
      </c>
      <c r="AD33" t="str">
        <f>'2.kolo'!$B$9</f>
        <v>Dunajská Lužná MVDE</v>
      </c>
      <c r="AE33">
        <v>3</v>
      </c>
      <c r="AF33" t="e">
        <f t="shared" si="14"/>
        <v>#N/A</v>
      </c>
      <c r="AG33" t="e">
        <f t="shared" si="15"/>
        <v>#N/A</v>
      </c>
    </row>
    <row r="34" spans="1:33" x14ac:dyDescent="0.25">
      <c r="A34" t="str">
        <f>'2.kolo'!C12</f>
        <v>A13</v>
      </c>
      <c r="B34" t="str">
        <f>'2.kolo'!C11</f>
        <v>Berecz Zoltán</v>
      </c>
      <c r="C34" t="str">
        <f>'2.kolo'!$B$11</f>
        <v>Dunajská Streda Arapaima FFT</v>
      </c>
      <c r="D34">
        <v>4</v>
      </c>
      <c r="E34" t="e">
        <f t="shared" si="8"/>
        <v>#N/A</v>
      </c>
      <c r="F34" t="e">
        <f t="shared" si="9"/>
        <v>#N/A</v>
      </c>
      <c r="J34" t="str">
        <f>'2.kolo'!F12</f>
        <v>B14</v>
      </c>
      <c r="K34" t="str">
        <f>'2.kolo'!F11</f>
        <v>Bögi Patrik</v>
      </c>
      <c r="L34" t="str">
        <f>'2.kolo'!$B$11</f>
        <v>Dunajská Streda Arapaima FFT</v>
      </c>
      <c r="M34">
        <v>4</v>
      </c>
      <c r="N34" t="e">
        <f t="shared" si="10"/>
        <v>#N/A</v>
      </c>
      <c r="O34" t="e">
        <f t="shared" si="11"/>
        <v>#N/A</v>
      </c>
      <c r="S34" t="str">
        <f>'2.kolo'!I12</f>
        <v>C12</v>
      </c>
      <c r="T34" t="str">
        <f>'2.kolo'!I11</f>
        <v>Sárai Štefan</v>
      </c>
      <c r="U34" t="str">
        <f>'2.kolo'!$B$11</f>
        <v>Dunajská Streda Arapaima FFT</v>
      </c>
      <c r="V34">
        <v>4</v>
      </c>
      <c r="W34" t="e">
        <f t="shared" si="12"/>
        <v>#N/A</v>
      </c>
      <c r="X34" t="e">
        <f t="shared" si="13"/>
        <v>#N/A</v>
      </c>
      <c r="AB34">
        <f>'2.kolo'!L12</f>
        <v>0</v>
      </c>
      <c r="AC34">
        <f>'2.kolo'!L11</f>
        <v>0</v>
      </c>
      <c r="AD34" t="str">
        <f>'2.kolo'!$B$11</f>
        <v>Dunajská Streda Arapaima FFT</v>
      </c>
      <c r="AE34">
        <v>4</v>
      </c>
      <c r="AF34" t="e">
        <f t="shared" si="14"/>
        <v>#N/A</v>
      </c>
      <c r="AG34" t="e">
        <f t="shared" si="15"/>
        <v>#N/A</v>
      </c>
    </row>
    <row r="35" spans="1:33" x14ac:dyDescent="0.25">
      <c r="A35" t="str">
        <f>'2.kolo'!C14</f>
        <v>A1</v>
      </c>
      <c r="B35" t="str">
        <f>'2.kolo'!C13</f>
        <v>Szabó Ladislav ml.</v>
      </c>
      <c r="C35" t="str">
        <f>'2.kolo'!$B$13</f>
        <v>Dunajská Streda Arapaima MT</v>
      </c>
      <c r="D35">
        <v>5</v>
      </c>
      <c r="E35" t="e">
        <f t="shared" si="8"/>
        <v>#N/A</v>
      </c>
      <c r="F35" t="e">
        <f t="shared" si="9"/>
        <v>#N/A</v>
      </c>
      <c r="J35" t="str">
        <f>'2.kolo'!F14</f>
        <v>B11</v>
      </c>
      <c r="K35" t="str">
        <f>'2.kolo'!F13</f>
        <v>Patasi Róbert</v>
      </c>
      <c r="L35" t="str">
        <f>'2.kolo'!$B$13</f>
        <v>Dunajská Streda Arapaima MT</v>
      </c>
      <c r="M35">
        <v>5</v>
      </c>
      <c r="N35" t="e">
        <f t="shared" si="10"/>
        <v>#N/A</v>
      </c>
      <c r="O35" t="e">
        <f t="shared" si="11"/>
        <v>#N/A</v>
      </c>
      <c r="S35" t="str">
        <f>'2.kolo'!I14</f>
        <v>C5</v>
      </c>
      <c r="T35" t="str">
        <f>'2.kolo'!I13</f>
        <v>Dohorák Gábor</v>
      </c>
      <c r="U35" t="str">
        <f>'2.kolo'!$B$13</f>
        <v>Dunajská Streda Arapaima MT</v>
      </c>
      <c r="V35">
        <v>5</v>
      </c>
      <c r="W35" t="e">
        <f t="shared" si="12"/>
        <v>#N/A</v>
      </c>
      <c r="X35" t="e">
        <f t="shared" si="13"/>
        <v>#N/A</v>
      </c>
      <c r="AB35">
        <f>'2.kolo'!L14</f>
        <v>0</v>
      </c>
      <c r="AC35">
        <f>'2.kolo'!L13</f>
        <v>0</v>
      </c>
      <c r="AD35" t="str">
        <f>'2.kolo'!$B$13</f>
        <v>Dunajská Streda Arapaima MT</v>
      </c>
      <c r="AE35">
        <v>5</v>
      </c>
      <c r="AF35" t="e">
        <f t="shared" si="14"/>
        <v>#N/A</v>
      </c>
      <c r="AG35" t="e">
        <f t="shared" si="15"/>
        <v>#N/A</v>
      </c>
    </row>
    <row r="36" spans="1:33" x14ac:dyDescent="0.25">
      <c r="A36" t="str">
        <f>'2.kolo'!C16</f>
        <v>A9</v>
      </c>
      <c r="B36" t="str">
        <f>'2.kolo'!C15</f>
        <v>Somogyi Jozef</v>
      </c>
      <c r="C36" t="str">
        <f>'2.kolo'!$B$15</f>
        <v>Dunajská Streda Haldorádo</v>
      </c>
      <c r="D36">
        <v>6</v>
      </c>
      <c r="E36" t="e">
        <f t="shared" si="8"/>
        <v>#N/A</v>
      </c>
      <c r="F36" t="e">
        <f t="shared" si="9"/>
        <v>#N/A</v>
      </c>
      <c r="J36" t="str">
        <f>'2.kolo'!F16</f>
        <v>B13</v>
      </c>
      <c r="K36" t="str">
        <f>'2.kolo'!F15</f>
        <v>Törjék Gergely</v>
      </c>
      <c r="L36" t="str">
        <f>'2.kolo'!$B$15</f>
        <v>Dunajská Streda Haldorádo</v>
      </c>
      <c r="M36">
        <v>6</v>
      </c>
      <c r="N36" t="e">
        <f t="shared" si="10"/>
        <v>#N/A</v>
      </c>
      <c r="O36" t="e">
        <f t="shared" si="11"/>
        <v>#N/A</v>
      </c>
      <c r="S36" t="str">
        <f>'2.kolo'!I16</f>
        <v>C3</v>
      </c>
      <c r="T36" t="str">
        <f>'2.kolo'!I15</f>
        <v>Rigó Peter</v>
      </c>
      <c r="U36" t="str">
        <f>'2.kolo'!$B$15</f>
        <v>Dunajská Streda Haldorádo</v>
      </c>
      <c r="V36">
        <v>6</v>
      </c>
      <c r="W36" t="e">
        <f t="shared" si="12"/>
        <v>#N/A</v>
      </c>
      <c r="X36" t="e">
        <f t="shared" si="13"/>
        <v>#N/A</v>
      </c>
      <c r="AB36">
        <f>'2.kolo'!L16</f>
        <v>0</v>
      </c>
      <c r="AC36">
        <f>'2.kolo'!L15</f>
        <v>0</v>
      </c>
      <c r="AD36" t="str">
        <f>'2.kolo'!$B$15</f>
        <v>Dunajská Streda Haldorádo</v>
      </c>
      <c r="AE36">
        <v>6</v>
      </c>
      <c r="AF36" t="e">
        <f t="shared" si="14"/>
        <v>#N/A</v>
      </c>
      <c r="AG36" t="e">
        <f t="shared" si="15"/>
        <v>#N/A</v>
      </c>
    </row>
    <row r="37" spans="1:33" x14ac:dyDescent="0.25">
      <c r="A37" t="str">
        <f>'2.kolo'!C18</f>
        <v>A14</v>
      </c>
      <c r="B37" t="str">
        <f>'2.kolo'!C17</f>
        <v>Godány Kristián</v>
      </c>
      <c r="C37" t="str">
        <f>'2.kolo'!$B$17</f>
        <v xml:space="preserve">Dunajská Streda Szenzál     </v>
      </c>
      <c r="D37">
        <v>7</v>
      </c>
      <c r="E37" t="e">
        <f t="shared" si="8"/>
        <v>#N/A</v>
      </c>
      <c r="F37" t="e">
        <f t="shared" si="9"/>
        <v>#N/A</v>
      </c>
      <c r="J37" t="str">
        <f>'2.kolo'!F18</f>
        <v>B4</v>
      </c>
      <c r="K37" t="str">
        <f>'2.kolo'!F17</f>
        <v>Ravasz Róbert</v>
      </c>
      <c r="L37" t="str">
        <f>'2.kolo'!$B$17</f>
        <v xml:space="preserve">Dunajská Streda Szenzál     </v>
      </c>
      <c r="M37">
        <v>7</v>
      </c>
      <c r="N37" t="e">
        <f t="shared" si="10"/>
        <v>#N/A</v>
      </c>
      <c r="O37" t="e">
        <f t="shared" si="11"/>
        <v>#N/A</v>
      </c>
      <c r="S37" t="str">
        <f>'2.kolo'!I18</f>
        <v>C13</v>
      </c>
      <c r="T37" t="str">
        <f>'2.kolo'!I17</f>
        <v>Horváth Oskár</v>
      </c>
      <c r="U37" t="str">
        <f>'2.kolo'!$B$17</f>
        <v xml:space="preserve">Dunajská Streda Szenzál     </v>
      </c>
      <c r="V37">
        <v>7</v>
      </c>
      <c r="W37" t="e">
        <f t="shared" si="12"/>
        <v>#N/A</v>
      </c>
      <c r="X37" t="e">
        <f t="shared" si="13"/>
        <v>#N/A</v>
      </c>
      <c r="AB37">
        <f>'2.kolo'!L18</f>
        <v>0</v>
      </c>
      <c r="AC37">
        <f>'2.kolo'!L17</f>
        <v>0</v>
      </c>
      <c r="AD37" t="str">
        <f>'2.kolo'!$B$17</f>
        <v xml:space="preserve">Dunajská Streda Szenzál     </v>
      </c>
      <c r="AE37">
        <v>7</v>
      </c>
      <c r="AF37" t="e">
        <f t="shared" si="14"/>
        <v>#N/A</v>
      </c>
      <c r="AG37" t="e">
        <f t="shared" si="15"/>
        <v>#N/A</v>
      </c>
    </row>
    <row r="38" spans="1:33" x14ac:dyDescent="0.25">
      <c r="A38" t="str">
        <f>'2.kolo'!C20</f>
        <v>A5</v>
      </c>
      <c r="B38" t="str">
        <f>'2.kolo'!C19</f>
        <v>Koller Roland</v>
      </c>
      <c r="C38" t="str">
        <f>'2.kolo'!$B$19</f>
        <v xml:space="preserve">Galanta             Sensas </v>
      </c>
      <c r="D38">
        <v>8</v>
      </c>
      <c r="E38" t="e">
        <f t="shared" si="8"/>
        <v>#N/A</v>
      </c>
      <c r="F38" t="e">
        <f t="shared" si="9"/>
        <v>#N/A</v>
      </c>
      <c r="J38" t="str">
        <f>'2.kolo'!F20</f>
        <v>B8</v>
      </c>
      <c r="K38" t="str">
        <f>'2.kolo'!F19</f>
        <v>Chovanec Martin</v>
      </c>
      <c r="L38" t="str">
        <f>'2.kolo'!$B$19</f>
        <v xml:space="preserve">Galanta             Sensas </v>
      </c>
      <c r="M38">
        <v>8</v>
      </c>
      <c r="N38" t="e">
        <f t="shared" si="10"/>
        <v>#N/A</v>
      </c>
      <c r="O38" t="e">
        <f t="shared" si="11"/>
        <v>#N/A</v>
      </c>
      <c r="S38" t="str">
        <f>'2.kolo'!I20</f>
        <v>C10</v>
      </c>
      <c r="T38" t="str">
        <f>'2.kolo'!I19</f>
        <v>Gažo Milan</v>
      </c>
      <c r="U38" t="str">
        <f>'2.kolo'!$B$19</f>
        <v xml:space="preserve">Galanta             Sensas </v>
      </c>
      <c r="V38">
        <v>8</v>
      </c>
      <c r="W38" t="e">
        <f t="shared" si="12"/>
        <v>#N/A</v>
      </c>
      <c r="X38" t="e">
        <f t="shared" si="13"/>
        <v>#N/A</v>
      </c>
      <c r="AB38">
        <f>'2.kolo'!L20</f>
        <v>0</v>
      </c>
      <c r="AC38">
        <f>'2.kolo'!L19</f>
        <v>0</v>
      </c>
      <c r="AD38" t="str">
        <f>'2.kolo'!$B$19</f>
        <v xml:space="preserve">Galanta             Sensas </v>
      </c>
      <c r="AE38">
        <v>8</v>
      </c>
      <c r="AF38" t="e">
        <f t="shared" si="14"/>
        <v>#N/A</v>
      </c>
      <c r="AG38" t="e">
        <f t="shared" si="15"/>
        <v>#N/A</v>
      </c>
    </row>
    <row r="39" spans="1:33" x14ac:dyDescent="0.25">
      <c r="A39" t="str">
        <f>'2.kolo'!C22</f>
        <v>A3</v>
      </c>
      <c r="B39" t="str">
        <f>'2.kolo'!C21</f>
        <v>Haššo Jaroslav</v>
      </c>
      <c r="C39" t="str">
        <f>'2.kolo'!$B$21</f>
        <v>Hlohovec</v>
      </c>
      <c r="D39">
        <v>9</v>
      </c>
      <c r="E39" t="e">
        <f t="shared" si="8"/>
        <v>#N/A</v>
      </c>
      <c r="F39" t="e">
        <f t="shared" si="9"/>
        <v>#N/A</v>
      </c>
      <c r="J39" t="str">
        <f>'2.kolo'!F22</f>
        <v>B3</v>
      </c>
      <c r="K39" t="str">
        <f>'2.kolo'!F21</f>
        <v>Haššo Martin</v>
      </c>
      <c r="L39" t="str">
        <f>'2.kolo'!$B$21</f>
        <v>Hlohovec</v>
      </c>
      <c r="M39">
        <v>9</v>
      </c>
      <c r="N39" t="e">
        <f t="shared" si="10"/>
        <v>#N/A</v>
      </c>
      <c r="O39" t="e">
        <f t="shared" si="11"/>
        <v>#N/A</v>
      </c>
      <c r="S39" t="str">
        <f>'2.kolo'!I22</f>
        <v>C8</v>
      </c>
      <c r="T39" t="str">
        <f>'2.kolo'!I21</f>
        <v>Struk Michal</v>
      </c>
      <c r="U39" t="str">
        <f>'2.kolo'!$B$21</f>
        <v>Hlohovec</v>
      </c>
      <c r="V39">
        <v>9</v>
      </c>
      <c r="W39" t="e">
        <f t="shared" si="12"/>
        <v>#N/A</v>
      </c>
      <c r="X39" t="e">
        <f t="shared" si="13"/>
        <v>#N/A</v>
      </c>
      <c r="AB39">
        <f>'2.kolo'!L22</f>
        <v>0</v>
      </c>
      <c r="AC39">
        <f>'2.kolo'!L21</f>
        <v>0</v>
      </c>
      <c r="AD39" t="str">
        <f>'2.kolo'!$B$21</f>
        <v>Hlohovec</v>
      </c>
      <c r="AE39">
        <v>9</v>
      </c>
      <c r="AF39" t="e">
        <f t="shared" si="14"/>
        <v>#N/A</v>
      </c>
      <c r="AG39" t="e">
        <f t="shared" si="15"/>
        <v>#N/A</v>
      </c>
    </row>
    <row r="40" spans="1:33" x14ac:dyDescent="0.25">
      <c r="A40" t="str">
        <f>'2.kolo'!C24</f>
        <v>A10</v>
      </c>
      <c r="B40" t="str">
        <f>'2.kolo'!C23</f>
        <v>Krupička Ľuboš</v>
      </c>
      <c r="C40" t="str">
        <f>'2.kolo'!$B$23</f>
        <v>Levice</v>
      </c>
      <c r="D40">
        <v>10</v>
      </c>
      <c r="E40" t="e">
        <f t="shared" si="8"/>
        <v>#N/A</v>
      </c>
      <c r="F40" t="e">
        <f t="shared" si="9"/>
        <v>#N/A</v>
      </c>
      <c r="J40" t="str">
        <f>'2.kolo'!F24</f>
        <v>B1</v>
      </c>
      <c r="K40" t="str">
        <f>'2.kolo'!F23</f>
        <v>Koháry Martin</v>
      </c>
      <c r="L40" t="str">
        <f>'2.kolo'!$B$23</f>
        <v>Levice</v>
      </c>
      <c r="M40">
        <v>10</v>
      </c>
      <c r="N40" t="e">
        <f t="shared" si="10"/>
        <v>#N/A</v>
      </c>
      <c r="O40" t="e">
        <f t="shared" si="11"/>
        <v>#N/A</v>
      </c>
      <c r="S40" t="str">
        <f>'2.kolo'!I24</f>
        <v>C9</v>
      </c>
      <c r="T40" t="str">
        <f>'2.kolo'!I23</f>
        <v>Báťa Erik</v>
      </c>
      <c r="U40" t="str">
        <f>'2.kolo'!$B$23</f>
        <v>Levice</v>
      </c>
      <c r="V40">
        <v>10</v>
      </c>
      <c r="W40" t="e">
        <f t="shared" si="12"/>
        <v>#N/A</v>
      </c>
      <c r="X40" t="e">
        <f t="shared" si="13"/>
        <v>#N/A</v>
      </c>
      <c r="AB40">
        <f>'2.kolo'!L24</f>
        <v>0</v>
      </c>
      <c r="AC40">
        <f>'2.kolo'!L23</f>
        <v>0</v>
      </c>
      <c r="AD40" t="str">
        <f>'2.kolo'!$B$23</f>
        <v>Levice</v>
      </c>
      <c r="AE40">
        <v>10</v>
      </c>
      <c r="AF40" t="e">
        <f t="shared" si="14"/>
        <v>#N/A</v>
      </c>
      <c r="AG40" t="e">
        <f t="shared" si="15"/>
        <v>#N/A</v>
      </c>
    </row>
    <row r="41" spans="1:33" x14ac:dyDescent="0.25">
      <c r="A41" t="str">
        <f>'2.kolo'!C26</f>
        <v>A12</v>
      </c>
      <c r="B41" t="str">
        <f>'2.kolo'!C25</f>
        <v>Takács Ladislav</v>
      </c>
      <c r="C41" t="str">
        <f>'2.kolo'!$B$25</f>
        <v>Marcelová -                            Yellowfish</v>
      </c>
      <c r="D41">
        <v>11</v>
      </c>
      <c r="E41" t="e">
        <f t="shared" si="8"/>
        <v>#N/A</v>
      </c>
      <c r="F41" t="e">
        <f t="shared" si="9"/>
        <v>#N/A</v>
      </c>
      <c r="J41" t="str">
        <f>'2.kolo'!F26</f>
        <v>B10</v>
      </c>
      <c r="K41" t="str">
        <f>'2.kolo'!F25</f>
        <v>Schulz Norbert</v>
      </c>
      <c r="L41" t="str">
        <f>'2.kolo'!$B$25</f>
        <v>Marcelová -                            Yellowfish</v>
      </c>
      <c r="M41">
        <v>11</v>
      </c>
      <c r="N41" t="e">
        <f t="shared" si="10"/>
        <v>#N/A</v>
      </c>
      <c r="O41" t="e">
        <f t="shared" si="11"/>
        <v>#N/A</v>
      </c>
      <c r="S41" t="str">
        <f>'2.kolo'!I26</f>
        <v>C7</v>
      </c>
      <c r="T41" t="str">
        <f>'2.kolo'!I25</f>
        <v>Jenei Ľudovít</v>
      </c>
      <c r="U41" t="str">
        <f>'2.kolo'!$B$25</f>
        <v>Marcelová -                            Yellowfish</v>
      </c>
      <c r="V41">
        <v>11</v>
      </c>
      <c r="W41" t="e">
        <f t="shared" si="12"/>
        <v>#N/A</v>
      </c>
      <c r="X41" t="e">
        <f t="shared" si="13"/>
        <v>#N/A</v>
      </c>
      <c r="AB41">
        <f>'2.kolo'!L26</f>
        <v>0</v>
      </c>
      <c r="AC41">
        <f>'2.kolo'!L25</f>
        <v>0</v>
      </c>
      <c r="AD41" t="str">
        <f>'2.kolo'!$B$25</f>
        <v>Marcelová -                            Yellowfish</v>
      </c>
      <c r="AE41">
        <v>11</v>
      </c>
      <c r="AF41" t="e">
        <f t="shared" si="14"/>
        <v>#N/A</v>
      </c>
      <c r="AG41" t="e">
        <f t="shared" si="15"/>
        <v>#N/A</v>
      </c>
    </row>
    <row r="42" spans="1:33" x14ac:dyDescent="0.25">
      <c r="A42" t="str">
        <f>'2.kolo'!C28</f>
        <v>A2</v>
      </c>
      <c r="B42" t="str">
        <f>'2.kolo'!C27</f>
        <v>Molnár Róbert</v>
      </c>
      <c r="C42" t="str">
        <f>'2.kolo'!$B$27</f>
        <v>Nová Baňa CARPIO</v>
      </c>
      <c r="D42">
        <v>12</v>
      </c>
      <c r="E42" t="e">
        <f t="shared" si="8"/>
        <v>#N/A</v>
      </c>
      <c r="F42" t="e">
        <f t="shared" si="9"/>
        <v>#N/A</v>
      </c>
      <c r="J42" t="str">
        <f>'2.kolo'!F28</f>
        <v>B6</v>
      </c>
      <c r="K42" t="str">
        <f>'2.kolo'!F27</f>
        <v>Mindák Tomáš</v>
      </c>
      <c r="L42" t="str">
        <f>'2.kolo'!$B$27</f>
        <v>Nová Baňa CARPIO</v>
      </c>
      <c r="M42">
        <v>12</v>
      </c>
      <c r="N42" t="e">
        <f t="shared" si="10"/>
        <v>#N/A</v>
      </c>
      <c r="O42" t="e">
        <f t="shared" si="11"/>
        <v>#N/A</v>
      </c>
      <c r="S42" t="str">
        <f>'2.kolo'!I28</f>
        <v>C11</v>
      </c>
      <c r="T42" t="str">
        <f>'2.kolo'!I27</f>
        <v>Gabona Marek</v>
      </c>
      <c r="U42" t="str">
        <f>'2.kolo'!$B$27</f>
        <v>Nová Baňa CARPIO</v>
      </c>
      <c r="V42">
        <v>12</v>
      </c>
      <c r="W42" t="e">
        <f t="shared" si="12"/>
        <v>#N/A</v>
      </c>
      <c r="X42" t="e">
        <f t="shared" si="13"/>
        <v>#N/A</v>
      </c>
      <c r="AB42">
        <f>'2.kolo'!L28</f>
        <v>0</v>
      </c>
      <c r="AC42">
        <f>'2.kolo'!L27</f>
        <v>0</v>
      </c>
      <c r="AD42" t="str">
        <f>'2.kolo'!$B$27</f>
        <v>Nová Baňa CARPIO</v>
      </c>
      <c r="AE42">
        <v>12</v>
      </c>
      <c r="AF42" t="e">
        <f t="shared" si="14"/>
        <v>#N/A</v>
      </c>
      <c r="AG42" t="e">
        <f t="shared" si="15"/>
        <v>#N/A</v>
      </c>
    </row>
    <row r="43" spans="1:33" x14ac:dyDescent="0.25">
      <c r="A43" t="str">
        <f>'2.kolo'!C30</f>
        <v>A8</v>
      </c>
      <c r="B43" t="str">
        <f>'2.kolo'!C29</f>
        <v>Póda Andras</v>
      </c>
      <c r="C43" t="str">
        <f>'2.kolo'!$B$29</f>
        <v>Nové Zámky</v>
      </c>
      <c r="D43">
        <v>13</v>
      </c>
      <c r="E43" t="e">
        <f t="shared" si="8"/>
        <v>#N/A</v>
      </c>
      <c r="F43" t="e">
        <f t="shared" si="9"/>
        <v>#N/A</v>
      </c>
      <c r="J43" t="str">
        <f>'2.kolo'!F30</f>
        <v>B9</v>
      </c>
      <c r="K43" t="str">
        <f>'2.kolo'!F29</f>
        <v>Drozdík Gabriel</v>
      </c>
      <c r="L43" t="str">
        <f>'2.kolo'!$B$29</f>
        <v>Nové Zámky</v>
      </c>
      <c r="M43">
        <v>13</v>
      </c>
      <c r="N43" t="e">
        <f t="shared" si="10"/>
        <v>#N/A</v>
      </c>
      <c r="O43" t="e">
        <f t="shared" si="11"/>
        <v>#N/A</v>
      </c>
      <c r="S43" t="str">
        <f>'2.kolo'!I30</f>
        <v>C1</v>
      </c>
      <c r="T43" t="str">
        <f>'2.kolo'!I29</f>
        <v>Kurcsik Attila</v>
      </c>
      <c r="U43" t="str">
        <f>'2.kolo'!$B$29</f>
        <v>Nové Zámky</v>
      </c>
      <c r="V43">
        <v>13</v>
      </c>
      <c r="W43" t="e">
        <f t="shared" si="12"/>
        <v>#N/A</v>
      </c>
      <c r="X43" t="e">
        <f t="shared" si="13"/>
        <v>#N/A</v>
      </c>
      <c r="AB43">
        <f>'2.kolo'!L30</f>
        <v>0</v>
      </c>
      <c r="AC43">
        <f>'2.kolo'!L29</f>
        <v>0</v>
      </c>
      <c r="AD43" t="str">
        <f>'2.kolo'!$B$29</f>
        <v>Nové Zámky</v>
      </c>
      <c r="AE43">
        <v>13</v>
      </c>
      <c r="AF43" t="e">
        <f t="shared" si="14"/>
        <v>#N/A</v>
      </c>
      <c r="AG43" t="e">
        <f t="shared" si="15"/>
        <v>#N/A</v>
      </c>
    </row>
    <row r="44" spans="1:33" x14ac:dyDescent="0.25">
      <c r="A44" t="str">
        <f>'2.kolo'!C32</f>
        <v>A11</v>
      </c>
      <c r="B44" t="str">
        <f>'2.kolo'!C31</f>
        <v>Radena Andrej</v>
      </c>
      <c r="C44" t="str">
        <f>'2.kolo'!$B$31</f>
        <v xml:space="preserve">Stará Turá -                         NIKL Method </v>
      </c>
      <c r="D44">
        <v>14</v>
      </c>
      <c r="E44" t="e">
        <f t="shared" si="8"/>
        <v>#N/A</v>
      </c>
      <c r="F44" t="e">
        <f t="shared" si="9"/>
        <v>#N/A</v>
      </c>
      <c r="J44" t="str">
        <f>'2.kolo'!F32</f>
        <v>B5</v>
      </c>
      <c r="K44" t="str">
        <f>'2.kolo'!F31</f>
        <v>Dolinay Stanislav</v>
      </c>
      <c r="L44" t="str">
        <f>'2.kolo'!$B$31</f>
        <v xml:space="preserve">Stará Turá -                         NIKL Method </v>
      </c>
      <c r="M44">
        <v>14</v>
      </c>
      <c r="N44" t="e">
        <f t="shared" si="10"/>
        <v>#N/A</v>
      </c>
      <c r="O44" t="e">
        <f t="shared" si="11"/>
        <v>#N/A</v>
      </c>
      <c r="S44" t="str">
        <f>'2.kolo'!I32</f>
        <v>C2</v>
      </c>
      <c r="T44" t="str">
        <f>'2.kolo'!I31</f>
        <v>Buranský Martin</v>
      </c>
      <c r="U44" t="str">
        <f>'2.kolo'!$B$31</f>
        <v xml:space="preserve">Stará Turá -                         NIKL Method </v>
      </c>
      <c r="V44">
        <v>14</v>
      </c>
      <c r="W44" t="e">
        <f t="shared" si="12"/>
        <v>#N/A</v>
      </c>
      <c r="X44" t="e">
        <f t="shared" si="13"/>
        <v>#N/A</v>
      </c>
      <c r="AB44">
        <f>'2.kolo'!L32</f>
        <v>0</v>
      </c>
      <c r="AC44">
        <f>'2.kolo'!L31</f>
        <v>0</v>
      </c>
      <c r="AD44" t="str">
        <f>'2.kolo'!$B$31</f>
        <v xml:space="preserve">Stará Turá -                         NIKL Method </v>
      </c>
      <c r="AE44">
        <v>14</v>
      </c>
      <c r="AF44" t="e">
        <f t="shared" si="14"/>
        <v>#N/A</v>
      </c>
      <c r="AG44" t="e">
        <f t="shared" si="15"/>
        <v>#N/A</v>
      </c>
    </row>
    <row r="45" spans="1:33" x14ac:dyDescent="0.25">
      <c r="A45" t="str">
        <f>'2.kolo'!C34</f>
        <v>A7</v>
      </c>
      <c r="B45" t="str">
        <f>'2.kolo'!C33</f>
        <v>Szücs Ákos</v>
      </c>
      <c r="C45" t="str">
        <f>'2.kolo'!$B$33</f>
        <v>Štúrovo-                             Maver Timármix</v>
      </c>
      <c r="D45">
        <v>15</v>
      </c>
      <c r="E45" t="e">
        <f t="shared" si="8"/>
        <v>#N/A</v>
      </c>
      <c r="F45" t="e">
        <f t="shared" si="9"/>
        <v>#N/A</v>
      </c>
      <c r="J45" t="str">
        <f>'2.kolo'!F34</f>
        <v>B12</v>
      </c>
      <c r="K45" t="str">
        <f>'2.kolo'!F33</f>
        <v>Mechura Sándor</v>
      </c>
      <c r="L45" t="str">
        <f>'2.kolo'!$B$33</f>
        <v>Štúrovo-                             Maver Timármix</v>
      </c>
      <c r="M45">
        <v>15</v>
      </c>
      <c r="N45" t="e">
        <f t="shared" si="10"/>
        <v>#N/A</v>
      </c>
      <c r="O45" t="e">
        <f t="shared" si="11"/>
        <v>#N/A</v>
      </c>
      <c r="S45" t="str">
        <f>'2.kolo'!I34</f>
        <v>C4</v>
      </c>
      <c r="T45" t="str">
        <f>'2.kolo'!I33</f>
        <v>Gáspár József</v>
      </c>
      <c r="U45" t="str">
        <f>'2.kolo'!$B$33</f>
        <v>Štúrovo-                             Maver Timármix</v>
      </c>
      <c r="V45">
        <v>15</v>
      </c>
      <c r="W45" t="e">
        <f t="shared" si="12"/>
        <v>#N/A</v>
      </c>
      <c r="X45" t="e">
        <f t="shared" si="13"/>
        <v>#N/A</v>
      </c>
      <c r="AB45">
        <f>'2.kolo'!L34</f>
        <v>0</v>
      </c>
      <c r="AC45">
        <f>'2.kolo'!L33</f>
        <v>0</v>
      </c>
      <c r="AD45" t="str">
        <f>'2.kolo'!$B$33</f>
        <v>Štúrovo-                             Maver Timármix</v>
      </c>
      <c r="AE45">
        <v>15</v>
      </c>
      <c r="AF45" t="e">
        <f t="shared" si="14"/>
        <v>#N/A</v>
      </c>
      <c r="AG45" t="e">
        <f t="shared" si="15"/>
        <v>#N/A</v>
      </c>
    </row>
    <row r="46" spans="1:33" x14ac:dyDescent="0.25">
      <c r="A46">
        <f>'2.kolo'!C36</f>
        <v>0</v>
      </c>
      <c r="B46" t="str">
        <f>'2.kolo'!C35</f>
        <v>a</v>
      </c>
      <c r="C46">
        <f>'2.kolo'!$B$35</f>
        <v>1</v>
      </c>
      <c r="D46">
        <v>16</v>
      </c>
      <c r="E46" t="e">
        <f t="shared" si="8"/>
        <v>#N/A</v>
      </c>
      <c r="F46" t="e">
        <f t="shared" si="9"/>
        <v>#N/A</v>
      </c>
      <c r="J46">
        <f>'2.kolo'!F36</f>
        <v>0</v>
      </c>
      <c r="K46" t="str">
        <f>'2.kolo'!F35</f>
        <v>b</v>
      </c>
      <c r="L46">
        <f>'2.kolo'!$B$35</f>
        <v>1</v>
      </c>
      <c r="M46">
        <v>16</v>
      </c>
      <c r="N46" t="e">
        <f t="shared" si="10"/>
        <v>#N/A</v>
      </c>
      <c r="O46" t="e">
        <f t="shared" si="11"/>
        <v>#N/A</v>
      </c>
      <c r="S46">
        <f>'2.kolo'!I36</f>
        <v>0</v>
      </c>
      <c r="T46" t="str">
        <f>'2.kolo'!I35</f>
        <v>c</v>
      </c>
      <c r="U46">
        <f>'2.kolo'!$B$35</f>
        <v>1</v>
      </c>
      <c r="V46">
        <v>16</v>
      </c>
      <c r="W46" t="e">
        <f t="shared" si="12"/>
        <v>#N/A</v>
      </c>
      <c r="X46" t="e">
        <f t="shared" si="13"/>
        <v>#N/A</v>
      </c>
      <c r="AB46">
        <f>'2.kolo'!L36</f>
        <v>0</v>
      </c>
      <c r="AC46" t="str">
        <f>'2.kolo'!L35</f>
        <v>d</v>
      </c>
      <c r="AD46">
        <f>'2.kolo'!$B$35</f>
        <v>1</v>
      </c>
      <c r="AE46">
        <v>16</v>
      </c>
      <c r="AF46" t="e">
        <f t="shared" si="14"/>
        <v>#N/A</v>
      </c>
      <c r="AG46" t="e">
        <f t="shared" si="15"/>
        <v>#N/A</v>
      </c>
    </row>
    <row r="47" spans="1:33" x14ac:dyDescent="0.25">
      <c r="A47">
        <f>'2.kolo'!C38</f>
        <v>0</v>
      </c>
      <c r="B47" t="str">
        <f>'2.kolo'!C37</f>
        <v>e</v>
      </c>
      <c r="C47">
        <f>'2.kolo'!$B$37</f>
        <v>2</v>
      </c>
      <c r="D47">
        <v>17</v>
      </c>
      <c r="E47" t="e">
        <f t="shared" si="8"/>
        <v>#N/A</v>
      </c>
      <c r="F47" t="e">
        <f t="shared" si="9"/>
        <v>#N/A</v>
      </c>
      <c r="J47">
        <f>'2.kolo'!F38</f>
        <v>0</v>
      </c>
      <c r="K47" t="str">
        <f>'2.kolo'!F37</f>
        <v>f</v>
      </c>
      <c r="L47">
        <f>'2.kolo'!$B$37</f>
        <v>2</v>
      </c>
      <c r="M47">
        <v>17</v>
      </c>
      <c r="N47" t="e">
        <f t="shared" si="10"/>
        <v>#N/A</v>
      </c>
      <c r="O47" t="e">
        <f t="shared" si="11"/>
        <v>#N/A</v>
      </c>
      <c r="S47">
        <f>'2.kolo'!I38</f>
        <v>0</v>
      </c>
      <c r="T47" t="str">
        <f>'2.kolo'!I37</f>
        <v>g</v>
      </c>
      <c r="U47">
        <f>'2.kolo'!$B$37</f>
        <v>2</v>
      </c>
      <c r="V47">
        <v>17</v>
      </c>
      <c r="W47" t="e">
        <f t="shared" si="12"/>
        <v>#N/A</v>
      </c>
      <c r="X47" t="e">
        <f t="shared" si="13"/>
        <v>#N/A</v>
      </c>
      <c r="AB47">
        <f>'2.kolo'!L38</f>
        <v>0</v>
      </c>
      <c r="AC47" t="str">
        <f>'2.kolo'!L37</f>
        <v>h</v>
      </c>
      <c r="AD47">
        <f>'2.kolo'!$B$37</f>
        <v>2</v>
      </c>
      <c r="AE47">
        <v>17</v>
      </c>
      <c r="AF47" t="e">
        <f t="shared" si="14"/>
        <v>#N/A</v>
      </c>
      <c r="AG47" t="e">
        <f t="shared" si="15"/>
        <v>#N/A</v>
      </c>
    </row>
    <row r="48" spans="1:33" x14ac:dyDescent="0.25">
      <c r="A48">
        <f>'2.kolo'!C40</f>
        <v>0</v>
      </c>
      <c r="B48" t="str">
        <f>'2.kolo'!C39</f>
        <v>i</v>
      </c>
      <c r="C48">
        <f>'2.kolo'!$B$39</f>
        <v>3</v>
      </c>
      <c r="D48">
        <v>18</v>
      </c>
      <c r="E48" t="e">
        <f t="shared" si="8"/>
        <v>#N/A</v>
      </c>
      <c r="F48" t="e">
        <f t="shared" si="9"/>
        <v>#N/A</v>
      </c>
      <c r="J48">
        <f>'2.kolo'!F40</f>
        <v>0</v>
      </c>
      <c r="K48" t="str">
        <f>'2.kolo'!F39</f>
        <v>j</v>
      </c>
      <c r="L48">
        <f>'2.kolo'!$B$39</f>
        <v>3</v>
      </c>
      <c r="M48">
        <v>18</v>
      </c>
      <c r="N48" t="e">
        <f t="shared" si="10"/>
        <v>#N/A</v>
      </c>
      <c r="O48" t="e">
        <f t="shared" si="11"/>
        <v>#N/A</v>
      </c>
      <c r="S48">
        <f>'2.kolo'!I40</f>
        <v>0</v>
      </c>
      <c r="T48" t="str">
        <f>'2.kolo'!I39</f>
        <v>k</v>
      </c>
      <c r="U48">
        <f>'2.kolo'!$B$39</f>
        <v>3</v>
      </c>
      <c r="V48">
        <v>18</v>
      </c>
      <c r="W48" t="e">
        <f t="shared" si="12"/>
        <v>#N/A</v>
      </c>
      <c r="X48" t="e">
        <f t="shared" si="13"/>
        <v>#N/A</v>
      </c>
      <c r="AB48">
        <f>'2.kolo'!L40</f>
        <v>0</v>
      </c>
      <c r="AC48" t="str">
        <f>'2.kolo'!L39</f>
        <v>l</v>
      </c>
      <c r="AD48">
        <f>'2.kolo'!$B$39</f>
        <v>3</v>
      </c>
      <c r="AE48">
        <v>18</v>
      </c>
      <c r="AF48" t="e">
        <f t="shared" si="14"/>
        <v>#N/A</v>
      </c>
      <c r="AG48" t="e">
        <f t="shared" si="15"/>
        <v>#N/A</v>
      </c>
    </row>
    <row r="49" spans="1:33" x14ac:dyDescent="0.25">
      <c r="A49">
        <f>'2.kolo'!C42</f>
        <v>0</v>
      </c>
      <c r="B49" t="str">
        <f>'2.kolo'!C41</f>
        <v>m</v>
      </c>
      <c r="C49">
        <f>'2.kolo'!$B$41</f>
        <v>4</v>
      </c>
      <c r="D49">
        <v>19</v>
      </c>
      <c r="E49" t="e">
        <f t="shared" si="8"/>
        <v>#N/A</v>
      </c>
      <c r="F49" t="e">
        <f t="shared" si="9"/>
        <v>#N/A</v>
      </c>
      <c r="J49">
        <f>'2.kolo'!F42</f>
        <v>0</v>
      </c>
      <c r="K49" t="str">
        <f>'2.kolo'!F41</f>
        <v>n</v>
      </c>
      <c r="L49">
        <f>'2.kolo'!$B$41</f>
        <v>4</v>
      </c>
      <c r="M49">
        <v>19</v>
      </c>
      <c r="N49" t="e">
        <f t="shared" si="10"/>
        <v>#N/A</v>
      </c>
      <c r="O49" t="e">
        <f t="shared" si="11"/>
        <v>#N/A</v>
      </c>
      <c r="S49">
        <f>'2.kolo'!I42</f>
        <v>0</v>
      </c>
      <c r="T49" t="str">
        <f>'2.kolo'!I41</f>
        <v>o</v>
      </c>
      <c r="U49">
        <f>'2.kolo'!$B$41</f>
        <v>4</v>
      </c>
      <c r="V49">
        <v>19</v>
      </c>
      <c r="W49" t="e">
        <f t="shared" si="12"/>
        <v>#N/A</v>
      </c>
      <c r="X49" t="e">
        <f t="shared" si="13"/>
        <v>#N/A</v>
      </c>
      <c r="AB49">
        <f>'2.kolo'!L42</f>
        <v>0</v>
      </c>
      <c r="AC49" t="str">
        <f>'2.kolo'!L41</f>
        <v>p</v>
      </c>
      <c r="AD49">
        <f>'2.kolo'!$B$41</f>
        <v>4</v>
      </c>
      <c r="AE49">
        <v>19</v>
      </c>
      <c r="AF49" t="e">
        <f t="shared" si="14"/>
        <v>#N/A</v>
      </c>
      <c r="AG49" t="e">
        <f t="shared" si="15"/>
        <v>#N/A</v>
      </c>
    </row>
    <row r="50" spans="1:33" x14ac:dyDescent="0.25">
      <c r="A50">
        <f>'2.kolo'!C44</f>
        <v>0</v>
      </c>
      <c r="B50" t="str">
        <f>'2.kolo'!C43</f>
        <v>r</v>
      </c>
      <c r="C50">
        <f>'2.kolo'!$B$43</f>
        <v>5</v>
      </c>
      <c r="D50">
        <v>20</v>
      </c>
      <c r="E50" t="e">
        <f t="shared" si="8"/>
        <v>#N/A</v>
      </c>
      <c r="F50" t="e">
        <f t="shared" si="9"/>
        <v>#N/A</v>
      </c>
      <c r="J50">
        <f>'2.kolo'!F44</f>
        <v>0</v>
      </c>
      <c r="K50" t="str">
        <f>'2.kolo'!F43</f>
        <v>s</v>
      </c>
      <c r="L50">
        <f>'2.kolo'!$B$43</f>
        <v>5</v>
      </c>
      <c r="M50">
        <v>20</v>
      </c>
      <c r="N50" t="e">
        <f t="shared" si="10"/>
        <v>#N/A</v>
      </c>
      <c r="O50" t="e">
        <f t="shared" si="11"/>
        <v>#N/A</v>
      </c>
      <c r="S50">
        <f>'2.kolo'!I44</f>
        <v>0</v>
      </c>
      <c r="T50" t="str">
        <f>'2.kolo'!I43</f>
        <v>t</v>
      </c>
      <c r="U50">
        <f>'2.kolo'!$B$43</f>
        <v>5</v>
      </c>
      <c r="V50">
        <v>20</v>
      </c>
      <c r="W50" t="e">
        <f t="shared" si="12"/>
        <v>#N/A</v>
      </c>
      <c r="X50" t="e">
        <f t="shared" si="13"/>
        <v>#N/A</v>
      </c>
      <c r="AB50">
        <f>'2.kolo'!L44</f>
        <v>0</v>
      </c>
      <c r="AC50" t="str">
        <f>'2.kolo'!L43</f>
        <v>u</v>
      </c>
      <c r="AD50">
        <f>'2.kolo'!$B$43</f>
        <v>5</v>
      </c>
      <c r="AE50">
        <v>20</v>
      </c>
      <c r="AF50" t="e">
        <f t="shared" si="14"/>
        <v>#N/A</v>
      </c>
      <c r="AG50" t="e">
        <f t="shared" si="15"/>
        <v>#N/A</v>
      </c>
    </row>
    <row r="51" spans="1:33" x14ac:dyDescent="0.25">
      <c r="A51">
        <f>'2.kolo'!C46</f>
        <v>0</v>
      </c>
      <c r="B51" t="str">
        <f>'2.kolo'!C45</f>
        <v>v</v>
      </c>
      <c r="C51">
        <f>'2.kolo'!$B$45</f>
        <v>6</v>
      </c>
      <c r="D51">
        <v>21</v>
      </c>
      <c r="E51" t="e">
        <f t="shared" si="8"/>
        <v>#N/A</v>
      </c>
      <c r="F51" t="e">
        <f t="shared" si="9"/>
        <v>#N/A</v>
      </c>
      <c r="J51">
        <f>'2.kolo'!F46</f>
        <v>0</v>
      </c>
      <c r="K51" t="str">
        <f>'2.kolo'!F45</f>
        <v>x</v>
      </c>
      <c r="L51">
        <f>'2.kolo'!$B$45</f>
        <v>6</v>
      </c>
      <c r="M51">
        <v>21</v>
      </c>
      <c r="N51" t="e">
        <f t="shared" si="10"/>
        <v>#N/A</v>
      </c>
      <c r="O51" t="e">
        <f t="shared" si="11"/>
        <v>#N/A</v>
      </c>
      <c r="S51">
        <f>'2.kolo'!I46</f>
        <v>0</v>
      </c>
      <c r="T51" t="str">
        <f>'2.kolo'!I45</f>
        <v>y</v>
      </c>
      <c r="U51">
        <f>'2.kolo'!$B$45</f>
        <v>6</v>
      </c>
      <c r="V51">
        <v>21</v>
      </c>
      <c r="W51" t="e">
        <f t="shared" si="12"/>
        <v>#N/A</v>
      </c>
      <c r="X51" t="e">
        <f t="shared" si="13"/>
        <v>#N/A</v>
      </c>
      <c r="AB51">
        <f>'2.kolo'!L46</f>
        <v>0</v>
      </c>
      <c r="AC51" t="str">
        <f>'2.kolo'!L45</f>
        <v>z</v>
      </c>
      <c r="AD51">
        <f>'2.kolo'!$B$45</f>
        <v>6</v>
      </c>
      <c r="AE51">
        <v>21</v>
      </c>
      <c r="AF51" t="e">
        <f t="shared" si="14"/>
        <v>#N/A</v>
      </c>
      <c r="AG51" t="e">
        <f t="shared" si="15"/>
        <v>#N/A</v>
      </c>
    </row>
    <row r="52" spans="1:33" x14ac:dyDescent="0.25">
      <c r="A52">
        <f>'2.kolo'!C48</f>
        <v>0</v>
      </c>
      <c r="B52" t="str">
        <f>'2.kolo'!C47</f>
        <v>aa</v>
      </c>
      <c r="C52">
        <f>'2.kolo'!$B$47</f>
        <v>7</v>
      </c>
      <c r="D52">
        <v>22</v>
      </c>
      <c r="E52" t="e">
        <f t="shared" si="8"/>
        <v>#N/A</v>
      </c>
      <c r="F52" t="e">
        <f t="shared" si="9"/>
        <v>#N/A</v>
      </c>
      <c r="J52">
        <f>'2.kolo'!F48</f>
        <v>0</v>
      </c>
      <c r="K52" t="str">
        <f>'2.kolo'!F47</f>
        <v>ab</v>
      </c>
      <c r="L52">
        <f>'2.kolo'!$B$47</f>
        <v>7</v>
      </c>
      <c r="M52">
        <v>22</v>
      </c>
      <c r="N52" t="e">
        <f t="shared" si="10"/>
        <v>#N/A</v>
      </c>
      <c r="O52" t="e">
        <f t="shared" si="11"/>
        <v>#N/A</v>
      </c>
      <c r="S52">
        <f>'2.kolo'!I48</f>
        <v>0</v>
      </c>
      <c r="T52" t="str">
        <f>'2.kolo'!I47</f>
        <v>ac</v>
      </c>
      <c r="U52">
        <f>'2.kolo'!$B$47</f>
        <v>7</v>
      </c>
      <c r="V52">
        <v>22</v>
      </c>
      <c r="W52" t="e">
        <f t="shared" si="12"/>
        <v>#N/A</v>
      </c>
      <c r="X52" t="e">
        <f t="shared" si="13"/>
        <v>#N/A</v>
      </c>
      <c r="AB52">
        <f>'2.kolo'!L48</f>
        <v>0</v>
      </c>
      <c r="AC52" t="str">
        <f>'2.kolo'!L47</f>
        <v>ad</v>
      </c>
      <c r="AD52">
        <f>'2.kolo'!$B$47</f>
        <v>7</v>
      </c>
      <c r="AE52">
        <v>22</v>
      </c>
      <c r="AF52" t="e">
        <f t="shared" si="14"/>
        <v>#N/A</v>
      </c>
      <c r="AG52" t="e">
        <f t="shared" si="15"/>
        <v>#N/A</v>
      </c>
    </row>
    <row r="53" spans="1:33" x14ac:dyDescent="0.25">
      <c r="A53">
        <f>'2.kolo'!C50</f>
        <v>0</v>
      </c>
      <c r="B53" t="str">
        <f>'2.kolo'!C49</f>
        <v>ae</v>
      </c>
      <c r="C53">
        <f>'2.kolo'!$B$49</f>
        <v>8</v>
      </c>
      <c r="D53">
        <v>23</v>
      </c>
      <c r="E53" t="e">
        <f t="shared" si="8"/>
        <v>#N/A</v>
      </c>
      <c r="F53" t="e">
        <f t="shared" si="9"/>
        <v>#N/A</v>
      </c>
      <c r="J53">
        <f>'2.kolo'!F50</f>
        <v>0</v>
      </c>
      <c r="K53" t="str">
        <f>'2.kolo'!F49</f>
        <v>af</v>
      </c>
      <c r="L53">
        <f>'2.kolo'!$B$49</f>
        <v>8</v>
      </c>
      <c r="M53">
        <v>23</v>
      </c>
      <c r="N53" t="e">
        <f t="shared" si="10"/>
        <v>#N/A</v>
      </c>
      <c r="O53" t="e">
        <f t="shared" si="11"/>
        <v>#N/A</v>
      </c>
      <c r="S53">
        <f>'2.kolo'!I50</f>
        <v>0</v>
      </c>
      <c r="T53" t="str">
        <f>'2.kolo'!I49</f>
        <v>ag</v>
      </c>
      <c r="U53">
        <f>'2.kolo'!$B$49</f>
        <v>8</v>
      </c>
      <c r="V53">
        <v>23</v>
      </c>
      <c r="W53" t="e">
        <f t="shared" si="12"/>
        <v>#N/A</v>
      </c>
      <c r="X53" t="e">
        <f t="shared" si="13"/>
        <v>#N/A</v>
      </c>
      <c r="AB53">
        <f>'2.kolo'!L50</f>
        <v>0</v>
      </c>
      <c r="AC53" t="str">
        <f>'2.kolo'!L49</f>
        <v>ah</v>
      </c>
      <c r="AD53">
        <f>'2.kolo'!$B$49</f>
        <v>8</v>
      </c>
      <c r="AE53">
        <v>23</v>
      </c>
      <c r="AF53" t="e">
        <f t="shared" si="14"/>
        <v>#N/A</v>
      </c>
      <c r="AG53" t="e">
        <f t="shared" si="15"/>
        <v>#N/A</v>
      </c>
    </row>
  </sheetData>
  <mergeCells count="116">
    <mergeCell ref="T25:U25"/>
    <mergeCell ref="T26:U26"/>
    <mergeCell ref="AC25:AD25"/>
    <mergeCell ref="AC26:AD26"/>
    <mergeCell ref="AB27:AD27"/>
    <mergeCell ref="AE27:AG27"/>
    <mergeCell ref="A27:C27"/>
    <mergeCell ref="D27:F27"/>
    <mergeCell ref="J27:L27"/>
    <mergeCell ref="M27:O27"/>
    <mergeCell ref="S27:U27"/>
    <mergeCell ref="V27:X27"/>
    <mergeCell ref="B25:C25"/>
    <mergeCell ref="B26:C26"/>
    <mergeCell ref="K25:L25"/>
    <mergeCell ref="K26:L26"/>
    <mergeCell ref="B22:C22"/>
    <mergeCell ref="K22:L22"/>
    <mergeCell ref="T22:U22"/>
    <mergeCell ref="AC22:AD22"/>
    <mergeCell ref="B23:C23"/>
    <mergeCell ref="K23:L23"/>
    <mergeCell ref="T23:U23"/>
    <mergeCell ref="AC23:AD23"/>
    <mergeCell ref="B24:C24"/>
    <mergeCell ref="K24:L24"/>
    <mergeCell ref="T24:U24"/>
    <mergeCell ref="AC24:AD24"/>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horizontalDpi="4294967293" verticalDpi="4294967293" r:id="rId1"/>
  <colBreaks count="2" manualBreakCount="2">
    <brk id="8" max="23" man="1"/>
    <brk id="17" max="2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53"/>
  <sheetViews>
    <sheetView topLeftCell="R1" zoomScale="70" zoomScaleNormal="70" workbookViewId="0">
      <selection activeCell="A4" sqref="A4:XFD18"/>
    </sheetView>
  </sheetViews>
  <sheetFormatPr defaultRowHeight="13.2" x14ac:dyDescent="0.25"/>
  <cols>
    <col min="1" max="1" width="7.6640625" customWidth="1"/>
    <col min="2" max="2" width="15.6640625" bestFit="1" customWidth="1"/>
    <col min="3" max="3" width="26.6640625" bestFit="1" customWidth="1"/>
    <col min="4" max="4" width="30.5546875" bestFit="1" customWidth="1"/>
    <col min="5" max="5" width="15.6640625" bestFit="1" customWidth="1"/>
    <col min="6" max="6" width="15.44140625" bestFit="1" customWidth="1"/>
    <col min="9" max="9" width="4.44140625" customWidth="1"/>
    <col min="10" max="10" width="7.33203125" customWidth="1"/>
    <col min="11" max="11" width="15.6640625" bestFit="1" customWidth="1"/>
    <col min="12" max="12" width="26.6640625" bestFit="1" customWidth="1"/>
    <col min="13" max="13" width="30.5546875" bestFit="1" customWidth="1"/>
    <col min="14" max="14" width="15.5546875" bestFit="1" customWidth="1"/>
    <col min="15" max="15" width="14.88671875" bestFit="1" customWidth="1"/>
    <col min="18" max="18" width="5" customWidth="1"/>
    <col min="20" max="20" width="15.5546875" bestFit="1" customWidth="1"/>
    <col min="21" max="21" width="26.6640625" bestFit="1" customWidth="1"/>
    <col min="22" max="22" width="30.44140625" bestFit="1" customWidth="1"/>
    <col min="23" max="23" width="15.5546875" bestFit="1" customWidth="1"/>
    <col min="24" max="24" width="14.88671875" bestFit="1" customWidth="1"/>
    <col min="27" max="27" width="6.109375" customWidth="1"/>
    <col min="29" max="29" width="15.5546875" bestFit="1" customWidth="1"/>
    <col min="30" max="30" width="26.6640625" bestFit="1" customWidth="1"/>
    <col min="31" max="31" width="30.44140625" bestFit="1" customWidth="1"/>
    <col min="32" max="32" width="15.5546875" bestFit="1" customWidth="1"/>
    <col min="33" max="33" width="14.88671875" bestFit="1" customWidth="1"/>
  </cols>
  <sheetData>
    <row r="1" spans="1:34" ht="45" customHeight="1" x14ac:dyDescent="0.25">
      <c r="A1" s="90"/>
      <c r="B1" s="296" t="s">
        <v>271</v>
      </c>
      <c r="C1" s="296"/>
      <c r="D1" s="296"/>
      <c r="E1" s="296"/>
      <c r="F1" s="296"/>
      <c r="G1" s="297"/>
      <c r="H1" s="86"/>
      <c r="J1" s="90"/>
      <c r="K1" s="296" t="s">
        <v>272</v>
      </c>
      <c r="L1" s="296"/>
      <c r="M1" s="296"/>
      <c r="N1" s="296"/>
      <c r="O1" s="296"/>
      <c r="P1" s="297"/>
      <c r="Q1" s="86"/>
      <c r="S1" s="90"/>
      <c r="T1" s="296" t="s">
        <v>273</v>
      </c>
      <c r="U1" s="296"/>
      <c r="V1" s="296"/>
      <c r="W1" s="296"/>
      <c r="X1" s="296"/>
      <c r="Y1" s="297"/>
      <c r="Z1" s="86"/>
      <c r="AB1" s="90"/>
      <c r="AC1" s="296" t="s">
        <v>274</v>
      </c>
      <c r="AD1" s="296"/>
      <c r="AE1" s="296"/>
      <c r="AF1" s="296"/>
      <c r="AG1" s="296"/>
      <c r="AH1" s="297"/>
    </row>
    <row r="2" spans="1:34" ht="45" customHeight="1" thickBot="1" x14ac:dyDescent="0.3">
      <c r="A2" s="91"/>
      <c r="B2" s="298" t="s">
        <v>146</v>
      </c>
      <c r="C2" s="298"/>
      <c r="D2" s="298"/>
      <c r="E2" s="290" t="s">
        <v>147</v>
      </c>
      <c r="F2" s="290"/>
      <c r="G2" s="291"/>
      <c r="H2" s="92"/>
      <c r="J2" s="91"/>
      <c r="K2" s="298" t="s">
        <v>146</v>
      </c>
      <c r="L2" s="298"/>
      <c r="M2" s="298"/>
      <c r="N2" s="290" t="s">
        <v>147</v>
      </c>
      <c r="O2" s="290"/>
      <c r="P2" s="291"/>
      <c r="Q2" s="92"/>
      <c r="S2" s="91"/>
      <c r="T2" s="298" t="s">
        <v>146</v>
      </c>
      <c r="U2" s="298"/>
      <c r="V2" s="298"/>
      <c r="W2" s="290" t="s">
        <v>147</v>
      </c>
      <c r="X2" s="290"/>
      <c r="Y2" s="291"/>
      <c r="Z2" s="92"/>
      <c r="AB2" s="91"/>
      <c r="AC2" s="298" t="s">
        <v>146</v>
      </c>
      <c r="AD2" s="298"/>
      <c r="AE2" s="298"/>
      <c r="AF2" s="290" t="s">
        <v>147</v>
      </c>
      <c r="AG2" s="290"/>
      <c r="AH2" s="291"/>
    </row>
    <row r="3" spans="1:34" ht="24.9" customHeight="1" thickBot="1" x14ac:dyDescent="0.3">
      <c r="A3" s="93" t="s">
        <v>109</v>
      </c>
      <c r="B3" s="292" t="s">
        <v>110</v>
      </c>
      <c r="C3" s="293"/>
      <c r="D3" s="94" t="s">
        <v>111</v>
      </c>
      <c r="E3" s="95" t="s">
        <v>112</v>
      </c>
      <c r="F3" s="95" t="s">
        <v>113</v>
      </c>
      <c r="G3" s="96" t="s">
        <v>114</v>
      </c>
      <c r="H3" s="97"/>
      <c r="J3" s="93" t="s">
        <v>109</v>
      </c>
      <c r="K3" s="292" t="s">
        <v>110</v>
      </c>
      <c r="L3" s="293"/>
      <c r="M3" s="94" t="s">
        <v>111</v>
      </c>
      <c r="N3" s="95" t="s">
        <v>112</v>
      </c>
      <c r="O3" s="95" t="s">
        <v>113</v>
      </c>
      <c r="P3" s="96" t="s">
        <v>114</v>
      </c>
      <c r="Q3" s="97"/>
      <c r="S3" s="93" t="s">
        <v>109</v>
      </c>
      <c r="T3" s="292" t="s">
        <v>110</v>
      </c>
      <c r="U3" s="293"/>
      <c r="V3" s="94" t="s">
        <v>111</v>
      </c>
      <c r="W3" s="95" t="s">
        <v>112</v>
      </c>
      <c r="X3" s="95" t="s">
        <v>113</v>
      </c>
      <c r="Y3" s="96" t="s">
        <v>114</v>
      </c>
      <c r="Z3" s="97"/>
      <c r="AB3" s="93" t="s">
        <v>109</v>
      </c>
      <c r="AC3" s="292" t="s">
        <v>110</v>
      </c>
      <c r="AD3" s="293"/>
      <c r="AE3" s="94" t="s">
        <v>111</v>
      </c>
      <c r="AF3" s="95" t="s">
        <v>112</v>
      </c>
      <c r="AG3" s="95" t="s">
        <v>113</v>
      </c>
      <c r="AH3" s="96" t="s">
        <v>114</v>
      </c>
    </row>
    <row r="4" spans="1:34" ht="45" customHeight="1" thickTop="1" x14ac:dyDescent="0.35">
      <c r="A4" s="98">
        <v>1</v>
      </c>
      <c r="B4" s="301" t="e">
        <f t="shared" ref="B4:B26" si="0">E31</f>
        <v>#N/A</v>
      </c>
      <c r="C4" s="302"/>
      <c r="D4" s="99" t="e">
        <f t="shared" ref="D4:D26" si="1">F31</f>
        <v>#N/A</v>
      </c>
      <c r="E4" s="100"/>
      <c r="F4" s="100"/>
      <c r="G4" s="101"/>
      <c r="H4" s="8"/>
      <c r="J4" s="98">
        <v>1</v>
      </c>
      <c r="K4" s="301" t="e">
        <f t="shared" ref="K4:K26" si="2">N31</f>
        <v>#N/A</v>
      </c>
      <c r="L4" s="302"/>
      <c r="M4" s="99" t="e">
        <f t="shared" ref="M4:M26" si="3">O31</f>
        <v>#N/A</v>
      </c>
      <c r="N4" s="100"/>
      <c r="O4" s="100"/>
      <c r="P4" s="101"/>
      <c r="Q4" s="8"/>
      <c r="S4" s="98">
        <v>1</v>
      </c>
      <c r="T4" s="301" t="e">
        <f t="shared" ref="T4:T26" si="4">W31</f>
        <v>#N/A</v>
      </c>
      <c r="U4" s="302"/>
      <c r="V4" s="99" t="e">
        <f t="shared" ref="V4:V26" si="5">X31</f>
        <v>#N/A</v>
      </c>
      <c r="W4" s="100"/>
      <c r="X4" s="100"/>
      <c r="Y4" s="101"/>
      <c r="Z4" s="8"/>
      <c r="AB4" s="98">
        <v>1</v>
      </c>
      <c r="AC4" s="301" t="e">
        <f t="shared" ref="AC4:AC26" si="6">AF31</f>
        <v>#N/A</v>
      </c>
      <c r="AD4" s="302"/>
      <c r="AE4" s="99" t="e">
        <f t="shared" ref="AE4:AE26" si="7">AG31</f>
        <v>#N/A</v>
      </c>
      <c r="AF4" s="100"/>
      <c r="AG4" s="100"/>
      <c r="AH4" s="101"/>
    </row>
    <row r="5" spans="1:34" ht="45" customHeight="1" x14ac:dyDescent="0.35">
      <c r="A5" s="102">
        <v>2</v>
      </c>
      <c r="B5" s="303" t="e">
        <f t="shared" si="0"/>
        <v>#N/A</v>
      </c>
      <c r="C5" s="304"/>
      <c r="D5" s="103" t="e">
        <f t="shared" si="1"/>
        <v>#N/A</v>
      </c>
      <c r="E5" s="104"/>
      <c r="F5" s="104"/>
      <c r="G5" s="105"/>
      <c r="H5" s="8"/>
      <c r="J5" s="102">
        <v>2</v>
      </c>
      <c r="K5" s="303" t="e">
        <f t="shared" si="2"/>
        <v>#N/A</v>
      </c>
      <c r="L5" s="304"/>
      <c r="M5" s="103" t="e">
        <f t="shared" si="3"/>
        <v>#N/A</v>
      </c>
      <c r="N5" s="104"/>
      <c r="O5" s="104"/>
      <c r="P5" s="105"/>
      <c r="Q5" s="8"/>
      <c r="S5" s="102">
        <v>2</v>
      </c>
      <c r="T5" s="303" t="e">
        <f t="shared" si="4"/>
        <v>#N/A</v>
      </c>
      <c r="U5" s="304"/>
      <c r="V5" s="103" t="e">
        <f t="shared" si="5"/>
        <v>#N/A</v>
      </c>
      <c r="W5" s="104"/>
      <c r="X5" s="104"/>
      <c r="Y5" s="105"/>
      <c r="Z5" s="8"/>
      <c r="AB5" s="102">
        <v>2</v>
      </c>
      <c r="AC5" s="303" t="e">
        <f t="shared" si="6"/>
        <v>#N/A</v>
      </c>
      <c r="AD5" s="304"/>
      <c r="AE5" s="103" t="e">
        <f t="shared" si="7"/>
        <v>#N/A</v>
      </c>
      <c r="AF5" s="104"/>
      <c r="AG5" s="104"/>
      <c r="AH5" s="105"/>
    </row>
    <row r="6" spans="1:34" ht="45" customHeight="1" x14ac:dyDescent="0.35">
      <c r="A6" s="102">
        <v>3</v>
      </c>
      <c r="B6" s="303" t="e">
        <f t="shared" si="0"/>
        <v>#N/A</v>
      </c>
      <c r="C6" s="304"/>
      <c r="D6" s="103" t="e">
        <f t="shared" si="1"/>
        <v>#N/A</v>
      </c>
      <c r="E6" s="104"/>
      <c r="F6" s="104"/>
      <c r="G6" s="105"/>
      <c r="H6" s="8"/>
      <c r="J6" s="102">
        <v>3</v>
      </c>
      <c r="K6" s="303" t="e">
        <f t="shared" si="2"/>
        <v>#N/A</v>
      </c>
      <c r="L6" s="304"/>
      <c r="M6" s="103" t="e">
        <f t="shared" si="3"/>
        <v>#N/A</v>
      </c>
      <c r="N6" s="104"/>
      <c r="O6" s="104"/>
      <c r="P6" s="105"/>
      <c r="Q6" s="8"/>
      <c r="S6" s="102">
        <v>3</v>
      </c>
      <c r="T6" s="303" t="e">
        <f t="shared" si="4"/>
        <v>#N/A</v>
      </c>
      <c r="U6" s="304"/>
      <c r="V6" s="103" t="e">
        <f t="shared" si="5"/>
        <v>#N/A</v>
      </c>
      <c r="W6" s="104"/>
      <c r="X6" s="104"/>
      <c r="Y6" s="105"/>
      <c r="Z6" s="8"/>
      <c r="AB6" s="102">
        <v>3</v>
      </c>
      <c r="AC6" s="303" t="e">
        <f t="shared" si="6"/>
        <v>#N/A</v>
      </c>
      <c r="AD6" s="304"/>
      <c r="AE6" s="103" t="e">
        <f t="shared" si="7"/>
        <v>#N/A</v>
      </c>
      <c r="AF6" s="104"/>
      <c r="AG6" s="104"/>
      <c r="AH6" s="105"/>
    </row>
    <row r="7" spans="1:34" ht="45" customHeight="1" x14ac:dyDescent="0.35">
      <c r="A7" s="102">
        <v>4</v>
      </c>
      <c r="B7" s="303" t="e">
        <f t="shared" si="0"/>
        <v>#N/A</v>
      </c>
      <c r="C7" s="304"/>
      <c r="D7" s="103" t="e">
        <f t="shared" si="1"/>
        <v>#N/A</v>
      </c>
      <c r="E7" s="104"/>
      <c r="F7" s="104"/>
      <c r="G7" s="105"/>
      <c r="H7" s="8"/>
      <c r="J7" s="102">
        <v>4</v>
      </c>
      <c r="K7" s="303" t="e">
        <f t="shared" si="2"/>
        <v>#N/A</v>
      </c>
      <c r="L7" s="304"/>
      <c r="M7" s="103" t="e">
        <f t="shared" si="3"/>
        <v>#N/A</v>
      </c>
      <c r="N7" s="104"/>
      <c r="O7" s="104"/>
      <c r="P7" s="105"/>
      <c r="Q7" s="8"/>
      <c r="S7" s="102">
        <v>4</v>
      </c>
      <c r="T7" s="303" t="e">
        <f t="shared" si="4"/>
        <v>#N/A</v>
      </c>
      <c r="U7" s="304"/>
      <c r="V7" s="103" t="e">
        <f t="shared" si="5"/>
        <v>#N/A</v>
      </c>
      <c r="W7" s="104"/>
      <c r="X7" s="104"/>
      <c r="Y7" s="105"/>
      <c r="Z7" s="8"/>
      <c r="AB7" s="102">
        <v>4</v>
      </c>
      <c r="AC7" s="303" t="e">
        <f t="shared" si="6"/>
        <v>#N/A</v>
      </c>
      <c r="AD7" s="304"/>
      <c r="AE7" s="103" t="e">
        <f t="shared" si="7"/>
        <v>#N/A</v>
      </c>
      <c r="AF7" s="104"/>
      <c r="AG7" s="104"/>
      <c r="AH7" s="105"/>
    </row>
    <row r="8" spans="1:34" ht="45" customHeight="1" x14ac:dyDescent="0.35">
      <c r="A8" s="102">
        <v>5</v>
      </c>
      <c r="B8" s="303" t="e">
        <f t="shared" si="0"/>
        <v>#N/A</v>
      </c>
      <c r="C8" s="304"/>
      <c r="D8" s="103" t="e">
        <f t="shared" si="1"/>
        <v>#N/A</v>
      </c>
      <c r="E8" s="104"/>
      <c r="F8" s="104"/>
      <c r="G8" s="105"/>
      <c r="H8" s="8"/>
      <c r="J8" s="102">
        <v>5</v>
      </c>
      <c r="K8" s="303" t="e">
        <f t="shared" si="2"/>
        <v>#N/A</v>
      </c>
      <c r="L8" s="304"/>
      <c r="M8" s="103" t="e">
        <f t="shared" si="3"/>
        <v>#N/A</v>
      </c>
      <c r="N8" s="104"/>
      <c r="O8" s="104"/>
      <c r="P8" s="105"/>
      <c r="Q8" s="8"/>
      <c r="S8" s="102">
        <v>5</v>
      </c>
      <c r="T8" s="303" t="e">
        <f t="shared" si="4"/>
        <v>#N/A</v>
      </c>
      <c r="U8" s="304"/>
      <c r="V8" s="103" t="e">
        <f t="shared" si="5"/>
        <v>#N/A</v>
      </c>
      <c r="W8" s="104"/>
      <c r="X8" s="104"/>
      <c r="Y8" s="105"/>
      <c r="Z8" s="8"/>
      <c r="AB8" s="102">
        <v>5</v>
      </c>
      <c r="AC8" s="303" t="e">
        <f t="shared" si="6"/>
        <v>#N/A</v>
      </c>
      <c r="AD8" s="304"/>
      <c r="AE8" s="103" t="e">
        <f t="shared" si="7"/>
        <v>#N/A</v>
      </c>
      <c r="AF8" s="104"/>
      <c r="AG8" s="104"/>
      <c r="AH8" s="105"/>
    </row>
    <row r="9" spans="1:34" ht="45" customHeight="1" x14ac:dyDescent="0.35">
      <c r="A9" s="102">
        <v>6</v>
      </c>
      <c r="B9" s="303" t="e">
        <f t="shared" si="0"/>
        <v>#N/A</v>
      </c>
      <c r="C9" s="304"/>
      <c r="D9" s="103" t="e">
        <f t="shared" si="1"/>
        <v>#N/A</v>
      </c>
      <c r="E9" s="104"/>
      <c r="F9" s="106"/>
      <c r="G9" s="105"/>
      <c r="H9" s="8"/>
      <c r="J9" s="102">
        <v>6</v>
      </c>
      <c r="K9" s="303" t="e">
        <f t="shared" si="2"/>
        <v>#N/A</v>
      </c>
      <c r="L9" s="304"/>
      <c r="M9" s="103" t="e">
        <f t="shared" si="3"/>
        <v>#N/A</v>
      </c>
      <c r="N9" s="104"/>
      <c r="O9" s="106"/>
      <c r="P9" s="105"/>
      <c r="Q9" s="8"/>
      <c r="S9" s="102">
        <v>6</v>
      </c>
      <c r="T9" s="303" t="e">
        <f t="shared" si="4"/>
        <v>#N/A</v>
      </c>
      <c r="U9" s="304"/>
      <c r="V9" s="103" t="e">
        <f t="shared" si="5"/>
        <v>#N/A</v>
      </c>
      <c r="W9" s="104"/>
      <c r="X9" s="106"/>
      <c r="Y9" s="105"/>
      <c r="Z9" s="8"/>
      <c r="AB9" s="102">
        <v>6</v>
      </c>
      <c r="AC9" s="303" t="e">
        <f t="shared" si="6"/>
        <v>#N/A</v>
      </c>
      <c r="AD9" s="304"/>
      <c r="AE9" s="103" t="e">
        <f t="shared" si="7"/>
        <v>#N/A</v>
      </c>
      <c r="AF9" s="104"/>
      <c r="AG9" s="106"/>
      <c r="AH9" s="105"/>
    </row>
    <row r="10" spans="1:34" ht="45" customHeight="1" x14ac:dyDescent="0.35">
      <c r="A10" s="102">
        <v>7</v>
      </c>
      <c r="B10" s="303" t="e">
        <f t="shared" si="0"/>
        <v>#N/A</v>
      </c>
      <c r="C10" s="304"/>
      <c r="D10" s="103" t="e">
        <f t="shared" si="1"/>
        <v>#N/A</v>
      </c>
      <c r="E10" s="104"/>
      <c r="F10" s="104"/>
      <c r="G10" s="105"/>
      <c r="H10" s="8"/>
      <c r="J10" s="102">
        <v>7</v>
      </c>
      <c r="K10" s="303" t="e">
        <f t="shared" si="2"/>
        <v>#N/A</v>
      </c>
      <c r="L10" s="304"/>
      <c r="M10" s="103" t="e">
        <f t="shared" si="3"/>
        <v>#N/A</v>
      </c>
      <c r="N10" s="104"/>
      <c r="O10" s="104"/>
      <c r="P10" s="105"/>
      <c r="Q10" s="8"/>
      <c r="S10" s="102">
        <v>7</v>
      </c>
      <c r="T10" s="303" t="e">
        <f t="shared" si="4"/>
        <v>#N/A</v>
      </c>
      <c r="U10" s="304"/>
      <c r="V10" s="103" t="e">
        <f t="shared" si="5"/>
        <v>#N/A</v>
      </c>
      <c r="W10" s="104"/>
      <c r="X10" s="104"/>
      <c r="Y10" s="105"/>
      <c r="Z10" s="8"/>
      <c r="AB10" s="102">
        <v>7</v>
      </c>
      <c r="AC10" s="303" t="e">
        <f t="shared" si="6"/>
        <v>#N/A</v>
      </c>
      <c r="AD10" s="304"/>
      <c r="AE10" s="103" t="e">
        <f t="shared" si="7"/>
        <v>#N/A</v>
      </c>
      <c r="AF10" s="104"/>
      <c r="AG10" s="104"/>
      <c r="AH10" s="105"/>
    </row>
    <row r="11" spans="1:34" ht="45" customHeight="1" x14ac:dyDescent="0.35">
      <c r="A11" s="102">
        <v>8</v>
      </c>
      <c r="B11" s="303" t="e">
        <f t="shared" si="0"/>
        <v>#N/A</v>
      </c>
      <c r="C11" s="304"/>
      <c r="D11" s="103" t="e">
        <f t="shared" si="1"/>
        <v>#N/A</v>
      </c>
      <c r="E11" s="104"/>
      <c r="F11" s="104"/>
      <c r="G11" s="105"/>
      <c r="H11" s="8"/>
      <c r="J11" s="102">
        <v>8</v>
      </c>
      <c r="K11" s="303" t="e">
        <f t="shared" si="2"/>
        <v>#N/A</v>
      </c>
      <c r="L11" s="304"/>
      <c r="M11" s="103" t="e">
        <f t="shared" si="3"/>
        <v>#N/A</v>
      </c>
      <c r="N11" s="104"/>
      <c r="O11" s="104"/>
      <c r="P11" s="105"/>
      <c r="Q11" s="8"/>
      <c r="S11" s="102">
        <v>8</v>
      </c>
      <c r="T11" s="303" t="e">
        <f t="shared" si="4"/>
        <v>#N/A</v>
      </c>
      <c r="U11" s="304"/>
      <c r="V11" s="103" t="e">
        <f t="shared" si="5"/>
        <v>#N/A</v>
      </c>
      <c r="W11" s="104"/>
      <c r="X11" s="104"/>
      <c r="Y11" s="105"/>
      <c r="Z11" s="8"/>
      <c r="AB11" s="102">
        <v>8</v>
      </c>
      <c r="AC11" s="303" t="e">
        <f t="shared" si="6"/>
        <v>#N/A</v>
      </c>
      <c r="AD11" s="304"/>
      <c r="AE11" s="103" t="e">
        <f t="shared" si="7"/>
        <v>#N/A</v>
      </c>
      <c r="AF11" s="104"/>
      <c r="AG11" s="104"/>
      <c r="AH11" s="105"/>
    </row>
    <row r="12" spans="1:34" ht="45" customHeight="1" x14ac:dyDescent="0.35">
      <c r="A12" s="102">
        <v>9</v>
      </c>
      <c r="B12" s="303" t="e">
        <f t="shared" si="0"/>
        <v>#N/A</v>
      </c>
      <c r="C12" s="304"/>
      <c r="D12" s="103" t="e">
        <f t="shared" si="1"/>
        <v>#N/A</v>
      </c>
      <c r="E12" s="104"/>
      <c r="F12" s="104"/>
      <c r="G12" s="105"/>
      <c r="H12" s="8"/>
      <c r="J12" s="102">
        <v>9</v>
      </c>
      <c r="K12" s="303" t="e">
        <f t="shared" si="2"/>
        <v>#N/A</v>
      </c>
      <c r="L12" s="304"/>
      <c r="M12" s="103" t="e">
        <f t="shared" si="3"/>
        <v>#N/A</v>
      </c>
      <c r="N12" s="104"/>
      <c r="O12" s="104"/>
      <c r="P12" s="105"/>
      <c r="Q12" s="8"/>
      <c r="S12" s="102">
        <v>9</v>
      </c>
      <c r="T12" s="303" t="e">
        <f t="shared" si="4"/>
        <v>#N/A</v>
      </c>
      <c r="U12" s="304"/>
      <c r="V12" s="103" t="e">
        <f t="shared" si="5"/>
        <v>#N/A</v>
      </c>
      <c r="W12" s="104"/>
      <c r="X12" s="104"/>
      <c r="Y12" s="105"/>
      <c r="Z12" s="8"/>
      <c r="AB12" s="102">
        <v>9</v>
      </c>
      <c r="AC12" s="303" t="e">
        <f t="shared" si="6"/>
        <v>#N/A</v>
      </c>
      <c r="AD12" s="304"/>
      <c r="AE12" s="103" t="e">
        <f t="shared" si="7"/>
        <v>#N/A</v>
      </c>
      <c r="AF12" s="104"/>
      <c r="AG12" s="104"/>
      <c r="AH12" s="105"/>
    </row>
    <row r="13" spans="1:34" ht="45" customHeight="1" x14ac:dyDescent="0.35">
      <c r="A13" s="102">
        <v>10</v>
      </c>
      <c r="B13" s="303" t="e">
        <f t="shared" si="0"/>
        <v>#N/A</v>
      </c>
      <c r="C13" s="304"/>
      <c r="D13" s="103" t="e">
        <f t="shared" si="1"/>
        <v>#N/A</v>
      </c>
      <c r="E13" s="104"/>
      <c r="F13" s="104"/>
      <c r="G13" s="105"/>
      <c r="H13" s="8"/>
      <c r="J13" s="102">
        <v>10</v>
      </c>
      <c r="K13" s="303" t="e">
        <f t="shared" si="2"/>
        <v>#N/A</v>
      </c>
      <c r="L13" s="304"/>
      <c r="M13" s="103" t="e">
        <f t="shared" si="3"/>
        <v>#N/A</v>
      </c>
      <c r="N13" s="104"/>
      <c r="O13" s="104"/>
      <c r="P13" s="105"/>
      <c r="Q13" s="8"/>
      <c r="S13" s="102">
        <v>10</v>
      </c>
      <c r="T13" s="303" t="e">
        <f t="shared" si="4"/>
        <v>#N/A</v>
      </c>
      <c r="U13" s="304"/>
      <c r="V13" s="103" t="e">
        <f t="shared" si="5"/>
        <v>#N/A</v>
      </c>
      <c r="W13" s="104"/>
      <c r="X13" s="104"/>
      <c r="Y13" s="105"/>
      <c r="Z13" s="8"/>
      <c r="AB13" s="102">
        <v>10</v>
      </c>
      <c r="AC13" s="303" t="e">
        <f t="shared" si="6"/>
        <v>#N/A</v>
      </c>
      <c r="AD13" s="304"/>
      <c r="AE13" s="103" t="e">
        <f t="shared" si="7"/>
        <v>#N/A</v>
      </c>
      <c r="AF13" s="104"/>
      <c r="AG13" s="104"/>
      <c r="AH13" s="105"/>
    </row>
    <row r="14" spans="1:34" ht="45" customHeight="1" x14ac:dyDescent="0.35">
      <c r="A14" s="102">
        <v>11</v>
      </c>
      <c r="B14" s="303" t="e">
        <f t="shared" si="0"/>
        <v>#N/A</v>
      </c>
      <c r="C14" s="304"/>
      <c r="D14" s="103" t="e">
        <f t="shared" si="1"/>
        <v>#N/A</v>
      </c>
      <c r="E14" s="104"/>
      <c r="F14" s="104"/>
      <c r="G14" s="105"/>
      <c r="H14" s="8"/>
      <c r="J14" s="102">
        <v>11</v>
      </c>
      <c r="K14" s="303" t="e">
        <f t="shared" si="2"/>
        <v>#N/A</v>
      </c>
      <c r="L14" s="304"/>
      <c r="M14" s="103" t="e">
        <f t="shared" si="3"/>
        <v>#N/A</v>
      </c>
      <c r="N14" s="104"/>
      <c r="O14" s="104"/>
      <c r="P14" s="105"/>
      <c r="Q14" s="8"/>
      <c r="S14" s="102">
        <v>11</v>
      </c>
      <c r="T14" s="303" t="e">
        <f t="shared" si="4"/>
        <v>#N/A</v>
      </c>
      <c r="U14" s="304"/>
      <c r="V14" s="103" t="e">
        <f t="shared" si="5"/>
        <v>#N/A</v>
      </c>
      <c r="W14" s="104"/>
      <c r="X14" s="104"/>
      <c r="Y14" s="105"/>
      <c r="Z14" s="8"/>
      <c r="AB14" s="102">
        <v>11</v>
      </c>
      <c r="AC14" s="303" t="e">
        <f t="shared" si="6"/>
        <v>#N/A</v>
      </c>
      <c r="AD14" s="304"/>
      <c r="AE14" s="103" t="e">
        <f t="shared" si="7"/>
        <v>#N/A</v>
      </c>
      <c r="AF14" s="104"/>
      <c r="AG14" s="104"/>
      <c r="AH14" s="105"/>
    </row>
    <row r="15" spans="1:34" ht="45" customHeight="1" x14ac:dyDescent="0.35">
      <c r="A15" s="102">
        <v>12</v>
      </c>
      <c r="B15" s="303" t="e">
        <f t="shared" si="0"/>
        <v>#N/A</v>
      </c>
      <c r="C15" s="304"/>
      <c r="D15" s="103" t="e">
        <f t="shared" si="1"/>
        <v>#N/A</v>
      </c>
      <c r="E15" s="104"/>
      <c r="F15" s="104"/>
      <c r="G15" s="105"/>
      <c r="H15" s="8"/>
      <c r="J15" s="102">
        <v>12</v>
      </c>
      <c r="K15" s="303" t="e">
        <f t="shared" si="2"/>
        <v>#N/A</v>
      </c>
      <c r="L15" s="304"/>
      <c r="M15" s="103" t="e">
        <f t="shared" si="3"/>
        <v>#N/A</v>
      </c>
      <c r="N15" s="104"/>
      <c r="O15" s="104"/>
      <c r="P15" s="105"/>
      <c r="Q15" s="8"/>
      <c r="S15" s="102">
        <v>12</v>
      </c>
      <c r="T15" s="303" t="e">
        <f t="shared" si="4"/>
        <v>#N/A</v>
      </c>
      <c r="U15" s="304"/>
      <c r="V15" s="103" t="e">
        <f t="shared" si="5"/>
        <v>#N/A</v>
      </c>
      <c r="W15" s="104"/>
      <c r="X15" s="104"/>
      <c r="Y15" s="105"/>
      <c r="Z15" s="8"/>
      <c r="AB15" s="102">
        <v>12</v>
      </c>
      <c r="AC15" s="303" t="e">
        <f t="shared" si="6"/>
        <v>#N/A</v>
      </c>
      <c r="AD15" s="304"/>
      <c r="AE15" s="103" t="e">
        <f t="shared" si="7"/>
        <v>#N/A</v>
      </c>
      <c r="AF15" s="104"/>
      <c r="AG15" s="104"/>
      <c r="AH15" s="105"/>
    </row>
    <row r="16" spans="1:34" ht="45" customHeight="1" x14ac:dyDescent="0.35">
      <c r="A16" s="102">
        <v>13</v>
      </c>
      <c r="B16" s="303" t="e">
        <f t="shared" si="0"/>
        <v>#N/A</v>
      </c>
      <c r="C16" s="304"/>
      <c r="D16" s="103" t="e">
        <f t="shared" si="1"/>
        <v>#N/A</v>
      </c>
      <c r="E16" s="104"/>
      <c r="F16" s="104"/>
      <c r="G16" s="105"/>
      <c r="H16" s="8"/>
      <c r="J16" s="102">
        <v>13</v>
      </c>
      <c r="K16" s="303" t="e">
        <f t="shared" si="2"/>
        <v>#N/A</v>
      </c>
      <c r="L16" s="304"/>
      <c r="M16" s="103" t="e">
        <f t="shared" si="3"/>
        <v>#N/A</v>
      </c>
      <c r="N16" s="104"/>
      <c r="O16" s="104"/>
      <c r="P16" s="105"/>
      <c r="Q16" s="8"/>
      <c r="S16" s="102">
        <v>13</v>
      </c>
      <c r="T16" s="303" t="e">
        <f t="shared" si="4"/>
        <v>#N/A</v>
      </c>
      <c r="U16" s="304"/>
      <c r="V16" s="103" t="e">
        <f t="shared" si="5"/>
        <v>#N/A</v>
      </c>
      <c r="W16" s="104"/>
      <c r="X16" s="104"/>
      <c r="Y16" s="105"/>
      <c r="Z16" s="8"/>
      <c r="AB16" s="102">
        <v>13</v>
      </c>
      <c r="AC16" s="303" t="e">
        <f t="shared" si="6"/>
        <v>#N/A</v>
      </c>
      <c r="AD16" s="304"/>
      <c r="AE16" s="103" t="e">
        <f t="shared" si="7"/>
        <v>#N/A</v>
      </c>
      <c r="AF16" s="104"/>
      <c r="AG16" s="104"/>
      <c r="AH16" s="105"/>
    </row>
    <row r="17" spans="1:34" ht="45" customHeight="1" x14ac:dyDescent="0.35">
      <c r="A17" s="102">
        <v>14</v>
      </c>
      <c r="B17" s="303" t="e">
        <f t="shared" si="0"/>
        <v>#N/A</v>
      </c>
      <c r="C17" s="304"/>
      <c r="D17" s="103" t="e">
        <f t="shared" si="1"/>
        <v>#N/A</v>
      </c>
      <c r="E17" s="107"/>
      <c r="F17" s="107"/>
      <c r="G17" s="108"/>
      <c r="H17" s="8"/>
      <c r="J17" s="102">
        <v>14</v>
      </c>
      <c r="K17" s="303" t="e">
        <f t="shared" si="2"/>
        <v>#N/A</v>
      </c>
      <c r="L17" s="304"/>
      <c r="M17" s="103" t="e">
        <f t="shared" si="3"/>
        <v>#N/A</v>
      </c>
      <c r="N17" s="107"/>
      <c r="O17" s="107"/>
      <c r="P17" s="108"/>
      <c r="Q17" s="8"/>
      <c r="S17" s="102">
        <v>14</v>
      </c>
      <c r="T17" s="303" t="e">
        <f t="shared" si="4"/>
        <v>#N/A</v>
      </c>
      <c r="U17" s="304"/>
      <c r="V17" s="103" t="e">
        <f t="shared" si="5"/>
        <v>#N/A</v>
      </c>
      <c r="W17" s="107"/>
      <c r="X17" s="107"/>
      <c r="Y17" s="108"/>
      <c r="Z17" s="8"/>
      <c r="AB17" s="102">
        <v>14</v>
      </c>
      <c r="AC17" s="303" t="e">
        <f t="shared" si="6"/>
        <v>#N/A</v>
      </c>
      <c r="AD17" s="304"/>
      <c r="AE17" s="103" t="e">
        <f t="shared" si="7"/>
        <v>#N/A</v>
      </c>
      <c r="AF17" s="107"/>
      <c r="AG17" s="107"/>
      <c r="AH17" s="108"/>
    </row>
    <row r="18" spans="1:34" ht="45" customHeight="1" thickBot="1" x14ac:dyDescent="0.4">
      <c r="A18" s="102">
        <v>15</v>
      </c>
      <c r="B18" s="303" t="e">
        <f t="shared" si="0"/>
        <v>#N/A</v>
      </c>
      <c r="C18" s="304"/>
      <c r="D18" s="103" t="e">
        <f t="shared" si="1"/>
        <v>#N/A</v>
      </c>
      <c r="E18" s="104"/>
      <c r="F18" s="104"/>
      <c r="G18" s="105"/>
      <c r="H18" s="8"/>
      <c r="J18" s="102">
        <v>15</v>
      </c>
      <c r="K18" s="303" t="e">
        <f t="shared" si="2"/>
        <v>#N/A</v>
      </c>
      <c r="L18" s="304"/>
      <c r="M18" s="103" t="e">
        <f t="shared" si="3"/>
        <v>#N/A</v>
      </c>
      <c r="N18" s="104"/>
      <c r="O18" s="104"/>
      <c r="P18" s="105"/>
      <c r="Q18" s="8"/>
      <c r="S18" s="102">
        <v>15</v>
      </c>
      <c r="T18" s="303" t="e">
        <f t="shared" si="4"/>
        <v>#N/A</v>
      </c>
      <c r="U18" s="304"/>
      <c r="V18" s="103" t="e">
        <f t="shared" si="5"/>
        <v>#N/A</v>
      </c>
      <c r="W18" s="104"/>
      <c r="X18" s="104"/>
      <c r="Y18" s="105"/>
      <c r="Z18" s="8"/>
      <c r="AB18" s="102">
        <v>15</v>
      </c>
      <c r="AC18" s="303" t="e">
        <f t="shared" si="6"/>
        <v>#N/A</v>
      </c>
      <c r="AD18" s="304"/>
      <c r="AE18" s="103" t="e">
        <f t="shared" si="7"/>
        <v>#N/A</v>
      </c>
      <c r="AF18" s="104"/>
      <c r="AG18" s="104"/>
      <c r="AH18" s="105"/>
    </row>
    <row r="19" spans="1:34" ht="31.5" hidden="1" customHeight="1" x14ac:dyDescent="0.35">
      <c r="A19" s="102">
        <v>16</v>
      </c>
      <c r="B19" s="303" t="e">
        <f t="shared" si="0"/>
        <v>#N/A</v>
      </c>
      <c r="C19" s="304"/>
      <c r="D19" s="103" t="e">
        <f t="shared" si="1"/>
        <v>#N/A</v>
      </c>
      <c r="E19" s="104"/>
      <c r="F19" s="104"/>
      <c r="G19" s="105"/>
      <c r="H19" s="8"/>
      <c r="J19" s="102">
        <v>16</v>
      </c>
      <c r="K19" s="303" t="e">
        <f t="shared" si="2"/>
        <v>#N/A</v>
      </c>
      <c r="L19" s="304"/>
      <c r="M19" s="103" t="e">
        <f t="shared" si="3"/>
        <v>#N/A</v>
      </c>
      <c r="N19" s="104"/>
      <c r="O19" s="104"/>
      <c r="P19" s="105"/>
      <c r="Q19" s="8"/>
      <c r="S19" s="102">
        <v>16</v>
      </c>
      <c r="T19" s="303" t="e">
        <f t="shared" si="4"/>
        <v>#N/A</v>
      </c>
      <c r="U19" s="304"/>
      <c r="V19" s="103" t="e">
        <f t="shared" si="5"/>
        <v>#N/A</v>
      </c>
      <c r="W19" s="104"/>
      <c r="X19" s="104"/>
      <c r="Y19" s="105"/>
      <c r="Z19" s="8"/>
      <c r="AB19" s="102">
        <v>16</v>
      </c>
      <c r="AC19" s="303" t="e">
        <f t="shared" si="6"/>
        <v>#N/A</v>
      </c>
      <c r="AD19" s="304"/>
      <c r="AE19" s="103" t="e">
        <f t="shared" si="7"/>
        <v>#N/A</v>
      </c>
      <c r="AF19" s="104"/>
      <c r="AG19" s="104"/>
      <c r="AH19" s="105"/>
    </row>
    <row r="20" spans="1:34" ht="31.5" hidden="1" customHeight="1" x14ac:dyDescent="0.35">
      <c r="A20" s="102">
        <v>17</v>
      </c>
      <c r="B20" s="303" t="e">
        <f t="shared" si="0"/>
        <v>#N/A</v>
      </c>
      <c r="C20" s="304"/>
      <c r="D20" s="103" t="e">
        <f t="shared" si="1"/>
        <v>#N/A</v>
      </c>
      <c r="E20" s="104"/>
      <c r="F20" s="104"/>
      <c r="G20" s="105"/>
      <c r="H20" s="8"/>
      <c r="J20" s="102">
        <v>17</v>
      </c>
      <c r="K20" s="303" t="e">
        <f t="shared" si="2"/>
        <v>#N/A</v>
      </c>
      <c r="L20" s="304"/>
      <c r="M20" s="103" t="e">
        <f t="shared" si="3"/>
        <v>#N/A</v>
      </c>
      <c r="N20" s="104"/>
      <c r="O20" s="104"/>
      <c r="P20" s="105"/>
      <c r="Q20" s="8"/>
      <c r="S20" s="102">
        <v>17</v>
      </c>
      <c r="T20" s="303" t="e">
        <f t="shared" si="4"/>
        <v>#N/A</v>
      </c>
      <c r="U20" s="304"/>
      <c r="V20" s="103" t="e">
        <f t="shared" si="5"/>
        <v>#N/A</v>
      </c>
      <c r="W20" s="104"/>
      <c r="X20" s="104"/>
      <c r="Y20" s="105"/>
      <c r="Z20" s="8"/>
      <c r="AB20" s="102">
        <v>17</v>
      </c>
      <c r="AC20" s="303" t="e">
        <f t="shared" si="6"/>
        <v>#N/A</v>
      </c>
      <c r="AD20" s="304"/>
      <c r="AE20" s="103" t="e">
        <f t="shared" si="7"/>
        <v>#N/A</v>
      </c>
      <c r="AF20" s="104"/>
      <c r="AG20" s="104"/>
      <c r="AH20" s="105"/>
    </row>
    <row r="21" spans="1:34" ht="31.5" hidden="1" customHeight="1" x14ac:dyDescent="0.35">
      <c r="A21" s="102">
        <v>18</v>
      </c>
      <c r="B21" s="303" t="e">
        <f t="shared" si="0"/>
        <v>#N/A</v>
      </c>
      <c r="C21" s="305"/>
      <c r="D21" s="103" t="e">
        <f t="shared" si="1"/>
        <v>#N/A</v>
      </c>
      <c r="E21" s="100"/>
      <c r="F21" s="100"/>
      <c r="G21" s="101"/>
      <c r="H21" s="8"/>
      <c r="J21" s="102">
        <v>18</v>
      </c>
      <c r="K21" s="303" t="e">
        <f t="shared" si="2"/>
        <v>#N/A</v>
      </c>
      <c r="L21" s="305"/>
      <c r="M21" s="103" t="e">
        <f t="shared" si="3"/>
        <v>#N/A</v>
      </c>
      <c r="N21" s="100"/>
      <c r="O21" s="100"/>
      <c r="P21" s="101"/>
      <c r="Q21" s="8"/>
      <c r="S21" s="102">
        <v>18</v>
      </c>
      <c r="T21" s="303" t="e">
        <f t="shared" si="4"/>
        <v>#N/A</v>
      </c>
      <c r="U21" s="304"/>
      <c r="V21" s="103" t="e">
        <f t="shared" si="5"/>
        <v>#N/A</v>
      </c>
      <c r="W21" s="100"/>
      <c r="X21" s="100"/>
      <c r="Y21" s="101"/>
      <c r="Z21" s="8"/>
      <c r="AB21" s="102">
        <v>18</v>
      </c>
      <c r="AC21" s="303" t="e">
        <f t="shared" si="6"/>
        <v>#N/A</v>
      </c>
      <c r="AD21" s="304"/>
      <c r="AE21" s="103" t="e">
        <f t="shared" si="7"/>
        <v>#N/A</v>
      </c>
      <c r="AF21" s="100"/>
      <c r="AG21" s="100"/>
      <c r="AH21" s="101"/>
    </row>
    <row r="22" spans="1:34" ht="31.5" hidden="1" customHeight="1" x14ac:dyDescent="0.35">
      <c r="A22" s="102">
        <v>19</v>
      </c>
      <c r="B22" s="303" t="e">
        <f t="shared" si="0"/>
        <v>#N/A</v>
      </c>
      <c r="C22" s="305"/>
      <c r="D22" s="103" t="e">
        <f t="shared" si="1"/>
        <v>#N/A</v>
      </c>
      <c r="E22" s="100"/>
      <c r="F22" s="100"/>
      <c r="G22" s="101"/>
      <c r="H22" s="8"/>
      <c r="J22" s="102">
        <v>19</v>
      </c>
      <c r="K22" s="303" t="e">
        <f t="shared" si="2"/>
        <v>#N/A</v>
      </c>
      <c r="L22" s="304"/>
      <c r="M22" s="103" t="e">
        <f t="shared" si="3"/>
        <v>#N/A</v>
      </c>
      <c r="N22" s="104"/>
      <c r="O22" s="104"/>
      <c r="P22" s="105"/>
      <c r="Q22" s="8"/>
      <c r="S22" s="102">
        <v>19</v>
      </c>
      <c r="T22" s="303" t="e">
        <f t="shared" si="4"/>
        <v>#N/A</v>
      </c>
      <c r="U22" s="304"/>
      <c r="V22" s="103" t="e">
        <f t="shared" si="5"/>
        <v>#N/A</v>
      </c>
      <c r="W22" s="104"/>
      <c r="X22" s="104"/>
      <c r="Y22" s="105"/>
      <c r="Z22" s="8"/>
      <c r="AB22" s="102">
        <v>19</v>
      </c>
      <c r="AC22" s="303" t="e">
        <f t="shared" si="6"/>
        <v>#N/A</v>
      </c>
      <c r="AD22" s="304"/>
      <c r="AE22" s="103" t="e">
        <f t="shared" si="7"/>
        <v>#N/A</v>
      </c>
      <c r="AF22" s="104"/>
      <c r="AG22" s="104"/>
      <c r="AH22" s="105"/>
    </row>
    <row r="23" spans="1:34" ht="31.5" hidden="1" customHeight="1" x14ac:dyDescent="0.35">
      <c r="A23" s="102">
        <v>20</v>
      </c>
      <c r="B23" s="303" t="e">
        <f t="shared" si="0"/>
        <v>#N/A</v>
      </c>
      <c r="C23" s="305"/>
      <c r="D23" s="103" t="e">
        <f t="shared" si="1"/>
        <v>#N/A</v>
      </c>
      <c r="E23" s="100"/>
      <c r="F23" s="100"/>
      <c r="G23" s="101"/>
      <c r="H23" s="8"/>
      <c r="J23" s="102">
        <v>20</v>
      </c>
      <c r="K23" s="303" t="e">
        <f t="shared" si="2"/>
        <v>#N/A</v>
      </c>
      <c r="L23" s="304"/>
      <c r="M23" s="103" t="e">
        <f t="shared" si="3"/>
        <v>#N/A</v>
      </c>
      <c r="N23" s="104"/>
      <c r="O23" s="104"/>
      <c r="P23" s="105"/>
      <c r="Q23" s="8"/>
      <c r="S23" s="102">
        <v>20</v>
      </c>
      <c r="T23" s="303" t="e">
        <f t="shared" si="4"/>
        <v>#N/A</v>
      </c>
      <c r="U23" s="304"/>
      <c r="V23" s="103" t="e">
        <f t="shared" si="5"/>
        <v>#N/A</v>
      </c>
      <c r="W23" s="104"/>
      <c r="X23" s="104"/>
      <c r="Y23" s="105"/>
      <c r="Z23" s="8"/>
      <c r="AB23" s="102">
        <v>20</v>
      </c>
      <c r="AC23" s="303" t="e">
        <f t="shared" si="6"/>
        <v>#N/A</v>
      </c>
      <c r="AD23" s="304"/>
      <c r="AE23" s="103" t="e">
        <f t="shared" si="7"/>
        <v>#N/A</v>
      </c>
      <c r="AF23" s="104"/>
      <c r="AG23" s="104"/>
      <c r="AH23" s="105"/>
    </row>
    <row r="24" spans="1:34" ht="31.5" hidden="1" customHeight="1" x14ac:dyDescent="0.35">
      <c r="A24" s="102">
        <v>21</v>
      </c>
      <c r="B24" s="303" t="e">
        <f t="shared" si="0"/>
        <v>#N/A</v>
      </c>
      <c r="C24" s="305"/>
      <c r="D24" s="103" t="e">
        <f t="shared" si="1"/>
        <v>#N/A</v>
      </c>
      <c r="E24" s="100"/>
      <c r="F24" s="100"/>
      <c r="G24" s="101"/>
      <c r="H24" s="8"/>
      <c r="J24" s="102">
        <v>21</v>
      </c>
      <c r="K24" s="303" t="e">
        <f t="shared" si="2"/>
        <v>#N/A</v>
      </c>
      <c r="L24" s="304"/>
      <c r="M24" s="103" t="e">
        <f t="shared" si="3"/>
        <v>#N/A</v>
      </c>
      <c r="N24" s="104"/>
      <c r="O24" s="104"/>
      <c r="P24" s="105"/>
      <c r="Q24" s="8"/>
      <c r="S24" s="102">
        <v>21</v>
      </c>
      <c r="T24" s="303" t="e">
        <f t="shared" si="4"/>
        <v>#N/A</v>
      </c>
      <c r="U24" s="304"/>
      <c r="V24" s="103" t="e">
        <f t="shared" si="5"/>
        <v>#N/A</v>
      </c>
      <c r="W24" s="104"/>
      <c r="X24" s="104"/>
      <c r="Y24" s="105"/>
      <c r="Z24" s="8"/>
      <c r="AB24" s="102">
        <v>21</v>
      </c>
      <c r="AC24" s="303" t="e">
        <f t="shared" si="6"/>
        <v>#N/A</v>
      </c>
      <c r="AD24" s="304"/>
      <c r="AE24" s="103" t="e">
        <f t="shared" si="7"/>
        <v>#N/A</v>
      </c>
      <c r="AF24" s="104"/>
      <c r="AG24" s="104"/>
      <c r="AH24" s="105"/>
    </row>
    <row r="25" spans="1:34" ht="31.5" hidden="1" customHeight="1" x14ac:dyDescent="0.35">
      <c r="A25" s="102">
        <v>22</v>
      </c>
      <c r="B25" s="303" t="e">
        <f t="shared" si="0"/>
        <v>#N/A</v>
      </c>
      <c r="C25" s="304"/>
      <c r="D25" s="103" t="e">
        <f t="shared" si="1"/>
        <v>#N/A</v>
      </c>
      <c r="E25" s="104"/>
      <c r="F25" s="104"/>
      <c r="G25" s="105"/>
      <c r="H25" s="8"/>
      <c r="J25" s="102">
        <v>22</v>
      </c>
      <c r="K25" s="303" t="e">
        <f t="shared" si="2"/>
        <v>#N/A</v>
      </c>
      <c r="L25" s="304"/>
      <c r="M25" s="103" t="e">
        <f t="shared" si="3"/>
        <v>#N/A</v>
      </c>
      <c r="N25" s="104"/>
      <c r="O25" s="104"/>
      <c r="P25" s="105"/>
      <c r="Q25" s="8"/>
      <c r="S25" s="102">
        <v>22</v>
      </c>
      <c r="T25" s="303" t="e">
        <f t="shared" si="4"/>
        <v>#N/A</v>
      </c>
      <c r="U25" s="304"/>
      <c r="V25" s="103" t="e">
        <f t="shared" si="5"/>
        <v>#N/A</v>
      </c>
      <c r="W25" s="104"/>
      <c r="X25" s="104"/>
      <c r="Y25" s="105"/>
      <c r="Z25" s="8"/>
      <c r="AB25" s="102">
        <v>22</v>
      </c>
      <c r="AC25" s="303" t="e">
        <f t="shared" si="6"/>
        <v>#N/A</v>
      </c>
      <c r="AD25" s="304"/>
      <c r="AE25" s="103" t="e">
        <f t="shared" si="7"/>
        <v>#N/A</v>
      </c>
      <c r="AF25" s="104"/>
      <c r="AG25" s="104"/>
      <c r="AH25" s="105"/>
    </row>
    <row r="26" spans="1:34" ht="31.5" hidden="1" customHeight="1" thickBot="1" x14ac:dyDescent="0.4">
      <c r="A26" s="109">
        <v>23</v>
      </c>
      <c r="B26" s="303" t="e">
        <f t="shared" si="0"/>
        <v>#N/A</v>
      </c>
      <c r="C26" s="304"/>
      <c r="D26" s="103" t="e">
        <f t="shared" si="1"/>
        <v>#N/A</v>
      </c>
      <c r="E26" s="110"/>
      <c r="F26" s="110"/>
      <c r="G26" s="111"/>
      <c r="H26" s="8"/>
      <c r="J26" s="102">
        <v>23</v>
      </c>
      <c r="K26" s="303" t="e">
        <f t="shared" si="2"/>
        <v>#N/A</v>
      </c>
      <c r="L26" s="304"/>
      <c r="M26" s="103" t="e">
        <f t="shared" si="3"/>
        <v>#N/A</v>
      </c>
      <c r="N26" s="104"/>
      <c r="O26" s="104"/>
      <c r="P26" s="111"/>
      <c r="Q26" s="8"/>
      <c r="S26" s="102">
        <v>23</v>
      </c>
      <c r="T26" s="303" t="e">
        <f t="shared" si="4"/>
        <v>#N/A</v>
      </c>
      <c r="U26" s="304"/>
      <c r="V26" s="103" t="e">
        <f t="shared" si="5"/>
        <v>#N/A</v>
      </c>
      <c r="W26" s="104"/>
      <c r="X26" s="104"/>
      <c r="Y26" s="111"/>
      <c r="Z26" s="8"/>
      <c r="AB26" s="102">
        <v>23</v>
      </c>
      <c r="AC26" s="303" t="e">
        <f t="shared" si="6"/>
        <v>#N/A</v>
      </c>
      <c r="AD26" s="304"/>
      <c r="AE26" s="103" t="e">
        <f t="shared" si="7"/>
        <v>#N/A</v>
      </c>
      <c r="AF26" s="104"/>
      <c r="AG26" s="104"/>
      <c r="AH26" s="111"/>
    </row>
    <row r="27" spans="1:34" ht="33.75" customHeight="1" x14ac:dyDescent="0.4">
      <c r="A27" s="299" t="s">
        <v>115</v>
      </c>
      <c r="B27" s="299"/>
      <c r="C27" s="299"/>
      <c r="D27" s="300" t="s">
        <v>116</v>
      </c>
      <c r="E27" s="300"/>
      <c r="F27" s="300"/>
      <c r="J27" s="299" t="s">
        <v>115</v>
      </c>
      <c r="K27" s="299"/>
      <c r="L27" s="299"/>
      <c r="M27" s="300" t="s">
        <v>116</v>
      </c>
      <c r="N27" s="300"/>
      <c r="O27" s="300"/>
      <c r="S27" s="299" t="s">
        <v>115</v>
      </c>
      <c r="T27" s="299"/>
      <c r="U27" s="299"/>
      <c r="V27" s="300" t="s">
        <v>116</v>
      </c>
      <c r="W27" s="300"/>
      <c r="X27" s="300"/>
      <c r="AB27" s="299" t="s">
        <v>115</v>
      </c>
      <c r="AC27" s="299"/>
      <c r="AD27" s="299"/>
      <c r="AE27" s="300" t="s">
        <v>116</v>
      </c>
      <c r="AF27" s="300"/>
      <c r="AG27" s="300"/>
    </row>
    <row r="30" spans="1:34" x14ac:dyDescent="0.25">
      <c r="A30" t="s">
        <v>117</v>
      </c>
      <c r="B30" t="s">
        <v>118</v>
      </c>
      <c r="J30" t="s">
        <v>117</v>
      </c>
      <c r="K30" t="s">
        <v>118</v>
      </c>
      <c r="S30" t="s">
        <v>117</v>
      </c>
      <c r="T30" t="s">
        <v>118</v>
      </c>
      <c r="AB30" t="s">
        <v>117</v>
      </c>
      <c r="AC30" t="s">
        <v>118</v>
      </c>
    </row>
    <row r="31" spans="1:34" x14ac:dyDescent="0.25">
      <c r="A31">
        <f>'3.kolo'!C6</f>
        <v>0</v>
      </c>
      <c r="B31">
        <f>'3.kolo'!C5</f>
        <v>0</v>
      </c>
      <c r="C31" t="str">
        <f>'3.kolo'!$B$5</f>
        <v>Bratislava III. -                     My fishing SR</v>
      </c>
      <c r="D31">
        <v>1</v>
      </c>
      <c r="E31" t="e">
        <f>VLOOKUP($D31,$A$31:$B$53,COLUMN($B$31:$B$53),0)</f>
        <v>#N/A</v>
      </c>
      <c r="F31" t="e">
        <f>VLOOKUP($D31,$A$31:$C$53,3,0)</f>
        <v>#N/A</v>
      </c>
      <c r="J31">
        <f>'3.kolo'!F6</f>
        <v>0</v>
      </c>
      <c r="K31">
        <f>'3.kolo'!F5</f>
        <v>0</v>
      </c>
      <c r="L31" t="str">
        <f>'3.kolo'!$B$5</f>
        <v>Bratislava III. -                     My fishing SR</v>
      </c>
      <c r="M31">
        <v>1</v>
      </c>
      <c r="N31" t="e">
        <f>VLOOKUP($M31,$J$31:$K$53,2,0)</f>
        <v>#N/A</v>
      </c>
      <c r="O31" t="e">
        <f>VLOOKUP($M31,$J$31:$L$53,3,0)</f>
        <v>#N/A</v>
      </c>
      <c r="S31">
        <f>'3.kolo'!I6</f>
        <v>0</v>
      </c>
      <c r="T31">
        <f>'3.kolo'!I5</f>
        <v>0</v>
      </c>
      <c r="U31" t="str">
        <f>'3.kolo'!$B$5</f>
        <v>Bratislava III. -                     My fishing SR</v>
      </c>
      <c r="V31">
        <v>1</v>
      </c>
      <c r="W31" t="e">
        <f>VLOOKUP($V31,$S$31:$T$53,2,0)</f>
        <v>#N/A</v>
      </c>
      <c r="X31" t="e">
        <f>VLOOKUP($V31,$S$31:$U$53,3,0)</f>
        <v>#N/A</v>
      </c>
      <c r="AB31">
        <f>'3.kolo'!L6</f>
        <v>0</v>
      </c>
      <c r="AC31">
        <f>'3.kolo'!L5</f>
        <v>0</v>
      </c>
      <c r="AD31" t="str">
        <f>'3.kolo'!$B$5</f>
        <v>Bratislava III. -                     My fishing SR</v>
      </c>
      <c r="AE31">
        <v>1</v>
      </c>
      <c r="AF31" t="e">
        <f>VLOOKUP($AE31,$AB$31:$AC$53,2,0)</f>
        <v>#N/A</v>
      </c>
      <c r="AG31" t="e">
        <f>VLOOKUP($AE31,$AB$31:$AD$53,3,0)</f>
        <v>#N/A</v>
      </c>
    </row>
    <row r="32" spans="1:34" x14ac:dyDescent="0.25">
      <c r="A32">
        <f>'3.kolo'!C8</f>
        <v>0</v>
      </c>
      <c r="B32">
        <f>'3.kolo'!C7</f>
        <v>0</v>
      </c>
      <c r="C32" t="str">
        <f>'3.kolo'!$B$7</f>
        <v>Bratislava V.                  - Abramis A</v>
      </c>
      <c r="D32">
        <v>2</v>
      </c>
      <c r="E32" t="e">
        <f t="shared" ref="E32:E53" si="8">VLOOKUP($D32,$A$31:$B$53,COLUMN($B$31:$B$53),0)</f>
        <v>#N/A</v>
      </c>
      <c r="F32" t="e">
        <f t="shared" ref="F32:F53" si="9">VLOOKUP($D32,$A$31:$C$53,3,0)</f>
        <v>#N/A</v>
      </c>
      <c r="J32">
        <f>'3.kolo'!F8</f>
        <v>0</v>
      </c>
      <c r="K32">
        <f>'3.kolo'!F7</f>
        <v>0</v>
      </c>
      <c r="L32" t="str">
        <f>'3.kolo'!$B$7</f>
        <v>Bratislava V.                  - Abramis A</v>
      </c>
      <c r="M32">
        <v>2</v>
      </c>
      <c r="N32" t="e">
        <f t="shared" ref="N32:N53" si="10">VLOOKUP($M32,$J$31:$K$53,2,0)</f>
        <v>#N/A</v>
      </c>
      <c r="O32" t="e">
        <f t="shared" ref="O32:O53" si="11">VLOOKUP($M32,$J$31:$L$53,3,0)</f>
        <v>#N/A</v>
      </c>
      <c r="S32">
        <f>'3.kolo'!I8</f>
        <v>0</v>
      </c>
      <c r="T32">
        <f>'3.kolo'!I7</f>
        <v>0</v>
      </c>
      <c r="U32" t="str">
        <f>'3.kolo'!$B$7</f>
        <v>Bratislava V.                  - Abramis A</v>
      </c>
      <c r="V32">
        <v>2</v>
      </c>
      <c r="W32" t="e">
        <f t="shared" ref="W32:W53" si="12">VLOOKUP($V32,$S$31:$T$53,2,0)</f>
        <v>#N/A</v>
      </c>
      <c r="X32" t="e">
        <f t="shared" ref="X32:X53" si="13">VLOOKUP($V32,$S$31:$U$53,3,0)</f>
        <v>#N/A</v>
      </c>
      <c r="AB32">
        <f>'3.kolo'!L8</f>
        <v>0</v>
      </c>
      <c r="AC32">
        <f>'3.kolo'!L7</f>
        <v>0</v>
      </c>
      <c r="AD32" t="str">
        <f>'3.kolo'!$B$7</f>
        <v>Bratislava V.                  - Abramis A</v>
      </c>
      <c r="AE32">
        <v>2</v>
      </c>
      <c r="AF32" t="e">
        <f t="shared" ref="AF32:AF53" si="14">VLOOKUP($AE32,$AB$31:$AC$53,2,0)</f>
        <v>#N/A</v>
      </c>
      <c r="AG32" t="e">
        <f t="shared" ref="AG32:AG53" si="15">VLOOKUP($AE32,$AB$31:$AD$53,3,0)</f>
        <v>#N/A</v>
      </c>
    </row>
    <row r="33" spans="1:33" x14ac:dyDescent="0.25">
      <c r="A33">
        <f>'3.kolo'!C10</f>
        <v>0</v>
      </c>
      <c r="B33">
        <f>'3.kolo'!C9</f>
        <v>0</v>
      </c>
      <c r="C33" t="str">
        <f>'3.kolo'!$B$9</f>
        <v>Dunajská Lužná MVDE</v>
      </c>
      <c r="D33">
        <v>3</v>
      </c>
      <c r="E33" t="e">
        <f t="shared" si="8"/>
        <v>#N/A</v>
      </c>
      <c r="F33" t="e">
        <f t="shared" si="9"/>
        <v>#N/A</v>
      </c>
      <c r="J33">
        <f>'3.kolo'!F10</f>
        <v>0</v>
      </c>
      <c r="K33">
        <f>'3.kolo'!F9</f>
        <v>0</v>
      </c>
      <c r="L33" t="str">
        <f>'3.kolo'!$B$9</f>
        <v>Dunajská Lužná MVDE</v>
      </c>
      <c r="M33">
        <v>3</v>
      </c>
      <c r="N33" t="e">
        <f t="shared" si="10"/>
        <v>#N/A</v>
      </c>
      <c r="O33" t="e">
        <f t="shared" si="11"/>
        <v>#N/A</v>
      </c>
      <c r="S33">
        <f>'3.kolo'!I10</f>
        <v>0</v>
      </c>
      <c r="T33">
        <f>'3.kolo'!I9</f>
        <v>0</v>
      </c>
      <c r="U33" t="str">
        <f>'3.kolo'!$B$9</f>
        <v>Dunajská Lužná MVDE</v>
      </c>
      <c r="V33">
        <v>3</v>
      </c>
      <c r="W33" t="e">
        <f t="shared" si="12"/>
        <v>#N/A</v>
      </c>
      <c r="X33" t="e">
        <f t="shared" si="13"/>
        <v>#N/A</v>
      </c>
      <c r="AB33">
        <f>'3.kolo'!L10</f>
        <v>0</v>
      </c>
      <c r="AC33">
        <f>'3.kolo'!L9</f>
        <v>0</v>
      </c>
      <c r="AD33" t="str">
        <f>'3.kolo'!$B$9</f>
        <v>Dunajská Lužná MVDE</v>
      </c>
      <c r="AE33">
        <v>3</v>
      </c>
      <c r="AF33" t="e">
        <f t="shared" si="14"/>
        <v>#N/A</v>
      </c>
      <c r="AG33" t="e">
        <f t="shared" si="15"/>
        <v>#N/A</v>
      </c>
    </row>
    <row r="34" spans="1:33" x14ac:dyDescent="0.25">
      <c r="A34">
        <f>'3.kolo'!C12</f>
        <v>0</v>
      </c>
      <c r="B34">
        <f>'3.kolo'!C11</f>
        <v>0</v>
      </c>
      <c r="C34" t="str">
        <f>'3.kolo'!$B$11</f>
        <v>Dunajská Streda Arapaima FFT</v>
      </c>
      <c r="D34">
        <v>4</v>
      </c>
      <c r="E34" t="e">
        <f t="shared" si="8"/>
        <v>#N/A</v>
      </c>
      <c r="F34" t="e">
        <f t="shared" si="9"/>
        <v>#N/A</v>
      </c>
      <c r="J34">
        <f>'3.kolo'!F12</f>
        <v>0</v>
      </c>
      <c r="K34">
        <f>'3.kolo'!F11</f>
        <v>0</v>
      </c>
      <c r="L34" t="str">
        <f>'3.kolo'!$B$11</f>
        <v>Dunajská Streda Arapaima FFT</v>
      </c>
      <c r="M34">
        <v>4</v>
      </c>
      <c r="N34" t="e">
        <f t="shared" si="10"/>
        <v>#N/A</v>
      </c>
      <c r="O34" t="e">
        <f t="shared" si="11"/>
        <v>#N/A</v>
      </c>
      <c r="S34">
        <f>'3.kolo'!I12</f>
        <v>0</v>
      </c>
      <c r="T34">
        <f>'3.kolo'!I11</f>
        <v>0</v>
      </c>
      <c r="U34" t="str">
        <f>'3.kolo'!$B$11</f>
        <v>Dunajská Streda Arapaima FFT</v>
      </c>
      <c r="V34">
        <v>4</v>
      </c>
      <c r="W34" t="e">
        <f t="shared" si="12"/>
        <v>#N/A</v>
      </c>
      <c r="X34" t="e">
        <f t="shared" si="13"/>
        <v>#N/A</v>
      </c>
      <c r="AB34">
        <f>'3.kolo'!L12</f>
        <v>0</v>
      </c>
      <c r="AC34">
        <f>'3.kolo'!L11</f>
        <v>0</v>
      </c>
      <c r="AD34" t="str">
        <f>'3.kolo'!$B$11</f>
        <v>Dunajská Streda Arapaima FFT</v>
      </c>
      <c r="AE34">
        <v>4</v>
      </c>
      <c r="AF34" t="e">
        <f t="shared" si="14"/>
        <v>#N/A</v>
      </c>
      <c r="AG34" t="e">
        <f t="shared" si="15"/>
        <v>#N/A</v>
      </c>
    </row>
    <row r="35" spans="1:33" x14ac:dyDescent="0.25">
      <c r="A35">
        <f>'3.kolo'!C14</f>
        <v>0</v>
      </c>
      <c r="B35">
        <f>'3.kolo'!C13</f>
        <v>0</v>
      </c>
      <c r="C35" t="str">
        <f>'3.kolo'!$B$13</f>
        <v>Dunajská Streda Arapaima MT</v>
      </c>
      <c r="D35">
        <v>5</v>
      </c>
      <c r="E35" t="e">
        <f t="shared" si="8"/>
        <v>#N/A</v>
      </c>
      <c r="F35" t="e">
        <f t="shared" si="9"/>
        <v>#N/A</v>
      </c>
      <c r="J35">
        <f>'3.kolo'!F14</f>
        <v>0</v>
      </c>
      <c r="K35">
        <f>'3.kolo'!F13</f>
        <v>0</v>
      </c>
      <c r="L35" t="str">
        <f>'3.kolo'!$B$13</f>
        <v>Dunajská Streda Arapaima MT</v>
      </c>
      <c r="M35">
        <v>5</v>
      </c>
      <c r="N35" t="e">
        <f t="shared" si="10"/>
        <v>#N/A</v>
      </c>
      <c r="O35" t="e">
        <f t="shared" si="11"/>
        <v>#N/A</v>
      </c>
      <c r="S35">
        <f>'3.kolo'!I14</f>
        <v>0</v>
      </c>
      <c r="T35">
        <f>'3.kolo'!I13</f>
        <v>0</v>
      </c>
      <c r="U35" t="str">
        <f>'3.kolo'!$B$13</f>
        <v>Dunajská Streda Arapaima MT</v>
      </c>
      <c r="V35">
        <v>5</v>
      </c>
      <c r="W35" t="e">
        <f t="shared" si="12"/>
        <v>#N/A</v>
      </c>
      <c r="X35" t="e">
        <f t="shared" si="13"/>
        <v>#N/A</v>
      </c>
      <c r="AB35">
        <f>'3.kolo'!L14</f>
        <v>0</v>
      </c>
      <c r="AC35">
        <f>'3.kolo'!L13</f>
        <v>0</v>
      </c>
      <c r="AD35" t="str">
        <f>'3.kolo'!$B$13</f>
        <v>Dunajská Streda Arapaima MT</v>
      </c>
      <c r="AE35">
        <v>5</v>
      </c>
      <c r="AF35" t="e">
        <f t="shared" si="14"/>
        <v>#N/A</v>
      </c>
      <c r="AG35" t="e">
        <f t="shared" si="15"/>
        <v>#N/A</v>
      </c>
    </row>
    <row r="36" spans="1:33" x14ac:dyDescent="0.25">
      <c r="A36">
        <f>'3.kolo'!C16</f>
        <v>0</v>
      </c>
      <c r="B36">
        <f>'3.kolo'!C15</f>
        <v>0</v>
      </c>
      <c r="C36" t="str">
        <f>'3.kolo'!$B$15</f>
        <v>Dunajská Streda Haldorádo</v>
      </c>
      <c r="D36">
        <v>6</v>
      </c>
      <c r="E36" t="e">
        <f t="shared" si="8"/>
        <v>#N/A</v>
      </c>
      <c r="F36" t="e">
        <f t="shared" si="9"/>
        <v>#N/A</v>
      </c>
      <c r="J36">
        <f>'3.kolo'!F16</f>
        <v>0</v>
      </c>
      <c r="K36">
        <f>'3.kolo'!F15</f>
        <v>0</v>
      </c>
      <c r="L36" t="str">
        <f>'3.kolo'!$B$15</f>
        <v>Dunajská Streda Haldorádo</v>
      </c>
      <c r="M36">
        <v>6</v>
      </c>
      <c r="N36" t="e">
        <f t="shared" si="10"/>
        <v>#N/A</v>
      </c>
      <c r="O36" t="e">
        <f t="shared" si="11"/>
        <v>#N/A</v>
      </c>
      <c r="S36">
        <f>'3.kolo'!I16</f>
        <v>0</v>
      </c>
      <c r="T36">
        <f>'3.kolo'!I15</f>
        <v>0</v>
      </c>
      <c r="U36" t="str">
        <f>'3.kolo'!$B$15</f>
        <v>Dunajská Streda Haldorádo</v>
      </c>
      <c r="V36">
        <v>6</v>
      </c>
      <c r="W36" t="e">
        <f t="shared" si="12"/>
        <v>#N/A</v>
      </c>
      <c r="X36" t="e">
        <f t="shared" si="13"/>
        <v>#N/A</v>
      </c>
      <c r="AB36">
        <f>'3.kolo'!L16</f>
        <v>0</v>
      </c>
      <c r="AC36">
        <f>'3.kolo'!L15</f>
        <v>0</v>
      </c>
      <c r="AD36" t="str">
        <f>'3.kolo'!$B$15</f>
        <v>Dunajská Streda Haldorádo</v>
      </c>
      <c r="AE36">
        <v>6</v>
      </c>
      <c r="AF36" t="e">
        <f t="shared" si="14"/>
        <v>#N/A</v>
      </c>
      <c r="AG36" t="e">
        <f t="shared" si="15"/>
        <v>#N/A</v>
      </c>
    </row>
    <row r="37" spans="1:33" x14ac:dyDescent="0.25">
      <c r="A37">
        <f>'3.kolo'!C18</f>
        <v>0</v>
      </c>
      <c r="B37">
        <f>'3.kolo'!C17</f>
        <v>0</v>
      </c>
      <c r="C37" t="str">
        <f>'3.kolo'!$B$17</f>
        <v xml:space="preserve">Dunajská Streda Szenzál     </v>
      </c>
      <c r="D37">
        <v>7</v>
      </c>
      <c r="E37" t="e">
        <f t="shared" si="8"/>
        <v>#N/A</v>
      </c>
      <c r="F37" t="e">
        <f t="shared" si="9"/>
        <v>#N/A</v>
      </c>
      <c r="J37">
        <f>'3.kolo'!F18</f>
        <v>0</v>
      </c>
      <c r="K37">
        <f>'3.kolo'!F17</f>
        <v>0</v>
      </c>
      <c r="L37" t="str">
        <f>'3.kolo'!$B$17</f>
        <v xml:space="preserve">Dunajská Streda Szenzál     </v>
      </c>
      <c r="M37">
        <v>7</v>
      </c>
      <c r="N37" t="e">
        <f t="shared" si="10"/>
        <v>#N/A</v>
      </c>
      <c r="O37" t="e">
        <f t="shared" si="11"/>
        <v>#N/A</v>
      </c>
      <c r="S37">
        <f>'3.kolo'!I18</f>
        <v>0</v>
      </c>
      <c r="T37">
        <f>'3.kolo'!I17</f>
        <v>0</v>
      </c>
      <c r="U37" t="str">
        <f>'3.kolo'!$B$17</f>
        <v xml:space="preserve">Dunajská Streda Szenzál     </v>
      </c>
      <c r="V37">
        <v>7</v>
      </c>
      <c r="W37" t="e">
        <f t="shared" si="12"/>
        <v>#N/A</v>
      </c>
      <c r="X37" t="e">
        <f t="shared" si="13"/>
        <v>#N/A</v>
      </c>
      <c r="AB37">
        <f>'3.kolo'!L18</f>
        <v>0</v>
      </c>
      <c r="AC37">
        <f>'3.kolo'!L17</f>
        <v>0</v>
      </c>
      <c r="AD37" t="str">
        <f>'3.kolo'!$B$17</f>
        <v xml:space="preserve">Dunajská Streda Szenzál     </v>
      </c>
      <c r="AE37">
        <v>7</v>
      </c>
      <c r="AF37" t="e">
        <f t="shared" si="14"/>
        <v>#N/A</v>
      </c>
      <c r="AG37" t="e">
        <f t="shared" si="15"/>
        <v>#N/A</v>
      </c>
    </row>
    <row r="38" spans="1:33" x14ac:dyDescent="0.25">
      <c r="A38">
        <f>'3.kolo'!C20</f>
        <v>0</v>
      </c>
      <c r="B38">
        <f>'3.kolo'!C19</f>
        <v>0</v>
      </c>
      <c r="C38" t="str">
        <f>'3.kolo'!$B$19</f>
        <v xml:space="preserve">Galanta             Sensas </v>
      </c>
      <c r="D38">
        <v>8</v>
      </c>
      <c r="E38" t="e">
        <f t="shared" si="8"/>
        <v>#N/A</v>
      </c>
      <c r="F38" t="e">
        <f t="shared" si="9"/>
        <v>#N/A</v>
      </c>
      <c r="J38">
        <f>'3.kolo'!F20</f>
        <v>0</v>
      </c>
      <c r="K38">
        <f>'3.kolo'!F19</f>
        <v>0</v>
      </c>
      <c r="L38" t="str">
        <f>'3.kolo'!$B$19</f>
        <v xml:space="preserve">Galanta             Sensas </v>
      </c>
      <c r="M38">
        <v>8</v>
      </c>
      <c r="N38" t="e">
        <f t="shared" si="10"/>
        <v>#N/A</v>
      </c>
      <c r="O38" t="e">
        <f t="shared" si="11"/>
        <v>#N/A</v>
      </c>
      <c r="S38">
        <f>'3.kolo'!I20</f>
        <v>0</v>
      </c>
      <c r="T38">
        <f>'3.kolo'!I19</f>
        <v>0</v>
      </c>
      <c r="U38" t="str">
        <f>'3.kolo'!$B$19</f>
        <v xml:space="preserve">Galanta             Sensas </v>
      </c>
      <c r="V38">
        <v>8</v>
      </c>
      <c r="W38" t="e">
        <f t="shared" si="12"/>
        <v>#N/A</v>
      </c>
      <c r="X38" t="e">
        <f t="shared" si="13"/>
        <v>#N/A</v>
      </c>
      <c r="AB38">
        <f>'3.kolo'!L20</f>
        <v>0</v>
      </c>
      <c r="AC38">
        <f>'3.kolo'!L19</f>
        <v>0</v>
      </c>
      <c r="AD38" t="str">
        <f>'3.kolo'!$B$19</f>
        <v xml:space="preserve">Galanta             Sensas </v>
      </c>
      <c r="AE38">
        <v>8</v>
      </c>
      <c r="AF38" t="e">
        <f t="shared" si="14"/>
        <v>#N/A</v>
      </c>
      <c r="AG38" t="e">
        <f t="shared" si="15"/>
        <v>#N/A</v>
      </c>
    </row>
    <row r="39" spans="1:33" x14ac:dyDescent="0.25">
      <c r="A39">
        <f>'3.kolo'!C22</f>
        <v>0</v>
      </c>
      <c r="B39">
        <f>'3.kolo'!C21</f>
        <v>0</v>
      </c>
      <c r="C39" t="str">
        <f>'3.kolo'!$B$21</f>
        <v>Hlohovec</v>
      </c>
      <c r="D39">
        <v>9</v>
      </c>
      <c r="E39" t="e">
        <f t="shared" si="8"/>
        <v>#N/A</v>
      </c>
      <c r="F39" t="e">
        <f t="shared" si="9"/>
        <v>#N/A</v>
      </c>
      <c r="J39">
        <f>'3.kolo'!F22</f>
        <v>0</v>
      </c>
      <c r="K39">
        <f>'3.kolo'!F21</f>
        <v>0</v>
      </c>
      <c r="L39" t="str">
        <f>'3.kolo'!$B$21</f>
        <v>Hlohovec</v>
      </c>
      <c r="M39">
        <v>9</v>
      </c>
      <c r="N39" t="e">
        <f t="shared" si="10"/>
        <v>#N/A</v>
      </c>
      <c r="O39" t="e">
        <f t="shared" si="11"/>
        <v>#N/A</v>
      </c>
      <c r="S39">
        <f>'3.kolo'!I22</f>
        <v>0</v>
      </c>
      <c r="T39">
        <f>'3.kolo'!I21</f>
        <v>0</v>
      </c>
      <c r="U39" t="str">
        <f>'3.kolo'!$B$21</f>
        <v>Hlohovec</v>
      </c>
      <c r="V39">
        <v>9</v>
      </c>
      <c r="W39" t="e">
        <f t="shared" si="12"/>
        <v>#N/A</v>
      </c>
      <c r="X39" t="e">
        <f t="shared" si="13"/>
        <v>#N/A</v>
      </c>
      <c r="AB39">
        <f>'3.kolo'!L22</f>
        <v>0</v>
      </c>
      <c r="AC39">
        <f>'3.kolo'!L21</f>
        <v>0</v>
      </c>
      <c r="AD39" t="str">
        <f>'3.kolo'!$B$21</f>
        <v>Hlohovec</v>
      </c>
      <c r="AE39">
        <v>9</v>
      </c>
      <c r="AF39" t="e">
        <f t="shared" si="14"/>
        <v>#N/A</v>
      </c>
      <c r="AG39" t="e">
        <f t="shared" si="15"/>
        <v>#N/A</v>
      </c>
    </row>
    <row r="40" spans="1:33" x14ac:dyDescent="0.25">
      <c r="A40">
        <f>'3.kolo'!C24</f>
        <v>0</v>
      </c>
      <c r="B40">
        <f>'3.kolo'!C23</f>
        <v>0</v>
      </c>
      <c r="C40" t="str">
        <f>'3.kolo'!$B$23</f>
        <v>Levice</v>
      </c>
      <c r="D40">
        <v>10</v>
      </c>
      <c r="E40" t="e">
        <f t="shared" si="8"/>
        <v>#N/A</v>
      </c>
      <c r="F40" t="e">
        <f t="shared" si="9"/>
        <v>#N/A</v>
      </c>
      <c r="J40">
        <f>'3.kolo'!F24</f>
        <v>0</v>
      </c>
      <c r="K40">
        <f>'3.kolo'!F23</f>
        <v>0</v>
      </c>
      <c r="L40" t="str">
        <f>'3.kolo'!$B$23</f>
        <v>Levice</v>
      </c>
      <c r="M40">
        <v>10</v>
      </c>
      <c r="N40" t="e">
        <f t="shared" si="10"/>
        <v>#N/A</v>
      </c>
      <c r="O40" t="e">
        <f t="shared" si="11"/>
        <v>#N/A</v>
      </c>
      <c r="S40">
        <f>'3.kolo'!I24</f>
        <v>0</v>
      </c>
      <c r="T40">
        <f>'3.kolo'!I23</f>
        <v>0</v>
      </c>
      <c r="U40" t="str">
        <f>'3.kolo'!$B$23</f>
        <v>Levice</v>
      </c>
      <c r="V40">
        <v>10</v>
      </c>
      <c r="W40" t="e">
        <f t="shared" si="12"/>
        <v>#N/A</v>
      </c>
      <c r="X40" t="e">
        <f t="shared" si="13"/>
        <v>#N/A</v>
      </c>
      <c r="AB40">
        <f>'3.kolo'!L24</f>
        <v>0</v>
      </c>
      <c r="AC40">
        <f>'3.kolo'!L23</f>
        <v>0</v>
      </c>
      <c r="AD40" t="str">
        <f>'3.kolo'!$B$23</f>
        <v>Levice</v>
      </c>
      <c r="AE40">
        <v>10</v>
      </c>
      <c r="AF40" t="e">
        <f t="shared" si="14"/>
        <v>#N/A</v>
      </c>
      <c r="AG40" t="e">
        <f t="shared" si="15"/>
        <v>#N/A</v>
      </c>
    </row>
    <row r="41" spans="1:33" x14ac:dyDescent="0.25">
      <c r="A41">
        <f>'3.kolo'!C26</f>
        <v>0</v>
      </c>
      <c r="B41">
        <f>'3.kolo'!C25</f>
        <v>0</v>
      </c>
      <c r="C41" t="str">
        <f>'3.kolo'!$B$25</f>
        <v>Marcelová -                            Yellowfish</v>
      </c>
      <c r="D41">
        <v>11</v>
      </c>
      <c r="E41" t="e">
        <f t="shared" si="8"/>
        <v>#N/A</v>
      </c>
      <c r="F41" t="e">
        <f t="shared" si="9"/>
        <v>#N/A</v>
      </c>
      <c r="J41">
        <f>'3.kolo'!F26</f>
        <v>0</v>
      </c>
      <c r="K41">
        <f>'3.kolo'!F25</f>
        <v>0</v>
      </c>
      <c r="L41" t="str">
        <f>'3.kolo'!$B$25</f>
        <v>Marcelová -                            Yellowfish</v>
      </c>
      <c r="M41">
        <v>11</v>
      </c>
      <c r="N41" t="e">
        <f t="shared" si="10"/>
        <v>#N/A</v>
      </c>
      <c r="O41" t="e">
        <f t="shared" si="11"/>
        <v>#N/A</v>
      </c>
      <c r="S41">
        <f>'3.kolo'!I26</f>
        <v>0</v>
      </c>
      <c r="T41">
        <f>'3.kolo'!I25</f>
        <v>0</v>
      </c>
      <c r="U41" t="str">
        <f>'3.kolo'!$B$25</f>
        <v>Marcelová -                            Yellowfish</v>
      </c>
      <c r="V41">
        <v>11</v>
      </c>
      <c r="W41" t="e">
        <f t="shared" si="12"/>
        <v>#N/A</v>
      </c>
      <c r="X41" t="e">
        <f t="shared" si="13"/>
        <v>#N/A</v>
      </c>
      <c r="AB41">
        <f>'3.kolo'!L26</f>
        <v>0</v>
      </c>
      <c r="AC41">
        <f>'3.kolo'!L25</f>
        <v>0</v>
      </c>
      <c r="AD41" t="str">
        <f>'3.kolo'!$B$25</f>
        <v>Marcelová -                            Yellowfish</v>
      </c>
      <c r="AE41">
        <v>11</v>
      </c>
      <c r="AF41" t="e">
        <f t="shared" si="14"/>
        <v>#N/A</v>
      </c>
      <c r="AG41" t="e">
        <f t="shared" si="15"/>
        <v>#N/A</v>
      </c>
    </row>
    <row r="42" spans="1:33" x14ac:dyDescent="0.25">
      <c r="A42">
        <f>'3.kolo'!C28</f>
        <v>0</v>
      </c>
      <c r="B42">
        <f>'3.kolo'!C27</f>
        <v>0</v>
      </c>
      <c r="C42" t="str">
        <f>'3.kolo'!$B$27</f>
        <v>Nová Baňa CARPIO</v>
      </c>
      <c r="D42">
        <v>12</v>
      </c>
      <c r="E42" t="e">
        <f t="shared" si="8"/>
        <v>#N/A</v>
      </c>
      <c r="F42" t="e">
        <f t="shared" si="9"/>
        <v>#N/A</v>
      </c>
      <c r="J42">
        <f>'3.kolo'!F28</f>
        <v>0</v>
      </c>
      <c r="K42">
        <f>'3.kolo'!F27</f>
        <v>0</v>
      </c>
      <c r="L42" t="str">
        <f>'3.kolo'!$B$27</f>
        <v>Nová Baňa CARPIO</v>
      </c>
      <c r="M42">
        <v>12</v>
      </c>
      <c r="N42" t="e">
        <f t="shared" si="10"/>
        <v>#N/A</v>
      </c>
      <c r="O42" t="e">
        <f t="shared" si="11"/>
        <v>#N/A</v>
      </c>
      <c r="S42">
        <f>'3.kolo'!I28</f>
        <v>0</v>
      </c>
      <c r="T42">
        <f>'3.kolo'!I27</f>
        <v>0</v>
      </c>
      <c r="U42" t="str">
        <f>'3.kolo'!$B$27</f>
        <v>Nová Baňa CARPIO</v>
      </c>
      <c r="V42">
        <v>12</v>
      </c>
      <c r="W42" t="e">
        <f t="shared" si="12"/>
        <v>#N/A</v>
      </c>
      <c r="X42" t="e">
        <f t="shared" si="13"/>
        <v>#N/A</v>
      </c>
      <c r="AB42">
        <f>'3.kolo'!L28</f>
        <v>0</v>
      </c>
      <c r="AC42">
        <f>'3.kolo'!L27</f>
        <v>0</v>
      </c>
      <c r="AD42" t="str">
        <f>'3.kolo'!$B$27</f>
        <v>Nová Baňa CARPIO</v>
      </c>
      <c r="AE42">
        <v>12</v>
      </c>
      <c r="AF42" t="e">
        <f t="shared" si="14"/>
        <v>#N/A</v>
      </c>
      <c r="AG42" t="e">
        <f t="shared" si="15"/>
        <v>#N/A</v>
      </c>
    </row>
    <row r="43" spans="1:33" x14ac:dyDescent="0.25">
      <c r="A43">
        <f>'3.kolo'!C30</f>
        <v>0</v>
      </c>
      <c r="B43">
        <f>'3.kolo'!C29</f>
        <v>0</v>
      </c>
      <c r="C43" t="str">
        <f>'3.kolo'!$B$29</f>
        <v>Nové Zámky</v>
      </c>
      <c r="D43">
        <v>13</v>
      </c>
      <c r="E43" t="e">
        <f t="shared" si="8"/>
        <v>#N/A</v>
      </c>
      <c r="F43" t="e">
        <f t="shared" si="9"/>
        <v>#N/A</v>
      </c>
      <c r="J43">
        <f>'3.kolo'!F30</f>
        <v>0</v>
      </c>
      <c r="K43">
        <f>'3.kolo'!F29</f>
        <v>0</v>
      </c>
      <c r="L43" t="str">
        <f>'3.kolo'!$B$29</f>
        <v>Nové Zámky</v>
      </c>
      <c r="M43">
        <v>13</v>
      </c>
      <c r="N43" t="e">
        <f t="shared" si="10"/>
        <v>#N/A</v>
      </c>
      <c r="O43" t="e">
        <f t="shared" si="11"/>
        <v>#N/A</v>
      </c>
      <c r="S43">
        <f>'3.kolo'!I30</f>
        <v>0</v>
      </c>
      <c r="T43">
        <f>'3.kolo'!I29</f>
        <v>0</v>
      </c>
      <c r="U43" t="str">
        <f>'3.kolo'!$B$29</f>
        <v>Nové Zámky</v>
      </c>
      <c r="V43">
        <v>13</v>
      </c>
      <c r="W43" t="e">
        <f t="shared" si="12"/>
        <v>#N/A</v>
      </c>
      <c r="X43" t="e">
        <f t="shared" si="13"/>
        <v>#N/A</v>
      </c>
      <c r="AB43">
        <f>'3.kolo'!L30</f>
        <v>0</v>
      </c>
      <c r="AC43">
        <f>'3.kolo'!L29</f>
        <v>0</v>
      </c>
      <c r="AD43" t="str">
        <f>'3.kolo'!$B$29</f>
        <v>Nové Zámky</v>
      </c>
      <c r="AE43">
        <v>13</v>
      </c>
      <c r="AF43" t="e">
        <f t="shared" si="14"/>
        <v>#N/A</v>
      </c>
      <c r="AG43" t="e">
        <f t="shared" si="15"/>
        <v>#N/A</v>
      </c>
    </row>
    <row r="44" spans="1:33" x14ac:dyDescent="0.25">
      <c r="A44">
        <f>'3.kolo'!C32</f>
        <v>0</v>
      </c>
      <c r="B44">
        <f>'3.kolo'!C31</f>
        <v>0</v>
      </c>
      <c r="C44" t="str">
        <f>'3.kolo'!$B$31</f>
        <v xml:space="preserve">Stará Turá -                         NIKL Method </v>
      </c>
      <c r="D44">
        <v>14</v>
      </c>
      <c r="E44" t="e">
        <f t="shared" si="8"/>
        <v>#N/A</v>
      </c>
      <c r="F44" t="e">
        <f t="shared" si="9"/>
        <v>#N/A</v>
      </c>
      <c r="J44">
        <f>'3.kolo'!F32</f>
        <v>0</v>
      </c>
      <c r="K44">
        <f>'3.kolo'!F31</f>
        <v>0</v>
      </c>
      <c r="L44" t="str">
        <f>'3.kolo'!$B$31</f>
        <v xml:space="preserve">Stará Turá -                         NIKL Method </v>
      </c>
      <c r="M44">
        <v>14</v>
      </c>
      <c r="N44" t="e">
        <f t="shared" si="10"/>
        <v>#N/A</v>
      </c>
      <c r="O44" t="e">
        <f t="shared" si="11"/>
        <v>#N/A</v>
      </c>
      <c r="S44">
        <f>'3.kolo'!I32</f>
        <v>0</v>
      </c>
      <c r="T44">
        <f>'3.kolo'!I31</f>
        <v>0</v>
      </c>
      <c r="U44" t="str">
        <f>'3.kolo'!$B$31</f>
        <v xml:space="preserve">Stará Turá -                         NIKL Method </v>
      </c>
      <c r="V44">
        <v>14</v>
      </c>
      <c r="W44" t="e">
        <f t="shared" si="12"/>
        <v>#N/A</v>
      </c>
      <c r="X44" t="e">
        <f t="shared" si="13"/>
        <v>#N/A</v>
      </c>
      <c r="AB44">
        <f>'3.kolo'!L32</f>
        <v>0</v>
      </c>
      <c r="AC44">
        <f>'3.kolo'!L31</f>
        <v>0</v>
      </c>
      <c r="AD44" t="str">
        <f>'3.kolo'!$B$31</f>
        <v xml:space="preserve">Stará Turá -                         NIKL Method </v>
      </c>
      <c r="AE44">
        <v>14</v>
      </c>
      <c r="AF44" t="e">
        <f t="shared" si="14"/>
        <v>#N/A</v>
      </c>
      <c r="AG44" t="e">
        <f t="shared" si="15"/>
        <v>#N/A</v>
      </c>
    </row>
    <row r="45" spans="1:33" x14ac:dyDescent="0.25">
      <c r="A45">
        <f>'3.kolo'!C34</f>
        <v>0</v>
      </c>
      <c r="B45">
        <f>'3.kolo'!C33</f>
        <v>0</v>
      </c>
      <c r="C45" t="str">
        <f>'3.kolo'!$B$33</f>
        <v>Štúrovo-                             Maver Timármix</v>
      </c>
      <c r="D45">
        <v>15</v>
      </c>
      <c r="E45" t="e">
        <f t="shared" si="8"/>
        <v>#N/A</v>
      </c>
      <c r="F45" t="e">
        <f t="shared" si="9"/>
        <v>#N/A</v>
      </c>
      <c r="J45">
        <f>'3.kolo'!F34</f>
        <v>0</v>
      </c>
      <c r="K45">
        <f>'3.kolo'!F33</f>
        <v>0</v>
      </c>
      <c r="L45" t="str">
        <f>'3.kolo'!$B$33</f>
        <v>Štúrovo-                             Maver Timármix</v>
      </c>
      <c r="M45">
        <v>15</v>
      </c>
      <c r="N45" t="e">
        <f t="shared" si="10"/>
        <v>#N/A</v>
      </c>
      <c r="O45" t="e">
        <f t="shared" si="11"/>
        <v>#N/A</v>
      </c>
      <c r="S45">
        <f>'3.kolo'!I34</f>
        <v>0</v>
      </c>
      <c r="T45">
        <f>'3.kolo'!I33</f>
        <v>0</v>
      </c>
      <c r="U45" t="str">
        <f>'3.kolo'!$B$33</f>
        <v>Štúrovo-                             Maver Timármix</v>
      </c>
      <c r="V45">
        <v>15</v>
      </c>
      <c r="W45" t="e">
        <f t="shared" si="12"/>
        <v>#N/A</v>
      </c>
      <c r="X45" t="e">
        <f t="shared" si="13"/>
        <v>#N/A</v>
      </c>
      <c r="AB45">
        <f>'3.kolo'!L34</f>
        <v>0</v>
      </c>
      <c r="AC45">
        <f>'3.kolo'!L33</f>
        <v>0</v>
      </c>
      <c r="AD45" t="str">
        <f>'3.kolo'!$B$33</f>
        <v>Štúrovo-                             Maver Timármix</v>
      </c>
      <c r="AE45">
        <v>15</v>
      </c>
      <c r="AF45" t="e">
        <f t="shared" si="14"/>
        <v>#N/A</v>
      </c>
      <c r="AG45" t="e">
        <f t="shared" si="15"/>
        <v>#N/A</v>
      </c>
    </row>
    <row r="46" spans="1:33" x14ac:dyDescent="0.25">
      <c r="A46">
        <f>'3.kolo'!C36</f>
        <v>0</v>
      </c>
      <c r="B46">
        <f>'3.kolo'!C35</f>
        <v>0</v>
      </c>
      <c r="C46">
        <f>'3.kolo'!$B$35</f>
        <v>1</v>
      </c>
      <c r="D46">
        <v>16</v>
      </c>
      <c r="E46" t="e">
        <f t="shared" si="8"/>
        <v>#N/A</v>
      </c>
      <c r="F46" t="e">
        <f t="shared" si="9"/>
        <v>#N/A</v>
      </c>
      <c r="J46">
        <f>'3.kolo'!F36</f>
        <v>0</v>
      </c>
      <c r="K46">
        <f>'3.kolo'!F35</f>
        <v>0</v>
      </c>
      <c r="L46">
        <f>'3.kolo'!$B$35</f>
        <v>1</v>
      </c>
      <c r="M46">
        <v>16</v>
      </c>
      <c r="N46" t="e">
        <f t="shared" si="10"/>
        <v>#N/A</v>
      </c>
      <c r="O46" t="e">
        <f t="shared" si="11"/>
        <v>#N/A</v>
      </c>
      <c r="S46">
        <f>'3.kolo'!I36</f>
        <v>0</v>
      </c>
      <c r="T46">
        <f>'3.kolo'!I35</f>
        <v>0</v>
      </c>
      <c r="U46">
        <f>'3.kolo'!$B$35</f>
        <v>1</v>
      </c>
      <c r="V46">
        <v>16</v>
      </c>
      <c r="W46" t="e">
        <f t="shared" si="12"/>
        <v>#N/A</v>
      </c>
      <c r="X46" t="e">
        <f t="shared" si="13"/>
        <v>#N/A</v>
      </c>
      <c r="AB46">
        <f>'3.kolo'!L36</f>
        <v>0</v>
      </c>
      <c r="AC46">
        <f>'3.kolo'!L35</f>
        <v>0</v>
      </c>
      <c r="AD46">
        <f>'3.kolo'!$B$35</f>
        <v>1</v>
      </c>
      <c r="AE46">
        <v>16</v>
      </c>
      <c r="AF46" t="e">
        <f t="shared" si="14"/>
        <v>#N/A</v>
      </c>
      <c r="AG46" t="e">
        <f t="shared" si="15"/>
        <v>#N/A</v>
      </c>
    </row>
    <row r="47" spans="1:33" x14ac:dyDescent="0.25">
      <c r="A47">
        <f>'3.kolo'!C38</f>
        <v>0</v>
      </c>
      <c r="B47">
        <f>'3.kolo'!C37</f>
        <v>0</v>
      </c>
      <c r="C47">
        <f>'3.kolo'!$B$37</f>
        <v>2</v>
      </c>
      <c r="D47">
        <v>17</v>
      </c>
      <c r="E47" t="e">
        <f t="shared" si="8"/>
        <v>#N/A</v>
      </c>
      <c r="F47" t="e">
        <f t="shared" si="9"/>
        <v>#N/A</v>
      </c>
      <c r="J47">
        <f>'3.kolo'!F38</f>
        <v>0</v>
      </c>
      <c r="K47">
        <f>'3.kolo'!F37</f>
        <v>0</v>
      </c>
      <c r="L47">
        <f>'3.kolo'!$B$37</f>
        <v>2</v>
      </c>
      <c r="M47">
        <v>17</v>
      </c>
      <c r="N47" t="e">
        <f t="shared" si="10"/>
        <v>#N/A</v>
      </c>
      <c r="O47" t="e">
        <f t="shared" si="11"/>
        <v>#N/A</v>
      </c>
      <c r="S47">
        <f>'3.kolo'!I38</f>
        <v>0</v>
      </c>
      <c r="T47">
        <f>'3.kolo'!I37</f>
        <v>0</v>
      </c>
      <c r="U47">
        <f>'3.kolo'!$B$37</f>
        <v>2</v>
      </c>
      <c r="V47">
        <v>17</v>
      </c>
      <c r="W47" t="e">
        <f t="shared" si="12"/>
        <v>#N/A</v>
      </c>
      <c r="X47" t="e">
        <f t="shared" si="13"/>
        <v>#N/A</v>
      </c>
      <c r="AB47">
        <f>'3.kolo'!L38</f>
        <v>0</v>
      </c>
      <c r="AC47">
        <f>'3.kolo'!L37</f>
        <v>0</v>
      </c>
      <c r="AD47">
        <f>'3.kolo'!$B$37</f>
        <v>2</v>
      </c>
      <c r="AE47">
        <v>17</v>
      </c>
      <c r="AF47" t="e">
        <f t="shared" si="14"/>
        <v>#N/A</v>
      </c>
      <c r="AG47" t="e">
        <f t="shared" si="15"/>
        <v>#N/A</v>
      </c>
    </row>
    <row r="48" spans="1:33" x14ac:dyDescent="0.25">
      <c r="A48">
        <f>'3.kolo'!C40</f>
        <v>0</v>
      </c>
      <c r="B48">
        <f>'3.kolo'!C39</f>
        <v>0</v>
      </c>
      <c r="C48">
        <f>'3.kolo'!$B$39</f>
        <v>3</v>
      </c>
      <c r="D48">
        <v>18</v>
      </c>
      <c r="E48" t="e">
        <f t="shared" si="8"/>
        <v>#N/A</v>
      </c>
      <c r="F48" t="e">
        <f t="shared" si="9"/>
        <v>#N/A</v>
      </c>
      <c r="J48">
        <f>'3.kolo'!F40</f>
        <v>0</v>
      </c>
      <c r="K48">
        <f>'3.kolo'!F39</f>
        <v>0</v>
      </c>
      <c r="L48">
        <f>'3.kolo'!$B$39</f>
        <v>3</v>
      </c>
      <c r="M48">
        <v>18</v>
      </c>
      <c r="N48" t="e">
        <f t="shared" si="10"/>
        <v>#N/A</v>
      </c>
      <c r="O48" t="e">
        <f t="shared" si="11"/>
        <v>#N/A</v>
      </c>
      <c r="S48">
        <f>'3.kolo'!I40</f>
        <v>0</v>
      </c>
      <c r="T48">
        <f>'3.kolo'!I39</f>
        <v>0</v>
      </c>
      <c r="U48">
        <f>'3.kolo'!$B$39</f>
        <v>3</v>
      </c>
      <c r="V48">
        <v>18</v>
      </c>
      <c r="W48" t="e">
        <f t="shared" si="12"/>
        <v>#N/A</v>
      </c>
      <c r="X48" t="e">
        <f t="shared" si="13"/>
        <v>#N/A</v>
      </c>
      <c r="AB48">
        <f>'3.kolo'!L40</f>
        <v>0</v>
      </c>
      <c r="AC48">
        <f>'3.kolo'!L39</f>
        <v>0</v>
      </c>
      <c r="AD48">
        <f>'3.kolo'!$B$39</f>
        <v>3</v>
      </c>
      <c r="AE48">
        <v>18</v>
      </c>
      <c r="AF48" t="e">
        <f t="shared" si="14"/>
        <v>#N/A</v>
      </c>
      <c r="AG48" t="e">
        <f t="shared" si="15"/>
        <v>#N/A</v>
      </c>
    </row>
    <row r="49" spans="1:33" x14ac:dyDescent="0.25">
      <c r="A49">
        <f>'3.kolo'!C42</f>
        <v>0</v>
      </c>
      <c r="B49">
        <f>'3.kolo'!C41</f>
        <v>0</v>
      </c>
      <c r="C49">
        <f>'3.kolo'!$B$41</f>
        <v>4</v>
      </c>
      <c r="D49">
        <v>19</v>
      </c>
      <c r="E49" t="e">
        <f t="shared" si="8"/>
        <v>#N/A</v>
      </c>
      <c r="F49" t="e">
        <f t="shared" si="9"/>
        <v>#N/A</v>
      </c>
      <c r="J49">
        <f>'3.kolo'!F42</f>
        <v>0</v>
      </c>
      <c r="K49">
        <f>'3.kolo'!F41</f>
        <v>0</v>
      </c>
      <c r="L49">
        <f>'3.kolo'!$B$41</f>
        <v>4</v>
      </c>
      <c r="M49">
        <v>19</v>
      </c>
      <c r="N49" t="e">
        <f t="shared" si="10"/>
        <v>#N/A</v>
      </c>
      <c r="O49" t="e">
        <f t="shared" si="11"/>
        <v>#N/A</v>
      </c>
      <c r="S49">
        <f>'3.kolo'!I42</f>
        <v>0</v>
      </c>
      <c r="T49">
        <f>'3.kolo'!I41</f>
        <v>0</v>
      </c>
      <c r="U49">
        <f>'3.kolo'!$B$41</f>
        <v>4</v>
      </c>
      <c r="V49">
        <v>19</v>
      </c>
      <c r="W49" t="e">
        <f t="shared" si="12"/>
        <v>#N/A</v>
      </c>
      <c r="X49" t="e">
        <f t="shared" si="13"/>
        <v>#N/A</v>
      </c>
      <c r="AB49">
        <f>'3.kolo'!L42</f>
        <v>0</v>
      </c>
      <c r="AC49">
        <f>'3.kolo'!L41</f>
        <v>0</v>
      </c>
      <c r="AD49">
        <f>'3.kolo'!$B$41</f>
        <v>4</v>
      </c>
      <c r="AE49">
        <v>19</v>
      </c>
      <c r="AF49" t="e">
        <f t="shared" si="14"/>
        <v>#N/A</v>
      </c>
      <c r="AG49" t="e">
        <f t="shared" si="15"/>
        <v>#N/A</v>
      </c>
    </row>
    <row r="50" spans="1:33" x14ac:dyDescent="0.25">
      <c r="A50">
        <f>'3.kolo'!C44</f>
        <v>0</v>
      </c>
      <c r="B50">
        <f>'3.kolo'!C43</f>
        <v>0</v>
      </c>
      <c r="C50">
        <f>'3.kolo'!$B$43</f>
        <v>5</v>
      </c>
      <c r="D50">
        <v>20</v>
      </c>
      <c r="E50" t="e">
        <f t="shared" si="8"/>
        <v>#N/A</v>
      </c>
      <c r="F50" t="e">
        <f t="shared" si="9"/>
        <v>#N/A</v>
      </c>
      <c r="J50">
        <f>'3.kolo'!F44</f>
        <v>0</v>
      </c>
      <c r="K50">
        <f>'3.kolo'!F43</f>
        <v>0</v>
      </c>
      <c r="L50">
        <f>'3.kolo'!$B$43</f>
        <v>5</v>
      </c>
      <c r="M50">
        <v>20</v>
      </c>
      <c r="N50" t="e">
        <f t="shared" si="10"/>
        <v>#N/A</v>
      </c>
      <c r="O50" t="e">
        <f t="shared" si="11"/>
        <v>#N/A</v>
      </c>
      <c r="S50">
        <f>'3.kolo'!I44</f>
        <v>0</v>
      </c>
      <c r="T50">
        <f>'3.kolo'!I43</f>
        <v>0</v>
      </c>
      <c r="U50">
        <f>'3.kolo'!$B$43</f>
        <v>5</v>
      </c>
      <c r="V50">
        <v>20</v>
      </c>
      <c r="W50" t="e">
        <f t="shared" si="12"/>
        <v>#N/A</v>
      </c>
      <c r="X50" t="e">
        <f t="shared" si="13"/>
        <v>#N/A</v>
      </c>
      <c r="AB50">
        <f>'3.kolo'!L44</f>
        <v>0</v>
      </c>
      <c r="AC50">
        <f>'3.kolo'!L43</f>
        <v>0</v>
      </c>
      <c r="AD50">
        <f>'3.kolo'!$B$43</f>
        <v>5</v>
      </c>
      <c r="AE50">
        <v>20</v>
      </c>
      <c r="AF50" t="e">
        <f t="shared" si="14"/>
        <v>#N/A</v>
      </c>
      <c r="AG50" t="e">
        <f t="shared" si="15"/>
        <v>#N/A</v>
      </c>
    </row>
    <row r="51" spans="1:33" x14ac:dyDescent="0.25">
      <c r="A51">
        <f>'3.kolo'!C46</f>
        <v>0</v>
      </c>
      <c r="B51">
        <f>'3.kolo'!C45</f>
        <v>0</v>
      </c>
      <c r="C51">
        <f>'3.kolo'!$B$45</f>
        <v>6</v>
      </c>
      <c r="D51">
        <v>21</v>
      </c>
      <c r="E51" t="e">
        <f t="shared" si="8"/>
        <v>#N/A</v>
      </c>
      <c r="F51" t="e">
        <f t="shared" si="9"/>
        <v>#N/A</v>
      </c>
      <c r="J51">
        <f>'3.kolo'!F46</f>
        <v>0</v>
      </c>
      <c r="K51">
        <f>'3.kolo'!F45</f>
        <v>0</v>
      </c>
      <c r="L51">
        <f>'3.kolo'!$B$45</f>
        <v>6</v>
      </c>
      <c r="M51">
        <v>21</v>
      </c>
      <c r="N51" t="e">
        <f t="shared" si="10"/>
        <v>#N/A</v>
      </c>
      <c r="O51" t="e">
        <f t="shared" si="11"/>
        <v>#N/A</v>
      </c>
      <c r="S51">
        <f>'3.kolo'!I46</f>
        <v>0</v>
      </c>
      <c r="T51">
        <f>'3.kolo'!I45</f>
        <v>0</v>
      </c>
      <c r="U51">
        <f>'3.kolo'!$B$45</f>
        <v>6</v>
      </c>
      <c r="V51">
        <v>21</v>
      </c>
      <c r="W51" t="e">
        <f t="shared" si="12"/>
        <v>#N/A</v>
      </c>
      <c r="X51" t="e">
        <f t="shared" si="13"/>
        <v>#N/A</v>
      </c>
      <c r="AB51">
        <f>'3.kolo'!L46</f>
        <v>0</v>
      </c>
      <c r="AC51">
        <f>'3.kolo'!L45</f>
        <v>0</v>
      </c>
      <c r="AD51">
        <f>'3.kolo'!$B$45</f>
        <v>6</v>
      </c>
      <c r="AE51">
        <v>21</v>
      </c>
      <c r="AF51" t="e">
        <f t="shared" si="14"/>
        <v>#N/A</v>
      </c>
      <c r="AG51" t="e">
        <f t="shared" si="15"/>
        <v>#N/A</v>
      </c>
    </row>
    <row r="52" spans="1:33" x14ac:dyDescent="0.25">
      <c r="A52">
        <f>'3.kolo'!C48</f>
        <v>0</v>
      </c>
      <c r="B52">
        <f>'3.kolo'!C47</f>
        <v>0</v>
      </c>
      <c r="C52">
        <f>'3.kolo'!$B$47</f>
        <v>7</v>
      </c>
      <c r="D52">
        <v>22</v>
      </c>
      <c r="E52" t="e">
        <f t="shared" si="8"/>
        <v>#N/A</v>
      </c>
      <c r="F52" t="e">
        <f t="shared" si="9"/>
        <v>#N/A</v>
      </c>
      <c r="J52">
        <f>'3.kolo'!F48</f>
        <v>0</v>
      </c>
      <c r="K52">
        <f>'3.kolo'!F47</f>
        <v>0</v>
      </c>
      <c r="L52">
        <f>'3.kolo'!$B$47</f>
        <v>7</v>
      </c>
      <c r="M52">
        <v>22</v>
      </c>
      <c r="N52" t="e">
        <f t="shared" si="10"/>
        <v>#N/A</v>
      </c>
      <c r="O52" t="e">
        <f t="shared" si="11"/>
        <v>#N/A</v>
      </c>
      <c r="S52">
        <f>'3.kolo'!I48</f>
        <v>0</v>
      </c>
      <c r="T52">
        <f>'3.kolo'!I47</f>
        <v>0</v>
      </c>
      <c r="U52">
        <f>'3.kolo'!$B$47</f>
        <v>7</v>
      </c>
      <c r="V52">
        <v>22</v>
      </c>
      <c r="W52" t="e">
        <f t="shared" si="12"/>
        <v>#N/A</v>
      </c>
      <c r="X52" t="e">
        <f t="shared" si="13"/>
        <v>#N/A</v>
      </c>
      <c r="AB52">
        <f>'3.kolo'!L48</f>
        <v>0</v>
      </c>
      <c r="AC52">
        <f>'3.kolo'!L47</f>
        <v>0</v>
      </c>
      <c r="AD52">
        <f>'3.kolo'!$B$47</f>
        <v>7</v>
      </c>
      <c r="AE52">
        <v>22</v>
      </c>
      <c r="AF52" t="e">
        <f t="shared" si="14"/>
        <v>#N/A</v>
      </c>
      <c r="AG52" t="e">
        <f t="shared" si="15"/>
        <v>#N/A</v>
      </c>
    </row>
    <row r="53" spans="1:33" x14ac:dyDescent="0.25">
      <c r="A53">
        <f>'3.kolo'!C50</f>
        <v>0</v>
      </c>
      <c r="B53">
        <f>'3.kolo'!C49</f>
        <v>0</v>
      </c>
      <c r="C53">
        <f>'3.kolo'!$B$49</f>
        <v>8</v>
      </c>
      <c r="D53">
        <v>23</v>
      </c>
      <c r="E53" t="e">
        <f t="shared" si="8"/>
        <v>#N/A</v>
      </c>
      <c r="F53" t="e">
        <f t="shared" si="9"/>
        <v>#N/A</v>
      </c>
      <c r="J53">
        <f>'3.kolo'!F50</f>
        <v>0</v>
      </c>
      <c r="K53">
        <f>'3.kolo'!F49</f>
        <v>0</v>
      </c>
      <c r="L53">
        <f>'3.kolo'!$B$49</f>
        <v>8</v>
      </c>
      <c r="M53">
        <v>23</v>
      </c>
      <c r="N53" t="e">
        <f t="shared" si="10"/>
        <v>#N/A</v>
      </c>
      <c r="O53" t="e">
        <f t="shared" si="11"/>
        <v>#N/A</v>
      </c>
      <c r="S53">
        <f>'3.kolo'!I50</f>
        <v>0</v>
      </c>
      <c r="T53">
        <f>'3.kolo'!I49</f>
        <v>0</v>
      </c>
      <c r="U53">
        <f>'3.kolo'!$B$49</f>
        <v>8</v>
      </c>
      <c r="V53">
        <v>23</v>
      </c>
      <c r="W53" t="e">
        <f t="shared" si="12"/>
        <v>#N/A</v>
      </c>
      <c r="X53" t="e">
        <f t="shared" si="13"/>
        <v>#N/A</v>
      </c>
      <c r="AB53">
        <f>'3.kolo'!L50</f>
        <v>0</v>
      </c>
      <c r="AC53">
        <f>'3.kolo'!L49</f>
        <v>0</v>
      </c>
      <c r="AD53">
        <f>'3.kolo'!$B$49</f>
        <v>8</v>
      </c>
      <c r="AE53">
        <v>23</v>
      </c>
      <c r="AF53" t="e">
        <f t="shared" si="14"/>
        <v>#N/A</v>
      </c>
      <c r="AG53" t="e">
        <f t="shared" si="15"/>
        <v>#N/A</v>
      </c>
    </row>
  </sheetData>
  <mergeCells count="116">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24:C24"/>
    <mergeCell ref="K24:L24"/>
    <mergeCell ref="T24:U24"/>
    <mergeCell ref="AC24:AD24"/>
    <mergeCell ref="B25:C25"/>
    <mergeCell ref="K25:L25"/>
    <mergeCell ref="T25:U25"/>
    <mergeCell ref="AC25:AD25"/>
    <mergeCell ref="B22:C22"/>
    <mergeCell ref="K22:L22"/>
    <mergeCell ref="T22:U22"/>
    <mergeCell ref="AC22:AD22"/>
    <mergeCell ref="B23:C23"/>
    <mergeCell ref="K23:L23"/>
    <mergeCell ref="T23:U23"/>
    <mergeCell ref="AC23:AD23"/>
    <mergeCell ref="AB27:AD27"/>
    <mergeCell ref="AE27:AG27"/>
    <mergeCell ref="B26:C26"/>
    <mergeCell ref="K26:L26"/>
    <mergeCell ref="T26:U26"/>
    <mergeCell ref="AC26:AD26"/>
    <mergeCell ref="A27:C27"/>
    <mergeCell ref="D27:F27"/>
    <mergeCell ref="J27:L27"/>
    <mergeCell ref="M27:O27"/>
    <mergeCell ref="S27:U27"/>
    <mergeCell ref="V27:X27"/>
  </mergeCells>
  <pageMargins left="0.7" right="0.7" top="0.75" bottom="0.75" header="0.3" footer="0.3"/>
  <pageSetup paperSize="9" scale="65" orientation="portrait" horizontalDpi="4294967293" verticalDpi="4294967293" r:id="rId1"/>
  <colBreaks count="2" manualBreakCount="2">
    <brk id="8" max="23" man="1"/>
    <brk id="17" max="23"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53"/>
  <sheetViews>
    <sheetView topLeftCell="N1" zoomScale="70" zoomScaleNormal="70" workbookViewId="0">
      <selection activeCell="A4" sqref="A4:XFD18"/>
    </sheetView>
  </sheetViews>
  <sheetFormatPr defaultRowHeight="13.2" x14ac:dyDescent="0.25"/>
  <cols>
    <col min="1" max="1" width="7.44140625" customWidth="1"/>
    <col min="2" max="2" width="15.6640625" bestFit="1" customWidth="1"/>
    <col min="3" max="3" width="26.6640625" bestFit="1" customWidth="1"/>
    <col min="4" max="4" width="30.5546875" bestFit="1" customWidth="1"/>
    <col min="5" max="5" width="15.6640625" bestFit="1" customWidth="1"/>
    <col min="6" max="6" width="15.44140625" bestFit="1" customWidth="1"/>
    <col min="9" max="9" width="5.88671875"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15" max="15" width="14.88671875" bestFit="1" customWidth="1"/>
    <col min="18" max="18" width="5.44140625" customWidth="1"/>
    <col min="20" max="20" width="15.5546875" bestFit="1" customWidth="1"/>
    <col min="21" max="21" width="26.6640625" bestFit="1" customWidth="1"/>
    <col min="22" max="22" width="30.44140625" bestFit="1" customWidth="1"/>
    <col min="23" max="23" width="15.5546875" bestFit="1" customWidth="1"/>
    <col min="24" max="24" width="14.88671875" bestFit="1" customWidth="1"/>
    <col min="27" max="27" width="4.88671875" customWidth="1"/>
    <col min="29" max="29" width="15.5546875" bestFit="1" customWidth="1"/>
    <col min="30" max="30" width="26.6640625" bestFit="1" customWidth="1"/>
    <col min="31" max="31" width="30.44140625" bestFit="1" customWidth="1"/>
    <col min="32" max="32" width="15.5546875" bestFit="1" customWidth="1"/>
    <col min="33" max="33" width="14.88671875" bestFit="1" customWidth="1"/>
  </cols>
  <sheetData>
    <row r="1" spans="1:34" ht="45" customHeight="1" x14ac:dyDescent="0.25">
      <c r="A1" s="90"/>
      <c r="B1" s="296" t="s">
        <v>278</v>
      </c>
      <c r="C1" s="296"/>
      <c r="D1" s="296"/>
      <c r="E1" s="296"/>
      <c r="F1" s="296"/>
      <c r="G1" s="297"/>
      <c r="H1" s="86"/>
      <c r="J1" s="90"/>
      <c r="K1" s="296" t="s">
        <v>277</v>
      </c>
      <c r="L1" s="296"/>
      <c r="M1" s="296"/>
      <c r="N1" s="296"/>
      <c r="O1" s="296"/>
      <c r="P1" s="297"/>
      <c r="Q1" s="86"/>
      <c r="S1" s="90"/>
      <c r="T1" s="296" t="s">
        <v>276</v>
      </c>
      <c r="U1" s="296"/>
      <c r="V1" s="296"/>
      <c r="W1" s="296"/>
      <c r="X1" s="296"/>
      <c r="Y1" s="297"/>
      <c r="Z1" s="86"/>
      <c r="AB1" s="90"/>
      <c r="AC1" s="296" t="s">
        <v>275</v>
      </c>
      <c r="AD1" s="296"/>
      <c r="AE1" s="296"/>
      <c r="AF1" s="296"/>
      <c r="AG1" s="296"/>
      <c r="AH1" s="297"/>
    </row>
    <row r="2" spans="1:34" ht="45" customHeight="1" thickBot="1" x14ac:dyDescent="0.3">
      <c r="A2" s="91"/>
      <c r="B2" s="298" t="s">
        <v>146</v>
      </c>
      <c r="C2" s="298"/>
      <c r="D2" s="298"/>
      <c r="E2" s="290" t="s">
        <v>147</v>
      </c>
      <c r="F2" s="290"/>
      <c r="G2" s="291"/>
      <c r="H2" s="92"/>
      <c r="J2" s="91"/>
      <c r="K2" s="298" t="s">
        <v>146</v>
      </c>
      <c r="L2" s="298"/>
      <c r="M2" s="298"/>
      <c r="N2" s="290" t="s">
        <v>147</v>
      </c>
      <c r="O2" s="290"/>
      <c r="P2" s="291"/>
      <c r="Q2" s="92"/>
      <c r="S2" s="91"/>
      <c r="T2" s="298" t="s">
        <v>146</v>
      </c>
      <c r="U2" s="298"/>
      <c r="V2" s="298"/>
      <c r="W2" s="290" t="s">
        <v>147</v>
      </c>
      <c r="X2" s="290"/>
      <c r="Y2" s="291"/>
      <c r="Z2" s="92"/>
      <c r="AB2" s="91"/>
      <c r="AC2" s="298" t="s">
        <v>146</v>
      </c>
      <c r="AD2" s="298"/>
      <c r="AE2" s="298"/>
      <c r="AF2" s="290" t="s">
        <v>147</v>
      </c>
      <c r="AG2" s="290"/>
      <c r="AH2" s="291"/>
    </row>
    <row r="3" spans="1:34" ht="24.9" customHeight="1" thickBot="1" x14ac:dyDescent="0.3">
      <c r="A3" s="93" t="s">
        <v>109</v>
      </c>
      <c r="B3" s="292" t="s">
        <v>110</v>
      </c>
      <c r="C3" s="293"/>
      <c r="D3" s="94" t="s">
        <v>111</v>
      </c>
      <c r="E3" s="95" t="s">
        <v>112</v>
      </c>
      <c r="F3" s="95" t="s">
        <v>113</v>
      </c>
      <c r="G3" s="96" t="s">
        <v>114</v>
      </c>
      <c r="H3" s="97"/>
      <c r="J3" s="93" t="s">
        <v>109</v>
      </c>
      <c r="K3" s="292" t="s">
        <v>110</v>
      </c>
      <c r="L3" s="293"/>
      <c r="M3" s="94" t="s">
        <v>111</v>
      </c>
      <c r="N3" s="95" t="s">
        <v>112</v>
      </c>
      <c r="O3" s="95" t="s">
        <v>113</v>
      </c>
      <c r="P3" s="96" t="s">
        <v>114</v>
      </c>
      <c r="Q3" s="97"/>
      <c r="S3" s="93" t="s">
        <v>109</v>
      </c>
      <c r="T3" s="292" t="s">
        <v>110</v>
      </c>
      <c r="U3" s="293"/>
      <c r="V3" s="94" t="s">
        <v>111</v>
      </c>
      <c r="W3" s="95" t="s">
        <v>112</v>
      </c>
      <c r="X3" s="95" t="s">
        <v>113</v>
      </c>
      <c r="Y3" s="96" t="s">
        <v>114</v>
      </c>
      <c r="Z3" s="97"/>
      <c r="AB3" s="93" t="s">
        <v>109</v>
      </c>
      <c r="AC3" s="292" t="s">
        <v>110</v>
      </c>
      <c r="AD3" s="293"/>
      <c r="AE3" s="94" t="s">
        <v>111</v>
      </c>
      <c r="AF3" s="95" t="s">
        <v>112</v>
      </c>
      <c r="AG3" s="95" t="s">
        <v>113</v>
      </c>
      <c r="AH3" s="96" t="s">
        <v>114</v>
      </c>
    </row>
    <row r="4" spans="1:34" ht="45" customHeight="1" thickTop="1" x14ac:dyDescent="0.35">
      <c r="A4" s="98">
        <v>1</v>
      </c>
      <c r="B4" s="301" t="e">
        <f t="shared" ref="B4:B26" si="0">E31</f>
        <v>#N/A</v>
      </c>
      <c r="C4" s="302"/>
      <c r="D4" s="99" t="e">
        <f t="shared" ref="D4:D26" si="1">F31</f>
        <v>#N/A</v>
      </c>
      <c r="E4" s="100"/>
      <c r="F4" s="100"/>
      <c r="G4" s="101"/>
      <c r="H4" s="8"/>
      <c r="J4" s="98">
        <v>1</v>
      </c>
      <c r="K4" s="301" t="e">
        <f t="shared" ref="K4:K26" si="2">N31</f>
        <v>#N/A</v>
      </c>
      <c r="L4" s="302"/>
      <c r="M4" s="99" t="e">
        <f t="shared" ref="M4:M26" si="3">O31</f>
        <v>#N/A</v>
      </c>
      <c r="N4" s="100"/>
      <c r="O4" s="100"/>
      <c r="P4" s="101"/>
      <c r="Q4" s="8"/>
      <c r="S4" s="98">
        <v>1</v>
      </c>
      <c r="T4" s="301" t="e">
        <f t="shared" ref="T4:T26" si="4">W31</f>
        <v>#N/A</v>
      </c>
      <c r="U4" s="302"/>
      <c r="V4" s="99" t="e">
        <f t="shared" ref="V4:V26" si="5">X31</f>
        <v>#N/A</v>
      </c>
      <c r="W4" s="100"/>
      <c r="X4" s="100"/>
      <c r="Y4" s="101"/>
      <c r="Z4" s="8"/>
      <c r="AB4" s="98">
        <v>1</v>
      </c>
      <c r="AC4" s="301" t="e">
        <f t="shared" ref="AC4:AC26" si="6">AF31</f>
        <v>#N/A</v>
      </c>
      <c r="AD4" s="302"/>
      <c r="AE4" s="99" t="e">
        <f t="shared" ref="AE4:AE26" si="7">AG31</f>
        <v>#N/A</v>
      </c>
      <c r="AF4" s="100"/>
      <c r="AG4" s="100"/>
      <c r="AH4" s="101"/>
    </row>
    <row r="5" spans="1:34" ht="45" customHeight="1" x14ac:dyDescent="0.35">
      <c r="A5" s="102">
        <v>2</v>
      </c>
      <c r="B5" s="303" t="e">
        <f t="shared" si="0"/>
        <v>#N/A</v>
      </c>
      <c r="C5" s="304"/>
      <c r="D5" s="103" t="e">
        <f t="shared" si="1"/>
        <v>#N/A</v>
      </c>
      <c r="E5" s="104"/>
      <c r="F5" s="104"/>
      <c r="G5" s="105"/>
      <c r="H5" s="8"/>
      <c r="J5" s="102">
        <v>2</v>
      </c>
      <c r="K5" s="303" t="e">
        <f t="shared" si="2"/>
        <v>#N/A</v>
      </c>
      <c r="L5" s="304"/>
      <c r="M5" s="103" t="e">
        <f t="shared" si="3"/>
        <v>#N/A</v>
      </c>
      <c r="N5" s="104"/>
      <c r="O5" s="104"/>
      <c r="P5" s="105"/>
      <c r="Q5" s="8"/>
      <c r="S5" s="102">
        <v>2</v>
      </c>
      <c r="T5" s="303" t="e">
        <f t="shared" si="4"/>
        <v>#N/A</v>
      </c>
      <c r="U5" s="304"/>
      <c r="V5" s="103" t="e">
        <f t="shared" si="5"/>
        <v>#N/A</v>
      </c>
      <c r="W5" s="104"/>
      <c r="X5" s="104"/>
      <c r="Y5" s="105"/>
      <c r="Z5" s="8"/>
      <c r="AB5" s="102">
        <v>2</v>
      </c>
      <c r="AC5" s="303" t="e">
        <f t="shared" si="6"/>
        <v>#N/A</v>
      </c>
      <c r="AD5" s="304"/>
      <c r="AE5" s="103" t="e">
        <f t="shared" si="7"/>
        <v>#N/A</v>
      </c>
      <c r="AF5" s="104"/>
      <c r="AG5" s="104"/>
      <c r="AH5" s="105"/>
    </row>
    <row r="6" spans="1:34" ht="45" customHeight="1" x14ac:dyDescent="0.35">
      <c r="A6" s="102">
        <v>3</v>
      </c>
      <c r="B6" s="303" t="e">
        <f t="shared" si="0"/>
        <v>#N/A</v>
      </c>
      <c r="C6" s="304"/>
      <c r="D6" s="103" t="e">
        <f t="shared" si="1"/>
        <v>#N/A</v>
      </c>
      <c r="E6" s="104"/>
      <c r="F6" s="104"/>
      <c r="G6" s="105"/>
      <c r="H6" s="8"/>
      <c r="J6" s="102">
        <v>3</v>
      </c>
      <c r="K6" s="303" t="e">
        <f t="shared" si="2"/>
        <v>#N/A</v>
      </c>
      <c r="L6" s="304"/>
      <c r="M6" s="103" t="e">
        <f t="shared" si="3"/>
        <v>#N/A</v>
      </c>
      <c r="N6" s="104"/>
      <c r="O6" s="104"/>
      <c r="P6" s="105"/>
      <c r="Q6" s="8"/>
      <c r="S6" s="102">
        <v>3</v>
      </c>
      <c r="T6" s="303" t="e">
        <f t="shared" si="4"/>
        <v>#N/A</v>
      </c>
      <c r="U6" s="304"/>
      <c r="V6" s="103" t="e">
        <f t="shared" si="5"/>
        <v>#N/A</v>
      </c>
      <c r="W6" s="104"/>
      <c r="X6" s="104"/>
      <c r="Y6" s="105"/>
      <c r="Z6" s="8"/>
      <c r="AB6" s="102">
        <v>3</v>
      </c>
      <c r="AC6" s="303" t="e">
        <f t="shared" si="6"/>
        <v>#N/A</v>
      </c>
      <c r="AD6" s="304"/>
      <c r="AE6" s="103" t="e">
        <f t="shared" si="7"/>
        <v>#N/A</v>
      </c>
      <c r="AF6" s="104"/>
      <c r="AG6" s="104"/>
      <c r="AH6" s="105"/>
    </row>
    <row r="7" spans="1:34" ht="45" customHeight="1" x14ac:dyDescent="0.35">
      <c r="A7" s="102">
        <v>4</v>
      </c>
      <c r="B7" s="303" t="e">
        <f t="shared" si="0"/>
        <v>#N/A</v>
      </c>
      <c r="C7" s="304"/>
      <c r="D7" s="103" t="e">
        <f t="shared" si="1"/>
        <v>#N/A</v>
      </c>
      <c r="E7" s="104"/>
      <c r="F7" s="104"/>
      <c r="G7" s="105"/>
      <c r="H7" s="8"/>
      <c r="J7" s="102">
        <v>4</v>
      </c>
      <c r="K7" s="303" t="e">
        <f t="shared" si="2"/>
        <v>#N/A</v>
      </c>
      <c r="L7" s="304"/>
      <c r="M7" s="103" t="e">
        <f t="shared" si="3"/>
        <v>#N/A</v>
      </c>
      <c r="N7" s="104"/>
      <c r="O7" s="104"/>
      <c r="P7" s="105"/>
      <c r="Q7" s="8"/>
      <c r="S7" s="102">
        <v>4</v>
      </c>
      <c r="T7" s="303" t="e">
        <f t="shared" si="4"/>
        <v>#N/A</v>
      </c>
      <c r="U7" s="304"/>
      <c r="V7" s="103" t="e">
        <f t="shared" si="5"/>
        <v>#N/A</v>
      </c>
      <c r="W7" s="104"/>
      <c r="X7" s="104"/>
      <c r="Y7" s="105"/>
      <c r="Z7" s="8"/>
      <c r="AB7" s="102">
        <v>4</v>
      </c>
      <c r="AC7" s="303" t="e">
        <f t="shared" si="6"/>
        <v>#N/A</v>
      </c>
      <c r="AD7" s="304"/>
      <c r="AE7" s="103" t="e">
        <f t="shared" si="7"/>
        <v>#N/A</v>
      </c>
      <c r="AF7" s="104"/>
      <c r="AG7" s="104"/>
      <c r="AH7" s="105"/>
    </row>
    <row r="8" spans="1:34" ht="45" customHeight="1" x14ac:dyDescent="0.35">
      <c r="A8" s="102">
        <v>5</v>
      </c>
      <c r="B8" s="303" t="e">
        <f t="shared" si="0"/>
        <v>#N/A</v>
      </c>
      <c r="C8" s="304"/>
      <c r="D8" s="103" t="e">
        <f t="shared" si="1"/>
        <v>#N/A</v>
      </c>
      <c r="E8" s="104"/>
      <c r="F8" s="104"/>
      <c r="G8" s="105"/>
      <c r="H8" s="8"/>
      <c r="J8" s="102">
        <v>5</v>
      </c>
      <c r="K8" s="303" t="e">
        <f t="shared" si="2"/>
        <v>#N/A</v>
      </c>
      <c r="L8" s="304"/>
      <c r="M8" s="103" t="e">
        <f t="shared" si="3"/>
        <v>#N/A</v>
      </c>
      <c r="N8" s="104"/>
      <c r="O8" s="104"/>
      <c r="P8" s="105"/>
      <c r="Q8" s="8"/>
      <c r="S8" s="102">
        <v>5</v>
      </c>
      <c r="T8" s="303" t="e">
        <f t="shared" si="4"/>
        <v>#N/A</v>
      </c>
      <c r="U8" s="304"/>
      <c r="V8" s="103" t="e">
        <f t="shared" si="5"/>
        <v>#N/A</v>
      </c>
      <c r="W8" s="104"/>
      <c r="X8" s="104"/>
      <c r="Y8" s="105"/>
      <c r="Z8" s="8"/>
      <c r="AB8" s="102">
        <v>5</v>
      </c>
      <c r="AC8" s="303" t="e">
        <f t="shared" si="6"/>
        <v>#N/A</v>
      </c>
      <c r="AD8" s="304"/>
      <c r="AE8" s="103" t="e">
        <f t="shared" si="7"/>
        <v>#N/A</v>
      </c>
      <c r="AF8" s="104"/>
      <c r="AG8" s="104"/>
      <c r="AH8" s="105"/>
    </row>
    <row r="9" spans="1:34" ht="45" customHeight="1" x14ac:dyDescent="0.35">
      <c r="A9" s="102">
        <v>6</v>
      </c>
      <c r="B9" s="303" t="e">
        <f t="shared" si="0"/>
        <v>#N/A</v>
      </c>
      <c r="C9" s="304"/>
      <c r="D9" s="103" t="e">
        <f t="shared" si="1"/>
        <v>#N/A</v>
      </c>
      <c r="E9" s="104"/>
      <c r="F9" s="106"/>
      <c r="G9" s="105"/>
      <c r="H9" s="8"/>
      <c r="J9" s="102">
        <v>6</v>
      </c>
      <c r="K9" s="303" t="e">
        <f t="shared" si="2"/>
        <v>#N/A</v>
      </c>
      <c r="L9" s="304"/>
      <c r="M9" s="103" t="e">
        <f t="shared" si="3"/>
        <v>#N/A</v>
      </c>
      <c r="N9" s="104"/>
      <c r="O9" s="106"/>
      <c r="P9" s="105"/>
      <c r="Q9" s="8"/>
      <c r="S9" s="102">
        <v>6</v>
      </c>
      <c r="T9" s="303" t="e">
        <f t="shared" si="4"/>
        <v>#N/A</v>
      </c>
      <c r="U9" s="304"/>
      <c r="V9" s="103" t="e">
        <f t="shared" si="5"/>
        <v>#N/A</v>
      </c>
      <c r="W9" s="104"/>
      <c r="X9" s="106"/>
      <c r="Y9" s="105"/>
      <c r="Z9" s="8"/>
      <c r="AB9" s="102">
        <v>6</v>
      </c>
      <c r="AC9" s="303" t="e">
        <f t="shared" si="6"/>
        <v>#N/A</v>
      </c>
      <c r="AD9" s="304"/>
      <c r="AE9" s="103" t="e">
        <f t="shared" si="7"/>
        <v>#N/A</v>
      </c>
      <c r="AF9" s="104"/>
      <c r="AG9" s="106"/>
      <c r="AH9" s="105"/>
    </row>
    <row r="10" spans="1:34" ht="45" customHeight="1" x14ac:dyDescent="0.35">
      <c r="A10" s="102">
        <v>7</v>
      </c>
      <c r="B10" s="303" t="e">
        <f t="shared" si="0"/>
        <v>#N/A</v>
      </c>
      <c r="C10" s="304"/>
      <c r="D10" s="103" t="e">
        <f t="shared" si="1"/>
        <v>#N/A</v>
      </c>
      <c r="E10" s="104"/>
      <c r="F10" s="104"/>
      <c r="G10" s="105"/>
      <c r="H10" s="8"/>
      <c r="J10" s="102">
        <v>7</v>
      </c>
      <c r="K10" s="303" t="e">
        <f t="shared" si="2"/>
        <v>#N/A</v>
      </c>
      <c r="L10" s="304"/>
      <c r="M10" s="103" t="e">
        <f t="shared" si="3"/>
        <v>#N/A</v>
      </c>
      <c r="N10" s="104"/>
      <c r="O10" s="104"/>
      <c r="P10" s="105"/>
      <c r="Q10" s="8"/>
      <c r="S10" s="102">
        <v>7</v>
      </c>
      <c r="T10" s="303" t="e">
        <f t="shared" si="4"/>
        <v>#N/A</v>
      </c>
      <c r="U10" s="304"/>
      <c r="V10" s="103" t="e">
        <f t="shared" si="5"/>
        <v>#N/A</v>
      </c>
      <c r="W10" s="104"/>
      <c r="X10" s="104"/>
      <c r="Y10" s="105"/>
      <c r="Z10" s="8"/>
      <c r="AB10" s="102">
        <v>7</v>
      </c>
      <c r="AC10" s="303" t="e">
        <f t="shared" si="6"/>
        <v>#N/A</v>
      </c>
      <c r="AD10" s="304"/>
      <c r="AE10" s="103" t="e">
        <f t="shared" si="7"/>
        <v>#N/A</v>
      </c>
      <c r="AF10" s="104"/>
      <c r="AG10" s="104"/>
      <c r="AH10" s="105"/>
    </row>
    <row r="11" spans="1:34" ht="45" customHeight="1" x14ac:dyDescent="0.35">
      <c r="A11" s="102">
        <v>8</v>
      </c>
      <c r="B11" s="303" t="e">
        <f t="shared" si="0"/>
        <v>#N/A</v>
      </c>
      <c r="C11" s="304"/>
      <c r="D11" s="103" t="e">
        <f t="shared" si="1"/>
        <v>#N/A</v>
      </c>
      <c r="E11" s="104"/>
      <c r="F11" s="104"/>
      <c r="G11" s="105"/>
      <c r="H11" s="8"/>
      <c r="J11" s="102">
        <v>8</v>
      </c>
      <c r="K11" s="303" t="e">
        <f t="shared" si="2"/>
        <v>#N/A</v>
      </c>
      <c r="L11" s="304"/>
      <c r="M11" s="103" t="e">
        <f t="shared" si="3"/>
        <v>#N/A</v>
      </c>
      <c r="N11" s="104"/>
      <c r="O11" s="104"/>
      <c r="P11" s="105"/>
      <c r="Q11" s="8"/>
      <c r="S11" s="102">
        <v>8</v>
      </c>
      <c r="T11" s="303" t="e">
        <f t="shared" si="4"/>
        <v>#N/A</v>
      </c>
      <c r="U11" s="304"/>
      <c r="V11" s="103" t="e">
        <f t="shared" si="5"/>
        <v>#N/A</v>
      </c>
      <c r="W11" s="104"/>
      <c r="X11" s="104"/>
      <c r="Y11" s="105"/>
      <c r="Z11" s="8"/>
      <c r="AB11" s="102">
        <v>8</v>
      </c>
      <c r="AC11" s="303" t="e">
        <f t="shared" si="6"/>
        <v>#N/A</v>
      </c>
      <c r="AD11" s="304"/>
      <c r="AE11" s="103" t="e">
        <f t="shared" si="7"/>
        <v>#N/A</v>
      </c>
      <c r="AF11" s="104"/>
      <c r="AG11" s="104"/>
      <c r="AH11" s="105"/>
    </row>
    <row r="12" spans="1:34" ht="45" customHeight="1" x14ac:dyDescent="0.35">
      <c r="A12" s="102">
        <v>9</v>
      </c>
      <c r="B12" s="303" t="e">
        <f t="shared" si="0"/>
        <v>#N/A</v>
      </c>
      <c r="C12" s="304"/>
      <c r="D12" s="103" t="e">
        <f t="shared" si="1"/>
        <v>#N/A</v>
      </c>
      <c r="E12" s="104"/>
      <c r="F12" s="104"/>
      <c r="G12" s="105"/>
      <c r="H12" s="8"/>
      <c r="J12" s="102">
        <v>9</v>
      </c>
      <c r="K12" s="303" t="e">
        <f t="shared" si="2"/>
        <v>#N/A</v>
      </c>
      <c r="L12" s="304"/>
      <c r="M12" s="103" t="e">
        <f t="shared" si="3"/>
        <v>#N/A</v>
      </c>
      <c r="N12" s="104"/>
      <c r="O12" s="104"/>
      <c r="P12" s="105"/>
      <c r="Q12" s="8"/>
      <c r="S12" s="102">
        <v>9</v>
      </c>
      <c r="T12" s="303" t="e">
        <f t="shared" si="4"/>
        <v>#N/A</v>
      </c>
      <c r="U12" s="304"/>
      <c r="V12" s="103" t="e">
        <f t="shared" si="5"/>
        <v>#N/A</v>
      </c>
      <c r="W12" s="104"/>
      <c r="X12" s="104"/>
      <c r="Y12" s="105"/>
      <c r="Z12" s="8"/>
      <c r="AB12" s="102">
        <v>9</v>
      </c>
      <c r="AC12" s="303" t="e">
        <f t="shared" si="6"/>
        <v>#N/A</v>
      </c>
      <c r="AD12" s="304"/>
      <c r="AE12" s="103" t="e">
        <f t="shared" si="7"/>
        <v>#N/A</v>
      </c>
      <c r="AF12" s="104"/>
      <c r="AG12" s="104"/>
      <c r="AH12" s="105"/>
    </row>
    <row r="13" spans="1:34" ht="45" customHeight="1" x14ac:dyDescent="0.35">
      <c r="A13" s="102">
        <v>10</v>
      </c>
      <c r="B13" s="303" t="e">
        <f t="shared" si="0"/>
        <v>#N/A</v>
      </c>
      <c r="C13" s="304"/>
      <c r="D13" s="103" t="e">
        <f t="shared" si="1"/>
        <v>#N/A</v>
      </c>
      <c r="E13" s="104"/>
      <c r="F13" s="104"/>
      <c r="G13" s="105"/>
      <c r="H13" s="8"/>
      <c r="J13" s="102">
        <v>10</v>
      </c>
      <c r="K13" s="303" t="e">
        <f t="shared" si="2"/>
        <v>#N/A</v>
      </c>
      <c r="L13" s="304"/>
      <c r="M13" s="103" t="e">
        <f t="shared" si="3"/>
        <v>#N/A</v>
      </c>
      <c r="N13" s="104"/>
      <c r="O13" s="104"/>
      <c r="P13" s="105"/>
      <c r="Q13" s="8"/>
      <c r="S13" s="102">
        <v>10</v>
      </c>
      <c r="T13" s="303" t="e">
        <f t="shared" si="4"/>
        <v>#N/A</v>
      </c>
      <c r="U13" s="304"/>
      <c r="V13" s="103" t="e">
        <f t="shared" si="5"/>
        <v>#N/A</v>
      </c>
      <c r="W13" s="104"/>
      <c r="X13" s="104"/>
      <c r="Y13" s="105"/>
      <c r="Z13" s="8"/>
      <c r="AB13" s="102">
        <v>10</v>
      </c>
      <c r="AC13" s="303" t="e">
        <f t="shared" si="6"/>
        <v>#N/A</v>
      </c>
      <c r="AD13" s="304"/>
      <c r="AE13" s="103" t="e">
        <f t="shared" si="7"/>
        <v>#N/A</v>
      </c>
      <c r="AF13" s="104"/>
      <c r="AG13" s="104"/>
      <c r="AH13" s="105"/>
    </row>
    <row r="14" spans="1:34" ht="45" customHeight="1" x14ac:dyDescent="0.35">
      <c r="A14" s="102">
        <v>11</v>
      </c>
      <c r="B14" s="303" t="e">
        <f t="shared" si="0"/>
        <v>#N/A</v>
      </c>
      <c r="C14" s="304"/>
      <c r="D14" s="103" t="e">
        <f t="shared" si="1"/>
        <v>#N/A</v>
      </c>
      <c r="E14" s="104"/>
      <c r="F14" s="104"/>
      <c r="G14" s="105"/>
      <c r="H14" s="8"/>
      <c r="J14" s="102">
        <v>11</v>
      </c>
      <c r="K14" s="303" t="e">
        <f t="shared" si="2"/>
        <v>#N/A</v>
      </c>
      <c r="L14" s="304"/>
      <c r="M14" s="103" t="e">
        <f t="shared" si="3"/>
        <v>#N/A</v>
      </c>
      <c r="N14" s="104"/>
      <c r="O14" s="104"/>
      <c r="P14" s="105"/>
      <c r="Q14" s="8"/>
      <c r="S14" s="102">
        <v>11</v>
      </c>
      <c r="T14" s="303" t="e">
        <f t="shared" si="4"/>
        <v>#N/A</v>
      </c>
      <c r="U14" s="304"/>
      <c r="V14" s="103" t="e">
        <f t="shared" si="5"/>
        <v>#N/A</v>
      </c>
      <c r="W14" s="104"/>
      <c r="X14" s="104"/>
      <c r="Y14" s="105"/>
      <c r="Z14" s="8"/>
      <c r="AB14" s="102">
        <v>11</v>
      </c>
      <c r="AC14" s="303" t="e">
        <f t="shared" si="6"/>
        <v>#N/A</v>
      </c>
      <c r="AD14" s="304"/>
      <c r="AE14" s="103" t="e">
        <f t="shared" si="7"/>
        <v>#N/A</v>
      </c>
      <c r="AF14" s="104"/>
      <c r="AG14" s="104"/>
      <c r="AH14" s="105"/>
    </row>
    <row r="15" spans="1:34" ht="45" customHeight="1" x14ac:dyDescent="0.35">
      <c r="A15" s="102">
        <v>12</v>
      </c>
      <c r="B15" s="303" t="e">
        <f t="shared" si="0"/>
        <v>#N/A</v>
      </c>
      <c r="C15" s="304"/>
      <c r="D15" s="103" t="e">
        <f t="shared" si="1"/>
        <v>#N/A</v>
      </c>
      <c r="E15" s="104"/>
      <c r="F15" s="104"/>
      <c r="G15" s="105"/>
      <c r="H15" s="8"/>
      <c r="J15" s="102">
        <v>12</v>
      </c>
      <c r="K15" s="303" t="e">
        <f t="shared" si="2"/>
        <v>#N/A</v>
      </c>
      <c r="L15" s="304"/>
      <c r="M15" s="103" t="e">
        <f t="shared" si="3"/>
        <v>#N/A</v>
      </c>
      <c r="N15" s="104"/>
      <c r="O15" s="104"/>
      <c r="P15" s="105"/>
      <c r="Q15" s="8"/>
      <c r="S15" s="102">
        <v>12</v>
      </c>
      <c r="T15" s="303" t="e">
        <f t="shared" si="4"/>
        <v>#N/A</v>
      </c>
      <c r="U15" s="304"/>
      <c r="V15" s="103" t="e">
        <f t="shared" si="5"/>
        <v>#N/A</v>
      </c>
      <c r="W15" s="104"/>
      <c r="X15" s="104"/>
      <c r="Y15" s="105"/>
      <c r="Z15" s="8"/>
      <c r="AB15" s="102">
        <v>12</v>
      </c>
      <c r="AC15" s="303" t="e">
        <f t="shared" si="6"/>
        <v>#N/A</v>
      </c>
      <c r="AD15" s="304"/>
      <c r="AE15" s="103" t="e">
        <f t="shared" si="7"/>
        <v>#N/A</v>
      </c>
      <c r="AF15" s="104"/>
      <c r="AG15" s="104"/>
      <c r="AH15" s="105"/>
    </row>
    <row r="16" spans="1:34" ht="45" customHeight="1" x14ac:dyDescent="0.35">
      <c r="A16" s="102">
        <v>13</v>
      </c>
      <c r="B16" s="303" t="e">
        <f t="shared" si="0"/>
        <v>#N/A</v>
      </c>
      <c r="C16" s="304"/>
      <c r="D16" s="103" t="e">
        <f t="shared" si="1"/>
        <v>#N/A</v>
      </c>
      <c r="E16" s="104"/>
      <c r="F16" s="104"/>
      <c r="G16" s="105"/>
      <c r="H16" s="8"/>
      <c r="J16" s="102">
        <v>13</v>
      </c>
      <c r="K16" s="303" t="e">
        <f t="shared" si="2"/>
        <v>#N/A</v>
      </c>
      <c r="L16" s="304"/>
      <c r="M16" s="103" t="e">
        <f t="shared" si="3"/>
        <v>#N/A</v>
      </c>
      <c r="N16" s="104"/>
      <c r="O16" s="104"/>
      <c r="P16" s="105"/>
      <c r="Q16" s="8"/>
      <c r="S16" s="102">
        <v>13</v>
      </c>
      <c r="T16" s="303" t="e">
        <f t="shared" si="4"/>
        <v>#N/A</v>
      </c>
      <c r="U16" s="304"/>
      <c r="V16" s="103" t="e">
        <f t="shared" si="5"/>
        <v>#N/A</v>
      </c>
      <c r="W16" s="104"/>
      <c r="X16" s="104"/>
      <c r="Y16" s="105"/>
      <c r="Z16" s="8"/>
      <c r="AB16" s="102">
        <v>13</v>
      </c>
      <c r="AC16" s="303" t="e">
        <f t="shared" si="6"/>
        <v>#N/A</v>
      </c>
      <c r="AD16" s="304"/>
      <c r="AE16" s="103" t="e">
        <f t="shared" si="7"/>
        <v>#N/A</v>
      </c>
      <c r="AF16" s="104"/>
      <c r="AG16" s="104"/>
      <c r="AH16" s="105"/>
    </row>
    <row r="17" spans="1:34" ht="45" customHeight="1" x14ac:dyDescent="0.35">
      <c r="A17" s="102">
        <v>14</v>
      </c>
      <c r="B17" s="303" t="e">
        <f t="shared" si="0"/>
        <v>#N/A</v>
      </c>
      <c r="C17" s="304"/>
      <c r="D17" s="103" t="e">
        <f t="shared" si="1"/>
        <v>#N/A</v>
      </c>
      <c r="E17" s="107"/>
      <c r="F17" s="107"/>
      <c r="G17" s="108"/>
      <c r="H17" s="8"/>
      <c r="J17" s="102">
        <v>14</v>
      </c>
      <c r="K17" s="303" t="e">
        <f t="shared" si="2"/>
        <v>#N/A</v>
      </c>
      <c r="L17" s="304"/>
      <c r="M17" s="103" t="e">
        <f t="shared" si="3"/>
        <v>#N/A</v>
      </c>
      <c r="N17" s="107"/>
      <c r="O17" s="107"/>
      <c r="P17" s="108"/>
      <c r="Q17" s="8"/>
      <c r="S17" s="102">
        <v>14</v>
      </c>
      <c r="T17" s="303" t="e">
        <f t="shared" si="4"/>
        <v>#N/A</v>
      </c>
      <c r="U17" s="304"/>
      <c r="V17" s="103" t="e">
        <f t="shared" si="5"/>
        <v>#N/A</v>
      </c>
      <c r="W17" s="107"/>
      <c r="X17" s="107"/>
      <c r="Y17" s="108"/>
      <c r="Z17" s="8"/>
      <c r="AB17" s="102">
        <v>14</v>
      </c>
      <c r="AC17" s="303" t="e">
        <f t="shared" si="6"/>
        <v>#N/A</v>
      </c>
      <c r="AD17" s="304"/>
      <c r="AE17" s="103" t="e">
        <f t="shared" si="7"/>
        <v>#N/A</v>
      </c>
      <c r="AF17" s="107"/>
      <c r="AG17" s="107"/>
      <c r="AH17" s="108"/>
    </row>
    <row r="18" spans="1:34" ht="45" customHeight="1" thickBot="1" x14ac:dyDescent="0.4">
      <c r="A18" s="102">
        <v>15</v>
      </c>
      <c r="B18" s="303" t="e">
        <f t="shared" si="0"/>
        <v>#N/A</v>
      </c>
      <c r="C18" s="304"/>
      <c r="D18" s="103" t="e">
        <f t="shared" si="1"/>
        <v>#N/A</v>
      </c>
      <c r="E18" s="104"/>
      <c r="F18" s="104"/>
      <c r="G18" s="105"/>
      <c r="H18" s="8"/>
      <c r="J18" s="102">
        <v>15</v>
      </c>
      <c r="K18" s="303" t="e">
        <f t="shared" si="2"/>
        <v>#N/A</v>
      </c>
      <c r="L18" s="304"/>
      <c r="M18" s="103" t="e">
        <f t="shared" si="3"/>
        <v>#N/A</v>
      </c>
      <c r="N18" s="104"/>
      <c r="O18" s="104"/>
      <c r="P18" s="105"/>
      <c r="Q18" s="8"/>
      <c r="S18" s="102">
        <v>15</v>
      </c>
      <c r="T18" s="303" t="e">
        <f t="shared" si="4"/>
        <v>#N/A</v>
      </c>
      <c r="U18" s="304"/>
      <c r="V18" s="103" t="e">
        <f t="shared" si="5"/>
        <v>#N/A</v>
      </c>
      <c r="W18" s="104"/>
      <c r="X18" s="104"/>
      <c r="Y18" s="105"/>
      <c r="Z18" s="8"/>
      <c r="AB18" s="102">
        <v>15</v>
      </c>
      <c r="AC18" s="303" t="e">
        <f t="shared" si="6"/>
        <v>#N/A</v>
      </c>
      <c r="AD18" s="304"/>
      <c r="AE18" s="103" t="e">
        <f t="shared" si="7"/>
        <v>#N/A</v>
      </c>
      <c r="AF18" s="104"/>
      <c r="AG18" s="104"/>
      <c r="AH18" s="105"/>
    </row>
    <row r="19" spans="1:34" ht="31.5" hidden="1" customHeight="1" x14ac:dyDescent="0.35">
      <c r="A19" s="102">
        <v>16</v>
      </c>
      <c r="B19" s="303" t="e">
        <f t="shared" si="0"/>
        <v>#N/A</v>
      </c>
      <c r="C19" s="304"/>
      <c r="D19" s="103" t="e">
        <f t="shared" si="1"/>
        <v>#N/A</v>
      </c>
      <c r="E19" s="104"/>
      <c r="F19" s="104"/>
      <c r="G19" s="105"/>
      <c r="H19" s="8"/>
      <c r="J19" s="102">
        <v>16</v>
      </c>
      <c r="K19" s="303" t="e">
        <f t="shared" si="2"/>
        <v>#N/A</v>
      </c>
      <c r="L19" s="304"/>
      <c r="M19" s="103" t="e">
        <f t="shared" si="3"/>
        <v>#N/A</v>
      </c>
      <c r="N19" s="104"/>
      <c r="O19" s="104"/>
      <c r="P19" s="105"/>
      <c r="Q19" s="8"/>
      <c r="S19" s="102">
        <v>16</v>
      </c>
      <c r="T19" s="303" t="e">
        <f t="shared" si="4"/>
        <v>#N/A</v>
      </c>
      <c r="U19" s="304"/>
      <c r="V19" s="103" t="e">
        <f t="shared" si="5"/>
        <v>#N/A</v>
      </c>
      <c r="W19" s="104"/>
      <c r="X19" s="104"/>
      <c r="Y19" s="105"/>
      <c r="Z19" s="8"/>
      <c r="AB19" s="102">
        <v>16</v>
      </c>
      <c r="AC19" s="303" t="e">
        <f t="shared" si="6"/>
        <v>#N/A</v>
      </c>
      <c r="AD19" s="304"/>
      <c r="AE19" s="103" t="e">
        <f t="shared" si="7"/>
        <v>#N/A</v>
      </c>
      <c r="AF19" s="104"/>
      <c r="AG19" s="104"/>
      <c r="AH19" s="105"/>
    </row>
    <row r="20" spans="1:34" ht="31.5" hidden="1" customHeight="1" x14ac:dyDescent="0.35">
      <c r="A20" s="102">
        <v>17</v>
      </c>
      <c r="B20" s="303" t="e">
        <f t="shared" si="0"/>
        <v>#N/A</v>
      </c>
      <c r="C20" s="304"/>
      <c r="D20" s="103" t="e">
        <f t="shared" si="1"/>
        <v>#N/A</v>
      </c>
      <c r="E20" s="104"/>
      <c r="F20" s="104"/>
      <c r="G20" s="105"/>
      <c r="H20" s="8"/>
      <c r="J20" s="102">
        <v>17</v>
      </c>
      <c r="K20" s="303" t="e">
        <f t="shared" si="2"/>
        <v>#N/A</v>
      </c>
      <c r="L20" s="304"/>
      <c r="M20" s="103" t="e">
        <f t="shared" si="3"/>
        <v>#N/A</v>
      </c>
      <c r="N20" s="104"/>
      <c r="O20" s="104"/>
      <c r="P20" s="105"/>
      <c r="Q20" s="8"/>
      <c r="S20" s="102">
        <v>17</v>
      </c>
      <c r="T20" s="303" t="e">
        <f t="shared" si="4"/>
        <v>#N/A</v>
      </c>
      <c r="U20" s="304"/>
      <c r="V20" s="103" t="e">
        <f t="shared" si="5"/>
        <v>#N/A</v>
      </c>
      <c r="W20" s="104"/>
      <c r="X20" s="104"/>
      <c r="Y20" s="105"/>
      <c r="Z20" s="8"/>
      <c r="AB20" s="102">
        <v>17</v>
      </c>
      <c r="AC20" s="303" t="e">
        <f t="shared" si="6"/>
        <v>#N/A</v>
      </c>
      <c r="AD20" s="304"/>
      <c r="AE20" s="103" t="e">
        <f t="shared" si="7"/>
        <v>#N/A</v>
      </c>
      <c r="AF20" s="104"/>
      <c r="AG20" s="104"/>
      <c r="AH20" s="105"/>
    </row>
    <row r="21" spans="1:34" ht="31.5" hidden="1" customHeight="1" x14ac:dyDescent="0.35">
      <c r="A21" s="102">
        <v>18</v>
      </c>
      <c r="B21" s="303" t="e">
        <f t="shared" si="0"/>
        <v>#N/A</v>
      </c>
      <c r="C21" s="305"/>
      <c r="D21" s="103" t="e">
        <f t="shared" si="1"/>
        <v>#N/A</v>
      </c>
      <c r="E21" s="100"/>
      <c r="F21" s="100"/>
      <c r="G21" s="101"/>
      <c r="H21" s="8"/>
      <c r="J21" s="102">
        <v>18</v>
      </c>
      <c r="K21" s="303" t="e">
        <f t="shared" si="2"/>
        <v>#N/A</v>
      </c>
      <c r="L21" s="305"/>
      <c r="M21" s="103" t="e">
        <f t="shared" si="3"/>
        <v>#N/A</v>
      </c>
      <c r="N21" s="100"/>
      <c r="O21" s="100"/>
      <c r="P21" s="101"/>
      <c r="Q21" s="8"/>
      <c r="S21" s="102">
        <v>18</v>
      </c>
      <c r="T21" s="303" t="e">
        <f t="shared" si="4"/>
        <v>#N/A</v>
      </c>
      <c r="U21" s="304"/>
      <c r="V21" s="103" t="e">
        <f t="shared" si="5"/>
        <v>#N/A</v>
      </c>
      <c r="W21" s="100"/>
      <c r="X21" s="100"/>
      <c r="Y21" s="101"/>
      <c r="Z21" s="8"/>
      <c r="AB21" s="102">
        <v>18</v>
      </c>
      <c r="AC21" s="303" t="e">
        <f t="shared" si="6"/>
        <v>#N/A</v>
      </c>
      <c r="AD21" s="304"/>
      <c r="AE21" s="103" t="e">
        <f t="shared" si="7"/>
        <v>#N/A</v>
      </c>
      <c r="AF21" s="100"/>
      <c r="AG21" s="100"/>
      <c r="AH21" s="101"/>
    </row>
    <row r="22" spans="1:34" ht="31.5" hidden="1" customHeight="1" x14ac:dyDescent="0.35">
      <c r="A22" s="102">
        <v>19</v>
      </c>
      <c r="B22" s="303" t="e">
        <f t="shared" si="0"/>
        <v>#N/A</v>
      </c>
      <c r="C22" s="305"/>
      <c r="D22" s="103" t="e">
        <f t="shared" si="1"/>
        <v>#N/A</v>
      </c>
      <c r="E22" s="100"/>
      <c r="F22" s="100"/>
      <c r="G22" s="101"/>
      <c r="H22" s="8"/>
      <c r="J22" s="102">
        <v>19</v>
      </c>
      <c r="K22" s="303" t="e">
        <f t="shared" si="2"/>
        <v>#N/A</v>
      </c>
      <c r="L22" s="304"/>
      <c r="M22" s="103" t="e">
        <f t="shared" si="3"/>
        <v>#N/A</v>
      </c>
      <c r="N22" s="104"/>
      <c r="O22" s="104"/>
      <c r="P22" s="105"/>
      <c r="Q22" s="8"/>
      <c r="S22" s="102">
        <v>19</v>
      </c>
      <c r="T22" s="303" t="e">
        <f t="shared" si="4"/>
        <v>#N/A</v>
      </c>
      <c r="U22" s="304"/>
      <c r="V22" s="103" t="e">
        <f t="shared" si="5"/>
        <v>#N/A</v>
      </c>
      <c r="W22" s="104"/>
      <c r="X22" s="104"/>
      <c r="Y22" s="105"/>
      <c r="Z22" s="8"/>
      <c r="AB22" s="102">
        <v>19</v>
      </c>
      <c r="AC22" s="303" t="e">
        <f t="shared" si="6"/>
        <v>#N/A</v>
      </c>
      <c r="AD22" s="304"/>
      <c r="AE22" s="103" t="e">
        <f t="shared" si="7"/>
        <v>#N/A</v>
      </c>
      <c r="AF22" s="104"/>
      <c r="AG22" s="104"/>
      <c r="AH22" s="105"/>
    </row>
    <row r="23" spans="1:34" ht="31.5" hidden="1" customHeight="1" x14ac:dyDescent="0.35">
      <c r="A23" s="102">
        <v>20</v>
      </c>
      <c r="B23" s="303" t="e">
        <f t="shared" si="0"/>
        <v>#N/A</v>
      </c>
      <c r="C23" s="305"/>
      <c r="D23" s="103" t="e">
        <f t="shared" si="1"/>
        <v>#N/A</v>
      </c>
      <c r="E23" s="100"/>
      <c r="F23" s="100"/>
      <c r="G23" s="101"/>
      <c r="H23" s="8"/>
      <c r="J23" s="102">
        <v>20</v>
      </c>
      <c r="K23" s="303" t="e">
        <f t="shared" si="2"/>
        <v>#N/A</v>
      </c>
      <c r="L23" s="304"/>
      <c r="M23" s="103" t="e">
        <f t="shared" si="3"/>
        <v>#N/A</v>
      </c>
      <c r="N23" s="104"/>
      <c r="O23" s="104"/>
      <c r="P23" s="105"/>
      <c r="Q23" s="8"/>
      <c r="S23" s="102">
        <v>20</v>
      </c>
      <c r="T23" s="303" t="e">
        <f t="shared" si="4"/>
        <v>#N/A</v>
      </c>
      <c r="U23" s="304"/>
      <c r="V23" s="103" t="e">
        <f t="shared" si="5"/>
        <v>#N/A</v>
      </c>
      <c r="W23" s="104"/>
      <c r="X23" s="104"/>
      <c r="Y23" s="105"/>
      <c r="Z23" s="8"/>
      <c r="AB23" s="102">
        <v>20</v>
      </c>
      <c r="AC23" s="303" t="e">
        <f t="shared" si="6"/>
        <v>#N/A</v>
      </c>
      <c r="AD23" s="304"/>
      <c r="AE23" s="103" t="e">
        <f t="shared" si="7"/>
        <v>#N/A</v>
      </c>
      <c r="AF23" s="104"/>
      <c r="AG23" s="104"/>
      <c r="AH23" s="105"/>
    </row>
    <row r="24" spans="1:34" ht="31.5" hidden="1" customHeight="1" x14ac:dyDescent="0.35">
      <c r="A24" s="102">
        <v>21</v>
      </c>
      <c r="B24" s="303" t="e">
        <f t="shared" si="0"/>
        <v>#N/A</v>
      </c>
      <c r="C24" s="305"/>
      <c r="D24" s="103" t="e">
        <f t="shared" si="1"/>
        <v>#N/A</v>
      </c>
      <c r="E24" s="100"/>
      <c r="F24" s="100"/>
      <c r="G24" s="101"/>
      <c r="H24" s="8"/>
      <c r="J24" s="102">
        <v>21</v>
      </c>
      <c r="K24" s="303" t="e">
        <f t="shared" si="2"/>
        <v>#N/A</v>
      </c>
      <c r="L24" s="304"/>
      <c r="M24" s="103" t="e">
        <f t="shared" si="3"/>
        <v>#N/A</v>
      </c>
      <c r="N24" s="104"/>
      <c r="O24" s="104"/>
      <c r="P24" s="105"/>
      <c r="Q24" s="8"/>
      <c r="S24" s="102">
        <v>21</v>
      </c>
      <c r="T24" s="303" t="e">
        <f t="shared" si="4"/>
        <v>#N/A</v>
      </c>
      <c r="U24" s="304"/>
      <c r="V24" s="103" t="e">
        <f t="shared" si="5"/>
        <v>#N/A</v>
      </c>
      <c r="W24" s="104"/>
      <c r="X24" s="104"/>
      <c r="Y24" s="105"/>
      <c r="Z24" s="8"/>
      <c r="AB24" s="102">
        <v>21</v>
      </c>
      <c r="AC24" s="303" t="e">
        <f t="shared" si="6"/>
        <v>#N/A</v>
      </c>
      <c r="AD24" s="304"/>
      <c r="AE24" s="103" t="e">
        <f t="shared" si="7"/>
        <v>#N/A</v>
      </c>
      <c r="AF24" s="104"/>
      <c r="AG24" s="104"/>
      <c r="AH24" s="105"/>
    </row>
    <row r="25" spans="1:34" ht="31.5" hidden="1" customHeight="1" x14ac:dyDescent="0.35">
      <c r="A25" s="102">
        <v>22</v>
      </c>
      <c r="B25" s="303" t="e">
        <f t="shared" si="0"/>
        <v>#N/A</v>
      </c>
      <c r="C25" s="304"/>
      <c r="D25" s="103" t="e">
        <f t="shared" si="1"/>
        <v>#N/A</v>
      </c>
      <c r="E25" s="104"/>
      <c r="F25" s="104"/>
      <c r="G25" s="105"/>
      <c r="H25" s="8"/>
      <c r="J25" s="102">
        <v>22</v>
      </c>
      <c r="K25" s="303" t="e">
        <f t="shared" si="2"/>
        <v>#N/A</v>
      </c>
      <c r="L25" s="304"/>
      <c r="M25" s="103" t="e">
        <f t="shared" si="3"/>
        <v>#N/A</v>
      </c>
      <c r="N25" s="104"/>
      <c r="O25" s="104"/>
      <c r="P25" s="105"/>
      <c r="Q25" s="8"/>
      <c r="S25" s="102">
        <v>22</v>
      </c>
      <c r="T25" s="303" t="e">
        <f t="shared" si="4"/>
        <v>#N/A</v>
      </c>
      <c r="U25" s="304"/>
      <c r="V25" s="103" t="e">
        <f t="shared" si="5"/>
        <v>#N/A</v>
      </c>
      <c r="W25" s="104"/>
      <c r="X25" s="104"/>
      <c r="Y25" s="105"/>
      <c r="Z25" s="8"/>
      <c r="AB25" s="102">
        <v>22</v>
      </c>
      <c r="AC25" s="303" t="e">
        <f t="shared" si="6"/>
        <v>#N/A</v>
      </c>
      <c r="AD25" s="304"/>
      <c r="AE25" s="103" t="e">
        <f t="shared" si="7"/>
        <v>#N/A</v>
      </c>
      <c r="AF25" s="104"/>
      <c r="AG25" s="104"/>
      <c r="AH25" s="105"/>
    </row>
    <row r="26" spans="1:34" ht="31.5" hidden="1" customHeight="1" thickBot="1" x14ac:dyDescent="0.4">
      <c r="A26" s="109">
        <v>23</v>
      </c>
      <c r="B26" s="303" t="e">
        <f t="shared" si="0"/>
        <v>#N/A</v>
      </c>
      <c r="C26" s="304"/>
      <c r="D26" s="103" t="e">
        <f t="shared" si="1"/>
        <v>#N/A</v>
      </c>
      <c r="E26" s="110"/>
      <c r="F26" s="110"/>
      <c r="G26" s="111"/>
      <c r="H26" s="8"/>
      <c r="J26" s="102">
        <v>23</v>
      </c>
      <c r="K26" s="303" t="e">
        <f t="shared" si="2"/>
        <v>#N/A</v>
      </c>
      <c r="L26" s="304"/>
      <c r="M26" s="103" t="e">
        <f t="shared" si="3"/>
        <v>#N/A</v>
      </c>
      <c r="N26" s="104"/>
      <c r="O26" s="104"/>
      <c r="P26" s="111"/>
      <c r="Q26" s="8"/>
      <c r="S26" s="102">
        <v>23</v>
      </c>
      <c r="T26" s="303" t="e">
        <f t="shared" si="4"/>
        <v>#N/A</v>
      </c>
      <c r="U26" s="304"/>
      <c r="V26" s="103" t="e">
        <f t="shared" si="5"/>
        <v>#N/A</v>
      </c>
      <c r="W26" s="104"/>
      <c r="X26" s="104"/>
      <c r="Y26" s="111"/>
      <c r="Z26" s="8"/>
      <c r="AB26" s="102">
        <v>23</v>
      </c>
      <c r="AC26" s="303" t="e">
        <f t="shared" si="6"/>
        <v>#N/A</v>
      </c>
      <c r="AD26" s="304"/>
      <c r="AE26" s="103" t="e">
        <f t="shared" si="7"/>
        <v>#N/A</v>
      </c>
      <c r="AF26" s="104"/>
      <c r="AG26" s="104"/>
      <c r="AH26" s="111"/>
    </row>
    <row r="27" spans="1:34" ht="33.75" customHeight="1" x14ac:dyDescent="0.4">
      <c r="A27" s="299" t="s">
        <v>115</v>
      </c>
      <c r="B27" s="299"/>
      <c r="C27" s="299"/>
      <c r="D27" s="300" t="s">
        <v>116</v>
      </c>
      <c r="E27" s="300"/>
      <c r="F27" s="300"/>
      <c r="J27" s="299" t="s">
        <v>115</v>
      </c>
      <c r="K27" s="299"/>
      <c r="L27" s="299"/>
      <c r="M27" s="300" t="s">
        <v>116</v>
      </c>
      <c r="N27" s="300"/>
      <c r="O27" s="300"/>
      <c r="S27" s="299" t="s">
        <v>115</v>
      </c>
      <c r="T27" s="299"/>
      <c r="U27" s="299"/>
      <c r="V27" s="300" t="s">
        <v>116</v>
      </c>
      <c r="W27" s="300"/>
      <c r="X27" s="300"/>
      <c r="AB27" s="299" t="s">
        <v>115</v>
      </c>
      <c r="AC27" s="299"/>
      <c r="AD27" s="299"/>
      <c r="AE27" s="300" t="s">
        <v>116</v>
      </c>
      <c r="AF27" s="300"/>
      <c r="AG27" s="300"/>
    </row>
    <row r="30" spans="1:34" x14ac:dyDescent="0.25">
      <c r="A30" t="s">
        <v>117</v>
      </c>
      <c r="B30" t="s">
        <v>118</v>
      </c>
      <c r="J30" t="s">
        <v>117</v>
      </c>
      <c r="K30" t="s">
        <v>118</v>
      </c>
      <c r="S30" t="s">
        <v>117</v>
      </c>
      <c r="T30" t="s">
        <v>118</v>
      </c>
      <c r="AB30" t="s">
        <v>117</v>
      </c>
      <c r="AC30" t="s">
        <v>118</v>
      </c>
    </row>
    <row r="31" spans="1:34" x14ac:dyDescent="0.25">
      <c r="A31">
        <f>'4.kolo'!C6</f>
        <v>0</v>
      </c>
      <c r="B31">
        <f>'4.kolo'!C5</f>
        <v>0</v>
      </c>
      <c r="C31" t="str">
        <f>'4.kolo'!$B$5</f>
        <v>Bratislava III. -                     My fishing SR</v>
      </c>
      <c r="D31">
        <v>1</v>
      </c>
      <c r="E31" t="e">
        <f>VLOOKUP($D31,$A$31:$B$53,COLUMN($B$31:$B$53),0)</f>
        <v>#N/A</v>
      </c>
      <c r="F31" t="e">
        <f>VLOOKUP($D31,$A$31:$C$53,3,0)</f>
        <v>#N/A</v>
      </c>
      <c r="J31">
        <f>'4.kolo'!F6</f>
        <v>0</v>
      </c>
      <c r="K31">
        <f>'4.kolo'!F5</f>
        <v>0</v>
      </c>
      <c r="L31" t="str">
        <f>'4.kolo'!$B$5</f>
        <v>Bratislava III. -                     My fishing SR</v>
      </c>
      <c r="M31">
        <v>1</v>
      </c>
      <c r="N31" t="e">
        <f>VLOOKUP($M31,$J$31:$K$53,2,0)</f>
        <v>#N/A</v>
      </c>
      <c r="O31" t="e">
        <f>VLOOKUP($M31,$J$31:$L$53,3,0)</f>
        <v>#N/A</v>
      </c>
      <c r="S31">
        <f>'4.kolo'!I6</f>
        <v>0</v>
      </c>
      <c r="T31">
        <f>'4.kolo'!I5</f>
        <v>0</v>
      </c>
      <c r="U31" t="str">
        <f>'4.kolo'!$B$5</f>
        <v>Bratislava III. -                     My fishing SR</v>
      </c>
      <c r="V31">
        <v>1</v>
      </c>
      <c r="W31" t="e">
        <f>VLOOKUP($V31,$S$31:$T$53,2,0)</f>
        <v>#N/A</v>
      </c>
      <c r="X31" t="e">
        <f>VLOOKUP($V31,$S$31:$U$53,3,0)</f>
        <v>#N/A</v>
      </c>
      <c r="AB31">
        <f>'4.kolo'!L6</f>
        <v>0</v>
      </c>
      <c r="AC31">
        <f>'4.kolo'!L5</f>
        <v>0</v>
      </c>
      <c r="AD31" t="str">
        <f>'4.kolo'!$B$5</f>
        <v>Bratislava III. -                     My fishing SR</v>
      </c>
      <c r="AE31">
        <v>1</v>
      </c>
      <c r="AF31" t="e">
        <f>VLOOKUP($AE31,$AB$31:$AC$53,2,0)</f>
        <v>#N/A</v>
      </c>
      <c r="AG31" t="e">
        <f>VLOOKUP($AE31,$AB$31:$AD$53,3,0)</f>
        <v>#N/A</v>
      </c>
    </row>
    <row r="32" spans="1:34" x14ac:dyDescent="0.25">
      <c r="A32">
        <f>'4.kolo'!C8</f>
        <v>0</v>
      </c>
      <c r="B32">
        <f>'4.kolo'!C7</f>
        <v>0</v>
      </c>
      <c r="C32" t="str">
        <f>'4.kolo'!$B$7</f>
        <v>Bratislava V.                  - Abramis A</v>
      </c>
      <c r="D32">
        <v>2</v>
      </c>
      <c r="E32" t="e">
        <f t="shared" ref="E32:E53" si="8">VLOOKUP($D32,$A$31:$B$53,COLUMN($B$31:$B$53),0)</f>
        <v>#N/A</v>
      </c>
      <c r="F32" t="e">
        <f t="shared" ref="F32:F53" si="9">VLOOKUP($D32,$A$31:$C$53,3,0)</f>
        <v>#N/A</v>
      </c>
      <c r="J32">
        <f>'4.kolo'!F8</f>
        <v>0</v>
      </c>
      <c r="K32">
        <f>'4.kolo'!F7</f>
        <v>0</v>
      </c>
      <c r="L32" t="str">
        <f>'4.kolo'!$B$7</f>
        <v>Bratislava V.                  - Abramis A</v>
      </c>
      <c r="M32">
        <v>2</v>
      </c>
      <c r="N32" t="e">
        <f t="shared" ref="N32:N53" si="10">VLOOKUP($M32,$J$31:$K$53,2,0)</f>
        <v>#N/A</v>
      </c>
      <c r="O32" t="e">
        <f t="shared" ref="O32:O53" si="11">VLOOKUP($M32,$J$31:$L$53,3,0)</f>
        <v>#N/A</v>
      </c>
      <c r="S32">
        <f>'4.kolo'!I8</f>
        <v>0</v>
      </c>
      <c r="T32">
        <f>'4.kolo'!I7</f>
        <v>0</v>
      </c>
      <c r="U32" t="str">
        <f>'4.kolo'!$B$7</f>
        <v>Bratislava V.                  - Abramis A</v>
      </c>
      <c r="V32">
        <v>2</v>
      </c>
      <c r="W32" t="e">
        <f t="shared" ref="W32:W53" si="12">VLOOKUP($V32,$S$31:$T$53,2,0)</f>
        <v>#N/A</v>
      </c>
      <c r="X32" t="e">
        <f t="shared" ref="X32:X53" si="13">VLOOKUP($V32,$S$31:$U$53,3,0)</f>
        <v>#N/A</v>
      </c>
      <c r="AB32">
        <f>'4.kolo'!L8</f>
        <v>0</v>
      </c>
      <c r="AC32">
        <f>'4.kolo'!L7</f>
        <v>0</v>
      </c>
      <c r="AD32" t="str">
        <f>'4.kolo'!$B$7</f>
        <v>Bratislava V.                  - Abramis A</v>
      </c>
      <c r="AE32">
        <v>2</v>
      </c>
      <c r="AF32" t="e">
        <f t="shared" ref="AF32:AF53" si="14">VLOOKUP($AE32,$AB$31:$AC$53,2,0)</f>
        <v>#N/A</v>
      </c>
      <c r="AG32" t="e">
        <f t="shared" ref="AG32:AG53" si="15">VLOOKUP($AE32,$AB$31:$AD$53,3,0)</f>
        <v>#N/A</v>
      </c>
    </row>
    <row r="33" spans="1:33" x14ac:dyDescent="0.25">
      <c r="A33">
        <f>'4.kolo'!C10</f>
        <v>0</v>
      </c>
      <c r="B33">
        <f>'4.kolo'!C9</f>
        <v>0</v>
      </c>
      <c r="C33" t="str">
        <f>'4.kolo'!$B$9</f>
        <v>Dunajská Lužná MVDE</v>
      </c>
      <c r="D33">
        <v>3</v>
      </c>
      <c r="E33" t="e">
        <f t="shared" si="8"/>
        <v>#N/A</v>
      </c>
      <c r="F33" t="e">
        <f t="shared" si="9"/>
        <v>#N/A</v>
      </c>
      <c r="J33">
        <f>'4.kolo'!F10</f>
        <v>0</v>
      </c>
      <c r="K33">
        <f>'4.kolo'!F9</f>
        <v>0</v>
      </c>
      <c r="L33" t="str">
        <f>'4.kolo'!$B$9</f>
        <v>Dunajská Lužná MVDE</v>
      </c>
      <c r="M33">
        <v>3</v>
      </c>
      <c r="N33" t="e">
        <f t="shared" si="10"/>
        <v>#N/A</v>
      </c>
      <c r="O33" t="e">
        <f t="shared" si="11"/>
        <v>#N/A</v>
      </c>
      <c r="S33">
        <f>'4.kolo'!I10</f>
        <v>0</v>
      </c>
      <c r="T33">
        <f>'4.kolo'!I9</f>
        <v>0</v>
      </c>
      <c r="U33" t="str">
        <f>'4.kolo'!$B$9</f>
        <v>Dunajská Lužná MVDE</v>
      </c>
      <c r="V33">
        <v>3</v>
      </c>
      <c r="W33" t="e">
        <f t="shared" si="12"/>
        <v>#N/A</v>
      </c>
      <c r="X33" t="e">
        <f t="shared" si="13"/>
        <v>#N/A</v>
      </c>
      <c r="AB33">
        <f>'4.kolo'!L10</f>
        <v>0</v>
      </c>
      <c r="AC33">
        <f>'4.kolo'!L9</f>
        <v>0</v>
      </c>
      <c r="AD33" t="str">
        <f>'4.kolo'!$B$9</f>
        <v>Dunajská Lužná MVDE</v>
      </c>
      <c r="AE33">
        <v>3</v>
      </c>
      <c r="AF33" t="e">
        <f t="shared" si="14"/>
        <v>#N/A</v>
      </c>
      <c r="AG33" t="e">
        <f t="shared" si="15"/>
        <v>#N/A</v>
      </c>
    </row>
    <row r="34" spans="1:33" x14ac:dyDescent="0.25">
      <c r="A34">
        <f>'4.kolo'!C12</f>
        <v>0</v>
      </c>
      <c r="B34">
        <f>'4.kolo'!C11</f>
        <v>0</v>
      </c>
      <c r="C34" t="str">
        <f>'4.kolo'!$B$11</f>
        <v>Dunajská Streda Arapaima FFT</v>
      </c>
      <c r="D34">
        <v>4</v>
      </c>
      <c r="E34" t="e">
        <f t="shared" si="8"/>
        <v>#N/A</v>
      </c>
      <c r="F34" t="e">
        <f t="shared" si="9"/>
        <v>#N/A</v>
      </c>
      <c r="J34">
        <f>'4.kolo'!F12</f>
        <v>0</v>
      </c>
      <c r="K34">
        <f>'4.kolo'!F11</f>
        <v>0</v>
      </c>
      <c r="L34" t="str">
        <f>'4.kolo'!$B$11</f>
        <v>Dunajská Streda Arapaima FFT</v>
      </c>
      <c r="M34">
        <v>4</v>
      </c>
      <c r="N34" t="e">
        <f t="shared" si="10"/>
        <v>#N/A</v>
      </c>
      <c r="O34" t="e">
        <f t="shared" si="11"/>
        <v>#N/A</v>
      </c>
      <c r="S34">
        <f>'4.kolo'!I12</f>
        <v>0</v>
      </c>
      <c r="T34">
        <f>'4.kolo'!I11</f>
        <v>0</v>
      </c>
      <c r="U34" t="str">
        <f>'4.kolo'!$B$11</f>
        <v>Dunajská Streda Arapaima FFT</v>
      </c>
      <c r="V34">
        <v>4</v>
      </c>
      <c r="W34" t="e">
        <f t="shared" si="12"/>
        <v>#N/A</v>
      </c>
      <c r="X34" t="e">
        <f t="shared" si="13"/>
        <v>#N/A</v>
      </c>
      <c r="AB34">
        <f>'4.kolo'!L12</f>
        <v>0</v>
      </c>
      <c r="AC34">
        <f>'4.kolo'!L11</f>
        <v>0</v>
      </c>
      <c r="AD34" t="str">
        <f>'4.kolo'!$B$11</f>
        <v>Dunajská Streda Arapaima FFT</v>
      </c>
      <c r="AE34">
        <v>4</v>
      </c>
      <c r="AF34" t="e">
        <f t="shared" si="14"/>
        <v>#N/A</v>
      </c>
      <c r="AG34" t="e">
        <f t="shared" si="15"/>
        <v>#N/A</v>
      </c>
    </row>
    <row r="35" spans="1:33" x14ac:dyDescent="0.25">
      <c r="A35">
        <f>'4.kolo'!C14</f>
        <v>0</v>
      </c>
      <c r="B35">
        <f>'4.kolo'!C13</f>
        <v>0</v>
      </c>
      <c r="C35" t="str">
        <f>'4.kolo'!$B$13</f>
        <v>Dunajská Streda Arapaima MT</v>
      </c>
      <c r="D35">
        <v>5</v>
      </c>
      <c r="E35" t="e">
        <f t="shared" si="8"/>
        <v>#N/A</v>
      </c>
      <c r="F35" t="e">
        <f t="shared" si="9"/>
        <v>#N/A</v>
      </c>
      <c r="J35">
        <f>'4.kolo'!F14</f>
        <v>0</v>
      </c>
      <c r="K35">
        <f>'4.kolo'!F13</f>
        <v>0</v>
      </c>
      <c r="L35" t="str">
        <f>'4.kolo'!$B$13</f>
        <v>Dunajská Streda Arapaima MT</v>
      </c>
      <c r="M35">
        <v>5</v>
      </c>
      <c r="N35" t="e">
        <f t="shared" si="10"/>
        <v>#N/A</v>
      </c>
      <c r="O35" t="e">
        <f t="shared" si="11"/>
        <v>#N/A</v>
      </c>
      <c r="S35">
        <f>'4.kolo'!I14</f>
        <v>0</v>
      </c>
      <c r="T35">
        <f>'4.kolo'!I13</f>
        <v>0</v>
      </c>
      <c r="U35" t="str">
        <f>'4.kolo'!$B$13</f>
        <v>Dunajská Streda Arapaima MT</v>
      </c>
      <c r="V35">
        <v>5</v>
      </c>
      <c r="W35" t="e">
        <f t="shared" si="12"/>
        <v>#N/A</v>
      </c>
      <c r="X35" t="e">
        <f t="shared" si="13"/>
        <v>#N/A</v>
      </c>
      <c r="AB35">
        <f>'4.kolo'!L14</f>
        <v>0</v>
      </c>
      <c r="AC35">
        <f>'4.kolo'!L13</f>
        <v>0</v>
      </c>
      <c r="AD35" t="str">
        <f>'4.kolo'!$B$13</f>
        <v>Dunajská Streda Arapaima MT</v>
      </c>
      <c r="AE35">
        <v>5</v>
      </c>
      <c r="AF35" t="e">
        <f t="shared" si="14"/>
        <v>#N/A</v>
      </c>
      <c r="AG35" t="e">
        <f t="shared" si="15"/>
        <v>#N/A</v>
      </c>
    </row>
    <row r="36" spans="1:33" x14ac:dyDescent="0.25">
      <c r="A36">
        <f>'4.kolo'!C16</f>
        <v>0</v>
      </c>
      <c r="B36">
        <f>'4.kolo'!C15</f>
        <v>0</v>
      </c>
      <c r="C36" t="str">
        <f>'4.kolo'!$B$15</f>
        <v>Dunajská Streda Haldorádo</v>
      </c>
      <c r="D36">
        <v>6</v>
      </c>
      <c r="E36" t="e">
        <f t="shared" si="8"/>
        <v>#N/A</v>
      </c>
      <c r="F36" t="e">
        <f t="shared" si="9"/>
        <v>#N/A</v>
      </c>
      <c r="J36">
        <f>'4.kolo'!F16</f>
        <v>0</v>
      </c>
      <c r="K36">
        <f>'4.kolo'!F15</f>
        <v>0</v>
      </c>
      <c r="L36" t="str">
        <f>'4.kolo'!$B$15</f>
        <v>Dunajská Streda Haldorádo</v>
      </c>
      <c r="M36">
        <v>6</v>
      </c>
      <c r="N36" t="e">
        <f t="shared" si="10"/>
        <v>#N/A</v>
      </c>
      <c r="O36" t="e">
        <f t="shared" si="11"/>
        <v>#N/A</v>
      </c>
      <c r="S36">
        <f>'4.kolo'!I16</f>
        <v>0</v>
      </c>
      <c r="T36">
        <f>'4.kolo'!I15</f>
        <v>0</v>
      </c>
      <c r="U36" t="str">
        <f>'4.kolo'!$B$15</f>
        <v>Dunajská Streda Haldorádo</v>
      </c>
      <c r="V36">
        <v>6</v>
      </c>
      <c r="W36" t="e">
        <f t="shared" si="12"/>
        <v>#N/A</v>
      </c>
      <c r="X36" t="e">
        <f t="shared" si="13"/>
        <v>#N/A</v>
      </c>
      <c r="AB36">
        <f>'4.kolo'!L16</f>
        <v>0</v>
      </c>
      <c r="AC36">
        <f>'4.kolo'!L15</f>
        <v>0</v>
      </c>
      <c r="AD36" t="str">
        <f>'4.kolo'!$B$15</f>
        <v>Dunajská Streda Haldorádo</v>
      </c>
      <c r="AE36">
        <v>6</v>
      </c>
      <c r="AF36" t="e">
        <f t="shared" si="14"/>
        <v>#N/A</v>
      </c>
      <c r="AG36" t="e">
        <f t="shared" si="15"/>
        <v>#N/A</v>
      </c>
    </row>
    <row r="37" spans="1:33" x14ac:dyDescent="0.25">
      <c r="A37">
        <f>'4.kolo'!C18</f>
        <v>0</v>
      </c>
      <c r="B37">
        <f>'4.kolo'!C17</f>
        <v>0</v>
      </c>
      <c r="C37" t="str">
        <f>'4.kolo'!$B$17</f>
        <v xml:space="preserve">Dunajská Streda Szenzál     </v>
      </c>
      <c r="D37">
        <v>7</v>
      </c>
      <c r="E37" t="e">
        <f t="shared" si="8"/>
        <v>#N/A</v>
      </c>
      <c r="F37" t="e">
        <f t="shared" si="9"/>
        <v>#N/A</v>
      </c>
      <c r="J37">
        <f>'4.kolo'!F18</f>
        <v>0</v>
      </c>
      <c r="K37">
        <f>'4.kolo'!F17</f>
        <v>0</v>
      </c>
      <c r="L37" t="str">
        <f>'4.kolo'!$B$17</f>
        <v xml:space="preserve">Dunajská Streda Szenzál     </v>
      </c>
      <c r="M37">
        <v>7</v>
      </c>
      <c r="N37" t="e">
        <f t="shared" si="10"/>
        <v>#N/A</v>
      </c>
      <c r="O37" t="e">
        <f t="shared" si="11"/>
        <v>#N/A</v>
      </c>
      <c r="S37">
        <f>'4.kolo'!I18</f>
        <v>0</v>
      </c>
      <c r="T37">
        <f>'4.kolo'!I17</f>
        <v>0</v>
      </c>
      <c r="U37" t="str">
        <f>'4.kolo'!$B$17</f>
        <v xml:space="preserve">Dunajská Streda Szenzál     </v>
      </c>
      <c r="V37">
        <v>7</v>
      </c>
      <c r="W37" t="e">
        <f t="shared" si="12"/>
        <v>#N/A</v>
      </c>
      <c r="X37" t="e">
        <f t="shared" si="13"/>
        <v>#N/A</v>
      </c>
      <c r="AB37">
        <f>'4.kolo'!L18</f>
        <v>0</v>
      </c>
      <c r="AC37">
        <f>'4.kolo'!L17</f>
        <v>0</v>
      </c>
      <c r="AD37" t="str">
        <f>'4.kolo'!$B$17</f>
        <v xml:space="preserve">Dunajská Streda Szenzál     </v>
      </c>
      <c r="AE37">
        <v>7</v>
      </c>
      <c r="AF37" t="e">
        <f t="shared" si="14"/>
        <v>#N/A</v>
      </c>
      <c r="AG37" t="e">
        <f t="shared" si="15"/>
        <v>#N/A</v>
      </c>
    </row>
    <row r="38" spans="1:33" x14ac:dyDescent="0.25">
      <c r="A38">
        <f>'4.kolo'!C20</f>
        <v>0</v>
      </c>
      <c r="B38">
        <f>'4.kolo'!C19</f>
        <v>0</v>
      </c>
      <c r="C38" t="str">
        <f>'4.kolo'!$B$19</f>
        <v xml:space="preserve">Galanta             Sensas </v>
      </c>
      <c r="D38">
        <v>8</v>
      </c>
      <c r="E38" t="e">
        <f t="shared" si="8"/>
        <v>#N/A</v>
      </c>
      <c r="F38" t="e">
        <f t="shared" si="9"/>
        <v>#N/A</v>
      </c>
      <c r="J38">
        <f>'4.kolo'!F20</f>
        <v>0</v>
      </c>
      <c r="K38">
        <f>'4.kolo'!F19</f>
        <v>0</v>
      </c>
      <c r="L38" t="str">
        <f>'4.kolo'!$B$19</f>
        <v xml:space="preserve">Galanta             Sensas </v>
      </c>
      <c r="M38">
        <v>8</v>
      </c>
      <c r="N38" t="e">
        <f t="shared" si="10"/>
        <v>#N/A</v>
      </c>
      <c r="O38" t="e">
        <f t="shared" si="11"/>
        <v>#N/A</v>
      </c>
      <c r="S38">
        <f>'4.kolo'!I20</f>
        <v>0</v>
      </c>
      <c r="T38">
        <f>'4.kolo'!I19</f>
        <v>0</v>
      </c>
      <c r="U38" t="str">
        <f>'4.kolo'!$B$19</f>
        <v xml:space="preserve">Galanta             Sensas </v>
      </c>
      <c r="V38">
        <v>8</v>
      </c>
      <c r="W38" t="e">
        <f t="shared" si="12"/>
        <v>#N/A</v>
      </c>
      <c r="X38" t="e">
        <f t="shared" si="13"/>
        <v>#N/A</v>
      </c>
      <c r="AB38">
        <f>'4.kolo'!L20</f>
        <v>0</v>
      </c>
      <c r="AC38">
        <f>'4.kolo'!L19</f>
        <v>0</v>
      </c>
      <c r="AD38" t="str">
        <f>'4.kolo'!$B$19</f>
        <v xml:space="preserve">Galanta             Sensas </v>
      </c>
      <c r="AE38">
        <v>8</v>
      </c>
      <c r="AF38" t="e">
        <f t="shared" si="14"/>
        <v>#N/A</v>
      </c>
      <c r="AG38" t="e">
        <f t="shared" si="15"/>
        <v>#N/A</v>
      </c>
    </row>
    <row r="39" spans="1:33" x14ac:dyDescent="0.25">
      <c r="A39">
        <f>'4.kolo'!C22</f>
        <v>0</v>
      </c>
      <c r="B39">
        <f>'4.kolo'!C21</f>
        <v>0</v>
      </c>
      <c r="C39" t="str">
        <f>'4.kolo'!$B$21</f>
        <v>Hlohovec</v>
      </c>
      <c r="D39">
        <v>9</v>
      </c>
      <c r="E39" t="e">
        <f t="shared" si="8"/>
        <v>#N/A</v>
      </c>
      <c r="F39" t="e">
        <f t="shared" si="9"/>
        <v>#N/A</v>
      </c>
      <c r="J39">
        <f>'4.kolo'!F22</f>
        <v>0</v>
      </c>
      <c r="K39">
        <f>'4.kolo'!F21</f>
        <v>0</v>
      </c>
      <c r="L39" t="str">
        <f>'4.kolo'!$B$21</f>
        <v>Hlohovec</v>
      </c>
      <c r="M39">
        <v>9</v>
      </c>
      <c r="N39" t="e">
        <f t="shared" si="10"/>
        <v>#N/A</v>
      </c>
      <c r="O39" t="e">
        <f t="shared" si="11"/>
        <v>#N/A</v>
      </c>
      <c r="S39">
        <f>'4.kolo'!I22</f>
        <v>0</v>
      </c>
      <c r="T39">
        <f>'4.kolo'!I21</f>
        <v>0</v>
      </c>
      <c r="U39" t="str">
        <f>'4.kolo'!$B$21</f>
        <v>Hlohovec</v>
      </c>
      <c r="V39">
        <v>9</v>
      </c>
      <c r="W39" t="e">
        <f t="shared" si="12"/>
        <v>#N/A</v>
      </c>
      <c r="X39" t="e">
        <f t="shared" si="13"/>
        <v>#N/A</v>
      </c>
      <c r="AB39">
        <f>'4.kolo'!L22</f>
        <v>0</v>
      </c>
      <c r="AC39">
        <f>'4.kolo'!L21</f>
        <v>0</v>
      </c>
      <c r="AD39" t="str">
        <f>'4.kolo'!$B$21</f>
        <v>Hlohovec</v>
      </c>
      <c r="AE39">
        <v>9</v>
      </c>
      <c r="AF39" t="e">
        <f t="shared" si="14"/>
        <v>#N/A</v>
      </c>
      <c r="AG39" t="e">
        <f t="shared" si="15"/>
        <v>#N/A</v>
      </c>
    </row>
    <row r="40" spans="1:33" x14ac:dyDescent="0.25">
      <c r="A40">
        <f>'4.kolo'!C24</f>
        <v>0</v>
      </c>
      <c r="B40">
        <f>'4.kolo'!C23</f>
        <v>0</v>
      </c>
      <c r="C40" t="str">
        <f>'4.kolo'!$B$23</f>
        <v>Levice</v>
      </c>
      <c r="D40">
        <v>10</v>
      </c>
      <c r="E40" t="e">
        <f t="shared" si="8"/>
        <v>#N/A</v>
      </c>
      <c r="F40" t="e">
        <f t="shared" si="9"/>
        <v>#N/A</v>
      </c>
      <c r="J40">
        <f>'4.kolo'!F24</f>
        <v>0</v>
      </c>
      <c r="K40">
        <f>'4.kolo'!F23</f>
        <v>0</v>
      </c>
      <c r="L40" t="str">
        <f>'4.kolo'!$B$23</f>
        <v>Levice</v>
      </c>
      <c r="M40">
        <v>10</v>
      </c>
      <c r="N40" t="e">
        <f t="shared" si="10"/>
        <v>#N/A</v>
      </c>
      <c r="O40" t="e">
        <f t="shared" si="11"/>
        <v>#N/A</v>
      </c>
      <c r="S40">
        <f>'4.kolo'!I24</f>
        <v>0</v>
      </c>
      <c r="T40">
        <f>'4.kolo'!I23</f>
        <v>0</v>
      </c>
      <c r="U40" t="str">
        <f>'4.kolo'!$B$23</f>
        <v>Levice</v>
      </c>
      <c r="V40">
        <v>10</v>
      </c>
      <c r="W40" t="e">
        <f t="shared" si="12"/>
        <v>#N/A</v>
      </c>
      <c r="X40" t="e">
        <f t="shared" si="13"/>
        <v>#N/A</v>
      </c>
      <c r="AB40">
        <f>'4.kolo'!L24</f>
        <v>0</v>
      </c>
      <c r="AC40">
        <f>'4.kolo'!L23</f>
        <v>0</v>
      </c>
      <c r="AD40" t="str">
        <f>'4.kolo'!$B$23</f>
        <v>Levice</v>
      </c>
      <c r="AE40">
        <v>10</v>
      </c>
      <c r="AF40" t="e">
        <f t="shared" si="14"/>
        <v>#N/A</v>
      </c>
      <c r="AG40" t="e">
        <f t="shared" si="15"/>
        <v>#N/A</v>
      </c>
    </row>
    <row r="41" spans="1:33" x14ac:dyDescent="0.25">
      <c r="A41">
        <f>'4.kolo'!C26</f>
        <v>0</v>
      </c>
      <c r="B41">
        <f>'4.kolo'!C25</f>
        <v>0</v>
      </c>
      <c r="C41" t="str">
        <f>'4.kolo'!$B$25</f>
        <v>Marcelová -                            Yellowfish</v>
      </c>
      <c r="D41">
        <v>11</v>
      </c>
      <c r="E41" t="e">
        <f t="shared" si="8"/>
        <v>#N/A</v>
      </c>
      <c r="F41" t="e">
        <f t="shared" si="9"/>
        <v>#N/A</v>
      </c>
      <c r="J41">
        <f>'4.kolo'!F26</f>
        <v>0</v>
      </c>
      <c r="K41">
        <f>'4.kolo'!F25</f>
        <v>0</v>
      </c>
      <c r="L41" t="str">
        <f>'4.kolo'!$B$25</f>
        <v>Marcelová -                            Yellowfish</v>
      </c>
      <c r="M41">
        <v>11</v>
      </c>
      <c r="N41" t="e">
        <f t="shared" si="10"/>
        <v>#N/A</v>
      </c>
      <c r="O41" t="e">
        <f t="shared" si="11"/>
        <v>#N/A</v>
      </c>
      <c r="S41">
        <f>'4.kolo'!I26</f>
        <v>0</v>
      </c>
      <c r="T41">
        <f>'4.kolo'!I25</f>
        <v>0</v>
      </c>
      <c r="U41" t="str">
        <f>'4.kolo'!$B$25</f>
        <v>Marcelová -                            Yellowfish</v>
      </c>
      <c r="V41">
        <v>11</v>
      </c>
      <c r="W41" t="e">
        <f t="shared" si="12"/>
        <v>#N/A</v>
      </c>
      <c r="X41" t="e">
        <f t="shared" si="13"/>
        <v>#N/A</v>
      </c>
      <c r="AB41">
        <f>'4.kolo'!L26</f>
        <v>0</v>
      </c>
      <c r="AC41">
        <f>'4.kolo'!L25</f>
        <v>0</v>
      </c>
      <c r="AD41" t="str">
        <f>'4.kolo'!$B$25</f>
        <v>Marcelová -                            Yellowfish</v>
      </c>
      <c r="AE41">
        <v>11</v>
      </c>
      <c r="AF41" t="e">
        <f t="shared" si="14"/>
        <v>#N/A</v>
      </c>
      <c r="AG41" t="e">
        <f t="shared" si="15"/>
        <v>#N/A</v>
      </c>
    </row>
    <row r="42" spans="1:33" x14ac:dyDescent="0.25">
      <c r="A42">
        <f>'4.kolo'!C28</f>
        <v>0</v>
      </c>
      <c r="B42">
        <f>'4.kolo'!C27</f>
        <v>0</v>
      </c>
      <c r="C42" t="str">
        <f>'4.kolo'!$B$27</f>
        <v>Nová Baňa CARPIO</v>
      </c>
      <c r="D42">
        <v>12</v>
      </c>
      <c r="E42" t="e">
        <f t="shared" si="8"/>
        <v>#N/A</v>
      </c>
      <c r="F42" t="e">
        <f t="shared" si="9"/>
        <v>#N/A</v>
      </c>
      <c r="J42">
        <f>'4.kolo'!F28</f>
        <v>0</v>
      </c>
      <c r="K42">
        <f>'4.kolo'!F27</f>
        <v>0</v>
      </c>
      <c r="L42" t="str">
        <f>'4.kolo'!$B$27</f>
        <v>Nová Baňa CARPIO</v>
      </c>
      <c r="M42">
        <v>12</v>
      </c>
      <c r="N42" t="e">
        <f t="shared" si="10"/>
        <v>#N/A</v>
      </c>
      <c r="O42" t="e">
        <f t="shared" si="11"/>
        <v>#N/A</v>
      </c>
      <c r="S42">
        <f>'4.kolo'!I28</f>
        <v>0</v>
      </c>
      <c r="T42">
        <f>'4.kolo'!I27</f>
        <v>0</v>
      </c>
      <c r="U42" t="str">
        <f>'4.kolo'!$B$27</f>
        <v>Nová Baňa CARPIO</v>
      </c>
      <c r="V42">
        <v>12</v>
      </c>
      <c r="W42" t="e">
        <f t="shared" si="12"/>
        <v>#N/A</v>
      </c>
      <c r="X42" t="e">
        <f t="shared" si="13"/>
        <v>#N/A</v>
      </c>
      <c r="AB42">
        <f>'4.kolo'!L28</f>
        <v>0</v>
      </c>
      <c r="AC42">
        <f>'4.kolo'!L27</f>
        <v>0</v>
      </c>
      <c r="AD42" t="str">
        <f>'4.kolo'!$B$27</f>
        <v>Nová Baňa CARPIO</v>
      </c>
      <c r="AE42">
        <v>12</v>
      </c>
      <c r="AF42" t="e">
        <f t="shared" si="14"/>
        <v>#N/A</v>
      </c>
      <c r="AG42" t="e">
        <f t="shared" si="15"/>
        <v>#N/A</v>
      </c>
    </row>
    <row r="43" spans="1:33" x14ac:dyDescent="0.25">
      <c r="A43">
        <f>'4.kolo'!C30</f>
        <v>0</v>
      </c>
      <c r="B43">
        <f>'4.kolo'!C29</f>
        <v>0</v>
      </c>
      <c r="C43" t="str">
        <f>'4.kolo'!$B$29</f>
        <v>Nové Zámky</v>
      </c>
      <c r="D43">
        <v>13</v>
      </c>
      <c r="E43" t="e">
        <f t="shared" si="8"/>
        <v>#N/A</v>
      </c>
      <c r="F43" t="e">
        <f t="shared" si="9"/>
        <v>#N/A</v>
      </c>
      <c r="J43">
        <f>'4.kolo'!F30</f>
        <v>0</v>
      </c>
      <c r="K43">
        <f>'4.kolo'!F29</f>
        <v>0</v>
      </c>
      <c r="L43" t="str">
        <f>'4.kolo'!$B$29</f>
        <v>Nové Zámky</v>
      </c>
      <c r="M43">
        <v>13</v>
      </c>
      <c r="N43" t="e">
        <f t="shared" si="10"/>
        <v>#N/A</v>
      </c>
      <c r="O43" t="e">
        <f t="shared" si="11"/>
        <v>#N/A</v>
      </c>
      <c r="S43">
        <f>'4.kolo'!I30</f>
        <v>0</v>
      </c>
      <c r="T43">
        <f>'4.kolo'!I29</f>
        <v>0</v>
      </c>
      <c r="U43" t="str">
        <f>'4.kolo'!$B$29</f>
        <v>Nové Zámky</v>
      </c>
      <c r="V43">
        <v>13</v>
      </c>
      <c r="W43" t="e">
        <f t="shared" si="12"/>
        <v>#N/A</v>
      </c>
      <c r="X43" t="e">
        <f t="shared" si="13"/>
        <v>#N/A</v>
      </c>
      <c r="AB43">
        <f>'4.kolo'!L30</f>
        <v>0</v>
      </c>
      <c r="AC43">
        <f>'4.kolo'!L29</f>
        <v>0</v>
      </c>
      <c r="AD43" t="str">
        <f>'4.kolo'!$B$29</f>
        <v>Nové Zámky</v>
      </c>
      <c r="AE43">
        <v>13</v>
      </c>
      <c r="AF43" t="e">
        <f t="shared" si="14"/>
        <v>#N/A</v>
      </c>
      <c r="AG43" t="e">
        <f t="shared" si="15"/>
        <v>#N/A</v>
      </c>
    </row>
    <row r="44" spans="1:33" x14ac:dyDescent="0.25">
      <c r="A44">
        <f>'4.kolo'!C32</f>
        <v>0</v>
      </c>
      <c r="B44">
        <f>'4.kolo'!C31</f>
        <v>0</v>
      </c>
      <c r="C44" t="str">
        <f>'4.kolo'!$B$31</f>
        <v xml:space="preserve">Stará Turá -                         NIKL Method </v>
      </c>
      <c r="D44">
        <v>14</v>
      </c>
      <c r="E44" t="e">
        <f t="shared" si="8"/>
        <v>#N/A</v>
      </c>
      <c r="F44" t="e">
        <f t="shared" si="9"/>
        <v>#N/A</v>
      </c>
      <c r="J44">
        <f>'4.kolo'!F32</f>
        <v>0</v>
      </c>
      <c r="K44">
        <f>'4.kolo'!F31</f>
        <v>0</v>
      </c>
      <c r="L44" t="str">
        <f>'4.kolo'!$B$31</f>
        <v xml:space="preserve">Stará Turá -                         NIKL Method </v>
      </c>
      <c r="M44">
        <v>14</v>
      </c>
      <c r="N44" t="e">
        <f t="shared" si="10"/>
        <v>#N/A</v>
      </c>
      <c r="O44" t="e">
        <f t="shared" si="11"/>
        <v>#N/A</v>
      </c>
      <c r="S44">
        <f>'4.kolo'!I32</f>
        <v>0</v>
      </c>
      <c r="T44">
        <f>'4.kolo'!I31</f>
        <v>0</v>
      </c>
      <c r="U44" t="str">
        <f>'4.kolo'!$B$31</f>
        <v xml:space="preserve">Stará Turá -                         NIKL Method </v>
      </c>
      <c r="V44">
        <v>14</v>
      </c>
      <c r="W44" t="e">
        <f t="shared" si="12"/>
        <v>#N/A</v>
      </c>
      <c r="X44" t="e">
        <f t="shared" si="13"/>
        <v>#N/A</v>
      </c>
      <c r="AB44">
        <f>'4.kolo'!L32</f>
        <v>0</v>
      </c>
      <c r="AC44">
        <f>'4.kolo'!L31</f>
        <v>0</v>
      </c>
      <c r="AD44" t="str">
        <f>'4.kolo'!$B$31</f>
        <v xml:space="preserve">Stará Turá -                         NIKL Method </v>
      </c>
      <c r="AE44">
        <v>14</v>
      </c>
      <c r="AF44" t="e">
        <f t="shared" si="14"/>
        <v>#N/A</v>
      </c>
      <c r="AG44" t="e">
        <f t="shared" si="15"/>
        <v>#N/A</v>
      </c>
    </row>
    <row r="45" spans="1:33" x14ac:dyDescent="0.25">
      <c r="A45">
        <f>'4.kolo'!C34</f>
        <v>0</v>
      </c>
      <c r="B45">
        <f>'4.kolo'!C33</f>
        <v>0</v>
      </c>
      <c r="C45" t="str">
        <f>'4.kolo'!$B$33</f>
        <v>Štúrovo-                             Maver Timármix</v>
      </c>
      <c r="D45">
        <v>15</v>
      </c>
      <c r="E45" t="e">
        <f t="shared" si="8"/>
        <v>#N/A</v>
      </c>
      <c r="F45" t="e">
        <f t="shared" si="9"/>
        <v>#N/A</v>
      </c>
      <c r="J45">
        <f>'4.kolo'!F34</f>
        <v>0</v>
      </c>
      <c r="K45">
        <f>'4.kolo'!F33</f>
        <v>0</v>
      </c>
      <c r="L45" t="str">
        <f>'4.kolo'!$B$33</f>
        <v>Štúrovo-                             Maver Timármix</v>
      </c>
      <c r="M45">
        <v>15</v>
      </c>
      <c r="N45" t="e">
        <f t="shared" si="10"/>
        <v>#N/A</v>
      </c>
      <c r="O45" t="e">
        <f t="shared" si="11"/>
        <v>#N/A</v>
      </c>
      <c r="S45">
        <f>'4.kolo'!I34</f>
        <v>0</v>
      </c>
      <c r="T45">
        <f>'4.kolo'!I33</f>
        <v>0</v>
      </c>
      <c r="U45" t="str">
        <f>'4.kolo'!$B$33</f>
        <v>Štúrovo-                             Maver Timármix</v>
      </c>
      <c r="V45">
        <v>15</v>
      </c>
      <c r="W45" t="e">
        <f t="shared" si="12"/>
        <v>#N/A</v>
      </c>
      <c r="X45" t="e">
        <f t="shared" si="13"/>
        <v>#N/A</v>
      </c>
      <c r="AB45">
        <f>'4.kolo'!L34</f>
        <v>0</v>
      </c>
      <c r="AC45">
        <f>'4.kolo'!L33</f>
        <v>0</v>
      </c>
      <c r="AD45" t="str">
        <f>'4.kolo'!$B$33</f>
        <v>Štúrovo-                             Maver Timármix</v>
      </c>
      <c r="AE45">
        <v>15</v>
      </c>
      <c r="AF45" t="e">
        <f t="shared" si="14"/>
        <v>#N/A</v>
      </c>
      <c r="AG45" t="e">
        <f t="shared" si="15"/>
        <v>#N/A</v>
      </c>
    </row>
    <row r="46" spans="1:33" x14ac:dyDescent="0.25">
      <c r="A46">
        <f>'4.kolo'!C36</f>
        <v>0</v>
      </c>
      <c r="B46">
        <f>'4.kolo'!C35</f>
        <v>0</v>
      </c>
      <c r="C46">
        <f>'4.kolo'!$B$35</f>
        <v>1</v>
      </c>
      <c r="D46">
        <v>16</v>
      </c>
      <c r="E46" t="e">
        <f t="shared" si="8"/>
        <v>#N/A</v>
      </c>
      <c r="F46" t="e">
        <f t="shared" si="9"/>
        <v>#N/A</v>
      </c>
      <c r="J46">
        <f>'4.kolo'!F36</f>
        <v>0</v>
      </c>
      <c r="K46">
        <f>'4.kolo'!F35</f>
        <v>0</v>
      </c>
      <c r="L46">
        <f>'4.kolo'!$B$35</f>
        <v>1</v>
      </c>
      <c r="M46">
        <v>16</v>
      </c>
      <c r="N46" t="e">
        <f t="shared" si="10"/>
        <v>#N/A</v>
      </c>
      <c r="O46" t="e">
        <f t="shared" si="11"/>
        <v>#N/A</v>
      </c>
      <c r="S46">
        <f>'4.kolo'!I36</f>
        <v>0</v>
      </c>
      <c r="T46">
        <f>'4.kolo'!I35</f>
        <v>0</v>
      </c>
      <c r="U46">
        <f>'4.kolo'!$B$35</f>
        <v>1</v>
      </c>
      <c r="V46">
        <v>16</v>
      </c>
      <c r="W46" t="e">
        <f t="shared" si="12"/>
        <v>#N/A</v>
      </c>
      <c r="X46" t="e">
        <f t="shared" si="13"/>
        <v>#N/A</v>
      </c>
      <c r="AB46">
        <f>'4.kolo'!L36</f>
        <v>0</v>
      </c>
      <c r="AC46">
        <f>'4.kolo'!L35</f>
        <v>0</v>
      </c>
      <c r="AD46">
        <f>'4.kolo'!$B$35</f>
        <v>1</v>
      </c>
      <c r="AE46">
        <v>16</v>
      </c>
      <c r="AF46" t="e">
        <f t="shared" si="14"/>
        <v>#N/A</v>
      </c>
      <c r="AG46" t="e">
        <f t="shared" si="15"/>
        <v>#N/A</v>
      </c>
    </row>
    <row r="47" spans="1:33" x14ac:dyDescent="0.25">
      <c r="A47">
        <f>'4.kolo'!C38</f>
        <v>0</v>
      </c>
      <c r="B47">
        <f>'4.kolo'!C37</f>
        <v>0</v>
      </c>
      <c r="C47">
        <f>'4.kolo'!$B$37</f>
        <v>2</v>
      </c>
      <c r="D47">
        <v>17</v>
      </c>
      <c r="E47" t="e">
        <f t="shared" si="8"/>
        <v>#N/A</v>
      </c>
      <c r="F47" t="e">
        <f t="shared" si="9"/>
        <v>#N/A</v>
      </c>
      <c r="J47">
        <f>'4.kolo'!F38</f>
        <v>0</v>
      </c>
      <c r="K47">
        <f>'4.kolo'!F37</f>
        <v>0</v>
      </c>
      <c r="L47">
        <f>'4.kolo'!$B$37</f>
        <v>2</v>
      </c>
      <c r="M47">
        <v>17</v>
      </c>
      <c r="N47" t="e">
        <f t="shared" si="10"/>
        <v>#N/A</v>
      </c>
      <c r="O47" t="e">
        <f t="shared" si="11"/>
        <v>#N/A</v>
      </c>
      <c r="S47">
        <f>'4.kolo'!I38</f>
        <v>0</v>
      </c>
      <c r="T47">
        <f>'4.kolo'!I37</f>
        <v>0</v>
      </c>
      <c r="U47">
        <f>'4.kolo'!$B$37</f>
        <v>2</v>
      </c>
      <c r="V47">
        <v>17</v>
      </c>
      <c r="W47" t="e">
        <f t="shared" si="12"/>
        <v>#N/A</v>
      </c>
      <c r="X47" t="e">
        <f t="shared" si="13"/>
        <v>#N/A</v>
      </c>
      <c r="AB47">
        <f>'4.kolo'!L38</f>
        <v>0</v>
      </c>
      <c r="AC47">
        <f>'4.kolo'!L37</f>
        <v>0</v>
      </c>
      <c r="AD47">
        <f>'4.kolo'!$B$37</f>
        <v>2</v>
      </c>
      <c r="AE47">
        <v>17</v>
      </c>
      <c r="AF47" t="e">
        <f t="shared" si="14"/>
        <v>#N/A</v>
      </c>
      <c r="AG47" t="e">
        <f t="shared" si="15"/>
        <v>#N/A</v>
      </c>
    </row>
    <row r="48" spans="1:33" x14ac:dyDescent="0.25">
      <c r="A48">
        <f>'4.kolo'!C40</f>
        <v>0</v>
      </c>
      <c r="B48">
        <f>'4.kolo'!C39</f>
        <v>0</v>
      </c>
      <c r="C48">
        <f>'4.kolo'!$B$39</f>
        <v>3</v>
      </c>
      <c r="D48">
        <v>18</v>
      </c>
      <c r="E48" t="e">
        <f t="shared" si="8"/>
        <v>#N/A</v>
      </c>
      <c r="F48" t="e">
        <f t="shared" si="9"/>
        <v>#N/A</v>
      </c>
      <c r="J48">
        <f>'4.kolo'!F40</f>
        <v>0</v>
      </c>
      <c r="K48">
        <f>'4.kolo'!F39</f>
        <v>0</v>
      </c>
      <c r="L48">
        <f>'4.kolo'!$B$39</f>
        <v>3</v>
      </c>
      <c r="M48">
        <v>18</v>
      </c>
      <c r="N48" t="e">
        <f t="shared" si="10"/>
        <v>#N/A</v>
      </c>
      <c r="O48" t="e">
        <f t="shared" si="11"/>
        <v>#N/A</v>
      </c>
      <c r="S48">
        <f>'4.kolo'!I40</f>
        <v>0</v>
      </c>
      <c r="T48">
        <f>'4.kolo'!I39</f>
        <v>0</v>
      </c>
      <c r="U48">
        <f>'4.kolo'!$B$39</f>
        <v>3</v>
      </c>
      <c r="V48">
        <v>18</v>
      </c>
      <c r="W48" t="e">
        <f t="shared" si="12"/>
        <v>#N/A</v>
      </c>
      <c r="X48" t="e">
        <f t="shared" si="13"/>
        <v>#N/A</v>
      </c>
      <c r="AB48">
        <f>'4.kolo'!L40</f>
        <v>0</v>
      </c>
      <c r="AC48">
        <f>'4.kolo'!L39</f>
        <v>0</v>
      </c>
      <c r="AD48">
        <f>'4.kolo'!$B$39</f>
        <v>3</v>
      </c>
      <c r="AE48">
        <v>18</v>
      </c>
      <c r="AF48" t="e">
        <f t="shared" si="14"/>
        <v>#N/A</v>
      </c>
      <c r="AG48" t="e">
        <f t="shared" si="15"/>
        <v>#N/A</v>
      </c>
    </row>
    <row r="49" spans="1:33" x14ac:dyDescent="0.25">
      <c r="A49">
        <f>'4.kolo'!C42</f>
        <v>0</v>
      </c>
      <c r="B49">
        <f>'4.kolo'!C41</f>
        <v>0</v>
      </c>
      <c r="C49">
        <f>'4.kolo'!$B$41</f>
        <v>4</v>
      </c>
      <c r="D49">
        <v>19</v>
      </c>
      <c r="E49" t="e">
        <f t="shared" si="8"/>
        <v>#N/A</v>
      </c>
      <c r="F49" t="e">
        <f t="shared" si="9"/>
        <v>#N/A</v>
      </c>
      <c r="J49">
        <f>'4.kolo'!F42</f>
        <v>0</v>
      </c>
      <c r="K49">
        <f>'4.kolo'!F41</f>
        <v>0</v>
      </c>
      <c r="L49">
        <f>'4.kolo'!$B$41</f>
        <v>4</v>
      </c>
      <c r="M49">
        <v>19</v>
      </c>
      <c r="N49" t="e">
        <f t="shared" si="10"/>
        <v>#N/A</v>
      </c>
      <c r="O49" t="e">
        <f t="shared" si="11"/>
        <v>#N/A</v>
      </c>
      <c r="S49">
        <f>'4.kolo'!I42</f>
        <v>0</v>
      </c>
      <c r="T49">
        <f>'4.kolo'!I41</f>
        <v>0</v>
      </c>
      <c r="U49">
        <f>'4.kolo'!$B$41</f>
        <v>4</v>
      </c>
      <c r="V49">
        <v>19</v>
      </c>
      <c r="W49" t="e">
        <f t="shared" si="12"/>
        <v>#N/A</v>
      </c>
      <c r="X49" t="e">
        <f t="shared" si="13"/>
        <v>#N/A</v>
      </c>
      <c r="AB49">
        <f>'4.kolo'!L42</f>
        <v>0</v>
      </c>
      <c r="AC49">
        <f>'4.kolo'!L41</f>
        <v>0</v>
      </c>
      <c r="AD49">
        <f>'4.kolo'!$B$41</f>
        <v>4</v>
      </c>
      <c r="AE49">
        <v>19</v>
      </c>
      <c r="AF49" t="e">
        <f t="shared" si="14"/>
        <v>#N/A</v>
      </c>
      <c r="AG49" t="e">
        <f t="shared" si="15"/>
        <v>#N/A</v>
      </c>
    </row>
    <row r="50" spans="1:33" x14ac:dyDescent="0.25">
      <c r="A50">
        <f>'4.kolo'!C44</f>
        <v>0</v>
      </c>
      <c r="B50">
        <f>'4.kolo'!C43</f>
        <v>0</v>
      </c>
      <c r="C50">
        <f>'4.kolo'!$B$43</f>
        <v>5</v>
      </c>
      <c r="D50">
        <v>20</v>
      </c>
      <c r="E50" t="e">
        <f t="shared" si="8"/>
        <v>#N/A</v>
      </c>
      <c r="F50" t="e">
        <f t="shared" si="9"/>
        <v>#N/A</v>
      </c>
      <c r="J50">
        <f>'4.kolo'!F44</f>
        <v>0</v>
      </c>
      <c r="K50">
        <f>'4.kolo'!F43</f>
        <v>0</v>
      </c>
      <c r="L50">
        <f>'4.kolo'!$B$43</f>
        <v>5</v>
      </c>
      <c r="M50">
        <v>20</v>
      </c>
      <c r="N50" t="e">
        <f t="shared" si="10"/>
        <v>#N/A</v>
      </c>
      <c r="O50" t="e">
        <f t="shared" si="11"/>
        <v>#N/A</v>
      </c>
      <c r="S50">
        <f>'4.kolo'!I44</f>
        <v>0</v>
      </c>
      <c r="T50">
        <f>'4.kolo'!I43</f>
        <v>0</v>
      </c>
      <c r="U50">
        <f>'4.kolo'!$B$43</f>
        <v>5</v>
      </c>
      <c r="V50">
        <v>20</v>
      </c>
      <c r="W50" t="e">
        <f t="shared" si="12"/>
        <v>#N/A</v>
      </c>
      <c r="X50" t="e">
        <f t="shared" si="13"/>
        <v>#N/A</v>
      </c>
      <c r="AB50">
        <f>'4.kolo'!L44</f>
        <v>0</v>
      </c>
      <c r="AC50">
        <f>'4.kolo'!L43</f>
        <v>0</v>
      </c>
      <c r="AD50">
        <f>'4.kolo'!$B$43</f>
        <v>5</v>
      </c>
      <c r="AE50">
        <v>20</v>
      </c>
      <c r="AF50" t="e">
        <f t="shared" si="14"/>
        <v>#N/A</v>
      </c>
      <c r="AG50" t="e">
        <f t="shared" si="15"/>
        <v>#N/A</v>
      </c>
    </row>
    <row r="51" spans="1:33" x14ac:dyDescent="0.25">
      <c r="A51">
        <f>'4.kolo'!C46</f>
        <v>0</v>
      </c>
      <c r="B51">
        <f>'4.kolo'!C45</f>
        <v>0</v>
      </c>
      <c r="C51">
        <f>'4.kolo'!$B$45</f>
        <v>6</v>
      </c>
      <c r="D51">
        <v>21</v>
      </c>
      <c r="E51" t="e">
        <f t="shared" si="8"/>
        <v>#N/A</v>
      </c>
      <c r="F51" t="e">
        <f t="shared" si="9"/>
        <v>#N/A</v>
      </c>
      <c r="J51">
        <f>'4.kolo'!F46</f>
        <v>0</v>
      </c>
      <c r="K51">
        <f>'4.kolo'!F45</f>
        <v>0</v>
      </c>
      <c r="L51">
        <f>'4.kolo'!$B$45</f>
        <v>6</v>
      </c>
      <c r="M51">
        <v>21</v>
      </c>
      <c r="N51" t="e">
        <f t="shared" si="10"/>
        <v>#N/A</v>
      </c>
      <c r="O51" t="e">
        <f t="shared" si="11"/>
        <v>#N/A</v>
      </c>
      <c r="S51">
        <f>'4.kolo'!I46</f>
        <v>0</v>
      </c>
      <c r="T51">
        <f>'4.kolo'!I45</f>
        <v>0</v>
      </c>
      <c r="U51">
        <f>'4.kolo'!$B$45</f>
        <v>6</v>
      </c>
      <c r="V51">
        <v>21</v>
      </c>
      <c r="W51" t="e">
        <f t="shared" si="12"/>
        <v>#N/A</v>
      </c>
      <c r="X51" t="e">
        <f t="shared" si="13"/>
        <v>#N/A</v>
      </c>
      <c r="AB51">
        <f>'4.kolo'!L46</f>
        <v>0</v>
      </c>
      <c r="AC51">
        <f>'4.kolo'!L45</f>
        <v>0</v>
      </c>
      <c r="AD51">
        <f>'4.kolo'!$B$45</f>
        <v>6</v>
      </c>
      <c r="AE51">
        <v>21</v>
      </c>
      <c r="AF51" t="e">
        <f t="shared" si="14"/>
        <v>#N/A</v>
      </c>
      <c r="AG51" t="e">
        <f t="shared" si="15"/>
        <v>#N/A</v>
      </c>
    </row>
    <row r="52" spans="1:33" x14ac:dyDescent="0.25">
      <c r="A52">
        <f>'4.kolo'!C48</f>
        <v>0</v>
      </c>
      <c r="B52">
        <f>'4.kolo'!C47</f>
        <v>0</v>
      </c>
      <c r="C52">
        <f>'4.kolo'!$B$47</f>
        <v>7</v>
      </c>
      <c r="D52">
        <v>22</v>
      </c>
      <c r="E52" t="e">
        <f t="shared" si="8"/>
        <v>#N/A</v>
      </c>
      <c r="F52" t="e">
        <f t="shared" si="9"/>
        <v>#N/A</v>
      </c>
      <c r="J52">
        <f>'4.kolo'!F48</f>
        <v>0</v>
      </c>
      <c r="K52">
        <f>'4.kolo'!F47</f>
        <v>0</v>
      </c>
      <c r="L52">
        <f>'4.kolo'!$B$47</f>
        <v>7</v>
      </c>
      <c r="M52">
        <v>22</v>
      </c>
      <c r="N52" t="e">
        <f t="shared" si="10"/>
        <v>#N/A</v>
      </c>
      <c r="O52" t="e">
        <f t="shared" si="11"/>
        <v>#N/A</v>
      </c>
      <c r="S52">
        <f>'4.kolo'!I48</f>
        <v>0</v>
      </c>
      <c r="T52">
        <f>'4.kolo'!I47</f>
        <v>0</v>
      </c>
      <c r="U52">
        <f>'4.kolo'!$B$47</f>
        <v>7</v>
      </c>
      <c r="V52">
        <v>22</v>
      </c>
      <c r="W52" t="e">
        <f t="shared" si="12"/>
        <v>#N/A</v>
      </c>
      <c r="X52" t="e">
        <f t="shared" si="13"/>
        <v>#N/A</v>
      </c>
      <c r="AB52">
        <f>'4.kolo'!L48</f>
        <v>0</v>
      </c>
      <c r="AC52">
        <f>'4.kolo'!L47</f>
        <v>0</v>
      </c>
      <c r="AD52">
        <f>'4.kolo'!$B$47</f>
        <v>7</v>
      </c>
      <c r="AE52">
        <v>22</v>
      </c>
      <c r="AF52" t="e">
        <f t="shared" si="14"/>
        <v>#N/A</v>
      </c>
      <c r="AG52" t="e">
        <f t="shared" si="15"/>
        <v>#N/A</v>
      </c>
    </row>
    <row r="53" spans="1:33" x14ac:dyDescent="0.25">
      <c r="A53">
        <f>'4.kolo'!C50</f>
        <v>0</v>
      </c>
      <c r="B53">
        <f>'4.kolo'!C49</f>
        <v>0</v>
      </c>
      <c r="C53">
        <f>'4.kolo'!$B$49</f>
        <v>8</v>
      </c>
      <c r="D53">
        <v>23</v>
      </c>
      <c r="E53" t="e">
        <f t="shared" si="8"/>
        <v>#N/A</v>
      </c>
      <c r="F53" t="e">
        <f t="shared" si="9"/>
        <v>#N/A</v>
      </c>
      <c r="J53">
        <f>'4.kolo'!F50</f>
        <v>0</v>
      </c>
      <c r="K53">
        <f>'4.kolo'!F49</f>
        <v>0</v>
      </c>
      <c r="L53">
        <f>'4.kolo'!$B$49</f>
        <v>8</v>
      </c>
      <c r="M53">
        <v>23</v>
      </c>
      <c r="N53" t="e">
        <f t="shared" si="10"/>
        <v>#N/A</v>
      </c>
      <c r="O53" t="e">
        <f t="shared" si="11"/>
        <v>#N/A</v>
      </c>
      <c r="S53">
        <f>'4.kolo'!I50</f>
        <v>0</v>
      </c>
      <c r="T53">
        <f>'4.kolo'!I49</f>
        <v>0</v>
      </c>
      <c r="U53">
        <f>'4.kolo'!$B$49</f>
        <v>8</v>
      </c>
      <c r="V53">
        <v>23</v>
      </c>
      <c r="W53" t="e">
        <f t="shared" si="12"/>
        <v>#N/A</v>
      </c>
      <c r="X53" t="e">
        <f t="shared" si="13"/>
        <v>#N/A</v>
      </c>
      <c r="AB53">
        <f>'4.kolo'!L50</f>
        <v>0</v>
      </c>
      <c r="AC53">
        <f>'4.kolo'!L49</f>
        <v>0</v>
      </c>
      <c r="AD53">
        <f>'4.kolo'!$B$49</f>
        <v>8</v>
      </c>
      <c r="AE53">
        <v>23</v>
      </c>
      <c r="AF53" t="e">
        <f t="shared" si="14"/>
        <v>#N/A</v>
      </c>
      <c r="AG53" t="e">
        <f t="shared" si="15"/>
        <v>#N/A</v>
      </c>
    </row>
  </sheetData>
  <mergeCells count="116">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24:C24"/>
    <mergeCell ref="K24:L24"/>
    <mergeCell ref="T24:U24"/>
    <mergeCell ref="AC24:AD24"/>
    <mergeCell ref="B25:C25"/>
    <mergeCell ref="K25:L25"/>
    <mergeCell ref="T25:U25"/>
    <mergeCell ref="AC25:AD25"/>
    <mergeCell ref="B22:C22"/>
    <mergeCell ref="K22:L22"/>
    <mergeCell ref="T22:U22"/>
    <mergeCell ref="AC22:AD22"/>
    <mergeCell ref="B23:C23"/>
    <mergeCell ref="K23:L23"/>
    <mergeCell ref="T23:U23"/>
    <mergeCell ref="AC23:AD23"/>
    <mergeCell ref="AB27:AD27"/>
    <mergeCell ref="AE27:AG27"/>
    <mergeCell ref="B26:C26"/>
    <mergeCell ref="K26:L26"/>
    <mergeCell ref="T26:U26"/>
    <mergeCell ref="AC26:AD26"/>
    <mergeCell ref="A27:C27"/>
    <mergeCell ref="D27:F27"/>
    <mergeCell ref="J27:L27"/>
    <mergeCell ref="M27:O27"/>
    <mergeCell ref="S27:U27"/>
    <mergeCell ref="V27:X27"/>
  </mergeCells>
  <pageMargins left="0.7" right="0.7" top="0.75" bottom="0.75" header="0.3" footer="0.3"/>
  <pageSetup paperSize="9" scale="65" orientation="portrait" horizontalDpi="4294967293" verticalDpi="4294967293" r:id="rId1"/>
  <colBreaks count="2" manualBreakCount="2">
    <brk id="8" max="23" man="1"/>
    <brk id="17" max="23"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W76"/>
  <sheetViews>
    <sheetView zoomScaleNormal="100" workbookViewId="0">
      <selection activeCell="L4" sqref="L4:X4"/>
    </sheetView>
  </sheetViews>
  <sheetFormatPr defaultRowHeight="13.2" x14ac:dyDescent="0.25"/>
  <cols>
    <col min="1" max="1" width="19.5546875" customWidth="1"/>
    <col min="18" max="23" width="9.109375" hidden="1" customWidth="1"/>
  </cols>
  <sheetData>
    <row r="1" spans="1:22" x14ac:dyDescent="0.25">
      <c r="A1" s="306" t="s">
        <v>142</v>
      </c>
      <c r="B1" s="307"/>
      <c r="C1" s="307"/>
      <c r="D1" s="307"/>
      <c r="E1" s="307"/>
      <c r="F1" s="307"/>
      <c r="G1" s="307"/>
      <c r="H1" s="308"/>
    </row>
    <row r="2" spans="1:22" ht="13.8" thickBot="1" x14ac:dyDescent="0.3">
      <c r="A2" s="309"/>
      <c r="B2" s="310"/>
      <c r="C2" s="310"/>
      <c r="D2" s="310"/>
      <c r="E2" s="310"/>
      <c r="F2" s="310"/>
      <c r="G2" s="310"/>
      <c r="H2" s="311"/>
    </row>
    <row r="3" spans="1:22" ht="24" customHeight="1" thickBot="1" x14ac:dyDescent="0.3">
      <c r="A3" s="127"/>
      <c r="B3" s="312" t="s">
        <v>139</v>
      </c>
      <c r="C3" s="232"/>
      <c r="D3" s="312" t="s">
        <v>140</v>
      </c>
      <c r="E3" s="232"/>
      <c r="F3" s="312" t="s">
        <v>138</v>
      </c>
      <c r="G3" s="232"/>
      <c r="H3" s="126"/>
    </row>
    <row r="4" spans="1:22" ht="18.75" customHeight="1" thickBot="1" x14ac:dyDescent="0.3">
      <c r="A4" s="116" t="s">
        <v>134</v>
      </c>
      <c r="B4" s="117" t="s">
        <v>2</v>
      </c>
      <c r="C4" s="117" t="s">
        <v>135</v>
      </c>
      <c r="D4" s="117" t="s">
        <v>136</v>
      </c>
      <c r="E4" s="117" t="s">
        <v>135</v>
      </c>
      <c r="F4" s="117" t="s">
        <v>136</v>
      </c>
      <c r="G4" s="117" t="s">
        <v>135</v>
      </c>
      <c r="H4" s="118" t="s">
        <v>137</v>
      </c>
    </row>
    <row r="5" spans="1:22" ht="16.2" thickTop="1" x14ac:dyDescent="0.3">
      <c r="A5" s="115">
        <f>Sheet2!L77</f>
        <v>0</v>
      </c>
      <c r="B5" s="113">
        <f>Sheet2!M77</f>
        <v>17</v>
      </c>
      <c r="C5" s="119">
        <f>Sheet2!N77</f>
        <v>0</v>
      </c>
      <c r="D5" s="113">
        <f>Sheet2!O77</f>
        <v>17</v>
      </c>
      <c r="E5" s="119">
        <f>Sheet2!P77</f>
        <v>0</v>
      </c>
      <c r="F5" s="113">
        <f>Sheet2!R77</f>
        <v>34</v>
      </c>
      <c r="G5" s="119">
        <f>Sheet2!S77</f>
        <v>0</v>
      </c>
      <c r="H5" s="114" t="e">
        <f t="shared" ref="H5:H36" si="0">V5</f>
        <v>#REF!</v>
      </c>
      <c r="S5" t="e">
        <f>RANK(F5,$F$5:$F$72,1)</f>
        <v>#REF!</v>
      </c>
      <c r="T5" t="e">
        <f>RANK(G5,$G$5:$G$72,0)</f>
        <v>#REF!</v>
      </c>
      <c r="U5" t="e">
        <f>S5+0.00001*T5</f>
        <v>#REF!</v>
      </c>
      <c r="V5" t="e">
        <f>RANK(U5,$U$5:$U$72,1)</f>
        <v>#REF!</v>
      </c>
    </row>
    <row r="6" spans="1:22" ht="15.6" x14ac:dyDescent="0.3">
      <c r="A6" s="115" t="str">
        <f>Sheet2!L96</f>
        <v>ah</v>
      </c>
      <c r="B6" s="113">
        <f>Sheet2!M96</f>
        <v>23</v>
      </c>
      <c r="C6" s="119">
        <f>Sheet2!N96</f>
        <v>-10</v>
      </c>
      <c r="D6" s="113">
        <f>Sheet2!O96</f>
        <v>23</v>
      </c>
      <c r="E6" s="119">
        <f>Sheet2!P96</f>
        <v>-10</v>
      </c>
      <c r="F6" s="113">
        <f>Sheet2!R96</f>
        <v>46</v>
      </c>
      <c r="G6" s="119">
        <f>Sheet2!S96</f>
        <v>-20</v>
      </c>
      <c r="H6" s="114" t="e">
        <f t="shared" si="0"/>
        <v>#REF!</v>
      </c>
      <c r="S6" t="e">
        <f t="shared" ref="S6:S69" si="1">RANK(F6,$F$5:$F$72,1)</f>
        <v>#REF!</v>
      </c>
      <c r="T6" t="e">
        <f t="shared" ref="T6:T69" si="2">RANK(G6,$G$5:$G$72,0)</f>
        <v>#REF!</v>
      </c>
      <c r="U6" t="e">
        <f t="shared" ref="U6:U69" si="3">S6+0.00001*T6</f>
        <v>#REF!</v>
      </c>
      <c r="V6" t="e">
        <f t="shared" ref="V6:V69" si="4">RANK(U6,$U$5:$U$72,1)</f>
        <v>#REF!</v>
      </c>
    </row>
    <row r="7" spans="1:22" ht="15.6" x14ac:dyDescent="0.3">
      <c r="A7" s="115">
        <f>Sheet2!L88</f>
        <v>0</v>
      </c>
      <c r="B7" s="113">
        <f>Sheet2!M88</f>
        <v>17</v>
      </c>
      <c r="C7" s="119">
        <f>Sheet2!N88</f>
        <v>0</v>
      </c>
      <c r="D7" s="113">
        <f>Sheet2!O88</f>
        <v>17</v>
      </c>
      <c r="E7" s="119">
        <f>Sheet2!P88</f>
        <v>0</v>
      </c>
      <c r="F7" s="113">
        <f>Sheet2!R88</f>
        <v>34</v>
      </c>
      <c r="G7" s="119">
        <f>Sheet2!S88</f>
        <v>0</v>
      </c>
      <c r="H7" s="114" t="e">
        <f t="shared" si="0"/>
        <v>#REF!</v>
      </c>
      <c r="S7" t="e">
        <f t="shared" si="1"/>
        <v>#REF!</v>
      </c>
      <c r="T7" t="e">
        <f t="shared" si="2"/>
        <v>#REF!</v>
      </c>
      <c r="U7" t="e">
        <f t="shared" si="3"/>
        <v>#REF!</v>
      </c>
      <c r="V7" t="e">
        <f t="shared" si="4"/>
        <v>#REF!</v>
      </c>
    </row>
    <row r="8" spans="1:22" ht="15.6" x14ac:dyDescent="0.3">
      <c r="A8" s="115" t="str">
        <f>Sheet2!L64</f>
        <v>Radena Andrej</v>
      </c>
      <c r="B8" s="113">
        <f>Sheet2!M64</f>
        <v>11</v>
      </c>
      <c r="C8" s="119">
        <f>Sheet2!N64</f>
        <v>18700</v>
      </c>
      <c r="D8" s="113">
        <f>Sheet2!O64</f>
        <v>6</v>
      </c>
      <c r="E8" s="119">
        <f>Sheet2!P64</f>
        <v>26700</v>
      </c>
      <c r="F8" s="113">
        <f>Sheet2!R64</f>
        <v>17</v>
      </c>
      <c r="G8" s="119">
        <f>Sheet2!S64</f>
        <v>45400</v>
      </c>
      <c r="H8" s="114" t="e">
        <f t="shared" si="0"/>
        <v>#REF!</v>
      </c>
      <c r="S8" t="e">
        <f t="shared" si="1"/>
        <v>#REF!</v>
      </c>
      <c r="T8" t="e">
        <f t="shared" si="2"/>
        <v>#REF!</v>
      </c>
      <c r="U8" t="e">
        <f t="shared" si="3"/>
        <v>#REF!</v>
      </c>
      <c r="V8" t="e">
        <f t="shared" si="4"/>
        <v>#REF!</v>
      </c>
    </row>
    <row r="9" spans="1:22" ht="15.6" x14ac:dyDescent="0.3">
      <c r="A9" s="115" t="str">
        <f>Sheet2!L21</f>
        <v>e</v>
      </c>
      <c r="B9" s="113">
        <f>Sheet2!M21</f>
        <v>17</v>
      </c>
      <c r="C9" s="119">
        <f>Sheet2!N21</f>
        <v>-4</v>
      </c>
      <c r="D9" s="113">
        <f>Sheet2!O21</f>
        <v>17</v>
      </c>
      <c r="E9" s="119">
        <f>Sheet2!P21</f>
        <v>-4</v>
      </c>
      <c r="F9" s="113">
        <f>Sheet2!R21</f>
        <v>34</v>
      </c>
      <c r="G9" s="119">
        <f>Sheet2!S21</f>
        <v>-8</v>
      </c>
      <c r="H9" s="114" t="e">
        <f t="shared" si="0"/>
        <v>#REF!</v>
      </c>
      <c r="S9" t="e">
        <f t="shared" si="1"/>
        <v>#REF!</v>
      </c>
      <c r="T9" t="e">
        <f t="shared" si="2"/>
        <v>#REF!</v>
      </c>
      <c r="U9" t="e">
        <f t="shared" si="3"/>
        <v>#REF!</v>
      </c>
      <c r="V9" t="e">
        <f t="shared" si="4"/>
        <v>#REF!</v>
      </c>
    </row>
    <row r="10" spans="1:22" ht="15.6" x14ac:dyDescent="0.3">
      <c r="A10" s="115" t="str">
        <f>Sheet2!L20</f>
        <v>a</v>
      </c>
      <c r="B10" s="113">
        <f>Sheet2!M20</f>
        <v>16</v>
      </c>
      <c r="C10" s="119">
        <f>Sheet2!N20</f>
        <v>-3</v>
      </c>
      <c r="D10" s="113">
        <f>Sheet2!O20</f>
        <v>16</v>
      </c>
      <c r="E10" s="119">
        <f>Sheet2!P20</f>
        <v>-3</v>
      </c>
      <c r="F10" s="113">
        <f>Sheet2!R20</f>
        <v>32</v>
      </c>
      <c r="G10" s="119">
        <f>Sheet2!S20</f>
        <v>-6</v>
      </c>
      <c r="H10" s="114" t="e">
        <f t="shared" si="0"/>
        <v>#REF!</v>
      </c>
      <c r="S10" t="e">
        <f t="shared" si="1"/>
        <v>#REF!</v>
      </c>
      <c r="T10" t="e">
        <f t="shared" si="2"/>
        <v>#REF!</v>
      </c>
      <c r="U10" t="e">
        <f t="shared" si="3"/>
        <v>#REF!</v>
      </c>
      <c r="V10" t="e">
        <f t="shared" si="4"/>
        <v>#REF!</v>
      </c>
    </row>
    <row r="11" spans="1:22" ht="15.6" x14ac:dyDescent="0.3">
      <c r="A11" s="115" t="str">
        <f>Sheet2!L19</f>
        <v>Mechura Sándor</v>
      </c>
      <c r="B11" s="113">
        <f>Sheet2!M19</f>
        <v>3</v>
      </c>
      <c r="C11" s="119">
        <f>Sheet2!N19</f>
        <v>37750</v>
      </c>
      <c r="D11" s="113">
        <f>Sheet2!O19</f>
        <v>4</v>
      </c>
      <c r="E11" s="119">
        <f>Sheet2!P19</f>
        <v>28925</v>
      </c>
      <c r="F11" s="113">
        <f>Sheet2!R19</f>
        <v>7</v>
      </c>
      <c r="G11" s="119">
        <f>Sheet2!S19</f>
        <v>66675</v>
      </c>
      <c r="H11" s="114" t="e">
        <f t="shared" si="0"/>
        <v>#REF!</v>
      </c>
      <c r="S11" t="e">
        <f t="shared" si="1"/>
        <v>#REF!</v>
      </c>
      <c r="T11" t="e">
        <f t="shared" si="2"/>
        <v>#REF!</v>
      </c>
      <c r="U11" t="e">
        <f t="shared" si="3"/>
        <v>#REF!</v>
      </c>
      <c r="V11" t="e">
        <f t="shared" si="4"/>
        <v>#REF!</v>
      </c>
    </row>
    <row r="12" spans="1:22" ht="15.6" x14ac:dyDescent="0.3">
      <c r="A12" s="115" t="str">
        <f>Sheet2!L18</f>
        <v>Buranský Martin</v>
      </c>
      <c r="B12" s="113">
        <f>Sheet2!M18</f>
        <v>7</v>
      </c>
      <c r="C12" s="119">
        <f>Sheet2!N18</f>
        <v>33275</v>
      </c>
      <c r="D12" s="113">
        <f>Sheet2!O18</f>
        <v>7</v>
      </c>
      <c r="E12" s="119">
        <f>Sheet2!P18</f>
        <v>35825</v>
      </c>
      <c r="F12" s="113">
        <f>Sheet2!R18</f>
        <v>14</v>
      </c>
      <c r="G12" s="119">
        <f>Sheet2!S18</f>
        <v>69100</v>
      </c>
      <c r="H12" s="114" t="e">
        <f t="shared" si="0"/>
        <v>#REF!</v>
      </c>
      <c r="S12" t="e">
        <f t="shared" si="1"/>
        <v>#REF!</v>
      </c>
      <c r="T12" t="e">
        <f t="shared" si="2"/>
        <v>#REF!</v>
      </c>
      <c r="U12" t="e">
        <f t="shared" si="3"/>
        <v>#REF!</v>
      </c>
      <c r="V12" t="e">
        <f t="shared" si="4"/>
        <v>#REF!</v>
      </c>
    </row>
    <row r="13" spans="1:22" ht="15.6" x14ac:dyDescent="0.3">
      <c r="A13" s="115" t="str">
        <f>Sheet2!L17</f>
        <v>Póda Andras</v>
      </c>
      <c r="B13" s="113">
        <f>Sheet2!M17</f>
        <v>13</v>
      </c>
      <c r="C13" s="119">
        <f>Sheet2!N17</f>
        <v>22825</v>
      </c>
      <c r="D13" s="113">
        <f>Sheet2!O17</f>
        <v>8</v>
      </c>
      <c r="E13" s="119">
        <f>Sheet2!P17</f>
        <v>22125</v>
      </c>
      <c r="F13" s="113">
        <f>Sheet2!R17</f>
        <v>21</v>
      </c>
      <c r="G13" s="119">
        <f>Sheet2!S17</f>
        <v>44950</v>
      </c>
      <c r="H13" s="114" t="e">
        <f t="shared" si="0"/>
        <v>#REF!</v>
      </c>
      <c r="S13" t="e">
        <f t="shared" si="1"/>
        <v>#REF!</v>
      </c>
      <c r="T13" t="e">
        <f t="shared" si="2"/>
        <v>#REF!</v>
      </c>
      <c r="U13" t="e">
        <f t="shared" si="3"/>
        <v>#REF!</v>
      </c>
      <c r="V13" t="e">
        <f t="shared" si="4"/>
        <v>#REF!</v>
      </c>
    </row>
    <row r="14" spans="1:22" ht="15.6" x14ac:dyDescent="0.3">
      <c r="A14" s="115" t="str">
        <f>Sheet2!L16</f>
        <v>Gabona Marek</v>
      </c>
      <c r="B14" s="113">
        <f>Sheet2!M16</f>
        <v>9</v>
      </c>
      <c r="C14" s="119">
        <f>Sheet2!N16</f>
        <v>31925</v>
      </c>
      <c r="D14" s="113">
        <f>Sheet2!O16</f>
        <v>1</v>
      </c>
      <c r="E14" s="119">
        <f>Sheet2!P16</f>
        <v>63875</v>
      </c>
      <c r="F14" s="113">
        <f>Sheet2!R16</f>
        <v>10</v>
      </c>
      <c r="G14" s="119">
        <f>Sheet2!S16</f>
        <v>95800</v>
      </c>
      <c r="H14" s="114" t="e">
        <f t="shared" si="0"/>
        <v>#REF!</v>
      </c>
      <c r="S14" t="e">
        <f t="shared" si="1"/>
        <v>#REF!</v>
      </c>
      <c r="T14" t="e">
        <f t="shared" si="2"/>
        <v>#REF!</v>
      </c>
      <c r="U14" t="e">
        <f t="shared" si="3"/>
        <v>#REF!</v>
      </c>
      <c r="V14" t="e">
        <f t="shared" si="4"/>
        <v>#REF!</v>
      </c>
    </row>
    <row r="15" spans="1:22" ht="15.6" x14ac:dyDescent="0.3">
      <c r="A15" s="115" t="str">
        <f>Sheet2!L61</f>
        <v>Takács Ladislav</v>
      </c>
      <c r="B15" s="113">
        <f>Sheet2!M61</f>
        <v>6</v>
      </c>
      <c r="C15" s="119">
        <f>Sheet2!N61</f>
        <v>43050</v>
      </c>
      <c r="D15" s="113">
        <f>Sheet2!O61</f>
        <v>5</v>
      </c>
      <c r="E15" s="119">
        <f>Sheet2!P61</f>
        <v>27000</v>
      </c>
      <c r="F15" s="113">
        <f>Sheet2!R61</f>
        <v>11</v>
      </c>
      <c r="G15" s="119">
        <f>Sheet2!S61</f>
        <v>70050</v>
      </c>
      <c r="H15" s="114" t="e">
        <f t="shared" si="0"/>
        <v>#REF!</v>
      </c>
      <c r="S15" t="e">
        <f t="shared" si="1"/>
        <v>#REF!</v>
      </c>
      <c r="T15" t="e">
        <f t="shared" si="2"/>
        <v>#REF!</v>
      </c>
      <c r="U15" t="e">
        <f t="shared" si="3"/>
        <v>#REF!</v>
      </c>
      <c r="V15" t="e">
        <f t="shared" si="4"/>
        <v>#REF!</v>
      </c>
    </row>
    <row r="16" spans="1:22" ht="15.6" x14ac:dyDescent="0.3">
      <c r="A16" s="115">
        <f>Sheet2!L83</f>
        <v>0</v>
      </c>
      <c r="B16" s="113">
        <f>Sheet2!M83</f>
        <v>17</v>
      </c>
      <c r="C16" s="119">
        <f>Sheet2!N83</f>
        <v>0</v>
      </c>
      <c r="D16" s="113">
        <f>Sheet2!O83</f>
        <v>17</v>
      </c>
      <c r="E16" s="119">
        <f>Sheet2!P83</f>
        <v>0</v>
      </c>
      <c r="F16" s="113">
        <f>Sheet2!R83</f>
        <v>34</v>
      </c>
      <c r="G16" s="119">
        <f>Sheet2!S83</f>
        <v>0</v>
      </c>
      <c r="H16" s="114" t="e">
        <f t="shared" si="0"/>
        <v>#REF!</v>
      </c>
      <c r="S16" t="e">
        <f t="shared" si="1"/>
        <v>#REF!</v>
      </c>
      <c r="T16" t="e">
        <f t="shared" si="2"/>
        <v>#REF!</v>
      </c>
      <c r="U16" t="e">
        <f t="shared" si="3"/>
        <v>#REF!</v>
      </c>
      <c r="V16" t="e">
        <f t="shared" si="4"/>
        <v>#REF!</v>
      </c>
    </row>
    <row r="17" spans="1:22" ht="15.6" x14ac:dyDescent="0.3">
      <c r="A17" s="115">
        <f>Sheet2!L80</f>
        <v>0</v>
      </c>
      <c r="B17" s="113">
        <f>Sheet2!M80</f>
        <v>17</v>
      </c>
      <c r="C17" s="119">
        <f>Sheet2!N80</f>
        <v>0</v>
      </c>
      <c r="D17" s="113">
        <f>Sheet2!O80</f>
        <v>17</v>
      </c>
      <c r="E17" s="119">
        <f>Sheet2!P80</f>
        <v>0</v>
      </c>
      <c r="F17" s="113">
        <f>Sheet2!R80</f>
        <v>34</v>
      </c>
      <c r="G17" s="119">
        <f>Sheet2!S80</f>
        <v>0</v>
      </c>
      <c r="H17" s="114" t="e">
        <f t="shared" si="0"/>
        <v>#REF!</v>
      </c>
      <c r="S17" t="e">
        <f t="shared" si="1"/>
        <v>#REF!</v>
      </c>
      <c r="T17" t="e">
        <f t="shared" si="2"/>
        <v>#REF!</v>
      </c>
      <c r="U17" t="e">
        <f t="shared" si="3"/>
        <v>#REF!</v>
      </c>
      <c r="V17" t="e">
        <f t="shared" si="4"/>
        <v>#REF!</v>
      </c>
    </row>
    <row r="18" spans="1:22" ht="15.6" x14ac:dyDescent="0.3">
      <c r="A18" s="115">
        <f>Sheet2!L81</f>
        <v>0</v>
      </c>
      <c r="B18" s="113">
        <f>Sheet2!M81</f>
        <v>17</v>
      </c>
      <c r="C18" s="119">
        <f>Sheet2!N81</f>
        <v>0</v>
      </c>
      <c r="D18" s="113">
        <f>Sheet2!O81</f>
        <v>17</v>
      </c>
      <c r="E18" s="119">
        <f>Sheet2!P81</f>
        <v>0</v>
      </c>
      <c r="F18" s="113">
        <f>Sheet2!R81</f>
        <v>34</v>
      </c>
      <c r="G18" s="119">
        <f>Sheet2!S81</f>
        <v>0</v>
      </c>
      <c r="H18" s="114" t="e">
        <f t="shared" si="0"/>
        <v>#REF!</v>
      </c>
      <c r="S18" t="e">
        <f t="shared" si="1"/>
        <v>#REF!</v>
      </c>
      <c r="T18" t="e">
        <f t="shared" si="2"/>
        <v>#REF!</v>
      </c>
      <c r="U18" t="e">
        <f t="shared" si="3"/>
        <v>#REF!</v>
      </c>
      <c r="V18" t="e">
        <f t="shared" si="4"/>
        <v>#REF!</v>
      </c>
    </row>
    <row r="19" spans="1:22" ht="15.6" x14ac:dyDescent="0.3">
      <c r="A19" s="115" t="str">
        <f>Sheet2!L58</f>
        <v>Gažo Milan</v>
      </c>
      <c r="B19" s="113">
        <f>Sheet2!M58</f>
        <v>4</v>
      </c>
      <c r="C19" s="119">
        <f>Sheet2!N58</f>
        <v>46450</v>
      </c>
      <c r="D19" s="113">
        <f>Sheet2!O58</f>
        <v>2</v>
      </c>
      <c r="E19" s="119">
        <f>Sheet2!P58</f>
        <v>45000</v>
      </c>
      <c r="F19" s="113">
        <f>Sheet2!R58</f>
        <v>6</v>
      </c>
      <c r="G19" s="119">
        <f>Sheet2!S58</f>
        <v>91450</v>
      </c>
      <c r="H19" s="114" t="e">
        <f t="shared" si="0"/>
        <v>#REF!</v>
      </c>
      <c r="S19" t="e">
        <f t="shared" si="1"/>
        <v>#REF!</v>
      </c>
      <c r="T19" t="e">
        <f t="shared" si="2"/>
        <v>#REF!</v>
      </c>
      <c r="U19" t="e">
        <f t="shared" si="3"/>
        <v>#REF!</v>
      </c>
      <c r="V19" t="e">
        <f t="shared" si="4"/>
        <v>#REF!</v>
      </c>
    </row>
    <row r="20" spans="1:22" ht="15.6" x14ac:dyDescent="0.3">
      <c r="A20" s="115" t="str">
        <f>Sheet2!L60</f>
        <v>Báťa Erik</v>
      </c>
      <c r="B20" s="113">
        <f>Sheet2!M60</f>
        <v>10</v>
      </c>
      <c r="C20" s="119">
        <f>Sheet2!N60</f>
        <v>31375</v>
      </c>
      <c r="D20" s="113">
        <f>Sheet2!O60</f>
        <v>8</v>
      </c>
      <c r="E20" s="119">
        <f>Sheet2!P60</f>
        <v>35075</v>
      </c>
      <c r="F20" s="113">
        <f>Sheet2!R60</f>
        <v>18</v>
      </c>
      <c r="G20" s="119">
        <f>Sheet2!S60</f>
        <v>66450</v>
      </c>
      <c r="H20" s="114" t="e">
        <f t="shared" si="0"/>
        <v>#REF!</v>
      </c>
      <c r="S20" t="e">
        <f t="shared" si="1"/>
        <v>#REF!</v>
      </c>
      <c r="T20" t="e">
        <f t="shared" si="2"/>
        <v>#REF!</v>
      </c>
      <c r="U20" t="e">
        <f t="shared" si="3"/>
        <v>#REF!</v>
      </c>
      <c r="V20" t="e">
        <f t="shared" si="4"/>
        <v>#REF!</v>
      </c>
    </row>
    <row r="21" spans="1:22" ht="15.6" x14ac:dyDescent="0.3">
      <c r="A21" s="115" t="str">
        <f>Sheet2!L62</f>
        <v>Molnár Róbert</v>
      </c>
      <c r="B21" s="113">
        <f>Sheet2!M62</f>
        <v>12</v>
      </c>
      <c r="C21" s="119">
        <f>Sheet2!N62</f>
        <v>18075</v>
      </c>
      <c r="D21" s="113">
        <f>Sheet2!O62</f>
        <v>12</v>
      </c>
      <c r="E21" s="119">
        <f>Sheet2!P62</f>
        <v>18200</v>
      </c>
      <c r="F21" s="113">
        <f>Sheet2!R62</f>
        <v>24</v>
      </c>
      <c r="G21" s="119">
        <f>Sheet2!S62</f>
        <v>36275</v>
      </c>
      <c r="H21" s="114" t="e">
        <f t="shared" si="0"/>
        <v>#REF!</v>
      </c>
      <c r="S21" t="e">
        <f t="shared" si="1"/>
        <v>#REF!</v>
      </c>
      <c r="T21" t="e">
        <f t="shared" si="2"/>
        <v>#REF!</v>
      </c>
      <c r="U21" t="e">
        <f t="shared" si="3"/>
        <v>#REF!</v>
      </c>
      <c r="V21" t="e">
        <f t="shared" si="4"/>
        <v>#REF!</v>
      </c>
    </row>
    <row r="22" spans="1:22" ht="15.6" x14ac:dyDescent="0.3">
      <c r="A22" s="115">
        <f>Sheet2!L82</f>
        <v>0</v>
      </c>
      <c r="B22" s="113">
        <f>Sheet2!M82</f>
        <v>17</v>
      </c>
      <c r="C22" s="119">
        <f>Sheet2!N82</f>
        <v>0</v>
      </c>
      <c r="D22" s="113">
        <f>Sheet2!O82</f>
        <v>17</v>
      </c>
      <c r="E22" s="119">
        <f>Sheet2!P82</f>
        <v>0</v>
      </c>
      <c r="F22" s="113">
        <f>Sheet2!R82</f>
        <v>34</v>
      </c>
      <c r="G22" s="119">
        <f>Sheet2!S82</f>
        <v>0</v>
      </c>
      <c r="H22" s="114" t="e">
        <f t="shared" si="0"/>
        <v>#REF!</v>
      </c>
      <c r="S22" t="e">
        <f t="shared" si="1"/>
        <v>#REF!</v>
      </c>
      <c r="T22" t="e">
        <f t="shared" si="2"/>
        <v>#REF!</v>
      </c>
      <c r="U22" t="e">
        <f t="shared" si="3"/>
        <v>#REF!</v>
      </c>
      <c r="V22" t="e">
        <f t="shared" si="4"/>
        <v>#REF!</v>
      </c>
    </row>
    <row r="23" spans="1:22" ht="15.6" x14ac:dyDescent="0.3">
      <c r="A23" s="115" t="str">
        <f>Sheet2!L51</f>
        <v>Púčková Veronika</v>
      </c>
      <c r="B23" s="113">
        <f>Sheet2!M51</f>
        <v>14</v>
      </c>
      <c r="C23" s="119">
        <f>Sheet2!N51</f>
        <v>11900</v>
      </c>
      <c r="D23" s="113">
        <f>Sheet2!O51</f>
        <v>12</v>
      </c>
      <c r="E23" s="119">
        <f>Sheet2!P51</f>
        <v>28785</v>
      </c>
      <c r="F23" s="113">
        <f>Sheet2!R51</f>
        <v>26</v>
      </c>
      <c r="G23" s="119">
        <f>Sheet2!S51</f>
        <v>40685</v>
      </c>
      <c r="H23" s="114" t="e">
        <f t="shared" si="0"/>
        <v>#REF!</v>
      </c>
      <c r="S23" t="e">
        <f t="shared" si="1"/>
        <v>#REF!</v>
      </c>
      <c r="T23" t="e">
        <f t="shared" si="2"/>
        <v>#REF!</v>
      </c>
      <c r="U23" t="e">
        <f t="shared" si="3"/>
        <v>#REF!</v>
      </c>
      <c r="V23" t="e">
        <f t="shared" si="4"/>
        <v>#REF!</v>
      </c>
    </row>
    <row r="24" spans="1:22" ht="15.6" x14ac:dyDescent="0.3">
      <c r="A24" s="115" t="str">
        <f>Sheet2!L52</f>
        <v>Perbecký Ivan</v>
      </c>
      <c r="B24" s="113">
        <f>Sheet2!M52</f>
        <v>13</v>
      </c>
      <c r="C24" s="119">
        <f>Sheet2!N52</f>
        <v>13400</v>
      </c>
      <c r="D24" s="113">
        <f>Sheet2!O52</f>
        <v>8</v>
      </c>
      <c r="E24" s="119">
        <f>Sheet2!P52</f>
        <v>27025</v>
      </c>
      <c r="F24" s="113">
        <f>Sheet2!R52</f>
        <v>21</v>
      </c>
      <c r="G24" s="119">
        <f>Sheet2!S52</f>
        <v>40425</v>
      </c>
      <c r="H24" s="114" t="e">
        <f t="shared" si="0"/>
        <v>#REF!</v>
      </c>
      <c r="S24" t="e">
        <f t="shared" si="1"/>
        <v>#REF!</v>
      </c>
      <c r="T24" t="e">
        <f t="shared" si="2"/>
        <v>#REF!</v>
      </c>
      <c r="U24" t="e">
        <f t="shared" si="3"/>
        <v>#REF!</v>
      </c>
      <c r="V24" t="e">
        <f t="shared" si="4"/>
        <v>#REF!</v>
      </c>
    </row>
    <row r="25" spans="1:22" ht="15.6" x14ac:dyDescent="0.3">
      <c r="A25" s="115">
        <f>Sheet2!L53</f>
        <v>0</v>
      </c>
      <c r="B25" s="113">
        <f>Sheet2!M53</f>
        <v>17</v>
      </c>
      <c r="C25" s="119">
        <f>Sheet2!N53</f>
        <v>0</v>
      </c>
      <c r="D25" s="113">
        <f>Sheet2!O53</f>
        <v>17</v>
      </c>
      <c r="E25" s="119">
        <f>Sheet2!P53</f>
        <v>0</v>
      </c>
      <c r="F25" s="113">
        <f>Sheet2!R53</f>
        <v>34</v>
      </c>
      <c r="G25" s="119">
        <f>Sheet2!S53</f>
        <v>0</v>
      </c>
      <c r="H25" s="114" t="e">
        <f t="shared" si="0"/>
        <v>#REF!</v>
      </c>
      <c r="S25" t="e">
        <f t="shared" si="1"/>
        <v>#REF!</v>
      </c>
      <c r="T25" t="e">
        <f t="shared" si="2"/>
        <v>#REF!</v>
      </c>
      <c r="U25" t="e">
        <f t="shared" si="3"/>
        <v>#REF!</v>
      </c>
      <c r="V25" t="e">
        <f t="shared" si="4"/>
        <v>#REF!</v>
      </c>
    </row>
    <row r="26" spans="1:22" ht="15.6" x14ac:dyDescent="0.3">
      <c r="A26" s="115" t="str">
        <f>Sheet2!L54</f>
        <v>Berecz Zoltán</v>
      </c>
      <c r="B26" s="113">
        <f>Sheet2!M54</f>
        <v>8</v>
      </c>
      <c r="C26" s="119">
        <f>Sheet2!N54</f>
        <v>40100</v>
      </c>
      <c r="D26" s="113">
        <f>Sheet2!O54</f>
        <v>2</v>
      </c>
      <c r="E26" s="119">
        <f>Sheet2!P54</f>
        <v>37350</v>
      </c>
      <c r="F26" s="113">
        <f>Sheet2!R54</f>
        <v>10</v>
      </c>
      <c r="G26" s="119">
        <f>Sheet2!S54</f>
        <v>77450</v>
      </c>
      <c r="H26" s="114" t="e">
        <f t="shared" si="0"/>
        <v>#REF!</v>
      </c>
      <c r="S26" t="e">
        <f t="shared" si="1"/>
        <v>#REF!</v>
      </c>
      <c r="T26" t="e">
        <f t="shared" si="2"/>
        <v>#REF!</v>
      </c>
      <c r="U26" t="e">
        <f t="shared" si="3"/>
        <v>#REF!</v>
      </c>
      <c r="V26" t="e">
        <f t="shared" si="4"/>
        <v>#REF!</v>
      </c>
    </row>
    <row r="27" spans="1:22" ht="15.6" x14ac:dyDescent="0.3">
      <c r="A27" s="115" t="str">
        <f>Sheet2!L55</f>
        <v>Szabó Ladislav ml.</v>
      </c>
      <c r="B27" s="113">
        <f>Sheet2!M55</f>
        <v>1</v>
      </c>
      <c r="C27" s="119">
        <f>Sheet2!N55</f>
        <v>59875</v>
      </c>
      <c r="D27" s="113">
        <f>Sheet2!O55</f>
        <v>1</v>
      </c>
      <c r="E27" s="119">
        <f>Sheet2!P55</f>
        <v>38100</v>
      </c>
      <c r="F27" s="113">
        <f>Sheet2!R55</f>
        <v>2</v>
      </c>
      <c r="G27" s="119">
        <f>Sheet2!S55</f>
        <v>97975</v>
      </c>
      <c r="H27" s="114" t="e">
        <f t="shared" si="0"/>
        <v>#REF!</v>
      </c>
      <c r="S27" t="e">
        <f t="shared" si="1"/>
        <v>#REF!</v>
      </c>
      <c r="T27" t="e">
        <f t="shared" si="2"/>
        <v>#REF!</v>
      </c>
      <c r="U27" t="e">
        <f t="shared" si="3"/>
        <v>#REF!</v>
      </c>
      <c r="V27" t="e">
        <f t="shared" si="4"/>
        <v>#REF!</v>
      </c>
    </row>
    <row r="28" spans="1:22" ht="15.6" x14ac:dyDescent="0.3">
      <c r="A28" s="115" t="str">
        <f>Sheet2!L56</f>
        <v>Rigó Peter</v>
      </c>
      <c r="B28" s="113">
        <f>Sheet2!M56</f>
        <v>9</v>
      </c>
      <c r="C28" s="119">
        <f>Sheet2!N56</f>
        <v>32625</v>
      </c>
      <c r="D28" s="113">
        <f>Sheet2!O56</f>
        <v>4</v>
      </c>
      <c r="E28" s="119">
        <f>Sheet2!P56</f>
        <v>42250</v>
      </c>
      <c r="F28" s="113">
        <f>Sheet2!R56</f>
        <v>13</v>
      </c>
      <c r="G28" s="119">
        <f>Sheet2!S56</f>
        <v>74875</v>
      </c>
      <c r="H28" s="114" t="e">
        <f t="shared" si="0"/>
        <v>#REF!</v>
      </c>
      <c r="S28" t="e">
        <f t="shared" si="1"/>
        <v>#REF!</v>
      </c>
      <c r="T28" t="e">
        <f t="shared" si="2"/>
        <v>#REF!</v>
      </c>
      <c r="U28" t="e">
        <f t="shared" si="3"/>
        <v>#REF!</v>
      </c>
      <c r="V28" t="e">
        <f t="shared" si="4"/>
        <v>#REF!</v>
      </c>
    </row>
    <row r="29" spans="1:22" ht="15.6" x14ac:dyDescent="0.3">
      <c r="A29" s="115" t="str">
        <f>Sheet2!L57</f>
        <v>Ravasz Róbert</v>
      </c>
      <c r="B29" s="113">
        <f>Sheet2!M57</f>
        <v>3</v>
      </c>
      <c r="C29" s="119">
        <f>Sheet2!N57</f>
        <v>49575</v>
      </c>
      <c r="D29" s="113">
        <f>Sheet2!O57</f>
        <v>12</v>
      </c>
      <c r="E29" s="119">
        <f>Sheet2!P57</f>
        <v>19025</v>
      </c>
      <c r="F29" s="113">
        <f>Sheet2!R57</f>
        <v>15</v>
      </c>
      <c r="G29" s="119">
        <f>Sheet2!S57</f>
        <v>68600</v>
      </c>
      <c r="H29" s="114" t="e">
        <f t="shared" si="0"/>
        <v>#REF!</v>
      </c>
      <c r="S29" t="e">
        <f t="shared" si="1"/>
        <v>#REF!</v>
      </c>
      <c r="T29" t="e">
        <f t="shared" si="2"/>
        <v>#REF!</v>
      </c>
      <c r="U29" t="e">
        <f t="shared" si="3"/>
        <v>#REF!</v>
      </c>
      <c r="V29" t="e">
        <f t="shared" si="4"/>
        <v>#REF!</v>
      </c>
    </row>
    <row r="30" spans="1:22" ht="15.6" x14ac:dyDescent="0.3">
      <c r="A30" s="115" t="str">
        <f>Sheet2!L59</f>
        <v>Struk Michal</v>
      </c>
      <c r="B30" s="113">
        <f>Sheet2!M59</f>
        <v>2</v>
      </c>
      <c r="C30" s="119">
        <f>Sheet2!N59</f>
        <v>50100</v>
      </c>
      <c r="D30" s="113">
        <f>Sheet2!O59</f>
        <v>6</v>
      </c>
      <c r="E30" s="119">
        <f>Sheet2!P59</f>
        <v>38300</v>
      </c>
      <c r="F30" s="113">
        <f>Sheet2!R59</f>
        <v>8</v>
      </c>
      <c r="G30" s="119">
        <f>Sheet2!S59</f>
        <v>88400</v>
      </c>
      <c r="H30" s="114" t="e">
        <f t="shared" si="0"/>
        <v>#REF!</v>
      </c>
      <c r="S30" t="e">
        <f t="shared" si="1"/>
        <v>#REF!</v>
      </c>
      <c r="T30" t="e">
        <f t="shared" si="2"/>
        <v>#REF!</v>
      </c>
      <c r="U30" t="e">
        <f t="shared" si="3"/>
        <v>#REF!</v>
      </c>
      <c r="V30" t="e">
        <f t="shared" si="4"/>
        <v>#REF!</v>
      </c>
    </row>
    <row r="31" spans="1:22" ht="15.6" x14ac:dyDescent="0.3">
      <c r="A31" s="115" t="str">
        <f>Sheet2!L63</f>
        <v>Kurcsik Attila</v>
      </c>
      <c r="B31" s="113">
        <f>Sheet2!M63</f>
        <v>7</v>
      </c>
      <c r="C31" s="119">
        <f>Sheet2!N63</f>
        <v>40225</v>
      </c>
      <c r="D31" s="113">
        <f>Sheet2!O63</f>
        <v>5</v>
      </c>
      <c r="E31" s="119">
        <f>Sheet2!P63</f>
        <v>41300</v>
      </c>
      <c r="F31" s="113">
        <f>Sheet2!R63</f>
        <v>12</v>
      </c>
      <c r="G31" s="119">
        <f>Sheet2!S63</f>
        <v>81525</v>
      </c>
      <c r="H31" s="114" t="e">
        <f t="shared" si="0"/>
        <v>#REF!</v>
      </c>
      <c r="S31" t="e">
        <f t="shared" si="1"/>
        <v>#REF!</v>
      </c>
      <c r="T31" t="e">
        <f t="shared" si="2"/>
        <v>#REF!</v>
      </c>
      <c r="U31" t="e">
        <f t="shared" si="3"/>
        <v>#REF!</v>
      </c>
      <c r="V31" t="e">
        <f t="shared" si="4"/>
        <v>#REF!</v>
      </c>
    </row>
    <row r="32" spans="1:22" ht="15.6" x14ac:dyDescent="0.3">
      <c r="A32" s="115">
        <f>Sheet2!L76</f>
        <v>0</v>
      </c>
      <c r="B32" s="113">
        <f>Sheet2!M76</f>
        <v>17</v>
      </c>
      <c r="C32" s="119">
        <f>Sheet2!N76</f>
        <v>0</v>
      </c>
      <c r="D32" s="113">
        <f>Sheet2!O76</f>
        <v>17</v>
      </c>
      <c r="E32" s="119">
        <f>Sheet2!P76</f>
        <v>0</v>
      </c>
      <c r="F32" s="113">
        <f>Sheet2!R76</f>
        <v>34</v>
      </c>
      <c r="G32" s="119">
        <f>Sheet2!S76</f>
        <v>0</v>
      </c>
      <c r="H32" s="114" t="e">
        <f t="shared" si="0"/>
        <v>#REF!</v>
      </c>
      <c r="S32" t="e">
        <f t="shared" si="1"/>
        <v>#REF!</v>
      </c>
      <c r="T32" t="e">
        <f t="shared" si="2"/>
        <v>#REF!</v>
      </c>
      <c r="U32" t="e">
        <f t="shared" si="3"/>
        <v>#REF!</v>
      </c>
      <c r="V32" t="e">
        <f t="shared" si="4"/>
        <v>#REF!</v>
      </c>
    </row>
    <row r="33" spans="1:22" ht="15.6" x14ac:dyDescent="0.3">
      <c r="A33" s="115">
        <f>Sheet2!L84</f>
        <v>0</v>
      </c>
      <c r="B33" s="113">
        <f>Sheet2!M84</f>
        <v>17</v>
      </c>
      <c r="C33" s="119">
        <f>Sheet2!N84</f>
        <v>0</v>
      </c>
      <c r="D33" s="113">
        <f>Sheet2!O84</f>
        <v>17</v>
      </c>
      <c r="E33" s="119">
        <f>Sheet2!P84</f>
        <v>0</v>
      </c>
      <c r="F33" s="113">
        <f>Sheet2!R84</f>
        <v>34</v>
      </c>
      <c r="G33" s="119">
        <f>Sheet2!S84</f>
        <v>0</v>
      </c>
      <c r="H33" s="114" t="e">
        <f t="shared" si="0"/>
        <v>#REF!</v>
      </c>
      <c r="S33" t="e">
        <f t="shared" si="1"/>
        <v>#REF!</v>
      </c>
      <c r="T33" t="e">
        <f t="shared" si="2"/>
        <v>#REF!</v>
      </c>
      <c r="U33" t="e">
        <f t="shared" si="3"/>
        <v>#REF!</v>
      </c>
      <c r="V33" t="e">
        <f t="shared" si="4"/>
        <v>#REF!</v>
      </c>
    </row>
    <row r="34" spans="1:22" ht="15.6" x14ac:dyDescent="0.3">
      <c r="A34" s="115">
        <f>Sheet2!L75</f>
        <v>0</v>
      </c>
      <c r="B34" s="113">
        <f>Sheet2!M75</f>
        <v>17</v>
      </c>
      <c r="C34" s="119">
        <f>Sheet2!N75</f>
        <v>0</v>
      </c>
      <c r="D34" s="113">
        <f>Sheet2!O75</f>
        <v>17</v>
      </c>
      <c r="E34" s="119">
        <f>Sheet2!P75</f>
        <v>0</v>
      </c>
      <c r="F34" s="113">
        <f>Sheet2!R75</f>
        <v>34</v>
      </c>
      <c r="G34" s="119">
        <f>Sheet2!S75</f>
        <v>0</v>
      </c>
      <c r="H34" s="114" t="e">
        <f t="shared" si="0"/>
        <v>#REF!</v>
      </c>
      <c r="S34" t="e">
        <f t="shared" si="1"/>
        <v>#REF!</v>
      </c>
      <c r="T34" t="e">
        <f t="shared" si="2"/>
        <v>#REF!</v>
      </c>
      <c r="U34" t="e">
        <f t="shared" si="3"/>
        <v>#REF!</v>
      </c>
      <c r="V34" t="e">
        <f t="shared" si="4"/>
        <v>#REF!</v>
      </c>
    </row>
    <row r="35" spans="1:22" ht="15.6" x14ac:dyDescent="0.3">
      <c r="A35" s="115" t="e">
        <f>Sheet2!#REF!</f>
        <v>#REF!</v>
      </c>
      <c r="B35" s="113" t="e">
        <f>Sheet2!#REF!</f>
        <v>#REF!</v>
      </c>
      <c r="C35" s="119" t="e">
        <f>Sheet2!#REF!</f>
        <v>#REF!</v>
      </c>
      <c r="D35" s="113" t="e">
        <f>Sheet2!#REF!</f>
        <v>#REF!</v>
      </c>
      <c r="E35" s="119" t="e">
        <f>Sheet2!#REF!</f>
        <v>#REF!</v>
      </c>
      <c r="F35" s="113" t="e">
        <f>Sheet2!#REF!</f>
        <v>#REF!</v>
      </c>
      <c r="G35" s="119" t="e">
        <f>Sheet2!#REF!</f>
        <v>#REF!</v>
      </c>
      <c r="H35" s="114" t="e">
        <f t="shared" si="0"/>
        <v>#REF!</v>
      </c>
      <c r="S35" t="e">
        <f t="shared" si="1"/>
        <v>#REF!</v>
      </c>
      <c r="T35" t="e">
        <f t="shared" si="2"/>
        <v>#REF!</v>
      </c>
      <c r="U35" t="e">
        <f t="shared" si="3"/>
        <v>#REF!</v>
      </c>
      <c r="V35" t="e">
        <f t="shared" si="4"/>
        <v>#REF!</v>
      </c>
    </row>
    <row r="36" spans="1:22" ht="15.6" x14ac:dyDescent="0.3">
      <c r="A36" s="115" t="str">
        <f>Sheet2!L28</f>
        <v>Filip Cirok</v>
      </c>
      <c r="B36" s="113">
        <f>Sheet2!M28</f>
        <v>11</v>
      </c>
      <c r="C36" s="119">
        <f>Sheet2!N28</f>
        <v>24625</v>
      </c>
      <c r="D36" s="113">
        <f>Sheet2!O28</f>
        <v>14</v>
      </c>
      <c r="E36" s="119">
        <f>Sheet2!P28</f>
        <v>12400</v>
      </c>
      <c r="F36" s="113">
        <f>Sheet2!R28</f>
        <v>25</v>
      </c>
      <c r="G36" s="119">
        <f>Sheet2!S28</f>
        <v>37025</v>
      </c>
      <c r="H36" s="114" t="e">
        <f t="shared" si="0"/>
        <v>#REF!</v>
      </c>
      <c r="S36" t="e">
        <f t="shared" si="1"/>
        <v>#REF!</v>
      </c>
      <c r="T36" t="e">
        <f t="shared" si="2"/>
        <v>#REF!</v>
      </c>
      <c r="U36" t="e">
        <f t="shared" si="3"/>
        <v>#REF!</v>
      </c>
      <c r="V36" t="e">
        <f t="shared" si="4"/>
        <v>#REF!</v>
      </c>
    </row>
    <row r="37" spans="1:22" ht="15.6" x14ac:dyDescent="0.3">
      <c r="A37" s="115" t="str">
        <f>Sheet2!L29</f>
        <v>Buchan Vladimír</v>
      </c>
      <c r="B37" s="113">
        <f>Sheet2!M29</f>
        <v>14</v>
      </c>
      <c r="C37" s="119">
        <f>Sheet2!N29</f>
        <v>10425</v>
      </c>
      <c r="D37" s="113">
        <f>Sheet2!O29</f>
        <v>14</v>
      </c>
      <c r="E37" s="119">
        <f>Sheet2!P29</f>
        <v>11325</v>
      </c>
      <c r="F37" s="113">
        <f>Sheet2!R29</f>
        <v>28</v>
      </c>
      <c r="G37" s="119">
        <f>Sheet2!S29</f>
        <v>21750</v>
      </c>
      <c r="H37" s="114" t="e">
        <f t="shared" ref="H37:H68" si="5">V37</f>
        <v>#REF!</v>
      </c>
      <c r="S37" t="e">
        <f t="shared" si="1"/>
        <v>#REF!</v>
      </c>
      <c r="T37" t="e">
        <f t="shared" si="2"/>
        <v>#REF!</v>
      </c>
      <c r="U37" t="e">
        <f t="shared" si="3"/>
        <v>#REF!</v>
      </c>
      <c r="V37" t="e">
        <f t="shared" si="4"/>
        <v>#REF!</v>
      </c>
    </row>
    <row r="38" spans="1:22" ht="15.6" x14ac:dyDescent="0.3">
      <c r="A38" s="115">
        <f>Sheet2!L30</f>
        <v>0</v>
      </c>
      <c r="B38" s="113">
        <f>Sheet2!M30</f>
        <v>17</v>
      </c>
      <c r="C38" s="119">
        <f>Sheet2!N30</f>
        <v>0</v>
      </c>
      <c r="D38" s="113">
        <f>Sheet2!O30</f>
        <v>17</v>
      </c>
      <c r="E38" s="119">
        <f>Sheet2!P30</f>
        <v>0</v>
      </c>
      <c r="F38" s="113">
        <f>Sheet2!R30</f>
        <v>34</v>
      </c>
      <c r="G38" s="119">
        <f>Sheet2!S30</f>
        <v>0</v>
      </c>
      <c r="H38" s="114" t="e">
        <f t="shared" si="5"/>
        <v>#REF!</v>
      </c>
      <c r="S38" t="e">
        <f t="shared" si="1"/>
        <v>#REF!</v>
      </c>
      <c r="T38" t="e">
        <f t="shared" si="2"/>
        <v>#REF!</v>
      </c>
      <c r="U38" t="e">
        <f t="shared" si="3"/>
        <v>#REF!</v>
      </c>
      <c r="V38" t="e">
        <f t="shared" si="4"/>
        <v>#REF!</v>
      </c>
    </row>
    <row r="39" spans="1:22" ht="15.6" x14ac:dyDescent="0.3">
      <c r="A39" s="115" t="str">
        <f>Sheet2!L31</f>
        <v>Szerencsés Roman</v>
      </c>
      <c r="B39" s="113">
        <f>Sheet2!M31</f>
        <v>4</v>
      </c>
      <c r="C39" s="119">
        <f>Sheet2!N31</f>
        <v>36350</v>
      </c>
      <c r="D39" s="113" t="e">
        <f>Sheet2!O31</f>
        <v>#N/A</v>
      </c>
      <c r="E39" s="119" t="e">
        <f>Sheet2!P31</f>
        <v>#N/A</v>
      </c>
      <c r="F39" s="113" t="e">
        <f>Sheet2!R31</f>
        <v>#N/A</v>
      </c>
      <c r="G39" s="119" t="e">
        <f>Sheet2!S31</f>
        <v>#N/A</v>
      </c>
      <c r="H39" s="114" t="e">
        <f t="shared" si="5"/>
        <v>#N/A</v>
      </c>
      <c r="S39" t="e">
        <f t="shared" si="1"/>
        <v>#N/A</v>
      </c>
      <c r="T39" t="e">
        <f t="shared" si="2"/>
        <v>#N/A</v>
      </c>
      <c r="U39" t="e">
        <f t="shared" si="3"/>
        <v>#N/A</v>
      </c>
      <c r="V39" t="e">
        <f t="shared" si="4"/>
        <v>#N/A</v>
      </c>
    </row>
    <row r="40" spans="1:22" ht="15.6" x14ac:dyDescent="0.3">
      <c r="A40" s="115" t="str">
        <f>Sheet2!L32</f>
        <v>Patasi Róbert</v>
      </c>
      <c r="B40" s="113">
        <f>Sheet2!M32</f>
        <v>8</v>
      </c>
      <c r="C40" s="119">
        <f>Sheet2!N32</f>
        <v>30850</v>
      </c>
      <c r="D40" s="113">
        <f>Sheet2!O32</f>
        <v>7</v>
      </c>
      <c r="E40" s="119">
        <f>Sheet2!P32</f>
        <v>27050</v>
      </c>
      <c r="F40" s="113">
        <f>Sheet2!R32</f>
        <v>15</v>
      </c>
      <c r="G40" s="119">
        <f>Sheet2!S32</f>
        <v>57900</v>
      </c>
      <c r="H40" s="114" t="e">
        <f t="shared" si="5"/>
        <v>#REF!</v>
      </c>
      <c r="S40" t="e">
        <f t="shared" si="1"/>
        <v>#REF!</v>
      </c>
      <c r="T40" t="e">
        <f t="shared" si="2"/>
        <v>#REF!</v>
      </c>
      <c r="U40" t="e">
        <f t="shared" si="3"/>
        <v>#REF!</v>
      </c>
      <c r="V40" t="e">
        <f t="shared" si="4"/>
        <v>#REF!</v>
      </c>
    </row>
    <row r="41" spans="1:22" ht="15.6" x14ac:dyDescent="0.3">
      <c r="A41" s="115" t="str">
        <f>Sheet2!L33</f>
        <v>Somogyi Jozef</v>
      </c>
      <c r="B41" s="113">
        <f>Sheet2!M33</f>
        <v>12</v>
      </c>
      <c r="C41" s="119">
        <f>Sheet2!N33</f>
        <v>22600</v>
      </c>
      <c r="D41" s="113">
        <f>Sheet2!O33</f>
        <v>4</v>
      </c>
      <c r="E41" s="119">
        <f>Sheet2!P33</f>
        <v>27825</v>
      </c>
      <c r="F41" s="113">
        <f>Sheet2!R33</f>
        <v>16</v>
      </c>
      <c r="G41" s="119">
        <f>Sheet2!S33</f>
        <v>50425</v>
      </c>
      <c r="H41" s="114" t="e">
        <f t="shared" si="5"/>
        <v>#REF!</v>
      </c>
      <c r="S41" t="e">
        <f t="shared" si="1"/>
        <v>#REF!</v>
      </c>
      <c r="T41" t="e">
        <f t="shared" si="2"/>
        <v>#REF!</v>
      </c>
      <c r="U41" t="e">
        <f t="shared" si="3"/>
        <v>#REF!</v>
      </c>
      <c r="V41" t="e">
        <f t="shared" si="4"/>
        <v>#REF!</v>
      </c>
    </row>
    <row r="42" spans="1:22" ht="15.6" x14ac:dyDescent="0.3">
      <c r="A42" s="115" t="str">
        <f>Sheet2!L34</f>
        <v>Horváth Oskár</v>
      </c>
      <c r="B42" s="113">
        <f>Sheet2!M34</f>
        <v>7</v>
      </c>
      <c r="C42" s="119">
        <f>Sheet2!N34</f>
        <v>30875</v>
      </c>
      <c r="D42" s="113">
        <f>Sheet2!O34</f>
        <v>11</v>
      </c>
      <c r="E42" s="119">
        <f>Sheet2!P34</f>
        <v>29775</v>
      </c>
      <c r="F42" s="113">
        <f>Sheet2!R34</f>
        <v>18</v>
      </c>
      <c r="G42" s="119">
        <f>Sheet2!S34</f>
        <v>60650</v>
      </c>
      <c r="H42" s="114" t="e">
        <f t="shared" si="5"/>
        <v>#REF!</v>
      </c>
      <c r="S42" t="e">
        <f t="shared" si="1"/>
        <v>#REF!</v>
      </c>
      <c r="T42" t="e">
        <f t="shared" si="2"/>
        <v>#REF!</v>
      </c>
      <c r="U42" t="e">
        <f t="shared" si="3"/>
        <v>#REF!</v>
      </c>
      <c r="V42" t="e">
        <f t="shared" si="4"/>
        <v>#REF!</v>
      </c>
    </row>
    <row r="43" spans="1:22" ht="15.6" x14ac:dyDescent="0.3">
      <c r="A43" s="115" t="str">
        <f>Sheet2!L35</f>
        <v>Koller Roland</v>
      </c>
      <c r="B43" s="113">
        <f>Sheet2!M35</f>
        <v>6</v>
      </c>
      <c r="C43" s="119">
        <f>Sheet2!N35</f>
        <v>32725</v>
      </c>
      <c r="D43" s="113">
        <f>Sheet2!O35</f>
        <v>13</v>
      </c>
      <c r="E43" s="119">
        <f>Sheet2!P35</f>
        <v>17300</v>
      </c>
      <c r="F43" s="113">
        <f>Sheet2!R35</f>
        <v>19</v>
      </c>
      <c r="G43" s="119">
        <f>Sheet2!S35</f>
        <v>50025</v>
      </c>
      <c r="H43" s="114" t="e">
        <f t="shared" si="5"/>
        <v>#REF!</v>
      </c>
      <c r="S43" t="e">
        <f t="shared" si="1"/>
        <v>#REF!</v>
      </c>
      <c r="T43" t="e">
        <f t="shared" si="2"/>
        <v>#REF!</v>
      </c>
      <c r="U43" t="e">
        <f t="shared" si="3"/>
        <v>#REF!</v>
      </c>
      <c r="V43" t="e">
        <f t="shared" si="4"/>
        <v>#REF!</v>
      </c>
    </row>
    <row r="44" spans="1:22" ht="15.6" x14ac:dyDescent="0.3">
      <c r="A44" s="115" t="str">
        <f>Sheet2!L36</f>
        <v>Haššo Jaroslav</v>
      </c>
      <c r="B44" s="113">
        <f>Sheet2!M36</f>
        <v>5</v>
      </c>
      <c r="C44" s="119">
        <f>Sheet2!N36</f>
        <v>32875</v>
      </c>
      <c r="D44" s="113">
        <f>Sheet2!O36</f>
        <v>7</v>
      </c>
      <c r="E44" s="119">
        <f>Sheet2!P36</f>
        <v>22525</v>
      </c>
      <c r="F44" s="113">
        <f>Sheet2!R36</f>
        <v>12</v>
      </c>
      <c r="G44" s="119">
        <f>Sheet2!S36</f>
        <v>55400</v>
      </c>
      <c r="H44" s="114" t="e">
        <f t="shared" si="5"/>
        <v>#REF!</v>
      </c>
      <c r="S44" t="e">
        <f t="shared" si="1"/>
        <v>#REF!</v>
      </c>
      <c r="T44" t="e">
        <f t="shared" si="2"/>
        <v>#REF!</v>
      </c>
      <c r="U44" t="e">
        <f t="shared" si="3"/>
        <v>#REF!</v>
      </c>
      <c r="V44" t="e">
        <f t="shared" si="4"/>
        <v>#REF!</v>
      </c>
    </row>
    <row r="45" spans="1:22" ht="15.6" x14ac:dyDescent="0.3">
      <c r="A45" s="115" t="str">
        <f>Sheet2!L37</f>
        <v>Dudr Rastislav st.</v>
      </c>
      <c r="B45" s="113">
        <f>Sheet2!M37</f>
        <v>3</v>
      </c>
      <c r="C45" s="119">
        <f>Sheet2!N37</f>
        <v>40900</v>
      </c>
      <c r="D45" s="113" t="e">
        <f>Sheet2!O37</f>
        <v>#N/A</v>
      </c>
      <c r="E45" s="119" t="e">
        <f>Sheet2!P37</f>
        <v>#N/A</v>
      </c>
      <c r="F45" s="113" t="e">
        <f>Sheet2!R37</f>
        <v>#N/A</v>
      </c>
      <c r="G45" s="119" t="e">
        <f>Sheet2!S37</f>
        <v>#N/A</v>
      </c>
      <c r="H45" s="114" t="e">
        <f t="shared" si="5"/>
        <v>#N/A</v>
      </c>
      <c r="S45" t="e">
        <f t="shared" si="1"/>
        <v>#N/A</v>
      </c>
      <c r="T45" t="e">
        <f t="shared" si="2"/>
        <v>#N/A</v>
      </c>
      <c r="U45" t="e">
        <f t="shared" si="3"/>
        <v>#N/A</v>
      </c>
      <c r="V45" t="e">
        <f t="shared" si="4"/>
        <v>#N/A</v>
      </c>
    </row>
    <row r="46" spans="1:22" ht="15.6" x14ac:dyDescent="0.3">
      <c r="A46" s="115" t="str">
        <f>Sheet2!L38</f>
        <v>Jenei Ľudovít</v>
      </c>
      <c r="B46" s="113">
        <f>Sheet2!M38</f>
        <v>10</v>
      </c>
      <c r="C46" s="119">
        <f>Sheet2!N38</f>
        <v>26000</v>
      </c>
      <c r="D46" s="113">
        <f>Sheet2!O38</f>
        <v>3</v>
      </c>
      <c r="E46" s="119">
        <f>Sheet2!P38</f>
        <v>44300</v>
      </c>
      <c r="F46" s="113">
        <f>Sheet2!R38</f>
        <v>13</v>
      </c>
      <c r="G46" s="119">
        <f>Sheet2!S38</f>
        <v>70300</v>
      </c>
      <c r="H46" s="114" t="e">
        <f t="shared" si="5"/>
        <v>#REF!</v>
      </c>
      <c r="S46" t="e">
        <f t="shared" si="1"/>
        <v>#REF!</v>
      </c>
      <c r="T46" t="e">
        <f t="shared" si="2"/>
        <v>#REF!</v>
      </c>
      <c r="U46" t="e">
        <f t="shared" si="3"/>
        <v>#REF!</v>
      </c>
      <c r="V46" t="e">
        <f t="shared" si="4"/>
        <v>#REF!</v>
      </c>
    </row>
    <row r="47" spans="1:22" ht="15.6" x14ac:dyDescent="0.3">
      <c r="A47" s="115" t="str">
        <f>Sheet2!L39</f>
        <v>Mindák Tomáš</v>
      </c>
      <c r="B47" s="113">
        <f>Sheet2!M39</f>
        <v>2</v>
      </c>
      <c r="C47" s="119">
        <f>Sheet2!N39</f>
        <v>41625</v>
      </c>
      <c r="D47" s="113">
        <f>Sheet2!O39</f>
        <v>5</v>
      </c>
      <c r="E47" s="119">
        <f>Sheet2!P39</f>
        <v>28600</v>
      </c>
      <c r="F47" s="113">
        <f>Sheet2!R39</f>
        <v>7</v>
      </c>
      <c r="G47" s="119">
        <f>Sheet2!S39</f>
        <v>70225</v>
      </c>
      <c r="H47" s="114" t="e">
        <f t="shared" si="5"/>
        <v>#REF!</v>
      </c>
      <c r="S47" t="e">
        <f t="shared" si="1"/>
        <v>#REF!</v>
      </c>
      <c r="T47" t="e">
        <f t="shared" si="2"/>
        <v>#REF!</v>
      </c>
      <c r="U47" t="e">
        <f t="shared" si="3"/>
        <v>#REF!</v>
      </c>
      <c r="V47" t="e">
        <f t="shared" si="4"/>
        <v>#REF!</v>
      </c>
    </row>
    <row r="48" spans="1:22" ht="15.6" x14ac:dyDescent="0.3">
      <c r="A48" s="115" t="str">
        <f>Sheet2!L40</f>
        <v>Drozdík Gabriel</v>
      </c>
      <c r="B48" s="113">
        <f>Sheet2!M40</f>
        <v>13</v>
      </c>
      <c r="C48" s="119">
        <f>Sheet2!N40</f>
        <v>14800</v>
      </c>
      <c r="D48" s="113">
        <f>Sheet2!O40</f>
        <v>3</v>
      </c>
      <c r="E48" s="119">
        <f>Sheet2!P40</f>
        <v>29000</v>
      </c>
      <c r="F48" s="113">
        <f>Sheet2!R40</f>
        <v>16</v>
      </c>
      <c r="G48" s="119">
        <f>Sheet2!S40</f>
        <v>43800</v>
      </c>
      <c r="H48" s="114" t="e">
        <f t="shared" si="5"/>
        <v>#REF!</v>
      </c>
      <c r="S48" t="e">
        <f t="shared" si="1"/>
        <v>#REF!</v>
      </c>
      <c r="T48" t="e">
        <f t="shared" si="2"/>
        <v>#REF!</v>
      </c>
      <c r="U48" t="e">
        <f t="shared" si="3"/>
        <v>#REF!</v>
      </c>
      <c r="V48" t="e">
        <f t="shared" si="4"/>
        <v>#REF!</v>
      </c>
    </row>
    <row r="49" spans="1:22" ht="15.6" x14ac:dyDescent="0.3">
      <c r="A49" s="115" t="str">
        <f>Sheet2!L41</f>
        <v>Dolinay Stanislav</v>
      </c>
      <c r="B49" s="113">
        <f>Sheet2!M41</f>
        <v>9</v>
      </c>
      <c r="C49" s="119">
        <f>Sheet2!N41</f>
        <v>27350</v>
      </c>
      <c r="D49" s="113">
        <f>Sheet2!O41</f>
        <v>11</v>
      </c>
      <c r="E49" s="119">
        <f>Sheet2!P41</f>
        <v>21250</v>
      </c>
      <c r="F49" s="113">
        <f>Sheet2!R41</f>
        <v>20</v>
      </c>
      <c r="G49" s="119">
        <f>Sheet2!S41</f>
        <v>48600</v>
      </c>
      <c r="H49" s="114" t="e">
        <f t="shared" si="5"/>
        <v>#REF!</v>
      </c>
      <c r="S49" t="e">
        <f t="shared" si="1"/>
        <v>#REF!</v>
      </c>
      <c r="T49" t="e">
        <f t="shared" si="2"/>
        <v>#REF!</v>
      </c>
      <c r="U49" t="e">
        <f t="shared" si="3"/>
        <v>#REF!</v>
      </c>
      <c r="V49" t="e">
        <f t="shared" si="4"/>
        <v>#REF!</v>
      </c>
    </row>
    <row r="50" spans="1:22" ht="15.6" x14ac:dyDescent="0.3">
      <c r="A50" s="115" t="str">
        <f>Sheet2!L42</f>
        <v>Szücs Ákos</v>
      </c>
      <c r="B50" s="113">
        <f>Sheet2!M42</f>
        <v>1</v>
      </c>
      <c r="C50" s="119">
        <f>Sheet2!N42</f>
        <v>53475</v>
      </c>
      <c r="D50" s="113">
        <f>Sheet2!O42</f>
        <v>3</v>
      </c>
      <c r="E50" s="119">
        <f>Sheet2!P42</f>
        <v>36800</v>
      </c>
      <c r="F50" s="113">
        <f>Sheet2!R42</f>
        <v>4</v>
      </c>
      <c r="G50" s="119">
        <f>Sheet2!S42</f>
        <v>90275</v>
      </c>
      <c r="H50" s="114" t="e">
        <f t="shared" si="5"/>
        <v>#REF!</v>
      </c>
      <c r="S50" t="e">
        <f t="shared" si="1"/>
        <v>#REF!</v>
      </c>
      <c r="T50" t="e">
        <f t="shared" si="2"/>
        <v>#REF!</v>
      </c>
      <c r="U50" t="e">
        <f t="shared" si="3"/>
        <v>#REF!</v>
      </c>
      <c r="V50" t="e">
        <f t="shared" si="4"/>
        <v>#REF!</v>
      </c>
    </row>
    <row r="51" spans="1:22" ht="15.6" x14ac:dyDescent="0.3">
      <c r="A51" s="115" t="str">
        <f>Sheet2!L43</f>
        <v>b</v>
      </c>
      <c r="B51" s="113">
        <f>Sheet2!M43</f>
        <v>16</v>
      </c>
      <c r="C51" s="119">
        <f>Sheet2!N43</f>
        <v>-3</v>
      </c>
      <c r="D51" s="113">
        <f>Sheet2!O43</f>
        <v>16</v>
      </c>
      <c r="E51" s="119">
        <f>Sheet2!P43</f>
        <v>-3</v>
      </c>
      <c r="F51" s="113">
        <f>Sheet2!R43</f>
        <v>32</v>
      </c>
      <c r="G51" s="119">
        <f>Sheet2!S43</f>
        <v>-6</v>
      </c>
      <c r="H51" s="114" t="e">
        <f t="shared" si="5"/>
        <v>#REF!</v>
      </c>
      <c r="S51" t="e">
        <f t="shared" si="1"/>
        <v>#REF!</v>
      </c>
      <c r="T51" t="e">
        <f t="shared" si="2"/>
        <v>#REF!</v>
      </c>
      <c r="U51" t="e">
        <f t="shared" si="3"/>
        <v>#REF!</v>
      </c>
      <c r="V51" t="e">
        <f t="shared" si="4"/>
        <v>#REF!</v>
      </c>
    </row>
    <row r="52" spans="1:22" ht="15.6" x14ac:dyDescent="0.3">
      <c r="A52" s="115" t="str">
        <f>Sheet2!L44</f>
        <v>f</v>
      </c>
      <c r="B52" s="113">
        <f>Sheet2!M44</f>
        <v>17</v>
      </c>
      <c r="C52" s="119">
        <f>Sheet2!N44</f>
        <v>-4</v>
      </c>
      <c r="D52" s="113">
        <f>Sheet2!O44</f>
        <v>17</v>
      </c>
      <c r="E52" s="119">
        <f>Sheet2!P44</f>
        <v>-4</v>
      </c>
      <c r="F52" s="113">
        <f>Sheet2!R44</f>
        <v>34</v>
      </c>
      <c r="G52" s="119">
        <f>Sheet2!S44</f>
        <v>-8</v>
      </c>
      <c r="H52" s="114" t="e">
        <f t="shared" si="5"/>
        <v>#REF!</v>
      </c>
      <c r="S52" t="e">
        <f t="shared" si="1"/>
        <v>#REF!</v>
      </c>
      <c r="T52" t="e">
        <f t="shared" si="2"/>
        <v>#REF!</v>
      </c>
      <c r="U52" t="e">
        <f t="shared" si="3"/>
        <v>#REF!</v>
      </c>
      <c r="V52" t="e">
        <f t="shared" si="4"/>
        <v>#REF!</v>
      </c>
    </row>
    <row r="53" spans="1:22" ht="15.6" x14ac:dyDescent="0.3">
      <c r="A53" s="115" t="str">
        <f>Sheet2!L5</f>
        <v>Púček Peter</v>
      </c>
      <c r="B53" s="113">
        <f>Sheet2!M5</f>
        <v>11</v>
      </c>
      <c r="C53" s="119">
        <f>Sheet2!N5</f>
        <v>26950</v>
      </c>
      <c r="D53" s="113">
        <f>Sheet2!O5</f>
        <v>6</v>
      </c>
      <c r="E53" s="119">
        <f>Sheet2!P5</f>
        <v>27525</v>
      </c>
      <c r="F53" s="113">
        <f>Sheet2!R5</f>
        <v>17</v>
      </c>
      <c r="G53" s="119">
        <f>Sheet2!S5</f>
        <v>54475</v>
      </c>
      <c r="H53" s="114" t="e">
        <f t="shared" si="5"/>
        <v>#REF!</v>
      </c>
      <c r="S53" t="e">
        <f t="shared" si="1"/>
        <v>#REF!</v>
      </c>
      <c r="T53" t="e">
        <f t="shared" si="2"/>
        <v>#REF!</v>
      </c>
      <c r="U53" t="e">
        <f t="shared" si="3"/>
        <v>#REF!</v>
      </c>
      <c r="V53" t="e">
        <f t="shared" si="4"/>
        <v>#REF!</v>
      </c>
    </row>
    <row r="54" spans="1:22" ht="15.6" x14ac:dyDescent="0.3">
      <c r="A54" s="115" t="str">
        <f>Sheet2!L6</f>
        <v>Brašeň Pavel</v>
      </c>
      <c r="B54" s="113">
        <f>Sheet2!M6</f>
        <v>6</v>
      </c>
      <c r="C54" s="119">
        <f>Sheet2!N6</f>
        <v>34125</v>
      </c>
      <c r="D54" s="113">
        <f>Sheet2!O6</f>
        <v>11</v>
      </c>
      <c r="E54" s="119">
        <f>Sheet2!P6</f>
        <v>18825</v>
      </c>
      <c r="F54" s="113">
        <f>Sheet2!R6</f>
        <v>17</v>
      </c>
      <c r="G54" s="119">
        <f>Sheet2!S6</f>
        <v>52950</v>
      </c>
      <c r="H54" s="114" t="e">
        <f t="shared" si="5"/>
        <v>#REF!</v>
      </c>
      <c r="S54" t="e">
        <f t="shared" si="1"/>
        <v>#REF!</v>
      </c>
      <c r="T54" t="e">
        <f t="shared" si="2"/>
        <v>#REF!</v>
      </c>
      <c r="U54" t="e">
        <f t="shared" si="3"/>
        <v>#REF!</v>
      </c>
      <c r="V54" t="e">
        <f t="shared" si="4"/>
        <v>#REF!</v>
      </c>
    </row>
    <row r="55" spans="1:22" ht="15.6" x14ac:dyDescent="0.3">
      <c r="A55" s="115">
        <f>Sheet2!L7</f>
        <v>0</v>
      </c>
      <c r="B55" s="113">
        <f>Sheet2!M7</f>
        <v>17</v>
      </c>
      <c r="C55" s="119">
        <f>Sheet2!N7</f>
        <v>0</v>
      </c>
      <c r="D55" s="113">
        <f>Sheet2!O7</f>
        <v>17</v>
      </c>
      <c r="E55" s="119">
        <f>Sheet2!P7</f>
        <v>0</v>
      </c>
      <c r="F55" s="113">
        <f>Sheet2!R7</f>
        <v>34</v>
      </c>
      <c r="G55" s="119">
        <f>Sheet2!S7</f>
        <v>0</v>
      </c>
      <c r="H55" s="114" t="e">
        <f t="shared" si="5"/>
        <v>#REF!</v>
      </c>
      <c r="S55" t="e">
        <f t="shared" si="1"/>
        <v>#REF!</v>
      </c>
      <c r="T55" t="e">
        <f t="shared" si="2"/>
        <v>#REF!</v>
      </c>
      <c r="U55" t="e">
        <f t="shared" si="3"/>
        <v>#REF!</v>
      </c>
      <c r="V55" t="e">
        <f t="shared" si="4"/>
        <v>#REF!</v>
      </c>
    </row>
    <row r="56" spans="1:22" ht="15.6" x14ac:dyDescent="0.3">
      <c r="A56" s="115" t="str">
        <f>Sheet2!L8</f>
        <v>Bögi Patrik</v>
      </c>
      <c r="B56" s="113">
        <f>Sheet2!M8</f>
        <v>8</v>
      </c>
      <c r="C56" s="119">
        <f>Sheet2!N8</f>
        <v>33150</v>
      </c>
      <c r="D56" s="113">
        <f>Sheet2!O8</f>
        <v>2</v>
      </c>
      <c r="E56" s="119">
        <f>Sheet2!P8</f>
        <v>39875</v>
      </c>
      <c r="F56" s="113">
        <f>Sheet2!R8</f>
        <v>10</v>
      </c>
      <c r="G56" s="119">
        <f>Sheet2!S8</f>
        <v>73025</v>
      </c>
      <c r="H56" s="114" t="e">
        <f t="shared" si="5"/>
        <v>#REF!</v>
      </c>
      <c r="S56" t="e">
        <f t="shared" si="1"/>
        <v>#REF!</v>
      </c>
      <c r="T56" t="e">
        <f t="shared" si="2"/>
        <v>#REF!</v>
      </c>
      <c r="U56" t="e">
        <f t="shared" si="3"/>
        <v>#REF!</v>
      </c>
      <c r="V56" t="e">
        <f t="shared" si="4"/>
        <v>#REF!</v>
      </c>
    </row>
    <row r="57" spans="1:22" ht="15.6" x14ac:dyDescent="0.3">
      <c r="A57" s="115" t="str">
        <f>Sheet2!L9</f>
        <v>Dohorák Gábor</v>
      </c>
      <c r="B57" s="113">
        <f>Sheet2!M9</f>
        <v>2</v>
      </c>
      <c r="C57" s="119">
        <f>Sheet2!N9</f>
        <v>40875</v>
      </c>
      <c r="D57" s="113">
        <f>Sheet2!O9</f>
        <v>9</v>
      </c>
      <c r="E57" s="119">
        <f>Sheet2!P9</f>
        <v>32625</v>
      </c>
      <c r="F57" s="113">
        <f>Sheet2!R9</f>
        <v>11</v>
      </c>
      <c r="G57" s="119">
        <f>Sheet2!S9</f>
        <v>73500</v>
      </c>
      <c r="H57" s="114" t="e">
        <f t="shared" si="5"/>
        <v>#REF!</v>
      </c>
      <c r="S57" t="e">
        <f t="shared" si="1"/>
        <v>#REF!</v>
      </c>
      <c r="T57" t="e">
        <f t="shared" si="2"/>
        <v>#REF!</v>
      </c>
      <c r="U57" t="e">
        <f t="shared" si="3"/>
        <v>#REF!</v>
      </c>
      <c r="V57" t="e">
        <f t="shared" si="4"/>
        <v>#REF!</v>
      </c>
    </row>
    <row r="58" spans="1:22" ht="15.6" x14ac:dyDescent="0.3">
      <c r="A58" s="115" t="str">
        <f>Sheet2!L10</f>
        <v>Törjék Gábor</v>
      </c>
      <c r="B58" s="113">
        <f>Sheet2!M10</f>
        <v>12</v>
      </c>
      <c r="C58" s="119">
        <f>Sheet2!N10</f>
        <v>24275</v>
      </c>
      <c r="D58" s="113" t="e">
        <f>Sheet2!O10</f>
        <v>#N/A</v>
      </c>
      <c r="E58" s="119" t="e">
        <f>Sheet2!P10</f>
        <v>#N/A</v>
      </c>
      <c r="F58" s="113" t="e">
        <f>Sheet2!R10</f>
        <v>#N/A</v>
      </c>
      <c r="G58" s="119" t="e">
        <f>Sheet2!S10</f>
        <v>#N/A</v>
      </c>
      <c r="H58" s="114" t="e">
        <f t="shared" si="5"/>
        <v>#N/A</v>
      </c>
      <c r="S58" t="e">
        <f t="shared" si="1"/>
        <v>#N/A</v>
      </c>
      <c r="T58" t="e">
        <f t="shared" si="2"/>
        <v>#N/A</v>
      </c>
      <c r="U58" t="e">
        <f t="shared" si="3"/>
        <v>#N/A</v>
      </c>
      <c r="V58" t="e">
        <f t="shared" si="4"/>
        <v>#N/A</v>
      </c>
    </row>
    <row r="59" spans="1:22" ht="15.6" x14ac:dyDescent="0.3">
      <c r="A59" s="115" t="str">
        <f>Sheet2!L11</f>
        <v>Tomanovics Alexander</v>
      </c>
      <c r="B59" s="113">
        <f>Sheet2!M11</f>
        <v>1</v>
      </c>
      <c r="C59" s="119">
        <f>Sheet2!N11</f>
        <v>53850</v>
      </c>
      <c r="D59" s="113" t="e">
        <f>Sheet2!O11</f>
        <v>#N/A</v>
      </c>
      <c r="E59" s="119" t="e">
        <f>Sheet2!P11</f>
        <v>#N/A</v>
      </c>
      <c r="F59" s="113" t="e">
        <f>Sheet2!R11</f>
        <v>#N/A</v>
      </c>
      <c r="G59" s="119" t="e">
        <f>Sheet2!S11</f>
        <v>#N/A</v>
      </c>
      <c r="H59" s="114" t="e">
        <f t="shared" si="5"/>
        <v>#N/A</v>
      </c>
      <c r="S59" t="e">
        <f t="shared" si="1"/>
        <v>#N/A</v>
      </c>
      <c r="T59" t="e">
        <f t="shared" si="2"/>
        <v>#N/A</v>
      </c>
      <c r="U59" t="e">
        <f t="shared" si="3"/>
        <v>#N/A</v>
      </c>
      <c r="V59" t="e">
        <f t="shared" si="4"/>
        <v>#N/A</v>
      </c>
    </row>
    <row r="60" spans="1:22" ht="15.6" x14ac:dyDescent="0.3">
      <c r="A60" s="115" t="str">
        <f>Sheet2!L12</f>
        <v>Koller Ladislav</v>
      </c>
      <c r="B60" s="113">
        <f>Sheet2!M12</f>
        <v>14</v>
      </c>
      <c r="C60" s="119">
        <f>Sheet2!N12</f>
        <v>14850</v>
      </c>
      <c r="D60" s="113" t="e">
        <f>Sheet2!O12</f>
        <v>#N/A</v>
      </c>
      <c r="E60" s="119" t="e">
        <f>Sheet2!P12</f>
        <v>#N/A</v>
      </c>
      <c r="F60" s="113" t="e">
        <f>Sheet2!R12</f>
        <v>#N/A</v>
      </c>
      <c r="G60" s="119" t="e">
        <f>Sheet2!S12</f>
        <v>#N/A</v>
      </c>
      <c r="H60" s="114" t="e">
        <f t="shared" si="5"/>
        <v>#N/A</v>
      </c>
      <c r="S60" t="e">
        <f t="shared" si="1"/>
        <v>#N/A</v>
      </c>
      <c r="T60" t="e">
        <f t="shared" si="2"/>
        <v>#N/A</v>
      </c>
      <c r="U60" t="e">
        <f t="shared" si="3"/>
        <v>#N/A</v>
      </c>
      <c r="V60" t="e">
        <f t="shared" si="4"/>
        <v>#N/A</v>
      </c>
    </row>
    <row r="61" spans="1:22" ht="15.6" x14ac:dyDescent="0.3">
      <c r="A61" s="115" t="str">
        <f>Sheet2!L13</f>
        <v>Haššo Martin</v>
      </c>
      <c r="B61" s="113">
        <f>Sheet2!M13</f>
        <v>5</v>
      </c>
      <c r="C61" s="119">
        <f>Sheet2!N13</f>
        <v>34250</v>
      </c>
      <c r="D61" s="113">
        <f>Sheet2!O13</f>
        <v>9</v>
      </c>
      <c r="E61" s="119">
        <f>Sheet2!P13</f>
        <v>24925</v>
      </c>
      <c r="F61" s="113">
        <f>Sheet2!R13</f>
        <v>14</v>
      </c>
      <c r="G61" s="119">
        <f>Sheet2!S13</f>
        <v>59175</v>
      </c>
      <c r="H61" s="114" t="e">
        <f t="shared" si="5"/>
        <v>#REF!</v>
      </c>
      <c r="S61" t="e">
        <f t="shared" si="1"/>
        <v>#REF!</v>
      </c>
      <c r="T61" t="e">
        <f t="shared" si="2"/>
        <v>#REF!</v>
      </c>
      <c r="U61" t="e">
        <f t="shared" si="3"/>
        <v>#REF!</v>
      </c>
      <c r="V61" t="e">
        <f t="shared" si="4"/>
        <v>#REF!</v>
      </c>
    </row>
    <row r="62" spans="1:22" ht="15.6" x14ac:dyDescent="0.3">
      <c r="A62" s="115" t="str">
        <f>Sheet2!L14</f>
        <v>Koháry Martin</v>
      </c>
      <c r="B62" s="113">
        <f>Sheet2!M14</f>
        <v>4</v>
      </c>
      <c r="C62" s="119">
        <f>Sheet2!N14</f>
        <v>36375</v>
      </c>
      <c r="D62" s="113">
        <f>Sheet2!O14</f>
        <v>13</v>
      </c>
      <c r="E62" s="119">
        <f>Sheet2!P14</f>
        <v>18575</v>
      </c>
      <c r="F62" s="113">
        <f>Sheet2!R14</f>
        <v>17</v>
      </c>
      <c r="G62" s="119">
        <f>Sheet2!S14</f>
        <v>54950</v>
      </c>
      <c r="H62" s="114" t="e">
        <f t="shared" si="5"/>
        <v>#REF!</v>
      </c>
      <c r="S62" t="e">
        <f t="shared" si="1"/>
        <v>#REF!</v>
      </c>
      <c r="T62" t="e">
        <f t="shared" si="2"/>
        <v>#REF!</v>
      </c>
      <c r="U62" t="e">
        <f t="shared" si="3"/>
        <v>#REF!</v>
      </c>
      <c r="V62" t="e">
        <f t="shared" si="4"/>
        <v>#REF!</v>
      </c>
    </row>
    <row r="63" spans="1:22" ht="15.6" x14ac:dyDescent="0.3">
      <c r="A63" s="115" t="str">
        <f>Sheet2!L15</f>
        <v>Schulz Norbert</v>
      </c>
      <c r="B63" s="113">
        <f>Sheet2!M15</f>
        <v>10</v>
      </c>
      <c r="C63" s="119">
        <f>Sheet2!N15</f>
        <v>30525</v>
      </c>
      <c r="D63" s="113">
        <f>Sheet2!O15</f>
        <v>10</v>
      </c>
      <c r="E63" s="119">
        <f>Sheet2!P15</f>
        <v>24850</v>
      </c>
      <c r="F63" s="113">
        <f>Sheet2!R15</f>
        <v>20</v>
      </c>
      <c r="G63" s="119">
        <f>Sheet2!S15</f>
        <v>55375</v>
      </c>
      <c r="H63" s="114" t="e">
        <f t="shared" si="5"/>
        <v>#REF!</v>
      </c>
      <c r="S63" t="e">
        <f t="shared" si="1"/>
        <v>#REF!</v>
      </c>
      <c r="T63" t="e">
        <f t="shared" si="2"/>
        <v>#REF!</v>
      </c>
      <c r="U63" t="e">
        <f t="shared" si="3"/>
        <v>#REF!</v>
      </c>
      <c r="V63" t="e">
        <f t="shared" si="4"/>
        <v>#REF!</v>
      </c>
    </row>
    <row r="64" spans="1:22" ht="15.6" x14ac:dyDescent="0.3">
      <c r="A64" s="115" t="str">
        <f>Sheet2!L65</f>
        <v>Gáspár József</v>
      </c>
      <c r="B64" s="113">
        <f>Sheet2!M65</f>
        <v>5</v>
      </c>
      <c r="C64" s="119">
        <f>Sheet2!N65</f>
        <v>44475</v>
      </c>
      <c r="D64" s="113">
        <f>Sheet2!O65</f>
        <v>10</v>
      </c>
      <c r="E64" s="119">
        <f>Sheet2!P65</f>
        <v>32250</v>
      </c>
      <c r="F64" s="113">
        <f>Sheet2!R65</f>
        <v>15</v>
      </c>
      <c r="G64" s="119">
        <f>Sheet2!S65</f>
        <v>76725</v>
      </c>
      <c r="H64" s="114" t="e">
        <f t="shared" si="5"/>
        <v>#REF!</v>
      </c>
      <c r="S64" t="e">
        <f t="shared" si="1"/>
        <v>#REF!</v>
      </c>
      <c r="T64" t="e">
        <f t="shared" si="2"/>
        <v>#REF!</v>
      </c>
      <c r="U64" t="e">
        <f t="shared" si="3"/>
        <v>#REF!</v>
      </c>
      <c r="V64" t="e">
        <f t="shared" si="4"/>
        <v>#REF!</v>
      </c>
    </row>
    <row r="65" spans="1:22" ht="15.6" x14ac:dyDescent="0.3">
      <c r="A65" s="115" t="str">
        <f>Sheet2!L89</f>
        <v>d</v>
      </c>
      <c r="B65" s="113">
        <f>Sheet2!M89</f>
        <v>16</v>
      </c>
      <c r="C65" s="119">
        <f>Sheet2!N89</f>
        <v>-3</v>
      </c>
      <c r="D65" s="113">
        <f>Sheet2!O89</f>
        <v>16</v>
      </c>
      <c r="E65" s="119">
        <f>Sheet2!P89</f>
        <v>-3</v>
      </c>
      <c r="F65" s="113">
        <f>Sheet2!R89</f>
        <v>32</v>
      </c>
      <c r="G65" s="119">
        <f>Sheet2!S89</f>
        <v>-6</v>
      </c>
      <c r="H65" s="114" t="e">
        <f t="shared" si="5"/>
        <v>#REF!</v>
      </c>
      <c r="S65" t="e">
        <f t="shared" si="1"/>
        <v>#REF!</v>
      </c>
      <c r="T65" t="e">
        <f t="shared" si="2"/>
        <v>#REF!</v>
      </c>
      <c r="U65" t="e">
        <f t="shared" si="3"/>
        <v>#REF!</v>
      </c>
      <c r="V65" t="e">
        <f t="shared" si="4"/>
        <v>#REF!</v>
      </c>
    </row>
    <row r="66" spans="1:22" ht="15.6" x14ac:dyDescent="0.3">
      <c r="A66" s="115" t="str">
        <f>Sheet2!L90</f>
        <v>g</v>
      </c>
      <c r="B66" s="113">
        <f>Sheet2!M90</f>
        <v>17</v>
      </c>
      <c r="C66" s="119">
        <f>Sheet2!N90</f>
        <v>-4</v>
      </c>
      <c r="D66" s="113">
        <f>Sheet2!O90</f>
        <v>17</v>
      </c>
      <c r="E66" s="119">
        <f>Sheet2!P90</f>
        <v>-4</v>
      </c>
      <c r="F66" s="113">
        <f>Sheet2!R90</f>
        <v>34</v>
      </c>
      <c r="G66" s="119">
        <f>Sheet2!S90</f>
        <v>-8</v>
      </c>
      <c r="H66" s="114" t="e">
        <f t="shared" si="5"/>
        <v>#REF!</v>
      </c>
      <c r="S66" t="e">
        <f t="shared" si="1"/>
        <v>#REF!</v>
      </c>
      <c r="T66" t="e">
        <f t="shared" si="2"/>
        <v>#REF!</v>
      </c>
      <c r="U66" t="e">
        <f t="shared" si="3"/>
        <v>#REF!</v>
      </c>
      <c r="V66" t="e">
        <f t="shared" si="4"/>
        <v>#REF!</v>
      </c>
    </row>
    <row r="67" spans="1:22" ht="15.6" x14ac:dyDescent="0.3">
      <c r="A67" s="115">
        <f>Sheet2!L74</f>
        <v>0</v>
      </c>
      <c r="B67" s="113">
        <f>Sheet2!M74</f>
        <v>17</v>
      </c>
      <c r="C67" s="119">
        <f>Sheet2!N74</f>
        <v>0</v>
      </c>
      <c r="D67" s="113">
        <f>Sheet2!O74</f>
        <v>17</v>
      </c>
      <c r="E67" s="119">
        <f>Sheet2!P74</f>
        <v>0</v>
      </c>
      <c r="F67" s="113">
        <f>Sheet2!R74</f>
        <v>34</v>
      </c>
      <c r="G67" s="119">
        <f>Sheet2!S74</f>
        <v>0</v>
      </c>
      <c r="H67" s="114" t="e">
        <f t="shared" si="5"/>
        <v>#REF!</v>
      </c>
      <c r="S67" t="e">
        <f t="shared" si="1"/>
        <v>#REF!</v>
      </c>
      <c r="T67" t="e">
        <f t="shared" si="2"/>
        <v>#REF!</v>
      </c>
      <c r="U67" t="e">
        <f t="shared" si="3"/>
        <v>#REF!</v>
      </c>
      <c r="V67" t="e">
        <f t="shared" si="4"/>
        <v>#REF!</v>
      </c>
    </row>
    <row r="68" spans="1:22" ht="15.6" x14ac:dyDescent="0.3">
      <c r="A68" s="115">
        <f>Sheet2!L85</f>
        <v>0</v>
      </c>
      <c r="B68" s="113">
        <f>Sheet2!M85</f>
        <v>17</v>
      </c>
      <c r="C68" s="119">
        <f>Sheet2!N85</f>
        <v>0</v>
      </c>
      <c r="D68" s="113">
        <f>Sheet2!O85</f>
        <v>17</v>
      </c>
      <c r="E68" s="119">
        <f>Sheet2!P85</f>
        <v>0</v>
      </c>
      <c r="F68" s="113">
        <f>Sheet2!R85</f>
        <v>34</v>
      </c>
      <c r="G68" s="119">
        <f>Sheet2!S85</f>
        <v>0</v>
      </c>
      <c r="H68" s="114" t="e">
        <f t="shared" si="5"/>
        <v>#REF!</v>
      </c>
      <c r="S68" t="e">
        <f t="shared" si="1"/>
        <v>#REF!</v>
      </c>
      <c r="T68" t="e">
        <f t="shared" si="2"/>
        <v>#REF!</v>
      </c>
      <c r="U68" t="e">
        <f t="shared" si="3"/>
        <v>#REF!</v>
      </c>
      <c r="V68" t="e">
        <f t="shared" si="4"/>
        <v>#REF!</v>
      </c>
    </row>
    <row r="69" spans="1:22" ht="15.6" x14ac:dyDescent="0.3">
      <c r="A69" s="115">
        <f>Sheet2!L79</f>
        <v>0</v>
      </c>
      <c r="B69" s="113">
        <f>Sheet2!M79</f>
        <v>17</v>
      </c>
      <c r="C69" s="119">
        <f>Sheet2!N79</f>
        <v>0</v>
      </c>
      <c r="D69" s="113">
        <f>Sheet2!O79</f>
        <v>17</v>
      </c>
      <c r="E69" s="119">
        <f>Sheet2!P79</f>
        <v>0</v>
      </c>
      <c r="F69" s="113">
        <f>Sheet2!R79</f>
        <v>34</v>
      </c>
      <c r="G69" s="119">
        <f>Sheet2!S79</f>
        <v>0</v>
      </c>
      <c r="H69" s="114" t="e">
        <f t="shared" ref="H69:H76" si="6">V69</f>
        <v>#REF!</v>
      </c>
      <c r="S69" t="e">
        <f t="shared" si="1"/>
        <v>#REF!</v>
      </c>
      <c r="T69" t="e">
        <f t="shared" si="2"/>
        <v>#REF!</v>
      </c>
      <c r="U69" t="e">
        <f t="shared" si="3"/>
        <v>#REF!</v>
      </c>
      <c r="V69" t="e">
        <f t="shared" si="4"/>
        <v>#REF!</v>
      </c>
    </row>
    <row r="70" spans="1:22" ht="15.6" x14ac:dyDescent="0.3">
      <c r="A70" s="115">
        <f>Sheet2!L86</f>
        <v>0</v>
      </c>
      <c r="B70" s="113">
        <f>Sheet2!M86</f>
        <v>17</v>
      </c>
      <c r="C70" s="119">
        <f>Sheet2!N86</f>
        <v>0</v>
      </c>
      <c r="D70" s="113">
        <f>Sheet2!O86</f>
        <v>17</v>
      </c>
      <c r="E70" s="119">
        <f>Sheet2!P86</f>
        <v>0</v>
      </c>
      <c r="F70" s="113">
        <f>Sheet2!R86</f>
        <v>34</v>
      </c>
      <c r="G70" s="119">
        <f>Sheet2!S86</f>
        <v>0</v>
      </c>
      <c r="H70" s="114" t="e">
        <f t="shared" si="6"/>
        <v>#REF!</v>
      </c>
      <c r="S70" t="e">
        <f t="shared" ref="S70:S72" si="7">RANK(F70,$F$5:$F$72,1)</f>
        <v>#REF!</v>
      </c>
      <c r="T70" t="e">
        <f t="shared" ref="T70:T72" si="8">RANK(G70,$G$5:$G$72,0)</f>
        <v>#REF!</v>
      </c>
      <c r="U70" t="e">
        <f t="shared" ref="U70:U72" si="9">S70+0.00001*T70</f>
        <v>#REF!</v>
      </c>
      <c r="V70" t="e">
        <f t="shared" ref="V70:V72" si="10">RANK(U70,$U$5:$U$72,1)</f>
        <v>#REF!</v>
      </c>
    </row>
    <row r="71" spans="1:22" ht="15.6" x14ac:dyDescent="0.3">
      <c r="A71" s="115">
        <f>Sheet2!L78</f>
        <v>0</v>
      </c>
      <c r="B71" s="113">
        <f>Sheet2!M78</f>
        <v>17</v>
      </c>
      <c r="C71" s="119">
        <f>Sheet2!N78</f>
        <v>0</v>
      </c>
      <c r="D71" s="113">
        <f>Sheet2!O78</f>
        <v>17</v>
      </c>
      <c r="E71" s="119">
        <f>Sheet2!P78</f>
        <v>0</v>
      </c>
      <c r="F71" s="113">
        <f>Sheet2!R78</f>
        <v>34</v>
      </c>
      <c r="G71" s="119">
        <f>Sheet2!S78</f>
        <v>0</v>
      </c>
      <c r="H71" s="114" t="e">
        <f t="shared" si="6"/>
        <v>#REF!</v>
      </c>
      <c r="S71" t="e">
        <f t="shared" si="7"/>
        <v>#REF!</v>
      </c>
      <c r="T71" t="e">
        <f t="shared" si="8"/>
        <v>#REF!</v>
      </c>
      <c r="U71" t="e">
        <f t="shared" si="9"/>
        <v>#REF!</v>
      </c>
      <c r="V71" t="e">
        <f t="shared" si="10"/>
        <v>#REF!</v>
      </c>
    </row>
    <row r="72" spans="1:22" ht="15.6" x14ac:dyDescent="0.3">
      <c r="A72" s="115">
        <f>Sheet2!L87</f>
        <v>0</v>
      </c>
      <c r="B72" s="113">
        <f>Sheet2!M87</f>
        <v>17</v>
      </c>
      <c r="C72" s="119">
        <f>Sheet2!N87</f>
        <v>0</v>
      </c>
      <c r="D72" s="113">
        <f>Sheet2!O87</f>
        <v>17</v>
      </c>
      <c r="E72" s="119">
        <f>Sheet2!P87</f>
        <v>0</v>
      </c>
      <c r="F72" s="113">
        <f>Sheet2!R87</f>
        <v>34</v>
      </c>
      <c r="G72" s="119">
        <f>Sheet2!S87</f>
        <v>0</v>
      </c>
      <c r="H72" s="114" t="e">
        <f t="shared" si="6"/>
        <v>#REF!</v>
      </c>
      <c r="S72" t="e">
        <f t="shared" si="7"/>
        <v>#REF!</v>
      </c>
      <c r="T72" t="e">
        <f t="shared" si="8"/>
        <v>#REF!</v>
      </c>
      <c r="U72" t="e">
        <f t="shared" si="9"/>
        <v>#REF!</v>
      </c>
      <c r="V72" t="e">
        <f t="shared" si="10"/>
        <v>#REF!</v>
      </c>
    </row>
    <row r="73" spans="1:22" ht="15.6" x14ac:dyDescent="0.3">
      <c r="A73" s="115" t="str">
        <f>Sheet2!L66</f>
        <v>c</v>
      </c>
      <c r="B73" s="113">
        <f>Sheet2!M66</f>
        <v>16</v>
      </c>
      <c r="C73" s="119">
        <f>Sheet2!N66</f>
        <v>-3</v>
      </c>
      <c r="D73" s="113">
        <f>Sheet2!O66</f>
        <v>16</v>
      </c>
      <c r="E73" s="119">
        <f>Sheet2!P66</f>
        <v>-3</v>
      </c>
      <c r="F73" s="113">
        <f>Sheet2!R66</f>
        <v>32</v>
      </c>
      <c r="G73" s="119">
        <f>Sheet2!S66</f>
        <v>-6</v>
      </c>
      <c r="H73" s="114">
        <f t="shared" si="6"/>
        <v>0</v>
      </c>
    </row>
    <row r="74" spans="1:22" ht="15.6" x14ac:dyDescent="0.3">
      <c r="A74" s="115" t="str">
        <f>Sheet2!L67</f>
        <v>g</v>
      </c>
      <c r="B74" s="113">
        <f>Sheet2!M67</f>
        <v>17</v>
      </c>
      <c r="C74" s="119">
        <f>Sheet2!N67</f>
        <v>-4</v>
      </c>
      <c r="D74" s="113">
        <f>Sheet2!O67</f>
        <v>17</v>
      </c>
      <c r="E74" s="119">
        <f>Sheet2!P67</f>
        <v>-4</v>
      </c>
      <c r="F74" s="113">
        <f>Sheet2!R67</f>
        <v>34</v>
      </c>
      <c r="G74" s="119">
        <f>Sheet2!S67</f>
        <v>-8</v>
      </c>
      <c r="H74" s="114">
        <f t="shared" si="6"/>
        <v>0</v>
      </c>
    </row>
    <row r="75" spans="1:22" ht="15.6" x14ac:dyDescent="0.3">
      <c r="A75" s="115" t="str">
        <f>Sheet2!L45</f>
        <v>j</v>
      </c>
      <c r="B75" s="113">
        <f>Sheet2!M45</f>
        <v>18</v>
      </c>
      <c r="C75" s="119">
        <f>Sheet2!N45</f>
        <v>-5</v>
      </c>
      <c r="D75" s="113">
        <f>Sheet2!O45</f>
        <v>18</v>
      </c>
      <c r="E75" s="119">
        <f>Sheet2!P45</f>
        <v>-5</v>
      </c>
      <c r="F75" s="113">
        <f>Sheet2!R45</f>
        <v>36</v>
      </c>
      <c r="G75" s="119">
        <f>Sheet2!S45</f>
        <v>-10</v>
      </c>
      <c r="H75" s="114">
        <f t="shared" si="6"/>
        <v>0</v>
      </c>
    </row>
    <row r="76" spans="1:22" ht="15.6" x14ac:dyDescent="0.3">
      <c r="A76" s="115" t="str">
        <f>Sheet2!L68</f>
        <v>k</v>
      </c>
      <c r="B76" s="113">
        <f>Sheet2!M68</f>
        <v>18</v>
      </c>
      <c r="C76" s="119">
        <f>Sheet2!N68</f>
        <v>-5</v>
      </c>
      <c r="D76" s="113">
        <f>Sheet2!O68</f>
        <v>18</v>
      </c>
      <c r="E76" s="119">
        <f>Sheet2!P68</f>
        <v>-5</v>
      </c>
      <c r="F76" s="113">
        <f>Sheet2!R68</f>
        <v>36</v>
      </c>
      <c r="G76" s="119">
        <f>Sheet2!S68</f>
        <v>-10</v>
      </c>
      <c r="H76" s="114">
        <f t="shared" si="6"/>
        <v>0</v>
      </c>
    </row>
  </sheetData>
  <autoFilter ref="A4:H4" xr:uid="{00000000-0009-0000-0000-00000D000000}">
    <sortState xmlns:xlrd2="http://schemas.microsoft.com/office/spreadsheetml/2017/richdata2" ref="A5:H76">
      <sortCondition ref="H4"/>
    </sortState>
  </autoFilter>
  <sortState xmlns:xlrd2="http://schemas.microsoft.com/office/spreadsheetml/2017/richdata2" ref="A5:H72">
    <sortCondition ref="H5:H72"/>
  </sortState>
  <mergeCells count="4">
    <mergeCell ref="A1:H2"/>
    <mergeCell ref="B3:C3"/>
    <mergeCell ref="D3:E3"/>
    <mergeCell ref="F3:G3"/>
  </mergeCells>
  <pageMargins left="0.7" right="0.7" top="0.75" bottom="0.75" header="0.3" footer="0.3"/>
  <pageSetup paperSize="9" orientation="portrait" r:id="rId1"/>
  <colBreaks count="1" manualBreakCount="1">
    <brk id="1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4:S96"/>
  <sheetViews>
    <sheetView workbookViewId="0">
      <selection activeCell="S5" sqref="S5"/>
    </sheetView>
  </sheetViews>
  <sheetFormatPr defaultRowHeight="13.2" x14ac:dyDescent="0.25"/>
  <cols>
    <col min="1" max="1" width="32" customWidth="1"/>
    <col min="5" max="5" width="15.109375" bestFit="1" customWidth="1"/>
    <col min="6" max="6" width="3" bestFit="1" customWidth="1"/>
    <col min="12" max="12" width="17.6640625" bestFit="1" customWidth="1"/>
  </cols>
  <sheetData>
    <row r="4" spans="1:19" x14ac:dyDescent="0.25">
      <c r="M4" t="s">
        <v>132</v>
      </c>
      <c r="N4" t="s">
        <v>132</v>
      </c>
      <c r="O4" t="s">
        <v>133</v>
      </c>
      <c r="P4" t="s">
        <v>133</v>
      </c>
    </row>
    <row r="5" spans="1:19" x14ac:dyDescent="0.25">
      <c r="A5" t="str">
        <f>'1.kolo'!C5</f>
        <v>Púček Peter</v>
      </c>
      <c r="B5">
        <f>'1.kolo'!E6</f>
        <v>11</v>
      </c>
      <c r="C5">
        <f>'1.kolo'!D6</f>
        <v>26950</v>
      </c>
      <c r="L5" t="str">
        <f>A5</f>
        <v>Púček Peter</v>
      </c>
      <c r="M5">
        <f t="shared" ref="M5:M36" si="0">VLOOKUP($L5,$A$5:$C$96,COLUMN($B$5:$B$96),0)</f>
        <v>11</v>
      </c>
      <c r="N5">
        <f t="shared" ref="N5:N36" si="1">VLOOKUP($L5,$A$5:$C$96,COLUMN($C$5:$C$96),0)</f>
        <v>26950</v>
      </c>
      <c r="O5">
        <f>VLOOKUP($L5,Sheet1!$A$5:$C$96,COLUMN(Sheet1!$B$5:$B$96),0)</f>
        <v>6</v>
      </c>
      <c r="P5">
        <f>VLOOKUP($L5,Sheet1!$A$5:$C$96,COLUMN(Sheet1!$C$5:$C$96),0)</f>
        <v>27525</v>
      </c>
      <c r="R5">
        <f>O5+M5</f>
        <v>17</v>
      </c>
      <c r="S5">
        <f>N5+P5</f>
        <v>54475</v>
      </c>
    </row>
    <row r="6" spans="1:19" x14ac:dyDescent="0.25">
      <c r="A6" t="str">
        <f>'1.kolo'!C7</f>
        <v>Brašeň Pavel</v>
      </c>
      <c r="B6">
        <f>'1.kolo'!E8</f>
        <v>6</v>
      </c>
      <c r="C6">
        <f>'1.kolo'!D8</f>
        <v>34125</v>
      </c>
      <c r="L6" t="str">
        <f t="shared" ref="L6:L87" si="2">A6</f>
        <v>Brašeň Pavel</v>
      </c>
      <c r="M6">
        <f t="shared" si="0"/>
        <v>6</v>
      </c>
      <c r="N6">
        <f t="shared" si="1"/>
        <v>34125</v>
      </c>
      <c r="O6">
        <f>VLOOKUP($L6,Sheet1!$A$5:$C$96,COLUMN(Sheet1!$B$5:$B$96),0)</f>
        <v>11</v>
      </c>
      <c r="P6">
        <f>VLOOKUP($L6,Sheet1!$A$5:$C$96,COLUMN(Sheet1!$C$5:$C$96),0)</f>
        <v>18825</v>
      </c>
      <c r="R6">
        <f t="shared" ref="R6:R87" si="3">O6+M6</f>
        <v>17</v>
      </c>
      <c r="S6">
        <f t="shared" ref="S6:S87" si="4">N6+P6</f>
        <v>52950</v>
      </c>
    </row>
    <row r="7" spans="1:19" x14ac:dyDescent="0.25">
      <c r="A7">
        <f>'1.kolo'!C9</f>
        <v>0</v>
      </c>
      <c r="B7">
        <f>'1.kolo'!E10</f>
        <v>17</v>
      </c>
      <c r="C7">
        <f>'1.kolo'!D10</f>
        <v>0</v>
      </c>
      <c r="L7">
        <f t="shared" si="2"/>
        <v>0</v>
      </c>
      <c r="M7">
        <f t="shared" si="0"/>
        <v>17</v>
      </c>
      <c r="N7">
        <f t="shared" si="1"/>
        <v>0</v>
      </c>
      <c r="O7">
        <f>VLOOKUP($L7,Sheet1!$A$5:$C$96,COLUMN(Sheet1!$B$5:$B$96),0)</f>
        <v>17</v>
      </c>
      <c r="P7">
        <f>VLOOKUP($L7,Sheet1!$A$5:$C$96,COLUMN(Sheet1!$C$5:$C$96),0)</f>
        <v>0</v>
      </c>
      <c r="R7">
        <f t="shared" si="3"/>
        <v>34</v>
      </c>
      <c r="S7">
        <f t="shared" si="4"/>
        <v>0</v>
      </c>
    </row>
    <row r="8" spans="1:19" x14ac:dyDescent="0.25">
      <c r="A8" t="str">
        <f>'1.kolo'!C11</f>
        <v>Bögi Patrik</v>
      </c>
      <c r="B8">
        <f>'1.kolo'!E12</f>
        <v>8</v>
      </c>
      <c r="C8">
        <f>'1.kolo'!D12</f>
        <v>33150</v>
      </c>
      <c r="L8" t="str">
        <f t="shared" si="2"/>
        <v>Bögi Patrik</v>
      </c>
      <c r="M8">
        <f t="shared" si="0"/>
        <v>8</v>
      </c>
      <c r="N8">
        <f t="shared" si="1"/>
        <v>33150</v>
      </c>
      <c r="O8">
        <f>VLOOKUP($L8,Sheet1!$A$5:$C$96,COLUMN(Sheet1!$B$5:$B$96),0)</f>
        <v>2</v>
      </c>
      <c r="P8">
        <f>VLOOKUP($L8,Sheet1!$A$5:$C$96,COLUMN(Sheet1!$C$5:$C$96),0)</f>
        <v>39875</v>
      </c>
      <c r="R8">
        <f t="shared" si="3"/>
        <v>10</v>
      </c>
      <c r="S8">
        <f t="shared" si="4"/>
        <v>73025</v>
      </c>
    </row>
    <row r="9" spans="1:19" x14ac:dyDescent="0.25">
      <c r="A9" t="str">
        <f>'1.kolo'!C13</f>
        <v>Dohorák Gábor</v>
      </c>
      <c r="B9">
        <f>'1.kolo'!E14</f>
        <v>2</v>
      </c>
      <c r="C9">
        <f>'1.kolo'!D14</f>
        <v>40875</v>
      </c>
      <c r="L9" t="str">
        <f t="shared" si="2"/>
        <v>Dohorák Gábor</v>
      </c>
      <c r="M9">
        <f t="shared" si="0"/>
        <v>2</v>
      </c>
      <c r="N9">
        <f t="shared" si="1"/>
        <v>40875</v>
      </c>
      <c r="O9">
        <f>VLOOKUP($L9,Sheet1!$A$5:$C$96,COLUMN(Sheet1!$B$5:$B$96),0)</f>
        <v>9</v>
      </c>
      <c r="P9">
        <f>VLOOKUP($L9,Sheet1!$A$5:$C$96,COLUMN(Sheet1!$C$5:$C$96),0)</f>
        <v>32625</v>
      </c>
      <c r="R9">
        <f t="shared" si="3"/>
        <v>11</v>
      </c>
      <c r="S9">
        <f t="shared" si="4"/>
        <v>73500</v>
      </c>
    </row>
    <row r="10" spans="1:19" x14ac:dyDescent="0.25">
      <c r="A10" t="str">
        <f>'1.kolo'!C15</f>
        <v>Törjék Gábor</v>
      </c>
      <c r="B10">
        <f>'1.kolo'!E16</f>
        <v>12</v>
      </c>
      <c r="C10">
        <f>'1.kolo'!D16</f>
        <v>24275</v>
      </c>
      <c r="L10" t="str">
        <f t="shared" si="2"/>
        <v>Törjék Gábor</v>
      </c>
      <c r="M10">
        <f t="shared" si="0"/>
        <v>12</v>
      </c>
      <c r="N10">
        <f t="shared" si="1"/>
        <v>24275</v>
      </c>
      <c r="O10" t="e">
        <f>VLOOKUP($L10,Sheet1!$A$5:$C$96,COLUMN(Sheet1!$B$5:$B$96),0)</f>
        <v>#N/A</v>
      </c>
      <c r="P10" t="e">
        <f>VLOOKUP($L10,Sheet1!$A$5:$C$96,COLUMN(Sheet1!$C$5:$C$96),0)</f>
        <v>#N/A</v>
      </c>
      <c r="R10" t="e">
        <f t="shared" si="3"/>
        <v>#N/A</v>
      </c>
      <c r="S10" t="e">
        <f t="shared" si="4"/>
        <v>#N/A</v>
      </c>
    </row>
    <row r="11" spans="1:19" x14ac:dyDescent="0.25">
      <c r="A11" t="str">
        <f>'1.kolo'!C17</f>
        <v>Tomanovics Alexander</v>
      </c>
      <c r="B11">
        <f>'1.kolo'!E18</f>
        <v>1</v>
      </c>
      <c r="C11">
        <f>'1.kolo'!D18</f>
        <v>53850</v>
      </c>
      <c r="L11" t="str">
        <f t="shared" si="2"/>
        <v>Tomanovics Alexander</v>
      </c>
      <c r="M11">
        <f t="shared" si="0"/>
        <v>1</v>
      </c>
      <c r="N11">
        <f t="shared" si="1"/>
        <v>53850</v>
      </c>
      <c r="O11" t="e">
        <f>VLOOKUP($L11,Sheet1!$A$5:$C$96,COLUMN(Sheet1!$B$5:$B$96),0)</f>
        <v>#N/A</v>
      </c>
      <c r="P11" t="e">
        <f>VLOOKUP($L11,Sheet1!$A$5:$C$96,COLUMN(Sheet1!$C$5:$C$96),0)</f>
        <v>#N/A</v>
      </c>
      <c r="R11" t="e">
        <f t="shared" si="3"/>
        <v>#N/A</v>
      </c>
      <c r="S11" t="e">
        <f t="shared" si="4"/>
        <v>#N/A</v>
      </c>
    </row>
    <row r="12" spans="1:19" x14ac:dyDescent="0.25">
      <c r="A12" t="str">
        <f>'1.kolo'!C19</f>
        <v>Koller Ladislav</v>
      </c>
      <c r="B12">
        <f>'1.kolo'!E20</f>
        <v>14</v>
      </c>
      <c r="C12">
        <f>'1.kolo'!D20</f>
        <v>14850</v>
      </c>
      <c r="L12" t="str">
        <f t="shared" si="2"/>
        <v>Koller Ladislav</v>
      </c>
      <c r="M12">
        <f t="shared" si="0"/>
        <v>14</v>
      </c>
      <c r="N12">
        <f t="shared" si="1"/>
        <v>14850</v>
      </c>
      <c r="O12" t="e">
        <f>VLOOKUP($L12,Sheet1!$A$5:$C$96,COLUMN(Sheet1!$B$5:$B$96),0)</f>
        <v>#N/A</v>
      </c>
      <c r="P12" t="e">
        <f>VLOOKUP($L12,Sheet1!$A$5:$C$96,COLUMN(Sheet1!$C$5:$C$96),0)</f>
        <v>#N/A</v>
      </c>
      <c r="R12" t="e">
        <f t="shared" si="3"/>
        <v>#N/A</v>
      </c>
      <c r="S12" t="e">
        <f t="shared" si="4"/>
        <v>#N/A</v>
      </c>
    </row>
    <row r="13" spans="1:19" x14ac:dyDescent="0.25">
      <c r="A13" t="str">
        <f>'1.kolo'!C21</f>
        <v>Haššo Martin</v>
      </c>
      <c r="B13">
        <f>'1.kolo'!E22</f>
        <v>5</v>
      </c>
      <c r="C13">
        <f>'1.kolo'!D22</f>
        <v>34250</v>
      </c>
      <c r="L13" t="str">
        <f t="shared" si="2"/>
        <v>Haššo Martin</v>
      </c>
      <c r="M13">
        <f t="shared" si="0"/>
        <v>5</v>
      </c>
      <c r="N13">
        <f t="shared" si="1"/>
        <v>34250</v>
      </c>
      <c r="O13">
        <f>VLOOKUP($L13,Sheet1!$A$5:$C$96,COLUMN(Sheet1!$B$5:$B$96),0)</f>
        <v>9</v>
      </c>
      <c r="P13">
        <f>VLOOKUP($L13,Sheet1!$A$5:$C$96,COLUMN(Sheet1!$C$5:$C$96),0)</f>
        <v>24925</v>
      </c>
      <c r="R13">
        <f t="shared" si="3"/>
        <v>14</v>
      </c>
      <c r="S13">
        <f t="shared" si="4"/>
        <v>59175</v>
      </c>
    </row>
    <row r="14" spans="1:19" x14ac:dyDescent="0.25">
      <c r="A14" t="str">
        <f>'1.kolo'!C23</f>
        <v>Koháry Martin</v>
      </c>
      <c r="B14">
        <f>'1.kolo'!E24</f>
        <v>4</v>
      </c>
      <c r="C14">
        <f>'1.kolo'!D24</f>
        <v>36375</v>
      </c>
      <c r="L14" t="str">
        <f t="shared" si="2"/>
        <v>Koháry Martin</v>
      </c>
      <c r="M14">
        <f t="shared" si="0"/>
        <v>4</v>
      </c>
      <c r="N14">
        <f t="shared" si="1"/>
        <v>36375</v>
      </c>
      <c r="O14">
        <f>VLOOKUP($L14,Sheet1!$A$5:$C$96,COLUMN(Sheet1!$B$5:$B$96),0)</f>
        <v>13</v>
      </c>
      <c r="P14">
        <f>VLOOKUP($L14,Sheet1!$A$5:$C$96,COLUMN(Sheet1!$C$5:$C$96),0)</f>
        <v>18575</v>
      </c>
      <c r="R14">
        <f t="shared" si="3"/>
        <v>17</v>
      </c>
      <c r="S14">
        <f t="shared" si="4"/>
        <v>54950</v>
      </c>
    </row>
    <row r="15" spans="1:19" x14ac:dyDescent="0.25">
      <c r="A15" t="str">
        <f>'1.kolo'!C25</f>
        <v>Schulz Norbert</v>
      </c>
      <c r="B15">
        <f>'1.kolo'!E26</f>
        <v>10</v>
      </c>
      <c r="C15">
        <f>'1.kolo'!D26</f>
        <v>30525</v>
      </c>
      <c r="L15" t="str">
        <f t="shared" si="2"/>
        <v>Schulz Norbert</v>
      </c>
      <c r="M15">
        <f t="shared" si="0"/>
        <v>10</v>
      </c>
      <c r="N15">
        <f t="shared" si="1"/>
        <v>30525</v>
      </c>
      <c r="O15">
        <f>VLOOKUP($L15,Sheet1!$A$5:$C$96,COLUMN(Sheet1!$B$5:$B$96),0)</f>
        <v>10</v>
      </c>
      <c r="P15">
        <f>VLOOKUP($L15,Sheet1!$A$5:$C$96,COLUMN(Sheet1!$C$5:$C$96),0)</f>
        <v>24850</v>
      </c>
      <c r="R15">
        <f t="shared" si="3"/>
        <v>20</v>
      </c>
      <c r="S15">
        <f t="shared" si="4"/>
        <v>55375</v>
      </c>
    </row>
    <row r="16" spans="1:19" x14ac:dyDescent="0.25">
      <c r="A16" t="str">
        <f>'1.kolo'!C27</f>
        <v>Gabona Marek</v>
      </c>
      <c r="B16">
        <f>'1.kolo'!E28</f>
        <v>9</v>
      </c>
      <c r="C16">
        <f>'1.kolo'!D28</f>
        <v>31925</v>
      </c>
      <c r="L16" t="str">
        <f t="shared" si="2"/>
        <v>Gabona Marek</v>
      </c>
      <c r="M16">
        <f t="shared" si="0"/>
        <v>9</v>
      </c>
      <c r="N16">
        <f t="shared" si="1"/>
        <v>31925</v>
      </c>
      <c r="O16">
        <f>VLOOKUP($L16,Sheet1!$A$5:$C$96,COLUMN(Sheet1!$B$5:$B$96),0)</f>
        <v>1</v>
      </c>
      <c r="P16">
        <f>VLOOKUP($L16,Sheet1!$A$5:$C$96,COLUMN(Sheet1!$C$5:$C$96),0)</f>
        <v>63875</v>
      </c>
      <c r="R16">
        <f t="shared" si="3"/>
        <v>10</v>
      </c>
      <c r="S16">
        <f t="shared" si="4"/>
        <v>95800</v>
      </c>
    </row>
    <row r="17" spans="1:19" x14ac:dyDescent="0.25">
      <c r="A17" t="str">
        <f>'1.kolo'!C29</f>
        <v>Póda Andras</v>
      </c>
      <c r="B17">
        <f>'1.kolo'!E30</f>
        <v>13</v>
      </c>
      <c r="C17">
        <f>'1.kolo'!D30</f>
        <v>22825</v>
      </c>
      <c r="L17" t="str">
        <f t="shared" si="2"/>
        <v>Póda Andras</v>
      </c>
      <c r="M17">
        <f t="shared" si="0"/>
        <v>13</v>
      </c>
      <c r="N17">
        <f t="shared" si="1"/>
        <v>22825</v>
      </c>
      <c r="O17">
        <f>VLOOKUP($L17,Sheet1!$A$5:$C$96,COLUMN(Sheet1!$B$5:$B$96),0)</f>
        <v>8</v>
      </c>
      <c r="P17">
        <f>VLOOKUP($L17,Sheet1!$A$5:$C$96,COLUMN(Sheet1!$C$5:$C$96),0)</f>
        <v>22125</v>
      </c>
      <c r="R17">
        <f t="shared" si="3"/>
        <v>21</v>
      </c>
      <c r="S17">
        <f t="shared" si="4"/>
        <v>44950</v>
      </c>
    </row>
    <row r="18" spans="1:19" x14ac:dyDescent="0.25">
      <c r="A18" t="str">
        <f>'1.kolo'!C31</f>
        <v>Buranský Martin</v>
      </c>
      <c r="B18">
        <f>'1.kolo'!E32</f>
        <v>7</v>
      </c>
      <c r="C18">
        <f>'1.kolo'!D32</f>
        <v>33275</v>
      </c>
      <c r="L18" t="str">
        <f t="shared" si="2"/>
        <v>Buranský Martin</v>
      </c>
      <c r="M18">
        <f t="shared" si="0"/>
        <v>7</v>
      </c>
      <c r="N18">
        <f t="shared" si="1"/>
        <v>33275</v>
      </c>
      <c r="O18">
        <f>VLOOKUP($L18,Sheet1!$A$5:$C$96,COLUMN(Sheet1!$B$5:$B$96),0)</f>
        <v>7</v>
      </c>
      <c r="P18">
        <f>VLOOKUP($L18,Sheet1!$A$5:$C$96,COLUMN(Sheet1!$C$5:$C$96),0)</f>
        <v>35825</v>
      </c>
      <c r="R18">
        <f t="shared" si="3"/>
        <v>14</v>
      </c>
      <c r="S18">
        <f t="shared" si="4"/>
        <v>69100</v>
      </c>
    </row>
    <row r="19" spans="1:19" x14ac:dyDescent="0.25">
      <c r="A19" t="str">
        <f>'1.kolo'!C33</f>
        <v>Mechura Sándor</v>
      </c>
      <c r="B19">
        <f>'1.kolo'!E34</f>
        <v>3</v>
      </c>
      <c r="C19">
        <f>'1.kolo'!D34</f>
        <v>37750</v>
      </c>
      <c r="L19" t="str">
        <f t="shared" ref="L19" si="5">A19</f>
        <v>Mechura Sándor</v>
      </c>
      <c r="M19">
        <f t="shared" si="0"/>
        <v>3</v>
      </c>
      <c r="N19">
        <f t="shared" si="1"/>
        <v>37750</v>
      </c>
      <c r="O19">
        <f>VLOOKUP($L19,Sheet1!$A$5:$C$96,COLUMN(Sheet1!$B$5:$B$96),0)</f>
        <v>4</v>
      </c>
      <c r="P19">
        <f>VLOOKUP($L19,Sheet1!$A$5:$C$96,COLUMN(Sheet1!$C$5:$C$96),0)</f>
        <v>28925</v>
      </c>
      <c r="R19">
        <f t="shared" ref="R19" si="6">O19+M19</f>
        <v>7</v>
      </c>
      <c r="S19">
        <f t="shared" ref="S19" si="7">N19+P19</f>
        <v>66675</v>
      </c>
    </row>
    <row r="20" spans="1:19" x14ac:dyDescent="0.25">
      <c r="A20" t="str">
        <f>'1.kolo'!C35</f>
        <v>a</v>
      </c>
      <c r="B20">
        <f>'1.kolo'!E36</f>
        <v>16</v>
      </c>
      <c r="C20">
        <f>'1.kolo'!D36</f>
        <v>-3</v>
      </c>
      <c r="L20" t="str">
        <f t="shared" si="2"/>
        <v>a</v>
      </c>
      <c r="M20">
        <f t="shared" si="0"/>
        <v>16</v>
      </c>
      <c r="N20">
        <f t="shared" si="1"/>
        <v>-3</v>
      </c>
      <c r="O20">
        <f>VLOOKUP($L20,Sheet1!$A$5:$C$96,COLUMN(Sheet1!$B$5:$B$96),0)</f>
        <v>16</v>
      </c>
      <c r="P20">
        <f>VLOOKUP($L20,Sheet1!$A$5:$C$96,COLUMN(Sheet1!$C$5:$C$96),0)</f>
        <v>-3</v>
      </c>
      <c r="R20">
        <f t="shared" si="3"/>
        <v>32</v>
      </c>
      <c r="S20">
        <f t="shared" si="4"/>
        <v>-6</v>
      </c>
    </row>
    <row r="21" spans="1:19" x14ac:dyDescent="0.25">
      <c r="A21" t="str">
        <f>'1.kolo'!C37</f>
        <v>e</v>
      </c>
      <c r="B21">
        <f>'1.kolo'!E38</f>
        <v>17</v>
      </c>
      <c r="C21">
        <f>'1.kolo'!D38</f>
        <v>-4</v>
      </c>
      <c r="L21" t="str">
        <f t="shared" si="2"/>
        <v>e</v>
      </c>
      <c r="M21">
        <f t="shared" si="0"/>
        <v>17</v>
      </c>
      <c r="N21">
        <f t="shared" si="1"/>
        <v>-4</v>
      </c>
      <c r="O21">
        <f>VLOOKUP($L21,Sheet1!$A$5:$C$96,COLUMN(Sheet1!$B$5:$B$96),0)</f>
        <v>17</v>
      </c>
      <c r="P21">
        <f>VLOOKUP($L21,Sheet1!$A$5:$C$96,COLUMN(Sheet1!$C$5:$C$96),0)</f>
        <v>-4</v>
      </c>
      <c r="R21">
        <f t="shared" si="3"/>
        <v>34</v>
      </c>
      <c r="S21">
        <f t="shared" si="4"/>
        <v>-8</v>
      </c>
    </row>
    <row r="22" spans="1:19" x14ac:dyDescent="0.25">
      <c r="A22" t="str">
        <f>'1.kolo'!C39</f>
        <v>i</v>
      </c>
      <c r="B22">
        <f>'1.kolo'!E40</f>
        <v>18</v>
      </c>
      <c r="C22">
        <f>'1.kolo'!D40</f>
        <v>-5</v>
      </c>
      <c r="L22" t="str">
        <f t="shared" si="2"/>
        <v>i</v>
      </c>
      <c r="M22">
        <f t="shared" si="0"/>
        <v>18</v>
      </c>
      <c r="N22">
        <f t="shared" si="1"/>
        <v>-5</v>
      </c>
      <c r="O22">
        <f>VLOOKUP($L22,Sheet1!$A$5:$C$96,COLUMN(Sheet1!$B$5:$B$96),0)</f>
        <v>18</v>
      </c>
      <c r="P22">
        <f>VLOOKUP($L22,Sheet1!$A$5:$C$96,COLUMN(Sheet1!$C$5:$C$96),0)</f>
        <v>-5</v>
      </c>
      <c r="R22">
        <f t="shared" si="3"/>
        <v>36</v>
      </c>
      <c r="S22">
        <f t="shared" si="4"/>
        <v>-10</v>
      </c>
    </row>
    <row r="23" spans="1:19" x14ac:dyDescent="0.25">
      <c r="A23" t="str">
        <f>'1.kolo'!C41</f>
        <v>m</v>
      </c>
      <c r="B23">
        <f>'1.kolo'!E42</f>
        <v>19</v>
      </c>
      <c r="C23">
        <f>'1.kolo'!D42</f>
        <v>-6</v>
      </c>
      <c r="L23" t="str">
        <f t="shared" si="2"/>
        <v>m</v>
      </c>
      <c r="M23">
        <f t="shared" si="0"/>
        <v>19</v>
      </c>
      <c r="N23">
        <f t="shared" si="1"/>
        <v>-6</v>
      </c>
      <c r="O23">
        <f>VLOOKUP($L23,Sheet1!$A$5:$C$96,COLUMN(Sheet1!$B$5:$B$96),0)</f>
        <v>19</v>
      </c>
      <c r="P23">
        <f>VLOOKUP($L23,Sheet1!$A$5:$C$96,COLUMN(Sheet1!$C$5:$C$96),0)</f>
        <v>-6</v>
      </c>
      <c r="R23">
        <f t="shared" si="3"/>
        <v>38</v>
      </c>
      <c r="S23">
        <f t="shared" si="4"/>
        <v>-12</v>
      </c>
    </row>
    <row r="24" spans="1:19" x14ac:dyDescent="0.25">
      <c r="A24" t="str">
        <f>'1.kolo'!C43</f>
        <v>r</v>
      </c>
      <c r="B24">
        <f>'1.kolo'!E44</f>
        <v>20</v>
      </c>
      <c r="C24">
        <f>'1.kolo'!D44</f>
        <v>-7</v>
      </c>
      <c r="L24" t="str">
        <f t="shared" si="2"/>
        <v>r</v>
      </c>
      <c r="M24">
        <f t="shared" si="0"/>
        <v>20</v>
      </c>
      <c r="N24">
        <f t="shared" si="1"/>
        <v>-7</v>
      </c>
      <c r="O24">
        <f>VLOOKUP($L24,Sheet1!$A$5:$C$96,COLUMN(Sheet1!$B$5:$B$96),0)</f>
        <v>20</v>
      </c>
      <c r="P24">
        <f>VLOOKUP($L24,Sheet1!$A$5:$C$96,COLUMN(Sheet1!$C$5:$C$96),0)</f>
        <v>-7</v>
      </c>
      <c r="R24">
        <f t="shared" si="3"/>
        <v>40</v>
      </c>
      <c r="S24">
        <f t="shared" si="4"/>
        <v>-14</v>
      </c>
    </row>
    <row r="25" spans="1:19" x14ac:dyDescent="0.25">
      <c r="A25" t="str">
        <f>'1.kolo'!C45</f>
        <v>v</v>
      </c>
      <c r="B25">
        <f>'1.kolo'!E46</f>
        <v>21</v>
      </c>
      <c r="C25">
        <f>'1.kolo'!D46</f>
        <v>-8</v>
      </c>
      <c r="L25" t="str">
        <f t="shared" si="2"/>
        <v>v</v>
      </c>
      <c r="M25">
        <f t="shared" si="0"/>
        <v>21</v>
      </c>
      <c r="N25">
        <f t="shared" si="1"/>
        <v>-8</v>
      </c>
      <c r="O25">
        <f>VLOOKUP($L25,Sheet1!$A$5:$C$96,COLUMN(Sheet1!$B$5:$B$96),0)</f>
        <v>21</v>
      </c>
      <c r="P25">
        <f>VLOOKUP($L25,Sheet1!$A$5:$C$96,COLUMN(Sheet1!$C$5:$C$96),0)</f>
        <v>-8</v>
      </c>
      <c r="R25">
        <f t="shared" si="3"/>
        <v>42</v>
      </c>
      <c r="S25">
        <f t="shared" si="4"/>
        <v>-16</v>
      </c>
    </row>
    <row r="26" spans="1:19" x14ac:dyDescent="0.25">
      <c r="A26" t="str">
        <f>'1.kolo'!C47</f>
        <v>aa</v>
      </c>
      <c r="B26">
        <f>'1.kolo'!E48</f>
        <v>22</v>
      </c>
      <c r="C26">
        <f>'1.kolo'!D48</f>
        <v>-9</v>
      </c>
      <c r="L26" t="str">
        <f t="shared" si="2"/>
        <v>aa</v>
      </c>
      <c r="M26">
        <f t="shared" si="0"/>
        <v>22</v>
      </c>
      <c r="N26">
        <f t="shared" si="1"/>
        <v>-9</v>
      </c>
      <c r="O26">
        <f>VLOOKUP($L26,Sheet1!$A$5:$C$96,COLUMN(Sheet1!$B$5:$B$96),0)</f>
        <v>22</v>
      </c>
      <c r="P26">
        <f>VLOOKUP($L26,Sheet1!$A$5:$C$96,COLUMN(Sheet1!$C$5:$C$96),0)</f>
        <v>-9</v>
      </c>
      <c r="R26">
        <f t="shared" si="3"/>
        <v>44</v>
      </c>
      <c r="S26">
        <f t="shared" si="4"/>
        <v>-18</v>
      </c>
    </row>
    <row r="27" spans="1:19" x14ac:dyDescent="0.25">
      <c r="A27" t="str">
        <f>'1.kolo'!C49</f>
        <v>ae</v>
      </c>
      <c r="B27">
        <f>'1.kolo'!E50</f>
        <v>23</v>
      </c>
      <c r="C27">
        <f>'1.kolo'!D50</f>
        <v>-10</v>
      </c>
      <c r="L27" t="str">
        <f t="shared" si="2"/>
        <v>ae</v>
      </c>
      <c r="M27">
        <f t="shared" si="0"/>
        <v>23</v>
      </c>
      <c r="N27">
        <f t="shared" si="1"/>
        <v>-10</v>
      </c>
      <c r="O27">
        <f>VLOOKUP($L27,Sheet1!$A$5:$C$96,COLUMN(Sheet1!$B$5:$B$96),0)</f>
        <v>23</v>
      </c>
      <c r="P27">
        <f>VLOOKUP($L27,Sheet1!$A$5:$C$96,COLUMN(Sheet1!$C$5:$C$96),0)</f>
        <v>-10</v>
      </c>
      <c r="R27">
        <f t="shared" si="3"/>
        <v>46</v>
      </c>
      <c r="S27">
        <f t="shared" si="4"/>
        <v>-20</v>
      </c>
    </row>
    <row r="28" spans="1:19" x14ac:dyDescent="0.25">
      <c r="A28" t="str">
        <f>'1.kolo'!F5</f>
        <v>Filip Cirok</v>
      </c>
      <c r="B28">
        <f>'1.kolo'!H6</f>
        <v>11</v>
      </c>
      <c r="C28">
        <f>'1.kolo'!G6</f>
        <v>24625</v>
      </c>
      <c r="L28" t="str">
        <f t="shared" si="2"/>
        <v>Filip Cirok</v>
      </c>
      <c r="M28">
        <f t="shared" si="0"/>
        <v>11</v>
      </c>
      <c r="N28">
        <f t="shared" si="1"/>
        <v>24625</v>
      </c>
      <c r="O28">
        <f>VLOOKUP($L28,Sheet1!$A$5:$C$96,COLUMN(Sheet1!$B$5:$B$96),0)</f>
        <v>14</v>
      </c>
      <c r="P28">
        <f>VLOOKUP($L28,Sheet1!$A$5:$C$96,COLUMN(Sheet1!$C$5:$C$96),0)</f>
        <v>12400</v>
      </c>
      <c r="R28">
        <f t="shared" si="3"/>
        <v>25</v>
      </c>
      <c r="S28">
        <f t="shared" si="4"/>
        <v>37025</v>
      </c>
    </row>
    <row r="29" spans="1:19" x14ac:dyDescent="0.25">
      <c r="A29" t="str">
        <f>'1.kolo'!F7</f>
        <v>Buchan Vladimír</v>
      </c>
      <c r="B29">
        <f>'1.kolo'!H8</f>
        <v>14</v>
      </c>
      <c r="C29">
        <f>'1.kolo'!G8</f>
        <v>10425</v>
      </c>
      <c r="L29" t="str">
        <f t="shared" si="2"/>
        <v>Buchan Vladimír</v>
      </c>
      <c r="M29">
        <f t="shared" si="0"/>
        <v>14</v>
      </c>
      <c r="N29">
        <f t="shared" si="1"/>
        <v>10425</v>
      </c>
      <c r="O29">
        <f>VLOOKUP($L29,Sheet1!$A$5:$C$96,COLUMN(Sheet1!$B$5:$B$96),0)</f>
        <v>14</v>
      </c>
      <c r="P29">
        <f>VLOOKUP($L29,Sheet1!$A$5:$C$96,COLUMN(Sheet1!$C$5:$C$96),0)</f>
        <v>11325</v>
      </c>
      <c r="R29">
        <f t="shared" si="3"/>
        <v>28</v>
      </c>
      <c r="S29">
        <f t="shared" si="4"/>
        <v>21750</v>
      </c>
    </row>
    <row r="30" spans="1:19" x14ac:dyDescent="0.25">
      <c r="A30">
        <f>'1.kolo'!F9</f>
        <v>0</v>
      </c>
      <c r="B30">
        <f>'1.kolo'!H10</f>
        <v>17</v>
      </c>
      <c r="C30">
        <f>'1.kolo'!G10</f>
        <v>0</v>
      </c>
      <c r="L30">
        <f t="shared" si="2"/>
        <v>0</v>
      </c>
      <c r="M30">
        <f t="shared" si="0"/>
        <v>17</v>
      </c>
      <c r="N30">
        <f t="shared" si="1"/>
        <v>0</v>
      </c>
      <c r="O30">
        <f>VLOOKUP($L30,Sheet1!$A$5:$C$96,COLUMN(Sheet1!$B$5:$B$96),0)</f>
        <v>17</v>
      </c>
      <c r="P30">
        <f>VLOOKUP($L30,Sheet1!$A$5:$C$96,COLUMN(Sheet1!$C$5:$C$96),0)</f>
        <v>0</v>
      </c>
      <c r="R30">
        <f t="shared" si="3"/>
        <v>34</v>
      </c>
      <c r="S30">
        <f t="shared" si="4"/>
        <v>0</v>
      </c>
    </row>
    <row r="31" spans="1:19" x14ac:dyDescent="0.25">
      <c r="A31" t="str">
        <f>'1.kolo'!F11</f>
        <v>Szerencsés Roman</v>
      </c>
      <c r="B31">
        <f>'1.kolo'!H12</f>
        <v>4</v>
      </c>
      <c r="C31">
        <f>'1.kolo'!G12</f>
        <v>36350</v>
      </c>
      <c r="L31" t="str">
        <f t="shared" si="2"/>
        <v>Szerencsés Roman</v>
      </c>
      <c r="M31">
        <f t="shared" si="0"/>
        <v>4</v>
      </c>
      <c r="N31">
        <f t="shared" si="1"/>
        <v>36350</v>
      </c>
      <c r="O31" t="e">
        <f>VLOOKUP($L31,Sheet1!$A$5:$C$96,COLUMN(Sheet1!$B$5:$B$96),0)</f>
        <v>#N/A</v>
      </c>
      <c r="P31" t="e">
        <f>VLOOKUP($L31,Sheet1!$A$5:$C$96,COLUMN(Sheet1!$C$5:$C$96),0)</f>
        <v>#N/A</v>
      </c>
      <c r="R31" t="e">
        <f t="shared" si="3"/>
        <v>#N/A</v>
      </c>
      <c r="S31" t="e">
        <f t="shared" si="4"/>
        <v>#N/A</v>
      </c>
    </row>
    <row r="32" spans="1:19" x14ac:dyDescent="0.25">
      <c r="A32" t="str">
        <f>'1.kolo'!F13</f>
        <v>Patasi Róbert</v>
      </c>
      <c r="B32">
        <f>'1.kolo'!H14</f>
        <v>8</v>
      </c>
      <c r="C32">
        <f>'1.kolo'!G14</f>
        <v>30850</v>
      </c>
      <c r="L32" t="str">
        <f t="shared" si="2"/>
        <v>Patasi Róbert</v>
      </c>
      <c r="M32">
        <f t="shared" si="0"/>
        <v>8</v>
      </c>
      <c r="N32">
        <f t="shared" si="1"/>
        <v>30850</v>
      </c>
      <c r="O32">
        <f>VLOOKUP($L32,Sheet1!$A$5:$C$96,COLUMN(Sheet1!$B$5:$B$96),0)</f>
        <v>7</v>
      </c>
      <c r="P32">
        <f>VLOOKUP($L32,Sheet1!$A$5:$C$96,COLUMN(Sheet1!$C$5:$C$96),0)</f>
        <v>27050</v>
      </c>
      <c r="R32">
        <f t="shared" si="3"/>
        <v>15</v>
      </c>
      <c r="S32">
        <f t="shared" si="4"/>
        <v>57900</v>
      </c>
    </row>
    <row r="33" spans="1:19" x14ac:dyDescent="0.25">
      <c r="A33" t="str">
        <f>'1.kolo'!F15</f>
        <v>Somogyi Jozef</v>
      </c>
      <c r="B33">
        <f>'1.kolo'!H16</f>
        <v>12</v>
      </c>
      <c r="C33">
        <f>'1.kolo'!G16</f>
        <v>22600</v>
      </c>
      <c r="L33" t="str">
        <f t="shared" si="2"/>
        <v>Somogyi Jozef</v>
      </c>
      <c r="M33">
        <f t="shared" si="0"/>
        <v>12</v>
      </c>
      <c r="N33">
        <f t="shared" si="1"/>
        <v>22600</v>
      </c>
      <c r="O33">
        <f>VLOOKUP($L33,Sheet1!$A$5:$C$96,COLUMN(Sheet1!$B$5:$B$96),0)</f>
        <v>4</v>
      </c>
      <c r="P33">
        <f>VLOOKUP($L33,Sheet1!$A$5:$C$96,COLUMN(Sheet1!$C$5:$C$96),0)</f>
        <v>27825</v>
      </c>
      <c r="R33">
        <f t="shared" si="3"/>
        <v>16</v>
      </c>
      <c r="S33">
        <f t="shared" si="4"/>
        <v>50425</v>
      </c>
    </row>
    <row r="34" spans="1:19" x14ac:dyDescent="0.25">
      <c r="A34" t="str">
        <f>'1.kolo'!F17</f>
        <v>Horváth Oskár</v>
      </c>
      <c r="B34">
        <f>'1.kolo'!H18</f>
        <v>7</v>
      </c>
      <c r="C34">
        <f>'1.kolo'!G18</f>
        <v>30875</v>
      </c>
      <c r="L34" t="str">
        <f t="shared" si="2"/>
        <v>Horváth Oskár</v>
      </c>
      <c r="M34">
        <f t="shared" si="0"/>
        <v>7</v>
      </c>
      <c r="N34">
        <f t="shared" si="1"/>
        <v>30875</v>
      </c>
      <c r="O34">
        <f>VLOOKUP($L34,Sheet1!$A$5:$C$96,COLUMN(Sheet1!$B$5:$B$96),0)</f>
        <v>11</v>
      </c>
      <c r="P34">
        <f>VLOOKUP($L34,Sheet1!$A$5:$C$96,COLUMN(Sheet1!$C$5:$C$96),0)</f>
        <v>29775</v>
      </c>
      <c r="R34">
        <f t="shared" si="3"/>
        <v>18</v>
      </c>
      <c r="S34">
        <f t="shared" si="4"/>
        <v>60650</v>
      </c>
    </row>
    <row r="35" spans="1:19" x14ac:dyDescent="0.25">
      <c r="A35" t="str">
        <f>'1.kolo'!F19</f>
        <v>Koller Roland</v>
      </c>
      <c r="B35">
        <f>'1.kolo'!H20</f>
        <v>6</v>
      </c>
      <c r="C35">
        <f>'1.kolo'!G20</f>
        <v>32725</v>
      </c>
      <c r="L35" t="str">
        <f t="shared" si="2"/>
        <v>Koller Roland</v>
      </c>
      <c r="M35">
        <f t="shared" si="0"/>
        <v>6</v>
      </c>
      <c r="N35">
        <f t="shared" si="1"/>
        <v>32725</v>
      </c>
      <c r="O35">
        <f>VLOOKUP($L35,Sheet1!$A$5:$C$96,COLUMN(Sheet1!$B$5:$B$96),0)</f>
        <v>13</v>
      </c>
      <c r="P35">
        <f>VLOOKUP($L35,Sheet1!$A$5:$C$96,COLUMN(Sheet1!$C$5:$C$96),0)</f>
        <v>17300</v>
      </c>
      <c r="R35">
        <f t="shared" si="3"/>
        <v>19</v>
      </c>
      <c r="S35">
        <f t="shared" si="4"/>
        <v>50025</v>
      </c>
    </row>
    <row r="36" spans="1:19" x14ac:dyDescent="0.25">
      <c r="A36" t="str">
        <f>'1.kolo'!F21</f>
        <v>Haššo Jaroslav</v>
      </c>
      <c r="B36">
        <f>'1.kolo'!H22</f>
        <v>5</v>
      </c>
      <c r="C36">
        <f>'1.kolo'!G22</f>
        <v>32875</v>
      </c>
      <c r="L36" t="str">
        <f t="shared" si="2"/>
        <v>Haššo Jaroslav</v>
      </c>
      <c r="M36">
        <f t="shared" si="0"/>
        <v>5</v>
      </c>
      <c r="N36">
        <f t="shared" si="1"/>
        <v>32875</v>
      </c>
      <c r="O36">
        <f>VLOOKUP($L36,Sheet1!$A$5:$C$96,COLUMN(Sheet1!$B$5:$B$96),0)</f>
        <v>7</v>
      </c>
      <c r="P36">
        <f>VLOOKUP($L36,Sheet1!$A$5:$C$96,COLUMN(Sheet1!$C$5:$C$96),0)</f>
        <v>22525</v>
      </c>
      <c r="R36">
        <f t="shared" si="3"/>
        <v>12</v>
      </c>
      <c r="S36">
        <f t="shared" si="4"/>
        <v>55400</v>
      </c>
    </row>
    <row r="37" spans="1:19" x14ac:dyDescent="0.25">
      <c r="A37" t="str">
        <f>'1.kolo'!F23</f>
        <v>Dudr Rastislav st.</v>
      </c>
      <c r="B37">
        <f>'1.kolo'!H24</f>
        <v>3</v>
      </c>
      <c r="C37">
        <f>'1.kolo'!G24</f>
        <v>40900</v>
      </c>
      <c r="L37" t="str">
        <f t="shared" si="2"/>
        <v>Dudr Rastislav st.</v>
      </c>
      <c r="M37">
        <f t="shared" ref="M37:M68" si="8">VLOOKUP($L37,$A$5:$C$96,COLUMN($B$5:$B$96),0)</f>
        <v>3</v>
      </c>
      <c r="N37">
        <f t="shared" ref="N37:N68" si="9">VLOOKUP($L37,$A$5:$C$96,COLUMN($C$5:$C$96),0)</f>
        <v>40900</v>
      </c>
      <c r="O37" t="e">
        <f>VLOOKUP($L37,Sheet1!$A$5:$C$96,COLUMN(Sheet1!$B$5:$B$96),0)</f>
        <v>#N/A</v>
      </c>
      <c r="P37" t="e">
        <f>VLOOKUP($L37,Sheet1!$A$5:$C$96,COLUMN(Sheet1!$C$5:$C$96),0)</f>
        <v>#N/A</v>
      </c>
      <c r="R37" t="e">
        <f t="shared" si="3"/>
        <v>#N/A</v>
      </c>
      <c r="S37" t="e">
        <f t="shared" si="4"/>
        <v>#N/A</v>
      </c>
    </row>
    <row r="38" spans="1:19" x14ac:dyDescent="0.25">
      <c r="A38" t="str">
        <f>'1.kolo'!F25</f>
        <v>Jenei Ľudovít</v>
      </c>
      <c r="B38">
        <f>'1.kolo'!H26</f>
        <v>10</v>
      </c>
      <c r="C38">
        <f>'1.kolo'!G26</f>
        <v>26000</v>
      </c>
      <c r="L38" t="str">
        <f t="shared" si="2"/>
        <v>Jenei Ľudovít</v>
      </c>
      <c r="M38">
        <f t="shared" si="8"/>
        <v>10</v>
      </c>
      <c r="N38">
        <f t="shared" si="9"/>
        <v>26000</v>
      </c>
      <c r="O38">
        <f>VLOOKUP($L38,Sheet1!$A$5:$C$96,COLUMN(Sheet1!$B$5:$B$96),0)</f>
        <v>3</v>
      </c>
      <c r="P38">
        <f>VLOOKUP($L38,Sheet1!$A$5:$C$96,COLUMN(Sheet1!$C$5:$C$96),0)</f>
        <v>44300</v>
      </c>
      <c r="R38">
        <f t="shared" si="3"/>
        <v>13</v>
      </c>
      <c r="S38">
        <f t="shared" si="4"/>
        <v>70300</v>
      </c>
    </row>
    <row r="39" spans="1:19" x14ac:dyDescent="0.25">
      <c r="A39" t="str">
        <f>'1.kolo'!F27</f>
        <v>Mindák Tomáš</v>
      </c>
      <c r="B39">
        <f>'1.kolo'!H28</f>
        <v>2</v>
      </c>
      <c r="C39">
        <f>'1.kolo'!G28</f>
        <v>41625</v>
      </c>
      <c r="L39" t="str">
        <f t="shared" si="2"/>
        <v>Mindák Tomáš</v>
      </c>
      <c r="M39">
        <f t="shared" si="8"/>
        <v>2</v>
      </c>
      <c r="N39">
        <f t="shared" si="9"/>
        <v>41625</v>
      </c>
      <c r="O39">
        <f>VLOOKUP($L39,Sheet1!$A$5:$C$96,COLUMN(Sheet1!$B$5:$B$96),0)</f>
        <v>5</v>
      </c>
      <c r="P39">
        <f>VLOOKUP($L39,Sheet1!$A$5:$C$96,COLUMN(Sheet1!$C$5:$C$96),0)</f>
        <v>28600</v>
      </c>
      <c r="R39">
        <f t="shared" si="3"/>
        <v>7</v>
      </c>
      <c r="S39">
        <f t="shared" si="4"/>
        <v>70225</v>
      </c>
    </row>
    <row r="40" spans="1:19" x14ac:dyDescent="0.25">
      <c r="A40" t="str">
        <f>'1.kolo'!F29</f>
        <v>Drozdík Gabriel</v>
      </c>
      <c r="B40">
        <f>'1.kolo'!H30</f>
        <v>13</v>
      </c>
      <c r="C40">
        <f>'1.kolo'!G30</f>
        <v>14800</v>
      </c>
      <c r="L40" t="str">
        <f t="shared" si="2"/>
        <v>Drozdík Gabriel</v>
      </c>
      <c r="M40">
        <f t="shared" si="8"/>
        <v>13</v>
      </c>
      <c r="N40">
        <f t="shared" si="9"/>
        <v>14800</v>
      </c>
      <c r="O40">
        <f>VLOOKUP($L40,Sheet1!$A$5:$C$96,COLUMN(Sheet1!$B$5:$B$96),0)</f>
        <v>3</v>
      </c>
      <c r="P40">
        <f>VLOOKUP($L40,Sheet1!$A$5:$C$96,COLUMN(Sheet1!$C$5:$C$96),0)</f>
        <v>29000</v>
      </c>
      <c r="R40">
        <f t="shared" si="3"/>
        <v>16</v>
      </c>
      <c r="S40">
        <f t="shared" si="4"/>
        <v>43800</v>
      </c>
    </row>
    <row r="41" spans="1:19" x14ac:dyDescent="0.25">
      <c r="A41" t="str">
        <f>'1.kolo'!F31</f>
        <v>Dolinay Stanislav</v>
      </c>
      <c r="B41">
        <f>'1.kolo'!H32</f>
        <v>9</v>
      </c>
      <c r="C41">
        <f>'1.kolo'!G32</f>
        <v>27350</v>
      </c>
      <c r="L41" t="str">
        <f t="shared" si="2"/>
        <v>Dolinay Stanislav</v>
      </c>
      <c r="M41">
        <f t="shared" si="8"/>
        <v>9</v>
      </c>
      <c r="N41">
        <f t="shared" si="9"/>
        <v>27350</v>
      </c>
      <c r="O41">
        <f>VLOOKUP($L41,Sheet1!$A$5:$C$96,COLUMN(Sheet1!$B$5:$B$96),0)</f>
        <v>11</v>
      </c>
      <c r="P41">
        <f>VLOOKUP($L41,Sheet1!$A$5:$C$96,COLUMN(Sheet1!$C$5:$C$96),0)</f>
        <v>21250</v>
      </c>
      <c r="R41">
        <f t="shared" si="3"/>
        <v>20</v>
      </c>
      <c r="S41">
        <f t="shared" si="4"/>
        <v>48600</v>
      </c>
    </row>
    <row r="42" spans="1:19" x14ac:dyDescent="0.25">
      <c r="A42" t="str">
        <f>'1.kolo'!F33</f>
        <v>Szücs Ákos</v>
      </c>
      <c r="B42">
        <f>'1.kolo'!H34</f>
        <v>1</v>
      </c>
      <c r="C42">
        <f>'1.kolo'!G34</f>
        <v>53475</v>
      </c>
      <c r="L42" t="str">
        <f t="shared" ref="L42" si="10">A42</f>
        <v>Szücs Ákos</v>
      </c>
      <c r="M42">
        <f t="shared" si="8"/>
        <v>1</v>
      </c>
      <c r="N42">
        <f t="shared" si="9"/>
        <v>53475</v>
      </c>
      <c r="O42">
        <f>VLOOKUP($L42,Sheet1!$A$5:$C$96,COLUMN(Sheet1!$B$5:$B$96),0)</f>
        <v>3</v>
      </c>
      <c r="P42">
        <f>VLOOKUP($L42,Sheet1!$A$5:$C$96,COLUMN(Sheet1!$C$5:$C$96),0)</f>
        <v>36800</v>
      </c>
      <c r="R42">
        <f t="shared" ref="R42" si="11">O42+M42</f>
        <v>4</v>
      </c>
      <c r="S42">
        <f t="shared" ref="S42" si="12">N42+P42</f>
        <v>90275</v>
      </c>
    </row>
    <row r="43" spans="1:19" x14ac:dyDescent="0.25">
      <c r="A43" t="str">
        <f>'1.kolo'!F35</f>
        <v>b</v>
      </c>
      <c r="B43">
        <f>'1.kolo'!H36</f>
        <v>16</v>
      </c>
      <c r="C43">
        <f>'1.kolo'!G36</f>
        <v>-3</v>
      </c>
      <c r="L43" t="str">
        <f t="shared" si="2"/>
        <v>b</v>
      </c>
      <c r="M43">
        <f t="shared" si="8"/>
        <v>16</v>
      </c>
      <c r="N43">
        <f t="shared" si="9"/>
        <v>-3</v>
      </c>
      <c r="O43">
        <f>VLOOKUP($L43,Sheet1!$A$5:$C$96,COLUMN(Sheet1!$B$5:$B$96),0)</f>
        <v>16</v>
      </c>
      <c r="P43">
        <f>VLOOKUP($L43,Sheet1!$A$5:$C$96,COLUMN(Sheet1!$C$5:$C$96),0)</f>
        <v>-3</v>
      </c>
      <c r="R43">
        <f t="shared" si="3"/>
        <v>32</v>
      </c>
      <c r="S43">
        <f t="shared" si="4"/>
        <v>-6</v>
      </c>
    </row>
    <row r="44" spans="1:19" x14ac:dyDescent="0.25">
      <c r="A44" t="str">
        <f>'1.kolo'!F37</f>
        <v>f</v>
      </c>
      <c r="B44">
        <f>'1.kolo'!H38</f>
        <v>17</v>
      </c>
      <c r="C44">
        <f>'1.kolo'!G38</f>
        <v>-4</v>
      </c>
      <c r="L44" t="str">
        <f t="shared" si="2"/>
        <v>f</v>
      </c>
      <c r="M44">
        <f t="shared" si="8"/>
        <v>17</v>
      </c>
      <c r="N44">
        <f t="shared" si="9"/>
        <v>-4</v>
      </c>
      <c r="O44">
        <f>VLOOKUP($L44,Sheet1!$A$5:$C$96,COLUMN(Sheet1!$B$5:$B$96),0)</f>
        <v>17</v>
      </c>
      <c r="P44">
        <f>VLOOKUP($L44,Sheet1!$A$5:$C$96,COLUMN(Sheet1!$C$5:$C$96),0)</f>
        <v>-4</v>
      </c>
      <c r="R44">
        <f t="shared" si="3"/>
        <v>34</v>
      </c>
      <c r="S44">
        <f t="shared" si="4"/>
        <v>-8</v>
      </c>
    </row>
    <row r="45" spans="1:19" x14ac:dyDescent="0.25">
      <c r="A45" t="str">
        <f>'1.kolo'!F39</f>
        <v>j</v>
      </c>
      <c r="B45">
        <f>'1.kolo'!H40</f>
        <v>18</v>
      </c>
      <c r="C45">
        <f>'1.kolo'!G40</f>
        <v>-5</v>
      </c>
      <c r="L45" t="str">
        <f t="shared" si="2"/>
        <v>j</v>
      </c>
      <c r="M45">
        <f t="shared" si="8"/>
        <v>18</v>
      </c>
      <c r="N45">
        <f t="shared" si="9"/>
        <v>-5</v>
      </c>
      <c r="O45">
        <f>VLOOKUP($L45,Sheet1!$A$5:$C$96,COLUMN(Sheet1!$B$5:$B$96),0)</f>
        <v>18</v>
      </c>
      <c r="P45">
        <f>VLOOKUP($L45,Sheet1!$A$5:$C$96,COLUMN(Sheet1!$C$5:$C$96),0)</f>
        <v>-5</v>
      </c>
      <c r="R45">
        <f t="shared" si="3"/>
        <v>36</v>
      </c>
      <c r="S45">
        <f t="shared" si="4"/>
        <v>-10</v>
      </c>
    </row>
    <row r="46" spans="1:19" x14ac:dyDescent="0.25">
      <c r="A46" t="str">
        <f>'1.kolo'!F41</f>
        <v>n</v>
      </c>
      <c r="B46">
        <f>'1.kolo'!H42</f>
        <v>19</v>
      </c>
      <c r="C46">
        <f>'1.kolo'!G42</f>
        <v>-6</v>
      </c>
      <c r="L46" t="str">
        <f t="shared" si="2"/>
        <v>n</v>
      </c>
      <c r="M46">
        <f t="shared" si="8"/>
        <v>19</v>
      </c>
      <c r="N46">
        <f t="shared" si="9"/>
        <v>-6</v>
      </c>
      <c r="O46">
        <f>VLOOKUP($L46,Sheet1!$A$5:$C$96,COLUMN(Sheet1!$B$5:$B$96),0)</f>
        <v>19</v>
      </c>
      <c r="P46">
        <f>VLOOKUP($L46,Sheet1!$A$5:$C$96,COLUMN(Sheet1!$C$5:$C$96),0)</f>
        <v>-6</v>
      </c>
      <c r="R46">
        <f t="shared" ref="R46:R50" si="13">O46+M46</f>
        <v>38</v>
      </c>
      <c r="S46">
        <f t="shared" ref="S46:S50" si="14">N46+P46</f>
        <v>-12</v>
      </c>
    </row>
    <row r="47" spans="1:19" x14ac:dyDescent="0.25">
      <c r="A47" t="str">
        <f>'1.kolo'!F43</f>
        <v>s</v>
      </c>
      <c r="B47">
        <f>'1.kolo'!H44</f>
        <v>20</v>
      </c>
      <c r="C47">
        <f>'1.kolo'!G44</f>
        <v>-7</v>
      </c>
      <c r="L47" t="str">
        <f t="shared" si="2"/>
        <v>s</v>
      </c>
      <c r="M47">
        <f t="shared" si="8"/>
        <v>20</v>
      </c>
      <c r="N47">
        <f t="shared" si="9"/>
        <v>-7</v>
      </c>
      <c r="O47">
        <f>VLOOKUP($L47,Sheet1!$A$5:$C$96,COLUMN(Sheet1!$B$5:$B$96),0)</f>
        <v>20</v>
      </c>
      <c r="P47">
        <f>VLOOKUP($L47,Sheet1!$A$5:$C$96,COLUMN(Sheet1!$C$5:$C$96),0)</f>
        <v>-7</v>
      </c>
      <c r="R47">
        <f t="shared" si="13"/>
        <v>40</v>
      </c>
      <c r="S47">
        <f t="shared" si="14"/>
        <v>-14</v>
      </c>
    </row>
    <row r="48" spans="1:19" x14ac:dyDescent="0.25">
      <c r="A48" t="str">
        <f>'1.kolo'!F45</f>
        <v>x</v>
      </c>
      <c r="B48">
        <f>'1.kolo'!H46</f>
        <v>21</v>
      </c>
      <c r="C48">
        <f>'1.kolo'!G46</f>
        <v>-8</v>
      </c>
      <c r="L48" t="str">
        <f t="shared" si="2"/>
        <v>x</v>
      </c>
      <c r="M48">
        <f t="shared" si="8"/>
        <v>21</v>
      </c>
      <c r="N48">
        <f t="shared" si="9"/>
        <v>-8</v>
      </c>
      <c r="O48">
        <f>VLOOKUP($L48,Sheet1!$A$5:$C$96,COLUMN(Sheet1!$B$5:$B$96),0)</f>
        <v>21</v>
      </c>
      <c r="P48">
        <f>VLOOKUP($L48,Sheet1!$A$5:$C$96,COLUMN(Sheet1!$C$5:$C$96),0)</f>
        <v>-8</v>
      </c>
      <c r="R48">
        <f t="shared" si="13"/>
        <v>42</v>
      </c>
      <c r="S48">
        <f t="shared" si="14"/>
        <v>-16</v>
      </c>
    </row>
    <row r="49" spans="1:19" x14ac:dyDescent="0.25">
      <c r="A49" t="str">
        <f>'1.kolo'!F47</f>
        <v>ab</v>
      </c>
      <c r="B49">
        <f>'1.kolo'!H48</f>
        <v>22</v>
      </c>
      <c r="C49">
        <f>'1.kolo'!G48</f>
        <v>-9</v>
      </c>
      <c r="L49" t="str">
        <f t="shared" si="2"/>
        <v>ab</v>
      </c>
      <c r="M49">
        <f t="shared" si="8"/>
        <v>22</v>
      </c>
      <c r="N49">
        <f t="shared" si="9"/>
        <v>-9</v>
      </c>
      <c r="O49">
        <f>VLOOKUP($L49,Sheet1!$A$5:$C$96,COLUMN(Sheet1!$B$5:$B$96),0)</f>
        <v>22</v>
      </c>
      <c r="P49">
        <f>VLOOKUP($L49,Sheet1!$A$5:$C$96,COLUMN(Sheet1!$C$5:$C$96),0)</f>
        <v>-9</v>
      </c>
      <c r="R49">
        <f t="shared" si="13"/>
        <v>44</v>
      </c>
      <c r="S49">
        <f t="shared" si="14"/>
        <v>-18</v>
      </c>
    </row>
    <row r="50" spans="1:19" x14ac:dyDescent="0.25">
      <c r="A50" t="str">
        <f>'1.kolo'!F49</f>
        <v>af</v>
      </c>
      <c r="B50">
        <f>'1.kolo'!H50</f>
        <v>23</v>
      </c>
      <c r="C50">
        <f>'1.kolo'!G50</f>
        <v>-10</v>
      </c>
      <c r="L50" t="str">
        <f t="shared" si="2"/>
        <v>af</v>
      </c>
      <c r="M50">
        <f t="shared" si="8"/>
        <v>23</v>
      </c>
      <c r="N50">
        <f t="shared" si="9"/>
        <v>-10</v>
      </c>
      <c r="O50">
        <f>VLOOKUP($L50,Sheet1!$A$5:$C$96,COLUMN(Sheet1!$B$5:$B$96),0)</f>
        <v>23</v>
      </c>
      <c r="P50">
        <f>VLOOKUP($L50,Sheet1!$A$5:$C$96,COLUMN(Sheet1!$C$5:$C$96),0)</f>
        <v>-10</v>
      </c>
      <c r="R50">
        <f t="shared" si="13"/>
        <v>46</v>
      </c>
      <c r="S50">
        <f t="shared" si="14"/>
        <v>-20</v>
      </c>
    </row>
    <row r="51" spans="1:19" x14ac:dyDescent="0.25">
      <c r="A51" t="str">
        <f>'1.kolo'!I5</f>
        <v>Púčková Veronika</v>
      </c>
      <c r="B51">
        <f>'1.kolo'!K6</f>
        <v>14</v>
      </c>
      <c r="C51">
        <f>'1.kolo'!J6</f>
        <v>11900</v>
      </c>
      <c r="L51" t="str">
        <f t="shared" si="2"/>
        <v>Púčková Veronika</v>
      </c>
      <c r="M51">
        <f t="shared" si="8"/>
        <v>14</v>
      </c>
      <c r="N51">
        <f t="shared" si="9"/>
        <v>11900</v>
      </c>
      <c r="O51">
        <f>VLOOKUP($L51,Sheet1!$A$5:$C$96,COLUMN(Sheet1!$B$5:$B$96),0)</f>
        <v>12</v>
      </c>
      <c r="P51">
        <f>VLOOKUP($L51,Sheet1!$A$5:$C$96,COLUMN(Sheet1!$C$5:$C$96),0)</f>
        <v>28785</v>
      </c>
      <c r="R51">
        <f t="shared" si="3"/>
        <v>26</v>
      </c>
      <c r="S51">
        <f t="shared" si="4"/>
        <v>40685</v>
      </c>
    </row>
    <row r="52" spans="1:19" x14ac:dyDescent="0.25">
      <c r="A52" t="str">
        <f>'1.kolo'!I7</f>
        <v>Perbecký Ivan</v>
      </c>
      <c r="B52">
        <f>'1.kolo'!K8</f>
        <v>13</v>
      </c>
      <c r="C52">
        <f>'1.kolo'!J8</f>
        <v>13400</v>
      </c>
      <c r="L52" t="str">
        <f t="shared" si="2"/>
        <v>Perbecký Ivan</v>
      </c>
      <c r="M52">
        <f t="shared" si="8"/>
        <v>13</v>
      </c>
      <c r="N52">
        <f t="shared" si="9"/>
        <v>13400</v>
      </c>
      <c r="O52">
        <f>VLOOKUP($L52,Sheet1!$A$5:$C$96,COLUMN(Sheet1!$B$5:$B$96),0)</f>
        <v>8</v>
      </c>
      <c r="P52">
        <f>VLOOKUP($L52,Sheet1!$A$5:$C$96,COLUMN(Sheet1!$C$5:$C$96),0)</f>
        <v>27025</v>
      </c>
      <c r="R52">
        <f t="shared" si="3"/>
        <v>21</v>
      </c>
      <c r="S52">
        <f t="shared" si="4"/>
        <v>40425</v>
      </c>
    </row>
    <row r="53" spans="1:19" x14ac:dyDescent="0.25">
      <c r="A53">
        <f>'1.kolo'!I9</f>
        <v>0</v>
      </c>
      <c r="B53">
        <f>'1.kolo'!K10</f>
        <v>0</v>
      </c>
      <c r="C53">
        <f>'1.kolo'!J10</f>
        <v>0</v>
      </c>
      <c r="L53">
        <f t="shared" si="2"/>
        <v>0</v>
      </c>
      <c r="M53">
        <f t="shared" si="8"/>
        <v>17</v>
      </c>
      <c r="N53">
        <f t="shared" si="9"/>
        <v>0</v>
      </c>
      <c r="O53">
        <f>VLOOKUP($L53,Sheet1!$A$5:$C$96,COLUMN(Sheet1!$B$5:$B$96),0)</f>
        <v>17</v>
      </c>
      <c r="P53">
        <f>VLOOKUP($L53,Sheet1!$A$5:$C$96,COLUMN(Sheet1!$C$5:$C$96),0)</f>
        <v>0</v>
      </c>
      <c r="R53">
        <f t="shared" si="3"/>
        <v>34</v>
      </c>
      <c r="S53">
        <f t="shared" si="4"/>
        <v>0</v>
      </c>
    </row>
    <row r="54" spans="1:19" x14ac:dyDescent="0.25">
      <c r="A54" t="str">
        <f>'1.kolo'!I11</f>
        <v>Berecz Zoltán</v>
      </c>
      <c r="B54">
        <f>'1.kolo'!K12</f>
        <v>8</v>
      </c>
      <c r="C54">
        <f>'1.kolo'!J12</f>
        <v>40100</v>
      </c>
      <c r="L54" t="str">
        <f t="shared" si="2"/>
        <v>Berecz Zoltán</v>
      </c>
      <c r="M54">
        <f t="shared" si="8"/>
        <v>8</v>
      </c>
      <c r="N54">
        <f t="shared" si="9"/>
        <v>40100</v>
      </c>
      <c r="O54">
        <f>VLOOKUP($L54,Sheet1!$A$5:$C$96,COLUMN(Sheet1!$B$5:$B$96),0)</f>
        <v>2</v>
      </c>
      <c r="P54">
        <f>VLOOKUP($L54,Sheet1!$A$5:$C$96,COLUMN(Sheet1!$C$5:$C$96),0)</f>
        <v>37350</v>
      </c>
      <c r="R54">
        <f t="shared" si="3"/>
        <v>10</v>
      </c>
      <c r="S54">
        <f t="shared" si="4"/>
        <v>77450</v>
      </c>
    </row>
    <row r="55" spans="1:19" x14ac:dyDescent="0.25">
      <c r="A55" t="str">
        <f>'1.kolo'!I13</f>
        <v>Szabó Ladislav ml.</v>
      </c>
      <c r="B55">
        <f>'1.kolo'!K14</f>
        <v>1</v>
      </c>
      <c r="C55">
        <f>'1.kolo'!J14</f>
        <v>59875</v>
      </c>
      <c r="L55" t="str">
        <f t="shared" si="2"/>
        <v>Szabó Ladislav ml.</v>
      </c>
      <c r="M55">
        <f t="shared" si="8"/>
        <v>1</v>
      </c>
      <c r="N55">
        <f t="shared" si="9"/>
        <v>59875</v>
      </c>
      <c r="O55">
        <f>VLOOKUP($L55,Sheet1!$A$5:$C$96,COLUMN(Sheet1!$B$5:$B$96),0)</f>
        <v>1</v>
      </c>
      <c r="P55">
        <f>VLOOKUP($L55,Sheet1!$A$5:$C$96,COLUMN(Sheet1!$C$5:$C$96),0)</f>
        <v>38100</v>
      </c>
      <c r="R55">
        <f t="shared" si="3"/>
        <v>2</v>
      </c>
      <c r="S55">
        <f t="shared" si="4"/>
        <v>97975</v>
      </c>
    </row>
    <row r="56" spans="1:19" x14ac:dyDescent="0.25">
      <c r="A56" t="str">
        <f>'1.kolo'!I15</f>
        <v>Rigó Peter</v>
      </c>
      <c r="B56">
        <f>'1.kolo'!K16</f>
        <v>9</v>
      </c>
      <c r="C56">
        <f>'1.kolo'!J16</f>
        <v>32625</v>
      </c>
      <c r="L56" t="str">
        <f t="shared" si="2"/>
        <v>Rigó Peter</v>
      </c>
      <c r="M56">
        <f t="shared" si="8"/>
        <v>9</v>
      </c>
      <c r="N56">
        <f t="shared" si="9"/>
        <v>32625</v>
      </c>
      <c r="O56">
        <f>VLOOKUP($L56,Sheet1!$A$5:$C$96,COLUMN(Sheet1!$B$5:$B$96),0)</f>
        <v>4</v>
      </c>
      <c r="P56">
        <f>VLOOKUP($L56,Sheet1!$A$5:$C$96,COLUMN(Sheet1!$C$5:$C$96),0)</f>
        <v>42250</v>
      </c>
      <c r="R56">
        <f t="shared" si="3"/>
        <v>13</v>
      </c>
      <c r="S56">
        <f t="shared" si="4"/>
        <v>74875</v>
      </c>
    </row>
    <row r="57" spans="1:19" x14ac:dyDescent="0.25">
      <c r="A57" t="str">
        <f>'1.kolo'!I17</f>
        <v>Ravasz Róbert</v>
      </c>
      <c r="B57">
        <f>'1.kolo'!K18</f>
        <v>3</v>
      </c>
      <c r="C57">
        <f>'1.kolo'!J18</f>
        <v>49575</v>
      </c>
      <c r="L57" t="str">
        <f t="shared" si="2"/>
        <v>Ravasz Róbert</v>
      </c>
      <c r="M57">
        <f t="shared" si="8"/>
        <v>3</v>
      </c>
      <c r="N57">
        <f t="shared" si="9"/>
        <v>49575</v>
      </c>
      <c r="O57">
        <f>VLOOKUP($L57,Sheet1!$A$5:$C$96,COLUMN(Sheet1!$B$5:$B$96),0)</f>
        <v>12</v>
      </c>
      <c r="P57">
        <f>VLOOKUP($L57,Sheet1!$A$5:$C$96,COLUMN(Sheet1!$C$5:$C$96),0)</f>
        <v>19025</v>
      </c>
      <c r="R57">
        <f t="shared" si="3"/>
        <v>15</v>
      </c>
      <c r="S57">
        <f t="shared" si="4"/>
        <v>68600</v>
      </c>
    </row>
    <row r="58" spans="1:19" x14ac:dyDescent="0.25">
      <c r="A58" t="str">
        <f>'1.kolo'!I19</f>
        <v>Gažo Milan</v>
      </c>
      <c r="B58">
        <f>'1.kolo'!K20</f>
        <v>4</v>
      </c>
      <c r="C58">
        <f>'1.kolo'!J20</f>
        <v>46450</v>
      </c>
      <c r="L58" t="str">
        <f t="shared" si="2"/>
        <v>Gažo Milan</v>
      </c>
      <c r="M58">
        <f t="shared" si="8"/>
        <v>4</v>
      </c>
      <c r="N58">
        <f t="shared" si="9"/>
        <v>46450</v>
      </c>
      <c r="O58">
        <f>VLOOKUP($L58,Sheet1!$A$5:$C$96,COLUMN(Sheet1!$B$5:$B$96),0)</f>
        <v>2</v>
      </c>
      <c r="P58">
        <f>VLOOKUP($L58,Sheet1!$A$5:$C$96,COLUMN(Sheet1!$C$5:$C$96),0)</f>
        <v>45000</v>
      </c>
      <c r="R58">
        <f t="shared" si="3"/>
        <v>6</v>
      </c>
      <c r="S58">
        <f t="shared" si="4"/>
        <v>91450</v>
      </c>
    </row>
    <row r="59" spans="1:19" x14ac:dyDescent="0.25">
      <c r="A59" t="str">
        <f>'1.kolo'!I21</f>
        <v>Struk Michal</v>
      </c>
      <c r="B59">
        <f>'1.kolo'!K22</f>
        <v>2</v>
      </c>
      <c r="C59">
        <f>'1.kolo'!J22</f>
        <v>50100</v>
      </c>
      <c r="L59" t="str">
        <f t="shared" si="2"/>
        <v>Struk Michal</v>
      </c>
      <c r="M59">
        <f t="shared" si="8"/>
        <v>2</v>
      </c>
      <c r="N59">
        <f t="shared" si="9"/>
        <v>50100</v>
      </c>
      <c r="O59">
        <f>VLOOKUP($L59,Sheet1!$A$5:$C$96,COLUMN(Sheet1!$B$5:$B$96),0)</f>
        <v>6</v>
      </c>
      <c r="P59">
        <f>VLOOKUP($L59,Sheet1!$A$5:$C$96,COLUMN(Sheet1!$C$5:$C$96),0)</f>
        <v>38300</v>
      </c>
      <c r="R59">
        <f t="shared" si="3"/>
        <v>8</v>
      </c>
      <c r="S59">
        <f t="shared" si="4"/>
        <v>88400</v>
      </c>
    </row>
    <row r="60" spans="1:19" x14ac:dyDescent="0.25">
      <c r="A60" t="str">
        <f>'1.kolo'!I23</f>
        <v>Báťa Erik</v>
      </c>
      <c r="B60">
        <f>'1.kolo'!K24</f>
        <v>10</v>
      </c>
      <c r="C60">
        <f>'1.kolo'!J24</f>
        <v>31375</v>
      </c>
      <c r="L60" t="str">
        <f t="shared" si="2"/>
        <v>Báťa Erik</v>
      </c>
      <c r="M60">
        <f t="shared" si="8"/>
        <v>10</v>
      </c>
      <c r="N60">
        <f t="shared" si="9"/>
        <v>31375</v>
      </c>
      <c r="O60">
        <f>VLOOKUP($L60,Sheet1!$A$5:$C$96,COLUMN(Sheet1!$B$5:$B$96),0)</f>
        <v>8</v>
      </c>
      <c r="P60">
        <f>VLOOKUP($L60,Sheet1!$A$5:$C$96,COLUMN(Sheet1!$C$5:$C$96),0)</f>
        <v>35075</v>
      </c>
      <c r="R60">
        <f t="shared" si="3"/>
        <v>18</v>
      </c>
      <c r="S60">
        <f t="shared" si="4"/>
        <v>66450</v>
      </c>
    </row>
    <row r="61" spans="1:19" x14ac:dyDescent="0.25">
      <c r="A61" t="str">
        <f>'1.kolo'!I25</f>
        <v>Takács Ladislav</v>
      </c>
      <c r="B61">
        <f>'1.kolo'!K26</f>
        <v>6</v>
      </c>
      <c r="C61">
        <f>'1.kolo'!J26</f>
        <v>43050</v>
      </c>
      <c r="L61" t="str">
        <f t="shared" si="2"/>
        <v>Takács Ladislav</v>
      </c>
      <c r="M61">
        <f t="shared" si="8"/>
        <v>6</v>
      </c>
      <c r="N61">
        <f t="shared" si="9"/>
        <v>43050</v>
      </c>
      <c r="O61">
        <f>VLOOKUP($L61,Sheet1!$A$5:$C$96,COLUMN(Sheet1!$B$5:$B$96),0)</f>
        <v>5</v>
      </c>
      <c r="P61">
        <f>VLOOKUP($L61,Sheet1!$A$5:$C$96,COLUMN(Sheet1!$C$5:$C$96),0)</f>
        <v>27000</v>
      </c>
      <c r="R61">
        <f t="shared" si="3"/>
        <v>11</v>
      </c>
      <c r="S61">
        <f t="shared" si="4"/>
        <v>70050</v>
      </c>
    </row>
    <row r="62" spans="1:19" x14ac:dyDescent="0.25">
      <c r="A62" t="str">
        <f>'1.kolo'!I27</f>
        <v>Molnár Róbert</v>
      </c>
      <c r="B62">
        <f>'1.kolo'!K28</f>
        <v>12</v>
      </c>
      <c r="C62">
        <f>'1.kolo'!J28</f>
        <v>18075</v>
      </c>
      <c r="L62" t="str">
        <f t="shared" si="2"/>
        <v>Molnár Róbert</v>
      </c>
      <c r="M62">
        <f t="shared" si="8"/>
        <v>12</v>
      </c>
      <c r="N62">
        <f t="shared" si="9"/>
        <v>18075</v>
      </c>
      <c r="O62">
        <f>VLOOKUP($L62,Sheet1!$A$5:$C$96,COLUMN(Sheet1!$B$5:$B$96),0)</f>
        <v>12</v>
      </c>
      <c r="P62">
        <f>VLOOKUP($L62,Sheet1!$A$5:$C$96,COLUMN(Sheet1!$C$5:$C$96),0)</f>
        <v>18200</v>
      </c>
      <c r="R62">
        <f t="shared" si="3"/>
        <v>24</v>
      </c>
      <c r="S62">
        <f t="shared" si="4"/>
        <v>36275</v>
      </c>
    </row>
    <row r="63" spans="1:19" x14ac:dyDescent="0.25">
      <c r="A63" t="str">
        <f>'1.kolo'!I29</f>
        <v>Kurcsik Attila</v>
      </c>
      <c r="B63">
        <f>'1.kolo'!K30</f>
        <v>7</v>
      </c>
      <c r="C63">
        <f>'1.kolo'!J30</f>
        <v>40225</v>
      </c>
      <c r="L63" t="str">
        <f t="shared" si="2"/>
        <v>Kurcsik Attila</v>
      </c>
      <c r="M63">
        <f t="shared" si="8"/>
        <v>7</v>
      </c>
      <c r="N63">
        <f t="shared" si="9"/>
        <v>40225</v>
      </c>
      <c r="O63">
        <f>VLOOKUP($L63,Sheet1!$A$5:$C$96,COLUMN(Sheet1!$B$5:$B$96),0)</f>
        <v>5</v>
      </c>
      <c r="P63">
        <f>VLOOKUP($L63,Sheet1!$A$5:$C$96,COLUMN(Sheet1!$C$5:$C$96),0)</f>
        <v>41300</v>
      </c>
      <c r="R63">
        <f t="shared" si="3"/>
        <v>12</v>
      </c>
      <c r="S63">
        <f t="shared" si="4"/>
        <v>81525</v>
      </c>
    </row>
    <row r="64" spans="1:19" x14ac:dyDescent="0.25">
      <c r="A64" t="str">
        <f>'1.kolo'!I31</f>
        <v>Radena Andrej</v>
      </c>
      <c r="B64">
        <f>'1.kolo'!K32</f>
        <v>11</v>
      </c>
      <c r="C64">
        <f>'1.kolo'!J32</f>
        <v>18700</v>
      </c>
      <c r="L64" t="str">
        <f t="shared" si="2"/>
        <v>Radena Andrej</v>
      </c>
      <c r="M64">
        <f t="shared" si="8"/>
        <v>11</v>
      </c>
      <c r="N64">
        <f t="shared" si="9"/>
        <v>18700</v>
      </c>
      <c r="O64">
        <f>VLOOKUP($L64,Sheet1!$A$5:$C$96,COLUMN(Sheet1!$B$5:$B$96),0)</f>
        <v>6</v>
      </c>
      <c r="P64">
        <f>VLOOKUP($L64,Sheet1!$A$5:$C$96,COLUMN(Sheet1!$C$5:$C$96),0)</f>
        <v>26700</v>
      </c>
      <c r="R64">
        <f t="shared" si="3"/>
        <v>17</v>
      </c>
      <c r="S64">
        <f t="shared" si="4"/>
        <v>45400</v>
      </c>
    </row>
    <row r="65" spans="1:19" x14ac:dyDescent="0.25">
      <c r="A65" t="str">
        <f>'1.kolo'!I33</f>
        <v>Gáspár József</v>
      </c>
      <c r="B65">
        <f>'1.kolo'!K34</f>
        <v>5</v>
      </c>
      <c r="C65">
        <f>'1.kolo'!J34</f>
        <v>44475</v>
      </c>
      <c r="L65" t="str">
        <f t="shared" ref="L65" si="15">A65</f>
        <v>Gáspár József</v>
      </c>
      <c r="M65">
        <f t="shared" si="8"/>
        <v>5</v>
      </c>
      <c r="N65">
        <f t="shared" si="9"/>
        <v>44475</v>
      </c>
      <c r="O65">
        <f>VLOOKUP($L65,Sheet1!$A$5:$C$96,COLUMN(Sheet1!$B$5:$B$96),0)</f>
        <v>10</v>
      </c>
      <c r="P65">
        <f>VLOOKUP($L65,Sheet1!$A$5:$C$96,COLUMN(Sheet1!$C$5:$C$96),0)</f>
        <v>32250</v>
      </c>
      <c r="R65">
        <f t="shared" ref="R65" si="16">O65+M65</f>
        <v>15</v>
      </c>
      <c r="S65">
        <f t="shared" ref="S65" si="17">N65+P65</f>
        <v>76725</v>
      </c>
    </row>
    <row r="66" spans="1:19" x14ac:dyDescent="0.25">
      <c r="A66" t="str">
        <f>'1.kolo'!I35</f>
        <v>c</v>
      </c>
      <c r="B66">
        <f>'1.kolo'!K36</f>
        <v>16</v>
      </c>
      <c r="C66">
        <f>'1.kolo'!J36</f>
        <v>-3</v>
      </c>
      <c r="L66" t="str">
        <f t="shared" si="2"/>
        <v>c</v>
      </c>
      <c r="M66">
        <f t="shared" si="8"/>
        <v>16</v>
      </c>
      <c r="N66">
        <f t="shared" si="9"/>
        <v>-3</v>
      </c>
      <c r="O66">
        <f>VLOOKUP($L66,Sheet1!$A$5:$C$96,COLUMN(Sheet1!$B$5:$B$96),0)</f>
        <v>16</v>
      </c>
      <c r="P66">
        <f>VLOOKUP($L66,Sheet1!$A$5:$C$96,COLUMN(Sheet1!$C$5:$C$96),0)</f>
        <v>-3</v>
      </c>
      <c r="R66">
        <f t="shared" si="3"/>
        <v>32</v>
      </c>
      <c r="S66">
        <f t="shared" si="4"/>
        <v>-6</v>
      </c>
    </row>
    <row r="67" spans="1:19" x14ac:dyDescent="0.25">
      <c r="A67" t="str">
        <f>'1.kolo'!I37</f>
        <v>g</v>
      </c>
      <c r="B67">
        <f>'1.kolo'!K38</f>
        <v>17</v>
      </c>
      <c r="C67">
        <f>'1.kolo'!J38</f>
        <v>-4</v>
      </c>
      <c r="L67" t="str">
        <f t="shared" si="2"/>
        <v>g</v>
      </c>
      <c r="M67">
        <f t="shared" si="8"/>
        <v>17</v>
      </c>
      <c r="N67">
        <f t="shared" si="9"/>
        <v>-4</v>
      </c>
      <c r="O67">
        <f>VLOOKUP($L67,Sheet1!$A$5:$C$96,COLUMN(Sheet1!$B$5:$B$96),0)</f>
        <v>17</v>
      </c>
      <c r="P67">
        <f>VLOOKUP($L67,Sheet1!$A$5:$C$96,COLUMN(Sheet1!$C$5:$C$96),0)</f>
        <v>-4</v>
      </c>
      <c r="R67">
        <f t="shared" si="3"/>
        <v>34</v>
      </c>
      <c r="S67">
        <f t="shared" si="4"/>
        <v>-8</v>
      </c>
    </row>
    <row r="68" spans="1:19" x14ac:dyDescent="0.25">
      <c r="A68" t="str">
        <f>'1.kolo'!I39</f>
        <v>k</v>
      </c>
      <c r="B68">
        <f>'1.kolo'!K40</f>
        <v>18</v>
      </c>
      <c r="C68">
        <f>'1.kolo'!J40</f>
        <v>-5</v>
      </c>
      <c r="L68" t="str">
        <f t="shared" si="2"/>
        <v>k</v>
      </c>
      <c r="M68">
        <f t="shared" si="8"/>
        <v>18</v>
      </c>
      <c r="N68">
        <f t="shared" si="9"/>
        <v>-5</v>
      </c>
      <c r="O68">
        <f>VLOOKUP($L68,Sheet1!$A$5:$C$96,COLUMN(Sheet1!$B$5:$B$96),0)</f>
        <v>18</v>
      </c>
      <c r="P68">
        <f>VLOOKUP($L68,Sheet1!$A$5:$C$96,COLUMN(Sheet1!$C$5:$C$96),0)</f>
        <v>-5</v>
      </c>
      <c r="R68">
        <f t="shared" si="3"/>
        <v>36</v>
      </c>
      <c r="S68">
        <f t="shared" si="4"/>
        <v>-10</v>
      </c>
    </row>
    <row r="69" spans="1:19" x14ac:dyDescent="0.25">
      <c r="A69" t="str">
        <f>'1.kolo'!I41</f>
        <v>o</v>
      </c>
      <c r="B69">
        <f>'1.kolo'!K42</f>
        <v>19</v>
      </c>
      <c r="C69">
        <f>'1.kolo'!J42</f>
        <v>-6</v>
      </c>
      <c r="L69" t="str">
        <f t="shared" ref="L69:L73" si="18">A69</f>
        <v>o</v>
      </c>
      <c r="M69">
        <f t="shared" ref="M69:M73" si="19">VLOOKUP($L69,$A$5:$C$96,COLUMN($B$5:$B$96),0)</f>
        <v>19</v>
      </c>
      <c r="N69">
        <f t="shared" ref="N69:N73" si="20">VLOOKUP($L69,$A$5:$C$96,COLUMN($C$5:$C$96),0)</f>
        <v>-6</v>
      </c>
      <c r="O69">
        <f>VLOOKUP($L69,Sheet1!$A$5:$C$96,COLUMN(Sheet1!$B$5:$B$96),0)</f>
        <v>19</v>
      </c>
      <c r="P69">
        <f>VLOOKUP($L69,Sheet1!$A$5:$C$96,COLUMN(Sheet1!$C$5:$C$96),0)</f>
        <v>-6</v>
      </c>
      <c r="R69">
        <f t="shared" ref="R69:R73" si="21">O69+M69</f>
        <v>38</v>
      </c>
      <c r="S69">
        <f t="shared" ref="S69:S73" si="22">N69+P69</f>
        <v>-12</v>
      </c>
    </row>
    <row r="70" spans="1:19" x14ac:dyDescent="0.25">
      <c r="A70" t="str">
        <f>'1.kolo'!I43</f>
        <v>t</v>
      </c>
      <c r="B70">
        <f>'1.kolo'!K44</f>
        <v>20</v>
      </c>
      <c r="C70">
        <f>'1.kolo'!J44</f>
        <v>-7</v>
      </c>
      <c r="L70" t="str">
        <f t="shared" si="18"/>
        <v>t</v>
      </c>
      <c r="M70">
        <f t="shared" si="19"/>
        <v>20</v>
      </c>
      <c r="N70">
        <f t="shared" si="20"/>
        <v>-7</v>
      </c>
      <c r="O70">
        <f>VLOOKUP($L70,Sheet1!$A$5:$C$96,COLUMN(Sheet1!$B$5:$B$96),0)</f>
        <v>20</v>
      </c>
      <c r="P70">
        <f>VLOOKUP($L70,Sheet1!$A$5:$C$96,COLUMN(Sheet1!$C$5:$C$96),0)</f>
        <v>-7</v>
      </c>
      <c r="R70">
        <f t="shared" si="21"/>
        <v>40</v>
      </c>
      <c r="S70">
        <f t="shared" si="22"/>
        <v>-14</v>
      </c>
    </row>
    <row r="71" spans="1:19" x14ac:dyDescent="0.25">
      <c r="A71" t="str">
        <f>'1.kolo'!I45</f>
        <v>y</v>
      </c>
      <c r="B71">
        <f>'1.kolo'!K46</f>
        <v>21</v>
      </c>
      <c r="C71">
        <f>'1.kolo'!J46</f>
        <v>-8</v>
      </c>
      <c r="L71" t="str">
        <f t="shared" si="18"/>
        <v>y</v>
      </c>
      <c r="M71">
        <f t="shared" si="19"/>
        <v>21</v>
      </c>
      <c r="N71">
        <f t="shared" si="20"/>
        <v>-8</v>
      </c>
      <c r="O71">
        <f>VLOOKUP($L71,Sheet1!$A$5:$C$96,COLUMN(Sheet1!$B$5:$B$96),0)</f>
        <v>21</v>
      </c>
      <c r="P71">
        <f>VLOOKUP($L71,Sheet1!$A$5:$C$96,COLUMN(Sheet1!$C$5:$C$96),0)</f>
        <v>-8</v>
      </c>
      <c r="R71">
        <f t="shared" si="21"/>
        <v>42</v>
      </c>
      <c r="S71">
        <f t="shared" si="22"/>
        <v>-16</v>
      </c>
    </row>
    <row r="72" spans="1:19" x14ac:dyDescent="0.25">
      <c r="A72" t="str">
        <f>'1.kolo'!I47</f>
        <v>ac</v>
      </c>
      <c r="B72">
        <f>'1.kolo'!K48</f>
        <v>22</v>
      </c>
      <c r="C72">
        <f>'1.kolo'!J48</f>
        <v>-9</v>
      </c>
      <c r="L72" t="str">
        <f t="shared" si="18"/>
        <v>ac</v>
      </c>
      <c r="M72">
        <f t="shared" si="19"/>
        <v>22</v>
      </c>
      <c r="N72">
        <f t="shared" si="20"/>
        <v>-9</v>
      </c>
      <c r="O72">
        <f>VLOOKUP($L72,Sheet1!$A$5:$C$96,COLUMN(Sheet1!$B$5:$B$96),0)</f>
        <v>22</v>
      </c>
      <c r="P72">
        <f>VLOOKUP($L72,Sheet1!$A$5:$C$96,COLUMN(Sheet1!$C$5:$C$96),0)</f>
        <v>-9</v>
      </c>
      <c r="R72">
        <f t="shared" si="21"/>
        <v>44</v>
      </c>
      <c r="S72">
        <f t="shared" si="22"/>
        <v>-18</v>
      </c>
    </row>
    <row r="73" spans="1:19" x14ac:dyDescent="0.25">
      <c r="A73" t="str">
        <f>'1.kolo'!I49</f>
        <v>ag</v>
      </c>
      <c r="B73">
        <f>'1.kolo'!K50</f>
        <v>23</v>
      </c>
      <c r="C73">
        <f>'1.kolo'!J50</f>
        <v>-10</v>
      </c>
      <c r="L73" t="str">
        <f t="shared" si="18"/>
        <v>ag</v>
      </c>
      <c r="M73">
        <f t="shared" si="19"/>
        <v>23</v>
      </c>
      <c r="N73">
        <f t="shared" si="20"/>
        <v>-10</v>
      </c>
      <c r="O73">
        <f>VLOOKUP($L73,Sheet1!$A$5:$C$96,COLUMN(Sheet1!$B$5:$B$96),0)</f>
        <v>23</v>
      </c>
      <c r="P73">
        <f>VLOOKUP($L73,Sheet1!$A$5:$C$96,COLUMN(Sheet1!$C$5:$C$96),0)</f>
        <v>-10</v>
      </c>
      <c r="R73">
        <f t="shared" si="21"/>
        <v>46</v>
      </c>
      <c r="S73">
        <f t="shared" si="22"/>
        <v>-20</v>
      </c>
    </row>
    <row r="74" spans="1:19" x14ac:dyDescent="0.25">
      <c r="A74">
        <f>'1.kolo'!L5</f>
        <v>0</v>
      </c>
      <c r="B74">
        <f>'1.kolo'!N6</f>
        <v>0</v>
      </c>
      <c r="C74">
        <f>'1.kolo'!M6</f>
        <v>0</v>
      </c>
      <c r="L74">
        <f t="shared" si="2"/>
        <v>0</v>
      </c>
      <c r="M74">
        <f t="shared" ref="M74:M90" si="23">VLOOKUP($L74,$A$5:$C$96,COLUMN($B$5:$B$96),0)</f>
        <v>17</v>
      </c>
      <c r="N74">
        <f t="shared" ref="N74:N90" si="24">VLOOKUP($L74,$A$5:$C$96,COLUMN($C$5:$C$96),0)</f>
        <v>0</v>
      </c>
      <c r="O74">
        <f>VLOOKUP($L74,Sheet1!$A$5:$C$96,COLUMN(Sheet1!$B$5:$B$96),0)</f>
        <v>17</v>
      </c>
      <c r="P74">
        <f>VLOOKUP($L74,Sheet1!$A$5:$C$96,COLUMN(Sheet1!$C$5:$C$96),0)</f>
        <v>0</v>
      </c>
      <c r="R74">
        <f t="shared" si="3"/>
        <v>34</v>
      </c>
      <c r="S74">
        <f t="shared" si="4"/>
        <v>0</v>
      </c>
    </row>
    <row r="75" spans="1:19" x14ac:dyDescent="0.25">
      <c r="A75">
        <f>'1.kolo'!L7</f>
        <v>0</v>
      </c>
      <c r="B75">
        <f>'1.kolo'!N8</f>
        <v>0</v>
      </c>
      <c r="C75">
        <f>'1.kolo'!M8</f>
        <v>0</v>
      </c>
      <c r="L75">
        <f t="shared" si="2"/>
        <v>0</v>
      </c>
      <c r="M75">
        <f t="shared" si="23"/>
        <v>17</v>
      </c>
      <c r="N75">
        <f t="shared" si="24"/>
        <v>0</v>
      </c>
      <c r="O75">
        <f>VLOOKUP($L75,Sheet1!$A$5:$C$96,COLUMN(Sheet1!$B$5:$B$96),0)</f>
        <v>17</v>
      </c>
      <c r="P75">
        <f>VLOOKUP($L75,Sheet1!$A$5:$C$96,COLUMN(Sheet1!$C$5:$C$96),0)</f>
        <v>0</v>
      </c>
      <c r="R75">
        <f t="shared" si="3"/>
        <v>34</v>
      </c>
      <c r="S75">
        <f t="shared" si="4"/>
        <v>0</v>
      </c>
    </row>
    <row r="76" spans="1:19" x14ac:dyDescent="0.25">
      <c r="A76">
        <f>'1.kolo'!L9</f>
        <v>0</v>
      </c>
      <c r="B76">
        <f>'1.kolo'!N10</f>
        <v>17</v>
      </c>
      <c r="C76">
        <f>'1.kolo'!M10</f>
        <v>0</v>
      </c>
      <c r="L76">
        <f t="shared" si="2"/>
        <v>0</v>
      </c>
      <c r="M76">
        <f t="shared" si="23"/>
        <v>17</v>
      </c>
      <c r="N76">
        <f t="shared" si="24"/>
        <v>0</v>
      </c>
      <c r="O76">
        <f>VLOOKUP($L76,Sheet1!$A$5:$C$96,COLUMN(Sheet1!$B$5:$B$96),0)</f>
        <v>17</v>
      </c>
      <c r="P76">
        <f>VLOOKUP($L76,Sheet1!$A$5:$C$96,COLUMN(Sheet1!$C$5:$C$96),0)</f>
        <v>0</v>
      </c>
      <c r="R76">
        <f t="shared" si="3"/>
        <v>34</v>
      </c>
      <c r="S76">
        <f t="shared" si="4"/>
        <v>0</v>
      </c>
    </row>
    <row r="77" spans="1:19" x14ac:dyDescent="0.25">
      <c r="A77">
        <f>'1.kolo'!L11</f>
        <v>0</v>
      </c>
      <c r="B77">
        <f>'1.kolo'!N12</f>
        <v>0</v>
      </c>
      <c r="C77">
        <f>'1.kolo'!M12</f>
        <v>0</v>
      </c>
      <c r="L77">
        <f t="shared" si="2"/>
        <v>0</v>
      </c>
      <c r="M77">
        <f t="shared" si="23"/>
        <v>17</v>
      </c>
      <c r="N77">
        <f t="shared" si="24"/>
        <v>0</v>
      </c>
      <c r="O77">
        <f>VLOOKUP($L77,Sheet1!$A$5:$C$96,COLUMN(Sheet1!$B$5:$B$96),0)</f>
        <v>17</v>
      </c>
      <c r="P77">
        <f>VLOOKUP($L77,Sheet1!$A$5:$C$96,COLUMN(Sheet1!$C$5:$C$96),0)</f>
        <v>0</v>
      </c>
      <c r="R77">
        <f t="shared" si="3"/>
        <v>34</v>
      </c>
      <c r="S77">
        <f t="shared" si="4"/>
        <v>0</v>
      </c>
    </row>
    <row r="78" spans="1:19" x14ac:dyDescent="0.25">
      <c r="A78">
        <f>'1.kolo'!L13</f>
        <v>0</v>
      </c>
      <c r="B78">
        <f>'1.kolo'!N14</f>
        <v>0</v>
      </c>
      <c r="C78">
        <f>'1.kolo'!M14</f>
        <v>0</v>
      </c>
      <c r="L78">
        <f t="shared" si="2"/>
        <v>0</v>
      </c>
      <c r="M78">
        <f t="shared" si="23"/>
        <v>17</v>
      </c>
      <c r="N78">
        <f t="shared" si="24"/>
        <v>0</v>
      </c>
      <c r="O78">
        <f>VLOOKUP($L78,Sheet1!$A$5:$C$96,COLUMN(Sheet1!$B$5:$B$96),0)</f>
        <v>17</v>
      </c>
      <c r="P78">
        <f>VLOOKUP($L78,Sheet1!$A$5:$C$96,COLUMN(Sheet1!$C$5:$C$96),0)</f>
        <v>0</v>
      </c>
      <c r="R78">
        <f t="shared" si="3"/>
        <v>34</v>
      </c>
      <c r="S78">
        <f t="shared" si="4"/>
        <v>0</v>
      </c>
    </row>
    <row r="79" spans="1:19" x14ac:dyDescent="0.25">
      <c r="A79">
        <f>'1.kolo'!L15</f>
        <v>0</v>
      </c>
      <c r="B79">
        <f>'1.kolo'!N16</f>
        <v>0</v>
      </c>
      <c r="C79">
        <f>'1.kolo'!M16</f>
        <v>0</v>
      </c>
      <c r="L79">
        <f t="shared" si="2"/>
        <v>0</v>
      </c>
      <c r="M79">
        <f t="shared" si="23"/>
        <v>17</v>
      </c>
      <c r="N79">
        <f t="shared" si="24"/>
        <v>0</v>
      </c>
      <c r="O79">
        <f>VLOOKUP($L79,Sheet1!$A$5:$C$96,COLUMN(Sheet1!$B$5:$B$96),0)</f>
        <v>17</v>
      </c>
      <c r="P79">
        <f>VLOOKUP($L79,Sheet1!$A$5:$C$96,COLUMN(Sheet1!$C$5:$C$96),0)</f>
        <v>0</v>
      </c>
      <c r="R79">
        <f t="shared" si="3"/>
        <v>34</v>
      </c>
      <c r="S79">
        <f t="shared" si="4"/>
        <v>0</v>
      </c>
    </row>
    <row r="80" spans="1:19" x14ac:dyDescent="0.25">
      <c r="A80">
        <f>'1.kolo'!L17</f>
        <v>0</v>
      </c>
      <c r="B80">
        <f>'1.kolo'!N18</f>
        <v>0</v>
      </c>
      <c r="C80">
        <f>'1.kolo'!M18</f>
        <v>0</v>
      </c>
      <c r="L80">
        <f t="shared" si="2"/>
        <v>0</v>
      </c>
      <c r="M80">
        <f t="shared" si="23"/>
        <v>17</v>
      </c>
      <c r="N80">
        <f t="shared" si="24"/>
        <v>0</v>
      </c>
      <c r="O80">
        <f>VLOOKUP($L80,Sheet1!$A$5:$C$96,COLUMN(Sheet1!$B$5:$B$96),0)</f>
        <v>17</v>
      </c>
      <c r="P80">
        <f>VLOOKUP($L80,Sheet1!$A$5:$C$96,COLUMN(Sheet1!$C$5:$C$96),0)</f>
        <v>0</v>
      </c>
      <c r="R80">
        <f t="shared" si="3"/>
        <v>34</v>
      </c>
      <c r="S80">
        <f t="shared" si="4"/>
        <v>0</v>
      </c>
    </row>
    <row r="81" spans="1:19" x14ac:dyDescent="0.25">
      <c r="A81">
        <f>'1.kolo'!L19</f>
        <v>0</v>
      </c>
      <c r="B81">
        <f>'1.kolo'!N20</f>
        <v>0</v>
      </c>
      <c r="C81">
        <f>'1.kolo'!M20</f>
        <v>0</v>
      </c>
      <c r="L81">
        <f t="shared" si="2"/>
        <v>0</v>
      </c>
      <c r="M81">
        <f t="shared" si="23"/>
        <v>17</v>
      </c>
      <c r="N81">
        <f t="shared" si="24"/>
        <v>0</v>
      </c>
      <c r="O81">
        <f>VLOOKUP($L81,Sheet1!$A$5:$C$96,COLUMN(Sheet1!$B$5:$B$96),0)</f>
        <v>17</v>
      </c>
      <c r="P81">
        <f>VLOOKUP($L81,Sheet1!$A$5:$C$96,COLUMN(Sheet1!$C$5:$C$96),0)</f>
        <v>0</v>
      </c>
      <c r="R81">
        <f t="shared" si="3"/>
        <v>34</v>
      </c>
      <c r="S81">
        <f t="shared" si="4"/>
        <v>0</v>
      </c>
    </row>
    <row r="82" spans="1:19" x14ac:dyDescent="0.25">
      <c r="A82">
        <f>'1.kolo'!L21</f>
        <v>0</v>
      </c>
      <c r="B82">
        <f>'1.kolo'!N22</f>
        <v>0</v>
      </c>
      <c r="C82">
        <f>'1.kolo'!M22</f>
        <v>0</v>
      </c>
      <c r="L82">
        <f t="shared" si="2"/>
        <v>0</v>
      </c>
      <c r="M82">
        <f t="shared" si="23"/>
        <v>17</v>
      </c>
      <c r="N82">
        <f t="shared" si="24"/>
        <v>0</v>
      </c>
      <c r="O82">
        <f>VLOOKUP($L82,Sheet1!$A$5:$C$96,COLUMN(Sheet1!$B$5:$B$96),0)</f>
        <v>17</v>
      </c>
      <c r="P82">
        <f>VLOOKUP($L82,Sheet1!$A$5:$C$96,COLUMN(Sheet1!$C$5:$C$96),0)</f>
        <v>0</v>
      </c>
      <c r="R82">
        <f t="shared" si="3"/>
        <v>34</v>
      </c>
      <c r="S82">
        <f t="shared" si="4"/>
        <v>0</v>
      </c>
    </row>
    <row r="83" spans="1:19" x14ac:dyDescent="0.25">
      <c r="A83">
        <f>'1.kolo'!L23</f>
        <v>0</v>
      </c>
      <c r="B83">
        <f>'1.kolo'!N24</f>
        <v>0</v>
      </c>
      <c r="C83">
        <f>'1.kolo'!M24</f>
        <v>0</v>
      </c>
      <c r="L83">
        <f t="shared" si="2"/>
        <v>0</v>
      </c>
      <c r="M83">
        <f t="shared" si="23"/>
        <v>17</v>
      </c>
      <c r="N83">
        <f t="shared" si="24"/>
        <v>0</v>
      </c>
      <c r="O83">
        <f>VLOOKUP($L83,Sheet1!$A$5:$C$96,COLUMN(Sheet1!$B$5:$B$96),0)</f>
        <v>17</v>
      </c>
      <c r="P83">
        <f>VLOOKUP($L83,Sheet1!$A$5:$C$96,COLUMN(Sheet1!$C$5:$C$96),0)</f>
        <v>0</v>
      </c>
      <c r="R83">
        <f t="shared" si="3"/>
        <v>34</v>
      </c>
      <c r="S83">
        <f t="shared" si="4"/>
        <v>0</v>
      </c>
    </row>
    <row r="84" spans="1:19" x14ac:dyDescent="0.25">
      <c r="A84">
        <f>'1.kolo'!L25</f>
        <v>0</v>
      </c>
      <c r="B84">
        <f>'1.kolo'!N26</f>
        <v>0</v>
      </c>
      <c r="C84">
        <f>'1.kolo'!M26</f>
        <v>0</v>
      </c>
      <c r="L84">
        <f t="shared" si="2"/>
        <v>0</v>
      </c>
      <c r="M84">
        <f t="shared" si="23"/>
        <v>17</v>
      </c>
      <c r="N84">
        <f t="shared" si="24"/>
        <v>0</v>
      </c>
      <c r="O84">
        <f>VLOOKUP($L84,Sheet1!$A$5:$C$96,COLUMN(Sheet1!$B$5:$B$96),0)</f>
        <v>17</v>
      </c>
      <c r="P84">
        <f>VLOOKUP($L84,Sheet1!$A$5:$C$96,COLUMN(Sheet1!$C$5:$C$96),0)</f>
        <v>0</v>
      </c>
      <c r="R84">
        <f t="shared" si="3"/>
        <v>34</v>
      </c>
      <c r="S84">
        <f t="shared" si="4"/>
        <v>0</v>
      </c>
    </row>
    <row r="85" spans="1:19" x14ac:dyDescent="0.25">
      <c r="A85">
        <f>'1.kolo'!L27</f>
        <v>0</v>
      </c>
      <c r="B85">
        <f>'1.kolo'!N28</f>
        <v>0</v>
      </c>
      <c r="C85">
        <f>'1.kolo'!M28</f>
        <v>0</v>
      </c>
      <c r="L85">
        <f t="shared" si="2"/>
        <v>0</v>
      </c>
      <c r="M85">
        <f t="shared" si="23"/>
        <v>17</v>
      </c>
      <c r="N85">
        <f t="shared" si="24"/>
        <v>0</v>
      </c>
      <c r="O85">
        <f>VLOOKUP($L85,Sheet1!$A$5:$C$96,COLUMN(Sheet1!$B$5:$B$96),0)</f>
        <v>17</v>
      </c>
      <c r="P85">
        <f>VLOOKUP($L85,Sheet1!$A$5:$C$96,COLUMN(Sheet1!$C$5:$C$96),0)</f>
        <v>0</v>
      </c>
      <c r="R85">
        <f t="shared" si="3"/>
        <v>34</v>
      </c>
      <c r="S85">
        <f t="shared" si="4"/>
        <v>0</v>
      </c>
    </row>
    <row r="86" spans="1:19" x14ac:dyDescent="0.25">
      <c r="A86">
        <f>'1.kolo'!L29</f>
        <v>0</v>
      </c>
      <c r="B86">
        <f>'1.kolo'!N30</f>
        <v>0</v>
      </c>
      <c r="C86">
        <f>'1.kolo'!M30</f>
        <v>0</v>
      </c>
      <c r="L86">
        <f t="shared" si="2"/>
        <v>0</v>
      </c>
      <c r="M86">
        <f t="shared" si="23"/>
        <v>17</v>
      </c>
      <c r="N86">
        <f t="shared" si="24"/>
        <v>0</v>
      </c>
      <c r="O86">
        <f>VLOOKUP($L86,Sheet1!$A$5:$C$96,COLUMN(Sheet1!$B$5:$B$96),0)</f>
        <v>17</v>
      </c>
      <c r="P86">
        <f>VLOOKUP($L86,Sheet1!$A$5:$C$96,COLUMN(Sheet1!$C$5:$C$96),0)</f>
        <v>0</v>
      </c>
      <c r="R86">
        <f t="shared" si="3"/>
        <v>34</v>
      </c>
      <c r="S86">
        <f t="shared" si="4"/>
        <v>0</v>
      </c>
    </row>
    <row r="87" spans="1:19" x14ac:dyDescent="0.25">
      <c r="A87">
        <f>'1.kolo'!L31</f>
        <v>0</v>
      </c>
      <c r="B87">
        <f>'1.kolo'!N32</f>
        <v>0</v>
      </c>
      <c r="C87">
        <f>'1.kolo'!M32</f>
        <v>0</v>
      </c>
      <c r="L87">
        <f t="shared" si="2"/>
        <v>0</v>
      </c>
      <c r="M87">
        <f t="shared" si="23"/>
        <v>17</v>
      </c>
      <c r="N87">
        <f t="shared" si="24"/>
        <v>0</v>
      </c>
      <c r="O87">
        <f>VLOOKUP($L87,Sheet1!$A$5:$C$96,COLUMN(Sheet1!$B$5:$B$96),0)</f>
        <v>17</v>
      </c>
      <c r="P87">
        <f>VLOOKUP($L87,Sheet1!$A$5:$C$96,COLUMN(Sheet1!$C$5:$C$96),0)</f>
        <v>0</v>
      </c>
      <c r="R87">
        <f t="shared" si="3"/>
        <v>34</v>
      </c>
      <c r="S87">
        <f t="shared" si="4"/>
        <v>0</v>
      </c>
    </row>
    <row r="88" spans="1:19" x14ac:dyDescent="0.25">
      <c r="A88">
        <f>'1.kolo'!L33</f>
        <v>0</v>
      </c>
      <c r="B88">
        <f>'1.kolo'!N34</f>
        <v>0</v>
      </c>
      <c r="C88">
        <f>'1.kolo'!M34</f>
        <v>0</v>
      </c>
      <c r="L88">
        <f t="shared" ref="L88" si="25">A88</f>
        <v>0</v>
      </c>
      <c r="M88">
        <f t="shared" si="23"/>
        <v>17</v>
      </c>
      <c r="N88">
        <f t="shared" si="24"/>
        <v>0</v>
      </c>
      <c r="O88">
        <f>VLOOKUP($L88,Sheet1!$A$5:$C$96,COLUMN(Sheet1!$B$5:$B$96),0)</f>
        <v>17</v>
      </c>
      <c r="P88">
        <f>VLOOKUP($L88,Sheet1!$A$5:$C$96,COLUMN(Sheet1!$C$5:$C$96),0)</f>
        <v>0</v>
      </c>
      <c r="R88">
        <f t="shared" ref="R88" si="26">O88+M88</f>
        <v>34</v>
      </c>
      <c r="S88">
        <f t="shared" ref="S88" si="27">N88+P88</f>
        <v>0</v>
      </c>
    </row>
    <row r="89" spans="1:19" x14ac:dyDescent="0.25">
      <c r="A89" t="str">
        <f>'1.kolo'!L35</f>
        <v>d</v>
      </c>
      <c r="B89">
        <f>'1.kolo'!N36</f>
        <v>16</v>
      </c>
      <c r="C89">
        <f>'1.kolo'!M36</f>
        <v>-3</v>
      </c>
      <c r="L89" t="str">
        <f t="shared" ref="L89:L90" si="28">A89</f>
        <v>d</v>
      </c>
      <c r="M89">
        <f t="shared" si="23"/>
        <v>16</v>
      </c>
      <c r="N89">
        <f t="shared" si="24"/>
        <v>-3</v>
      </c>
      <c r="O89">
        <f>VLOOKUP($L89,Sheet1!$A$5:$C$96,COLUMN(Sheet1!$B$5:$B$96),0)</f>
        <v>16</v>
      </c>
      <c r="P89">
        <f>VLOOKUP($L89,Sheet1!$A$5:$C$96,COLUMN(Sheet1!$C$5:$C$96),0)</f>
        <v>-3</v>
      </c>
      <c r="R89">
        <f t="shared" ref="R89:R90" si="29">O89+M89</f>
        <v>32</v>
      </c>
      <c r="S89">
        <f t="shared" ref="S89:S90" si="30">N89+P89</f>
        <v>-6</v>
      </c>
    </row>
    <row r="90" spans="1:19" x14ac:dyDescent="0.25">
      <c r="A90" t="str">
        <f>'1.kolo'!L37</f>
        <v>g</v>
      </c>
      <c r="B90">
        <f>'1.kolo'!N38</f>
        <v>17</v>
      </c>
      <c r="C90">
        <f>'1.kolo'!M38</f>
        <v>-4</v>
      </c>
      <c r="L90" t="str">
        <f t="shared" si="28"/>
        <v>g</v>
      </c>
      <c r="M90">
        <f t="shared" si="23"/>
        <v>17</v>
      </c>
      <c r="N90">
        <f t="shared" si="24"/>
        <v>-4</v>
      </c>
      <c r="O90">
        <f>VLOOKUP($L90,Sheet1!$A$5:$C$96,COLUMN(Sheet1!$B$5:$B$96),0)</f>
        <v>17</v>
      </c>
      <c r="P90">
        <f>VLOOKUP($L90,Sheet1!$A$5:$C$96,COLUMN(Sheet1!$C$5:$C$96),0)</f>
        <v>-4</v>
      </c>
      <c r="R90">
        <f t="shared" si="29"/>
        <v>34</v>
      </c>
      <c r="S90">
        <f t="shared" si="30"/>
        <v>-8</v>
      </c>
    </row>
    <row r="91" spans="1:19" x14ac:dyDescent="0.25">
      <c r="A91" t="str">
        <f>'1.kolo'!L39</f>
        <v>l</v>
      </c>
      <c r="B91">
        <f>'1.kolo'!N40</f>
        <v>18</v>
      </c>
      <c r="C91">
        <f>'1.kolo'!M40</f>
        <v>-5</v>
      </c>
      <c r="L91" t="str">
        <f t="shared" ref="L91:L96" si="31">A91</f>
        <v>l</v>
      </c>
      <c r="M91">
        <f t="shared" ref="M91:M96" si="32">VLOOKUP($L91,$A$5:$C$96,COLUMN($B$5:$B$96),0)</f>
        <v>18</v>
      </c>
      <c r="N91">
        <f t="shared" ref="N91:N96" si="33">VLOOKUP($L91,$A$5:$C$96,COLUMN($C$5:$C$96),0)</f>
        <v>-5</v>
      </c>
      <c r="O91">
        <f>VLOOKUP($L91,Sheet1!$A$5:$C$96,COLUMN(Sheet1!$B$5:$B$96),0)</f>
        <v>18</v>
      </c>
      <c r="P91">
        <f>VLOOKUP($L91,Sheet1!$A$5:$C$96,COLUMN(Sheet1!$C$5:$C$96),0)</f>
        <v>-5</v>
      </c>
      <c r="R91">
        <f t="shared" ref="R91:R96" si="34">O91+M91</f>
        <v>36</v>
      </c>
      <c r="S91">
        <f t="shared" ref="S91:S96" si="35">N91+P91</f>
        <v>-10</v>
      </c>
    </row>
    <row r="92" spans="1:19" x14ac:dyDescent="0.25">
      <c r="A92" t="str">
        <f>'1.kolo'!L41</f>
        <v>p</v>
      </c>
      <c r="B92">
        <f>'1.kolo'!N42</f>
        <v>19</v>
      </c>
      <c r="C92">
        <f>'1.kolo'!M42</f>
        <v>-6</v>
      </c>
      <c r="L92" t="str">
        <f t="shared" si="31"/>
        <v>p</v>
      </c>
      <c r="M92">
        <f t="shared" si="32"/>
        <v>19</v>
      </c>
      <c r="N92">
        <f t="shared" si="33"/>
        <v>-6</v>
      </c>
      <c r="O92">
        <f>VLOOKUP($L92,Sheet1!$A$5:$C$96,COLUMN(Sheet1!$B$5:$B$96),0)</f>
        <v>19</v>
      </c>
      <c r="P92">
        <f>VLOOKUP($L92,Sheet1!$A$5:$C$96,COLUMN(Sheet1!$C$5:$C$96),0)</f>
        <v>-6</v>
      </c>
      <c r="R92">
        <f t="shared" si="34"/>
        <v>38</v>
      </c>
      <c r="S92">
        <f t="shared" si="35"/>
        <v>-12</v>
      </c>
    </row>
    <row r="93" spans="1:19" x14ac:dyDescent="0.25">
      <c r="A93" t="str">
        <f>'1.kolo'!L43</f>
        <v>u</v>
      </c>
      <c r="B93">
        <f>'1.kolo'!N44</f>
        <v>20</v>
      </c>
      <c r="C93">
        <f>'1.kolo'!M44</f>
        <v>-7</v>
      </c>
      <c r="L93" t="str">
        <f t="shared" si="31"/>
        <v>u</v>
      </c>
      <c r="M93">
        <f t="shared" si="32"/>
        <v>20</v>
      </c>
      <c r="N93">
        <f t="shared" si="33"/>
        <v>-7</v>
      </c>
      <c r="O93">
        <f>VLOOKUP($L93,Sheet1!$A$5:$C$96,COLUMN(Sheet1!$B$5:$B$96),0)</f>
        <v>20</v>
      </c>
      <c r="P93">
        <f>VLOOKUP($L93,Sheet1!$A$5:$C$96,COLUMN(Sheet1!$C$5:$C$96),0)</f>
        <v>-7</v>
      </c>
      <c r="R93">
        <f t="shared" si="34"/>
        <v>40</v>
      </c>
      <c r="S93">
        <f t="shared" si="35"/>
        <v>-14</v>
      </c>
    </row>
    <row r="94" spans="1:19" x14ac:dyDescent="0.25">
      <c r="A94" t="str">
        <f>'1.kolo'!L45</f>
        <v>z</v>
      </c>
      <c r="B94">
        <f>'1.kolo'!N46</f>
        <v>21</v>
      </c>
      <c r="C94">
        <f>'1.kolo'!M46</f>
        <v>-8</v>
      </c>
      <c r="L94" t="str">
        <f t="shared" si="31"/>
        <v>z</v>
      </c>
      <c r="M94">
        <f t="shared" si="32"/>
        <v>21</v>
      </c>
      <c r="N94">
        <f t="shared" si="33"/>
        <v>-8</v>
      </c>
      <c r="O94">
        <f>VLOOKUP($L94,Sheet1!$A$5:$C$96,COLUMN(Sheet1!$B$5:$B$96),0)</f>
        <v>21</v>
      </c>
      <c r="P94">
        <f>VLOOKUP($L94,Sheet1!$A$5:$C$96,COLUMN(Sheet1!$C$5:$C$96),0)</f>
        <v>-8</v>
      </c>
      <c r="R94">
        <f t="shared" si="34"/>
        <v>42</v>
      </c>
      <c r="S94">
        <f t="shared" si="35"/>
        <v>-16</v>
      </c>
    </row>
    <row r="95" spans="1:19" x14ac:dyDescent="0.25">
      <c r="A95" t="str">
        <f>'1.kolo'!L47</f>
        <v>ad</v>
      </c>
      <c r="B95">
        <f>'1.kolo'!N48</f>
        <v>22</v>
      </c>
      <c r="C95">
        <f>'1.kolo'!M48</f>
        <v>-9</v>
      </c>
      <c r="L95" t="str">
        <f t="shared" si="31"/>
        <v>ad</v>
      </c>
      <c r="M95">
        <f t="shared" si="32"/>
        <v>22</v>
      </c>
      <c r="N95">
        <f t="shared" si="33"/>
        <v>-9</v>
      </c>
      <c r="O95">
        <f>VLOOKUP($L95,Sheet1!$A$5:$C$96,COLUMN(Sheet1!$B$5:$B$96),0)</f>
        <v>22</v>
      </c>
      <c r="P95">
        <f>VLOOKUP($L95,Sheet1!$A$5:$C$96,COLUMN(Sheet1!$C$5:$C$96),0)</f>
        <v>-9</v>
      </c>
      <c r="R95">
        <f t="shared" si="34"/>
        <v>44</v>
      </c>
      <c r="S95">
        <f t="shared" si="35"/>
        <v>-18</v>
      </c>
    </row>
    <row r="96" spans="1:19" x14ac:dyDescent="0.25">
      <c r="A96" t="str">
        <f>'1.kolo'!L49</f>
        <v>ah</v>
      </c>
      <c r="B96">
        <f>'1.kolo'!N50</f>
        <v>23</v>
      </c>
      <c r="C96">
        <f>'1.kolo'!M50</f>
        <v>-10</v>
      </c>
      <c r="L96" t="str">
        <f t="shared" si="31"/>
        <v>ah</v>
      </c>
      <c r="M96">
        <f t="shared" si="32"/>
        <v>23</v>
      </c>
      <c r="N96">
        <f t="shared" si="33"/>
        <v>-10</v>
      </c>
      <c r="O96">
        <f>VLOOKUP($L96,Sheet1!$A$5:$C$96,COLUMN(Sheet1!$B$5:$B$96),0)</f>
        <v>23</v>
      </c>
      <c r="P96">
        <f>VLOOKUP($L96,Sheet1!$A$5:$C$96,COLUMN(Sheet1!$C$5:$C$96),0)</f>
        <v>-10</v>
      </c>
      <c r="R96">
        <f t="shared" si="34"/>
        <v>46</v>
      </c>
      <c r="S96">
        <f t="shared" si="35"/>
        <v>-20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5:C96"/>
  <sheetViews>
    <sheetView workbookViewId="0">
      <selection activeCell="A6" sqref="A6"/>
    </sheetView>
  </sheetViews>
  <sheetFormatPr defaultRowHeight="13.2" x14ac:dyDescent="0.25"/>
  <cols>
    <col min="1" max="1" width="17.6640625" bestFit="1" customWidth="1"/>
    <col min="2" max="2" width="3" bestFit="1" customWidth="1"/>
    <col min="3" max="3" width="5" bestFit="1" customWidth="1"/>
  </cols>
  <sheetData>
    <row r="5" spans="1:3" x14ac:dyDescent="0.25">
      <c r="A5" t="str">
        <f>'2.kolo'!C5</f>
        <v>Filip Cirok</v>
      </c>
      <c r="B5">
        <f>'2.kolo'!E6</f>
        <v>14</v>
      </c>
      <c r="C5">
        <f>'2.kolo'!D6</f>
        <v>12400</v>
      </c>
    </row>
    <row r="6" spans="1:3" x14ac:dyDescent="0.25">
      <c r="A6" t="str">
        <f>'2.kolo'!C7</f>
        <v>Brašeň Pavel</v>
      </c>
      <c r="B6">
        <f>'2.kolo'!E8</f>
        <v>11</v>
      </c>
      <c r="C6">
        <f>'2.kolo'!D8</f>
        <v>18825</v>
      </c>
    </row>
    <row r="7" spans="1:3" x14ac:dyDescent="0.25">
      <c r="A7">
        <f>'2.kolo'!C9</f>
        <v>0</v>
      </c>
      <c r="B7">
        <f>'2.kolo'!E10</f>
        <v>17</v>
      </c>
      <c r="C7">
        <f>'2.kolo'!D10</f>
        <v>0</v>
      </c>
    </row>
    <row r="8" spans="1:3" x14ac:dyDescent="0.25">
      <c r="A8" t="str">
        <f>'2.kolo'!C11</f>
        <v>Berecz Zoltán</v>
      </c>
      <c r="B8">
        <f>'2.kolo'!E12</f>
        <v>2</v>
      </c>
      <c r="C8">
        <f>'2.kolo'!D12</f>
        <v>37350</v>
      </c>
    </row>
    <row r="9" spans="1:3" x14ac:dyDescent="0.25">
      <c r="A9" t="str">
        <f>'2.kolo'!C13</f>
        <v>Szabó Ladislav ml.</v>
      </c>
      <c r="B9">
        <f>'2.kolo'!E14</f>
        <v>1</v>
      </c>
      <c r="C9">
        <f>'2.kolo'!D14</f>
        <v>38100</v>
      </c>
    </row>
    <row r="10" spans="1:3" x14ac:dyDescent="0.25">
      <c r="A10" t="str">
        <f>'2.kolo'!C15</f>
        <v>Somogyi Jozef</v>
      </c>
      <c r="B10">
        <f>'2.kolo'!E16</f>
        <v>4</v>
      </c>
      <c r="C10">
        <f>'2.kolo'!D16</f>
        <v>27825</v>
      </c>
    </row>
    <row r="11" spans="1:3" x14ac:dyDescent="0.25">
      <c r="A11" t="str">
        <f>'2.kolo'!C17</f>
        <v>Godány Kristián</v>
      </c>
      <c r="B11">
        <f>'2.kolo'!E18</f>
        <v>9</v>
      </c>
      <c r="C11">
        <f>'2.kolo'!D18</f>
        <v>20950</v>
      </c>
    </row>
    <row r="12" spans="1:3" x14ac:dyDescent="0.25">
      <c r="A12" t="str">
        <f>'2.kolo'!C19</f>
        <v>Koller Roland</v>
      </c>
      <c r="B12">
        <f>'2.kolo'!E20</f>
        <v>13</v>
      </c>
      <c r="C12">
        <f>'2.kolo'!D20</f>
        <v>17300</v>
      </c>
    </row>
    <row r="13" spans="1:3" x14ac:dyDescent="0.25">
      <c r="A13" t="str">
        <f>'2.kolo'!C21</f>
        <v>Haššo Jaroslav</v>
      </c>
      <c r="B13">
        <f>'2.kolo'!E22</f>
        <v>7</v>
      </c>
      <c r="C13">
        <f>'2.kolo'!D22</f>
        <v>22525</v>
      </c>
    </row>
    <row r="14" spans="1:3" x14ac:dyDescent="0.25">
      <c r="A14" t="str">
        <f>'2.kolo'!C23</f>
        <v>Krupička Ľuboš</v>
      </c>
      <c r="B14">
        <f>'2.kolo'!E24</f>
        <v>10</v>
      </c>
      <c r="C14">
        <f>'2.kolo'!D24</f>
        <v>19475</v>
      </c>
    </row>
    <row r="15" spans="1:3" x14ac:dyDescent="0.25">
      <c r="A15" t="str">
        <f>'2.kolo'!C25</f>
        <v>Takács Ladislav</v>
      </c>
      <c r="B15">
        <f>'2.kolo'!E26</f>
        <v>5</v>
      </c>
      <c r="C15">
        <f>'2.kolo'!D26</f>
        <v>27000</v>
      </c>
    </row>
    <row r="16" spans="1:3" x14ac:dyDescent="0.25">
      <c r="A16" t="str">
        <f>'2.kolo'!C27</f>
        <v>Molnár Róbert</v>
      </c>
      <c r="B16">
        <f>'2.kolo'!E28</f>
        <v>12</v>
      </c>
      <c r="C16">
        <f>'2.kolo'!D28</f>
        <v>18200</v>
      </c>
    </row>
    <row r="17" spans="1:3" x14ac:dyDescent="0.25">
      <c r="A17" t="str">
        <f>'2.kolo'!C29</f>
        <v>Póda Andras</v>
      </c>
      <c r="B17">
        <f>'2.kolo'!E30</f>
        <v>8</v>
      </c>
      <c r="C17">
        <f>'2.kolo'!D30</f>
        <v>22125</v>
      </c>
    </row>
    <row r="18" spans="1:3" x14ac:dyDescent="0.25">
      <c r="A18" t="str">
        <f>'2.kolo'!C31</f>
        <v>Radena Andrej</v>
      </c>
      <c r="B18">
        <f>'2.kolo'!E32</f>
        <v>6</v>
      </c>
      <c r="C18">
        <f>'2.kolo'!D32</f>
        <v>26700</v>
      </c>
    </row>
    <row r="19" spans="1:3" x14ac:dyDescent="0.25">
      <c r="A19" t="str">
        <f>'2.kolo'!C33</f>
        <v>Szücs Ákos</v>
      </c>
      <c r="B19">
        <f>'2.kolo'!E34</f>
        <v>3</v>
      </c>
      <c r="C19">
        <f>'2.kolo'!D34</f>
        <v>36800</v>
      </c>
    </row>
    <row r="20" spans="1:3" x14ac:dyDescent="0.25">
      <c r="A20" t="str">
        <f>'2.kolo'!C35</f>
        <v>a</v>
      </c>
      <c r="B20">
        <f>'2.kolo'!E36</f>
        <v>16</v>
      </c>
      <c r="C20">
        <f>'2.kolo'!D36</f>
        <v>-3</v>
      </c>
    </row>
    <row r="21" spans="1:3" x14ac:dyDescent="0.25">
      <c r="A21" t="str">
        <f>'2.kolo'!C37</f>
        <v>e</v>
      </c>
      <c r="B21">
        <f>'2.kolo'!E38</f>
        <v>17</v>
      </c>
      <c r="C21">
        <f>'2.kolo'!D38</f>
        <v>-4</v>
      </c>
    </row>
    <row r="22" spans="1:3" x14ac:dyDescent="0.25">
      <c r="A22" t="str">
        <f>'2.kolo'!C39</f>
        <v>i</v>
      </c>
      <c r="B22">
        <f>'2.kolo'!E40</f>
        <v>18</v>
      </c>
      <c r="C22">
        <f>'2.kolo'!D40</f>
        <v>-5</v>
      </c>
    </row>
    <row r="23" spans="1:3" x14ac:dyDescent="0.25">
      <c r="A23" t="str">
        <f>'2.kolo'!C41</f>
        <v>m</v>
      </c>
      <c r="B23">
        <f>'2.kolo'!E42</f>
        <v>19</v>
      </c>
      <c r="C23">
        <f>'2.kolo'!D42</f>
        <v>-6</v>
      </c>
    </row>
    <row r="24" spans="1:3" x14ac:dyDescent="0.25">
      <c r="A24" t="str">
        <f>'2.kolo'!C43</f>
        <v>r</v>
      </c>
      <c r="B24">
        <f>'2.kolo'!E44</f>
        <v>20</v>
      </c>
      <c r="C24">
        <f>'2.kolo'!D44</f>
        <v>-7</v>
      </c>
    </row>
    <row r="25" spans="1:3" x14ac:dyDescent="0.25">
      <c r="A25" t="str">
        <f>'2.kolo'!C45</f>
        <v>v</v>
      </c>
      <c r="B25">
        <f>'2.kolo'!E46</f>
        <v>21</v>
      </c>
      <c r="C25">
        <f>'2.kolo'!D46</f>
        <v>-8</v>
      </c>
    </row>
    <row r="26" spans="1:3" x14ac:dyDescent="0.25">
      <c r="A26" t="str">
        <f>'2.kolo'!C47</f>
        <v>aa</v>
      </c>
      <c r="B26">
        <f>'2.kolo'!E48</f>
        <v>22</v>
      </c>
      <c r="C26">
        <f>'2.kolo'!D48</f>
        <v>-9</v>
      </c>
    </row>
    <row r="27" spans="1:3" x14ac:dyDescent="0.25">
      <c r="A27" t="str">
        <f>'2.kolo'!C49</f>
        <v>ae</v>
      </c>
      <c r="B27">
        <f>'2.kolo'!E50</f>
        <v>23</v>
      </c>
      <c r="C27">
        <f>'2.kolo'!D50</f>
        <v>-10</v>
      </c>
    </row>
    <row r="28" spans="1:3" x14ac:dyDescent="0.25">
      <c r="A28" t="str">
        <f>'2.kolo'!F5</f>
        <v>Púček Peter</v>
      </c>
      <c r="B28">
        <f>'2.kolo'!H6</f>
        <v>6</v>
      </c>
      <c r="C28">
        <f>'2.kolo'!G6</f>
        <v>27525</v>
      </c>
    </row>
    <row r="29" spans="1:3" x14ac:dyDescent="0.25">
      <c r="A29" t="str">
        <f>'2.kolo'!F7</f>
        <v>Perbecký Ivan</v>
      </c>
      <c r="B29">
        <f>'2.kolo'!H8</f>
        <v>8</v>
      </c>
      <c r="C29">
        <f>'2.kolo'!G8</f>
        <v>27025</v>
      </c>
    </row>
    <row r="30" spans="1:3" x14ac:dyDescent="0.25">
      <c r="A30">
        <f>'2.kolo'!F9</f>
        <v>0</v>
      </c>
      <c r="B30">
        <f>'2.kolo'!H10</f>
        <v>17</v>
      </c>
      <c r="C30">
        <f>'2.kolo'!G10</f>
        <v>0</v>
      </c>
    </row>
    <row r="31" spans="1:3" x14ac:dyDescent="0.25">
      <c r="A31" t="str">
        <f>'2.kolo'!F11</f>
        <v>Bögi Patrik</v>
      </c>
      <c r="B31">
        <f>'2.kolo'!H12</f>
        <v>2</v>
      </c>
      <c r="C31">
        <f>'2.kolo'!G12</f>
        <v>39875</v>
      </c>
    </row>
    <row r="32" spans="1:3" x14ac:dyDescent="0.25">
      <c r="A32" t="str">
        <f>'2.kolo'!F13</f>
        <v>Patasi Róbert</v>
      </c>
      <c r="B32">
        <f>'2.kolo'!H14</f>
        <v>7</v>
      </c>
      <c r="C32">
        <f>'2.kolo'!G14</f>
        <v>27050</v>
      </c>
    </row>
    <row r="33" spans="1:3" x14ac:dyDescent="0.25">
      <c r="A33" t="str">
        <f>'2.kolo'!F15</f>
        <v>Törjék Gergely</v>
      </c>
      <c r="B33">
        <f>'2.kolo'!H16</f>
        <v>1</v>
      </c>
      <c r="C33">
        <f>'2.kolo'!G16</f>
        <v>42550</v>
      </c>
    </row>
    <row r="34" spans="1:3" x14ac:dyDescent="0.25">
      <c r="A34" t="str">
        <f>'2.kolo'!F17</f>
        <v>Ravasz Róbert</v>
      </c>
      <c r="B34">
        <f>'2.kolo'!H18</f>
        <v>12</v>
      </c>
      <c r="C34">
        <f>'2.kolo'!G18</f>
        <v>19025</v>
      </c>
    </row>
    <row r="35" spans="1:3" x14ac:dyDescent="0.25">
      <c r="A35" t="str">
        <f>'2.kolo'!F19</f>
        <v>Chovanec Martin</v>
      </c>
      <c r="B35">
        <f>'2.kolo'!H20</f>
        <v>14</v>
      </c>
      <c r="C35">
        <f>'2.kolo'!G20</f>
        <v>14875</v>
      </c>
    </row>
    <row r="36" spans="1:3" x14ac:dyDescent="0.25">
      <c r="A36" t="str">
        <f>'2.kolo'!F21</f>
        <v>Haššo Martin</v>
      </c>
      <c r="B36">
        <f>'2.kolo'!H22</f>
        <v>9</v>
      </c>
      <c r="C36">
        <f>'2.kolo'!G22</f>
        <v>24925</v>
      </c>
    </row>
    <row r="37" spans="1:3" x14ac:dyDescent="0.25">
      <c r="A37" t="str">
        <f>'2.kolo'!F23</f>
        <v>Koháry Martin</v>
      </c>
      <c r="B37">
        <f>'2.kolo'!H24</f>
        <v>13</v>
      </c>
      <c r="C37">
        <f>'2.kolo'!G24</f>
        <v>18575</v>
      </c>
    </row>
    <row r="38" spans="1:3" x14ac:dyDescent="0.25">
      <c r="A38" t="str">
        <f>'2.kolo'!F25</f>
        <v>Schulz Norbert</v>
      </c>
      <c r="B38">
        <f>'2.kolo'!H26</f>
        <v>10</v>
      </c>
      <c r="C38">
        <f>'2.kolo'!G26</f>
        <v>24850</v>
      </c>
    </row>
    <row r="39" spans="1:3" x14ac:dyDescent="0.25">
      <c r="A39" t="str">
        <f>'2.kolo'!F27</f>
        <v>Mindák Tomáš</v>
      </c>
      <c r="B39">
        <f>'2.kolo'!H28</f>
        <v>5</v>
      </c>
      <c r="C39">
        <f>'2.kolo'!G28</f>
        <v>28600</v>
      </c>
    </row>
    <row r="40" spans="1:3" x14ac:dyDescent="0.25">
      <c r="A40" t="str">
        <f>'2.kolo'!F29</f>
        <v>Drozdík Gabriel</v>
      </c>
      <c r="B40">
        <f>'2.kolo'!H30</f>
        <v>3</v>
      </c>
      <c r="C40">
        <f>'2.kolo'!G30</f>
        <v>29000</v>
      </c>
    </row>
    <row r="41" spans="1:3" x14ac:dyDescent="0.25">
      <c r="A41" t="str">
        <f>'2.kolo'!F31</f>
        <v>Dolinay Stanislav</v>
      </c>
      <c r="B41">
        <f>'2.kolo'!H32</f>
        <v>11</v>
      </c>
      <c r="C41">
        <f>'2.kolo'!G32</f>
        <v>21250</v>
      </c>
    </row>
    <row r="42" spans="1:3" x14ac:dyDescent="0.25">
      <c r="A42" t="str">
        <f>'2.kolo'!F33</f>
        <v>Mechura Sándor</v>
      </c>
      <c r="B42">
        <f>'2.kolo'!H34</f>
        <v>4</v>
      </c>
      <c r="C42">
        <f>'2.kolo'!G34</f>
        <v>28925</v>
      </c>
    </row>
    <row r="43" spans="1:3" x14ac:dyDescent="0.25">
      <c r="A43" t="str">
        <f>'2.kolo'!F35</f>
        <v>b</v>
      </c>
      <c r="B43">
        <f>'2.kolo'!H36</f>
        <v>16</v>
      </c>
      <c r="C43">
        <f>'2.kolo'!G36</f>
        <v>-3</v>
      </c>
    </row>
    <row r="44" spans="1:3" x14ac:dyDescent="0.25">
      <c r="A44" t="str">
        <f>'2.kolo'!F37</f>
        <v>f</v>
      </c>
      <c r="B44">
        <f>'2.kolo'!H38</f>
        <v>17</v>
      </c>
      <c r="C44">
        <f>'2.kolo'!G38</f>
        <v>-4</v>
      </c>
    </row>
    <row r="45" spans="1:3" x14ac:dyDescent="0.25">
      <c r="A45" t="str">
        <f>'2.kolo'!F39</f>
        <v>j</v>
      </c>
      <c r="B45">
        <f>'2.kolo'!H40</f>
        <v>18</v>
      </c>
      <c r="C45">
        <f>'2.kolo'!G40</f>
        <v>-5</v>
      </c>
    </row>
    <row r="46" spans="1:3" x14ac:dyDescent="0.25">
      <c r="A46" t="str">
        <f>'2.kolo'!F41</f>
        <v>n</v>
      </c>
      <c r="B46">
        <f>'2.kolo'!H42</f>
        <v>19</v>
      </c>
      <c r="C46">
        <f>'2.kolo'!G42</f>
        <v>-6</v>
      </c>
    </row>
    <row r="47" spans="1:3" x14ac:dyDescent="0.25">
      <c r="A47" t="str">
        <f>'2.kolo'!F43</f>
        <v>s</v>
      </c>
      <c r="B47">
        <f>'2.kolo'!H44</f>
        <v>20</v>
      </c>
      <c r="C47">
        <f>'2.kolo'!G44</f>
        <v>-7</v>
      </c>
    </row>
    <row r="48" spans="1:3" x14ac:dyDescent="0.25">
      <c r="A48" t="str">
        <f>'2.kolo'!F45</f>
        <v>x</v>
      </c>
      <c r="B48">
        <f>'2.kolo'!H46</f>
        <v>21</v>
      </c>
      <c r="C48">
        <f>'2.kolo'!G46</f>
        <v>-8</v>
      </c>
    </row>
    <row r="49" spans="1:3" x14ac:dyDescent="0.25">
      <c r="A49" t="str">
        <f>'2.kolo'!F47</f>
        <v>ab</v>
      </c>
      <c r="B49">
        <f>'2.kolo'!H48</f>
        <v>22</v>
      </c>
      <c r="C49">
        <f>'2.kolo'!G48</f>
        <v>-9</v>
      </c>
    </row>
    <row r="50" spans="1:3" x14ac:dyDescent="0.25">
      <c r="A50" t="str">
        <f>'2.kolo'!F49</f>
        <v>af</v>
      </c>
      <c r="B50">
        <f>'2.kolo'!H50</f>
        <v>23</v>
      </c>
      <c r="C50">
        <f>'2.kolo'!G50</f>
        <v>-10</v>
      </c>
    </row>
    <row r="51" spans="1:3" x14ac:dyDescent="0.25">
      <c r="A51" t="str">
        <f>'2.kolo'!I5</f>
        <v>Púčková Veronika</v>
      </c>
      <c r="B51">
        <f>'2.kolo'!K6</f>
        <v>12</v>
      </c>
      <c r="C51">
        <f>'2.kolo'!J6</f>
        <v>28785</v>
      </c>
    </row>
    <row r="52" spans="1:3" x14ac:dyDescent="0.25">
      <c r="A52" t="str">
        <f>'2.kolo'!I7</f>
        <v>Buchan Vladimír</v>
      </c>
      <c r="B52">
        <f>'2.kolo'!K8</f>
        <v>14</v>
      </c>
      <c r="C52">
        <f>'2.kolo'!J8</f>
        <v>11325</v>
      </c>
    </row>
    <row r="53" spans="1:3" x14ac:dyDescent="0.25">
      <c r="A53">
        <f>'2.kolo'!I9</f>
        <v>0</v>
      </c>
      <c r="B53">
        <f>'2.kolo'!K10</f>
        <v>17</v>
      </c>
      <c r="C53">
        <f>'2.kolo'!J10</f>
        <v>0</v>
      </c>
    </row>
    <row r="54" spans="1:3" x14ac:dyDescent="0.25">
      <c r="A54" t="str">
        <f>'2.kolo'!I11</f>
        <v>Sárai Štefan</v>
      </c>
      <c r="B54">
        <f>'2.kolo'!K12</f>
        <v>13</v>
      </c>
      <c r="C54">
        <f>'2.kolo'!J12</f>
        <v>23075</v>
      </c>
    </row>
    <row r="55" spans="1:3" x14ac:dyDescent="0.25">
      <c r="A55" t="str">
        <f>'2.kolo'!I13</f>
        <v>Dohorák Gábor</v>
      </c>
      <c r="B55">
        <f>'2.kolo'!K14</f>
        <v>9</v>
      </c>
      <c r="C55">
        <f>'2.kolo'!J14</f>
        <v>32625</v>
      </c>
    </row>
    <row r="56" spans="1:3" x14ac:dyDescent="0.25">
      <c r="A56" t="str">
        <f>'2.kolo'!I15</f>
        <v>Rigó Peter</v>
      </c>
      <c r="B56">
        <f>'2.kolo'!K16</f>
        <v>4</v>
      </c>
      <c r="C56">
        <f>'2.kolo'!J16</f>
        <v>42250</v>
      </c>
    </row>
    <row r="57" spans="1:3" x14ac:dyDescent="0.25">
      <c r="A57" t="str">
        <f>'2.kolo'!I17</f>
        <v>Horváth Oskár</v>
      </c>
      <c r="B57">
        <f>'2.kolo'!K18</f>
        <v>11</v>
      </c>
      <c r="C57">
        <f>'2.kolo'!J18</f>
        <v>29775</v>
      </c>
    </row>
    <row r="58" spans="1:3" x14ac:dyDescent="0.25">
      <c r="A58" t="str">
        <f>'2.kolo'!I19</f>
        <v>Gažo Milan</v>
      </c>
      <c r="B58">
        <f>'2.kolo'!K20</f>
        <v>2</v>
      </c>
      <c r="C58">
        <f>'2.kolo'!J20</f>
        <v>45000</v>
      </c>
    </row>
    <row r="59" spans="1:3" x14ac:dyDescent="0.25">
      <c r="A59" t="str">
        <f>'2.kolo'!I21</f>
        <v>Struk Michal</v>
      </c>
      <c r="B59">
        <f>'2.kolo'!K22</f>
        <v>6</v>
      </c>
      <c r="C59">
        <f>'2.kolo'!J22</f>
        <v>38300</v>
      </c>
    </row>
    <row r="60" spans="1:3" x14ac:dyDescent="0.25">
      <c r="A60" t="str">
        <f>'2.kolo'!I23</f>
        <v>Báťa Erik</v>
      </c>
      <c r="B60">
        <f>'2.kolo'!K24</f>
        <v>8</v>
      </c>
      <c r="C60">
        <f>'2.kolo'!J24</f>
        <v>35075</v>
      </c>
    </row>
    <row r="61" spans="1:3" x14ac:dyDescent="0.25">
      <c r="A61" t="str">
        <f>'2.kolo'!I25</f>
        <v>Jenei Ľudovít</v>
      </c>
      <c r="B61">
        <f>'2.kolo'!K26</f>
        <v>3</v>
      </c>
      <c r="C61">
        <f>'2.kolo'!J26</f>
        <v>44300</v>
      </c>
    </row>
    <row r="62" spans="1:3" x14ac:dyDescent="0.25">
      <c r="A62" t="str">
        <f>'2.kolo'!I27</f>
        <v>Gabona Marek</v>
      </c>
      <c r="B62">
        <f>'2.kolo'!K28</f>
        <v>1</v>
      </c>
      <c r="C62">
        <f>'2.kolo'!J28</f>
        <v>63875</v>
      </c>
    </row>
    <row r="63" spans="1:3" x14ac:dyDescent="0.25">
      <c r="A63" t="str">
        <f>'2.kolo'!I29</f>
        <v>Kurcsik Attila</v>
      </c>
      <c r="B63">
        <f>'2.kolo'!K30</f>
        <v>5</v>
      </c>
      <c r="C63">
        <f>'2.kolo'!J30</f>
        <v>41300</v>
      </c>
    </row>
    <row r="64" spans="1:3" x14ac:dyDescent="0.25">
      <c r="A64" t="str">
        <f>'2.kolo'!I31</f>
        <v>Buranský Martin</v>
      </c>
      <c r="B64">
        <f>'2.kolo'!K32</f>
        <v>7</v>
      </c>
      <c r="C64">
        <f>'2.kolo'!J32</f>
        <v>35825</v>
      </c>
    </row>
    <row r="65" spans="1:3" x14ac:dyDescent="0.25">
      <c r="A65" t="str">
        <f>'2.kolo'!I33</f>
        <v>Gáspár József</v>
      </c>
      <c r="B65">
        <f>'2.kolo'!K34</f>
        <v>10</v>
      </c>
      <c r="C65">
        <f>'2.kolo'!J34</f>
        <v>32250</v>
      </c>
    </row>
    <row r="66" spans="1:3" x14ac:dyDescent="0.25">
      <c r="A66" t="str">
        <f>'2.kolo'!I35</f>
        <v>c</v>
      </c>
      <c r="B66">
        <f>'2.kolo'!K36</f>
        <v>16</v>
      </c>
      <c r="C66">
        <f>'2.kolo'!J36</f>
        <v>-3</v>
      </c>
    </row>
    <row r="67" spans="1:3" x14ac:dyDescent="0.25">
      <c r="A67" t="str">
        <f>'2.kolo'!I37</f>
        <v>g</v>
      </c>
      <c r="B67">
        <f>'2.kolo'!K38</f>
        <v>17</v>
      </c>
      <c r="C67">
        <f>'2.kolo'!J38</f>
        <v>-4</v>
      </c>
    </row>
    <row r="68" spans="1:3" x14ac:dyDescent="0.25">
      <c r="A68" t="str">
        <f>'2.kolo'!I39</f>
        <v>k</v>
      </c>
      <c r="B68">
        <f>'2.kolo'!K40</f>
        <v>18</v>
      </c>
      <c r="C68">
        <f>'2.kolo'!J40</f>
        <v>-5</v>
      </c>
    </row>
    <row r="69" spans="1:3" x14ac:dyDescent="0.25">
      <c r="A69" t="str">
        <f>'2.kolo'!I41</f>
        <v>o</v>
      </c>
      <c r="B69">
        <f>'2.kolo'!K42</f>
        <v>19</v>
      </c>
      <c r="C69">
        <f>'2.kolo'!J42</f>
        <v>-6</v>
      </c>
    </row>
    <row r="70" spans="1:3" x14ac:dyDescent="0.25">
      <c r="A70" t="str">
        <f>'2.kolo'!I43</f>
        <v>t</v>
      </c>
      <c r="B70">
        <f>'2.kolo'!K44</f>
        <v>20</v>
      </c>
      <c r="C70">
        <f>'2.kolo'!J44</f>
        <v>-7</v>
      </c>
    </row>
    <row r="71" spans="1:3" x14ac:dyDescent="0.25">
      <c r="A71" t="str">
        <f>'2.kolo'!I45</f>
        <v>y</v>
      </c>
      <c r="B71">
        <f>'2.kolo'!K46</f>
        <v>21</v>
      </c>
      <c r="C71">
        <f>'2.kolo'!J46</f>
        <v>-8</v>
      </c>
    </row>
    <row r="72" spans="1:3" x14ac:dyDescent="0.25">
      <c r="A72" t="str">
        <f>'2.kolo'!I47</f>
        <v>ac</v>
      </c>
      <c r="B72">
        <f>'2.kolo'!K48</f>
        <v>22</v>
      </c>
      <c r="C72">
        <f>'2.kolo'!J48</f>
        <v>-9</v>
      </c>
    </row>
    <row r="73" spans="1:3" x14ac:dyDescent="0.25">
      <c r="A73" t="str">
        <f>'2.kolo'!I49</f>
        <v>ag</v>
      </c>
      <c r="B73">
        <f>'2.kolo'!K50</f>
        <v>23</v>
      </c>
      <c r="C73">
        <f>'2.kolo'!J50</f>
        <v>-10</v>
      </c>
    </row>
    <row r="74" spans="1:3" x14ac:dyDescent="0.25">
      <c r="A74">
        <f>'2.kolo'!L5</f>
        <v>0</v>
      </c>
      <c r="B74">
        <f>'2.kolo'!N6</f>
        <v>0</v>
      </c>
      <c r="C74">
        <f>'2.kolo'!M6</f>
        <v>0</v>
      </c>
    </row>
    <row r="75" spans="1:3" x14ac:dyDescent="0.25">
      <c r="A75">
        <f>'2.kolo'!L7</f>
        <v>0</v>
      </c>
      <c r="B75">
        <f>'2.kolo'!N8</f>
        <v>0</v>
      </c>
      <c r="C75">
        <f>'2.kolo'!M8</f>
        <v>0</v>
      </c>
    </row>
    <row r="76" spans="1:3" x14ac:dyDescent="0.25">
      <c r="A76">
        <f>'2.kolo'!L9</f>
        <v>0</v>
      </c>
      <c r="B76">
        <f>'2.kolo'!N10</f>
        <v>0</v>
      </c>
      <c r="C76">
        <f>'2.kolo'!M10</f>
        <v>0</v>
      </c>
    </row>
    <row r="77" spans="1:3" x14ac:dyDescent="0.25">
      <c r="A77">
        <f>'2.kolo'!L11</f>
        <v>0</v>
      </c>
      <c r="B77">
        <f>'2.kolo'!N12</f>
        <v>0</v>
      </c>
      <c r="C77">
        <f>'2.kolo'!M12</f>
        <v>0</v>
      </c>
    </row>
    <row r="78" spans="1:3" x14ac:dyDescent="0.25">
      <c r="A78">
        <f>'2.kolo'!L13</f>
        <v>0</v>
      </c>
      <c r="B78">
        <f>'2.kolo'!N14</f>
        <v>0</v>
      </c>
      <c r="C78">
        <f>'2.kolo'!M14</f>
        <v>0</v>
      </c>
    </row>
    <row r="79" spans="1:3" x14ac:dyDescent="0.25">
      <c r="A79">
        <f>'2.kolo'!L15</f>
        <v>0</v>
      </c>
      <c r="B79">
        <f>'2.kolo'!N16</f>
        <v>0</v>
      </c>
      <c r="C79">
        <f>'2.kolo'!M16</f>
        <v>0</v>
      </c>
    </row>
    <row r="80" spans="1:3" x14ac:dyDescent="0.25">
      <c r="A80">
        <f>'2.kolo'!L17</f>
        <v>0</v>
      </c>
      <c r="B80">
        <f>'2.kolo'!N18</f>
        <v>0</v>
      </c>
      <c r="C80">
        <f>'2.kolo'!M18</f>
        <v>0</v>
      </c>
    </row>
    <row r="81" spans="1:3" x14ac:dyDescent="0.25">
      <c r="A81">
        <f>'2.kolo'!L19</f>
        <v>0</v>
      </c>
      <c r="B81">
        <f>'2.kolo'!N20</f>
        <v>0</v>
      </c>
      <c r="C81">
        <f>'2.kolo'!M20</f>
        <v>0</v>
      </c>
    </row>
    <row r="82" spans="1:3" x14ac:dyDescent="0.25">
      <c r="A82">
        <f>'2.kolo'!L21</f>
        <v>0</v>
      </c>
      <c r="B82">
        <f>'2.kolo'!N22</f>
        <v>0</v>
      </c>
      <c r="C82">
        <f>'2.kolo'!M22</f>
        <v>0</v>
      </c>
    </row>
    <row r="83" spans="1:3" x14ac:dyDescent="0.25">
      <c r="A83">
        <f>'2.kolo'!L23</f>
        <v>0</v>
      </c>
      <c r="B83">
        <f>'2.kolo'!N24</f>
        <v>0</v>
      </c>
      <c r="C83">
        <f>'2.kolo'!M24</f>
        <v>0</v>
      </c>
    </row>
    <row r="84" spans="1:3" x14ac:dyDescent="0.25">
      <c r="A84">
        <f>'2.kolo'!L25</f>
        <v>0</v>
      </c>
      <c r="B84">
        <f>'2.kolo'!N26</f>
        <v>0</v>
      </c>
      <c r="C84">
        <f>'2.kolo'!M26</f>
        <v>0</v>
      </c>
    </row>
    <row r="85" spans="1:3" x14ac:dyDescent="0.25">
      <c r="A85">
        <f>'2.kolo'!L27</f>
        <v>0</v>
      </c>
      <c r="B85">
        <f>'2.kolo'!N28</f>
        <v>0</v>
      </c>
      <c r="C85">
        <f>'2.kolo'!M28</f>
        <v>0</v>
      </c>
    </row>
    <row r="86" spans="1:3" x14ac:dyDescent="0.25">
      <c r="A86">
        <f>'2.kolo'!L29</f>
        <v>0</v>
      </c>
      <c r="B86">
        <f>'2.kolo'!N30</f>
        <v>0</v>
      </c>
      <c r="C86">
        <f>'2.kolo'!M30</f>
        <v>0</v>
      </c>
    </row>
    <row r="87" spans="1:3" x14ac:dyDescent="0.25">
      <c r="A87">
        <f>'2.kolo'!L31</f>
        <v>0</v>
      </c>
      <c r="B87">
        <f>'2.kolo'!N32</f>
        <v>0</v>
      </c>
      <c r="C87">
        <f>'2.kolo'!M32</f>
        <v>0</v>
      </c>
    </row>
    <row r="88" spans="1:3" x14ac:dyDescent="0.25">
      <c r="A88">
        <f>'2.kolo'!L33</f>
        <v>0</v>
      </c>
      <c r="B88">
        <f>'2.kolo'!N34</f>
        <v>0</v>
      </c>
      <c r="C88">
        <f>'2.kolo'!M34</f>
        <v>0</v>
      </c>
    </row>
    <row r="89" spans="1:3" x14ac:dyDescent="0.25">
      <c r="A89" t="str">
        <f>'2.kolo'!L35</f>
        <v>d</v>
      </c>
      <c r="B89">
        <f>'2.kolo'!N36</f>
        <v>16</v>
      </c>
      <c r="C89">
        <f>'2.kolo'!M36</f>
        <v>-3</v>
      </c>
    </row>
    <row r="90" spans="1:3" x14ac:dyDescent="0.25">
      <c r="A90" t="str">
        <f>'2.kolo'!L37</f>
        <v>h</v>
      </c>
      <c r="B90">
        <f>'2.kolo'!N38</f>
        <v>17</v>
      </c>
      <c r="C90">
        <f>'2.kolo'!M38</f>
        <v>-4</v>
      </c>
    </row>
    <row r="91" spans="1:3" x14ac:dyDescent="0.25">
      <c r="A91" t="str">
        <f>'2.kolo'!L39</f>
        <v>l</v>
      </c>
      <c r="B91">
        <f>'2.kolo'!N40</f>
        <v>18</v>
      </c>
      <c r="C91">
        <f>'2.kolo'!M40</f>
        <v>-5</v>
      </c>
    </row>
    <row r="92" spans="1:3" x14ac:dyDescent="0.25">
      <c r="A92" t="str">
        <f>'2.kolo'!L41</f>
        <v>p</v>
      </c>
      <c r="B92">
        <f>'2.kolo'!N42</f>
        <v>19</v>
      </c>
      <c r="C92">
        <f>'2.kolo'!M42</f>
        <v>-6</v>
      </c>
    </row>
    <row r="93" spans="1:3" x14ac:dyDescent="0.25">
      <c r="A93" t="str">
        <f>'2.kolo'!L43</f>
        <v>u</v>
      </c>
      <c r="B93">
        <f>'2.kolo'!N44</f>
        <v>20</v>
      </c>
      <c r="C93">
        <f>'2.kolo'!M44</f>
        <v>-7</v>
      </c>
    </row>
    <row r="94" spans="1:3" x14ac:dyDescent="0.25">
      <c r="A94" t="str">
        <f>'2.kolo'!L45</f>
        <v>z</v>
      </c>
      <c r="B94">
        <f>'2.kolo'!N46</f>
        <v>21</v>
      </c>
      <c r="C94">
        <f>'2.kolo'!M46</f>
        <v>-8</v>
      </c>
    </row>
    <row r="95" spans="1:3" x14ac:dyDescent="0.25">
      <c r="A95" t="str">
        <f>'2.kolo'!L47</f>
        <v>ad</v>
      </c>
      <c r="B95">
        <f>'2.kolo'!N48</f>
        <v>22</v>
      </c>
      <c r="C95">
        <f>'2.kolo'!M48</f>
        <v>-9</v>
      </c>
    </row>
    <row r="96" spans="1:3" x14ac:dyDescent="0.25">
      <c r="A96" t="str">
        <f>'2.kolo'!L49</f>
        <v>ah</v>
      </c>
      <c r="B96">
        <f>'2.kolo'!N50</f>
        <v>23</v>
      </c>
      <c r="C96">
        <f>'2.kolo'!M50</f>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pageSetUpPr fitToPage="1"/>
  </sheetPr>
  <dimension ref="A1:AT51"/>
  <sheetViews>
    <sheetView showGridLines="0" zoomScale="85" zoomScaleNormal="85" workbookViewId="0">
      <selection activeCell="I12" sqref="I12"/>
    </sheetView>
  </sheetViews>
  <sheetFormatPr defaultRowHeight="13.2" x14ac:dyDescent="0.25"/>
  <cols>
    <col min="1" max="1" width="5" style="8" customWidth="1"/>
    <col min="2" max="2" width="22.88671875" style="8" customWidth="1"/>
    <col min="3" max="3" width="5.6640625" style="8" customWidth="1"/>
    <col min="4" max="4" width="14.33203125" style="8" customWidth="1"/>
    <col min="5" max="5" width="5.5546875" style="8" customWidth="1"/>
    <col min="6" max="6" width="5.6640625" style="8" customWidth="1"/>
    <col min="7" max="7" width="9.6640625" style="8" customWidth="1"/>
    <col min="8" max="9" width="5.6640625" style="8" customWidth="1"/>
    <col min="10" max="10" width="9.6640625" style="8" customWidth="1"/>
    <col min="11" max="11" width="5.6640625" style="8" customWidth="1"/>
    <col min="12" max="12" width="5.6640625" style="8" hidden="1" customWidth="1"/>
    <col min="13" max="13" width="9.6640625" style="8" hidden="1" customWidth="1"/>
    <col min="14" max="14" width="5.6640625" style="8" hidden="1" customWidth="1"/>
    <col min="15" max="15" width="9.33203125" style="8" customWidth="1"/>
    <col min="16" max="16" width="12.6640625" customWidth="1"/>
    <col min="17" max="17" width="6.109375" customWidth="1"/>
    <col min="18" max="18" width="2.6640625" customWidth="1"/>
    <col min="20" max="22" width="9.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2" width="9.109375" hidden="1" customWidth="1"/>
    <col min="43" max="43" width="8.88671875" hidden="1" customWidth="1"/>
    <col min="44" max="44" width="10.109375" hidden="1" customWidth="1"/>
    <col min="45" max="45" width="7.88671875" hidden="1" customWidth="1"/>
    <col min="46" max="46" width="10" hidden="1" customWidth="1"/>
    <col min="47" max="47" width="5.33203125" customWidth="1"/>
    <col min="48" max="49" width="9.109375" customWidth="1"/>
  </cols>
  <sheetData>
    <row r="1" spans="1:46" ht="15" customHeight="1" thickBot="1" x14ac:dyDescent="0.45">
      <c r="A1" s="172" t="s">
        <v>281</v>
      </c>
      <c r="B1" s="173"/>
      <c r="C1" s="174" t="s">
        <v>282</v>
      </c>
      <c r="D1" s="174"/>
      <c r="E1" s="174"/>
      <c r="F1" s="174"/>
      <c r="G1" s="174"/>
      <c r="H1" s="174"/>
      <c r="I1" s="174"/>
      <c r="J1" s="174"/>
      <c r="K1" s="174"/>
      <c r="L1" s="174"/>
      <c r="M1" s="174"/>
      <c r="N1" s="174"/>
      <c r="O1" s="174"/>
      <c r="P1" s="174"/>
      <c r="Q1" s="175"/>
    </row>
    <row r="2" spans="1:46" ht="10.95" customHeight="1" x14ac:dyDescent="0.25">
      <c r="A2" s="180"/>
      <c r="B2" s="176" t="s">
        <v>280</v>
      </c>
      <c r="C2" s="177" t="s">
        <v>4</v>
      </c>
      <c r="D2" s="178"/>
      <c r="E2" s="179"/>
      <c r="F2" s="177" t="s">
        <v>5</v>
      </c>
      <c r="G2" s="178"/>
      <c r="H2" s="179"/>
      <c r="I2" s="177" t="s">
        <v>6</v>
      </c>
      <c r="J2" s="178"/>
      <c r="K2" s="179"/>
      <c r="L2" s="177" t="s">
        <v>7</v>
      </c>
      <c r="M2" s="178"/>
      <c r="N2" s="178"/>
      <c r="O2" s="184" t="s">
        <v>13</v>
      </c>
      <c r="P2" s="184" t="s">
        <v>14</v>
      </c>
      <c r="Q2" s="187" t="s">
        <v>11</v>
      </c>
    </row>
    <row r="3" spans="1:46" x14ac:dyDescent="0.25">
      <c r="A3" s="180"/>
      <c r="B3" s="176"/>
      <c r="C3" s="181" t="s">
        <v>8</v>
      </c>
      <c r="D3" s="182"/>
      <c r="E3" s="183"/>
      <c r="F3" s="181" t="s">
        <v>8</v>
      </c>
      <c r="G3" s="182"/>
      <c r="H3" s="183"/>
      <c r="I3" s="181" t="s">
        <v>8</v>
      </c>
      <c r="J3" s="182"/>
      <c r="K3" s="183"/>
      <c r="L3" s="181" t="s">
        <v>8</v>
      </c>
      <c r="M3" s="182"/>
      <c r="N3" s="182"/>
      <c r="O3" s="185"/>
      <c r="P3" s="185"/>
      <c r="Q3" s="187"/>
      <c r="AE3" s="10"/>
      <c r="AF3" s="11"/>
    </row>
    <row r="4" spans="1:46" ht="13.8" thickBot="1" x14ac:dyDescent="0.3">
      <c r="A4" s="180"/>
      <c r="B4" s="176"/>
      <c r="C4" s="66" t="s">
        <v>9</v>
      </c>
      <c r="D4" s="67" t="s">
        <v>10</v>
      </c>
      <c r="E4" s="68" t="s">
        <v>0</v>
      </c>
      <c r="F4" s="66" t="s">
        <v>9</v>
      </c>
      <c r="G4" s="67" t="s">
        <v>10</v>
      </c>
      <c r="H4" s="68" t="s">
        <v>0</v>
      </c>
      <c r="I4" s="66" t="s">
        <v>9</v>
      </c>
      <c r="J4" s="67" t="s">
        <v>10</v>
      </c>
      <c r="K4" s="68" t="s">
        <v>0</v>
      </c>
      <c r="L4" s="66" t="s">
        <v>9</v>
      </c>
      <c r="M4" s="67" t="s">
        <v>10</v>
      </c>
      <c r="N4" s="69" t="s">
        <v>0</v>
      </c>
      <c r="O4" s="186"/>
      <c r="P4" s="186"/>
      <c r="Q4" s="187"/>
      <c r="AE4" s="10"/>
      <c r="AF4" s="11"/>
      <c r="AJ4" s="21"/>
      <c r="AK4" s="21"/>
      <c r="AL4" s="21"/>
    </row>
    <row r="5" spans="1:46" ht="15.9" customHeight="1" x14ac:dyDescent="0.25">
      <c r="A5" s="154">
        <v>1</v>
      </c>
      <c r="B5" s="156" t="str">
        <f>'Zoznam tímov a pretekárov'!A3</f>
        <v>Bratislava III. -                     My fishing SR</v>
      </c>
      <c r="C5" s="158" t="s">
        <v>150</v>
      </c>
      <c r="D5" s="159"/>
      <c r="E5" s="81"/>
      <c r="F5" s="158" t="s">
        <v>309</v>
      </c>
      <c r="G5" s="188"/>
      <c r="H5" s="81"/>
      <c r="I5" s="189" t="s">
        <v>152</v>
      </c>
      <c r="J5" s="190"/>
      <c r="K5" s="81"/>
      <c r="L5" s="158"/>
      <c r="M5" s="188"/>
      <c r="N5" s="81"/>
      <c r="O5" s="160">
        <f>SUM(E6+H6+K6+N6)</f>
        <v>36</v>
      </c>
      <c r="P5" s="162">
        <f>SUM(D6+G6+J6+M6)</f>
        <v>63475</v>
      </c>
      <c r="Q5" s="164">
        <f>AD6</f>
        <v>14</v>
      </c>
      <c r="Y5" s="166" t="s">
        <v>21</v>
      </c>
      <c r="Z5" s="167"/>
      <c r="AA5" s="167"/>
      <c r="AB5" s="167"/>
      <c r="AC5" s="167"/>
      <c r="AD5" s="168"/>
      <c r="AE5" s="166" t="s">
        <v>22</v>
      </c>
      <c r="AF5" s="167"/>
      <c r="AG5" s="167"/>
      <c r="AH5" s="168"/>
      <c r="AI5" s="166" t="s">
        <v>23</v>
      </c>
      <c r="AJ5" s="167"/>
      <c r="AK5" s="167"/>
      <c r="AL5" s="168"/>
      <c r="AM5" s="166" t="s">
        <v>24</v>
      </c>
      <c r="AN5" s="167"/>
      <c r="AO5" s="167"/>
      <c r="AP5" s="168"/>
      <c r="AQ5" s="166" t="s">
        <v>25</v>
      </c>
      <c r="AR5" s="167"/>
      <c r="AS5" s="167"/>
      <c r="AT5" s="168"/>
    </row>
    <row r="6" spans="1:46" ht="14.4" thickBot="1" x14ac:dyDescent="0.3">
      <c r="A6" s="155"/>
      <c r="B6" s="157"/>
      <c r="C6" s="27" t="s">
        <v>307</v>
      </c>
      <c r="D6" s="28">
        <v>26950</v>
      </c>
      <c r="E6" s="32">
        <f>IF(ISBLANK(D6),0,IF(ISBLANK(C5),0,IF(E5 = "D",MAX($A$5:$A$50) + 1,AH6)))</f>
        <v>11</v>
      </c>
      <c r="F6" s="27" t="s">
        <v>310</v>
      </c>
      <c r="G6" s="28">
        <v>24625</v>
      </c>
      <c r="H6" s="32">
        <f>IF(ISBLANK(G6),0,IF(ISBLANK(F5),0,IF(H5 = "D",MAX($A$5:$A$50) + 1,AL6)))</f>
        <v>11</v>
      </c>
      <c r="I6" s="27" t="s">
        <v>323</v>
      </c>
      <c r="J6" s="28">
        <v>11900</v>
      </c>
      <c r="K6" s="32">
        <f>IF(ISBLANK(J6),0,IF(ISBLANK(I5),0,IF(K5 = "D",MAX($A$5:$A$50) + 1,AP6)))</f>
        <v>14</v>
      </c>
      <c r="L6" s="85"/>
      <c r="M6" s="28"/>
      <c r="N6" s="32">
        <f>IF(ISBLANK(M6),0,IF(ISBLANK(L5),0,IF(N5 = "D",MAX($A$5:$A$50) + 1,AT6)))</f>
        <v>0</v>
      </c>
      <c r="O6" s="161"/>
      <c r="P6" s="163"/>
      <c r="Q6" s="165"/>
      <c r="Y6" s="12">
        <f>O5</f>
        <v>36</v>
      </c>
      <c r="Z6" s="13">
        <f>P5</f>
        <v>63475</v>
      </c>
      <c r="AA6" s="8">
        <f>RANK(Y6,$Y$6:$Y$26,1)</f>
        <v>14</v>
      </c>
      <c r="AB6" s="8">
        <f>RANK(Z6,$Z$6:$Z$26,0)</f>
        <v>13</v>
      </c>
      <c r="AC6" s="8">
        <f>AA6+AB6*0.00001</f>
        <v>14.00013</v>
      </c>
      <c r="AD6" s="24">
        <f>RANK(AC6,$AC$6:$AC$26,1)</f>
        <v>14</v>
      </c>
      <c r="AE6" s="17">
        <f>D6</f>
        <v>26950</v>
      </c>
      <c r="AF6" s="18">
        <f t="shared" ref="AF6:AF28" si="0">IF(D5="d",MAX($A$5:$A$50) +1,RANK(AE6,$AE$6:$AE$28))</f>
        <v>11</v>
      </c>
      <c r="AG6" s="8">
        <f>COUNTIF($AF$6:$AF$28,AF6)</f>
        <v>1</v>
      </c>
      <c r="AH6" s="22">
        <f>IF(AG6 &gt; 1,IF(MOD(AG6,2) = 0,((AF6*2+AG6-1)/2),(AF6*2+AG6-1)/2),IF(AG6=1,AF6,(AF6*2+AG6-1)/2))</f>
        <v>11</v>
      </c>
      <c r="AI6" s="17">
        <f>G6</f>
        <v>24625</v>
      </c>
      <c r="AJ6">
        <f t="shared" ref="AJ6:AJ28" si="1">IF(F5="d",MAX($A$5:$A$50) +1,RANK(AI6,$AI$6:$AI$28,0))</f>
        <v>11</v>
      </c>
      <c r="AK6" s="8">
        <f>COUNTIF($AJ$6:$AJ$28,AJ6)</f>
        <v>1</v>
      </c>
      <c r="AL6" s="22">
        <f>IF(AK6 &gt; 1,IF(MOD(AK6,2) = 0,((AJ6*2+AK6-1)/2),(AJ6*2+AK6-1)/2),IF(AK6=1,AJ6,(AJ6*2+AK6-1)/2))</f>
        <v>11</v>
      </c>
      <c r="AM6" s="17">
        <f>J6</f>
        <v>11900</v>
      </c>
      <c r="AN6" s="18">
        <f t="shared" ref="AN6:AN28" si="2">IF(J5="d",MAX($A$5:$A$50) +1,RANK(AM6,$AM$6:$AM$28,0))</f>
        <v>14</v>
      </c>
      <c r="AO6" s="8">
        <f>COUNTIF($AN$6:$AN$28,AN6)</f>
        <v>1</v>
      </c>
      <c r="AP6" s="22">
        <f>IF(AO6 &gt; 1,IF(MOD(AO6,2) = 0,((AN6*2+AO6-1)/2),(AN6*2+AO6-1)/2),IF(AO6=1,AN6,(AN6*2+AO6-1)/2))</f>
        <v>14</v>
      </c>
      <c r="AQ6" s="17">
        <f>M6</f>
        <v>0</v>
      </c>
      <c r="AR6" s="18">
        <f t="shared" ref="AR6:AR28" si="3">IF(M5="d",MAX($A$5:$A$50) +1,RANK(AQ6,$AQ$6:$AQ$28,0))</f>
        <v>1</v>
      </c>
      <c r="AS6" s="8">
        <f>COUNTIF($AR$6:$AR$28,AR6)</f>
        <v>15</v>
      </c>
      <c r="AT6" s="22">
        <f>IF(AS6 &gt; 1,IF(MOD(AS6,2) = 0,((AR6*2+AS6-1)/2),(AR6*2+AS6-1)/2),IF(AS6=1,AR6,(AR6*2+AS6-1)/2))</f>
        <v>8</v>
      </c>
    </row>
    <row r="7" spans="1:46" ht="15.9" customHeight="1" x14ac:dyDescent="0.25">
      <c r="A7" s="154">
        <v>2</v>
      </c>
      <c r="B7" s="156" t="str">
        <f>'Zoznam tímov a pretekárov'!A5</f>
        <v>Bratislava V.                  - Abramis A</v>
      </c>
      <c r="C7" s="158" t="s">
        <v>154</v>
      </c>
      <c r="D7" s="159"/>
      <c r="E7" s="81"/>
      <c r="F7" s="158" t="s">
        <v>156</v>
      </c>
      <c r="G7" s="159"/>
      <c r="H7" s="81"/>
      <c r="I7" s="158" t="s">
        <v>155</v>
      </c>
      <c r="J7" s="159"/>
      <c r="K7" s="81"/>
      <c r="L7" s="158"/>
      <c r="M7" s="159"/>
      <c r="N7" s="81"/>
      <c r="O7" s="160">
        <f>SUM(E8+H8+K8+N8)</f>
        <v>33</v>
      </c>
      <c r="P7" s="162">
        <f>SUM(D8+G8+J8+M8)</f>
        <v>57950</v>
      </c>
      <c r="Q7" s="164">
        <f>AD7</f>
        <v>13</v>
      </c>
      <c r="Y7" s="12">
        <f>O7</f>
        <v>33</v>
      </c>
      <c r="Z7" s="13">
        <f>P7</f>
        <v>57950</v>
      </c>
      <c r="AA7" s="8">
        <f t="shared" ref="AA7:AA26" si="4">RANK(Y7,$Y$6:$Y$26,1)</f>
        <v>11</v>
      </c>
      <c r="AB7" s="8">
        <f t="shared" ref="AB7:AB26" si="5">RANK(Z7,$Z$6:$Z$26,0)</f>
        <v>14</v>
      </c>
      <c r="AC7" s="8">
        <f t="shared" ref="AC7:AC26" si="6">AA7+AB7*0.00001</f>
        <v>11.00014</v>
      </c>
      <c r="AD7" s="24">
        <f t="shared" ref="AD7:AD26" si="7">RANK(AC7,$AC$6:$AC$26,1)</f>
        <v>13</v>
      </c>
      <c r="AE7" s="17">
        <f>D8</f>
        <v>34125</v>
      </c>
      <c r="AF7" s="18">
        <f t="shared" si="0"/>
        <v>6</v>
      </c>
      <c r="AG7" s="8">
        <f t="shared" ref="AG7:AG28" si="8">COUNTIF($AF$6:$AF$28,AF7)</f>
        <v>1</v>
      </c>
      <c r="AH7" s="22">
        <f t="shared" ref="AH7:AH26" si="9">IF(AG7 &gt; 1,IF(MOD(AG7,2) = 0,((AF7*2+AG7-1)/2),(AF7*2+AG7-1)/2),IF(AG7=1,AF7,(AF7*2+AG7-1)/2))</f>
        <v>6</v>
      </c>
      <c r="AI7" s="17">
        <f>G8</f>
        <v>10425</v>
      </c>
      <c r="AJ7">
        <f t="shared" si="1"/>
        <v>14</v>
      </c>
      <c r="AK7" s="8">
        <f t="shared" ref="AK7:AK28" si="10">COUNTIF($AJ$6:$AJ$28,AJ7)</f>
        <v>1</v>
      </c>
      <c r="AL7" s="22">
        <f t="shared" ref="AL7:AL26" si="11">IF(AK7 &gt; 1,IF(MOD(AK7,2) = 0,((AJ7*2+AK7-1)/2),(AJ7*2+AK7-1)/2),IF(AK7=1,AJ7,(AJ7*2+AK7-1)/2))</f>
        <v>14</v>
      </c>
      <c r="AM7" s="17">
        <f>J8</f>
        <v>13400</v>
      </c>
      <c r="AN7" s="18">
        <f t="shared" si="2"/>
        <v>13</v>
      </c>
      <c r="AO7" s="8">
        <f t="shared" ref="AO7:AO28" si="12">COUNTIF($AN$6:$AN$28,AN7)</f>
        <v>1</v>
      </c>
      <c r="AP7" s="22">
        <f t="shared" ref="AP7:AP26" si="13">IF(AO7 &gt; 1,IF(MOD(AO7,2) = 0,((AN7*2+AO7-1)/2),(AN7*2+AO7-1)/2),IF(AO7=1,AN7,(AN7*2+AO7-1)/2))</f>
        <v>13</v>
      </c>
      <c r="AQ7" s="17">
        <f>M8</f>
        <v>0</v>
      </c>
      <c r="AR7" s="18">
        <f t="shared" si="3"/>
        <v>1</v>
      </c>
      <c r="AS7" s="8">
        <f t="shared" ref="AS7:AS28" si="14">COUNTIF($AR$6:$AR$28,AR7)</f>
        <v>15</v>
      </c>
      <c r="AT7" s="22">
        <f t="shared" ref="AT7:AT26" si="15">IF(AS7 &gt; 1,IF(MOD(AS7,2) = 0,((AR7*2+AS7-1)/2),(AR7*2+AS7-1)/2),IF(AS7=1,AR7,(AR7*2+AS7-1)/2))</f>
        <v>8</v>
      </c>
    </row>
    <row r="8" spans="1:46" ht="14.4" thickBot="1" x14ac:dyDescent="0.3">
      <c r="A8" s="155"/>
      <c r="B8" s="157"/>
      <c r="C8" s="27" t="s">
        <v>290</v>
      </c>
      <c r="D8" s="28">
        <v>34125</v>
      </c>
      <c r="E8" s="32">
        <f>IF(ISBLANK(D8),0,IF(ISBLANK(C7),0,IF(E7 = "D",MAX($A$5:$A$50) + 1,AH7)))</f>
        <v>6</v>
      </c>
      <c r="F8" s="27" t="s">
        <v>311</v>
      </c>
      <c r="G8" s="28">
        <v>10425</v>
      </c>
      <c r="H8" s="32">
        <f>IF(ISBLANK(G8),0,IF(ISBLANK(F7),0,IF(H7 = "D",MAX($A$5:$A$50) + 1,AL7)))</f>
        <v>14</v>
      </c>
      <c r="I8" s="139" t="s">
        <v>324</v>
      </c>
      <c r="J8" s="28">
        <v>13400</v>
      </c>
      <c r="K8" s="32">
        <f>IF(ISBLANK(J8),0,IF(ISBLANK(I7),0,IF(K7 = "D",MAX($A$5:$A$50) + 1,AP7)))</f>
        <v>13</v>
      </c>
      <c r="L8" s="85"/>
      <c r="M8" s="28"/>
      <c r="N8" s="32">
        <f>IF(ISBLANK(M8),0,IF(ISBLANK(L7),0,IF(N7 = "D",MAX($A$5:$A$50) + 1,AT7)))</f>
        <v>0</v>
      </c>
      <c r="O8" s="161"/>
      <c r="P8" s="163"/>
      <c r="Q8" s="165"/>
      <c r="Y8" s="12">
        <f>O9</f>
        <v>51</v>
      </c>
      <c r="Z8" s="13">
        <f>P9</f>
        <v>0</v>
      </c>
      <c r="AA8" s="8">
        <f t="shared" si="4"/>
        <v>15</v>
      </c>
      <c r="AB8" s="8">
        <f t="shared" si="5"/>
        <v>15</v>
      </c>
      <c r="AC8" s="8">
        <f t="shared" si="6"/>
        <v>15.00015</v>
      </c>
      <c r="AD8" s="24">
        <f t="shared" si="7"/>
        <v>15</v>
      </c>
      <c r="AE8" s="17">
        <f>D10</f>
        <v>0</v>
      </c>
      <c r="AF8" s="18">
        <f t="shared" si="0"/>
        <v>15</v>
      </c>
      <c r="AG8" s="8">
        <f t="shared" si="8"/>
        <v>1</v>
      </c>
      <c r="AH8" s="22">
        <f t="shared" si="9"/>
        <v>15</v>
      </c>
      <c r="AI8" s="17">
        <f>G10</f>
        <v>0</v>
      </c>
      <c r="AJ8">
        <f t="shared" si="1"/>
        <v>15</v>
      </c>
      <c r="AK8" s="8">
        <f t="shared" si="10"/>
        <v>1</v>
      </c>
      <c r="AL8" s="22">
        <f t="shared" si="11"/>
        <v>15</v>
      </c>
      <c r="AM8" s="17">
        <f>J10</f>
        <v>0</v>
      </c>
      <c r="AN8" s="18">
        <f t="shared" si="2"/>
        <v>15</v>
      </c>
      <c r="AO8" s="8">
        <f t="shared" si="12"/>
        <v>1</v>
      </c>
      <c r="AP8" s="22">
        <f t="shared" si="13"/>
        <v>15</v>
      </c>
      <c r="AQ8" s="17">
        <f>M10</f>
        <v>0</v>
      </c>
      <c r="AR8" s="18">
        <f t="shared" si="3"/>
        <v>1</v>
      </c>
      <c r="AS8" s="8">
        <f t="shared" si="14"/>
        <v>15</v>
      </c>
      <c r="AT8" s="22">
        <f t="shared" si="15"/>
        <v>8</v>
      </c>
    </row>
    <row r="9" spans="1:46" ht="15.9" customHeight="1" x14ac:dyDescent="0.25">
      <c r="A9" s="169">
        <v>3</v>
      </c>
      <c r="B9" s="156" t="str">
        <f>'Zoznam tímov a pretekárov'!A7</f>
        <v>Dunajská Lužná MVDE</v>
      </c>
      <c r="C9" s="158"/>
      <c r="D9" s="159"/>
      <c r="E9" s="81"/>
      <c r="F9" s="158"/>
      <c r="G9" s="159"/>
      <c r="H9" s="81"/>
      <c r="I9" s="158"/>
      <c r="J9" s="159"/>
      <c r="K9" s="81"/>
      <c r="L9" s="158"/>
      <c r="M9" s="159"/>
      <c r="N9" s="81"/>
      <c r="O9" s="160">
        <f>SUM(E10+H10+K10+N10)</f>
        <v>51</v>
      </c>
      <c r="P9" s="162">
        <f>SUM(D10+G10+J10+M10)</f>
        <v>0</v>
      </c>
      <c r="Q9" s="164">
        <v>15</v>
      </c>
      <c r="Y9" s="12">
        <f>O11</f>
        <v>20</v>
      </c>
      <c r="Z9" s="13">
        <f>P11</f>
        <v>109600</v>
      </c>
      <c r="AA9" s="8">
        <f t="shared" si="4"/>
        <v>6</v>
      </c>
      <c r="AB9" s="8">
        <f t="shared" si="5"/>
        <v>5</v>
      </c>
      <c r="AC9" s="8">
        <f t="shared" si="6"/>
        <v>6.0000499999999999</v>
      </c>
      <c r="AD9" s="24">
        <f t="shared" si="7"/>
        <v>6</v>
      </c>
      <c r="AE9" s="17">
        <f>D12</f>
        <v>33150</v>
      </c>
      <c r="AF9" s="18">
        <f t="shared" si="0"/>
        <v>8</v>
      </c>
      <c r="AG9" s="8">
        <f t="shared" si="8"/>
        <v>1</v>
      </c>
      <c r="AH9" s="22">
        <f t="shared" si="9"/>
        <v>8</v>
      </c>
      <c r="AI9" s="17">
        <f>G12</f>
        <v>36350</v>
      </c>
      <c r="AJ9">
        <f t="shared" si="1"/>
        <v>4</v>
      </c>
      <c r="AK9" s="8">
        <f t="shared" si="10"/>
        <v>1</v>
      </c>
      <c r="AL9" s="22">
        <f t="shared" si="11"/>
        <v>4</v>
      </c>
      <c r="AM9" s="17">
        <f>J12</f>
        <v>40100</v>
      </c>
      <c r="AN9" s="18">
        <f t="shared" si="2"/>
        <v>8</v>
      </c>
      <c r="AO9" s="8">
        <f t="shared" si="12"/>
        <v>1</v>
      </c>
      <c r="AP9" s="22">
        <f t="shared" si="13"/>
        <v>8</v>
      </c>
      <c r="AQ9" s="17">
        <f>M12</f>
        <v>0</v>
      </c>
      <c r="AR9" s="18">
        <f t="shared" si="3"/>
        <v>1</v>
      </c>
      <c r="AS9" s="8">
        <f t="shared" si="14"/>
        <v>15</v>
      </c>
      <c r="AT9" s="22">
        <f t="shared" si="15"/>
        <v>8</v>
      </c>
    </row>
    <row r="10" spans="1:46" ht="14.4" thickBot="1" x14ac:dyDescent="0.3">
      <c r="A10" s="169"/>
      <c r="B10" s="157"/>
      <c r="C10" s="27"/>
      <c r="D10" s="28"/>
      <c r="E10" s="32">
        <v>17</v>
      </c>
      <c r="F10" s="27"/>
      <c r="G10" s="28"/>
      <c r="H10" s="32">
        <v>17</v>
      </c>
      <c r="I10" s="85"/>
      <c r="J10" s="28"/>
      <c r="K10" s="32"/>
      <c r="L10" s="27"/>
      <c r="M10" s="28"/>
      <c r="N10" s="32">
        <v>17</v>
      </c>
      <c r="O10" s="161"/>
      <c r="P10" s="163"/>
      <c r="Q10" s="165"/>
      <c r="Y10" s="12">
        <f>O13</f>
        <v>11</v>
      </c>
      <c r="Z10" s="13">
        <f>P13</f>
        <v>131600</v>
      </c>
      <c r="AA10" s="8">
        <f t="shared" si="4"/>
        <v>2</v>
      </c>
      <c r="AB10" s="8">
        <f t="shared" si="5"/>
        <v>3</v>
      </c>
      <c r="AC10" s="8">
        <f t="shared" si="6"/>
        <v>2.0000300000000002</v>
      </c>
      <c r="AD10" s="24">
        <f t="shared" si="7"/>
        <v>3</v>
      </c>
      <c r="AE10" s="17">
        <f>D14</f>
        <v>40875</v>
      </c>
      <c r="AF10" s="18">
        <f t="shared" si="0"/>
        <v>2</v>
      </c>
      <c r="AG10" s="8">
        <f t="shared" si="8"/>
        <v>1</v>
      </c>
      <c r="AH10" s="22">
        <f t="shared" si="9"/>
        <v>2</v>
      </c>
      <c r="AI10" s="17">
        <f>G14</f>
        <v>30850</v>
      </c>
      <c r="AJ10">
        <f t="shared" si="1"/>
        <v>8</v>
      </c>
      <c r="AK10" s="8">
        <f t="shared" si="10"/>
        <v>1</v>
      </c>
      <c r="AL10" s="22">
        <f t="shared" si="11"/>
        <v>8</v>
      </c>
      <c r="AM10" s="17">
        <f>J14</f>
        <v>59875</v>
      </c>
      <c r="AN10" s="18">
        <f t="shared" si="2"/>
        <v>1</v>
      </c>
      <c r="AO10" s="8">
        <f t="shared" si="12"/>
        <v>1</v>
      </c>
      <c r="AP10" s="22">
        <f t="shared" si="13"/>
        <v>1</v>
      </c>
      <c r="AQ10" s="17">
        <f>M14</f>
        <v>0</v>
      </c>
      <c r="AR10" s="18">
        <f t="shared" si="3"/>
        <v>1</v>
      </c>
      <c r="AS10" s="8">
        <f t="shared" si="14"/>
        <v>15</v>
      </c>
      <c r="AT10" s="22">
        <f t="shared" si="15"/>
        <v>8</v>
      </c>
    </row>
    <row r="11" spans="1:46" ht="15.9" customHeight="1" x14ac:dyDescent="0.25">
      <c r="A11" s="154">
        <v>4</v>
      </c>
      <c r="B11" s="156" t="str">
        <f>'Zoznam tímov a pretekárov'!A9</f>
        <v>Dunajská Streda Arapaima FFT</v>
      </c>
      <c r="C11" s="158" t="s">
        <v>167</v>
      </c>
      <c r="D11" s="159"/>
      <c r="E11" s="81"/>
      <c r="F11" s="158" t="s">
        <v>165</v>
      </c>
      <c r="G11" s="159"/>
      <c r="H11" s="81"/>
      <c r="I11" s="158" t="s">
        <v>168</v>
      </c>
      <c r="J11" s="159"/>
      <c r="K11" s="81"/>
      <c r="L11" s="158"/>
      <c r="M11" s="159"/>
      <c r="N11" s="81"/>
      <c r="O11" s="160">
        <f>SUM(E12+H12+K12+N12)</f>
        <v>20</v>
      </c>
      <c r="P11" s="162">
        <f>SUM(D12+G12+J12+M12)</f>
        <v>109600</v>
      </c>
      <c r="Q11" s="164">
        <f>AD9</f>
        <v>6</v>
      </c>
      <c r="Y11" s="12">
        <f>O15</f>
        <v>33</v>
      </c>
      <c r="Z11" s="13">
        <f>P15</f>
        <v>79500</v>
      </c>
      <c r="AA11" s="8">
        <f t="shared" si="4"/>
        <v>11</v>
      </c>
      <c r="AB11" s="8">
        <f t="shared" si="5"/>
        <v>10</v>
      </c>
      <c r="AC11" s="8">
        <f t="shared" si="6"/>
        <v>11.0001</v>
      </c>
      <c r="AD11" s="24">
        <f t="shared" si="7"/>
        <v>11</v>
      </c>
      <c r="AE11" s="17">
        <f>D16</f>
        <v>24275</v>
      </c>
      <c r="AF11" s="18">
        <f t="shared" si="0"/>
        <v>12</v>
      </c>
      <c r="AG11" s="8">
        <f t="shared" si="8"/>
        <v>1</v>
      </c>
      <c r="AH11" s="22">
        <f t="shared" si="9"/>
        <v>12</v>
      </c>
      <c r="AI11" s="17">
        <f>G16</f>
        <v>22600</v>
      </c>
      <c r="AJ11">
        <f t="shared" si="1"/>
        <v>12</v>
      </c>
      <c r="AK11" s="8">
        <f t="shared" si="10"/>
        <v>1</v>
      </c>
      <c r="AL11" s="22">
        <f t="shared" si="11"/>
        <v>12</v>
      </c>
      <c r="AM11" s="17">
        <f>J16</f>
        <v>32625</v>
      </c>
      <c r="AN11" s="18">
        <f t="shared" si="2"/>
        <v>9</v>
      </c>
      <c r="AO11" s="8">
        <f t="shared" si="12"/>
        <v>1</v>
      </c>
      <c r="AP11" s="22">
        <f t="shared" si="13"/>
        <v>9</v>
      </c>
      <c r="AQ11" s="17">
        <f>M16</f>
        <v>0</v>
      </c>
      <c r="AR11" s="18">
        <f t="shared" si="3"/>
        <v>1</v>
      </c>
      <c r="AS11" s="8">
        <f t="shared" si="14"/>
        <v>15</v>
      </c>
      <c r="AT11" s="22">
        <f t="shared" si="15"/>
        <v>8</v>
      </c>
    </row>
    <row r="12" spans="1:46" ht="14.4" thickBot="1" x14ac:dyDescent="0.3">
      <c r="A12" s="155"/>
      <c r="B12" s="157"/>
      <c r="C12" s="27" t="s">
        <v>289</v>
      </c>
      <c r="D12" s="28">
        <v>33150</v>
      </c>
      <c r="E12" s="32">
        <f>IF(ISBLANK(D12),0,IF(ISBLANK(C11),0,IF(E11 = "D",MAX($A$5:$A$50) + 1,AH9)))</f>
        <v>8</v>
      </c>
      <c r="F12" s="27" t="s">
        <v>336</v>
      </c>
      <c r="G12" s="28">
        <v>36350</v>
      </c>
      <c r="H12" s="32">
        <f>IF(ISBLANK(G12),0,IF(ISBLANK(F11),0,IF(H11 = "D",MAX($A$5:$A$50) + 1,AL9)))</f>
        <v>4</v>
      </c>
      <c r="I12" s="139" t="s">
        <v>325</v>
      </c>
      <c r="J12" s="28">
        <v>40100</v>
      </c>
      <c r="K12" s="32">
        <f>IF(ISBLANK(J12),0,IF(ISBLANK(I11),0,IF(K11 = "D",MAX($A$5:$A$50) + 1,AP9)))</f>
        <v>8</v>
      </c>
      <c r="L12" s="27"/>
      <c r="M12" s="28"/>
      <c r="N12" s="32">
        <f>IF(ISBLANK(M12),0,IF(ISBLANK(L11),0,IF(N11 = "D",MAX($A$5:$A$50) + 1,AT9)))</f>
        <v>0</v>
      </c>
      <c r="O12" s="161"/>
      <c r="P12" s="163"/>
      <c r="Q12" s="165"/>
      <c r="U12" s="21"/>
      <c r="V12" s="21"/>
      <c r="W12" s="21"/>
      <c r="Y12" s="12">
        <f>O17</f>
        <v>11</v>
      </c>
      <c r="Z12" s="13">
        <f>P17</f>
        <v>134300</v>
      </c>
      <c r="AA12" s="8">
        <f t="shared" si="4"/>
        <v>2</v>
      </c>
      <c r="AB12" s="8">
        <f t="shared" si="5"/>
        <v>2</v>
      </c>
      <c r="AC12" s="8">
        <f t="shared" si="6"/>
        <v>2.0000200000000001</v>
      </c>
      <c r="AD12" s="24">
        <f t="shared" si="7"/>
        <v>2</v>
      </c>
      <c r="AE12" s="17">
        <f>D18</f>
        <v>53850</v>
      </c>
      <c r="AF12" s="18">
        <f t="shared" si="0"/>
        <v>1</v>
      </c>
      <c r="AG12" s="8">
        <f t="shared" si="8"/>
        <v>1</v>
      </c>
      <c r="AH12" s="22">
        <f t="shared" si="9"/>
        <v>1</v>
      </c>
      <c r="AI12" s="17">
        <f>G18</f>
        <v>30875</v>
      </c>
      <c r="AJ12">
        <f t="shared" si="1"/>
        <v>7</v>
      </c>
      <c r="AK12" s="8">
        <f t="shared" si="10"/>
        <v>1</v>
      </c>
      <c r="AL12" s="22">
        <f t="shared" si="11"/>
        <v>7</v>
      </c>
      <c r="AM12" s="17">
        <f>J18</f>
        <v>49575</v>
      </c>
      <c r="AN12" s="18">
        <f t="shared" si="2"/>
        <v>3</v>
      </c>
      <c r="AO12" s="8">
        <f t="shared" si="12"/>
        <v>1</v>
      </c>
      <c r="AP12" s="22">
        <f t="shared" si="13"/>
        <v>3</v>
      </c>
      <c r="AQ12" s="17">
        <f>M18</f>
        <v>0</v>
      </c>
      <c r="AR12" s="18">
        <f t="shared" si="3"/>
        <v>1</v>
      </c>
      <c r="AS12" s="8">
        <f t="shared" si="14"/>
        <v>15</v>
      </c>
      <c r="AT12" s="22">
        <f t="shared" si="15"/>
        <v>8</v>
      </c>
    </row>
    <row r="13" spans="1:46" ht="15.9" customHeight="1" x14ac:dyDescent="0.25">
      <c r="A13" s="169">
        <v>5</v>
      </c>
      <c r="B13" s="156" t="str">
        <f>'Zoznam tímov a pretekárov'!A11</f>
        <v>Dunajská Streda Arapaima MT</v>
      </c>
      <c r="C13" s="158" t="s">
        <v>170</v>
      </c>
      <c r="D13" s="159"/>
      <c r="E13" s="81"/>
      <c r="F13" s="158" t="s">
        <v>172</v>
      </c>
      <c r="G13" s="159"/>
      <c r="H13" s="81"/>
      <c r="I13" s="158" t="s">
        <v>171</v>
      </c>
      <c r="J13" s="159"/>
      <c r="K13" s="81"/>
      <c r="L13" s="158"/>
      <c r="M13" s="159"/>
      <c r="N13" s="81"/>
      <c r="O13" s="160">
        <f>SUM(E14+H14+K14+N14)</f>
        <v>11</v>
      </c>
      <c r="P13" s="162">
        <f>SUM(D14+G14+J14+M14)</f>
        <v>131600</v>
      </c>
      <c r="Q13" s="164">
        <f>AD10</f>
        <v>3</v>
      </c>
      <c r="U13" s="21"/>
      <c r="V13" s="21"/>
      <c r="W13" s="21"/>
      <c r="Y13" s="12">
        <f>O19</f>
        <v>24</v>
      </c>
      <c r="Z13" s="13">
        <f>P19</f>
        <v>94025</v>
      </c>
      <c r="AA13" s="8">
        <f t="shared" si="4"/>
        <v>8</v>
      </c>
      <c r="AB13" s="8">
        <f t="shared" si="5"/>
        <v>8</v>
      </c>
      <c r="AC13" s="8">
        <f t="shared" si="6"/>
        <v>8.0000800000000005</v>
      </c>
      <c r="AD13" s="24">
        <f t="shared" si="7"/>
        <v>8</v>
      </c>
      <c r="AE13" s="17">
        <f>D20</f>
        <v>14850</v>
      </c>
      <c r="AF13" s="18">
        <f t="shared" si="0"/>
        <v>14</v>
      </c>
      <c r="AG13" s="8">
        <f t="shared" si="8"/>
        <v>1</v>
      </c>
      <c r="AH13" s="22">
        <f t="shared" si="9"/>
        <v>14</v>
      </c>
      <c r="AI13" s="17">
        <f>G20</f>
        <v>32725</v>
      </c>
      <c r="AJ13">
        <f t="shared" si="1"/>
        <v>6</v>
      </c>
      <c r="AK13" s="8">
        <f t="shared" si="10"/>
        <v>1</v>
      </c>
      <c r="AL13" s="22">
        <f t="shared" si="11"/>
        <v>6</v>
      </c>
      <c r="AM13" s="17">
        <f>J20</f>
        <v>46450</v>
      </c>
      <c r="AN13" s="18">
        <f t="shared" si="2"/>
        <v>4</v>
      </c>
      <c r="AO13" s="8">
        <f t="shared" si="12"/>
        <v>1</v>
      </c>
      <c r="AP13" s="22">
        <f t="shared" si="13"/>
        <v>4</v>
      </c>
      <c r="AQ13" s="17">
        <f>M20</f>
        <v>0</v>
      </c>
      <c r="AR13" s="18">
        <f t="shared" si="3"/>
        <v>1</v>
      </c>
      <c r="AS13" s="8">
        <f t="shared" si="14"/>
        <v>15</v>
      </c>
      <c r="AT13" s="22">
        <f t="shared" si="15"/>
        <v>8</v>
      </c>
    </row>
    <row r="14" spans="1:46" ht="14.4" thickBot="1" x14ac:dyDescent="0.3">
      <c r="A14" s="169"/>
      <c r="B14" s="157"/>
      <c r="C14" s="27" t="s">
        <v>296</v>
      </c>
      <c r="D14" s="28">
        <v>40875</v>
      </c>
      <c r="E14" s="32">
        <f>IF(ISBLANK(D14),0,IF(ISBLANK(C13),0,IF(E13 = "D",MAX($A$5:$A$50) + 1,AH10)))</f>
        <v>2</v>
      </c>
      <c r="F14" s="27" t="s">
        <v>312</v>
      </c>
      <c r="G14" s="28">
        <v>30850</v>
      </c>
      <c r="H14" s="32">
        <f>IF(ISBLANK(G14),0,IF(ISBLANK(F13),0,IF(H13 = "D",MAX($A$5:$A$50) + 1,AL10)))</f>
        <v>8</v>
      </c>
      <c r="I14" s="139" t="s">
        <v>326</v>
      </c>
      <c r="J14" s="28">
        <v>59875</v>
      </c>
      <c r="K14" s="32">
        <f>IF(ISBLANK(J14),0,IF(ISBLANK(I13),0,IF(K13 = "D",MAX($A$5:$A$50) + 1,AP10)))</f>
        <v>1</v>
      </c>
      <c r="L14" s="27"/>
      <c r="M14" s="28"/>
      <c r="N14" s="32">
        <f>IF(ISBLANK(M14),0,IF(ISBLANK(L13),0,IF(N13 = "D",MAX($A$5:$A$50) + 1,AT10)))</f>
        <v>0</v>
      </c>
      <c r="O14" s="161"/>
      <c r="P14" s="163"/>
      <c r="Q14" s="165"/>
      <c r="U14" s="21"/>
      <c r="V14" s="21"/>
      <c r="W14" s="21"/>
      <c r="Y14" s="12">
        <f>O21</f>
        <v>12</v>
      </c>
      <c r="Z14" s="13">
        <f>P21</f>
        <v>117225</v>
      </c>
      <c r="AA14" s="8">
        <f t="shared" si="4"/>
        <v>4</v>
      </c>
      <c r="AB14" s="8">
        <f t="shared" si="5"/>
        <v>4</v>
      </c>
      <c r="AC14" s="8">
        <f t="shared" si="6"/>
        <v>4.0000400000000003</v>
      </c>
      <c r="AD14" s="24">
        <f t="shared" si="7"/>
        <v>4</v>
      </c>
      <c r="AE14" s="17">
        <f>D22</f>
        <v>34250</v>
      </c>
      <c r="AF14" s="18">
        <f t="shared" si="0"/>
        <v>5</v>
      </c>
      <c r="AG14" s="8">
        <f t="shared" si="8"/>
        <v>1</v>
      </c>
      <c r="AH14" s="22">
        <f t="shared" si="9"/>
        <v>5</v>
      </c>
      <c r="AI14" s="17">
        <f>G22</f>
        <v>32875</v>
      </c>
      <c r="AJ14">
        <f t="shared" si="1"/>
        <v>5</v>
      </c>
      <c r="AK14" s="8">
        <f t="shared" si="10"/>
        <v>1</v>
      </c>
      <c r="AL14" s="22">
        <f t="shared" si="11"/>
        <v>5</v>
      </c>
      <c r="AM14" s="17">
        <f>J22</f>
        <v>50100</v>
      </c>
      <c r="AN14" s="18">
        <f t="shared" si="2"/>
        <v>2</v>
      </c>
      <c r="AO14" s="8">
        <f t="shared" si="12"/>
        <v>1</v>
      </c>
      <c r="AP14" s="22">
        <f t="shared" si="13"/>
        <v>2</v>
      </c>
      <c r="AQ14" s="17">
        <f>M22</f>
        <v>0</v>
      </c>
      <c r="AR14" s="18">
        <f t="shared" si="3"/>
        <v>1</v>
      </c>
      <c r="AS14" s="8">
        <f t="shared" si="14"/>
        <v>15</v>
      </c>
      <c r="AT14" s="22">
        <f t="shared" si="15"/>
        <v>8</v>
      </c>
    </row>
    <row r="15" spans="1:46" ht="15.9" customHeight="1" x14ac:dyDescent="0.25">
      <c r="A15" s="154">
        <v>6</v>
      </c>
      <c r="B15" s="156" t="str">
        <f>'Zoznam tímov a pretekárov'!A13</f>
        <v>Dunajská Streda Haldorádo</v>
      </c>
      <c r="C15" s="158" t="s">
        <v>177</v>
      </c>
      <c r="D15" s="159"/>
      <c r="E15" s="81"/>
      <c r="F15" s="158" t="s">
        <v>176</v>
      </c>
      <c r="G15" s="159"/>
      <c r="H15" s="81"/>
      <c r="I15" s="158" t="s">
        <v>175</v>
      </c>
      <c r="J15" s="159"/>
      <c r="K15" s="81"/>
      <c r="L15" s="158"/>
      <c r="M15" s="159"/>
      <c r="N15" s="81"/>
      <c r="O15" s="160">
        <f>SUM(E16+H16+K16+N16)</f>
        <v>33</v>
      </c>
      <c r="P15" s="162">
        <f>SUM(D16+G16+J16+M16)</f>
        <v>79500</v>
      </c>
      <c r="Q15" s="164">
        <f>AD11</f>
        <v>11</v>
      </c>
      <c r="Y15" s="12">
        <f>O23</f>
        <v>17</v>
      </c>
      <c r="Z15" s="13">
        <f>P23</f>
        <v>108650</v>
      </c>
      <c r="AA15" s="8">
        <f t="shared" si="4"/>
        <v>5</v>
      </c>
      <c r="AB15" s="8">
        <f t="shared" si="5"/>
        <v>6</v>
      </c>
      <c r="AC15" s="8">
        <f t="shared" si="6"/>
        <v>5.0000600000000004</v>
      </c>
      <c r="AD15" s="24">
        <f t="shared" si="7"/>
        <v>5</v>
      </c>
      <c r="AE15" s="17">
        <f>D24</f>
        <v>36375</v>
      </c>
      <c r="AF15" s="18">
        <f t="shared" si="0"/>
        <v>4</v>
      </c>
      <c r="AG15" s="8">
        <f t="shared" si="8"/>
        <v>1</v>
      </c>
      <c r="AH15" s="22">
        <f t="shared" si="9"/>
        <v>4</v>
      </c>
      <c r="AI15" s="17">
        <f>G24</f>
        <v>40900</v>
      </c>
      <c r="AJ15">
        <f t="shared" si="1"/>
        <v>3</v>
      </c>
      <c r="AK15" s="8">
        <f t="shared" si="10"/>
        <v>1</v>
      </c>
      <c r="AL15" s="22">
        <f t="shared" si="11"/>
        <v>3</v>
      </c>
      <c r="AM15" s="17">
        <f>J24</f>
        <v>31375</v>
      </c>
      <c r="AN15" s="18">
        <f t="shared" si="2"/>
        <v>10</v>
      </c>
      <c r="AO15" s="8">
        <f t="shared" si="12"/>
        <v>1</v>
      </c>
      <c r="AP15" s="22">
        <f t="shared" si="13"/>
        <v>10</v>
      </c>
      <c r="AQ15" s="17">
        <f>M24</f>
        <v>0</v>
      </c>
      <c r="AR15" s="18">
        <f t="shared" si="3"/>
        <v>1</v>
      </c>
      <c r="AS15" s="8">
        <f t="shared" si="14"/>
        <v>15</v>
      </c>
      <c r="AT15" s="22">
        <f t="shared" si="15"/>
        <v>8</v>
      </c>
    </row>
    <row r="16" spans="1:46" ht="14.4" thickBot="1" x14ac:dyDescent="0.3">
      <c r="A16" s="155"/>
      <c r="B16" s="157"/>
      <c r="C16" s="27" t="s">
        <v>294</v>
      </c>
      <c r="D16" s="28">
        <v>24275</v>
      </c>
      <c r="E16" s="32">
        <f>IF(ISBLANK(D16),0,IF(ISBLANK(C15),0,IF(E15 = "D",MAX($A$5:$A$50) + 1,AH11)))</f>
        <v>12</v>
      </c>
      <c r="F16" s="27" t="s">
        <v>313</v>
      </c>
      <c r="G16" s="28">
        <v>22600</v>
      </c>
      <c r="H16" s="32">
        <f>IF(ISBLANK(G16),0,IF(ISBLANK(F15),0,IF(H15 = "D",MAX($A$5:$A$50) + 1,AL11)))</f>
        <v>12</v>
      </c>
      <c r="I16" s="139" t="s">
        <v>327</v>
      </c>
      <c r="J16" s="28">
        <v>32625</v>
      </c>
      <c r="K16" s="32">
        <f>IF(ISBLANK(J16),0,IF(ISBLANK(I15),0,IF(K15 = "D",MAX($A$5:$A$50) + 1,AP11)))</f>
        <v>9</v>
      </c>
      <c r="L16" s="27"/>
      <c r="M16" s="28"/>
      <c r="N16" s="32">
        <f>IF(ISBLANK(M16),0,IF(ISBLANK(L15),0,IF(N15 = "D",MAX($A$5:$A$50) + 1,AT11)))</f>
        <v>0</v>
      </c>
      <c r="O16" s="161"/>
      <c r="P16" s="163"/>
      <c r="Q16" s="165"/>
      <c r="Y16" s="12">
        <f>O25</f>
        <v>26</v>
      </c>
      <c r="Z16" s="13">
        <f>P25</f>
        <v>99575</v>
      </c>
      <c r="AA16" s="8">
        <f t="shared" si="4"/>
        <v>9</v>
      </c>
      <c r="AB16" s="8">
        <f t="shared" si="5"/>
        <v>7</v>
      </c>
      <c r="AC16" s="8">
        <f t="shared" si="6"/>
        <v>9.0000699999999991</v>
      </c>
      <c r="AD16" s="24">
        <f t="shared" si="7"/>
        <v>9</v>
      </c>
      <c r="AE16" s="17">
        <f>D26</f>
        <v>30525</v>
      </c>
      <c r="AF16" s="18">
        <f t="shared" si="0"/>
        <v>10</v>
      </c>
      <c r="AG16" s="8">
        <f t="shared" si="8"/>
        <v>1</v>
      </c>
      <c r="AH16" s="22">
        <f t="shared" si="9"/>
        <v>10</v>
      </c>
      <c r="AI16" s="17">
        <f>G26</f>
        <v>26000</v>
      </c>
      <c r="AJ16">
        <f t="shared" si="1"/>
        <v>10</v>
      </c>
      <c r="AK16" s="8">
        <f t="shared" si="10"/>
        <v>1</v>
      </c>
      <c r="AL16" s="22">
        <f t="shared" si="11"/>
        <v>10</v>
      </c>
      <c r="AM16" s="17">
        <f>J26</f>
        <v>43050</v>
      </c>
      <c r="AN16" s="18">
        <f t="shared" si="2"/>
        <v>6</v>
      </c>
      <c r="AO16" s="8">
        <f t="shared" si="12"/>
        <v>1</v>
      </c>
      <c r="AP16" s="22">
        <f t="shared" si="13"/>
        <v>6</v>
      </c>
      <c r="AQ16" s="17">
        <f>M26</f>
        <v>0</v>
      </c>
      <c r="AR16" s="18">
        <f t="shared" si="3"/>
        <v>1</v>
      </c>
      <c r="AS16" s="8">
        <f t="shared" si="14"/>
        <v>15</v>
      </c>
      <c r="AT16" s="22">
        <f t="shared" si="15"/>
        <v>8</v>
      </c>
    </row>
    <row r="17" spans="1:46" ht="15.9" customHeight="1" x14ac:dyDescent="0.25">
      <c r="A17" s="169">
        <v>7</v>
      </c>
      <c r="B17" s="156" t="str">
        <f>'Zoznam tímov a pretekárov'!A15</f>
        <v xml:space="preserve">Dunajská Streda Szenzál     </v>
      </c>
      <c r="C17" s="170" t="s">
        <v>184</v>
      </c>
      <c r="D17" s="171"/>
      <c r="E17" s="81"/>
      <c r="F17" s="158" t="s">
        <v>181</v>
      </c>
      <c r="G17" s="159"/>
      <c r="H17" s="81"/>
      <c r="I17" s="158" t="s">
        <v>183</v>
      </c>
      <c r="J17" s="159"/>
      <c r="K17" s="81"/>
      <c r="L17" s="158"/>
      <c r="M17" s="159"/>
      <c r="N17" s="81"/>
      <c r="O17" s="160">
        <f>SUM(E18+H18+K18+N18)</f>
        <v>11</v>
      </c>
      <c r="P17" s="162">
        <f>SUM(D18+G18+J18+M18)</f>
        <v>134300</v>
      </c>
      <c r="Q17" s="164">
        <f>AD12</f>
        <v>2</v>
      </c>
      <c r="Y17" s="12">
        <f>O27</f>
        <v>23</v>
      </c>
      <c r="Z17" s="13">
        <f>P27</f>
        <v>91625</v>
      </c>
      <c r="AA17" s="8">
        <f t="shared" si="4"/>
        <v>7</v>
      </c>
      <c r="AB17" s="8">
        <f t="shared" si="5"/>
        <v>9</v>
      </c>
      <c r="AC17" s="8">
        <f t="shared" si="6"/>
        <v>7.0000900000000001</v>
      </c>
      <c r="AD17" s="24">
        <f t="shared" si="7"/>
        <v>7</v>
      </c>
      <c r="AE17" s="17">
        <f>D28</f>
        <v>31925</v>
      </c>
      <c r="AF17" s="18">
        <f t="shared" si="0"/>
        <v>9</v>
      </c>
      <c r="AG17" s="8">
        <f t="shared" si="8"/>
        <v>1</v>
      </c>
      <c r="AH17" s="22">
        <f t="shared" si="9"/>
        <v>9</v>
      </c>
      <c r="AI17" s="17">
        <f>G28</f>
        <v>41625</v>
      </c>
      <c r="AJ17">
        <f t="shared" si="1"/>
        <v>2</v>
      </c>
      <c r="AK17" s="8">
        <f t="shared" si="10"/>
        <v>1</v>
      </c>
      <c r="AL17" s="22">
        <f t="shared" si="11"/>
        <v>2</v>
      </c>
      <c r="AM17" s="17">
        <f>J28</f>
        <v>18075</v>
      </c>
      <c r="AN17" s="18">
        <f t="shared" si="2"/>
        <v>12</v>
      </c>
      <c r="AO17" s="8">
        <f t="shared" si="12"/>
        <v>1</v>
      </c>
      <c r="AP17" s="22">
        <f t="shared" si="13"/>
        <v>12</v>
      </c>
      <c r="AQ17" s="17">
        <f>M28</f>
        <v>0</v>
      </c>
      <c r="AR17" s="18">
        <f t="shared" si="3"/>
        <v>1</v>
      </c>
      <c r="AS17" s="8">
        <f t="shared" si="14"/>
        <v>15</v>
      </c>
      <c r="AT17" s="22">
        <f t="shared" si="15"/>
        <v>8</v>
      </c>
    </row>
    <row r="18" spans="1:46" ht="14.4" thickBot="1" x14ac:dyDescent="0.3">
      <c r="A18" s="169"/>
      <c r="B18" s="157"/>
      <c r="C18" s="85" t="s">
        <v>305</v>
      </c>
      <c r="D18" s="28">
        <v>53850</v>
      </c>
      <c r="E18" s="32">
        <f>IF(ISBLANK(D18),0,IF(ISBLANK(C17),0,IF(E17 = "D",MAX($A$5:$A$50) + 1,AH12)))</f>
        <v>1</v>
      </c>
      <c r="F18" s="27" t="s">
        <v>314</v>
      </c>
      <c r="G18" s="28">
        <v>30875</v>
      </c>
      <c r="H18" s="32">
        <f>IF(ISBLANK(G18),0,IF(ISBLANK(F17),0,IF(H17 = "D",MAX($A$5:$A$50) + 1,AL12)))</f>
        <v>7</v>
      </c>
      <c r="I18" s="139" t="s">
        <v>337</v>
      </c>
      <c r="J18" s="28">
        <v>49575</v>
      </c>
      <c r="K18" s="32">
        <f>IF(ISBLANK(J18),0,IF(ISBLANK(I17),0,IF(K17 = "D",MAX($A$5:$A$50) + 1,AP12)))</f>
        <v>3</v>
      </c>
      <c r="L18" s="27"/>
      <c r="M18" s="28"/>
      <c r="N18" s="32">
        <f>IF(ISBLANK(M18),0,IF(ISBLANK(L17),0,IF(N17 = "D",MAX($A$5:$A$50) + 1,AT12)))</f>
        <v>0</v>
      </c>
      <c r="O18" s="161"/>
      <c r="P18" s="163"/>
      <c r="Q18" s="165"/>
      <c r="Y18" s="12">
        <f>O29</f>
        <v>33</v>
      </c>
      <c r="Z18" s="13">
        <f>P29</f>
        <v>77850</v>
      </c>
      <c r="AA18" s="8">
        <f t="shared" si="4"/>
        <v>11</v>
      </c>
      <c r="AB18" s="8">
        <f t="shared" si="5"/>
        <v>12</v>
      </c>
      <c r="AC18" s="8">
        <f t="shared" si="6"/>
        <v>11.000120000000001</v>
      </c>
      <c r="AD18" s="24">
        <f t="shared" si="7"/>
        <v>12</v>
      </c>
      <c r="AE18" s="17">
        <f>D30</f>
        <v>22825</v>
      </c>
      <c r="AF18" s="18">
        <f t="shared" si="0"/>
        <v>13</v>
      </c>
      <c r="AG18" s="8">
        <f t="shared" si="8"/>
        <v>1</v>
      </c>
      <c r="AH18" s="22">
        <f t="shared" si="9"/>
        <v>13</v>
      </c>
      <c r="AI18" s="17">
        <f>G30</f>
        <v>14800</v>
      </c>
      <c r="AJ18">
        <f t="shared" si="1"/>
        <v>13</v>
      </c>
      <c r="AK18" s="8">
        <f t="shared" si="10"/>
        <v>1</v>
      </c>
      <c r="AL18" s="22">
        <f t="shared" si="11"/>
        <v>13</v>
      </c>
      <c r="AM18" s="17">
        <f>J30</f>
        <v>40225</v>
      </c>
      <c r="AN18" s="18">
        <f t="shared" si="2"/>
        <v>7</v>
      </c>
      <c r="AO18" s="8">
        <f t="shared" si="12"/>
        <v>1</v>
      </c>
      <c r="AP18" s="22">
        <f t="shared" si="13"/>
        <v>7</v>
      </c>
      <c r="AQ18" s="17">
        <f>M30</f>
        <v>0</v>
      </c>
      <c r="AR18" s="18">
        <f t="shared" si="3"/>
        <v>1</v>
      </c>
      <c r="AS18" s="8">
        <f t="shared" si="14"/>
        <v>15</v>
      </c>
      <c r="AT18" s="22">
        <f t="shared" si="15"/>
        <v>8</v>
      </c>
    </row>
    <row r="19" spans="1:46" ht="15.9" customHeight="1" x14ac:dyDescent="0.25">
      <c r="A19" s="154">
        <v>8</v>
      </c>
      <c r="B19" s="156" t="str">
        <f>'Zoznam tímov a pretekárov'!A17</f>
        <v xml:space="preserve">Galanta             Sensas </v>
      </c>
      <c r="C19" s="158" t="s">
        <v>291</v>
      </c>
      <c r="D19" s="159"/>
      <c r="E19" s="81"/>
      <c r="F19" s="158" t="s">
        <v>187</v>
      </c>
      <c r="G19" s="159"/>
      <c r="H19" s="81"/>
      <c r="I19" s="158" t="s">
        <v>185</v>
      </c>
      <c r="J19" s="159"/>
      <c r="K19" s="81"/>
      <c r="L19" s="158"/>
      <c r="M19" s="159"/>
      <c r="N19" s="81"/>
      <c r="O19" s="160">
        <f>SUM(E20+H20+K20+N20)</f>
        <v>24</v>
      </c>
      <c r="P19" s="162">
        <f>SUM(D20+G20+J20+M20)</f>
        <v>94025</v>
      </c>
      <c r="Q19" s="164">
        <f>AD13</f>
        <v>8</v>
      </c>
      <c r="Y19" s="12">
        <f>O31</f>
        <v>27</v>
      </c>
      <c r="Z19" s="13">
        <f>P31</f>
        <v>79325</v>
      </c>
      <c r="AA19" s="8">
        <f t="shared" si="4"/>
        <v>10</v>
      </c>
      <c r="AB19" s="8">
        <f t="shared" si="5"/>
        <v>11</v>
      </c>
      <c r="AC19" s="8">
        <f t="shared" si="6"/>
        <v>10.000109999999999</v>
      </c>
      <c r="AD19" s="24">
        <f t="shared" si="7"/>
        <v>10</v>
      </c>
      <c r="AE19" s="17">
        <f>D32</f>
        <v>33275</v>
      </c>
      <c r="AF19" s="18">
        <f t="shared" si="0"/>
        <v>7</v>
      </c>
      <c r="AG19" s="8">
        <f t="shared" si="8"/>
        <v>1</v>
      </c>
      <c r="AH19" s="22">
        <f t="shared" si="9"/>
        <v>7</v>
      </c>
      <c r="AI19" s="17">
        <f>G32</f>
        <v>27350</v>
      </c>
      <c r="AJ19">
        <f t="shared" si="1"/>
        <v>9</v>
      </c>
      <c r="AK19" s="8">
        <f t="shared" si="10"/>
        <v>1</v>
      </c>
      <c r="AL19" s="22">
        <f t="shared" si="11"/>
        <v>9</v>
      </c>
      <c r="AM19" s="17">
        <f>J32</f>
        <v>18700</v>
      </c>
      <c r="AN19" s="18">
        <f t="shared" si="2"/>
        <v>11</v>
      </c>
      <c r="AO19" s="8">
        <f t="shared" si="12"/>
        <v>1</v>
      </c>
      <c r="AP19" s="22">
        <f t="shared" si="13"/>
        <v>11</v>
      </c>
      <c r="AQ19" s="17">
        <f>M32</f>
        <v>0</v>
      </c>
      <c r="AR19" s="18">
        <f t="shared" si="3"/>
        <v>1</v>
      </c>
      <c r="AS19" s="8">
        <f t="shared" si="14"/>
        <v>15</v>
      </c>
      <c r="AT19" s="22">
        <f t="shared" si="15"/>
        <v>8</v>
      </c>
    </row>
    <row r="20" spans="1:46" ht="14.4" thickBot="1" x14ac:dyDescent="0.3">
      <c r="A20" s="155"/>
      <c r="B20" s="157"/>
      <c r="C20" s="27" t="s">
        <v>292</v>
      </c>
      <c r="D20" s="28">
        <v>14850</v>
      </c>
      <c r="E20" s="32">
        <f>IF(ISBLANK(D20),0,IF(ISBLANK(C19),0,IF(E19 = "D",MAX($A$5:$A$50) + 1,AH13)))</f>
        <v>14</v>
      </c>
      <c r="F20" s="139" t="s">
        <v>315</v>
      </c>
      <c r="G20" s="28">
        <v>32725</v>
      </c>
      <c r="H20" s="32">
        <f>IF(ISBLANK(G20),0,IF(ISBLANK(F19),0,IF(H19 = "D",MAX($A$5:$A$50) + 1,AL13)))</f>
        <v>6</v>
      </c>
      <c r="I20" s="85" t="s">
        <v>328</v>
      </c>
      <c r="J20" s="28">
        <v>46450</v>
      </c>
      <c r="K20" s="32">
        <f>IF(ISBLANK(J20),0,IF(ISBLANK(I19),0,IF(K19 = "D",MAX($A$5:$A$50) + 1,AP13)))</f>
        <v>4</v>
      </c>
      <c r="L20" s="27"/>
      <c r="M20" s="28"/>
      <c r="N20" s="32">
        <f>IF(ISBLANK(M20),0,IF(ISBLANK(L19),0,IF(N19 = "D",MAX($A$5:$A$50) + 1,AT13)))</f>
        <v>0</v>
      </c>
      <c r="O20" s="161"/>
      <c r="P20" s="163"/>
      <c r="Q20" s="165"/>
      <c r="Y20" s="12">
        <f>O33</f>
        <v>9</v>
      </c>
      <c r="Z20" s="13">
        <f>P33</f>
        <v>135700</v>
      </c>
      <c r="AA20" s="8">
        <f t="shared" si="4"/>
        <v>1</v>
      </c>
      <c r="AB20" s="8">
        <f t="shared" si="5"/>
        <v>1</v>
      </c>
      <c r="AC20" s="8">
        <f t="shared" si="6"/>
        <v>1.0000100000000001</v>
      </c>
      <c r="AD20" s="24">
        <f t="shared" si="7"/>
        <v>1</v>
      </c>
      <c r="AE20" s="17">
        <f>D34</f>
        <v>37750</v>
      </c>
      <c r="AF20" s="18">
        <f t="shared" si="0"/>
        <v>3</v>
      </c>
      <c r="AG20" s="8">
        <f t="shared" si="8"/>
        <v>1</v>
      </c>
      <c r="AH20" s="22">
        <f t="shared" si="9"/>
        <v>3</v>
      </c>
      <c r="AI20" s="17">
        <f>G34</f>
        <v>53475</v>
      </c>
      <c r="AJ20">
        <f t="shared" si="1"/>
        <v>1</v>
      </c>
      <c r="AK20" s="8">
        <f t="shared" si="10"/>
        <v>1</v>
      </c>
      <c r="AL20" s="22">
        <f t="shared" si="11"/>
        <v>1</v>
      </c>
      <c r="AM20" s="17">
        <f>J34</f>
        <v>44475</v>
      </c>
      <c r="AN20" s="18">
        <f t="shared" si="2"/>
        <v>5</v>
      </c>
      <c r="AO20" s="8">
        <f t="shared" si="12"/>
        <v>1</v>
      </c>
      <c r="AP20" s="22">
        <f t="shared" si="13"/>
        <v>5</v>
      </c>
      <c r="AQ20" s="17">
        <f>M34</f>
        <v>0</v>
      </c>
      <c r="AR20" s="18">
        <f t="shared" si="3"/>
        <v>1</v>
      </c>
      <c r="AS20" s="8">
        <f t="shared" si="14"/>
        <v>15</v>
      </c>
      <c r="AT20" s="22">
        <f t="shared" si="15"/>
        <v>8</v>
      </c>
    </row>
    <row r="21" spans="1:46" ht="15.9" customHeight="1" x14ac:dyDescent="0.25">
      <c r="A21" s="154">
        <v>9</v>
      </c>
      <c r="B21" s="156" t="str">
        <f>'Zoznam tímov a pretekárov'!A19</f>
        <v>Hlohovec</v>
      </c>
      <c r="C21" s="158" t="s">
        <v>193</v>
      </c>
      <c r="D21" s="159"/>
      <c r="E21" s="81"/>
      <c r="F21" s="158" t="s">
        <v>190</v>
      </c>
      <c r="G21" s="159"/>
      <c r="H21" s="81"/>
      <c r="I21" s="158" t="s">
        <v>192</v>
      </c>
      <c r="J21" s="159"/>
      <c r="K21" s="81"/>
      <c r="L21" s="158"/>
      <c r="M21" s="159"/>
      <c r="N21" s="81"/>
      <c r="O21" s="160">
        <f>SUM(E22+H22+K22+N22)</f>
        <v>12</v>
      </c>
      <c r="P21" s="162">
        <f>SUM(D22+G22+J22+M22)</f>
        <v>117225</v>
      </c>
      <c r="Q21" s="164">
        <f>AD14</f>
        <v>4</v>
      </c>
      <c r="Y21" s="12">
        <f>O35</f>
        <v>64</v>
      </c>
      <c r="Z21" s="13">
        <f>P35</f>
        <v>-12</v>
      </c>
      <c r="AA21" s="8">
        <f t="shared" si="4"/>
        <v>16</v>
      </c>
      <c r="AB21" s="8">
        <f t="shared" si="5"/>
        <v>16</v>
      </c>
      <c r="AC21" s="8">
        <f t="shared" si="6"/>
        <v>16.000160000000001</v>
      </c>
      <c r="AD21" s="24">
        <f t="shared" si="7"/>
        <v>16</v>
      </c>
      <c r="AE21" s="17">
        <f>D36</f>
        <v>-3</v>
      </c>
      <c r="AF21" s="18">
        <f t="shared" si="0"/>
        <v>16</v>
      </c>
      <c r="AG21" s="8">
        <f t="shared" si="8"/>
        <v>1</v>
      </c>
      <c r="AH21" s="22">
        <f t="shared" si="9"/>
        <v>16</v>
      </c>
      <c r="AI21" s="17">
        <f>G36</f>
        <v>-3</v>
      </c>
      <c r="AJ21">
        <f t="shared" si="1"/>
        <v>16</v>
      </c>
      <c r="AK21" s="8">
        <f t="shared" si="10"/>
        <v>1</v>
      </c>
      <c r="AL21" s="22">
        <f t="shared" si="11"/>
        <v>16</v>
      </c>
      <c r="AM21" s="17">
        <f>J36</f>
        <v>-3</v>
      </c>
      <c r="AN21" s="18">
        <f t="shared" si="2"/>
        <v>16</v>
      </c>
      <c r="AO21" s="8">
        <f t="shared" si="12"/>
        <v>1</v>
      </c>
      <c r="AP21" s="22">
        <f t="shared" si="13"/>
        <v>16</v>
      </c>
      <c r="AQ21" s="17">
        <f>M36</f>
        <v>-3</v>
      </c>
      <c r="AR21" s="18">
        <f t="shared" si="3"/>
        <v>16</v>
      </c>
      <c r="AS21" s="8">
        <f t="shared" si="14"/>
        <v>1</v>
      </c>
      <c r="AT21" s="22">
        <f t="shared" si="15"/>
        <v>16</v>
      </c>
    </row>
    <row r="22" spans="1:46" ht="14.4" thickBot="1" x14ac:dyDescent="0.3">
      <c r="A22" s="155"/>
      <c r="B22" s="157"/>
      <c r="C22" s="27" t="s">
        <v>304</v>
      </c>
      <c r="D22" s="28">
        <v>34250</v>
      </c>
      <c r="E22" s="32">
        <f>IF(ISBLANK(D22),0,IF(ISBLANK(C21),0,IF(E21 = "D",MAX($A$5:$A$50) + 1,AH14)))</f>
        <v>5</v>
      </c>
      <c r="F22" s="27" t="s">
        <v>316</v>
      </c>
      <c r="G22" s="28">
        <v>32875</v>
      </c>
      <c r="H22" s="32">
        <f>IF(ISBLANK(G22),0,IF(ISBLANK(F21),0,IF(H21 = "D",MAX($A$5:$A$50) + 1,AL14)))</f>
        <v>5</v>
      </c>
      <c r="I22" s="139" t="s">
        <v>329</v>
      </c>
      <c r="J22" s="28">
        <v>50100</v>
      </c>
      <c r="K22" s="32">
        <f>IF(ISBLANK(J22),0,IF(ISBLANK(I21),0,IF(K21 = "D",MAX($A$5:$A$50) + 1,AP14)))</f>
        <v>2</v>
      </c>
      <c r="L22" s="85"/>
      <c r="M22" s="28"/>
      <c r="N22" s="32">
        <f>IF(ISBLANK(M22),0,IF(ISBLANK(L21),0,IF(N21 = "D",MAX($A$5:$A$50) + 1,AT14)))</f>
        <v>0</v>
      </c>
      <c r="O22" s="161"/>
      <c r="P22" s="163"/>
      <c r="Q22" s="165"/>
      <c r="Y22" s="12">
        <f>O37</f>
        <v>68</v>
      </c>
      <c r="Z22" s="13">
        <f>P37</f>
        <v>-16</v>
      </c>
      <c r="AA22" s="8">
        <f t="shared" si="4"/>
        <v>17</v>
      </c>
      <c r="AB22" s="8">
        <f t="shared" si="5"/>
        <v>17</v>
      </c>
      <c r="AC22" s="8">
        <f t="shared" si="6"/>
        <v>17.000170000000001</v>
      </c>
      <c r="AD22" s="24">
        <f t="shared" si="7"/>
        <v>17</v>
      </c>
      <c r="AE22" s="17">
        <f>D38</f>
        <v>-4</v>
      </c>
      <c r="AF22" s="18">
        <f t="shared" si="0"/>
        <v>17</v>
      </c>
      <c r="AG22" s="8">
        <f t="shared" si="8"/>
        <v>1</v>
      </c>
      <c r="AH22" s="22">
        <f t="shared" si="9"/>
        <v>17</v>
      </c>
      <c r="AI22" s="17">
        <f>G38</f>
        <v>-4</v>
      </c>
      <c r="AJ22">
        <f t="shared" si="1"/>
        <v>17</v>
      </c>
      <c r="AK22" s="8">
        <f t="shared" si="10"/>
        <v>1</v>
      </c>
      <c r="AL22" s="22">
        <f t="shared" si="11"/>
        <v>17</v>
      </c>
      <c r="AM22" s="17">
        <f>J38</f>
        <v>-4</v>
      </c>
      <c r="AN22" s="18">
        <f t="shared" si="2"/>
        <v>17</v>
      </c>
      <c r="AO22" s="8">
        <f t="shared" si="12"/>
        <v>1</v>
      </c>
      <c r="AP22" s="22">
        <f t="shared" si="13"/>
        <v>17</v>
      </c>
      <c r="AQ22" s="17">
        <f>M38</f>
        <v>-4</v>
      </c>
      <c r="AR22" s="18">
        <f t="shared" si="3"/>
        <v>17</v>
      </c>
      <c r="AS22" s="8">
        <f t="shared" si="14"/>
        <v>1</v>
      </c>
      <c r="AT22" s="22">
        <f t="shared" si="15"/>
        <v>17</v>
      </c>
    </row>
    <row r="23" spans="1:46" ht="15.9" customHeight="1" x14ac:dyDescent="0.25">
      <c r="A23" s="169">
        <v>10</v>
      </c>
      <c r="B23" s="156" t="str">
        <f>'Zoznam tímov a pretekárov'!A21</f>
        <v>Levice</v>
      </c>
      <c r="C23" s="158" t="s">
        <v>202</v>
      </c>
      <c r="D23" s="159"/>
      <c r="E23" s="81"/>
      <c r="F23" s="158" t="s">
        <v>196</v>
      </c>
      <c r="G23" s="159"/>
      <c r="H23" s="81"/>
      <c r="I23" s="158" t="s">
        <v>198</v>
      </c>
      <c r="J23" s="159"/>
      <c r="K23" s="81"/>
      <c r="L23" s="158"/>
      <c r="M23" s="159"/>
      <c r="N23" s="81"/>
      <c r="O23" s="160">
        <f>SUM(E24+H24+K24+N24)</f>
        <v>17</v>
      </c>
      <c r="P23" s="162">
        <f>SUM(D24+G24+J24+M24)</f>
        <v>108650</v>
      </c>
      <c r="Q23" s="164">
        <f>AD15</f>
        <v>5</v>
      </c>
      <c r="Y23" s="12">
        <f>O39</f>
        <v>72</v>
      </c>
      <c r="Z23" s="13">
        <f>P39</f>
        <v>-20</v>
      </c>
      <c r="AA23" s="8">
        <f t="shared" si="4"/>
        <v>18</v>
      </c>
      <c r="AB23" s="8">
        <f t="shared" si="5"/>
        <v>18</v>
      </c>
      <c r="AC23" s="8">
        <f t="shared" si="6"/>
        <v>18.00018</v>
      </c>
      <c r="AD23" s="24">
        <f t="shared" si="7"/>
        <v>18</v>
      </c>
      <c r="AE23" s="17">
        <f>D40</f>
        <v>-5</v>
      </c>
      <c r="AF23" s="18">
        <f t="shared" si="0"/>
        <v>18</v>
      </c>
      <c r="AG23" s="8">
        <f t="shared" si="8"/>
        <v>1</v>
      </c>
      <c r="AH23" s="22">
        <f t="shared" si="9"/>
        <v>18</v>
      </c>
      <c r="AI23" s="17">
        <f t="shared" ref="AI23" si="16">G40</f>
        <v>-5</v>
      </c>
      <c r="AJ23">
        <f t="shared" si="1"/>
        <v>18</v>
      </c>
      <c r="AK23" s="8">
        <f t="shared" si="10"/>
        <v>1</v>
      </c>
      <c r="AL23" s="22">
        <f t="shared" si="11"/>
        <v>18</v>
      </c>
      <c r="AM23" s="17">
        <f>J40</f>
        <v>-5</v>
      </c>
      <c r="AN23" s="18">
        <f t="shared" si="2"/>
        <v>18</v>
      </c>
      <c r="AO23" s="8">
        <f t="shared" si="12"/>
        <v>1</v>
      </c>
      <c r="AP23" s="22">
        <f t="shared" si="13"/>
        <v>18</v>
      </c>
      <c r="AQ23" s="17">
        <f>M40</f>
        <v>-5</v>
      </c>
      <c r="AR23" s="18">
        <f t="shared" si="3"/>
        <v>18</v>
      </c>
      <c r="AS23" s="8">
        <f t="shared" si="14"/>
        <v>1</v>
      </c>
      <c r="AT23" s="22">
        <f t="shared" si="15"/>
        <v>18</v>
      </c>
    </row>
    <row r="24" spans="1:46" ht="14.4" thickBot="1" x14ac:dyDescent="0.3">
      <c r="A24" s="169"/>
      <c r="B24" s="157"/>
      <c r="C24" s="85" t="s">
        <v>293</v>
      </c>
      <c r="D24" s="28">
        <v>36375</v>
      </c>
      <c r="E24" s="32">
        <f>IF(ISBLANK(D24),0,IF(ISBLANK(C23),0,IF(E23 = "D",MAX($A$5:$A$50) + 1,AH15)))</f>
        <v>4</v>
      </c>
      <c r="F24" s="27" t="s">
        <v>317</v>
      </c>
      <c r="G24" s="28">
        <v>40900</v>
      </c>
      <c r="H24" s="32">
        <f>IF(ISBLANK(G24),0,IF(ISBLANK(F23),0,IF(H23 = "D",MAX($A$5:$A$50) + 1,AL15)))</f>
        <v>3</v>
      </c>
      <c r="I24" s="139" t="s">
        <v>330</v>
      </c>
      <c r="J24" s="28">
        <v>31375</v>
      </c>
      <c r="K24" s="32">
        <f>IF(ISBLANK(J24),0,IF(ISBLANK(I23),0,IF(K23 = "D",MAX($A$5:$A$50) + 1,AP15)))</f>
        <v>10</v>
      </c>
      <c r="L24" s="27"/>
      <c r="M24" s="28"/>
      <c r="N24" s="32">
        <f>IF(ISBLANK(M24),0,IF(ISBLANK(L23),0,IF(N23 = "D",MAX($A$5:$A$50) + 1,AT15)))</f>
        <v>0</v>
      </c>
      <c r="O24" s="161"/>
      <c r="P24" s="163"/>
      <c r="Q24" s="165"/>
      <c r="Y24" s="12">
        <f>O41</f>
        <v>76</v>
      </c>
      <c r="Z24" s="13">
        <f>P41</f>
        <v>-24</v>
      </c>
      <c r="AA24" s="8">
        <f t="shared" si="4"/>
        <v>19</v>
      </c>
      <c r="AB24" s="8">
        <f>RANK(Z24,$Z$6:$Z$26,0)</f>
        <v>19</v>
      </c>
      <c r="AC24" s="8">
        <f t="shared" si="6"/>
        <v>19.00019</v>
      </c>
      <c r="AD24" s="24">
        <f t="shared" si="7"/>
        <v>19</v>
      </c>
      <c r="AE24" s="17">
        <f>D42</f>
        <v>-6</v>
      </c>
      <c r="AF24" s="18">
        <f t="shared" si="0"/>
        <v>19</v>
      </c>
      <c r="AG24" s="8">
        <f t="shared" si="8"/>
        <v>1</v>
      </c>
      <c r="AH24" s="22">
        <f t="shared" si="9"/>
        <v>19</v>
      </c>
      <c r="AI24" s="17">
        <f>G42</f>
        <v>-6</v>
      </c>
      <c r="AJ24">
        <f t="shared" si="1"/>
        <v>19</v>
      </c>
      <c r="AK24" s="8">
        <f t="shared" si="10"/>
        <v>1</v>
      </c>
      <c r="AL24" s="22">
        <f t="shared" si="11"/>
        <v>19</v>
      </c>
      <c r="AM24" s="17">
        <f>J42</f>
        <v>-6</v>
      </c>
      <c r="AN24" s="18">
        <f t="shared" si="2"/>
        <v>19</v>
      </c>
      <c r="AO24" s="8">
        <f t="shared" si="12"/>
        <v>1</v>
      </c>
      <c r="AP24" s="22">
        <f t="shared" si="13"/>
        <v>19</v>
      </c>
      <c r="AQ24" s="17">
        <f>M42</f>
        <v>-6</v>
      </c>
      <c r="AR24" s="18">
        <f t="shared" si="3"/>
        <v>19</v>
      </c>
      <c r="AS24" s="8">
        <f t="shared" si="14"/>
        <v>1</v>
      </c>
      <c r="AT24" s="22">
        <f t="shared" si="15"/>
        <v>19</v>
      </c>
    </row>
    <row r="25" spans="1:46" ht="15.9" customHeight="1" x14ac:dyDescent="0.25">
      <c r="A25" s="154">
        <v>11</v>
      </c>
      <c r="B25" s="156" t="str">
        <f>'Zoznam tímov a pretekárov'!A23</f>
        <v>Marcelová -                            Yellowfish</v>
      </c>
      <c r="C25" s="158" t="s">
        <v>209</v>
      </c>
      <c r="D25" s="159"/>
      <c r="E25" s="81"/>
      <c r="F25" s="158" t="s">
        <v>204</v>
      </c>
      <c r="G25" s="159"/>
      <c r="H25" s="81"/>
      <c r="I25" s="158" t="s">
        <v>205</v>
      </c>
      <c r="J25" s="159"/>
      <c r="K25" s="81"/>
      <c r="L25" s="158"/>
      <c r="M25" s="159"/>
      <c r="N25" s="81"/>
      <c r="O25" s="160">
        <f>SUM(E26+H26+K26+N26)</f>
        <v>26</v>
      </c>
      <c r="P25" s="162">
        <f>SUM(D26+G26+J26+M26)</f>
        <v>99575</v>
      </c>
      <c r="Q25" s="164">
        <f>AD16</f>
        <v>9</v>
      </c>
      <c r="Y25" s="12">
        <f>O43</f>
        <v>80</v>
      </c>
      <c r="Z25" s="13">
        <f>P43</f>
        <v>-28</v>
      </c>
      <c r="AA25" s="8">
        <f t="shared" si="4"/>
        <v>20</v>
      </c>
      <c r="AB25" s="8">
        <f t="shared" si="5"/>
        <v>20</v>
      </c>
      <c r="AC25" s="8">
        <f t="shared" si="6"/>
        <v>20.0002</v>
      </c>
      <c r="AD25" s="24">
        <f t="shared" si="7"/>
        <v>20</v>
      </c>
      <c r="AE25" s="17">
        <f>D44</f>
        <v>-7</v>
      </c>
      <c r="AF25" s="18">
        <f t="shared" si="0"/>
        <v>20</v>
      </c>
      <c r="AG25" s="8">
        <f t="shared" si="8"/>
        <v>1</v>
      </c>
      <c r="AH25" s="22">
        <f t="shared" si="9"/>
        <v>20</v>
      </c>
      <c r="AI25" s="17">
        <f>G44</f>
        <v>-7</v>
      </c>
      <c r="AJ25">
        <f t="shared" si="1"/>
        <v>20</v>
      </c>
      <c r="AK25" s="8">
        <f t="shared" si="10"/>
        <v>1</v>
      </c>
      <c r="AL25" s="22">
        <f t="shared" si="11"/>
        <v>20</v>
      </c>
      <c r="AM25" s="17">
        <f>J44</f>
        <v>-7</v>
      </c>
      <c r="AN25" s="18">
        <f t="shared" si="2"/>
        <v>20</v>
      </c>
      <c r="AO25" s="8">
        <f t="shared" si="12"/>
        <v>1</v>
      </c>
      <c r="AP25" s="22">
        <f t="shared" si="13"/>
        <v>20</v>
      </c>
      <c r="AQ25" s="17">
        <f>M44</f>
        <v>-7</v>
      </c>
      <c r="AR25" s="18">
        <f t="shared" si="3"/>
        <v>20</v>
      </c>
      <c r="AS25" s="8">
        <f t="shared" si="14"/>
        <v>1</v>
      </c>
      <c r="AT25" s="22">
        <f t="shared" si="15"/>
        <v>20</v>
      </c>
    </row>
    <row r="26" spans="1:46" ht="14.4" thickBot="1" x14ac:dyDescent="0.3">
      <c r="A26" s="155"/>
      <c r="B26" s="157"/>
      <c r="C26" s="27" t="s">
        <v>306</v>
      </c>
      <c r="D26" s="28">
        <v>30525</v>
      </c>
      <c r="E26" s="32">
        <f>IF(ISBLANK(D26),0,IF(ISBLANK(C25),0,IF(E25 = "D",MAX($A$5:$A$50) + 1,AH16)))</f>
        <v>10</v>
      </c>
      <c r="F26" s="27" t="s">
        <v>318</v>
      </c>
      <c r="G26" s="28">
        <v>26000</v>
      </c>
      <c r="H26" s="32">
        <f>IF(ISBLANK(G26),0,IF(ISBLANK(F25),0,IF(H25 = "D",MAX($A$5:$A$50) + 1,AL16)))</f>
        <v>10</v>
      </c>
      <c r="I26" s="27" t="s">
        <v>331</v>
      </c>
      <c r="J26" s="28">
        <v>43050</v>
      </c>
      <c r="K26" s="32">
        <f>IF(ISBLANK(J26),0,IF(ISBLANK(I25),0,IF(K25 = "D",MAX($A$5:$A$50) + 1,AP16)))</f>
        <v>6</v>
      </c>
      <c r="L26" s="85"/>
      <c r="M26" s="28"/>
      <c r="N26" s="32">
        <f>IF(ISBLANK(M26),0,IF(ISBLANK(L25),0,IF(N25 = "D",MAX($A$5:$A$50) + 1,AT16)))</f>
        <v>0</v>
      </c>
      <c r="O26" s="161"/>
      <c r="P26" s="163"/>
      <c r="Q26" s="165"/>
      <c r="Y26" s="12">
        <f>O45</f>
        <v>84</v>
      </c>
      <c r="Z26" s="13">
        <f>P45</f>
        <v>-32</v>
      </c>
      <c r="AA26" s="8">
        <f t="shared" si="4"/>
        <v>21</v>
      </c>
      <c r="AB26" s="8">
        <f t="shared" si="5"/>
        <v>21</v>
      </c>
      <c r="AC26" s="8">
        <f t="shared" si="6"/>
        <v>21.000209999999999</v>
      </c>
      <c r="AD26" s="24">
        <f t="shared" si="7"/>
        <v>21</v>
      </c>
      <c r="AE26" s="17">
        <f>D46</f>
        <v>-8</v>
      </c>
      <c r="AF26" s="18">
        <f t="shared" si="0"/>
        <v>21</v>
      </c>
      <c r="AG26" s="8">
        <f t="shared" si="8"/>
        <v>1</v>
      </c>
      <c r="AH26" s="22">
        <f t="shared" si="9"/>
        <v>21</v>
      </c>
      <c r="AI26" s="17">
        <f>G46</f>
        <v>-8</v>
      </c>
      <c r="AJ26">
        <f t="shared" si="1"/>
        <v>21</v>
      </c>
      <c r="AK26" s="8">
        <f t="shared" si="10"/>
        <v>1</v>
      </c>
      <c r="AL26" s="22">
        <f t="shared" si="11"/>
        <v>21</v>
      </c>
      <c r="AM26" s="17">
        <f>J46</f>
        <v>-8</v>
      </c>
      <c r="AN26" s="18">
        <f t="shared" si="2"/>
        <v>21</v>
      </c>
      <c r="AO26" s="8">
        <f t="shared" si="12"/>
        <v>1</v>
      </c>
      <c r="AP26" s="22">
        <f t="shared" si="13"/>
        <v>21</v>
      </c>
      <c r="AQ26" s="17">
        <f>M46</f>
        <v>-8</v>
      </c>
      <c r="AR26" s="18">
        <f t="shared" si="3"/>
        <v>21</v>
      </c>
      <c r="AS26" s="8">
        <f t="shared" si="14"/>
        <v>1</v>
      </c>
      <c r="AT26" s="22">
        <f t="shared" si="15"/>
        <v>21</v>
      </c>
    </row>
    <row r="27" spans="1:46" ht="15.9" customHeight="1" x14ac:dyDescent="0.25">
      <c r="A27" s="154">
        <v>12</v>
      </c>
      <c r="B27" s="156" t="str">
        <f>'Zoznam tímov a pretekárov'!A25</f>
        <v>Nová Baňa CARPIO</v>
      </c>
      <c r="C27" s="158" t="s">
        <v>215</v>
      </c>
      <c r="D27" s="159"/>
      <c r="E27" s="81"/>
      <c r="F27" s="158" t="s">
        <v>212</v>
      </c>
      <c r="G27" s="159"/>
      <c r="H27" s="81"/>
      <c r="I27" s="158" t="s">
        <v>214</v>
      </c>
      <c r="J27" s="159"/>
      <c r="K27" s="81"/>
      <c r="L27" s="158"/>
      <c r="M27" s="159"/>
      <c r="N27" s="81"/>
      <c r="O27" s="160">
        <f>SUM(E28+H28+K28+N28)</f>
        <v>23</v>
      </c>
      <c r="P27" s="162">
        <f>SUM(D28+G28+J28+M28)</f>
        <v>91625</v>
      </c>
      <c r="Q27" s="164">
        <f>AD17</f>
        <v>7</v>
      </c>
      <c r="AE27" s="17">
        <f>D48</f>
        <v>-9</v>
      </c>
      <c r="AF27" s="18">
        <f t="shared" si="0"/>
        <v>22</v>
      </c>
      <c r="AG27" s="8">
        <f t="shared" si="8"/>
        <v>1</v>
      </c>
      <c r="AH27" s="22">
        <f t="shared" ref="AH27:AH28" si="17">IF(AG27 &gt; 1,IF(MOD(AG27,2) = 0,((AF27*2+AG27-1)/2),(AF27*2+AG27-1)/2),IF(AG27=1,AF27,(AF27*2+AG27-1)/2))</f>
        <v>22</v>
      </c>
      <c r="AI27" s="17">
        <f>G48</f>
        <v>-9</v>
      </c>
      <c r="AJ27">
        <f t="shared" si="1"/>
        <v>22</v>
      </c>
      <c r="AK27" s="8">
        <f t="shared" si="10"/>
        <v>1</v>
      </c>
      <c r="AL27" s="22">
        <f t="shared" ref="AL27:AL28" si="18">IF(AK27 &gt; 1,IF(MOD(AK27,2) = 0,((AJ27*2+AK27-1)/2),(AJ27*2+AK27-1)/2),IF(AK27=1,AJ27,(AJ27*2+AK27-1)/2))</f>
        <v>22</v>
      </c>
      <c r="AM27" s="17">
        <f>J48</f>
        <v>-9</v>
      </c>
      <c r="AN27" s="18">
        <f t="shared" si="2"/>
        <v>22</v>
      </c>
      <c r="AO27" s="8">
        <f t="shared" si="12"/>
        <v>1</v>
      </c>
      <c r="AP27" s="22">
        <f t="shared" ref="AP27:AP28" si="19">IF(AO27 &gt; 1,IF(MOD(AO27,2) = 0,((AN27*2+AO27-1)/2),(AN27*2+AO27-1)/2),IF(AO27=1,AN27,(AN27*2+AO27-1)/2))</f>
        <v>22</v>
      </c>
      <c r="AQ27" s="17">
        <f>M48</f>
        <v>-9</v>
      </c>
      <c r="AR27" s="18">
        <f t="shared" si="3"/>
        <v>22</v>
      </c>
      <c r="AS27" s="8">
        <f t="shared" si="14"/>
        <v>1</v>
      </c>
      <c r="AT27" s="22">
        <f t="shared" ref="AT27:AT28" si="20">IF(AS27 &gt; 1,IF(MOD(AS27,2) = 0,((AR27*2+AS27-1)/2),(AR27*2+AS27-1)/2),IF(AS27=1,AR27,(AR27*2+AS27-1)/2))</f>
        <v>22</v>
      </c>
    </row>
    <row r="28" spans="1:46" ht="14.4" thickBot="1" x14ac:dyDescent="0.3">
      <c r="A28" s="155"/>
      <c r="B28" s="157"/>
      <c r="C28" s="139" t="s">
        <v>288</v>
      </c>
      <c r="D28" s="28">
        <v>31925</v>
      </c>
      <c r="E28" s="32">
        <f>IF(ISBLANK(D28),0,IF(ISBLANK(C27),0,IF(E27 = "D",MAX($A$5:$A$50) + 1,AH17)))</f>
        <v>9</v>
      </c>
      <c r="F28" s="27" t="s">
        <v>319</v>
      </c>
      <c r="G28" s="28">
        <v>41625</v>
      </c>
      <c r="H28" s="32">
        <f>IF(ISBLANK(G28),0,IF(ISBLANK(F27),0,IF(H27 = "D",MAX($A$5:$A$50) + 1,AL17)))</f>
        <v>2</v>
      </c>
      <c r="I28" s="27" t="s">
        <v>332</v>
      </c>
      <c r="J28" s="28">
        <v>18075</v>
      </c>
      <c r="K28" s="32">
        <f>IF(ISBLANK(J28),0,IF(ISBLANK(I27),0,IF(K27 = "D",MAX($A$5:$A$50) + 1,AP17)))</f>
        <v>12</v>
      </c>
      <c r="L28" s="27"/>
      <c r="M28" s="28"/>
      <c r="N28" s="32">
        <f>IF(ISBLANK(M28),0,IF(ISBLANK(L27),0,IF(N27 = "D",MAX($A$5:$A$50) + 1,AT17)))</f>
        <v>0</v>
      </c>
      <c r="O28" s="161"/>
      <c r="P28" s="163"/>
      <c r="Q28" s="165"/>
      <c r="AE28" s="17">
        <f>D50</f>
        <v>-10</v>
      </c>
      <c r="AF28" s="18">
        <f t="shared" si="0"/>
        <v>23</v>
      </c>
      <c r="AG28" s="8">
        <f t="shared" si="8"/>
        <v>1</v>
      </c>
      <c r="AH28" s="22">
        <f t="shared" si="17"/>
        <v>23</v>
      </c>
      <c r="AI28" s="17">
        <f>G50</f>
        <v>-10</v>
      </c>
      <c r="AJ28">
        <f t="shared" si="1"/>
        <v>23</v>
      </c>
      <c r="AK28" s="8">
        <f t="shared" si="10"/>
        <v>1</v>
      </c>
      <c r="AL28" s="22">
        <f t="shared" si="18"/>
        <v>23</v>
      </c>
      <c r="AM28" s="17">
        <f>J50</f>
        <v>-10</v>
      </c>
      <c r="AN28" s="18">
        <f t="shared" si="2"/>
        <v>23</v>
      </c>
      <c r="AO28" s="8">
        <f t="shared" si="12"/>
        <v>1</v>
      </c>
      <c r="AP28" s="22">
        <f t="shared" si="19"/>
        <v>23</v>
      </c>
      <c r="AQ28" s="17">
        <f>M50</f>
        <v>-10</v>
      </c>
      <c r="AR28" s="18">
        <f t="shared" si="3"/>
        <v>23</v>
      </c>
      <c r="AS28" s="8">
        <f t="shared" si="14"/>
        <v>1</v>
      </c>
      <c r="AT28" s="22">
        <f t="shared" si="20"/>
        <v>23</v>
      </c>
    </row>
    <row r="29" spans="1:46" ht="15.9" customHeight="1" x14ac:dyDescent="0.25">
      <c r="A29" s="154">
        <v>13</v>
      </c>
      <c r="B29" s="156" t="str">
        <f>'Zoznam tímov a pretekárov'!A27</f>
        <v>Nové Zámky</v>
      </c>
      <c r="C29" s="158" t="s">
        <v>224</v>
      </c>
      <c r="D29" s="159"/>
      <c r="E29" s="81"/>
      <c r="F29" s="158" t="s">
        <v>222</v>
      </c>
      <c r="G29" s="159"/>
      <c r="H29" s="81"/>
      <c r="I29" s="158" t="s">
        <v>223</v>
      </c>
      <c r="J29" s="159"/>
      <c r="K29" s="81"/>
      <c r="L29" s="158"/>
      <c r="M29" s="159"/>
      <c r="N29" s="81"/>
      <c r="O29" s="160">
        <f t="shared" ref="O29" si="21">SUM(E30+H30+K30+N30)</f>
        <v>33</v>
      </c>
      <c r="P29" s="162">
        <f>SUM(D30+G30+J30+M30)</f>
        <v>77850</v>
      </c>
      <c r="Q29" s="164">
        <f>AD18</f>
        <v>12</v>
      </c>
      <c r="AF29" s="10"/>
    </row>
    <row r="30" spans="1:46" ht="14.4" thickBot="1" x14ac:dyDescent="0.3">
      <c r="A30" s="155"/>
      <c r="B30" s="157"/>
      <c r="C30" s="27" t="s">
        <v>295</v>
      </c>
      <c r="D30" s="28">
        <v>22825</v>
      </c>
      <c r="E30" s="32">
        <f>IF(ISBLANK(D30),0,IF(ISBLANK(C29),0,IF(E29 = "D",MAX($A$5:$A$50) + 1,AH18)))</f>
        <v>13</v>
      </c>
      <c r="F30" s="27" t="s">
        <v>320</v>
      </c>
      <c r="G30" s="28">
        <v>14800</v>
      </c>
      <c r="H30" s="32">
        <f>IF(ISBLANK(G30),0,IF(ISBLANK(F29),0,IF(H29 = "D",MAX($A$5:$A$50) + 1,AL18)))</f>
        <v>13</v>
      </c>
      <c r="I30" s="139" t="s">
        <v>333</v>
      </c>
      <c r="J30" s="28">
        <v>40225</v>
      </c>
      <c r="K30" s="32">
        <f>IF(ISBLANK(J30),0,IF(ISBLANK(I29),0,IF(K29 = "D",MAX($A$5:$A$50) + 1,AP18)))</f>
        <v>7</v>
      </c>
      <c r="L30" s="27"/>
      <c r="M30" s="28"/>
      <c r="N30" s="32">
        <f>IF(ISBLANK(M30),0,IF(ISBLANK(L29),0,IF(N29 = "D",MAX($A$5:$A$50) + 1,AT18)))</f>
        <v>0</v>
      </c>
      <c r="O30" s="161"/>
      <c r="P30" s="163"/>
      <c r="Q30" s="165"/>
      <c r="AF30" s="10"/>
    </row>
    <row r="31" spans="1:46" ht="15.6" customHeight="1" x14ac:dyDescent="0.25">
      <c r="A31" s="154">
        <v>14</v>
      </c>
      <c r="B31" s="156" t="str">
        <f>'Zoznam tímov a pretekárov'!A29</f>
        <v xml:space="preserve">Stará Turá -                         NIKL Method </v>
      </c>
      <c r="C31" s="158" t="s">
        <v>228</v>
      </c>
      <c r="D31" s="159"/>
      <c r="E31" s="81"/>
      <c r="F31" s="158" t="s">
        <v>229</v>
      </c>
      <c r="G31" s="159"/>
      <c r="H31" s="81"/>
      <c r="I31" s="158" t="s">
        <v>227</v>
      </c>
      <c r="J31" s="159"/>
      <c r="K31" s="81"/>
      <c r="L31" s="158"/>
      <c r="M31" s="159"/>
      <c r="N31" s="81"/>
      <c r="O31" s="160">
        <f t="shared" ref="O31" si="22">SUM(E32+H32+K32+N32)</f>
        <v>27</v>
      </c>
      <c r="P31" s="162">
        <f>SUM(D32+G32+J32+M32)</f>
        <v>79325</v>
      </c>
      <c r="Q31" s="164">
        <f>AD19</f>
        <v>10</v>
      </c>
      <c r="AF31" s="10"/>
      <c r="AL31" s="11"/>
    </row>
    <row r="32" spans="1:46" ht="14.4" thickBot="1" x14ac:dyDescent="0.3">
      <c r="A32" s="155"/>
      <c r="B32" s="157"/>
      <c r="C32" s="139" t="s">
        <v>287</v>
      </c>
      <c r="D32" s="28">
        <v>33275</v>
      </c>
      <c r="E32" s="32">
        <f>IF(ISBLANK(D32),0,IF(ISBLANK(C31),0,IF(E31 = "D",MAX($A$5:$A$50) + 1,AH19)))</f>
        <v>7</v>
      </c>
      <c r="F32" s="27" t="s">
        <v>321</v>
      </c>
      <c r="G32" s="28">
        <v>27350</v>
      </c>
      <c r="H32" s="32">
        <f>IF(ISBLANK(G32),0,IF(ISBLANK(F31),0,IF(H31 = "D",MAX($A$5:$A$50) + 1,AL19)))</f>
        <v>9</v>
      </c>
      <c r="I32" s="27" t="s">
        <v>334</v>
      </c>
      <c r="J32" s="28">
        <v>18700</v>
      </c>
      <c r="K32" s="32">
        <f>IF(ISBLANK(J32),0,IF(ISBLANK(I31),0,IF(K31 = "D",MAX($A$5:$A$50) + 1,AP19)))</f>
        <v>11</v>
      </c>
      <c r="L32" s="27"/>
      <c r="M32" s="28"/>
      <c r="N32" s="32">
        <f>IF(ISBLANK(M32),0,IF(ISBLANK(L31),0,IF(N31 = "D",MAX($A$5:$A$50) + 1,AT19)))</f>
        <v>0</v>
      </c>
      <c r="O32" s="161"/>
      <c r="P32" s="163"/>
      <c r="Q32" s="165"/>
      <c r="AF32" s="10"/>
    </row>
    <row r="33" spans="1:43" ht="15.9" customHeight="1" x14ac:dyDescent="0.25">
      <c r="A33" s="154">
        <v>15</v>
      </c>
      <c r="B33" s="156" t="str">
        <f>'Zoznam tímov a pretekárov'!A31</f>
        <v>Štúrovo-                             Maver Timármix</v>
      </c>
      <c r="C33" s="158" t="s">
        <v>235</v>
      </c>
      <c r="D33" s="159"/>
      <c r="E33" s="81"/>
      <c r="F33" s="158" t="s">
        <v>233</v>
      </c>
      <c r="G33" s="159"/>
      <c r="H33" s="81"/>
      <c r="I33" s="158" t="s">
        <v>232</v>
      </c>
      <c r="J33" s="159"/>
      <c r="K33" s="81"/>
      <c r="L33" s="158"/>
      <c r="M33" s="159"/>
      <c r="N33" s="81"/>
      <c r="O33" s="160">
        <f t="shared" ref="O33:O45" si="23">SUM(E34+H34+K34+N34)</f>
        <v>9</v>
      </c>
      <c r="P33" s="162">
        <f>SUM(D34+G34+J34+M34)</f>
        <v>135700</v>
      </c>
      <c r="Q33" s="164">
        <f>AD20</f>
        <v>1</v>
      </c>
      <c r="AF33" s="10"/>
    </row>
    <row r="34" spans="1:43" ht="14.4" thickBot="1" x14ac:dyDescent="0.3">
      <c r="A34" s="155"/>
      <c r="B34" s="157"/>
      <c r="C34" s="27" t="s">
        <v>308</v>
      </c>
      <c r="D34" s="28">
        <v>37750</v>
      </c>
      <c r="E34" s="32">
        <f>IF(ISBLANK(D34),0,IF(ISBLANK(C33),0,IF(E33 = "D",MAX($A$5:$A$50) + 1,AH20)))</f>
        <v>3</v>
      </c>
      <c r="F34" s="139" t="s">
        <v>322</v>
      </c>
      <c r="G34" s="28">
        <v>53475</v>
      </c>
      <c r="H34" s="32">
        <f>IF(ISBLANK(G34),0,IF(ISBLANK(F33),0,IF(H33 = "D",MAX($A$5:$A$50) + 1,AL20)))</f>
        <v>1</v>
      </c>
      <c r="I34" s="27" t="s">
        <v>335</v>
      </c>
      <c r="J34" s="28">
        <v>44475</v>
      </c>
      <c r="K34" s="32">
        <f>IF(ISBLANK(J34),0,IF(ISBLANK(I33),0,IF(K33 = "D",MAX($A$5:$A$50) + 1,AP20)))</f>
        <v>5</v>
      </c>
      <c r="L34" s="27"/>
      <c r="M34" s="28"/>
      <c r="N34" s="32">
        <f>IF(ISBLANK(M34),0,IF(ISBLANK(L33),0,IF(N33 = "D",MAX($A$5:$A$50) + 1,AT20)))</f>
        <v>0</v>
      </c>
      <c r="O34" s="161"/>
      <c r="P34" s="163"/>
      <c r="Q34" s="165"/>
      <c r="AF34" s="10"/>
    </row>
    <row r="35" spans="1:43" ht="15.9" hidden="1" customHeight="1" x14ac:dyDescent="0.25">
      <c r="A35" s="154">
        <v>16</v>
      </c>
      <c r="B35" s="156">
        <f>'Zoznam tímov a pretekárov'!A33</f>
        <v>1</v>
      </c>
      <c r="C35" s="158" t="s">
        <v>237</v>
      </c>
      <c r="D35" s="159"/>
      <c r="E35" s="81"/>
      <c r="F35" s="158" t="s">
        <v>238</v>
      </c>
      <c r="G35" s="159"/>
      <c r="H35" s="81"/>
      <c r="I35" s="158" t="s">
        <v>239</v>
      </c>
      <c r="J35" s="159"/>
      <c r="K35" s="81"/>
      <c r="L35" s="158" t="s">
        <v>240</v>
      </c>
      <c r="M35" s="159"/>
      <c r="N35" s="81"/>
      <c r="O35" s="160">
        <f t="shared" si="23"/>
        <v>64</v>
      </c>
      <c r="P35" s="162">
        <f t="shared" ref="P35" si="24">SUM(D36+G36+J36+M36)</f>
        <v>-12</v>
      </c>
      <c r="Q35" s="164">
        <f>AD21</f>
        <v>16</v>
      </c>
      <c r="AF35" s="10"/>
    </row>
    <row r="36" spans="1:43" ht="15.9" hidden="1" customHeight="1" thickBot="1" x14ac:dyDescent="0.3">
      <c r="A36" s="155"/>
      <c r="B36" s="157"/>
      <c r="C36" s="27">
        <v>16</v>
      </c>
      <c r="D36" s="28">
        <v>-3</v>
      </c>
      <c r="E36" s="32">
        <f>IF(ISBLANK(D36),0,IF(ISBLANK(C35),0,IF(E35 = "D",MAX($A$5:$A$50) + 1,AH21)))</f>
        <v>16</v>
      </c>
      <c r="F36" s="27">
        <v>23</v>
      </c>
      <c r="G36" s="28">
        <v>-3</v>
      </c>
      <c r="H36" s="32">
        <f>IF(ISBLANK(G36),0,IF(ISBLANK(F35),0,IF(H35 = "D",MAX($A$5:$A$50) + 1,AL21)))</f>
        <v>16</v>
      </c>
      <c r="I36" s="27"/>
      <c r="J36" s="28">
        <v>-3</v>
      </c>
      <c r="K36" s="32">
        <f>IF(ISBLANK(J36),0,IF(ISBLANK(I35),0,IF(K35 = "D",MAX($A$5:$A$50) + 1,AP21)))</f>
        <v>16</v>
      </c>
      <c r="L36" s="27"/>
      <c r="M36" s="28">
        <v>-3</v>
      </c>
      <c r="N36" s="32">
        <f>IF(ISBLANK(M36),0,IF(ISBLANK(L35),0,IF(N35 = "D",MAX($A$5:$A$50) + 1,AT21)))</f>
        <v>16</v>
      </c>
      <c r="O36" s="161"/>
      <c r="P36" s="163"/>
      <c r="Q36" s="165"/>
      <c r="AF36" s="10"/>
      <c r="AP36" s="21" t="s">
        <v>26</v>
      </c>
      <c r="AQ36" s="9" t="str">
        <f>IF(C5 = "D","0"," ")</f>
        <v xml:space="preserve"> </v>
      </c>
    </row>
    <row r="37" spans="1:43" ht="15.9" hidden="1" customHeight="1" x14ac:dyDescent="0.3">
      <c r="A37" s="154">
        <v>17</v>
      </c>
      <c r="B37" s="156">
        <f>'Zoznam tímov a pretekárov'!A35</f>
        <v>2</v>
      </c>
      <c r="C37" s="158" t="s">
        <v>241</v>
      </c>
      <c r="D37" s="159"/>
      <c r="E37" s="81"/>
      <c r="F37" s="158" t="s">
        <v>242</v>
      </c>
      <c r="G37" s="159"/>
      <c r="H37" s="81"/>
      <c r="I37" s="158" t="s">
        <v>243</v>
      </c>
      <c r="J37" s="159"/>
      <c r="K37" s="81"/>
      <c r="L37" s="158" t="s">
        <v>243</v>
      </c>
      <c r="M37" s="159"/>
      <c r="N37" s="81"/>
      <c r="O37" s="160">
        <f t="shared" si="23"/>
        <v>68</v>
      </c>
      <c r="P37" s="162">
        <f t="shared" ref="P37" si="25">SUM(D38+G38+J38+M38)</f>
        <v>-16</v>
      </c>
      <c r="Q37" s="164">
        <f>AD22</f>
        <v>17</v>
      </c>
      <c r="R37" s="89"/>
      <c r="S37" s="89"/>
      <c r="AP37" s="21" t="s">
        <v>27</v>
      </c>
    </row>
    <row r="38" spans="1:43" ht="15.75" hidden="1" customHeight="1" thickBot="1" x14ac:dyDescent="0.3">
      <c r="A38" s="155"/>
      <c r="B38" s="157"/>
      <c r="C38" s="27">
        <v>17</v>
      </c>
      <c r="D38" s="28">
        <v>-4</v>
      </c>
      <c r="E38" s="32">
        <f>IF(ISBLANK(D38),0,IF(ISBLANK(C37),0,IF(E37 = "D",MAX($A$5:$A$50) + 1,AH22)))</f>
        <v>17</v>
      </c>
      <c r="F38" s="27">
        <v>22</v>
      </c>
      <c r="G38" s="28">
        <v>-4</v>
      </c>
      <c r="H38" s="32">
        <f>IF(ISBLANK(G38),0,IF(ISBLANK(F37),0,IF(H37 = "D",MAX($A$5:$A$50) + 1,AL22)))</f>
        <v>17</v>
      </c>
      <c r="I38" s="27"/>
      <c r="J38" s="28">
        <v>-4</v>
      </c>
      <c r="K38" s="32">
        <f>IF(ISBLANK(J38),0,IF(ISBLANK(I37),0,IF(K37 = "D",MAX($A$5:$A$50) + 1,AP22)))</f>
        <v>17</v>
      </c>
      <c r="L38" s="27"/>
      <c r="M38" s="28">
        <v>-4</v>
      </c>
      <c r="N38" s="32">
        <f>IF(ISBLANK(M38),0,IF(ISBLANK(L37),0,IF(N37 = "D",MAX($A$5:$A$50) + 1,AT22)))</f>
        <v>17</v>
      </c>
      <c r="O38" s="161"/>
      <c r="P38" s="163"/>
      <c r="Q38" s="165"/>
    </row>
    <row r="39" spans="1:43" ht="15" hidden="1" customHeight="1" x14ac:dyDescent="0.25">
      <c r="A39" s="154">
        <v>18</v>
      </c>
      <c r="B39" s="156">
        <f>'Zoznam tímov a pretekárov'!A37</f>
        <v>3</v>
      </c>
      <c r="C39" s="158" t="s">
        <v>245</v>
      </c>
      <c r="D39" s="159"/>
      <c r="E39" s="81"/>
      <c r="F39" s="158" t="s">
        <v>246</v>
      </c>
      <c r="G39" s="159"/>
      <c r="H39" s="81"/>
      <c r="I39" s="158" t="s">
        <v>247</v>
      </c>
      <c r="J39" s="159"/>
      <c r="K39" s="81"/>
      <c r="L39" s="158" t="s">
        <v>248</v>
      </c>
      <c r="M39" s="159"/>
      <c r="N39" s="81"/>
      <c r="O39" s="160">
        <f t="shared" si="23"/>
        <v>72</v>
      </c>
      <c r="P39" s="162">
        <f t="shared" ref="P39" si="26">SUM(D40+G40+J40+M40)</f>
        <v>-20</v>
      </c>
      <c r="Q39" s="164">
        <f>AD23</f>
        <v>18</v>
      </c>
    </row>
    <row r="40" spans="1:43" ht="15.75" hidden="1" customHeight="1" thickBot="1" x14ac:dyDescent="0.3">
      <c r="A40" s="155"/>
      <c r="B40" s="157"/>
      <c r="C40" s="27">
        <v>18</v>
      </c>
      <c r="D40" s="28">
        <v>-5</v>
      </c>
      <c r="E40" s="32">
        <f>IF(ISBLANK(D40),0,IF(ISBLANK(C39),0,IF(E39 = "D",MAX($A$5:$A$50) + 1,AH23)))</f>
        <v>18</v>
      </c>
      <c r="F40" s="27">
        <v>21</v>
      </c>
      <c r="G40" s="28">
        <v>-5</v>
      </c>
      <c r="H40" s="32">
        <f>IF(ISBLANK(G40),0,IF(ISBLANK(F39),0,IF(H39 = "D",MAX($A$5:$A$50) + 1,AL23)))</f>
        <v>18</v>
      </c>
      <c r="I40" s="27"/>
      <c r="J40" s="28">
        <v>-5</v>
      </c>
      <c r="K40" s="32">
        <f>IF(ISBLANK(J40),0,IF(ISBLANK(I39),0,IF(K39 = "D",MAX($A$5:$A$50) + 1,AP23)))</f>
        <v>18</v>
      </c>
      <c r="L40" s="27"/>
      <c r="M40" s="28">
        <v>-5</v>
      </c>
      <c r="N40" s="32">
        <f>IF(ISBLANK(M40),0,IF(ISBLANK(L39),0,IF(N39 = "D",MAX($A$5:$A$32) + 1,AT23)))</f>
        <v>18</v>
      </c>
      <c r="O40" s="161"/>
      <c r="P40" s="163"/>
      <c r="Q40" s="165"/>
    </row>
    <row r="41" spans="1:43" ht="15" hidden="1" customHeight="1" x14ac:dyDescent="0.25">
      <c r="A41" s="154">
        <v>19</v>
      </c>
      <c r="B41" s="156">
        <f>'Zoznam tímov a pretekárov'!A39</f>
        <v>4</v>
      </c>
      <c r="C41" s="158" t="s">
        <v>249</v>
      </c>
      <c r="D41" s="159"/>
      <c r="E41" s="81"/>
      <c r="F41" s="158" t="s">
        <v>250</v>
      </c>
      <c r="G41" s="159"/>
      <c r="H41" s="81"/>
      <c r="I41" s="158" t="s">
        <v>251</v>
      </c>
      <c r="J41" s="159"/>
      <c r="K41" s="81"/>
      <c r="L41" s="158" t="s">
        <v>252</v>
      </c>
      <c r="M41" s="159"/>
      <c r="N41" s="81"/>
      <c r="O41" s="160">
        <f t="shared" si="23"/>
        <v>76</v>
      </c>
      <c r="P41" s="162">
        <f t="shared" ref="P41" si="27">SUM(D42+G42+J42+M42)</f>
        <v>-24</v>
      </c>
      <c r="Q41" s="164">
        <f>AD24</f>
        <v>19</v>
      </c>
    </row>
    <row r="42" spans="1:43" ht="15.75" hidden="1" customHeight="1" thickBot="1" x14ac:dyDescent="0.3">
      <c r="A42" s="155"/>
      <c r="B42" s="157"/>
      <c r="C42" s="27">
        <v>19</v>
      </c>
      <c r="D42" s="28">
        <v>-6</v>
      </c>
      <c r="E42" s="32">
        <f>IF(ISBLANK(D42),0,IF(ISBLANK(C41),0,IF(E41 = "D",MAX($A$5:$A$50) + 1,AH24)))</f>
        <v>19</v>
      </c>
      <c r="F42" s="27">
        <v>20</v>
      </c>
      <c r="G42" s="28">
        <v>-6</v>
      </c>
      <c r="H42" s="32">
        <f>IF(ISBLANK(G42),0,IF(ISBLANK(F41),0,IF(H41 = "D",MAX($A$5:$A$50) + 1,AL24)))</f>
        <v>19</v>
      </c>
      <c r="I42" s="27"/>
      <c r="J42" s="28">
        <v>-6</v>
      </c>
      <c r="K42" s="32">
        <f>IF(ISBLANK(J42),0,IF(ISBLANK(I41),0,IF(K41 = "D",MAX($A$5:$A$50) + 1,AP24)))</f>
        <v>19</v>
      </c>
      <c r="L42" s="27"/>
      <c r="M42" s="28">
        <v>-6</v>
      </c>
      <c r="N42" s="32">
        <f>IF(ISBLANK(M42),0,IF(ISBLANK(L41),0,IF(N41 = "D",MAX($A$5:$A$50) + 1,AT24)))</f>
        <v>19</v>
      </c>
      <c r="O42" s="161"/>
      <c r="P42" s="163"/>
      <c r="Q42" s="165"/>
    </row>
    <row r="43" spans="1:43" ht="15" hidden="1" customHeight="1" x14ac:dyDescent="0.25">
      <c r="A43" s="154">
        <v>20</v>
      </c>
      <c r="B43" s="156">
        <f>'Zoznam tímov a pretekárov'!A41</f>
        <v>5</v>
      </c>
      <c r="C43" s="158" t="s">
        <v>253</v>
      </c>
      <c r="D43" s="159"/>
      <c r="E43" s="81"/>
      <c r="F43" s="158" t="s">
        <v>254</v>
      </c>
      <c r="G43" s="159"/>
      <c r="H43" s="81"/>
      <c r="I43" s="158" t="s">
        <v>255</v>
      </c>
      <c r="J43" s="159"/>
      <c r="K43" s="81"/>
      <c r="L43" s="158" t="s">
        <v>256</v>
      </c>
      <c r="M43" s="159"/>
      <c r="N43" s="81"/>
      <c r="O43" s="160">
        <f t="shared" si="23"/>
        <v>80</v>
      </c>
      <c r="P43" s="162">
        <f t="shared" ref="P43" si="28">SUM(D44+G44+J44+M44)</f>
        <v>-28</v>
      </c>
      <c r="Q43" s="164">
        <f>AD25</f>
        <v>20</v>
      </c>
    </row>
    <row r="44" spans="1:43" ht="15.75" hidden="1" customHeight="1" thickBot="1" x14ac:dyDescent="0.3">
      <c r="A44" s="155"/>
      <c r="B44" s="157"/>
      <c r="C44" s="27">
        <v>20</v>
      </c>
      <c r="D44" s="28">
        <v>-7</v>
      </c>
      <c r="E44" s="32">
        <f>IF(ISBLANK(D44),0,IF(ISBLANK(C43),0,IF(E43 = "D",MAX($A$5:$A$50) + 1,AH25)))</f>
        <v>20</v>
      </c>
      <c r="F44" s="27">
        <v>19</v>
      </c>
      <c r="G44" s="28">
        <v>-7</v>
      </c>
      <c r="H44" s="32">
        <f>IF(ISBLANK(G44),0,IF(ISBLANK(F43),0,IF(H43 = "D",MAX($A$5:$A$50) + 1,AL25)))</f>
        <v>20</v>
      </c>
      <c r="I44" s="27"/>
      <c r="J44" s="28">
        <v>-7</v>
      </c>
      <c r="K44" s="32">
        <f>IF(ISBLANK(J44),0,IF(ISBLANK(I43),0,IF(K43 = "D",MAX($A$5:$A$50) + 1,AP25)))</f>
        <v>20</v>
      </c>
      <c r="L44" s="27"/>
      <c r="M44" s="28">
        <v>-7</v>
      </c>
      <c r="N44" s="32">
        <f>IF(ISBLANK(M44),0,IF(ISBLANK(L43),0,IF(N43 = "D",MAX($A$5:$A$50) + 1,AT25)))</f>
        <v>20</v>
      </c>
      <c r="O44" s="161"/>
      <c r="P44" s="163"/>
      <c r="Q44" s="165"/>
    </row>
    <row r="45" spans="1:43" ht="15" hidden="1" customHeight="1" x14ac:dyDescent="0.25">
      <c r="A45" s="154">
        <v>21</v>
      </c>
      <c r="B45" s="156">
        <f>'Zoznam tímov a pretekárov'!A43</f>
        <v>6</v>
      </c>
      <c r="C45" s="158" t="s">
        <v>257</v>
      </c>
      <c r="D45" s="159"/>
      <c r="E45" s="81"/>
      <c r="F45" s="158" t="s">
        <v>258</v>
      </c>
      <c r="G45" s="159"/>
      <c r="H45" s="81"/>
      <c r="I45" s="158" t="s">
        <v>259</v>
      </c>
      <c r="J45" s="159"/>
      <c r="K45" s="81"/>
      <c r="L45" s="158" t="s">
        <v>260</v>
      </c>
      <c r="M45" s="159"/>
      <c r="N45" s="81"/>
      <c r="O45" s="160">
        <f t="shared" si="23"/>
        <v>84</v>
      </c>
      <c r="P45" s="162">
        <f t="shared" ref="P45" si="29">SUM(D46+G46+J46+M46)</f>
        <v>-32</v>
      </c>
      <c r="Q45" s="164">
        <f>AD26</f>
        <v>21</v>
      </c>
    </row>
    <row r="46" spans="1:43" ht="15.75" hidden="1" customHeight="1" thickBot="1" x14ac:dyDescent="0.3">
      <c r="A46" s="155"/>
      <c r="B46" s="157"/>
      <c r="C46" s="27">
        <v>21</v>
      </c>
      <c r="D46" s="28">
        <v>-8</v>
      </c>
      <c r="E46" s="32">
        <f>IF(ISBLANK(D46),0,IF(ISBLANK(C45),0,IF(E45 = "D",MAX($A$5:$A$50) + 1,AH26)))</f>
        <v>21</v>
      </c>
      <c r="F46" s="27">
        <v>18</v>
      </c>
      <c r="G46" s="28">
        <v>-8</v>
      </c>
      <c r="H46" s="32">
        <f>IF(ISBLANK(G46),0,IF(ISBLANK(F45),0,IF(H45 = "D",MAX($A$5:$A$50) + 1,AL26)))</f>
        <v>21</v>
      </c>
      <c r="I46" s="27"/>
      <c r="J46" s="28">
        <v>-8</v>
      </c>
      <c r="K46" s="32">
        <f>IF(ISBLANK(J46),0,IF(ISBLANK(I45),0,IF(K45 = "D",MAX($A$5:$A$50) + 1,AP26)))</f>
        <v>21</v>
      </c>
      <c r="L46" s="27"/>
      <c r="M46" s="28">
        <v>-8</v>
      </c>
      <c r="N46" s="32">
        <f>IF(ISBLANK(M46),0,IF(ISBLANK(L45),0,IF(N45 = "D",MAX($A$5:$A$50) + 1,AT26)))</f>
        <v>21</v>
      </c>
      <c r="O46" s="161"/>
      <c r="P46" s="163"/>
      <c r="Q46" s="165"/>
    </row>
    <row r="47" spans="1:43" ht="13.8" hidden="1" x14ac:dyDescent="0.25">
      <c r="A47" s="154">
        <v>22</v>
      </c>
      <c r="B47" s="156">
        <f>'Zoznam tímov a pretekárov'!A45</f>
        <v>7</v>
      </c>
      <c r="C47" s="158" t="s">
        <v>261</v>
      </c>
      <c r="D47" s="159"/>
      <c r="E47" s="81"/>
      <c r="F47" s="158" t="s">
        <v>262</v>
      </c>
      <c r="G47" s="159"/>
      <c r="H47" s="81"/>
      <c r="I47" s="158" t="s">
        <v>263</v>
      </c>
      <c r="J47" s="159"/>
      <c r="K47" s="81"/>
      <c r="L47" s="158" t="s">
        <v>264</v>
      </c>
      <c r="M47" s="159"/>
      <c r="N47" s="81"/>
      <c r="O47" s="160">
        <v>99</v>
      </c>
      <c r="P47" s="162">
        <v>0</v>
      </c>
      <c r="Q47" s="164">
        <v>99</v>
      </c>
    </row>
    <row r="48" spans="1:43" ht="14.4" hidden="1" thickBot="1" x14ac:dyDescent="0.3">
      <c r="A48" s="155"/>
      <c r="B48" s="157"/>
      <c r="C48" s="27">
        <v>22</v>
      </c>
      <c r="D48" s="28">
        <v>-9</v>
      </c>
      <c r="E48" s="32">
        <f>IF(ISBLANK(D48),0,IF(ISBLANK(C47),0,IF(E47 = "D",MAX($A$5:$A$50) + 1,AH27)))</f>
        <v>22</v>
      </c>
      <c r="F48" s="27">
        <v>17</v>
      </c>
      <c r="G48" s="28">
        <v>-9</v>
      </c>
      <c r="H48" s="32">
        <f>IF(ISBLANK(G48),0,IF(ISBLANK(F47),0,IF(H47 = "D",MAX($A$5:$A$50) + 1,AL27)))</f>
        <v>22</v>
      </c>
      <c r="I48" s="27"/>
      <c r="J48" s="28">
        <v>-9</v>
      </c>
      <c r="K48" s="32">
        <f>IF(ISBLANK(J48),0,IF(ISBLANK(I47),0,IF(K47 = "D",MAX($A$5:$A$50) + 1,AP27)))</f>
        <v>22</v>
      </c>
      <c r="L48" s="27"/>
      <c r="M48" s="28">
        <v>-9</v>
      </c>
      <c r="N48" s="32">
        <f>IF(ISBLANK(M48),0,IF(ISBLANK(L47),0,IF(N47 = "D",MAX($A2:A$5:Q50) + 1,AT27)))</f>
        <v>22</v>
      </c>
      <c r="O48" s="161"/>
      <c r="P48" s="163"/>
      <c r="Q48" s="165"/>
    </row>
    <row r="49" spans="1:17" ht="13.8" hidden="1" x14ac:dyDescent="0.25">
      <c r="A49" s="154">
        <v>23</v>
      </c>
      <c r="B49" s="156">
        <f>'Zoznam tímov a pretekárov'!A47</f>
        <v>8</v>
      </c>
      <c r="C49" s="158" t="s">
        <v>265</v>
      </c>
      <c r="D49" s="159"/>
      <c r="E49" s="81"/>
      <c r="F49" s="158" t="s">
        <v>266</v>
      </c>
      <c r="G49" s="159"/>
      <c r="H49" s="81"/>
      <c r="I49" s="158" t="s">
        <v>267</v>
      </c>
      <c r="J49" s="159"/>
      <c r="K49" s="81"/>
      <c r="L49" s="158" t="s">
        <v>268</v>
      </c>
      <c r="M49" s="159"/>
      <c r="N49" s="81"/>
      <c r="O49" s="160">
        <v>99</v>
      </c>
      <c r="P49" s="162">
        <v>0</v>
      </c>
      <c r="Q49" s="164">
        <v>99</v>
      </c>
    </row>
    <row r="50" spans="1:17" ht="14.4" hidden="1" thickBot="1" x14ac:dyDescent="0.3">
      <c r="A50" s="155"/>
      <c r="B50" s="157"/>
      <c r="C50" s="27">
        <v>23</v>
      </c>
      <c r="D50" s="28">
        <v>-10</v>
      </c>
      <c r="E50" s="32">
        <f>IF(ISBLANK(D50),0,IF(ISBLANK(C49),0,IF(E49 = "D",MAX($A$5:$A$50) + 1,AH28)))</f>
        <v>23</v>
      </c>
      <c r="F50" s="27">
        <v>16</v>
      </c>
      <c r="G50" s="28">
        <v>-10</v>
      </c>
      <c r="H50" s="32">
        <f>IF(ISBLANK(G50),0,IF(ISBLANK(F49),0,IF(H49 = "D",MAX($A$5:$A$50) + 1,AL28)))</f>
        <v>23</v>
      </c>
      <c r="I50" s="27"/>
      <c r="J50" s="28">
        <v>-10</v>
      </c>
      <c r="K50" s="32">
        <f>IF(ISBLANK(J50),0,IF(ISBLANK(I49),0,IF(K49 = "D",MAX($A$5:$A$50) + 1,AP28)))</f>
        <v>23</v>
      </c>
      <c r="L50" s="27"/>
      <c r="M50" s="28">
        <v>-10</v>
      </c>
      <c r="N50" s="32">
        <f>IF(ISBLANK(M50),0,IF(ISBLANK(L49),0,IF(N49 = "D",MAX($A$5:$A$32) + 1,AT28)))</f>
        <v>23</v>
      </c>
      <c r="O50" s="161"/>
      <c r="P50" s="163"/>
      <c r="Q50" s="165"/>
    </row>
    <row r="51" spans="1:17" ht="15.6" x14ac:dyDescent="0.3">
      <c r="A51" s="125" t="s">
        <v>283</v>
      </c>
      <c r="B51" s="125"/>
      <c r="C51" s="125"/>
      <c r="D51" s="125"/>
      <c r="E51" s="125"/>
      <c r="F51" s="125"/>
      <c r="G51" s="125"/>
      <c r="H51" s="125"/>
      <c r="I51" s="125"/>
      <c r="J51" s="125"/>
      <c r="K51" s="125"/>
      <c r="L51" s="125"/>
      <c r="M51" s="125"/>
      <c r="N51" s="125"/>
      <c r="O51" s="125"/>
      <c r="P51" s="125"/>
      <c r="Q51" s="125"/>
    </row>
  </sheetData>
  <sheetProtection selectLockedCells="1"/>
  <sortState xmlns:xlrd2="http://schemas.microsoft.com/office/spreadsheetml/2017/richdata2" ref="AE3:AF14">
    <sortCondition ref="AE3:AE14"/>
    <sortCondition descending="1" ref="AF3:AF14"/>
  </sortState>
  <mergeCells count="227">
    <mergeCell ref="C23:D23"/>
    <mergeCell ref="F23:G23"/>
    <mergeCell ref="I23:J23"/>
    <mergeCell ref="L23:M23"/>
    <mergeCell ref="C25:D25"/>
    <mergeCell ref="F25:G25"/>
    <mergeCell ref="I25:J25"/>
    <mergeCell ref="L25:M25"/>
    <mergeCell ref="C27:D27"/>
    <mergeCell ref="F27:G27"/>
    <mergeCell ref="I27:J27"/>
    <mergeCell ref="L27:M27"/>
    <mergeCell ref="I17:J17"/>
    <mergeCell ref="L17:M17"/>
    <mergeCell ref="C19:D19"/>
    <mergeCell ref="F19:G19"/>
    <mergeCell ref="I19:J19"/>
    <mergeCell ref="L19:M19"/>
    <mergeCell ref="C21:D21"/>
    <mergeCell ref="F21:G21"/>
    <mergeCell ref="I21:J21"/>
    <mergeCell ref="L21:M2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A1:B1"/>
    <mergeCell ref="C1:Q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A29:A30"/>
    <mergeCell ref="B29:B30"/>
    <mergeCell ref="C29:D29"/>
    <mergeCell ref="F29:G29"/>
    <mergeCell ref="I29:J29"/>
    <mergeCell ref="L29:M29"/>
    <mergeCell ref="O29:O30"/>
    <mergeCell ref="P29:P30"/>
    <mergeCell ref="Q29:Q30"/>
    <mergeCell ref="O27:O28"/>
    <mergeCell ref="P25:P26"/>
    <mergeCell ref="O25:O26"/>
    <mergeCell ref="A25:A26"/>
    <mergeCell ref="A27:A28"/>
    <mergeCell ref="Q27:Q28"/>
    <mergeCell ref="P27:P28"/>
    <mergeCell ref="Q25:Q26"/>
    <mergeCell ref="B25:B26"/>
    <mergeCell ref="B27:B28"/>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 ref="I31:J31"/>
    <mergeCell ref="L31:M31"/>
    <mergeCell ref="O31:O32"/>
    <mergeCell ref="P31:P32"/>
    <mergeCell ref="Q31:Q32"/>
    <mergeCell ref="A35:A36"/>
    <mergeCell ref="B35:B36"/>
    <mergeCell ref="C35:D35"/>
    <mergeCell ref="F35:G35"/>
    <mergeCell ref="I35:J35"/>
    <mergeCell ref="L35:M35"/>
    <mergeCell ref="O35:O36"/>
    <mergeCell ref="P35:P36"/>
    <mergeCell ref="Q35:Q36"/>
    <mergeCell ref="A31:A32"/>
    <mergeCell ref="B31:B32"/>
    <mergeCell ref="C31:D31"/>
    <mergeCell ref="F31:G31"/>
    <mergeCell ref="A33:A34"/>
    <mergeCell ref="B33:B34"/>
    <mergeCell ref="C33:D33"/>
    <mergeCell ref="F33:G33"/>
    <mergeCell ref="I33:J33"/>
    <mergeCell ref="L33:M33"/>
    <mergeCell ref="O33:O34"/>
    <mergeCell ref="P33:P34"/>
    <mergeCell ref="Q33:Q34"/>
    <mergeCell ref="A39:A40"/>
    <mergeCell ref="B39:B40"/>
    <mergeCell ref="C39:D39"/>
    <mergeCell ref="F39:G39"/>
    <mergeCell ref="I39:J39"/>
    <mergeCell ref="L39:M39"/>
    <mergeCell ref="O39:O40"/>
    <mergeCell ref="P39:P40"/>
    <mergeCell ref="Q39:Q40"/>
    <mergeCell ref="A37:A38"/>
    <mergeCell ref="B37:B38"/>
    <mergeCell ref="C37:D37"/>
    <mergeCell ref="F37:G37"/>
    <mergeCell ref="I37:J37"/>
    <mergeCell ref="L37:M37"/>
    <mergeCell ref="O37:O38"/>
    <mergeCell ref="P37:P38"/>
    <mergeCell ref="Q37:Q38"/>
    <mergeCell ref="A41:A42"/>
    <mergeCell ref="B41:B42"/>
    <mergeCell ref="C41:D41"/>
    <mergeCell ref="F41:G41"/>
    <mergeCell ref="I41:J41"/>
    <mergeCell ref="L41:M41"/>
    <mergeCell ref="O41:O42"/>
    <mergeCell ref="P41:P42"/>
    <mergeCell ref="Q41:Q42"/>
    <mergeCell ref="A43:A44"/>
    <mergeCell ref="B43:B44"/>
    <mergeCell ref="C43:D43"/>
    <mergeCell ref="F43:G43"/>
    <mergeCell ref="I43:J43"/>
    <mergeCell ref="L43:M43"/>
    <mergeCell ref="O43:O44"/>
    <mergeCell ref="P43:P44"/>
    <mergeCell ref="Q43:Q44"/>
    <mergeCell ref="A45:A46"/>
    <mergeCell ref="B45:B46"/>
    <mergeCell ref="C45:D45"/>
    <mergeCell ref="F45:G45"/>
    <mergeCell ref="I45:J45"/>
    <mergeCell ref="L45:M45"/>
    <mergeCell ref="O45:O46"/>
    <mergeCell ref="P45:P46"/>
    <mergeCell ref="Q45:Q46"/>
    <mergeCell ref="A47:A48"/>
    <mergeCell ref="B47:B48"/>
    <mergeCell ref="C47:D47"/>
    <mergeCell ref="F47:G47"/>
    <mergeCell ref="I47:J47"/>
    <mergeCell ref="L47:M47"/>
    <mergeCell ref="O47:O48"/>
    <mergeCell ref="P47:P48"/>
    <mergeCell ref="Q47:Q48"/>
    <mergeCell ref="A49:A50"/>
    <mergeCell ref="B49:B50"/>
    <mergeCell ref="C49:D49"/>
    <mergeCell ref="F49:G49"/>
    <mergeCell ref="I49:J49"/>
    <mergeCell ref="L49:M49"/>
    <mergeCell ref="O49:O50"/>
    <mergeCell ref="P49:P50"/>
    <mergeCell ref="Q49:Q50"/>
  </mergeCells>
  <phoneticPr fontId="19" type="noConversion"/>
  <conditionalFormatting sqref="AQ36">
    <cfRule type="containsBlanks" dxfId="757" priority="733">
      <formula>LEN(TRIM(AQ36))=0</formula>
    </cfRule>
  </conditionalFormatting>
  <conditionalFormatting sqref="E5:E28 N5:N28 H5:H28 K5:K28">
    <cfRule type="containsBlanks" dxfId="756" priority="350">
      <formula>LEN(TRIM(E5))=0</formula>
    </cfRule>
  </conditionalFormatting>
  <conditionalFormatting sqref="K29 N29">
    <cfRule type="containsBlanks" dxfId="755" priority="341">
      <formula>LEN(TRIM(K29))=0</formula>
    </cfRule>
  </conditionalFormatting>
  <conditionalFormatting sqref="E29">
    <cfRule type="containsBlanks" dxfId="754" priority="880">
      <formula>LEN(TRIM(E29))=0</formula>
    </cfRule>
  </conditionalFormatting>
  <conditionalFormatting sqref="H29">
    <cfRule type="containsBlanks" dxfId="753" priority="321">
      <formula>LEN(TRIM(H29))=0</formula>
    </cfRule>
  </conditionalFormatting>
  <conditionalFormatting sqref="E30">
    <cfRule type="containsBlanks" dxfId="752" priority="316">
      <formula>LEN(TRIM(E30))=0</formula>
    </cfRule>
  </conditionalFormatting>
  <conditionalFormatting sqref="H30">
    <cfRule type="containsBlanks" dxfId="751" priority="315">
      <formula>LEN(TRIM(H30))=0</formula>
    </cfRule>
  </conditionalFormatting>
  <conditionalFormatting sqref="K30">
    <cfRule type="containsBlanks" dxfId="750" priority="314">
      <formula>LEN(TRIM(K30))=0</formula>
    </cfRule>
  </conditionalFormatting>
  <conditionalFormatting sqref="N30">
    <cfRule type="containsBlanks" dxfId="749" priority="312">
      <formula>LEN(TRIM(N30))=0</formula>
    </cfRule>
  </conditionalFormatting>
  <conditionalFormatting sqref="K31 N31">
    <cfRule type="containsBlanks" dxfId="748" priority="263">
      <formula>LEN(TRIM(K31))=0</formula>
    </cfRule>
  </conditionalFormatting>
  <conditionalFormatting sqref="E31">
    <cfRule type="containsBlanks" dxfId="747" priority="259">
      <formula>LEN(TRIM(E31))=0</formula>
    </cfRule>
  </conditionalFormatting>
  <conditionalFormatting sqref="H31">
    <cfRule type="containsBlanks" dxfId="746" priority="254">
      <formula>LEN(TRIM(H31))=0</formula>
    </cfRule>
  </conditionalFormatting>
  <conditionalFormatting sqref="E32">
    <cfRule type="containsBlanks" dxfId="745" priority="249">
      <formula>LEN(TRIM(E32))=0</formula>
    </cfRule>
  </conditionalFormatting>
  <conditionalFormatting sqref="H32">
    <cfRule type="containsBlanks" dxfId="744" priority="248">
      <formula>LEN(TRIM(H32))=0</formula>
    </cfRule>
  </conditionalFormatting>
  <conditionalFormatting sqref="N32">
    <cfRule type="containsBlanks" dxfId="743" priority="246">
      <formula>LEN(TRIM(N32))=0</formula>
    </cfRule>
  </conditionalFormatting>
  <conditionalFormatting sqref="C36:D36 K35 N35 F36:G36 I36:J36">
    <cfRule type="containsBlanks" dxfId="742" priority="241">
      <formula>LEN(TRIM(C35))=0</formula>
    </cfRule>
  </conditionalFormatting>
  <conditionalFormatting sqref="I35">
    <cfRule type="containsBlanks" dxfId="741" priority="244">
      <formula>LEN(TRIM(I35))=0</formula>
    </cfRule>
  </conditionalFormatting>
  <conditionalFormatting sqref="E35">
    <cfRule type="containsBlanks" dxfId="740" priority="237">
      <formula>LEN(TRIM(E35))=0</formula>
    </cfRule>
  </conditionalFormatting>
  <conditionalFormatting sqref="H35">
    <cfRule type="containsBlanks" dxfId="739" priority="232">
      <formula>LEN(TRIM(H35))=0</formula>
    </cfRule>
  </conditionalFormatting>
  <conditionalFormatting sqref="E36">
    <cfRule type="containsBlanks" dxfId="738" priority="227">
      <formula>LEN(TRIM(E36))=0</formula>
    </cfRule>
  </conditionalFormatting>
  <conditionalFormatting sqref="H36">
    <cfRule type="containsBlanks" dxfId="737" priority="226">
      <formula>LEN(TRIM(H36))=0</formula>
    </cfRule>
  </conditionalFormatting>
  <conditionalFormatting sqref="K36">
    <cfRule type="containsBlanks" dxfId="736" priority="225">
      <formula>LEN(TRIM(K36))=0</formula>
    </cfRule>
  </conditionalFormatting>
  <conditionalFormatting sqref="N36">
    <cfRule type="containsBlanks" dxfId="735" priority="224">
      <formula>LEN(TRIM(N36))=0</formula>
    </cfRule>
  </conditionalFormatting>
  <conditionalFormatting sqref="C35">
    <cfRule type="containsBlanks" dxfId="734" priority="223">
      <formula>LEN(TRIM(C35))=0</formula>
    </cfRule>
  </conditionalFormatting>
  <conditionalFormatting sqref="C12:D12 C6:D6 C5 C8:D8 C10:D10 C14:D14 C16:D16 C18:D18 C20:D20 C22:D22 C24:D24 C26:D26 C28:D28">
    <cfRule type="containsBlanks" dxfId="733" priority="207">
      <formula>LEN(TRIM(C5))=0</formula>
    </cfRule>
  </conditionalFormatting>
  <conditionalFormatting sqref="C7">
    <cfRule type="containsBlanks" dxfId="732" priority="208">
      <formula>LEN(TRIM(C7))=0</formula>
    </cfRule>
  </conditionalFormatting>
  <conditionalFormatting sqref="C9">
    <cfRule type="containsBlanks" dxfId="731" priority="209">
      <formula>LEN(TRIM(C9))=0</formula>
    </cfRule>
  </conditionalFormatting>
  <conditionalFormatting sqref="C11">
    <cfRule type="containsBlanks" dxfId="730" priority="210">
      <formula>LEN(TRIM(C11))=0</formula>
    </cfRule>
  </conditionalFormatting>
  <conditionalFormatting sqref="C13">
    <cfRule type="containsBlanks" dxfId="729" priority="211">
      <formula>LEN(TRIM(C13))=0</formula>
    </cfRule>
  </conditionalFormatting>
  <conditionalFormatting sqref="C15">
    <cfRule type="containsBlanks" dxfId="728" priority="212">
      <formula>LEN(TRIM(C15))=0</formula>
    </cfRule>
  </conditionalFormatting>
  <conditionalFormatting sqref="C17">
    <cfRule type="containsBlanks" dxfId="727" priority="213">
      <formula>LEN(TRIM(C17))=0</formula>
    </cfRule>
  </conditionalFormatting>
  <conditionalFormatting sqref="C19">
    <cfRule type="containsBlanks" dxfId="726" priority="214">
      <formula>LEN(TRIM(C19))=0</formula>
    </cfRule>
  </conditionalFormatting>
  <conditionalFormatting sqref="C21">
    <cfRule type="containsBlanks" dxfId="725" priority="215">
      <formula>LEN(TRIM(C21))=0</formula>
    </cfRule>
  </conditionalFormatting>
  <conditionalFormatting sqref="C23">
    <cfRule type="containsBlanks" dxfId="724" priority="216">
      <formula>LEN(TRIM(C23))=0</formula>
    </cfRule>
  </conditionalFormatting>
  <conditionalFormatting sqref="C25">
    <cfRule type="containsBlanks" dxfId="723" priority="217">
      <formula>LEN(TRIM(C25))=0</formula>
    </cfRule>
  </conditionalFormatting>
  <conditionalFormatting sqref="C27">
    <cfRule type="containsBlanks" dxfId="722" priority="218">
      <formula>LEN(TRIM(C27))=0</formula>
    </cfRule>
  </conditionalFormatting>
  <conditionalFormatting sqref="C30:D30">
    <cfRule type="containsBlanks" dxfId="721" priority="205">
      <formula>LEN(TRIM(C30))=0</formula>
    </cfRule>
  </conditionalFormatting>
  <conditionalFormatting sqref="C29">
    <cfRule type="containsBlanks" dxfId="720" priority="206">
      <formula>LEN(TRIM(C29))=0</formula>
    </cfRule>
  </conditionalFormatting>
  <conditionalFormatting sqref="C32:D32">
    <cfRule type="containsBlanks" dxfId="719" priority="204">
      <formula>LEN(TRIM(C32))=0</formula>
    </cfRule>
  </conditionalFormatting>
  <conditionalFormatting sqref="C31">
    <cfRule type="containsBlanks" dxfId="718" priority="203">
      <formula>LEN(TRIM(C31))=0</formula>
    </cfRule>
  </conditionalFormatting>
  <conditionalFormatting sqref="F6:G6 F28:G28 F26:G26 F24:G24 F22:G22 F20:G20 F18:G18 F16:G16 F14:G14 F10:G10 F8:G8 F12:G12">
    <cfRule type="containsBlanks" dxfId="717" priority="190">
      <formula>LEN(TRIM(F6))=0</formula>
    </cfRule>
  </conditionalFormatting>
  <conditionalFormatting sqref="F5">
    <cfRule type="containsBlanks" dxfId="716" priority="191">
      <formula>LEN(TRIM(F5))=0</formula>
    </cfRule>
  </conditionalFormatting>
  <conditionalFormatting sqref="F7">
    <cfRule type="containsBlanks" dxfId="715" priority="192">
      <formula>LEN(TRIM(F7))=0</formula>
    </cfRule>
  </conditionalFormatting>
  <conditionalFormatting sqref="F9">
    <cfRule type="containsBlanks" dxfId="714" priority="193">
      <formula>LEN(TRIM(F9))=0</formula>
    </cfRule>
  </conditionalFormatting>
  <conditionalFormatting sqref="F11">
    <cfRule type="containsBlanks" dxfId="713" priority="194">
      <formula>LEN(TRIM(F11))=0</formula>
    </cfRule>
  </conditionalFormatting>
  <conditionalFormatting sqref="F13">
    <cfRule type="containsBlanks" dxfId="712" priority="195">
      <formula>LEN(TRIM(F13))=0</formula>
    </cfRule>
  </conditionalFormatting>
  <conditionalFormatting sqref="F15">
    <cfRule type="containsBlanks" dxfId="711" priority="196">
      <formula>LEN(TRIM(F15))=0</formula>
    </cfRule>
  </conditionalFormatting>
  <conditionalFormatting sqref="F17">
    <cfRule type="containsBlanks" dxfId="710" priority="197">
      <formula>LEN(TRIM(F17))=0</formula>
    </cfRule>
  </conditionalFormatting>
  <conditionalFormatting sqref="F19">
    <cfRule type="containsBlanks" dxfId="709" priority="198">
      <formula>LEN(TRIM(F19))=0</formula>
    </cfRule>
  </conditionalFormatting>
  <conditionalFormatting sqref="F21">
    <cfRule type="containsBlanks" dxfId="708" priority="199">
      <formula>LEN(TRIM(F21))=0</formula>
    </cfRule>
  </conditionalFormatting>
  <conditionalFormatting sqref="F23">
    <cfRule type="containsBlanks" dxfId="707" priority="200">
      <formula>LEN(TRIM(F23))=0</formula>
    </cfRule>
  </conditionalFormatting>
  <conditionalFormatting sqref="F25">
    <cfRule type="containsBlanks" dxfId="706" priority="201">
      <formula>LEN(TRIM(F25))=0</formula>
    </cfRule>
  </conditionalFormatting>
  <conditionalFormatting sqref="F27">
    <cfRule type="containsBlanks" dxfId="705" priority="202">
      <formula>LEN(TRIM(F27))=0</formula>
    </cfRule>
  </conditionalFormatting>
  <conditionalFormatting sqref="F30:G30">
    <cfRule type="containsBlanks" dxfId="704" priority="188">
      <formula>LEN(TRIM(F30))=0</formula>
    </cfRule>
  </conditionalFormatting>
  <conditionalFormatting sqref="F29">
    <cfRule type="containsBlanks" dxfId="703" priority="189">
      <formula>LEN(TRIM(F29))=0</formula>
    </cfRule>
  </conditionalFormatting>
  <conditionalFormatting sqref="F32:G32">
    <cfRule type="containsBlanks" dxfId="702" priority="187">
      <formula>LEN(TRIM(F32))=0</formula>
    </cfRule>
  </conditionalFormatting>
  <conditionalFormatting sqref="F31">
    <cfRule type="containsBlanks" dxfId="701" priority="186">
      <formula>LEN(TRIM(F31))=0</formula>
    </cfRule>
  </conditionalFormatting>
  <conditionalFormatting sqref="I6:J6 I12:J12 I8:J8 I10:J10 I14:J14 I16:J16 I18:J18 I20:J20 I22:J22 I24:J24 I26:J26 I28:J28">
    <cfRule type="containsBlanks" dxfId="700" priority="173">
      <formula>LEN(TRIM(I6))=0</formula>
    </cfRule>
  </conditionalFormatting>
  <conditionalFormatting sqref="I5">
    <cfRule type="containsBlanks" dxfId="699" priority="174">
      <formula>LEN(TRIM(I5))=0</formula>
    </cfRule>
  </conditionalFormatting>
  <conditionalFormatting sqref="I7">
    <cfRule type="containsBlanks" dxfId="698" priority="175">
      <formula>LEN(TRIM(I7))=0</formula>
    </cfRule>
  </conditionalFormatting>
  <conditionalFormatting sqref="I9">
    <cfRule type="containsBlanks" dxfId="697" priority="176">
      <formula>LEN(TRIM(I9))=0</formula>
    </cfRule>
  </conditionalFormatting>
  <conditionalFormatting sqref="I11">
    <cfRule type="containsBlanks" dxfId="696" priority="177">
      <formula>LEN(TRIM(I11))=0</formula>
    </cfRule>
  </conditionalFormatting>
  <conditionalFormatting sqref="I13">
    <cfRule type="containsBlanks" dxfId="695" priority="178">
      <formula>LEN(TRIM(I13))=0</formula>
    </cfRule>
  </conditionalFormatting>
  <conditionalFormatting sqref="I15">
    <cfRule type="containsBlanks" dxfId="694" priority="179">
      <formula>LEN(TRIM(I15))=0</formula>
    </cfRule>
  </conditionalFormatting>
  <conditionalFormatting sqref="I17">
    <cfRule type="containsBlanks" dxfId="693" priority="180">
      <formula>LEN(TRIM(I17))=0</formula>
    </cfRule>
  </conditionalFormatting>
  <conditionalFormatting sqref="I19">
    <cfRule type="containsBlanks" dxfId="692" priority="181">
      <formula>LEN(TRIM(I19))=0</formula>
    </cfRule>
  </conditionalFormatting>
  <conditionalFormatting sqref="I21">
    <cfRule type="containsBlanks" dxfId="691" priority="182">
      <formula>LEN(TRIM(I21))=0</formula>
    </cfRule>
  </conditionalFormatting>
  <conditionalFormatting sqref="I23">
    <cfRule type="containsBlanks" dxfId="690" priority="183">
      <formula>LEN(TRIM(I23))=0</formula>
    </cfRule>
  </conditionalFormatting>
  <conditionalFormatting sqref="I25">
    <cfRule type="containsBlanks" dxfId="689" priority="184">
      <formula>LEN(TRIM(I25))=0</formula>
    </cfRule>
  </conditionalFormatting>
  <conditionalFormatting sqref="I27">
    <cfRule type="containsBlanks" dxfId="688" priority="185">
      <formula>LEN(TRIM(I27))=0</formula>
    </cfRule>
  </conditionalFormatting>
  <conditionalFormatting sqref="I30:J30">
    <cfRule type="containsBlanks" dxfId="687" priority="171">
      <formula>LEN(TRIM(I30))=0</formula>
    </cfRule>
  </conditionalFormatting>
  <conditionalFormatting sqref="I29">
    <cfRule type="containsBlanks" dxfId="686" priority="172">
      <formula>LEN(TRIM(I29))=0</formula>
    </cfRule>
  </conditionalFormatting>
  <conditionalFormatting sqref="I32:J32">
    <cfRule type="containsBlanks" dxfId="685" priority="170">
      <formula>LEN(TRIM(I32))=0</formula>
    </cfRule>
  </conditionalFormatting>
  <conditionalFormatting sqref="I31">
    <cfRule type="containsBlanks" dxfId="684" priority="169">
      <formula>LEN(TRIM(I31))=0</formula>
    </cfRule>
  </conditionalFormatting>
  <conditionalFormatting sqref="L6:M6 L28:M28 L26:M26 L24:M24 L22:M22 L20:M20 L18:M18 L16:M16 L14:M14 L10:M10 L8:M8 L12:M12">
    <cfRule type="containsBlanks" dxfId="683" priority="156">
      <formula>LEN(TRIM(L6))=0</formula>
    </cfRule>
  </conditionalFormatting>
  <conditionalFormatting sqref="L5">
    <cfRule type="containsBlanks" dxfId="682" priority="157">
      <formula>LEN(TRIM(L5))=0</formula>
    </cfRule>
  </conditionalFormatting>
  <conditionalFormatting sqref="L7">
    <cfRule type="containsBlanks" dxfId="681" priority="158">
      <formula>LEN(TRIM(L7))=0</formula>
    </cfRule>
  </conditionalFormatting>
  <conditionalFormatting sqref="L9">
    <cfRule type="containsBlanks" dxfId="680" priority="159">
      <formula>LEN(TRIM(L9))=0</formula>
    </cfRule>
  </conditionalFormatting>
  <conditionalFormatting sqref="L11">
    <cfRule type="containsBlanks" dxfId="679" priority="160">
      <formula>LEN(TRIM(L11))=0</formula>
    </cfRule>
  </conditionalFormatting>
  <conditionalFormatting sqref="L13">
    <cfRule type="containsBlanks" dxfId="678" priority="161">
      <formula>LEN(TRIM(L13))=0</formula>
    </cfRule>
  </conditionalFormatting>
  <conditionalFormatting sqref="L15">
    <cfRule type="containsBlanks" dxfId="677" priority="162">
      <formula>LEN(TRIM(L15))=0</formula>
    </cfRule>
  </conditionalFormatting>
  <conditionalFormatting sqref="L17">
    <cfRule type="containsBlanks" dxfId="676" priority="163">
      <formula>LEN(TRIM(L17))=0</formula>
    </cfRule>
  </conditionalFormatting>
  <conditionalFormatting sqref="L19">
    <cfRule type="containsBlanks" dxfId="675" priority="164">
      <formula>LEN(TRIM(L19))=0</formula>
    </cfRule>
  </conditionalFormatting>
  <conditionalFormatting sqref="L21">
    <cfRule type="containsBlanks" dxfId="674" priority="165">
      <formula>LEN(TRIM(L21))=0</formula>
    </cfRule>
  </conditionalFormatting>
  <conditionalFormatting sqref="L23">
    <cfRule type="containsBlanks" dxfId="673" priority="166">
      <formula>LEN(TRIM(L23))=0</formula>
    </cfRule>
  </conditionalFormatting>
  <conditionalFormatting sqref="L25">
    <cfRule type="containsBlanks" dxfId="672" priority="167">
      <formula>LEN(TRIM(L25))=0</formula>
    </cfRule>
  </conditionalFormatting>
  <conditionalFormatting sqref="L27">
    <cfRule type="containsBlanks" dxfId="671" priority="168">
      <formula>LEN(TRIM(L27))=0</formula>
    </cfRule>
  </conditionalFormatting>
  <conditionalFormatting sqref="L30:M30">
    <cfRule type="containsBlanks" dxfId="670" priority="154">
      <formula>LEN(TRIM(L30))=0</formula>
    </cfRule>
  </conditionalFormatting>
  <conditionalFormatting sqref="L29">
    <cfRule type="containsBlanks" dxfId="669" priority="155">
      <formula>LEN(TRIM(L29))=0</formula>
    </cfRule>
  </conditionalFormatting>
  <conditionalFormatting sqref="L32:M32">
    <cfRule type="containsBlanks" dxfId="668" priority="153">
      <formula>LEN(TRIM(L32))=0</formula>
    </cfRule>
  </conditionalFormatting>
  <conditionalFormatting sqref="L36:M36">
    <cfRule type="containsBlanks" dxfId="667" priority="151">
      <formula>LEN(TRIM(L36))=0</formula>
    </cfRule>
  </conditionalFormatting>
  <conditionalFormatting sqref="L35">
    <cfRule type="containsBlanks" dxfId="666" priority="152">
      <formula>LEN(TRIM(L35))=0</formula>
    </cfRule>
  </conditionalFormatting>
  <conditionalFormatting sqref="L31">
    <cfRule type="containsBlanks" dxfId="665" priority="150">
      <formula>LEN(TRIM(L31))=0</formula>
    </cfRule>
  </conditionalFormatting>
  <conditionalFormatting sqref="C38:D38 K37 N37 F38:G38 I38:J38">
    <cfRule type="containsBlanks" dxfId="664" priority="143">
      <formula>LEN(TRIM(C37))=0</formula>
    </cfRule>
  </conditionalFormatting>
  <conditionalFormatting sqref="F37">
    <cfRule type="containsBlanks" dxfId="663" priority="144">
      <formula>LEN(TRIM(F37))=0</formula>
    </cfRule>
  </conditionalFormatting>
  <conditionalFormatting sqref="I37">
    <cfRule type="containsBlanks" dxfId="662" priority="145">
      <formula>LEN(TRIM(I37))=0</formula>
    </cfRule>
  </conditionalFormatting>
  <conditionalFormatting sqref="E37">
    <cfRule type="containsBlanks" dxfId="661" priority="142">
      <formula>LEN(TRIM(E37))=0</formula>
    </cfRule>
  </conditionalFormatting>
  <conditionalFormatting sqref="H37">
    <cfRule type="containsBlanks" dxfId="660" priority="141">
      <formula>LEN(TRIM(H37))=0</formula>
    </cfRule>
  </conditionalFormatting>
  <conditionalFormatting sqref="E38">
    <cfRule type="containsBlanks" dxfId="659" priority="140">
      <formula>LEN(TRIM(E38))=0</formula>
    </cfRule>
  </conditionalFormatting>
  <conditionalFormatting sqref="H38">
    <cfRule type="containsBlanks" dxfId="658" priority="139">
      <formula>LEN(TRIM(H38))=0</formula>
    </cfRule>
  </conditionalFormatting>
  <conditionalFormatting sqref="K38">
    <cfRule type="containsBlanks" dxfId="657" priority="138">
      <formula>LEN(TRIM(K38))=0</formula>
    </cfRule>
  </conditionalFormatting>
  <conditionalFormatting sqref="N38">
    <cfRule type="containsBlanks" dxfId="656" priority="137">
      <formula>LEN(TRIM(N38))=0</formula>
    </cfRule>
  </conditionalFormatting>
  <conditionalFormatting sqref="C37">
    <cfRule type="containsBlanks" dxfId="655" priority="136">
      <formula>LEN(TRIM(C37))=0</formula>
    </cfRule>
  </conditionalFormatting>
  <conditionalFormatting sqref="L38:M38">
    <cfRule type="containsBlanks" dxfId="654" priority="134">
      <formula>LEN(TRIM(L38))=0</formula>
    </cfRule>
  </conditionalFormatting>
  <conditionalFormatting sqref="L37">
    <cfRule type="containsBlanks" dxfId="653" priority="135">
      <formula>LEN(TRIM(L37))=0</formula>
    </cfRule>
  </conditionalFormatting>
  <conditionalFormatting sqref="C40:D40 K39 N39 F40:G40 I40:J40">
    <cfRule type="containsBlanks" dxfId="652" priority="127">
      <formula>LEN(TRIM(C39))=0</formula>
    </cfRule>
  </conditionalFormatting>
  <conditionalFormatting sqref="F39">
    <cfRule type="containsBlanks" dxfId="651" priority="128">
      <formula>LEN(TRIM(F39))=0</formula>
    </cfRule>
  </conditionalFormatting>
  <conditionalFormatting sqref="I39">
    <cfRule type="containsBlanks" dxfId="650" priority="129">
      <formula>LEN(TRIM(I39))=0</formula>
    </cfRule>
  </conditionalFormatting>
  <conditionalFormatting sqref="E39">
    <cfRule type="containsBlanks" dxfId="649" priority="126">
      <formula>LEN(TRIM(E39))=0</formula>
    </cfRule>
  </conditionalFormatting>
  <conditionalFormatting sqref="H39">
    <cfRule type="containsBlanks" dxfId="648" priority="125">
      <formula>LEN(TRIM(H39))=0</formula>
    </cfRule>
  </conditionalFormatting>
  <conditionalFormatting sqref="E40">
    <cfRule type="containsBlanks" dxfId="647" priority="124">
      <formula>LEN(TRIM(E40))=0</formula>
    </cfRule>
  </conditionalFormatting>
  <conditionalFormatting sqref="H40">
    <cfRule type="containsBlanks" dxfId="646" priority="123">
      <formula>LEN(TRIM(H40))=0</formula>
    </cfRule>
  </conditionalFormatting>
  <conditionalFormatting sqref="K40">
    <cfRule type="containsBlanks" dxfId="645" priority="122">
      <formula>LEN(TRIM(K40))=0</formula>
    </cfRule>
  </conditionalFormatting>
  <conditionalFormatting sqref="N40">
    <cfRule type="containsBlanks" dxfId="644" priority="121">
      <formula>LEN(TRIM(N40))=0</formula>
    </cfRule>
  </conditionalFormatting>
  <conditionalFormatting sqref="C39">
    <cfRule type="containsBlanks" dxfId="643" priority="120">
      <formula>LEN(TRIM(C39))=0</formula>
    </cfRule>
  </conditionalFormatting>
  <conditionalFormatting sqref="L40:M40">
    <cfRule type="containsBlanks" dxfId="642" priority="118">
      <formula>LEN(TRIM(L40))=0</formula>
    </cfRule>
  </conditionalFormatting>
  <conditionalFormatting sqref="L39">
    <cfRule type="containsBlanks" dxfId="641" priority="119">
      <formula>LEN(TRIM(L39))=0</formula>
    </cfRule>
  </conditionalFormatting>
  <conditionalFormatting sqref="K33 N33">
    <cfRule type="containsBlanks" dxfId="640" priority="113">
      <formula>LEN(TRIM(K33))=0</formula>
    </cfRule>
  </conditionalFormatting>
  <conditionalFormatting sqref="E33">
    <cfRule type="containsBlanks" dxfId="639" priority="112">
      <formula>LEN(TRIM(E33))=0</formula>
    </cfRule>
  </conditionalFormatting>
  <conditionalFormatting sqref="H33">
    <cfRule type="containsBlanks" dxfId="638" priority="111">
      <formula>LEN(TRIM(H33))=0</formula>
    </cfRule>
  </conditionalFormatting>
  <conditionalFormatting sqref="I34">
    <cfRule type="containsBlanks" dxfId="637" priority="102">
      <formula>LEN(TRIM(I34))=0</formula>
    </cfRule>
  </conditionalFormatting>
  <conditionalFormatting sqref="C34">
    <cfRule type="containsBlanks" dxfId="636" priority="106">
      <formula>LEN(TRIM(C34))=0</formula>
    </cfRule>
  </conditionalFormatting>
  <conditionalFormatting sqref="C33">
    <cfRule type="containsBlanks" dxfId="635" priority="105">
      <formula>LEN(TRIM(C33))=0</formula>
    </cfRule>
  </conditionalFormatting>
  <conditionalFormatting sqref="F34">
    <cfRule type="containsBlanks" dxfId="634" priority="104">
      <formula>LEN(TRIM(F34))=0</formula>
    </cfRule>
  </conditionalFormatting>
  <conditionalFormatting sqref="F33">
    <cfRule type="containsBlanks" dxfId="633" priority="103">
      <formula>LEN(TRIM(F33))=0</formula>
    </cfRule>
  </conditionalFormatting>
  <conditionalFormatting sqref="I33">
    <cfRule type="containsBlanks" dxfId="632" priority="101">
      <formula>LEN(TRIM(I33))=0</formula>
    </cfRule>
  </conditionalFormatting>
  <conditionalFormatting sqref="L34">
    <cfRule type="containsBlanks" dxfId="631" priority="100">
      <formula>LEN(TRIM(L34))=0</formula>
    </cfRule>
  </conditionalFormatting>
  <conditionalFormatting sqref="L33">
    <cfRule type="containsBlanks" dxfId="630" priority="99">
      <formula>LEN(TRIM(L33))=0</formula>
    </cfRule>
  </conditionalFormatting>
  <conditionalFormatting sqref="E29">
    <cfRule type="containsBlanks" dxfId="629" priority="98">
      <formula>LEN(TRIM(E29))=0</formula>
    </cfRule>
  </conditionalFormatting>
  <conditionalFormatting sqref="K32">
    <cfRule type="containsBlanks" dxfId="628" priority="97">
      <formula>LEN(TRIM(K32))=0</formula>
    </cfRule>
  </conditionalFormatting>
  <conditionalFormatting sqref="H34">
    <cfRule type="containsBlanks" dxfId="627" priority="93">
      <formula>LEN(TRIM(H34))=0</formula>
    </cfRule>
  </conditionalFormatting>
  <conditionalFormatting sqref="F35">
    <cfRule type="containsBlanks" dxfId="626" priority="95">
      <formula>LEN(TRIM(F35))=0</formula>
    </cfRule>
  </conditionalFormatting>
  <conditionalFormatting sqref="E34">
    <cfRule type="containsBlanks" dxfId="625" priority="94">
      <formula>LEN(TRIM(E34))=0</formula>
    </cfRule>
  </conditionalFormatting>
  <conditionalFormatting sqref="D34">
    <cfRule type="containsBlanks" dxfId="624" priority="92">
      <formula>LEN(TRIM(D34))=0</formula>
    </cfRule>
  </conditionalFormatting>
  <conditionalFormatting sqref="G34">
    <cfRule type="containsBlanks" dxfId="623" priority="91">
      <formula>LEN(TRIM(G34))=0</formula>
    </cfRule>
  </conditionalFormatting>
  <conditionalFormatting sqref="J34">
    <cfRule type="containsBlanks" dxfId="622" priority="90">
      <formula>LEN(TRIM(J34))=0</formula>
    </cfRule>
  </conditionalFormatting>
  <conditionalFormatting sqref="K34">
    <cfRule type="containsBlanks" dxfId="621" priority="89">
      <formula>LEN(TRIM(K34))=0</formula>
    </cfRule>
  </conditionalFormatting>
  <conditionalFormatting sqref="M34">
    <cfRule type="containsBlanks" dxfId="620" priority="88">
      <formula>LEN(TRIM(M34))=0</formula>
    </cfRule>
  </conditionalFormatting>
  <conditionalFormatting sqref="N34">
    <cfRule type="containsBlanks" dxfId="619" priority="87">
      <formula>LEN(TRIM(N34))=0</formula>
    </cfRule>
  </conditionalFormatting>
  <conditionalFormatting sqref="K41 N41">
    <cfRule type="containsBlanks" dxfId="618" priority="82">
      <formula>LEN(TRIM(K41))=0</formula>
    </cfRule>
  </conditionalFormatting>
  <conditionalFormatting sqref="E41">
    <cfRule type="containsBlanks" dxfId="617" priority="81">
      <formula>LEN(TRIM(E41))=0</formula>
    </cfRule>
  </conditionalFormatting>
  <conditionalFormatting sqref="H41">
    <cfRule type="containsBlanks" dxfId="616" priority="80">
      <formula>LEN(TRIM(H41))=0</formula>
    </cfRule>
  </conditionalFormatting>
  <conditionalFormatting sqref="E42">
    <cfRule type="containsBlanks" dxfId="615" priority="79">
      <formula>LEN(TRIM(E42))=0</formula>
    </cfRule>
  </conditionalFormatting>
  <conditionalFormatting sqref="H42">
    <cfRule type="containsBlanks" dxfId="614" priority="78">
      <formula>LEN(TRIM(H42))=0</formula>
    </cfRule>
  </conditionalFormatting>
  <conditionalFormatting sqref="N42">
    <cfRule type="containsBlanks" dxfId="613" priority="77">
      <formula>LEN(TRIM(N42))=0</formula>
    </cfRule>
  </conditionalFormatting>
  <conditionalFormatting sqref="C46:D46 K45 N45 F46:G46 I46:J46">
    <cfRule type="containsBlanks" dxfId="612" priority="75">
      <formula>LEN(TRIM(C45))=0</formula>
    </cfRule>
  </conditionalFormatting>
  <conditionalFormatting sqref="I45">
    <cfRule type="containsBlanks" dxfId="611" priority="76">
      <formula>LEN(TRIM(I45))=0</formula>
    </cfRule>
  </conditionalFormatting>
  <conditionalFormatting sqref="E45">
    <cfRule type="containsBlanks" dxfId="610" priority="74">
      <formula>LEN(TRIM(E45))=0</formula>
    </cfRule>
  </conditionalFormatting>
  <conditionalFormatting sqref="H45">
    <cfRule type="containsBlanks" dxfId="609" priority="73">
      <formula>LEN(TRIM(H45))=0</formula>
    </cfRule>
  </conditionalFormatting>
  <conditionalFormatting sqref="E46">
    <cfRule type="containsBlanks" dxfId="608" priority="72">
      <formula>LEN(TRIM(E46))=0</formula>
    </cfRule>
  </conditionalFormatting>
  <conditionalFormatting sqref="H46">
    <cfRule type="containsBlanks" dxfId="607" priority="71">
      <formula>LEN(TRIM(H46))=0</formula>
    </cfRule>
  </conditionalFormatting>
  <conditionalFormatting sqref="K46">
    <cfRule type="containsBlanks" dxfId="606" priority="70">
      <formula>LEN(TRIM(K46))=0</formula>
    </cfRule>
  </conditionalFormatting>
  <conditionalFormatting sqref="N46">
    <cfRule type="containsBlanks" dxfId="605" priority="69">
      <formula>LEN(TRIM(N46))=0</formula>
    </cfRule>
  </conditionalFormatting>
  <conditionalFormatting sqref="C45">
    <cfRule type="containsBlanks" dxfId="604" priority="68">
      <formula>LEN(TRIM(C45))=0</formula>
    </cfRule>
  </conditionalFormatting>
  <conditionalFormatting sqref="C42:D42">
    <cfRule type="containsBlanks" dxfId="603" priority="67">
      <formula>LEN(TRIM(C42))=0</formula>
    </cfRule>
  </conditionalFormatting>
  <conditionalFormatting sqref="C41">
    <cfRule type="containsBlanks" dxfId="602" priority="66">
      <formula>LEN(TRIM(C41))=0</formula>
    </cfRule>
  </conditionalFormatting>
  <conditionalFormatting sqref="F42:G42">
    <cfRule type="containsBlanks" dxfId="601" priority="65">
      <formula>LEN(TRIM(F42))=0</formula>
    </cfRule>
  </conditionalFormatting>
  <conditionalFormatting sqref="F41">
    <cfRule type="containsBlanks" dxfId="600" priority="64">
      <formula>LEN(TRIM(F41))=0</formula>
    </cfRule>
  </conditionalFormatting>
  <conditionalFormatting sqref="I42:J42">
    <cfRule type="containsBlanks" dxfId="599" priority="63">
      <formula>LEN(TRIM(I42))=0</formula>
    </cfRule>
  </conditionalFormatting>
  <conditionalFormatting sqref="I41">
    <cfRule type="containsBlanks" dxfId="598" priority="62">
      <formula>LEN(TRIM(I41))=0</formula>
    </cfRule>
  </conditionalFormatting>
  <conditionalFormatting sqref="L42:M42">
    <cfRule type="containsBlanks" dxfId="597" priority="61">
      <formula>LEN(TRIM(L42))=0</formula>
    </cfRule>
  </conditionalFormatting>
  <conditionalFormatting sqref="L46:M46">
    <cfRule type="containsBlanks" dxfId="596" priority="59">
      <formula>LEN(TRIM(L46))=0</formula>
    </cfRule>
  </conditionalFormatting>
  <conditionalFormatting sqref="L45">
    <cfRule type="containsBlanks" dxfId="595" priority="60">
      <formula>LEN(TRIM(L45))=0</formula>
    </cfRule>
  </conditionalFormatting>
  <conditionalFormatting sqref="L41">
    <cfRule type="containsBlanks" dxfId="594" priority="58">
      <formula>LEN(TRIM(L41))=0</formula>
    </cfRule>
  </conditionalFormatting>
  <conditionalFormatting sqref="C48:D48 K47 N47 F48:G48 I48:J48">
    <cfRule type="containsBlanks" dxfId="593" priority="51">
      <formula>LEN(TRIM(C47))=0</formula>
    </cfRule>
  </conditionalFormatting>
  <conditionalFormatting sqref="F47">
    <cfRule type="containsBlanks" dxfId="592" priority="52">
      <formula>LEN(TRIM(F47))=0</formula>
    </cfRule>
  </conditionalFormatting>
  <conditionalFormatting sqref="I47">
    <cfRule type="containsBlanks" dxfId="591" priority="53">
      <formula>LEN(TRIM(I47))=0</formula>
    </cfRule>
  </conditionalFormatting>
  <conditionalFormatting sqref="E47">
    <cfRule type="containsBlanks" dxfId="590" priority="50">
      <formula>LEN(TRIM(E47))=0</formula>
    </cfRule>
  </conditionalFormatting>
  <conditionalFormatting sqref="H47">
    <cfRule type="containsBlanks" dxfId="589" priority="49">
      <formula>LEN(TRIM(H47))=0</formula>
    </cfRule>
  </conditionalFormatting>
  <conditionalFormatting sqref="E48">
    <cfRule type="containsBlanks" dxfId="588" priority="48">
      <formula>LEN(TRIM(E48))=0</formula>
    </cfRule>
  </conditionalFormatting>
  <conditionalFormatting sqref="H48">
    <cfRule type="containsBlanks" dxfId="587" priority="47">
      <formula>LEN(TRIM(H48))=0</formula>
    </cfRule>
  </conditionalFormatting>
  <conditionalFormatting sqref="K48">
    <cfRule type="containsBlanks" dxfId="586" priority="46">
      <formula>LEN(TRIM(K48))=0</formula>
    </cfRule>
  </conditionalFormatting>
  <conditionalFormatting sqref="N48">
    <cfRule type="containsBlanks" dxfId="585" priority="45">
      <formula>LEN(TRIM(N48))=0</formula>
    </cfRule>
  </conditionalFormatting>
  <conditionalFormatting sqref="C47">
    <cfRule type="containsBlanks" dxfId="584" priority="44">
      <formula>LEN(TRIM(C47))=0</formula>
    </cfRule>
  </conditionalFormatting>
  <conditionalFormatting sqref="L48:M48">
    <cfRule type="containsBlanks" dxfId="583" priority="42">
      <formula>LEN(TRIM(L48))=0</formula>
    </cfRule>
  </conditionalFormatting>
  <conditionalFormatting sqref="L47">
    <cfRule type="containsBlanks" dxfId="582" priority="43">
      <formula>LEN(TRIM(L47))=0</formula>
    </cfRule>
  </conditionalFormatting>
  <conditionalFormatting sqref="C50:D50 K49 N49 F50:G50 I50:J50">
    <cfRule type="containsBlanks" dxfId="581" priority="35">
      <formula>LEN(TRIM(C49))=0</formula>
    </cfRule>
  </conditionalFormatting>
  <conditionalFormatting sqref="F49">
    <cfRule type="containsBlanks" dxfId="580" priority="36">
      <formula>LEN(TRIM(F49))=0</formula>
    </cfRule>
  </conditionalFormatting>
  <conditionalFormatting sqref="I49">
    <cfRule type="containsBlanks" dxfId="579" priority="37">
      <formula>LEN(TRIM(I49))=0</formula>
    </cfRule>
  </conditionalFormatting>
  <conditionalFormatting sqref="E49">
    <cfRule type="containsBlanks" dxfId="578" priority="34">
      <formula>LEN(TRIM(E49))=0</formula>
    </cfRule>
  </conditionalFormatting>
  <conditionalFormatting sqref="H49">
    <cfRule type="containsBlanks" dxfId="577" priority="33">
      <formula>LEN(TRIM(H49))=0</formula>
    </cfRule>
  </conditionalFormatting>
  <conditionalFormatting sqref="E50">
    <cfRule type="containsBlanks" dxfId="576" priority="32">
      <formula>LEN(TRIM(E50))=0</formula>
    </cfRule>
  </conditionalFormatting>
  <conditionalFormatting sqref="H50">
    <cfRule type="containsBlanks" dxfId="575" priority="31">
      <formula>LEN(TRIM(H50))=0</formula>
    </cfRule>
  </conditionalFormatting>
  <conditionalFormatting sqref="K50">
    <cfRule type="containsBlanks" dxfId="574" priority="30">
      <formula>LEN(TRIM(K50))=0</formula>
    </cfRule>
  </conditionalFormatting>
  <conditionalFormatting sqref="N50">
    <cfRule type="containsBlanks" dxfId="573" priority="29">
      <formula>LEN(TRIM(N50))=0</formula>
    </cfRule>
  </conditionalFormatting>
  <conditionalFormatting sqref="C49">
    <cfRule type="containsBlanks" dxfId="572" priority="28">
      <formula>LEN(TRIM(C49))=0</formula>
    </cfRule>
  </conditionalFormatting>
  <conditionalFormatting sqref="L50:M50">
    <cfRule type="containsBlanks" dxfId="571" priority="26">
      <formula>LEN(TRIM(L50))=0</formula>
    </cfRule>
  </conditionalFormatting>
  <conditionalFormatting sqref="L49">
    <cfRule type="containsBlanks" dxfId="570" priority="27">
      <formula>LEN(TRIM(L49))=0</formula>
    </cfRule>
  </conditionalFormatting>
  <conditionalFormatting sqref="K43 N43">
    <cfRule type="containsBlanks" dxfId="569" priority="21">
      <formula>LEN(TRIM(K43))=0</formula>
    </cfRule>
  </conditionalFormatting>
  <conditionalFormatting sqref="E43">
    <cfRule type="containsBlanks" dxfId="568" priority="20">
      <formula>LEN(TRIM(E43))=0</formula>
    </cfRule>
  </conditionalFormatting>
  <conditionalFormatting sqref="H43">
    <cfRule type="containsBlanks" dxfId="567" priority="19">
      <formula>LEN(TRIM(H43))=0</formula>
    </cfRule>
  </conditionalFormatting>
  <conditionalFormatting sqref="I44">
    <cfRule type="containsBlanks" dxfId="566" priority="14">
      <formula>LEN(TRIM(I44))=0</formula>
    </cfRule>
  </conditionalFormatting>
  <conditionalFormatting sqref="C44">
    <cfRule type="containsBlanks" dxfId="565" priority="18">
      <formula>LEN(TRIM(C44))=0</formula>
    </cfRule>
  </conditionalFormatting>
  <conditionalFormatting sqref="C43">
    <cfRule type="containsBlanks" dxfId="564" priority="17">
      <formula>LEN(TRIM(C43))=0</formula>
    </cfRule>
  </conditionalFormatting>
  <conditionalFormatting sqref="F44">
    <cfRule type="containsBlanks" dxfId="563" priority="16">
      <formula>LEN(TRIM(F44))=0</formula>
    </cfRule>
  </conditionalFormatting>
  <conditionalFormatting sqref="F43">
    <cfRule type="containsBlanks" dxfId="562" priority="15">
      <formula>LEN(TRIM(F43))=0</formula>
    </cfRule>
  </conditionalFormatting>
  <conditionalFormatting sqref="I43">
    <cfRule type="containsBlanks" dxfId="561" priority="13">
      <formula>LEN(TRIM(I43))=0</formula>
    </cfRule>
  </conditionalFormatting>
  <conditionalFormatting sqref="L44">
    <cfRule type="containsBlanks" dxfId="560" priority="12">
      <formula>LEN(TRIM(L44))=0</formula>
    </cfRule>
  </conditionalFormatting>
  <conditionalFormatting sqref="L43">
    <cfRule type="containsBlanks" dxfId="559" priority="11">
      <formula>LEN(TRIM(L43))=0</formula>
    </cfRule>
  </conditionalFormatting>
  <conditionalFormatting sqref="K42">
    <cfRule type="containsBlanks" dxfId="558" priority="10">
      <formula>LEN(TRIM(K42))=0</formula>
    </cfRule>
  </conditionalFormatting>
  <conditionalFormatting sqref="H44">
    <cfRule type="containsBlanks" dxfId="557" priority="7">
      <formula>LEN(TRIM(H44))=0</formula>
    </cfRule>
  </conditionalFormatting>
  <conditionalFormatting sqref="F45">
    <cfRule type="containsBlanks" dxfId="556" priority="9">
      <formula>LEN(TRIM(F45))=0</formula>
    </cfRule>
  </conditionalFormatting>
  <conditionalFormatting sqref="E44">
    <cfRule type="containsBlanks" dxfId="555" priority="8">
      <formula>LEN(TRIM(E44))=0</formula>
    </cfRule>
  </conditionalFormatting>
  <conditionalFormatting sqref="D44">
    <cfRule type="containsBlanks" dxfId="554" priority="6">
      <formula>LEN(TRIM(D44))=0</formula>
    </cfRule>
  </conditionalFormatting>
  <conditionalFormatting sqref="G44">
    <cfRule type="containsBlanks" dxfId="553" priority="5">
      <formula>LEN(TRIM(G44))=0</formula>
    </cfRule>
  </conditionalFormatting>
  <conditionalFormatting sqref="J44">
    <cfRule type="containsBlanks" dxfId="552" priority="4">
      <formula>LEN(TRIM(J44))=0</formula>
    </cfRule>
  </conditionalFormatting>
  <conditionalFormatting sqref="K44">
    <cfRule type="containsBlanks" dxfId="551" priority="3">
      <formula>LEN(TRIM(K44))=0</formula>
    </cfRule>
  </conditionalFormatting>
  <conditionalFormatting sqref="M44">
    <cfRule type="containsBlanks" dxfId="550" priority="2">
      <formula>LEN(TRIM(M44))=0</formula>
    </cfRule>
  </conditionalFormatting>
  <conditionalFormatting sqref="N44">
    <cfRule type="containsBlanks" dxfId="549" priority="1">
      <formula>LEN(TRIM(N44))=0</formula>
    </cfRule>
  </conditionalFormatting>
  <dataValidations count="1">
    <dataValidation type="list" allowBlank="1" showInputMessage="1" showErrorMessage="1" sqref="H5 K5 N5 N7 K7 H7 E7 E9 H9 K9 N9 N11 K11 H11 E11 E13 H13 K13 N13 N15 K15 H15 E15 E17 H17 K17 N17 N19 K19 H19 E19 E21 H21 K21 N21 N23 K23 H23 E23 E25 E27 E29 E31 E33 E35 E37 E39 H39 H37 H35 H33 H31 H29 H27 H25 K25 K27 K29 K31 K33 K35 K37 K39 N39 N37 N35 N33 N31 N29 N27 N25 E41 E43 E45 E47 E49 H49 H47 H45 H43 H41 K41 K43 K45 K47 K49 N49 N47 N45 N43 N41" xr:uid="{00000000-0002-0000-0100-000000000000}">
      <formula1>$B$51:$B$54</formula1>
    </dataValidation>
  </dataValidations>
  <printOptions horizontalCentered="1" verticalCentered="1"/>
  <pageMargins left="0.25" right="0.25" top="0.75" bottom="0.75" header="0.3" footer="0.3"/>
  <pageSetup paperSize="9" scale="81" orientation="portrait"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cellIs" priority="734" operator="equal" id="{63E2B77E-6AFE-4EB0-9AD3-615D18F54302}">
            <xm:f>'Zoznam tímov a pretekárov'!$B$51</xm:f>
            <x14:dxf>
              <fill>
                <patternFill>
                  <bgColor rgb="FFFFFF00"/>
                </patternFill>
              </fill>
            </x14:dxf>
          </x14:cfRule>
          <x14:cfRule type="cellIs" priority="735" operator="equal" id="{BD4B4791-258F-413D-9346-FB79C569FD8A}">
            <xm:f>'Zoznam tímov a pretekárov'!$B$50</xm:f>
            <x14:dxf>
              <fill>
                <patternFill>
                  <bgColor theme="3" tint="0.59996337778862885"/>
                </patternFill>
              </fill>
            </x14:dxf>
          </x14:cfRule>
          <x14:cfRule type="cellIs" priority="736" operator="equal" id="{591A7450-9A03-4C23-BB9B-5241E48AD310}">
            <xm:f>'Zoznam tímov a pretekárov'!$B$53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 K29 N29 H29 K31 N31 E31 H31 K35 N35 E35 H35 N37 E37 H37 N39 E39 H39 E29 N33 E33 H33</xm:sqref>
        </x14:conditionalFormatting>
        <x14:conditionalFormatting xmlns:xm="http://schemas.microsoft.com/office/excel/2006/main">
          <x14:cfRule type="cellIs" priority="878" operator="equal" id="{C8B3DD94-14DB-43D4-AACA-E2F5706B71DE}">
            <xm:f>'Zoznam tímov a pretekárov'!$B$52</xm:f>
            <x14:dxf>
              <fill>
                <patternFill>
                  <bgColor rgb="FFFF0000"/>
                </patternFill>
              </fill>
            </x14:dxf>
          </x14:cfRule>
          <xm:sqref>E5 E7 E9 E11 E13 E15 E17 E19 E21 E23 E25 E27 H29 E31 H31 E35 H35 H37 H39 E29 H33</xm:sqref>
        </x14:conditionalFormatting>
        <x14:conditionalFormatting xmlns:xm="http://schemas.microsoft.com/office/excel/2006/main">
          <x14:cfRule type="cellIs" priority="146" operator="equal" id="{B8D5B540-0806-4854-ADC1-54378FF349AE}">
            <xm:f>'Zoznam tímov a pretekárov'!$B$51</xm:f>
            <x14:dxf>
              <fill>
                <patternFill>
                  <bgColor rgb="FFFFFF00"/>
                </patternFill>
              </fill>
            </x14:dxf>
          </x14:cfRule>
          <x14:cfRule type="cellIs" priority="147" operator="equal" id="{1FC32C26-E451-4BF5-A59A-666B5EB88726}">
            <xm:f>'Zoznam tímov a pretekárov'!$B$50</xm:f>
            <x14:dxf>
              <fill>
                <patternFill>
                  <bgColor theme="3" tint="0.59996337778862885"/>
                </patternFill>
              </fill>
            </x14:dxf>
          </x14:cfRule>
          <x14:cfRule type="cellIs" priority="148" operator="equal" id="{220CEF08-A382-45F8-8B78-161BE36BCF81}">
            <xm:f>'Zoznam tímov a pretekárov'!$B$53</xm:f>
            <x14:dxf>
              <font>
                <strike val="0"/>
              </font>
              <fill>
                <patternFill patternType="none">
                  <bgColor auto="1"/>
                </patternFill>
              </fill>
            </x14:dxf>
          </x14:cfRule>
          <xm:sqref>K37</xm:sqref>
        </x14:conditionalFormatting>
        <x14:conditionalFormatting xmlns:xm="http://schemas.microsoft.com/office/excel/2006/main">
          <x14:cfRule type="cellIs" priority="149" operator="equal" id="{25E15EB4-8F45-4559-A8CD-1DD734089CEE}">
            <xm:f>'Zoznam tímov a pretekárov'!$B$52</xm:f>
            <x14:dxf>
              <fill>
                <patternFill>
                  <bgColor rgb="FFFF0000"/>
                </patternFill>
              </fill>
            </x14:dxf>
          </x14:cfRule>
          <xm:sqref>E37</xm:sqref>
        </x14:conditionalFormatting>
        <x14:conditionalFormatting xmlns:xm="http://schemas.microsoft.com/office/excel/2006/main">
          <x14:cfRule type="cellIs" priority="130" operator="equal" id="{AF3DEE41-4F33-4E7C-ACE8-4E34F3244028}">
            <xm:f>'Zoznam tímov a pretekárov'!$B$51</xm:f>
            <x14:dxf>
              <fill>
                <patternFill>
                  <bgColor rgb="FFFFFF00"/>
                </patternFill>
              </fill>
            </x14:dxf>
          </x14:cfRule>
          <x14:cfRule type="cellIs" priority="131" operator="equal" id="{EEC13A69-9E1F-49C2-9F55-BD6088FDD93B}">
            <xm:f>'Zoznam tímov a pretekárov'!$B$50</xm:f>
            <x14:dxf>
              <fill>
                <patternFill>
                  <bgColor theme="3" tint="0.59996337778862885"/>
                </patternFill>
              </fill>
            </x14:dxf>
          </x14:cfRule>
          <x14:cfRule type="cellIs" priority="132" operator="equal" id="{30EE94AF-F7D7-416E-A5A2-87F54B8859F8}">
            <xm:f>'Zoznam tímov a pretekárov'!$B$53</xm:f>
            <x14:dxf>
              <font>
                <strike val="0"/>
              </font>
              <fill>
                <patternFill patternType="none">
                  <bgColor auto="1"/>
                </patternFill>
              </fill>
            </x14:dxf>
          </x14:cfRule>
          <xm:sqref>K39</xm:sqref>
        </x14:conditionalFormatting>
        <x14:conditionalFormatting xmlns:xm="http://schemas.microsoft.com/office/excel/2006/main">
          <x14:cfRule type="cellIs" priority="133" operator="equal" id="{4338E435-634F-4B82-B517-0D23E24661FB}">
            <xm:f>'Zoznam tímov a pretekárov'!$B$52</xm:f>
            <x14:dxf>
              <fill>
                <patternFill>
                  <bgColor rgb="FFFF0000"/>
                </patternFill>
              </fill>
            </x14:dxf>
          </x14:cfRule>
          <xm:sqref>E39</xm:sqref>
        </x14:conditionalFormatting>
        <x14:conditionalFormatting xmlns:xm="http://schemas.microsoft.com/office/excel/2006/main">
          <x14:cfRule type="cellIs" priority="114" operator="equal" id="{718F00CA-09D9-4FF7-BE51-8EF1464FA04C}">
            <xm:f>'Zoznam tímov a pretekárov'!$B$51</xm:f>
            <x14:dxf>
              <fill>
                <patternFill>
                  <bgColor rgb="FFFFFF00"/>
                </patternFill>
              </fill>
            </x14:dxf>
          </x14:cfRule>
          <x14:cfRule type="cellIs" priority="115" operator="equal" id="{D5ABA132-FD2E-4307-9771-F00F972C7125}">
            <xm:f>'Zoznam tímov a pretekárov'!$B$50</xm:f>
            <x14:dxf>
              <fill>
                <patternFill>
                  <bgColor theme="3" tint="0.59996337778862885"/>
                </patternFill>
              </fill>
            </x14:dxf>
          </x14:cfRule>
          <x14:cfRule type="cellIs" priority="116" operator="equal" id="{B52FF6B4-42B4-4F89-B4DC-549000D7B2A4}">
            <xm:f>'Zoznam tímov a pretekárov'!$B$53</xm:f>
            <x14:dxf>
              <font>
                <strike val="0"/>
              </font>
              <fill>
                <patternFill patternType="none">
                  <bgColor auto="1"/>
                </patternFill>
              </fill>
            </x14:dxf>
          </x14:cfRule>
          <xm:sqref>K33</xm:sqref>
        </x14:conditionalFormatting>
        <x14:conditionalFormatting xmlns:xm="http://schemas.microsoft.com/office/excel/2006/main">
          <x14:cfRule type="cellIs" priority="117" operator="equal" id="{F218B73D-1718-44D2-8F15-0F3E9BD95622}">
            <xm:f>'Zoznam tímov a pretekárov'!$B$52</xm:f>
            <x14:dxf>
              <fill>
                <patternFill>
                  <bgColor rgb="FFFF0000"/>
                </patternFill>
              </fill>
            </x14:dxf>
          </x14:cfRule>
          <xm:sqref>E33</xm:sqref>
        </x14:conditionalFormatting>
        <x14:conditionalFormatting xmlns:xm="http://schemas.microsoft.com/office/excel/2006/main">
          <x14:cfRule type="cellIs" priority="83" operator="equal" id="{FBE67581-E5F2-4874-B957-D281BA8E238B}">
            <xm:f>'Zoznam tímov a pretekárov'!$B$51</xm:f>
            <x14:dxf>
              <fill>
                <patternFill>
                  <bgColor rgb="FFFFFF00"/>
                </patternFill>
              </fill>
            </x14:dxf>
          </x14:cfRule>
          <x14:cfRule type="cellIs" priority="84" operator="equal" id="{3B604AA4-F520-4D0E-B591-820873EFD408}">
            <xm:f>'Zoznam tímov a pretekárov'!$B$50</xm:f>
            <x14:dxf>
              <fill>
                <patternFill>
                  <bgColor theme="3" tint="0.59996337778862885"/>
                </patternFill>
              </fill>
            </x14:dxf>
          </x14:cfRule>
          <x14:cfRule type="cellIs" priority="85" operator="equal" id="{988A277B-47A6-4932-9F32-C6B655AE616B}">
            <xm:f>'Zoznam tímov a pretekárov'!$B$53</xm:f>
            <x14:dxf>
              <font>
                <strike val="0"/>
              </font>
              <fill>
                <patternFill patternType="none">
                  <bgColor auto="1"/>
                </patternFill>
              </fill>
            </x14:dxf>
          </x14:cfRule>
          <xm:sqref>K41 N41 E41 H41 K45 N45 E45 H45 N47 E47 H47 N49 E49 H49 N43 E43 H43</xm:sqref>
        </x14:conditionalFormatting>
        <x14:conditionalFormatting xmlns:xm="http://schemas.microsoft.com/office/excel/2006/main">
          <x14:cfRule type="cellIs" priority="86" operator="equal" id="{159B5D0A-AFAE-4557-9ECF-A3FA44B4A53D}">
            <xm:f>'Zoznam tímov a pretekárov'!$B$52</xm:f>
            <x14:dxf>
              <fill>
                <patternFill>
                  <bgColor rgb="FFFF0000"/>
                </patternFill>
              </fill>
            </x14:dxf>
          </x14:cfRule>
          <xm:sqref>E41 H41 E45 H45 H47 H49 H43</xm:sqref>
        </x14:conditionalFormatting>
        <x14:conditionalFormatting xmlns:xm="http://schemas.microsoft.com/office/excel/2006/main">
          <x14:cfRule type="cellIs" priority="54" operator="equal" id="{83FF2F5B-2206-413B-9AF5-B7EBD680B65F}">
            <xm:f>'Zoznam tímov a pretekárov'!$B$51</xm:f>
            <x14:dxf>
              <fill>
                <patternFill>
                  <bgColor rgb="FFFFFF00"/>
                </patternFill>
              </fill>
            </x14:dxf>
          </x14:cfRule>
          <x14:cfRule type="cellIs" priority="55" operator="equal" id="{DF7B46EA-3CBA-4D87-A3B0-E1302EE573EC}">
            <xm:f>'Zoznam tímov a pretekárov'!$B$50</xm:f>
            <x14:dxf>
              <fill>
                <patternFill>
                  <bgColor theme="3" tint="0.59996337778862885"/>
                </patternFill>
              </fill>
            </x14:dxf>
          </x14:cfRule>
          <x14:cfRule type="cellIs" priority="56" operator="equal" id="{E080BD23-74F0-45FF-A26E-583D462CDCD0}">
            <xm:f>'Zoznam tímov a pretekárov'!$B$53</xm:f>
            <x14:dxf>
              <font>
                <strike val="0"/>
              </font>
              <fill>
                <patternFill patternType="none">
                  <bgColor auto="1"/>
                </patternFill>
              </fill>
            </x14:dxf>
          </x14:cfRule>
          <xm:sqref>K47</xm:sqref>
        </x14:conditionalFormatting>
        <x14:conditionalFormatting xmlns:xm="http://schemas.microsoft.com/office/excel/2006/main">
          <x14:cfRule type="cellIs" priority="57" operator="equal" id="{102B50C9-0912-4A0F-B578-7724219C29DC}">
            <xm:f>'Zoznam tímov a pretekárov'!$B$52</xm:f>
            <x14:dxf>
              <fill>
                <patternFill>
                  <bgColor rgb="FFFF0000"/>
                </patternFill>
              </fill>
            </x14:dxf>
          </x14:cfRule>
          <xm:sqref>E47</xm:sqref>
        </x14:conditionalFormatting>
        <x14:conditionalFormatting xmlns:xm="http://schemas.microsoft.com/office/excel/2006/main">
          <x14:cfRule type="cellIs" priority="38" operator="equal" id="{1CB9E85E-5949-4E2A-82C4-A85224E93EF5}">
            <xm:f>'Zoznam tímov a pretekárov'!$B$51</xm:f>
            <x14:dxf>
              <fill>
                <patternFill>
                  <bgColor rgb="FFFFFF00"/>
                </patternFill>
              </fill>
            </x14:dxf>
          </x14:cfRule>
          <x14:cfRule type="cellIs" priority="39" operator="equal" id="{BBD50E13-8395-492F-B3F9-64425BD6C11C}">
            <xm:f>'Zoznam tímov a pretekárov'!$B$50</xm:f>
            <x14:dxf>
              <fill>
                <patternFill>
                  <bgColor theme="3" tint="0.59996337778862885"/>
                </patternFill>
              </fill>
            </x14:dxf>
          </x14:cfRule>
          <x14:cfRule type="cellIs" priority="40" operator="equal" id="{54A1266B-A938-4ABC-8E2F-5DE0AD9B37C9}">
            <xm:f>'Zoznam tímov a pretekárov'!$B$53</xm:f>
            <x14:dxf>
              <font>
                <strike val="0"/>
              </font>
              <fill>
                <patternFill patternType="none">
                  <bgColor auto="1"/>
                </patternFill>
              </fill>
            </x14:dxf>
          </x14:cfRule>
          <xm:sqref>K49</xm:sqref>
        </x14:conditionalFormatting>
        <x14:conditionalFormatting xmlns:xm="http://schemas.microsoft.com/office/excel/2006/main">
          <x14:cfRule type="cellIs" priority="41" operator="equal" id="{6B49D8A2-4543-4E1A-803A-156F289FE96A}">
            <xm:f>'Zoznam tímov a pretekárov'!$B$52</xm:f>
            <x14:dxf>
              <fill>
                <patternFill>
                  <bgColor rgb="FFFF0000"/>
                </patternFill>
              </fill>
            </x14:dxf>
          </x14:cfRule>
          <xm:sqref>E49</xm:sqref>
        </x14:conditionalFormatting>
        <x14:conditionalFormatting xmlns:xm="http://schemas.microsoft.com/office/excel/2006/main">
          <x14:cfRule type="cellIs" priority="22" operator="equal" id="{059A515A-A941-478C-9BCB-9E0833387F3D}">
            <xm:f>'Zoznam tímov a pretekárov'!$B$51</xm:f>
            <x14:dxf>
              <fill>
                <patternFill>
                  <bgColor rgb="FFFFFF00"/>
                </patternFill>
              </fill>
            </x14:dxf>
          </x14:cfRule>
          <x14:cfRule type="cellIs" priority="23" operator="equal" id="{874B7D35-A1D5-40C9-B1BC-E09B4D9C8DF2}">
            <xm:f>'Zoznam tímov a pretekárov'!$B$50</xm:f>
            <x14:dxf>
              <fill>
                <patternFill>
                  <bgColor theme="3" tint="0.59996337778862885"/>
                </patternFill>
              </fill>
            </x14:dxf>
          </x14:cfRule>
          <x14:cfRule type="cellIs" priority="24" operator="equal" id="{3DE2E6A8-3DDD-49AE-AE16-EA50AB9F4C95}">
            <xm:f>'Zoznam tímov a pretekárov'!$B$53</xm:f>
            <x14:dxf>
              <font>
                <strike val="0"/>
              </font>
              <fill>
                <patternFill patternType="none">
                  <bgColor auto="1"/>
                </patternFill>
              </fill>
            </x14:dxf>
          </x14:cfRule>
          <xm:sqref>K43</xm:sqref>
        </x14:conditionalFormatting>
        <x14:conditionalFormatting xmlns:xm="http://schemas.microsoft.com/office/excel/2006/main">
          <x14:cfRule type="cellIs" priority="25" operator="equal" id="{E9FF32DE-053F-4040-A1DC-E86FC45DF5F4}">
            <xm:f>'Zoznam tímov a pretekárov'!$B$52</xm:f>
            <x14:dxf>
              <fill>
                <patternFill>
                  <bgColor rgb="FFFF0000"/>
                </patternFill>
              </fill>
            </x14:dxf>
          </x14:cfRule>
          <xm:sqref>E43</xm:sqref>
        </x14:conditionalFormatting>
      </x14:conditionalFormattings>
    </ext>
    <ext xmlns:x14="http://schemas.microsoft.com/office/spreadsheetml/2009/9/main" uri="{CCE6A557-97BC-4b89-ADB6-D9C93CAAB3DF}">
      <x14:dataValidations xmlns:xm="http://schemas.microsoft.com/office/excel/2006/main" count="24">
        <x14:dataValidation type="list" allowBlank="1" showInputMessage="1" showErrorMessage="1" xr:uid="{00000000-0002-0000-0100-000001000000}">
          <x14:formula1>
            <xm:f>'Zoznam tímov a pretekárov'!$B$3:$I$3</xm:f>
          </x14:formula1>
          <xm:sqref>C5:D5 F5:G5 I5:J5 L5:M5</xm:sqref>
        </x14:dataValidation>
        <x14:dataValidation type="list" allowBlank="1" showInputMessage="1" showErrorMessage="1" xr:uid="{00000000-0002-0000-0100-000002000000}">
          <x14:formula1>
            <xm:f>'Zoznam tímov a pretekárov'!$B$5:$I$5</xm:f>
          </x14:formula1>
          <xm:sqref>C7:D7 F7:G7 I7:J7 L7:M7</xm:sqref>
        </x14:dataValidation>
        <x14:dataValidation type="list" allowBlank="1" showInputMessage="1" showErrorMessage="1" xr:uid="{00000000-0002-0000-0100-000003000000}">
          <x14:formula1>
            <xm:f>'Zoznam tímov a pretekárov'!$B$7:$I$7</xm:f>
          </x14:formula1>
          <xm:sqref>C9:D9 F9:G9 I9:J9 L9:M9</xm:sqref>
        </x14:dataValidation>
        <x14:dataValidation type="list" allowBlank="1" showInputMessage="1" showErrorMessage="1" xr:uid="{00000000-0002-0000-0100-000004000000}">
          <x14:formula1>
            <xm:f>'Zoznam tímov a pretekárov'!$B$9:$I$9</xm:f>
          </x14:formula1>
          <xm:sqref>C11:D11 F11:G11 I11:J11 L11:M11</xm:sqref>
        </x14:dataValidation>
        <x14:dataValidation type="list" allowBlank="1" showInputMessage="1" showErrorMessage="1" xr:uid="{00000000-0002-0000-0100-000005000000}">
          <x14:formula1>
            <xm:f>'Zoznam tímov a pretekárov'!$B$11:$I$11</xm:f>
          </x14:formula1>
          <xm:sqref>C13:D13 F13:G13 I13:J13 L13:M13</xm:sqref>
        </x14:dataValidation>
        <x14:dataValidation type="list" allowBlank="1" showInputMessage="1" showErrorMessage="1" xr:uid="{00000000-0002-0000-0100-000006000000}">
          <x14:formula1>
            <xm:f>'Zoznam tímov a pretekárov'!$B$13:$I$13</xm:f>
          </x14:formula1>
          <xm:sqref>C15:D15 F15:G15 I15:J15 L15:M15</xm:sqref>
        </x14:dataValidation>
        <x14:dataValidation type="list" allowBlank="1" showInputMessage="1" showErrorMessage="1" xr:uid="{00000000-0002-0000-0100-000007000000}">
          <x14:formula1>
            <xm:f>'Zoznam tímov a pretekárov'!$B$15:$I$15</xm:f>
          </x14:formula1>
          <xm:sqref>C17:D17 F17:G17 I17:J17 L17:M17</xm:sqref>
        </x14:dataValidation>
        <x14:dataValidation type="list" allowBlank="1" showInputMessage="1" showErrorMessage="1" xr:uid="{00000000-0002-0000-0100-000008000000}">
          <x14:formula1>
            <xm:f>'Zoznam tímov a pretekárov'!$B$17:$I$17</xm:f>
          </x14:formula1>
          <xm:sqref>C19:D19 F19:G19 I19:J19 L19:M19</xm:sqref>
        </x14:dataValidation>
        <x14:dataValidation type="list" allowBlank="1" showInputMessage="1" showErrorMessage="1" xr:uid="{00000000-0002-0000-0100-000009000000}">
          <x14:formula1>
            <xm:f>'Zoznam tímov a pretekárov'!$B$19:$I$19</xm:f>
          </x14:formula1>
          <xm:sqref>C21:D21 F21:G21 I21:J21 L21:M21</xm:sqref>
        </x14:dataValidation>
        <x14:dataValidation type="list" allowBlank="1" showInputMessage="1" showErrorMessage="1" xr:uid="{00000000-0002-0000-0100-00000A000000}">
          <x14:formula1>
            <xm:f>'Zoznam tímov a pretekárov'!$B$21:$I$21</xm:f>
          </x14:formula1>
          <xm:sqref>C23:D23 F23:G23 I23:J23 L23:M23</xm:sqref>
        </x14:dataValidation>
        <x14:dataValidation type="list" allowBlank="1" showInputMessage="1" showErrorMessage="1" xr:uid="{00000000-0002-0000-0100-00000B000000}">
          <x14:formula1>
            <xm:f>'Zoznam tímov a pretekárov'!$B$23:$I$23</xm:f>
          </x14:formula1>
          <xm:sqref>C25:D25 F25:G25 I25:J25 L25:M25</xm:sqref>
        </x14:dataValidation>
        <x14:dataValidation type="list" allowBlank="1" showInputMessage="1" showErrorMessage="1" xr:uid="{00000000-0002-0000-0100-00000C000000}">
          <x14:formula1>
            <xm:f>'Zoznam tímov a pretekárov'!$B$25:$I$25</xm:f>
          </x14:formula1>
          <xm:sqref>C27:D27 F27:G27 I27:J27 L27:M27</xm:sqref>
        </x14:dataValidation>
        <x14:dataValidation type="list" allowBlank="1" showInputMessage="1" showErrorMessage="1" xr:uid="{00000000-0002-0000-0100-00000D000000}">
          <x14:formula1>
            <xm:f>'Zoznam tímov a pretekárov'!$B$27:$I$27</xm:f>
          </x14:formula1>
          <xm:sqref>C29:D29 F29:G29 I29:J29 L29:M29</xm:sqref>
        </x14:dataValidation>
        <x14:dataValidation type="list" allowBlank="1" showInputMessage="1" showErrorMessage="1" xr:uid="{00000000-0002-0000-0100-00000E000000}">
          <x14:formula1>
            <xm:f>'Zoznam tímov a pretekárov'!$B$29:$I$29</xm:f>
          </x14:formula1>
          <xm:sqref>C31:D31 F31:G31 I31:J31 L31:M31</xm:sqref>
        </x14:dataValidation>
        <x14:dataValidation type="list" allowBlank="1" showInputMessage="1" showErrorMessage="1" xr:uid="{00000000-0002-0000-0100-00000F000000}">
          <x14:formula1>
            <xm:f>'Zoznam tímov a pretekárov'!$B$33:$I$33</xm:f>
          </x14:formula1>
          <xm:sqref>C35:D35 F35:G35 I35:J35 L35:M35</xm:sqref>
        </x14:dataValidation>
        <x14:dataValidation type="list" allowBlank="1" showInputMessage="1" showErrorMessage="1" xr:uid="{00000000-0002-0000-0100-000010000000}">
          <x14:formula1>
            <xm:f>'Zoznam tímov a pretekárov'!$B$35:$I$35</xm:f>
          </x14:formula1>
          <xm:sqref>C37:D37 F37:G37 I37:J37 L37:M37</xm:sqref>
        </x14:dataValidation>
        <x14:dataValidation type="list" allowBlank="1" showInputMessage="1" showErrorMessage="1" xr:uid="{00000000-0002-0000-0100-000011000000}">
          <x14:formula1>
            <xm:f>'Zoznam tímov a pretekárov'!$B$31:$I$31</xm:f>
          </x14:formula1>
          <xm:sqref>C33:D33 F33:G33 I33:J33 L33:M33</xm:sqref>
        </x14:dataValidation>
        <x14:dataValidation type="list" allowBlank="1" showInputMessage="1" showErrorMessage="1" xr:uid="{00000000-0002-0000-0100-000012000000}">
          <x14:formula1>
            <xm:f>'Zoznam tímov a pretekárov'!$B$50:$B$53</xm:f>
          </x14:formula1>
          <xm:sqref>E5</xm:sqref>
        </x14:dataValidation>
        <x14:dataValidation type="list" allowBlank="1" showInputMessage="1" showErrorMessage="1" xr:uid="{00000000-0002-0000-0100-000013000000}">
          <x14:formula1>
            <xm:f>'Zoznam tímov a pretekárov'!$B$37:$I$37</xm:f>
          </x14:formula1>
          <xm:sqref>C39:D39 F39:G39 I39:J39 L39:M39</xm:sqref>
        </x14:dataValidation>
        <x14:dataValidation type="list" allowBlank="1" showInputMessage="1" showErrorMessage="1" xr:uid="{00000000-0002-0000-0100-000014000000}">
          <x14:formula1>
            <xm:f>'Zoznam tímov a pretekárov'!$B$39:$I$39</xm:f>
          </x14:formula1>
          <xm:sqref>C41:D41 F41:G41 I41:J41 L41:M41</xm:sqref>
        </x14:dataValidation>
        <x14:dataValidation type="list" allowBlank="1" showInputMessage="1" showErrorMessage="1" xr:uid="{00000000-0002-0000-0100-000015000000}">
          <x14:formula1>
            <xm:f>'Zoznam tímov a pretekárov'!$B$41:$I$41</xm:f>
          </x14:formula1>
          <xm:sqref>C43:D43 F43:G43 I43:J43 L43:M43</xm:sqref>
        </x14:dataValidation>
        <x14:dataValidation type="list" allowBlank="1" showInputMessage="1" showErrorMessage="1" xr:uid="{00000000-0002-0000-0100-000016000000}">
          <x14:formula1>
            <xm:f>'Zoznam tímov a pretekárov'!$B$43:$I$43</xm:f>
          </x14:formula1>
          <xm:sqref>C45:D45 F45:G45 I45:J45 L45:M45</xm:sqref>
        </x14:dataValidation>
        <x14:dataValidation type="list" allowBlank="1" showInputMessage="1" showErrorMessage="1" xr:uid="{00000000-0002-0000-0100-000017000000}">
          <x14:formula1>
            <xm:f>'Zoznam tímov a pretekárov'!$B$45:$I$45</xm:f>
          </x14:formula1>
          <xm:sqref>L47:M47 I47:J47 F47:G47 C47:D47</xm:sqref>
        </x14:dataValidation>
        <x14:dataValidation type="list" allowBlank="1" showInputMessage="1" showErrorMessage="1" xr:uid="{00000000-0002-0000-0100-000018000000}">
          <x14:formula1>
            <xm:f>'Zoznam tímov a pretekárov'!$B$47:$I$47</xm:f>
          </x14:formula1>
          <xm:sqref>C49:D49 F49:G49 I49:J49 L49:M49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A51"/>
  <sheetViews>
    <sheetView showGridLines="0" tabSelected="1" zoomScale="85" zoomScaleNormal="85" workbookViewId="0">
      <selection activeCell="I22" sqref="I22"/>
    </sheetView>
  </sheetViews>
  <sheetFormatPr defaultRowHeight="13.2" x14ac:dyDescent="0.25"/>
  <cols>
    <col min="1" max="1" width="5" style="8" customWidth="1"/>
    <col min="2" max="2" width="22.88671875" style="8" customWidth="1"/>
    <col min="3" max="3" width="5.6640625" style="8" customWidth="1"/>
    <col min="4" max="4" width="9.6640625" style="8" customWidth="1"/>
    <col min="5" max="5" width="5.33203125" style="8" customWidth="1"/>
    <col min="6" max="6" width="5.6640625" style="8" customWidth="1"/>
    <col min="7" max="7" width="9.6640625" style="8" customWidth="1"/>
    <col min="8" max="9" width="5.6640625" style="8" customWidth="1"/>
    <col min="10" max="10" width="9.6640625" style="8" customWidth="1"/>
    <col min="11" max="11" width="5.6640625" style="8" customWidth="1"/>
    <col min="12" max="12" width="5.6640625" style="8" hidden="1" customWidth="1"/>
    <col min="13" max="13" width="9.6640625" style="8" hidden="1" customWidth="1"/>
    <col min="14" max="14" width="5.6640625" style="8" hidden="1" customWidth="1"/>
    <col min="15" max="15" width="9.33203125" style="8" customWidth="1"/>
    <col min="16" max="16" width="9.6640625" customWidth="1"/>
    <col min="17" max="17" width="6.109375" customWidth="1"/>
    <col min="18" max="18" width="2.6640625" customWidth="1"/>
    <col min="19" max="19" width="4.5546875" customWidth="1"/>
    <col min="20" max="20" width="15.109375" customWidth="1"/>
    <col min="21" max="21" width="15.5546875" customWidth="1"/>
    <col min="22" max="22" width="11.109375" customWidth="1"/>
    <col min="23" max="23" width="8.441406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4" width="9.109375" hidden="1" customWidth="1"/>
    <col min="45" max="45" width="5.6640625" hidden="1" customWidth="1"/>
    <col min="46" max="46" width="9" hidden="1" customWidth="1"/>
    <col min="47" max="47" width="5.109375" hidden="1" customWidth="1"/>
    <col min="48" max="48" width="6.6640625" hidden="1" customWidth="1"/>
    <col min="49" max="49" width="4.44140625" hidden="1" customWidth="1"/>
    <col min="50" max="50" width="5.44140625" hidden="1" customWidth="1"/>
    <col min="51" max="51" width="8" hidden="1" customWidth="1"/>
    <col min="52" max="52" width="9.109375" hidden="1" customWidth="1"/>
    <col min="53" max="53" width="10.6640625" hidden="1" customWidth="1"/>
    <col min="54" max="54" width="9.109375" customWidth="1"/>
    <col min="60" max="60" width="8.109375" customWidth="1"/>
  </cols>
  <sheetData>
    <row r="1" spans="1:52" ht="18.75" customHeight="1" thickBot="1" x14ac:dyDescent="0.45">
      <c r="A1" s="200" t="s">
        <v>279</v>
      </c>
      <c r="B1" s="201"/>
      <c r="C1" s="174" t="s">
        <v>284</v>
      </c>
      <c r="D1" s="174"/>
      <c r="E1" s="174"/>
      <c r="F1" s="174"/>
      <c r="G1" s="174"/>
      <c r="H1" s="174"/>
      <c r="I1" s="174"/>
      <c r="J1" s="174"/>
      <c r="K1" s="174"/>
      <c r="L1" s="174"/>
      <c r="M1" s="174"/>
      <c r="N1" s="174"/>
      <c r="O1" s="174"/>
      <c r="P1" s="174"/>
      <c r="Q1" s="175"/>
      <c r="T1" s="209" t="s">
        <v>48</v>
      </c>
      <c r="U1" s="210"/>
      <c r="V1" s="211"/>
    </row>
    <row r="2" spans="1:52" ht="13.5" customHeight="1" x14ac:dyDescent="0.25">
      <c r="A2" s="180"/>
      <c r="B2" s="176" t="s">
        <v>18</v>
      </c>
      <c r="C2" s="177" t="s">
        <v>4</v>
      </c>
      <c r="D2" s="178"/>
      <c r="E2" s="179"/>
      <c r="F2" s="177" t="s">
        <v>5</v>
      </c>
      <c r="G2" s="178"/>
      <c r="H2" s="179"/>
      <c r="I2" s="177" t="s">
        <v>6</v>
      </c>
      <c r="J2" s="178"/>
      <c r="K2" s="179"/>
      <c r="L2" s="177" t="s">
        <v>7</v>
      </c>
      <c r="M2" s="178"/>
      <c r="N2" s="178"/>
      <c r="O2" s="202" t="s">
        <v>13</v>
      </c>
      <c r="P2" s="202" t="s">
        <v>14</v>
      </c>
      <c r="Q2" s="205" t="s">
        <v>11</v>
      </c>
      <c r="T2" s="212" t="s">
        <v>49</v>
      </c>
      <c r="U2" s="215" t="s">
        <v>141</v>
      </c>
      <c r="V2" s="218" t="s">
        <v>1</v>
      </c>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row>
    <row r="3" spans="1:52" ht="12" customHeight="1" x14ac:dyDescent="0.25">
      <c r="A3" s="180"/>
      <c r="B3" s="176"/>
      <c r="C3" s="181" t="s">
        <v>8</v>
      </c>
      <c r="D3" s="182"/>
      <c r="E3" s="183"/>
      <c r="F3" s="181" t="s">
        <v>8</v>
      </c>
      <c r="G3" s="182"/>
      <c r="H3" s="183"/>
      <c r="I3" s="181" t="s">
        <v>8</v>
      </c>
      <c r="J3" s="182"/>
      <c r="K3" s="183"/>
      <c r="L3" s="181" t="s">
        <v>8</v>
      </c>
      <c r="M3" s="182"/>
      <c r="N3" s="182"/>
      <c r="O3" s="203"/>
      <c r="P3" s="203"/>
      <c r="Q3" s="205"/>
      <c r="T3" s="213"/>
      <c r="U3" s="216"/>
      <c r="V3" s="219"/>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row>
    <row r="4" spans="1:52" ht="13.8" thickBot="1" x14ac:dyDescent="0.3">
      <c r="A4" s="180"/>
      <c r="B4" s="176"/>
      <c r="C4" s="66" t="s">
        <v>9</v>
      </c>
      <c r="D4" s="67" t="s">
        <v>10</v>
      </c>
      <c r="E4" s="68" t="s">
        <v>0</v>
      </c>
      <c r="F4" s="66" t="s">
        <v>9</v>
      </c>
      <c r="G4" s="67" t="s">
        <v>10</v>
      </c>
      <c r="H4" s="68" t="s">
        <v>0</v>
      </c>
      <c r="I4" s="66" t="s">
        <v>9</v>
      </c>
      <c r="J4" s="67" t="s">
        <v>10</v>
      </c>
      <c r="K4" s="68" t="s">
        <v>0</v>
      </c>
      <c r="L4" s="66" t="s">
        <v>9</v>
      </c>
      <c r="M4" s="67" t="s">
        <v>10</v>
      </c>
      <c r="N4" s="69" t="s">
        <v>0</v>
      </c>
      <c r="O4" s="204"/>
      <c r="P4" s="204"/>
      <c r="Q4" s="205"/>
      <c r="T4" s="214"/>
      <c r="U4" s="217"/>
      <c r="V4" s="220"/>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row>
    <row r="5" spans="1:52" ht="15.9" customHeight="1" x14ac:dyDescent="0.25">
      <c r="A5" s="154">
        <v>1</v>
      </c>
      <c r="B5" s="156" t="str">
        <f>'Zoznam tímov a pretekárov'!A3</f>
        <v>Bratislava III. -                     My fishing SR</v>
      </c>
      <c r="C5" s="158" t="s">
        <v>309</v>
      </c>
      <c r="D5" s="159"/>
      <c r="E5" s="81"/>
      <c r="F5" s="158" t="s">
        <v>150</v>
      </c>
      <c r="G5" s="188"/>
      <c r="H5" s="81"/>
      <c r="I5" s="158" t="s">
        <v>152</v>
      </c>
      <c r="J5" s="188"/>
      <c r="K5" s="81"/>
      <c r="L5" s="158"/>
      <c r="M5" s="188"/>
      <c r="N5" s="81"/>
      <c r="O5" s="160">
        <f>SUM(E6+H6+K6+N6)</f>
        <v>32</v>
      </c>
      <c r="P5" s="162">
        <f>SUM(D6+G6+J6+M6)</f>
        <v>68710</v>
      </c>
      <c r="Q5" s="197">
        <f>AD6</f>
        <v>13</v>
      </c>
      <c r="T5" s="191">
        <f>O5+'1.kolo'!O5</f>
        <v>68</v>
      </c>
      <c r="U5" s="193">
        <f>P5+'1.kolo'!P5</f>
        <v>132185</v>
      </c>
      <c r="V5" s="195">
        <f>AZ6</f>
        <v>14</v>
      </c>
      <c r="Y5" s="166" t="s">
        <v>21</v>
      </c>
      <c r="Z5" s="167"/>
      <c r="AA5" s="167"/>
      <c r="AB5" s="167"/>
      <c r="AC5" s="167"/>
      <c r="AD5" s="168"/>
      <c r="AE5" s="166" t="s">
        <v>22</v>
      </c>
      <c r="AF5" s="167"/>
      <c r="AG5" s="167"/>
      <c r="AH5" s="168"/>
      <c r="AI5" s="166" t="s">
        <v>23</v>
      </c>
      <c r="AJ5" s="167"/>
      <c r="AK5" s="167"/>
      <c r="AL5" s="168"/>
      <c r="AM5" s="166" t="s">
        <v>24</v>
      </c>
      <c r="AN5" s="167"/>
      <c r="AO5" s="167"/>
      <c r="AP5" s="168"/>
      <c r="AQ5" s="166" t="s">
        <v>25</v>
      </c>
      <c r="AR5" s="167"/>
      <c r="AS5" s="167"/>
      <c r="AT5" s="168"/>
      <c r="AU5" s="21" t="s">
        <v>51</v>
      </c>
    </row>
    <row r="6" spans="1:52" ht="14.4" thickBot="1" x14ac:dyDescent="0.3">
      <c r="A6" s="155"/>
      <c r="B6" s="157"/>
      <c r="C6" s="27" t="s">
        <v>290</v>
      </c>
      <c r="D6" s="28">
        <v>12400</v>
      </c>
      <c r="E6" s="32">
        <f>IF(ISBLANK(D6),0,IF(ISBLANK(C5),0,IF(E5 = "D",MAX($A$5:$A$50) + 1,AH6)))</f>
        <v>14</v>
      </c>
      <c r="F6" s="27" t="s">
        <v>314</v>
      </c>
      <c r="G6" s="28">
        <v>27525</v>
      </c>
      <c r="H6" s="32">
        <f>IF(ISBLANK(G6),0,IF(ISBLANK(F5),0,IF(H5 = "D",MAX($A$5:$A$50) + 1,AL6)))</f>
        <v>6</v>
      </c>
      <c r="I6" s="139" t="s">
        <v>330</v>
      </c>
      <c r="J6" s="28">
        <v>28785</v>
      </c>
      <c r="K6" s="32">
        <f>IF(ISBLANK(J6),0,IF(ISBLANK(I5),0,IF(K5 = "D",MAX($A$5:$A$50) + 1,AP6)))</f>
        <v>12</v>
      </c>
      <c r="L6" s="85"/>
      <c r="M6" s="28"/>
      <c r="N6" s="32">
        <f>IF(ISBLANK(M6),0,IF(ISBLANK(L5),0,IF(N5 = "D",MAX($A$5:$A$50) + 1,AT6)))</f>
        <v>0</v>
      </c>
      <c r="O6" s="161"/>
      <c r="P6" s="163"/>
      <c r="Q6" s="198"/>
      <c r="T6" s="192"/>
      <c r="U6" s="194"/>
      <c r="V6" s="196"/>
      <c r="Y6" s="12">
        <f>O5</f>
        <v>32</v>
      </c>
      <c r="Z6" s="13">
        <f>P5</f>
        <v>68710</v>
      </c>
      <c r="AA6" s="8">
        <f>RANK(Y6,$Y$6:$Y$26,1)</f>
        <v>12</v>
      </c>
      <c r="AB6" s="8">
        <f>RANK(Z6,$Z$6:$Z$26,0)</f>
        <v>13</v>
      </c>
      <c r="AC6" s="8">
        <f>AA6+AB6*0.00001</f>
        <v>12.00013</v>
      </c>
      <c r="AD6" s="24">
        <f>RANK(AC6,$AC$6:$AC$26,1)</f>
        <v>13</v>
      </c>
      <c r="AE6" s="17">
        <f>D6</f>
        <v>12400</v>
      </c>
      <c r="AF6" s="18">
        <f t="shared" ref="AF6:AF28" si="0">IF(D5="d",MAX($A$5:$A$50) +1,RANK(AE6,$AE$6:$AE$28,0))</f>
        <v>14</v>
      </c>
      <c r="AG6" s="8">
        <f>COUNTIF($AF$6:$AF$28,AF6)</f>
        <v>1</v>
      </c>
      <c r="AH6" s="22">
        <f>IF(AG6 &gt; 1,IF(MOD(AG6,2) = 0,((AF6*2+AG6-1)/2),(AF6*2+AG6-1)/2),IF(AG6=1,AF6,(AF6*2+AG6-1)/2))</f>
        <v>14</v>
      </c>
      <c r="AI6" s="17">
        <f>G6</f>
        <v>27525</v>
      </c>
      <c r="AJ6">
        <f t="shared" ref="AJ6:AJ28" si="1">IF(F5="d",MAX($A$5:$A$50) +1,RANK(AI6,$AI$6:$AI$28,0))</f>
        <v>6</v>
      </c>
      <c r="AK6" s="8">
        <f>COUNTIF($AJ$6:$AJ$28,AJ6)</f>
        <v>1</v>
      </c>
      <c r="AL6" s="22">
        <f>IF(AK6 &gt; 1,IF(MOD(AK6,2) = 0,((AJ6*2+AK6-1)/2),(AJ6*2+AK6-1)/2),IF(AK6=1,AJ6,(AJ6*2+AK6-1)/2))</f>
        <v>6</v>
      </c>
      <c r="AM6" s="17">
        <f>J6</f>
        <v>28785</v>
      </c>
      <c r="AN6" s="18">
        <f t="shared" ref="AN6:AN28" si="2">IF(J5="d",MAX($A$5:$A$50) +1,RANK(AM6,$AM$6:$AM$28,0))</f>
        <v>12</v>
      </c>
      <c r="AO6" s="8">
        <f>COUNTIF($AN$6:$AN$28,AN6)</f>
        <v>1</v>
      </c>
      <c r="AP6" s="22">
        <f>IF(AO6 &gt; 1,IF(MOD(AO6,2) = 0,((AN6*2+AO6-1)/2),(AN6*2+AO6-1)/2),IF(AO6=1,AN6,(AN6*2+AO6-1)/2))</f>
        <v>12</v>
      </c>
      <c r="AQ6" s="17">
        <f>M6</f>
        <v>0</v>
      </c>
      <c r="AR6" s="18">
        <f t="shared" ref="AR6:AR28" si="3">IF(M5="d",MAX($A$5:$A$50) +1,RANK(AQ6,$AQ$6:$AQ$28,0))</f>
        <v>1</v>
      </c>
      <c r="AS6" s="8">
        <f>COUNTIF($AR$6:$AR$28,AR6)</f>
        <v>15</v>
      </c>
      <c r="AT6" s="22">
        <f>IF(AS6 &gt; 1,IF(MOD(AS6,2) = 0,((AR6*2+AS6-1)/2),(AR6*2+AS6-1)/2),IF(AS6=1,AR6,(AR6*2+AS6-1)/2))</f>
        <v>8</v>
      </c>
      <c r="AU6" s="11">
        <f>T5</f>
        <v>68</v>
      </c>
      <c r="AV6" s="11">
        <f>U5</f>
        <v>132185</v>
      </c>
      <c r="AW6">
        <f>RANK(AU6,$AU$6:$AU$26,1)</f>
        <v>14</v>
      </c>
      <c r="AX6">
        <f>RANK(AV6,$AV$6:$AV$26,0)</f>
        <v>13</v>
      </c>
      <c r="AY6">
        <f>AW6+AX6*0.00001</f>
        <v>14.00013</v>
      </c>
      <c r="AZ6">
        <f>RANK(AY6,$AY$6:$AY$26,1)</f>
        <v>14</v>
      </c>
    </row>
    <row r="7" spans="1:52" ht="15.9" customHeight="1" x14ac:dyDescent="0.25">
      <c r="A7" s="154">
        <v>2</v>
      </c>
      <c r="B7" s="156" t="str">
        <f>'Zoznam tímov a pretekárov'!A5</f>
        <v>Bratislava V.                  - Abramis A</v>
      </c>
      <c r="C7" s="158" t="s">
        <v>154</v>
      </c>
      <c r="D7" s="159"/>
      <c r="E7" s="81"/>
      <c r="F7" s="158" t="s">
        <v>155</v>
      </c>
      <c r="G7" s="159"/>
      <c r="H7" s="81"/>
      <c r="I7" s="158" t="s">
        <v>156</v>
      </c>
      <c r="J7" s="159"/>
      <c r="K7" s="81"/>
      <c r="L7" s="158"/>
      <c r="M7" s="159"/>
      <c r="N7" s="81"/>
      <c r="O7" s="160">
        <f>SUM(E8+H8+K8+N8)</f>
        <v>33</v>
      </c>
      <c r="P7" s="162">
        <f>SUM(D8+G8+J8+M8)</f>
        <v>57175</v>
      </c>
      <c r="Q7" s="197">
        <f>AD7</f>
        <v>14</v>
      </c>
      <c r="T7" s="191">
        <f>O7+'1.kolo'!O7</f>
        <v>66</v>
      </c>
      <c r="U7" s="193">
        <f>P7+'1.kolo'!P7</f>
        <v>115125</v>
      </c>
      <c r="V7" s="195">
        <f>AZ7</f>
        <v>13</v>
      </c>
      <c r="Y7" s="12">
        <f>O7</f>
        <v>33</v>
      </c>
      <c r="Z7" s="13">
        <f>P7</f>
        <v>57175</v>
      </c>
      <c r="AA7" s="8">
        <f t="shared" ref="AA7:AA25" si="4">RANK(Y7,$Y$6:$Y$26,1)</f>
        <v>14</v>
      </c>
      <c r="AB7" s="8">
        <f t="shared" ref="AB7:AB26" si="5">RANK(Z7,$Z$6:$Z$26,0)</f>
        <v>14</v>
      </c>
      <c r="AC7" s="8">
        <f t="shared" ref="AC7:AC26" si="6">AA7+AB7*0.00001</f>
        <v>14.00014</v>
      </c>
      <c r="AD7" s="24">
        <f t="shared" ref="AD7:AD26" si="7">RANK(AC7,$AC$6:$AC$26,1)</f>
        <v>14</v>
      </c>
      <c r="AE7" s="17">
        <f>D8</f>
        <v>18825</v>
      </c>
      <c r="AF7" s="18">
        <f t="shared" si="0"/>
        <v>11</v>
      </c>
      <c r="AG7" s="8">
        <f t="shared" ref="AG7:AG28" si="8">COUNTIF($AF$6:$AF$28,AF7)</f>
        <v>1</v>
      </c>
      <c r="AH7" s="22">
        <f t="shared" ref="AH7:AH26" si="9">IF(AG7 &gt; 1,IF(MOD(AG7,2) = 0,((AF7*2+AG7-1)/2),(AF7*2+AG7-1)/2),IF(AG7=1,AF7,(AF7*2+AG7-1)/2))</f>
        <v>11</v>
      </c>
      <c r="AI7" s="17">
        <f>G8</f>
        <v>27025</v>
      </c>
      <c r="AJ7">
        <f t="shared" si="1"/>
        <v>8</v>
      </c>
      <c r="AK7" s="8">
        <f t="shared" ref="AK7:AK28" si="10">COUNTIF($AJ$6:$AJ$28,AJ7)</f>
        <v>1</v>
      </c>
      <c r="AL7" s="22">
        <f t="shared" ref="AL7:AL26" si="11">IF(AK7 &gt; 1,IF(MOD(AK7,2) = 0,((AJ7*2+AK7-1)/2),(AJ7*2+AK7-1)/2),IF(AK7=1,AJ7,(AJ7*2+AK7-1)/2))</f>
        <v>8</v>
      </c>
      <c r="AM7" s="17">
        <f>J8</f>
        <v>11325</v>
      </c>
      <c r="AN7" s="18">
        <f t="shared" si="2"/>
        <v>14</v>
      </c>
      <c r="AO7" s="8">
        <f t="shared" ref="AO7:AO28" si="12">COUNTIF($AN$6:$AN$28,AN7)</f>
        <v>1</v>
      </c>
      <c r="AP7" s="22">
        <f t="shared" ref="AP7:AP26" si="13">IF(AO7 &gt; 1,IF(MOD(AO7,2) = 0,((AN7*2+AO7-1)/2),(AN7*2+AO7-1)/2),IF(AO7=1,AN7,(AN7*2+AO7-1)/2))</f>
        <v>14</v>
      </c>
      <c r="AQ7" s="17">
        <f>M8</f>
        <v>0</v>
      </c>
      <c r="AR7" s="18">
        <f t="shared" si="3"/>
        <v>1</v>
      </c>
      <c r="AS7" s="8">
        <f t="shared" ref="AS7:AS28" si="14">COUNTIF($AR$6:$AR$28,AR7)</f>
        <v>15</v>
      </c>
      <c r="AT7" s="22">
        <f t="shared" ref="AT7:AT26" si="15">IF(AS7 &gt; 1,IF(MOD(AS7,2) = 0,((AR7*2+AS7-1)/2),(AR7*2+AS7-1)/2),IF(AS7=1,AR7,(AR7*2+AS7-1)/2))</f>
        <v>8</v>
      </c>
      <c r="AU7" s="11">
        <f>T7</f>
        <v>66</v>
      </c>
      <c r="AV7" s="11">
        <f>U7</f>
        <v>115125</v>
      </c>
      <c r="AW7">
        <f t="shared" ref="AW7:AW25" si="16">RANK(AU7,$AU$6:$AU$26,1)</f>
        <v>13</v>
      </c>
      <c r="AX7">
        <f t="shared" ref="AX7:AX25" si="17">RANK(AV7,$AV$6:$AV$26,0)</f>
        <v>14</v>
      </c>
      <c r="AY7">
        <f t="shared" ref="AY7:AY26" si="18">AW7+AX7*0.00001</f>
        <v>13.00014</v>
      </c>
      <c r="AZ7">
        <f t="shared" ref="AZ7:AZ26" si="19">RANK(AY7,$AY$6:$AY$26,1)</f>
        <v>13</v>
      </c>
    </row>
    <row r="8" spans="1:52" ht="14.4" thickBot="1" x14ac:dyDescent="0.3">
      <c r="A8" s="155"/>
      <c r="B8" s="157"/>
      <c r="C8" s="27" t="s">
        <v>293</v>
      </c>
      <c r="D8" s="28">
        <v>18825</v>
      </c>
      <c r="E8" s="32">
        <f>IF(ISBLANK(D8),0,IF(ISBLANK(C7),0,IF(E7 = "D",MAX($A$5:$A$50) + 1,AH7)))</f>
        <v>11</v>
      </c>
      <c r="F8" s="27" t="s">
        <v>321</v>
      </c>
      <c r="G8" s="28">
        <v>27025</v>
      </c>
      <c r="H8" s="32">
        <f>IF(ISBLANK(G8),0,IF(ISBLANK(F7),0,IF(H7 = "D",MAX($A$5:$A$50) + 1,AL7)))</f>
        <v>8</v>
      </c>
      <c r="I8" s="139" t="s">
        <v>327</v>
      </c>
      <c r="J8" s="28">
        <v>11325</v>
      </c>
      <c r="K8" s="32">
        <f>IF(ISBLANK(J8),0,IF(ISBLANK(I7),0,IF(K7 = "D",MAX($A$5:$A$50) + 1,AP7)))</f>
        <v>14</v>
      </c>
      <c r="L8" s="85"/>
      <c r="M8" s="28"/>
      <c r="N8" s="32">
        <f>IF(ISBLANK(M8),0,IF(ISBLANK(L7),0,IF(N7 = "D",MAX($A$5:$A$50) + 1,AT7)))</f>
        <v>0</v>
      </c>
      <c r="O8" s="161"/>
      <c r="P8" s="163"/>
      <c r="Q8" s="198"/>
      <c r="T8" s="192"/>
      <c r="U8" s="194"/>
      <c r="V8" s="196"/>
      <c r="Y8" s="12">
        <f>O9</f>
        <v>51</v>
      </c>
      <c r="Z8" s="13">
        <f>P9</f>
        <v>0</v>
      </c>
      <c r="AA8" s="8">
        <f t="shared" si="4"/>
        <v>15</v>
      </c>
      <c r="AB8" s="8">
        <f t="shared" si="5"/>
        <v>15</v>
      </c>
      <c r="AC8" s="8">
        <f t="shared" si="6"/>
        <v>15.00015</v>
      </c>
      <c r="AD8" s="24">
        <f t="shared" si="7"/>
        <v>15</v>
      </c>
      <c r="AE8" s="17">
        <f>D10</f>
        <v>0</v>
      </c>
      <c r="AF8" s="18">
        <f t="shared" si="0"/>
        <v>15</v>
      </c>
      <c r="AG8" s="8">
        <f t="shared" si="8"/>
        <v>1</v>
      </c>
      <c r="AH8" s="22">
        <f t="shared" si="9"/>
        <v>15</v>
      </c>
      <c r="AI8" s="17">
        <f>G10</f>
        <v>0</v>
      </c>
      <c r="AJ8">
        <f t="shared" si="1"/>
        <v>15</v>
      </c>
      <c r="AK8" s="8">
        <f t="shared" si="10"/>
        <v>1</v>
      </c>
      <c r="AL8" s="22">
        <f t="shared" si="11"/>
        <v>15</v>
      </c>
      <c r="AM8" s="17">
        <f>J10</f>
        <v>0</v>
      </c>
      <c r="AN8" s="18">
        <f t="shared" si="2"/>
        <v>15</v>
      </c>
      <c r="AO8" s="8">
        <f t="shared" si="12"/>
        <v>1</v>
      </c>
      <c r="AP8" s="22">
        <f t="shared" si="13"/>
        <v>15</v>
      </c>
      <c r="AQ8" s="17">
        <f>M10</f>
        <v>0</v>
      </c>
      <c r="AR8" s="18">
        <f t="shared" si="3"/>
        <v>1</v>
      </c>
      <c r="AS8" s="8">
        <f t="shared" si="14"/>
        <v>15</v>
      </c>
      <c r="AT8" s="22">
        <f t="shared" si="15"/>
        <v>8</v>
      </c>
      <c r="AU8" s="11">
        <f>T9</f>
        <v>102</v>
      </c>
      <c r="AV8" s="11">
        <f>U9</f>
        <v>0</v>
      </c>
      <c r="AW8">
        <f t="shared" si="16"/>
        <v>15</v>
      </c>
      <c r="AX8">
        <f t="shared" si="17"/>
        <v>15</v>
      </c>
      <c r="AY8">
        <f t="shared" si="18"/>
        <v>15.00015</v>
      </c>
      <c r="AZ8">
        <f t="shared" si="19"/>
        <v>15</v>
      </c>
    </row>
    <row r="9" spans="1:52" ht="15.9" customHeight="1" x14ac:dyDescent="0.25">
      <c r="A9" s="169">
        <v>3</v>
      </c>
      <c r="B9" s="156" t="str">
        <f>'Zoznam tímov a pretekárov'!A7</f>
        <v>Dunajská Lužná MVDE</v>
      </c>
      <c r="C9" s="158"/>
      <c r="D9" s="159"/>
      <c r="E9" s="81"/>
      <c r="F9" s="158"/>
      <c r="G9" s="159"/>
      <c r="H9" s="81"/>
      <c r="I9" s="158"/>
      <c r="J9" s="159"/>
      <c r="K9" s="81"/>
      <c r="L9" s="158"/>
      <c r="M9" s="159"/>
      <c r="N9" s="81"/>
      <c r="O9" s="160">
        <f>SUM(E10+H10+K10+N10)</f>
        <v>51</v>
      </c>
      <c r="P9" s="162">
        <f>SUM(D10+G10+J10+M10)</f>
        <v>0</v>
      </c>
      <c r="Q9" s="197">
        <f>AD8</f>
        <v>15</v>
      </c>
      <c r="T9" s="191">
        <f>O9+'1.kolo'!O9</f>
        <v>102</v>
      </c>
      <c r="U9" s="193">
        <f>P9+'1.kolo'!P9</f>
        <v>0</v>
      </c>
      <c r="V9" s="195">
        <f>AZ8</f>
        <v>15</v>
      </c>
      <c r="Y9" s="12">
        <f>O11</f>
        <v>17</v>
      </c>
      <c r="Z9" s="13">
        <f>P11</f>
        <v>100300</v>
      </c>
      <c r="AA9" s="8">
        <f t="shared" si="4"/>
        <v>3</v>
      </c>
      <c r="AB9" s="8">
        <f t="shared" si="5"/>
        <v>3</v>
      </c>
      <c r="AC9" s="8">
        <f t="shared" si="6"/>
        <v>3.0000300000000002</v>
      </c>
      <c r="AD9" s="24">
        <f t="shared" si="7"/>
        <v>3</v>
      </c>
      <c r="AE9" s="17">
        <f>D12</f>
        <v>37350</v>
      </c>
      <c r="AF9" s="18">
        <f t="shared" si="0"/>
        <v>2</v>
      </c>
      <c r="AG9" s="8">
        <f t="shared" si="8"/>
        <v>1</v>
      </c>
      <c r="AH9" s="22">
        <f t="shared" si="9"/>
        <v>2</v>
      </c>
      <c r="AI9" s="17">
        <f>G12</f>
        <v>39875</v>
      </c>
      <c r="AJ9">
        <f t="shared" si="1"/>
        <v>2</v>
      </c>
      <c r="AK9" s="8">
        <f t="shared" si="10"/>
        <v>1</v>
      </c>
      <c r="AL9" s="22">
        <f t="shared" si="11"/>
        <v>2</v>
      </c>
      <c r="AM9" s="17">
        <f>J12</f>
        <v>23075</v>
      </c>
      <c r="AN9" s="18">
        <f t="shared" si="2"/>
        <v>13</v>
      </c>
      <c r="AO9" s="8">
        <f t="shared" si="12"/>
        <v>1</v>
      </c>
      <c r="AP9" s="22">
        <f t="shared" si="13"/>
        <v>13</v>
      </c>
      <c r="AQ9" s="17">
        <f>M12</f>
        <v>0</v>
      </c>
      <c r="AR9" s="18">
        <f t="shared" si="3"/>
        <v>1</v>
      </c>
      <c r="AS9" s="8">
        <f t="shared" si="14"/>
        <v>15</v>
      </c>
      <c r="AT9" s="22">
        <f t="shared" si="15"/>
        <v>8</v>
      </c>
      <c r="AU9" s="11">
        <f>T11</f>
        <v>37</v>
      </c>
      <c r="AV9" s="11">
        <f>U11</f>
        <v>209900</v>
      </c>
      <c r="AW9">
        <f t="shared" si="16"/>
        <v>4</v>
      </c>
      <c r="AX9">
        <f t="shared" si="17"/>
        <v>3</v>
      </c>
      <c r="AY9">
        <f t="shared" si="18"/>
        <v>4.0000299999999998</v>
      </c>
      <c r="AZ9">
        <f t="shared" si="19"/>
        <v>4</v>
      </c>
    </row>
    <row r="10" spans="1:52" ht="14.4" thickBot="1" x14ac:dyDescent="0.3">
      <c r="A10" s="169"/>
      <c r="B10" s="157"/>
      <c r="C10" s="27"/>
      <c r="D10" s="28"/>
      <c r="E10" s="32">
        <v>17</v>
      </c>
      <c r="F10" s="27"/>
      <c r="G10" s="28"/>
      <c r="H10" s="32">
        <v>17</v>
      </c>
      <c r="I10" s="85"/>
      <c r="J10" s="28"/>
      <c r="K10" s="32">
        <v>17</v>
      </c>
      <c r="L10" s="27"/>
      <c r="M10" s="28"/>
      <c r="N10" s="32">
        <f>IF(ISBLANK(M10),0,IF(ISBLANK(L9),0,IF(N9 = "D",MAX($A$5:$A$50) + 1,AT8)))</f>
        <v>0</v>
      </c>
      <c r="O10" s="161"/>
      <c r="P10" s="163"/>
      <c r="Q10" s="198"/>
      <c r="T10" s="192"/>
      <c r="U10" s="194"/>
      <c r="V10" s="196"/>
      <c r="Y10" s="12">
        <f>O13</f>
        <v>17</v>
      </c>
      <c r="Z10" s="13">
        <f>P13</f>
        <v>97775</v>
      </c>
      <c r="AA10" s="8">
        <f t="shared" si="4"/>
        <v>3</v>
      </c>
      <c r="AB10" s="8">
        <f t="shared" si="5"/>
        <v>5</v>
      </c>
      <c r="AC10" s="8">
        <f t="shared" si="6"/>
        <v>3.0000499999999999</v>
      </c>
      <c r="AD10" s="24">
        <f t="shared" si="7"/>
        <v>5</v>
      </c>
      <c r="AE10" s="17">
        <f>D14</f>
        <v>38100</v>
      </c>
      <c r="AF10" s="18">
        <f t="shared" si="0"/>
        <v>1</v>
      </c>
      <c r="AG10" s="8">
        <f t="shared" si="8"/>
        <v>1</v>
      </c>
      <c r="AH10" s="22">
        <f t="shared" si="9"/>
        <v>1</v>
      </c>
      <c r="AI10" s="17">
        <f>G14</f>
        <v>27050</v>
      </c>
      <c r="AJ10">
        <f t="shared" si="1"/>
        <v>7</v>
      </c>
      <c r="AK10" s="8">
        <f t="shared" si="10"/>
        <v>1</v>
      </c>
      <c r="AL10" s="22">
        <f t="shared" si="11"/>
        <v>7</v>
      </c>
      <c r="AM10" s="17">
        <f>J14</f>
        <v>32625</v>
      </c>
      <c r="AN10" s="18">
        <f t="shared" si="2"/>
        <v>9</v>
      </c>
      <c r="AO10" s="8">
        <f t="shared" si="12"/>
        <v>1</v>
      </c>
      <c r="AP10" s="22">
        <f t="shared" si="13"/>
        <v>9</v>
      </c>
      <c r="AQ10" s="17">
        <f>M14</f>
        <v>0</v>
      </c>
      <c r="AR10" s="18">
        <f t="shared" si="3"/>
        <v>1</v>
      </c>
      <c r="AS10" s="8">
        <f t="shared" si="14"/>
        <v>15</v>
      </c>
      <c r="AT10" s="22">
        <f t="shared" si="15"/>
        <v>8</v>
      </c>
      <c r="AU10" s="11">
        <f>T13</f>
        <v>28</v>
      </c>
      <c r="AV10" s="11">
        <f>U13</f>
        <v>229375</v>
      </c>
      <c r="AW10">
        <f t="shared" si="16"/>
        <v>2</v>
      </c>
      <c r="AX10">
        <f t="shared" si="17"/>
        <v>2</v>
      </c>
      <c r="AY10">
        <f t="shared" si="18"/>
        <v>2.0000200000000001</v>
      </c>
      <c r="AZ10">
        <f t="shared" si="19"/>
        <v>2</v>
      </c>
    </row>
    <row r="11" spans="1:52" ht="15.9" customHeight="1" x14ac:dyDescent="0.25">
      <c r="A11" s="154">
        <v>4</v>
      </c>
      <c r="B11" s="156" t="str">
        <f>'Zoznam tímov a pretekárov'!A9</f>
        <v>Dunajská Streda Arapaima FFT</v>
      </c>
      <c r="C11" s="158" t="s">
        <v>168</v>
      </c>
      <c r="D11" s="159"/>
      <c r="E11" s="81"/>
      <c r="F11" s="158" t="s">
        <v>167</v>
      </c>
      <c r="G11" s="159"/>
      <c r="H11" s="81"/>
      <c r="I11" s="158" t="s">
        <v>166</v>
      </c>
      <c r="J11" s="159"/>
      <c r="K11" s="81"/>
      <c r="L11" s="158"/>
      <c r="M11" s="159"/>
      <c r="N11" s="81"/>
      <c r="O11" s="160">
        <f>SUM(E12+H12+K12+N12)</f>
        <v>17</v>
      </c>
      <c r="P11" s="162">
        <f>SUM(D12+G12+J12+M12)</f>
        <v>100300</v>
      </c>
      <c r="Q11" s="197">
        <f>AD9</f>
        <v>3</v>
      </c>
      <c r="T11" s="191">
        <f>O11+'1.kolo'!O11</f>
        <v>37</v>
      </c>
      <c r="U11" s="193">
        <f>P11+'1.kolo'!P11</f>
        <v>209900</v>
      </c>
      <c r="V11" s="195">
        <f>AZ9</f>
        <v>4</v>
      </c>
      <c r="Y11" s="12">
        <f>O15</f>
        <v>9</v>
      </c>
      <c r="Z11" s="13">
        <f>P15</f>
        <v>112625</v>
      </c>
      <c r="AA11" s="8">
        <f t="shared" si="4"/>
        <v>1</v>
      </c>
      <c r="AB11" s="8">
        <f t="shared" si="5"/>
        <v>1</v>
      </c>
      <c r="AC11" s="8">
        <f t="shared" si="6"/>
        <v>1.0000100000000001</v>
      </c>
      <c r="AD11" s="24">
        <f t="shared" si="7"/>
        <v>1</v>
      </c>
      <c r="AE11" s="17">
        <f>D16</f>
        <v>27825</v>
      </c>
      <c r="AF11" s="18">
        <f t="shared" si="0"/>
        <v>4</v>
      </c>
      <c r="AG11" s="8">
        <f t="shared" si="8"/>
        <v>1</v>
      </c>
      <c r="AH11" s="22">
        <f t="shared" si="9"/>
        <v>4</v>
      </c>
      <c r="AI11" s="17">
        <f>G16</f>
        <v>42550</v>
      </c>
      <c r="AJ11">
        <f t="shared" si="1"/>
        <v>1</v>
      </c>
      <c r="AK11" s="8">
        <f t="shared" si="10"/>
        <v>1</v>
      </c>
      <c r="AL11" s="22">
        <f t="shared" si="11"/>
        <v>1</v>
      </c>
      <c r="AM11" s="17">
        <f>J16</f>
        <v>42250</v>
      </c>
      <c r="AN11" s="18">
        <f t="shared" si="2"/>
        <v>4</v>
      </c>
      <c r="AO11" s="8">
        <f t="shared" si="12"/>
        <v>1</v>
      </c>
      <c r="AP11" s="22">
        <f t="shared" si="13"/>
        <v>4</v>
      </c>
      <c r="AQ11" s="17">
        <f>M16</f>
        <v>0</v>
      </c>
      <c r="AR11" s="18">
        <f t="shared" si="3"/>
        <v>1</v>
      </c>
      <c r="AS11" s="8">
        <f t="shared" si="14"/>
        <v>15</v>
      </c>
      <c r="AT11" s="22">
        <f t="shared" si="15"/>
        <v>8</v>
      </c>
      <c r="AU11" s="11">
        <f>T15</f>
        <v>42</v>
      </c>
      <c r="AV11" s="11">
        <f>U15</f>
        <v>192125</v>
      </c>
      <c r="AW11">
        <f t="shared" si="16"/>
        <v>6</v>
      </c>
      <c r="AX11">
        <f t="shared" si="17"/>
        <v>8</v>
      </c>
      <c r="AY11">
        <f t="shared" si="18"/>
        <v>6.0000799999999996</v>
      </c>
      <c r="AZ11">
        <f t="shared" si="19"/>
        <v>6</v>
      </c>
    </row>
    <row r="12" spans="1:52" ht="14.4" thickBot="1" x14ac:dyDescent="0.3">
      <c r="A12" s="155"/>
      <c r="B12" s="157"/>
      <c r="C12" s="27" t="s">
        <v>307</v>
      </c>
      <c r="D12" s="28">
        <v>37350</v>
      </c>
      <c r="E12" s="32">
        <f>IF(ISBLANK(D12),0,IF(ISBLANK(C11),0,IF(E11 = "D",MAX($A$5:$A$50) + 1,AH9)))</f>
        <v>2</v>
      </c>
      <c r="F12" s="139" t="s">
        <v>322</v>
      </c>
      <c r="G12" s="28">
        <v>39875</v>
      </c>
      <c r="H12" s="32">
        <f>IF(ISBLANK(G12),0,IF(ISBLANK(F11),0,IF(H11 = "D",MAX($A$5:$A$50) + 1,AL9)))</f>
        <v>2</v>
      </c>
      <c r="I12" s="27" t="s">
        <v>331</v>
      </c>
      <c r="J12" s="28">
        <v>23075</v>
      </c>
      <c r="K12" s="32">
        <f>IF(ISBLANK(J12),0,IF(ISBLANK(I11),0,IF(K11 = "D",MAX($A$5:$A$50) + 1,AP9)))</f>
        <v>13</v>
      </c>
      <c r="L12" s="27"/>
      <c r="M12" s="28"/>
      <c r="N12" s="32">
        <f>IF(ISBLANK(M12),0,IF(ISBLANK(L11),0,IF(N11 = "D",MAX($A$5:$A$50) + 1,AT9)))</f>
        <v>0</v>
      </c>
      <c r="O12" s="161"/>
      <c r="P12" s="163"/>
      <c r="Q12" s="198"/>
      <c r="T12" s="192"/>
      <c r="U12" s="194"/>
      <c r="V12" s="196"/>
      <c r="W12" s="21"/>
      <c r="Y12" s="12">
        <f>O17</f>
        <v>32</v>
      </c>
      <c r="Z12" s="13">
        <f>P17</f>
        <v>69750</v>
      </c>
      <c r="AA12" s="8">
        <f t="shared" si="4"/>
        <v>12</v>
      </c>
      <c r="AB12" s="8">
        <f t="shared" si="5"/>
        <v>12</v>
      </c>
      <c r="AC12" s="8">
        <f t="shared" si="6"/>
        <v>12.000120000000001</v>
      </c>
      <c r="AD12" s="24">
        <f t="shared" si="7"/>
        <v>12</v>
      </c>
      <c r="AE12" s="17">
        <f>D18</f>
        <v>20950</v>
      </c>
      <c r="AF12" s="18">
        <f t="shared" si="0"/>
        <v>9</v>
      </c>
      <c r="AG12" s="8">
        <f t="shared" si="8"/>
        <v>1</v>
      </c>
      <c r="AH12" s="22">
        <f t="shared" si="9"/>
        <v>9</v>
      </c>
      <c r="AI12" s="17">
        <f>G18</f>
        <v>19025</v>
      </c>
      <c r="AJ12">
        <f t="shared" si="1"/>
        <v>12</v>
      </c>
      <c r="AK12" s="8">
        <f t="shared" si="10"/>
        <v>1</v>
      </c>
      <c r="AL12" s="22">
        <f t="shared" si="11"/>
        <v>12</v>
      </c>
      <c r="AM12" s="17">
        <f>J18</f>
        <v>29775</v>
      </c>
      <c r="AN12" s="18">
        <f t="shared" si="2"/>
        <v>11</v>
      </c>
      <c r="AO12" s="8">
        <f t="shared" si="12"/>
        <v>1</v>
      </c>
      <c r="AP12" s="22">
        <f t="shared" si="13"/>
        <v>11</v>
      </c>
      <c r="AQ12" s="17">
        <f>M18</f>
        <v>0</v>
      </c>
      <c r="AR12" s="18">
        <f t="shared" si="3"/>
        <v>1</v>
      </c>
      <c r="AS12" s="8">
        <f t="shared" si="14"/>
        <v>15</v>
      </c>
      <c r="AT12" s="22">
        <f t="shared" si="15"/>
        <v>8</v>
      </c>
      <c r="AU12" s="11">
        <f>T17</f>
        <v>43</v>
      </c>
      <c r="AV12" s="11">
        <f>U17</f>
        <v>204050</v>
      </c>
      <c r="AW12">
        <f t="shared" si="16"/>
        <v>7</v>
      </c>
      <c r="AX12">
        <f t="shared" si="17"/>
        <v>4</v>
      </c>
      <c r="AY12">
        <f t="shared" si="18"/>
        <v>7.0000400000000003</v>
      </c>
      <c r="AZ12">
        <f t="shared" si="19"/>
        <v>7</v>
      </c>
    </row>
    <row r="13" spans="1:52" ht="15.9" customHeight="1" x14ac:dyDescent="0.25">
      <c r="A13" s="169">
        <v>5</v>
      </c>
      <c r="B13" s="156" t="str">
        <f>'Zoznam tímov a pretekárov'!A11</f>
        <v>Dunajská Streda Arapaima MT</v>
      </c>
      <c r="C13" s="158" t="s">
        <v>171</v>
      </c>
      <c r="D13" s="159"/>
      <c r="E13" s="81"/>
      <c r="F13" s="158" t="s">
        <v>172</v>
      </c>
      <c r="G13" s="159"/>
      <c r="H13" s="81"/>
      <c r="I13" s="158" t="s">
        <v>170</v>
      </c>
      <c r="J13" s="159"/>
      <c r="K13" s="81"/>
      <c r="L13" s="158"/>
      <c r="M13" s="159"/>
      <c r="N13" s="81"/>
      <c r="O13" s="160">
        <f>SUM(E14+H14+K14+N14)</f>
        <v>17</v>
      </c>
      <c r="P13" s="162">
        <f>SUM(D14+G14+J14+M14)</f>
        <v>97775</v>
      </c>
      <c r="Q13" s="197">
        <f>AD10</f>
        <v>5</v>
      </c>
      <c r="T13" s="191">
        <f>O13+'1.kolo'!O13</f>
        <v>28</v>
      </c>
      <c r="U13" s="193">
        <f>P13+'1.kolo'!P13</f>
        <v>229375</v>
      </c>
      <c r="V13" s="195">
        <f>AZ10</f>
        <v>2</v>
      </c>
      <c r="W13" s="21"/>
      <c r="Y13" s="12">
        <f>O19</f>
        <v>29</v>
      </c>
      <c r="Z13" s="13">
        <f>P19</f>
        <v>77175</v>
      </c>
      <c r="AA13" s="8">
        <f t="shared" si="4"/>
        <v>10</v>
      </c>
      <c r="AB13" s="8">
        <f t="shared" si="5"/>
        <v>10</v>
      </c>
      <c r="AC13" s="8">
        <f t="shared" si="6"/>
        <v>10.0001</v>
      </c>
      <c r="AD13" s="24">
        <f t="shared" si="7"/>
        <v>10</v>
      </c>
      <c r="AE13" s="17">
        <f>D20</f>
        <v>17300</v>
      </c>
      <c r="AF13" s="18">
        <f t="shared" si="0"/>
        <v>13</v>
      </c>
      <c r="AG13" s="8">
        <f t="shared" si="8"/>
        <v>1</v>
      </c>
      <c r="AH13" s="22">
        <f t="shared" si="9"/>
        <v>13</v>
      </c>
      <c r="AI13" s="17">
        <f>G20</f>
        <v>14875</v>
      </c>
      <c r="AJ13">
        <f t="shared" si="1"/>
        <v>14</v>
      </c>
      <c r="AK13" s="8">
        <f t="shared" si="10"/>
        <v>1</v>
      </c>
      <c r="AL13" s="22">
        <f t="shared" si="11"/>
        <v>14</v>
      </c>
      <c r="AM13" s="17">
        <f>J20</f>
        <v>45000</v>
      </c>
      <c r="AN13" s="18">
        <f t="shared" si="2"/>
        <v>2</v>
      </c>
      <c r="AO13" s="8">
        <f t="shared" si="12"/>
        <v>1</v>
      </c>
      <c r="AP13" s="22">
        <f t="shared" si="13"/>
        <v>2</v>
      </c>
      <c r="AQ13" s="17">
        <f>M20</f>
        <v>0</v>
      </c>
      <c r="AR13" s="18">
        <f t="shared" si="3"/>
        <v>1</v>
      </c>
      <c r="AS13" s="8">
        <f t="shared" si="14"/>
        <v>15</v>
      </c>
      <c r="AT13" s="22">
        <f t="shared" si="15"/>
        <v>8</v>
      </c>
      <c r="AU13" s="11">
        <f>T19</f>
        <v>53</v>
      </c>
      <c r="AV13" s="11">
        <f>U19</f>
        <v>171200</v>
      </c>
      <c r="AW13">
        <f t="shared" si="16"/>
        <v>12</v>
      </c>
      <c r="AX13">
        <f t="shared" si="17"/>
        <v>10</v>
      </c>
      <c r="AY13">
        <f t="shared" si="18"/>
        <v>12.0001</v>
      </c>
      <c r="AZ13">
        <f t="shared" si="19"/>
        <v>12</v>
      </c>
    </row>
    <row r="14" spans="1:52" ht="14.4" thickBot="1" x14ac:dyDescent="0.3">
      <c r="A14" s="169"/>
      <c r="B14" s="157"/>
      <c r="C14" s="139" t="s">
        <v>287</v>
      </c>
      <c r="D14" s="28">
        <v>38100</v>
      </c>
      <c r="E14" s="32">
        <f>IF(ISBLANK(D14),0,IF(ISBLANK(C13),0,IF(E13 = "D",MAX($A$5:$A$50) + 1,AH10)))</f>
        <v>1</v>
      </c>
      <c r="F14" s="27" t="s">
        <v>317</v>
      </c>
      <c r="G14" s="28">
        <v>27050</v>
      </c>
      <c r="H14" s="32">
        <f>IF(ISBLANK(G14),0,IF(ISBLANK(F13),0,IF(H13 = "D",MAX($A$5:$A$50) + 1,AL10)))</f>
        <v>7</v>
      </c>
      <c r="I14" s="27" t="s">
        <v>332</v>
      </c>
      <c r="J14" s="28">
        <v>32625</v>
      </c>
      <c r="K14" s="32">
        <f>IF(ISBLANK(J14),0,IF(ISBLANK(I13),0,IF(K13 = "D",MAX($A$5:$A$50) + 1,AP10)))</f>
        <v>9</v>
      </c>
      <c r="L14" s="27"/>
      <c r="M14" s="28"/>
      <c r="N14" s="32">
        <f>IF(ISBLANK(M14),0,IF(ISBLANK(L13),0,IF(N13 = "D",MAX($A$5:$A$50) + 1,AT10)))</f>
        <v>0</v>
      </c>
      <c r="O14" s="161"/>
      <c r="P14" s="163"/>
      <c r="Q14" s="198"/>
      <c r="T14" s="192"/>
      <c r="U14" s="194"/>
      <c r="V14" s="196"/>
      <c r="W14" s="21"/>
      <c r="Y14" s="12">
        <f>O21</f>
        <v>22</v>
      </c>
      <c r="Z14" s="13">
        <f>P21</f>
        <v>85750</v>
      </c>
      <c r="AA14" s="8">
        <f t="shared" si="4"/>
        <v>8</v>
      </c>
      <c r="AB14" s="8">
        <f t="shared" si="5"/>
        <v>8</v>
      </c>
      <c r="AC14" s="8">
        <f t="shared" si="6"/>
        <v>8.0000800000000005</v>
      </c>
      <c r="AD14" s="24">
        <f t="shared" si="7"/>
        <v>8</v>
      </c>
      <c r="AE14" s="17">
        <f>D22</f>
        <v>22525</v>
      </c>
      <c r="AF14" s="18">
        <f t="shared" si="0"/>
        <v>7</v>
      </c>
      <c r="AG14" s="8">
        <f t="shared" si="8"/>
        <v>1</v>
      </c>
      <c r="AH14" s="22">
        <f t="shared" si="9"/>
        <v>7</v>
      </c>
      <c r="AI14" s="17">
        <f>G22</f>
        <v>24925</v>
      </c>
      <c r="AJ14">
        <f t="shared" si="1"/>
        <v>9</v>
      </c>
      <c r="AK14" s="8">
        <f t="shared" si="10"/>
        <v>1</v>
      </c>
      <c r="AL14" s="22">
        <f t="shared" si="11"/>
        <v>9</v>
      </c>
      <c r="AM14" s="17">
        <f>J22</f>
        <v>38300</v>
      </c>
      <c r="AN14" s="18">
        <f t="shared" si="2"/>
        <v>6</v>
      </c>
      <c r="AO14" s="8">
        <f t="shared" si="12"/>
        <v>1</v>
      </c>
      <c r="AP14" s="22">
        <f t="shared" si="13"/>
        <v>6</v>
      </c>
      <c r="AQ14" s="17">
        <f>M22</f>
        <v>0</v>
      </c>
      <c r="AR14" s="18">
        <f t="shared" si="3"/>
        <v>1</v>
      </c>
      <c r="AS14" s="8">
        <f t="shared" si="14"/>
        <v>15</v>
      </c>
      <c r="AT14" s="22">
        <f t="shared" si="15"/>
        <v>8</v>
      </c>
      <c r="AU14" s="11">
        <f>T21</f>
        <v>34</v>
      </c>
      <c r="AV14" s="11">
        <f>U21</f>
        <v>202975</v>
      </c>
      <c r="AW14">
        <f t="shared" si="16"/>
        <v>3</v>
      </c>
      <c r="AX14">
        <f t="shared" si="17"/>
        <v>5</v>
      </c>
      <c r="AY14">
        <f t="shared" si="18"/>
        <v>3.0000499999999999</v>
      </c>
      <c r="AZ14">
        <f t="shared" si="19"/>
        <v>3</v>
      </c>
    </row>
    <row r="15" spans="1:52" ht="15.9" customHeight="1" x14ac:dyDescent="0.25">
      <c r="A15" s="154">
        <v>6</v>
      </c>
      <c r="B15" s="156" t="str">
        <f>'Zoznam tímov a pretekárov'!A13</f>
        <v>Dunajská Streda Haldorádo</v>
      </c>
      <c r="C15" s="158" t="s">
        <v>176</v>
      </c>
      <c r="D15" s="159"/>
      <c r="E15" s="81"/>
      <c r="F15" s="158" t="s">
        <v>178</v>
      </c>
      <c r="G15" s="159"/>
      <c r="H15" s="81"/>
      <c r="I15" s="158" t="s">
        <v>175</v>
      </c>
      <c r="J15" s="159"/>
      <c r="K15" s="81"/>
      <c r="L15" s="158"/>
      <c r="M15" s="159"/>
      <c r="N15" s="81"/>
      <c r="O15" s="160">
        <f>SUM(E16+H16+K16+N16)</f>
        <v>9</v>
      </c>
      <c r="P15" s="162">
        <f>SUM(D16+G16+J16+M16)</f>
        <v>112625</v>
      </c>
      <c r="Q15" s="197">
        <f>AD11</f>
        <v>1</v>
      </c>
      <c r="T15" s="191">
        <f>O15+'1.kolo'!O15</f>
        <v>42</v>
      </c>
      <c r="U15" s="193">
        <f>P15+'1.kolo'!P15</f>
        <v>192125</v>
      </c>
      <c r="V15" s="195">
        <f>AZ11</f>
        <v>6</v>
      </c>
      <c r="Y15" s="12">
        <f>O23</f>
        <v>31</v>
      </c>
      <c r="Z15" s="13">
        <f>P23</f>
        <v>73125</v>
      </c>
      <c r="AA15" s="8">
        <f t="shared" si="4"/>
        <v>11</v>
      </c>
      <c r="AB15" s="8">
        <f t="shared" si="5"/>
        <v>11</v>
      </c>
      <c r="AC15" s="8">
        <f t="shared" si="6"/>
        <v>11.000109999999999</v>
      </c>
      <c r="AD15" s="24">
        <f t="shared" si="7"/>
        <v>11</v>
      </c>
      <c r="AE15" s="17">
        <f>D24</f>
        <v>19475</v>
      </c>
      <c r="AF15" s="18">
        <f t="shared" si="0"/>
        <v>10</v>
      </c>
      <c r="AG15" s="8">
        <f t="shared" si="8"/>
        <v>1</v>
      </c>
      <c r="AH15" s="22">
        <f t="shared" si="9"/>
        <v>10</v>
      </c>
      <c r="AI15" s="17">
        <f>G24</f>
        <v>18575</v>
      </c>
      <c r="AJ15">
        <f t="shared" si="1"/>
        <v>13</v>
      </c>
      <c r="AK15" s="8">
        <f t="shared" si="10"/>
        <v>1</v>
      </c>
      <c r="AL15" s="22">
        <f t="shared" si="11"/>
        <v>13</v>
      </c>
      <c r="AM15" s="17">
        <f>J24</f>
        <v>35075</v>
      </c>
      <c r="AN15" s="18">
        <f t="shared" si="2"/>
        <v>8</v>
      </c>
      <c r="AO15" s="8">
        <f t="shared" si="12"/>
        <v>1</v>
      </c>
      <c r="AP15" s="22">
        <f t="shared" si="13"/>
        <v>8</v>
      </c>
      <c r="AQ15" s="17">
        <f>M24</f>
        <v>0</v>
      </c>
      <c r="AR15" s="18">
        <f t="shared" si="3"/>
        <v>1</v>
      </c>
      <c r="AS15" s="8">
        <f t="shared" si="14"/>
        <v>15</v>
      </c>
      <c r="AT15" s="22">
        <f t="shared" si="15"/>
        <v>8</v>
      </c>
      <c r="AU15" s="11">
        <f>T23</f>
        <v>48</v>
      </c>
      <c r="AV15" s="11">
        <f>U23</f>
        <v>181775</v>
      </c>
      <c r="AW15">
        <f t="shared" si="16"/>
        <v>9</v>
      </c>
      <c r="AX15">
        <f t="shared" si="17"/>
        <v>9</v>
      </c>
      <c r="AY15">
        <f t="shared" si="18"/>
        <v>9.0000900000000001</v>
      </c>
      <c r="AZ15">
        <f t="shared" si="19"/>
        <v>9</v>
      </c>
    </row>
    <row r="16" spans="1:52" ht="14.4" thickBot="1" x14ac:dyDescent="0.3">
      <c r="A16" s="155"/>
      <c r="B16" s="157"/>
      <c r="C16" s="27" t="s">
        <v>296</v>
      </c>
      <c r="D16" s="28">
        <v>27825</v>
      </c>
      <c r="E16" s="32">
        <f>IF(ISBLANK(D16),0,IF(ISBLANK(C15),0,IF(E15 = "D",MAX($A$5:$A$50) + 1,AH11)))</f>
        <v>4</v>
      </c>
      <c r="F16" s="139" t="s">
        <v>315</v>
      </c>
      <c r="G16" s="28">
        <v>42550</v>
      </c>
      <c r="H16" s="32">
        <f>IF(ISBLANK(G16),0,IF(ISBLANK(F15),0,IF(H15 = "D",MAX($A$5:$A$50) + 1,AL11)))</f>
        <v>1</v>
      </c>
      <c r="I16" s="27" t="s">
        <v>334</v>
      </c>
      <c r="J16" s="28">
        <v>42250</v>
      </c>
      <c r="K16" s="32">
        <f>IF(ISBLANK(J16),0,IF(ISBLANK(I15),0,IF(K15 = "D",MAX($A$5:$A$50) + 1,AP11)))</f>
        <v>4</v>
      </c>
      <c r="L16" s="27"/>
      <c r="M16" s="28"/>
      <c r="N16" s="32">
        <f>IF(ISBLANK(M16),0,IF(ISBLANK(L15),0,IF(N15 = "D",MAX($A$5:$A$50) + 1,AT11)))</f>
        <v>0</v>
      </c>
      <c r="O16" s="161"/>
      <c r="P16" s="163"/>
      <c r="Q16" s="198"/>
      <c r="T16" s="192"/>
      <c r="U16" s="194"/>
      <c r="V16" s="196"/>
      <c r="Y16" s="12">
        <f>O25</f>
        <v>18</v>
      </c>
      <c r="Z16" s="13">
        <f>P25</f>
        <v>96150</v>
      </c>
      <c r="AA16" s="8">
        <f t="shared" si="4"/>
        <v>6</v>
      </c>
      <c r="AB16" s="8">
        <f t="shared" si="5"/>
        <v>6</v>
      </c>
      <c r="AC16" s="8">
        <f t="shared" si="6"/>
        <v>6.0000600000000004</v>
      </c>
      <c r="AD16" s="24">
        <f t="shared" si="7"/>
        <v>7</v>
      </c>
      <c r="AE16" s="17">
        <f>D26</f>
        <v>27000</v>
      </c>
      <c r="AF16" s="18">
        <f t="shared" si="0"/>
        <v>5</v>
      </c>
      <c r="AG16" s="8">
        <f t="shared" si="8"/>
        <v>1</v>
      </c>
      <c r="AH16" s="22">
        <f t="shared" si="9"/>
        <v>5</v>
      </c>
      <c r="AI16" s="17">
        <f>G26</f>
        <v>24850</v>
      </c>
      <c r="AJ16">
        <f t="shared" si="1"/>
        <v>10</v>
      </c>
      <c r="AK16" s="8">
        <f t="shared" si="10"/>
        <v>1</v>
      </c>
      <c r="AL16" s="22">
        <f t="shared" si="11"/>
        <v>10</v>
      </c>
      <c r="AM16" s="17">
        <f>J26</f>
        <v>44300</v>
      </c>
      <c r="AN16" s="18">
        <f t="shared" si="2"/>
        <v>3</v>
      </c>
      <c r="AO16" s="8">
        <f t="shared" si="12"/>
        <v>1</v>
      </c>
      <c r="AP16" s="22">
        <f t="shared" si="13"/>
        <v>3</v>
      </c>
      <c r="AQ16" s="17">
        <f>M26</f>
        <v>0</v>
      </c>
      <c r="AR16" s="18">
        <f t="shared" si="3"/>
        <v>1</v>
      </c>
      <c r="AS16" s="8">
        <f t="shared" si="14"/>
        <v>15</v>
      </c>
      <c r="AT16" s="22">
        <f t="shared" si="15"/>
        <v>8</v>
      </c>
      <c r="AU16" s="11">
        <f>T25</f>
        <v>44</v>
      </c>
      <c r="AV16" s="11">
        <f>U25</f>
        <v>195725</v>
      </c>
      <c r="AW16">
        <f t="shared" si="16"/>
        <v>8</v>
      </c>
      <c r="AX16">
        <f t="shared" si="17"/>
        <v>7</v>
      </c>
      <c r="AY16">
        <f t="shared" si="18"/>
        <v>8.0000699999999991</v>
      </c>
      <c r="AZ16">
        <f t="shared" si="19"/>
        <v>8</v>
      </c>
    </row>
    <row r="17" spans="1:52" ht="15.9" customHeight="1" x14ac:dyDescent="0.25">
      <c r="A17" s="169">
        <v>7</v>
      </c>
      <c r="B17" s="156" t="str">
        <f>'Zoznam tímov a pretekárov'!A15</f>
        <v xml:space="preserve">Dunajská Streda Szenzál     </v>
      </c>
      <c r="C17" s="158" t="s">
        <v>182</v>
      </c>
      <c r="D17" s="159"/>
      <c r="E17" s="81"/>
      <c r="F17" s="158" t="s">
        <v>183</v>
      </c>
      <c r="G17" s="159"/>
      <c r="H17" s="81"/>
      <c r="I17" s="158" t="s">
        <v>181</v>
      </c>
      <c r="J17" s="159"/>
      <c r="K17" s="81"/>
      <c r="L17" s="158"/>
      <c r="M17" s="159"/>
      <c r="N17" s="81"/>
      <c r="O17" s="160">
        <f>SUM(E18+H18+K18+N18)</f>
        <v>32</v>
      </c>
      <c r="P17" s="162">
        <f>SUM(D18+G18+J18+M18)</f>
        <v>69750</v>
      </c>
      <c r="Q17" s="197">
        <f>AD12</f>
        <v>12</v>
      </c>
      <c r="T17" s="191">
        <f>O17+'1.kolo'!O17</f>
        <v>43</v>
      </c>
      <c r="U17" s="193">
        <f>P17+'1.kolo'!P17</f>
        <v>204050</v>
      </c>
      <c r="V17" s="195">
        <f>AZ12</f>
        <v>7</v>
      </c>
      <c r="Y17" s="12">
        <f>O27</f>
        <v>18</v>
      </c>
      <c r="Z17" s="13">
        <f>P27</f>
        <v>110675</v>
      </c>
      <c r="AA17" s="8">
        <f t="shared" si="4"/>
        <v>6</v>
      </c>
      <c r="AB17" s="8">
        <f t="shared" si="5"/>
        <v>2</v>
      </c>
      <c r="AC17" s="8">
        <f t="shared" si="6"/>
        <v>6.0000200000000001</v>
      </c>
      <c r="AD17" s="24">
        <f t="shared" si="7"/>
        <v>6</v>
      </c>
      <c r="AE17" s="17">
        <f>D28</f>
        <v>18200</v>
      </c>
      <c r="AF17" s="18">
        <f t="shared" si="0"/>
        <v>12</v>
      </c>
      <c r="AG17" s="8">
        <f t="shared" si="8"/>
        <v>1</v>
      </c>
      <c r="AH17" s="22">
        <f t="shared" si="9"/>
        <v>12</v>
      </c>
      <c r="AI17" s="17">
        <f>G28</f>
        <v>28600</v>
      </c>
      <c r="AJ17">
        <f t="shared" si="1"/>
        <v>5</v>
      </c>
      <c r="AK17" s="8">
        <f t="shared" si="10"/>
        <v>1</v>
      </c>
      <c r="AL17" s="22">
        <f t="shared" si="11"/>
        <v>5</v>
      </c>
      <c r="AM17" s="17">
        <f>J28</f>
        <v>63875</v>
      </c>
      <c r="AN17" s="18">
        <f t="shared" si="2"/>
        <v>1</v>
      </c>
      <c r="AO17" s="8">
        <f t="shared" si="12"/>
        <v>1</v>
      </c>
      <c r="AP17" s="22">
        <f t="shared" si="13"/>
        <v>1</v>
      </c>
      <c r="AQ17" s="17">
        <f>M28</f>
        <v>0</v>
      </c>
      <c r="AR17" s="18">
        <f t="shared" si="3"/>
        <v>1</v>
      </c>
      <c r="AS17" s="8">
        <f t="shared" si="14"/>
        <v>15</v>
      </c>
      <c r="AT17" s="22">
        <f t="shared" si="15"/>
        <v>8</v>
      </c>
      <c r="AU17" s="11">
        <f>T27</f>
        <v>41</v>
      </c>
      <c r="AV17" s="11">
        <f>U27</f>
        <v>202300</v>
      </c>
      <c r="AW17">
        <f t="shared" si="16"/>
        <v>5</v>
      </c>
      <c r="AX17">
        <f t="shared" si="17"/>
        <v>6</v>
      </c>
      <c r="AY17">
        <f t="shared" si="18"/>
        <v>5.0000600000000004</v>
      </c>
      <c r="AZ17">
        <f t="shared" si="19"/>
        <v>5</v>
      </c>
    </row>
    <row r="18" spans="1:52" ht="14.4" thickBot="1" x14ac:dyDescent="0.3">
      <c r="A18" s="169"/>
      <c r="B18" s="157"/>
      <c r="C18" s="85" t="s">
        <v>308</v>
      </c>
      <c r="D18" s="28">
        <v>20950</v>
      </c>
      <c r="E18" s="32">
        <f>IF(ISBLANK(D18),0,IF(ISBLANK(C17),0,IF(E17 = "D",MAX($A$5:$A$50) + 1,AH12)))</f>
        <v>9</v>
      </c>
      <c r="F18" s="27" t="s">
        <v>320</v>
      </c>
      <c r="G18" s="28">
        <v>19025</v>
      </c>
      <c r="H18" s="32">
        <f>IF(ISBLANK(G18),0,IF(ISBLANK(F17),0,IF(H17 = "D",MAX($A$5:$A$50) + 1,AL12)))</f>
        <v>12</v>
      </c>
      <c r="I18" s="139" t="s">
        <v>333</v>
      </c>
      <c r="J18" s="28">
        <v>29775</v>
      </c>
      <c r="K18" s="32">
        <f>IF(ISBLANK(J18),0,IF(ISBLANK(I17),0,IF(K17 = "D",MAX($A$5:$A$50) + 1,AP12)))</f>
        <v>11</v>
      </c>
      <c r="L18" s="27"/>
      <c r="M18" s="28"/>
      <c r="N18" s="32">
        <f>IF(ISBLANK(M18),0,IF(ISBLANK(L17),0,IF(N17 = "D",MAX($A$5:$A$50) + 1,AT12)))</f>
        <v>0</v>
      </c>
      <c r="O18" s="161"/>
      <c r="P18" s="163"/>
      <c r="Q18" s="198"/>
      <c r="T18" s="192"/>
      <c r="U18" s="194"/>
      <c r="V18" s="196"/>
      <c r="Y18" s="12">
        <f>O29</f>
        <v>16</v>
      </c>
      <c r="Z18" s="13">
        <f>P29</f>
        <v>92425</v>
      </c>
      <c r="AA18" s="8">
        <f t="shared" si="4"/>
        <v>2</v>
      </c>
      <c r="AB18" s="8">
        <f t="shared" si="5"/>
        <v>7</v>
      </c>
      <c r="AC18" s="8">
        <f t="shared" si="6"/>
        <v>2.00007</v>
      </c>
      <c r="AD18" s="24">
        <f t="shared" si="7"/>
        <v>2</v>
      </c>
      <c r="AE18" s="17">
        <f>D30</f>
        <v>22125</v>
      </c>
      <c r="AF18" s="18">
        <f t="shared" si="0"/>
        <v>8</v>
      </c>
      <c r="AG18" s="8">
        <f t="shared" si="8"/>
        <v>1</v>
      </c>
      <c r="AH18" s="22">
        <f t="shared" si="9"/>
        <v>8</v>
      </c>
      <c r="AI18" s="17">
        <f>G30</f>
        <v>29000</v>
      </c>
      <c r="AJ18">
        <f t="shared" si="1"/>
        <v>3</v>
      </c>
      <c r="AK18" s="8">
        <f t="shared" si="10"/>
        <v>1</v>
      </c>
      <c r="AL18" s="22">
        <f t="shared" si="11"/>
        <v>3</v>
      </c>
      <c r="AM18" s="17">
        <f>J30</f>
        <v>41300</v>
      </c>
      <c r="AN18" s="18">
        <f t="shared" si="2"/>
        <v>5</v>
      </c>
      <c r="AO18" s="8">
        <f t="shared" si="12"/>
        <v>1</v>
      </c>
      <c r="AP18" s="22">
        <f t="shared" si="13"/>
        <v>5</v>
      </c>
      <c r="AQ18" s="17">
        <f>M30</f>
        <v>0</v>
      </c>
      <c r="AR18" s="18">
        <f t="shared" si="3"/>
        <v>1</v>
      </c>
      <c r="AS18" s="8">
        <f t="shared" si="14"/>
        <v>15</v>
      </c>
      <c r="AT18" s="22">
        <f t="shared" si="15"/>
        <v>8</v>
      </c>
      <c r="AU18" s="11">
        <f>T29</f>
        <v>49</v>
      </c>
      <c r="AV18" s="11">
        <f>U29</f>
        <v>170275</v>
      </c>
      <c r="AW18">
        <f t="shared" si="16"/>
        <v>10</v>
      </c>
      <c r="AX18">
        <f t="shared" si="17"/>
        <v>11</v>
      </c>
      <c r="AY18">
        <f t="shared" si="18"/>
        <v>10.000109999999999</v>
      </c>
      <c r="AZ18">
        <f t="shared" si="19"/>
        <v>10</v>
      </c>
    </row>
    <row r="19" spans="1:52" ht="15.9" customHeight="1" x14ac:dyDescent="0.25">
      <c r="A19" s="154">
        <v>8</v>
      </c>
      <c r="B19" s="156" t="str">
        <f>'Zoznam tímov a pretekárov'!A17</f>
        <v xml:space="preserve">Galanta             Sensas </v>
      </c>
      <c r="C19" s="158" t="s">
        <v>187</v>
      </c>
      <c r="D19" s="159"/>
      <c r="E19" s="81"/>
      <c r="F19" s="206" t="s">
        <v>188</v>
      </c>
      <c r="G19" s="207"/>
      <c r="H19" s="81"/>
      <c r="I19" s="158" t="s">
        <v>185</v>
      </c>
      <c r="J19" s="159"/>
      <c r="K19" s="81"/>
      <c r="L19" s="158"/>
      <c r="M19" s="159"/>
      <c r="N19" s="81"/>
      <c r="O19" s="160">
        <f>SUM(E20+H20+K20+N20)</f>
        <v>29</v>
      </c>
      <c r="P19" s="162">
        <f>SUM(D20+G20+J20+M20)</f>
        <v>77175</v>
      </c>
      <c r="Q19" s="197">
        <f>AD13</f>
        <v>10</v>
      </c>
      <c r="T19" s="191">
        <f>O19+'1.kolo'!O19</f>
        <v>53</v>
      </c>
      <c r="U19" s="193">
        <f>P19+'1.kolo'!P19</f>
        <v>171200</v>
      </c>
      <c r="V19" s="195">
        <f>AZ13</f>
        <v>12</v>
      </c>
      <c r="Y19" s="12">
        <f>O31</f>
        <v>24</v>
      </c>
      <c r="Z19" s="13">
        <f>P31</f>
        <v>83775</v>
      </c>
      <c r="AA19" s="8">
        <f t="shared" si="4"/>
        <v>9</v>
      </c>
      <c r="AB19" s="8">
        <f t="shared" si="5"/>
        <v>9</v>
      </c>
      <c r="AC19" s="8">
        <f t="shared" si="6"/>
        <v>9.0000900000000001</v>
      </c>
      <c r="AD19" s="24">
        <f t="shared" si="7"/>
        <v>9</v>
      </c>
      <c r="AE19" s="17">
        <f>D32</f>
        <v>26700</v>
      </c>
      <c r="AF19" s="18">
        <f t="shared" si="0"/>
        <v>6</v>
      </c>
      <c r="AG19" s="8">
        <f t="shared" si="8"/>
        <v>1</v>
      </c>
      <c r="AH19" s="22">
        <f t="shared" si="9"/>
        <v>6</v>
      </c>
      <c r="AI19" s="17">
        <f>G32</f>
        <v>21250</v>
      </c>
      <c r="AJ19">
        <f t="shared" si="1"/>
        <v>11</v>
      </c>
      <c r="AK19" s="8">
        <f t="shared" si="10"/>
        <v>1</v>
      </c>
      <c r="AL19" s="22">
        <f t="shared" si="11"/>
        <v>11</v>
      </c>
      <c r="AM19" s="17">
        <f>J32</f>
        <v>35825</v>
      </c>
      <c r="AN19" s="18">
        <f t="shared" si="2"/>
        <v>7</v>
      </c>
      <c r="AO19" s="8">
        <f t="shared" si="12"/>
        <v>1</v>
      </c>
      <c r="AP19" s="22">
        <f t="shared" si="13"/>
        <v>7</v>
      </c>
      <c r="AQ19" s="17">
        <f>M32</f>
        <v>0</v>
      </c>
      <c r="AR19" s="18">
        <f t="shared" si="3"/>
        <v>1</v>
      </c>
      <c r="AS19" s="8">
        <f t="shared" si="14"/>
        <v>15</v>
      </c>
      <c r="AT19" s="22">
        <f t="shared" si="15"/>
        <v>8</v>
      </c>
      <c r="AU19" s="11">
        <f>T31</f>
        <v>51</v>
      </c>
      <c r="AV19" s="11">
        <f>U31</f>
        <v>163100</v>
      </c>
      <c r="AW19">
        <f t="shared" si="16"/>
        <v>11</v>
      </c>
      <c r="AX19">
        <f t="shared" si="17"/>
        <v>12</v>
      </c>
      <c r="AY19">
        <f t="shared" si="18"/>
        <v>11.000120000000001</v>
      </c>
      <c r="AZ19">
        <f t="shared" si="19"/>
        <v>11</v>
      </c>
    </row>
    <row r="20" spans="1:52" ht="14.4" thickBot="1" x14ac:dyDescent="0.3">
      <c r="A20" s="155"/>
      <c r="B20" s="157"/>
      <c r="C20" s="27" t="s">
        <v>292</v>
      </c>
      <c r="D20" s="28">
        <v>17300</v>
      </c>
      <c r="E20" s="32">
        <f>IF(ISBLANK(D20),0,IF(ISBLANK(C19),0,IF(E19 = "D",MAX($A$5:$A$50) + 1,AH13)))</f>
        <v>13</v>
      </c>
      <c r="F20" s="27" t="s">
        <v>319</v>
      </c>
      <c r="G20" s="28">
        <v>14875</v>
      </c>
      <c r="H20" s="32">
        <f>IF(ISBLANK(G20),0,IF(ISBLANK(F19),0,IF(H19 = "D",MAX($A$5:$A$50) + 1,AL13)))</f>
        <v>14</v>
      </c>
      <c r="I20" s="85" t="s">
        <v>328</v>
      </c>
      <c r="J20" s="28">
        <v>45000</v>
      </c>
      <c r="K20" s="32">
        <f>IF(ISBLANK(J20),0,IF(ISBLANK(I19),0,IF(K19 = "D",MAX($A$5:$A$50) + 1,AP13)))</f>
        <v>2</v>
      </c>
      <c r="L20" s="27"/>
      <c r="M20" s="28"/>
      <c r="N20" s="32">
        <f>IF(ISBLANK(M20),0,IF(ISBLANK(L19),0,IF(N19 = "D",MAX($A$5:$A$50) + 1,AT13)))</f>
        <v>0</v>
      </c>
      <c r="O20" s="161"/>
      <c r="P20" s="163"/>
      <c r="Q20" s="198"/>
      <c r="T20" s="192"/>
      <c r="U20" s="194"/>
      <c r="V20" s="196"/>
      <c r="Y20" s="12">
        <f>O33</f>
        <v>17</v>
      </c>
      <c r="Z20" s="13">
        <f>P33</f>
        <v>97975</v>
      </c>
      <c r="AA20" s="8">
        <f t="shared" si="4"/>
        <v>3</v>
      </c>
      <c r="AB20" s="8">
        <f t="shared" si="5"/>
        <v>4</v>
      </c>
      <c r="AC20" s="8">
        <f t="shared" si="6"/>
        <v>3.0000399999999998</v>
      </c>
      <c r="AD20" s="24">
        <f t="shared" si="7"/>
        <v>4</v>
      </c>
      <c r="AE20" s="17">
        <f>D34</f>
        <v>36800</v>
      </c>
      <c r="AF20" s="18">
        <f t="shared" si="0"/>
        <v>3</v>
      </c>
      <c r="AG20" s="8">
        <f t="shared" si="8"/>
        <v>1</v>
      </c>
      <c r="AH20" s="22">
        <f t="shared" si="9"/>
        <v>3</v>
      </c>
      <c r="AI20" s="17">
        <f>G34</f>
        <v>28925</v>
      </c>
      <c r="AJ20">
        <f t="shared" si="1"/>
        <v>4</v>
      </c>
      <c r="AK20" s="8">
        <f t="shared" si="10"/>
        <v>1</v>
      </c>
      <c r="AL20" s="22">
        <f t="shared" si="11"/>
        <v>4</v>
      </c>
      <c r="AM20" s="17">
        <f>J34</f>
        <v>32250</v>
      </c>
      <c r="AN20" s="18">
        <f t="shared" si="2"/>
        <v>10</v>
      </c>
      <c r="AO20" s="8">
        <f t="shared" si="12"/>
        <v>1</v>
      </c>
      <c r="AP20" s="22">
        <f t="shared" si="13"/>
        <v>10</v>
      </c>
      <c r="AQ20" s="17">
        <f>M34</f>
        <v>0</v>
      </c>
      <c r="AR20" s="18">
        <f t="shared" si="3"/>
        <v>1</v>
      </c>
      <c r="AS20" s="8">
        <f t="shared" si="14"/>
        <v>15</v>
      </c>
      <c r="AT20" s="22">
        <f t="shared" si="15"/>
        <v>8</v>
      </c>
      <c r="AU20" s="11">
        <f>T33</f>
        <v>26</v>
      </c>
      <c r="AV20" s="11">
        <f>U33</f>
        <v>233675</v>
      </c>
      <c r="AW20">
        <f t="shared" si="16"/>
        <v>1</v>
      </c>
      <c r="AX20">
        <f t="shared" si="17"/>
        <v>1</v>
      </c>
      <c r="AY20">
        <f t="shared" si="18"/>
        <v>1.0000100000000001</v>
      </c>
      <c r="AZ20">
        <f t="shared" si="19"/>
        <v>1</v>
      </c>
    </row>
    <row r="21" spans="1:52" ht="15.9" customHeight="1" x14ac:dyDescent="0.25">
      <c r="A21" s="154">
        <v>9</v>
      </c>
      <c r="B21" s="156" t="str">
        <f>'Zoznam tímov a pretekárov'!A19</f>
        <v>Hlohovec</v>
      </c>
      <c r="C21" s="158" t="s">
        <v>190</v>
      </c>
      <c r="D21" s="159"/>
      <c r="E21" s="81"/>
      <c r="F21" s="158" t="s">
        <v>193</v>
      </c>
      <c r="G21" s="159"/>
      <c r="H21" s="81"/>
      <c r="I21" s="158" t="s">
        <v>192</v>
      </c>
      <c r="J21" s="159"/>
      <c r="K21" s="81"/>
      <c r="L21" s="158"/>
      <c r="M21" s="159"/>
      <c r="N21" s="81"/>
      <c r="O21" s="160">
        <f>SUM(E22+H22+K22+N22)</f>
        <v>22</v>
      </c>
      <c r="P21" s="162">
        <f>SUM(D22+G22+J22+M22)</f>
        <v>85750</v>
      </c>
      <c r="Q21" s="197">
        <f>AD14</f>
        <v>8</v>
      </c>
      <c r="T21" s="191">
        <f>O21+'1.kolo'!O21</f>
        <v>34</v>
      </c>
      <c r="U21" s="193">
        <f>P21+'1.kolo'!P21</f>
        <v>202975</v>
      </c>
      <c r="V21" s="195">
        <f>AZ14</f>
        <v>3</v>
      </c>
      <c r="Y21" s="12">
        <f>O35</f>
        <v>64</v>
      </c>
      <c r="Z21" s="13">
        <f>P35</f>
        <v>-12</v>
      </c>
      <c r="AA21" s="8">
        <f t="shared" si="4"/>
        <v>16</v>
      </c>
      <c r="AB21" s="8">
        <f t="shared" si="5"/>
        <v>16</v>
      </c>
      <c r="AC21" s="8">
        <f t="shared" si="6"/>
        <v>16.000160000000001</v>
      </c>
      <c r="AD21" s="24">
        <f t="shared" si="7"/>
        <v>16</v>
      </c>
      <c r="AE21" s="17">
        <f>D36</f>
        <v>-3</v>
      </c>
      <c r="AF21" s="18">
        <f t="shared" si="0"/>
        <v>16</v>
      </c>
      <c r="AG21" s="8">
        <f t="shared" si="8"/>
        <v>1</v>
      </c>
      <c r="AH21" s="22">
        <f t="shared" si="9"/>
        <v>16</v>
      </c>
      <c r="AI21" s="17">
        <f>G36</f>
        <v>-3</v>
      </c>
      <c r="AJ21">
        <f t="shared" si="1"/>
        <v>16</v>
      </c>
      <c r="AK21" s="8">
        <f t="shared" si="10"/>
        <v>1</v>
      </c>
      <c r="AL21" s="22">
        <f t="shared" si="11"/>
        <v>16</v>
      </c>
      <c r="AM21" s="17">
        <f>J36</f>
        <v>-3</v>
      </c>
      <c r="AN21" s="18">
        <f t="shared" si="2"/>
        <v>16</v>
      </c>
      <c r="AO21" s="8">
        <f t="shared" si="12"/>
        <v>1</v>
      </c>
      <c r="AP21" s="22">
        <f t="shared" si="13"/>
        <v>16</v>
      </c>
      <c r="AQ21" s="17">
        <f>M36</f>
        <v>-3</v>
      </c>
      <c r="AR21" s="18">
        <f t="shared" si="3"/>
        <v>16</v>
      </c>
      <c r="AS21" s="8">
        <f t="shared" si="14"/>
        <v>1</v>
      </c>
      <c r="AT21" s="22">
        <f t="shared" si="15"/>
        <v>16</v>
      </c>
      <c r="AU21" s="11">
        <f>T35</f>
        <v>128</v>
      </c>
      <c r="AV21" s="11">
        <f>U35</f>
        <v>-24</v>
      </c>
      <c r="AW21">
        <f t="shared" si="16"/>
        <v>16</v>
      </c>
      <c r="AX21">
        <f t="shared" si="17"/>
        <v>16</v>
      </c>
      <c r="AY21">
        <f t="shared" si="18"/>
        <v>16.000160000000001</v>
      </c>
      <c r="AZ21">
        <f t="shared" si="19"/>
        <v>16</v>
      </c>
    </row>
    <row r="22" spans="1:52" ht="14.4" thickBot="1" x14ac:dyDescent="0.3">
      <c r="A22" s="155"/>
      <c r="B22" s="157"/>
      <c r="C22" s="27" t="s">
        <v>289</v>
      </c>
      <c r="D22" s="28">
        <v>22525</v>
      </c>
      <c r="E22" s="32">
        <f>IF(ISBLANK(D22),0,IF(ISBLANK(C21),0,IF(E21 = "D",MAX($A$5:$A$50) + 1,AH14)))</f>
        <v>7</v>
      </c>
      <c r="F22" s="27" t="s">
        <v>316</v>
      </c>
      <c r="G22" s="28">
        <v>24925</v>
      </c>
      <c r="H22" s="32">
        <f>IF(ISBLANK(G22),0,IF(ISBLANK(F21),0,IF(H21 = "D",MAX($A$5:$A$50) + 1,AL14)))</f>
        <v>9</v>
      </c>
      <c r="I22" s="139" t="s">
        <v>324</v>
      </c>
      <c r="J22" s="28">
        <v>38300</v>
      </c>
      <c r="K22" s="32">
        <f>IF(ISBLANK(J22),0,IF(ISBLANK(I21),0,IF(K21 = "D",MAX($A$5:$A$50) + 1,AP14)))</f>
        <v>6</v>
      </c>
      <c r="L22" s="85"/>
      <c r="M22" s="28"/>
      <c r="N22" s="32">
        <f>IF(ISBLANK(M22),0,IF(ISBLANK(L21),0,IF(N21 = "D",MAX($A$5:$A$50) + 1,AT14)))</f>
        <v>0</v>
      </c>
      <c r="O22" s="161"/>
      <c r="P22" s="163"/>
      <c r="Q22" s="198"/>
      <c r="T22" s="192"/>
      <c r="U22" s="194"/>
      <c r="V22" s="196"/>
      <c r="Y22" s="12">
        <f>O37</f>
        <v>68</v>
      </c>
      <c r="Z22" s="13">
        <f>P37</f>
        <v>-16</v>
      </c>
      <c r="AA22" s="8">
        <f t="shared" si="4"/>
        <v>17</v>
      </c>
      <c r="AB22" s="8">
        <f t="shared" si="5"/>
        <v>17</v>
      </c>
      <c r="AC22" s="8">
        <f t="shared" si="6"/>
        <v>17.000170000000001</v>
      </c>
      <c r="AD22" s="24">
        <f t="shared" si="7"/>
        <v>17</v>
      </c>
      <c r="AE22" s="17">
        <f>D38</f>
        <v>-4</v>
      </c>
      <c r="AF22" s="18">
        <f t="shared" si="0"/>
        <v>17</v>
      </c>
      <c r="AG22" s="8">
        <f t="shared" si="8"/>
        <v>1</v>
      </c>
      <c r="AH22" s="22">
        <f t="shared" si="9"/>
        <v>17</v>
      </c>
      <c r="AI22" s="17">
        <f>G38</f>
        <v>-4</v>
      </c>
      <c r="AJ22">
        <f t="shared" si="1"/>
        <v>17</v>
      </c>
      <c r="AK22" s="8">
        <f t="shared" si="10"/>
        <v>1</v>
      </c>
      <c r="AL22" s="22">
        <f t="shared" si="11"/>
        <v>17</v>
      </c>
      <c r="AM22" s="17">
        <f>J38</f>
        <v>-4</v>
      </c>
      <c r="AN22" s="18">
        <f t="shared" si="2"/>
        <v>17</v>
      </c>
      <c r="AO22" s="8">
        <f t="shared" si="12"/>
        <v>1</v>
      </c>
      <c r="AP22" s="22">
        <f t="shared" si="13"/>
        <v>17</v>
      </c>
      <c r="AQ22" s="17">
        <f>M38</f>
        <v>-4</v>
      </c>
      <c r="AR22" s="18">
        <f t="shared" si="3"/>
        <v>17</v>
      </c>
      <c r="AS22" s="8">
        <f t="shared" si="14"/>
        <v>1</v>
      </c>
      <c r="AT22" s="22">
        <f t="shared" si="15"/>
        <v>17</v>
      </c>
      <c r="AU22" s="11">
        <f>T37</f>
        <v>136</v>
      </c>
      <c r="AV22" s="11">
        <f>U37</f>
        <v>-32</v>
      </c>
      <c r="AW22">
        <f t="shared" si="16"/>
        <v>17</v>
      </c>
      <c r="AX22">
        <f t="shared" si="17"/>
        <v>17</v>
      </c>
      <c r="AY22">
        <f t="shared" si="18"/>
        <v>17.000170000000001</v>
      </c>
      <c r="AZ22">
        <f t="shared" si="19"/>
        <v>17</v>
      </c>
    </row>
    <row r="23" spans="1:52" ht="15.9" customHeight="1" x14ac:dyDescent="0.25">
      <c r="A23" s="169">
        <v>10</v>
      </c>
      <c r="B23" s="156" t="str">
        <f>'Zoznam tímov a pretekárov'!A21</f>
        <v>Levice</v>
      </c>
      <c r="C23" s="158" t="s">
        <v>199</v>
      </c>
      <c r="D23" s="159"/>
      <c r="E23" s="81"/>
      <c r="F23" s="158" t="s">
        <v>202</v>
      </c>
      <c r="G23" s="159"/>
      <c r="H23" s="81"/>
      <c r="I23" s="158" t="s">
        <v>198</v>
      </c>
      <c r="J23" s="159"/>
      <c r="K23" s="81"/>
      <c r="L23" s="158"/>
      <c r="M23" s="159"/>
      <c r="N23" s="81"/>
      <c r="O23" s="160">
        <f>SUM(E24+H24+K24+N24)</f>
        <v>31</v>
      </c>
      <c r="P23" s="162">
        <f>SUM(D24+G24+J24+M24)</f>
        <v>73125</v>
      </c>
      <c r="Q23" s="197">
        <f>AD15</f>
        <v>11</v>
      </c>
      <c r="T23" s="191">
        <f>O23+'1.kolo'!O23</f>
        <v>48</v>
      </c>
      <c r="U23" s="193">
        <f>P23+'1.kolo'!P23</f>
        <v>181775</v>
      </c>
      <c r="V23" s="195">
        <f>AZ15</f>
        <v>9</v>
      </c>
      <c r="Y23" s="12">
        <f>O39</f>
        <v>72</v>
      </c>
      <c r="Z23" s="13">
        <f>P39</f>
        <v>-20</v>
      </c>
      <c r="AA23" s="8">
        <f t="shared" si="4"/>
        <v>18</v>
      </c>
      <c r="AB23" s="8">
        <f t="shared" si="5"/>
        <v>18</v>
      </c>
      <c r="AC23" s="8">
        <f t="shared" si="6"/>
        <v>18.00018</v>
      </c>
      <c r="AD23" s="24">
        <f t="shared" si="7"/>
        <v>18</v>
      </c>
      <c r="AE23" s="17">
        <f>D40</f>
        <v>-5</v>
      </c>
      <c r="AF23" s="18">
        <f t="shared" si="0"/>
        <v>18</v>
      </c>
      <c r="AG23" s="8">
        <f t="shared" si="8"/>
        <v>1</v>
      </c>
      <c r="AH23" s="22">
        <f t="shared" si="9"/>
        <v>18</v>
      </c>
      <c r="AI23" s="17">
        <f t="shared" ref="AI23" si="20">G40</f>
        <v>-5</v>
      </c>
      <c r="AJ23">
        <f t="shared" si="1"/>
        <v>18</v>
      </c>
      <c r="AK23" s="8">
        <f t="shared" si="10"/>
        <v>1</v>
      </c>
      <c r="AL23" s="22">
        <f t="shared" si="11"/>
        <v>18</v>
      </c>
      <c r="AM23" s="17">
        <f>J40</f>
        <v>-5</v>
      </c>
      <c r="AN23" s="18">
        <f t="shared" si="2"/>
        <v>18</v>
      </c>
      <c r="AO23" s="8">
        <f t="shared" si="12"/>
        <v>1</v>
      </c>
      <c r="AP23" s="22">
        <f t="shared" si="13"/>
        <v>18</v>
      </c>
      <c r="AQ23" s="17">
        <f>M40</f>
        <v>-5</v>
      </c>
      <c r="AR23" s="18">
        <f t="shared" si="3"/>
        <v>18</v>
      </c>
      <c r="AS23" s="8">
        <f t="shared" si="14"/>
        <v>1</v>
      </c>
      <c r="AT23" s="22">
        <f t="shared" si="15"/>
        <v>18</v>
      </c>
      <c r="AU23" s="11">
        <f>T39</f>
        <v>144</v>
      </c>
      <c r="AV23" s="11">
        <f>U39</f>
        <v>-40</v>
      </c>
      <c r="AW23">
        <f t="shared" si="16"/>
        <v>18</v>
      </c>
      <c r="AX23">
        <f t="shared" si="17"/>
        <v>18</v>
      </c>
      <c r="AY23">
        <f t="shared" si="18"/>
        <v>18.00018</v>
      </c>
      <c r="AZ23">
        <f t="shared" si="19"/>
        <v>18</v>
      </c>
    </row>
    <row r="24" spans="1:52" ht="14.4" thickBot="1" x14ac:dyDescent="0.3">
      <c r="A24" s="169"/>
      <c r="B24" s="157"/>
      <c r="C24" s="85" t="s">
        <v>304</v>
      </c>
      <c r="D24" s="28">
        <v>19475</v>
      </c>
      <c r="E24" s="32">
        <f>IF(ISBLANK(D24),0,IF(ISBLANK(C23),0,IF(E23 = "D",MAX($A$5:$A$50) + 1,AH15)))</f>
        <v>10</v>
      </c>
      <c r="F24" s="27" t="s">
        <v>336</v>
      </c>
      <c r="G24" s="28">
        <v>18575</v>
      </c>
      <c r="H24" s="32">
        <f>IF(ISBLANK(G24),0,IF(ISBLANK(F23),0,IF(H23 = "D",MAX($A$5:$A$50) + 1,AL15)))</f>
        <v>13</v>
      </c>
      <c r="I24" s="139" t="s">
        <v>325</v>
      </c>
      <c r="J24" s="28">
        <v>35075</v>
      </c>
      <c r="K24" s="32">
        <f>IF(ISBLANK(J24),0,IF(ISBLANK(I23),0,IF(K23 = "D",MAX($A$5:$A$50) + 1,AP15)))</f>
        <v>8</v>
      </c>
      <c r="L24" s="27"/>
      <c r="M24" s="28"/>
      <c r="N24" s="32">
        <f>IF(ISBLANK(M24),0,IF(ISBLANK(L23),0,IF(N23 = "D",MAX($A$5:$A$50) + 1,AT15)))</f>
        <v>0</v>
      </c>
      <c r="O24" s="161"/>
      <c r="P24" s="163"/>
      <c r="Q24" s="198"/>
      <c r="T24" s="192"/>
      <c r="U24" s="194"/>
      <c r="V24" s="196"/>
      <c r="Y24" s="12">
        <f>O41</f>
        <v>76</v>
      </c>
      <c r="Z24" s="13">
        <f>P41</f>
        <v>-24</v>
      </c>
      <c r="AA24" s="8">
        <f t="shared" si="4"/>
        <v>19</v>
      </c>
      <c r="AB24" s="8">
        <f t="shared" si="5"/>
        <v>19</v>
      </c>
      <c r="AC24" s="8">
        <f t="shared" si="6"/>
        <v>19.00019</v>
      </c>
      <c r="AD24" s="24">
        <f t="shared" si="7"/>
        <v>19</v>
      </c>
      <c r="AE24" s="17">
        <f>D42</f>
        <v>-6</v>
      </c>
      <c r="AF24" s="18">
        <f t="shared" si="0"/>
        <v>19</v>
      </c>
      <c r="AG24" s="8">
        <f t="shared" si="8"/>
        <v>1</v>
      </c>
      <c r="AH24" s="22">
        <f t="shared" si="9"/>
        <v>19</v>
      </c>
      <c r="AI24" s="17">
        <f>G42</f>
        <v>-6</v>
      </c>
      <c r="AJ24">
        <f t="shared" si="1"/>
        <v>19</v>
      </c>
      <c r="AK24" s="8">
        <f t="shared" si="10"/>
        <v>1</v>
      </c>
      <c r="AL24" s="22">
        <f t="shared" si="11"/>
        <v>19</v>
      </c>
      <c r="AM24" s="17">
        <f>J42</f>
        <v>-6</v>
      </c>
      <c r="AN24" s="18">
        <f t="shared" si="2"/>
        <v>19</v>
      </c>
      <c r="AO24" s="8">
        <f t="shared" si="12"/>
        <v>1</v>
      </c>
      <c r="AP24" s="22">
        <f t="shared" si="13"/>
        <v>19</v>
      </c>
      <c r="AQ24" s="17">
        <f>M42</f>
        <v>-6</v>
      </c>
      <c r="AR24" s="18">
        <f t="shared" si="3"/>
        <v>19</v>
      </c>
      <c r="AS24" s="8">
        <f t="shared" si="14"/>
        <v>1</v>
      </c>
      <c r="AT24" s="22">
        <f t="shared" si="15"/>
        <v>19</v>
      </c>
      <c r="AU24" s="11">
        <f>T41</f>
        <v>152</v>
      </c>
      <c r="AV24" s="11">
        <f>U41</f>
        <v>-48</v>
      </c>
      <c r="AW24">
        <f t="shared" si="16"/>
        <v>19</v>
      </c>
      <c r="AX24">
        <f t="shared" si="17"/>
        <v>19</v>
      </c>
      <c r="AY24">
        <f t="shared" si="18"/>
        <v>19.00019</v>
      </c>
      <c r="AZ24">
        <f t="shared" si="19"/>
        <v>19</v>
      </c>
    </row>
    <row r="25" spans="1:52" ht="15.9" customHeight="1" x14ac:dyDescent="0.25">
      <c r="A25" s="154">
        <v>11</v>
      </c>
      <c r="B25" s="156" t="str">
        <f>'Zoznam tímov a pretekárov'!A23</f>
        <v>Marcelová -                            Yellowfish</v>
      </c>
      <c r="C25" s="158" t="s">
        <v>205</v>
      </c>
      <c r="D25" s="159"/>
      <c r="E25" s="81"/>
      <c r="F25" s="158" t="s">
        <v>209</v>
      </c>
      <c r="G25" s="159"/>
      <c r="H25" s="81"/>
      <c r="I25" s="158" t="s">
        <v>204</v>
      </c>
      <c r="J25" s="159"/>
      <c r="K25" s="81"/>
      <c r="L25" s="158"/>
      <c r="M25" s="159"/>
      <c r="N25" s="81"/>
      <c r="O25" s="160">
        <f>SUM(E26+H26+K26+N26)</f>
        <v>18</v>
      </c>
      <c r="P25" s="162">
        <f>SUM(D26+G26+J26+M26)</f>
        <v>96150</v>
      </c>
      <c r="Q25" s="197">
        <f>AD16</f>
        <v>7</v>
      </c>
      <c r="T25" s="191">
        <f>O25+'1.kolo'!O25</f>
        <v>44</v>
      </c>
      <c r="U25" s="193">
        <f>P25+'1.kolo'!P25</f>
        <v>195725</v>
      </c>
      <c r="V25" s="195">
        <f>AZ16</f>
        <v>8</v>
      </c>
      <c r="Y25" s="12">
        <f>O43</f>
        <v>80</v>
      </c>
      <c r="Z25" s="13">
        <f>P43</f>
        <v>-28</v>
      </c>
      <c r="AA25" s="8">
        <f t="shared" si="4"/>
        <v>20</v>
      </c>
      <c r="AB25" s="8">
        <f t="shared" si="5"/>
        <v>20</v>
      </c>
      <c r="AC25" s="8">
        <f t="shared" si="6"/>
        <v>20.0002</v>
      </c>
      <c r="AD25" s="24">
        <f t="shared" si="7"/>
        <v>20</v>
      </c>
      <c r="AE25" s="17">
        <f>D44</f>
        <v>-7</v>
      </c>
      <c r="AF25" s="18">
        <f t="shared" si="0"/>
        <v>20</v>
      </c>
      <c r="AG25" s="8">
        <f t="shared" si="8"/>
        <v>1</v>
      </c>
      <c r="AH25" s="22">
        <f t="shared" si="9"/>
        <v>20</v>
      </c>
      <c r="AI25" s="17">
        <f>G44</f>
        <v>-7</v>
      </c>
      <c r="AJ25">
        <f t="shared" si="1"/>
        <v>20</v>
      </c>
      <c r="AK25" s="8">
        <f t="shared" si="10"/>
        <v>1</v>
      </c>
      <c r="AL25" s="22">
        <f t="shared" si="11"/>
        <v>20</v>
      </c>
      <c r="AM25" s="17">
        <f>J44</f>
        <v>-7</v>
      </c>
      <c r="AN25" s="18">
        <f t="shared" si="2"/>
        <v>20</v>
      </c>
      <c r="AO25" s="8">
        <f t="shared" si="12"/>
        <v>1</v>
      </c>
      <c r="AP25" s="22">
        <f t="shared" si="13"/>
        <v>20</v>
      </c>
      <c r="AQ25" s="17">
        <f>M44</f>
        <v>-7</v>
      </c>
      <c r="AR25" s="18">
        <f t="shared" si="3"/>
        <v>20</v>
      </c>
      <c r="AS25" s="8">
        <f t="shared" si="14"/>
        <v>1</v>
      </c>
      <c r="AT25" s="22">
        <f t="shared" si="15"/>
        <v>20</v>
      </c>
      <c r="AU25" s="11">
        <f>T43</f>
        <v>160</v>
      </c>
      <c r="AV25" s="11">
        <f>U43</f>
        <v>-56</v>
      </c>
      <c r="AW25">
        <f t="shared" si="16"/>
        <v>20</v>
      </c>
      <c r="AX25">
        <f t="shared" si="17"/>
        <v>20</v>
      </c>
      <c r="AY25">
        <f t="shared" si="18"/>
        <v>20.0002</v>
      </c>
      <c r="AZ25">
        <f t="shared" si="19"/>
        <v>20</v>
      </c>
    </row>
    <row r="26" spans="1:52" ht="14.4" thickBot="1" x14ac:dyDescent="0.3">
      <c r="A26" s="155"/>
      <c r="B26" s="157"/>
      <c r="C26" s="27" t="s">
        <v>306</v>
      </c>
      <c r="D26" s="28">
        <v>27000</v>
      </c>
      <c r="E26" s="32">
        <f>IF(ISBLANK(D26),0,IF(ISBLANK(C25),0,IF(E25 = "D",MAX($A$5:$A$50) + 1,AH16)))</f>
        <v>5</v>
      </c>
      <c r="F26" s="27" t="s">
        <v>313</v>
      </c>
      <c r="G26" s="28">
        <v>24850</v>
      </c>
      <c r="H26" s="32">
        <f>IF(ISBLANK(G26),0,IF(ISBLANK(F25),0,IF(H25 = "D",MAX($A$5:$A$50) + 1,AL16)))</f>
        <v>10</v>
      </c>
      <c r="I26" s="139" t="s">
        <v>326</v>
      </c>
      <c r="J26" s="28">
        <v>44300</v>
      </c>
      <c r="K26" s="32">
        <f>IF(ISBLANK(J26),0,IF(ISBLANK(I25),0,IF(K25 = "D",MAX($A$5:$A$50) + 1,AP16)))</f>
        <v>3</v>
      </c>
      <c r="L26" s="85"/>
      <c r="M26" s="28"/>
      <c r="N26" s="32">
        <f>IF(ISBLANK(M26),0,IF(ISBLANK(L25),0,IF(N25 = "D",MAX($A$5:$A$50) + 1,AT16)))</f>
        <v>0</v>
      </c>
      <c r="O26" s="161"/>
      <c r="P26" s="163"/>
      <c r="Q26" s="198"/>
      <c r="T26" s="192"/>
      <c r="U26" s="194"/>
      <c r="V26" s="196"/>
      <c r="Y26" s="12">
        <f>O45</f>
        <v>84</v>
      </c>
      <c r="Z26" s="13">
        <f>P45</f>
        <v>-32</v>
      </c>
      <c r="AA26" s="8">
        <f>RANK(Y26,$Y$6:$Y$26,1)</f>
        <v>21</v>
      </c>
      <c r="AB26" s="8">
        <f t="shared" si="5"/>
        <v>21</v>
      </c>
      <c r="AC26" s="8">
        <f t="shared" si="6"/>
        <v>21.000209999999999</v>
      </c>
      <c r="AD26" s="24">
        <f t="shared" si="7"/>
        <v>21</v>
      </c>
      <c r="AE26" s="17">
        <f>D46</f>
        <v>-8</v>
      </c>
      <c r="AF26" s="18">
        <f t="shared" si="0"/>
        <v>21</v>
      </c>
      <c r="AG26" s="8">
        <f t="shared" si="8"/>
        <v>1</v>
      </c>
      <c r="AH26" s="22">
        <f t="shared" si="9"/>
        <v>21</v>
      </c>
      <c r="AI26" s="17">
        <f>G46</f>
        <v>-8</v>
      </c>
      <c r="AJ26">
        <f t="shared" si="1"/>
        <v>21</v>
      </c>
      <c r="AK26" s="8">
        <f t="shared" si="10"/>
        <v>1</v>
      </c>
      <c r="AL26" s="22">
        <f t="shared" si="11"/>
        <v>21</v>
      </c>
      <c r="AM26" s="17">
        <f>J46</f>
        <v>-8</v>
      </c>
      <c r="AN26" s="18">
        <f t="shared" si="2"/>
        <v>21</v>
      </c>
      <c r="AO26" s="8">
        <f t="shared" si="12"/>
        <v>1</v>
      </c>
      <c r="AP26" s="22">
        <f t="shared" si="13"/>
        <v>21</v>
      </c>
      <c r="AQ26" s="17">
        <f>M46</f>
        <v>-8</v>
      </c>
      <c r="AR26" s="18">
        <f t="shared" si="3"/>
        <v>21</v>
      </c>
      <c r="AS26" s="8">
        <f t="shared" si="14"/>
        <v>1</v>
      </c>
      <c r="AT26" s="22">
        <f t="shared" si="15"/>
        <v>21</v>
      </c>
      <c r="AU26" s="11">
        <f>T45</f>
        <v>168</v>
      </c>
      <c r="AV26" s="11">
        <f>U45</f>
        <v>-64</v>
      </c>
      <c r="AW26">
        <f>RANK(AU26,$AU$6:$AU$26,1)</f>
        <v>21</v>
      </c>
      <c r="AX26">
        <f>RANK(AV26,$AV$6:$AV$26,0)</f>
        <v>21</v>
      </c>
      <c r="AY26">
        <f t="shared" si="18"/>
        <v>21.000209999999999</v>
      </c>
      <c r="AZ26">
        <f t="shared" si="19"/>
        <v>21</v>
      </c>
    </row>
    <row r="27" spans="1:52" ht="15.9" customHeight="1" x14ac:dyDescent="0.25">
      <c r="A27" s="154">
        <v>12</v>
      </c>
      <c r="B27" s="156" t="str">
        <f>'Zoznam tímov a pretekárov'!A25</f>
        <v>Nová Baňa CARPIO</v>
      </c>
      <c r="C27" s="158" t="s">
        <v>214</v>
      </c>
      <c r="D27" s="159"/>
      <c r="E27" s="81"/>
      <c r="F27" s="158" t="s">
        <v>212</v>
      </c>
      <c r="G27" s="159"/>
      <c r="H27" s="81"/>
      <c r="I27" s="158" t="s">
        <v>215</v>
      </c>
      <c r="J27" s="159"/>
      <c r="K27" s="81"/>
      <c r="L27" s="158"/>
      <c r="M27" s="159"/>
      <c r="N27" s="81"/>
      <c r="O27" s="160">
        <f>SUM(E28+H28+K28+N28)</f>
        <v>18</v>
      </c>
      <c r="P27" s="162">
        <f>SUM(D28+G28+J28+M28)</f>
        <v>110675</v>
      </c>
      <c r="Q27" s="197">
        <f>AD17</f>
        <v>6</v>
      </c>
      <c r="T27" s="191">
        <f>O27+'1.kolo'!O27</f>
        <v>41</v>
      </c>
      <c r="U27" s="193">
        <f>P27+'1.kolo'!P27</f>
        <v>202300</v>
      </c>
      <c r="V27" s="195">
        <f>AZ17</f>
        <v>5</v>
      </c>
      <c r="AE27" s="17">
        <f>D48</f>
        <v>-9</v>
      </c>
      <c r="AF27" s="18">
        <f t="shared" si="0"/>
        <v>22</v>
      </c>
      <c r="AG27" s="8">
        <f t="shared" si="8"/>
        <v>1</v>
      </c>
      <c r="AH27" s="22">
        <f t="shared" ref="AH27:AH28" si="21">IF(AG27 &gt; 1,IF(MOD(AG27,2) = 0,((AF27*2+AG27-1)/2),(AF27*2+AG27-1)/2),IF(AG27=1,AF27,(AF27*2+AG27-1)/2))</f>
        <v>22</v>
      </c>
      <c r="AI27" s="17">
        <f>G48</f>
        <v>-9</v>
      </c>
      <c r="AJ27">
        <f t="shared" si="1"/>
        <v>22</v>
      </c>
      <c r="AK27" s="8">
        <f t="shared" si="10"/>
        <v>1</v>
      </c>
      <c r="AL27" s="22">
        <f t="shared" ref="AL27:AL28" si="22">IF(AK27 &gt; 1,IF(MOD(AK27,2) = 0,((AJ27*2+AK27-1)/2),(AJ27*2+AK27-1)/2),IF(AK27=1,AJ27,(AJ27*2+AK27-1)/2))</f>
        <v>22</v>
      </c>
      <c r="AM27" s="17">
        <f>J48</f>
        <v>-9</v>
      </c>
      <c r="AN27" s="18">
        <f t="shared" si="2"/>
        <v>22</v>
      </c>
      <c r="AO27" s="8">
        <f t="shared" si="12"/>
        <v>1</v>
      </c>
      <c r="AP27" s="22">
        <f t="shared" ref="AP27:AP28" si="23">IF(AO27 &gt; 1,IF(MOD(AO27,2) = 0,((AN27*2+AO27-1)/2),(AN27*2+AO27-1)/2),IF(AO27=1,AN27,(AN27*2+AO27-1)/2))</f>
        <v>22</v>
      </c>
      <c r="AQ27" s="17">
        <f>M48</f>
        <v>-9</v>
      </c>
      <c r="AR27" s="18">
        <f t="shared" si="3"/>
        <v>22</v>
      </c>
      <c r="AS27" s="8">
        <f t="shared" si="14"/>
        <v>1</v>
      </c>
      <c r="AT27" s="22">
        <f t="shared" ref="AT27:AT28" si="24">IF(AS27 &gt; 1,IF(MOD(AS27,2) = 0,((AR27*2+AS27-1)/2),(AR27*2+AS27-1)/2),IF(AS27=1,AR27,(AR27*2+AS27-1)/2))</f>
        <v>22</v>
      </c>
    </row>
    <row r="28" spans="1:52" ht="14.4" thickBot="1" x14ac:dyDescent="0.3">
      <c r="A28" s="155"/>
      <c r="B28" s="157"/>
      <c r="C28" s="139" t="s">
        <v>288</v>
      </c>
      <c r="D28" s="28">
        <v>18200</v>
      </c>
      <c r="E28" s="32">
        <f>IF(ISBLANK(D28),0,IF(ISBLANK(C27),0,IF(E27 = "D",MAX($A$5:$A$50) + 1,AH17)))</f>
        <v>12</v>
      </c>
      <c r="F28" s="27" t="s">
        <v>311</v>
      </c>
      <c r="G28" s="28">
        <v>28600</v>
      </c>
      <c r="H28" s="32">
        <f>IF(ISBLANK(G28),0,IF(ISBLANK(F27),0,IF(H27 = "D",MAX($A$5:$A$50) + 1,AL17)))</f>
        <v>5</v>
      </c>
      <c r="I28" s="27" t="s">
        <v>335</v>
      </c>
      <c r="J28" s="28">
        <v>63875</v>
      </c>
      <c r="K28" s="32">
        <f>IF(ISBLANK(J28),0,IF(ISBLANK(I27),0,IF(K27 = "D",MAX($A$5:$A$50) + 1,AP17)))</f>
        <v>1</v>
      </c>
      <c r="L28" s="27"/>
      <c r="M28" s="28"/>
      <c r="N28" s="32">
        <f>IF(ISBLANK(M28),0,IF(ISBLANK(L27),0,IF(N27 = "D",MAX($A$5:$A$50) + 1,AT17)))</f>
        <v>0</v>
      </c>
      <c r="O28" s="161"/>
      <c r="P28" s="163"/>
      <c r="Q28" s="198"/>
      <c r="T28" s="192"/>
      <c r="U28" s="194"/>
      <c r="V28" s="196"/>
      <c r="AE28" s="17">
        <f>D50</f>
        <v>-10</v>
      </c>
      <c r="AF28" s="18">
        <f t="shared" si="0"/>
        <v>23</v>
      </c>
      <c r="AG28" s="8">
        <f t="shared" si="8"/>
        <v>1</v>
      </c>
      <c r="AH28" s="22">
        <f t="shared" si="21"/>
        <v>23</v>
      </c>
      <c r="AI28" s="17">
        <f>G50</f>
        <v>-10</v>
      </c>
      <c r="AJ28">
        <f t="shared" si="1"/>
        <v>23</v>
      </c>
      <c r="AK28" s="8">
        <f t="shared" si="10"/>
        <v>1</v>
      </c>
      <c r="AL28" s="22">
        <f t="shared" si="22"/>
        <v>23</v>
      </c>
      <c r="AM28" s="17">
        <f>J50</f>
        <v>-10</v>
      </c>
      <c r="AN28" s="18">
        <f t="shared" si="2"/>
        <v>23</v>
      </c>
      <c r="AO28" s="8">
        <f t="shared" si="12"/>
        <v>1</v>
      </c>
      <c r="AP28" s="22">
        <f t="shared" si="23"/>
        <v>23</v>
      </c>
      <c r="AQ28" s="17">
        <f>M50</f>
        <v>-10</v>
      </c>
      <c r="AR28" s="18">
        <f t="shared" si="3"/>
        <v>23</v>
      </c>
      <c r="AS28" s="8">
        <f t="shared" si="14"/>
        <v>1</v>
      </c>
      <c r="AT28" s="22">
        <f t="shared" si="24"/>
        <v>23</v>
      </c>
    </row>
    <row r="29" spans="1:52" ht="15.9" customHeight="1" x14ac:dyDescent="0.25">
      <c r="A29" s="154">
        <v>13</v>
      </c>
      <c r="B29" s="156" t="str">
        <f>'Zoznam tímov a pretekárov'!A27</f>
        <v>Nové Zámky</v>
      </c>
      <c r="C29" s="158" t="s">
        <v>224</v>
      </c>
      <c r="D29" s="159"/>
      <c r="E29" s="81"/>
      <c r="F29" s="158" t="s">
        <v>222</v>
      </c>
      <c r="G29" s="159"/>
      <c r="H29" s="81"/>
      <c r="I29" s="158" t="s">
        <v>223</v>
      </c>
      <c r="J29" s="159"/>
      <c r="K29" s="81"/>
      <c r="L29" s="158"/>
      <c r="M29" s="159"/>
      <c r="N29" s="81"/>
      <c r="O29" s="160">
        <f t="shared" ref="O29" si="25">SUM(E30+H30+K30+N30)</f>
        <v>16</v>
      </c>
      <c r="P29" s="162">
        <f t="shared" ref="P29" si="26">SUM(D30+G30+J30+M30)</f>
        <v>92425</v>
      </c>
      <c r="Q29" s="197">
        <f>AD18</f>
        <v>2</v>
      </c>
      <c r="T29" s="191">
        <f>O29+'1.kolo'!O29</f>
        <v>49</v>
      </c>
      <c r="U29" s="193">
        <f>P29+'1.kolo'!P29</f>
        <v>170275</v>
      </c>
      <c r="V29" s="195">
        <f>AZ18</f>
        <v>10</v>
      </c>
      <c r="AF29" s="10"/>
    </row>
    <row r="30" spans="1:52" ht="14.4" thickBot="1" x14ac:dyDescent="0.3">
      <c r="A30" s="155"/>
      <c r="B30" s="157"/>
      <c r="C30" s="27" t="s">
        <v>295</v>
      </c>
      <c r="D30" s="28">
        <v>22125</v>
      </c>
      <c r="E30" s="32">
        <f>IF(ISBLANK(D30),0,IF(ISBLANK(C29),0,IF(E29 = "D",MAX($A$5:$A$50) + 1,AH18)))</f>
        <v>8</v>
      </c>
      <c r="F30" s="27" t="s">
        <v>318</v>
      </c>
      <c r="G30" s="28">
        <v>29000</v>
      </c>
      <c r="H30" s="32">
        <f>IF(ISBLANK(G30),0,IF(ISBLANK(F29),0,IF(H29 = "D",MAX($A$5:$A$50) + 1,AL18)))</f>
        <v>3</v>
      </c>
      <c r="I30" s="139" t="s">
        <v>329</v>
      </c>
      <c r="J30" s="28">
        <v>41300</v>
      </c>
      <c r="K30" s="32">
        <f>IF(ISBLANK(J30),0,IF(ISBLANK(I29),0,IF(K29 = "D",MAX($A$5:$A$50) + 1,AP18)))</f>
        <v>5</v>
      </c>
      <c r="L30" s="27"/>
      <c r="M30" s="28"/>
      <c r="N30" s="32">
        <f>IF(ISBLANK(M30),0,IF(ISBLANK(L29),0,IF(N29 = "D",MAX($A$5:$A$50) + 1,AT18)))</f>
        <v>0</v>
      </c>
      <c r="O30" s="161"/>
      <c r="P30" s="163"/>
      <c r="Q30" s="198"/>
      <c r="T30" s="192"/>
      <c r="U30" s="194"/>
      <c r="V30" s="196"/>
      <c r="AF30" s="10"/>
    </row>
    <row r="31" spans="1:52" ht="15.9" customHeight="1" x14ac:dyDescent="0.25">
      <c r="A31" s="154">
        <v>14</v>
      </c>
      <c r="B31" s="156" t="str">
        <f>'Zoznam tímov a pretekárov'!A29</f>
        <v xml:space="preserve">Stará Turá -                         NIKL Method </v>
      </c>
      <c r="C31" s="158" t="s">
        <v>227</v>
      </c>
      <c r="D31" s="159"/>
      <c r="E31" s="81"/>
      <c r="F31" s="158" t="s">
        <v>229</v>
      </c>
      <c r="G31" s="159"/>
      <c r="H31" s="81"/>
      <c r="I31" s="158" t="s">
        <v>228</v>
      </c>
      <c r="J31" s="159"/>
      <c r="K31" s="81"/>
      <c r="L31" s="158"/>
      <c r="M31" s="159"/>
      <c r="N31" s="81"/>
      <c r="O31" s="160">
        <f t="shared" ref="O31" si="27">SUM(E32+H32+K32+N32)</f>
        <v>24</v>
      </c>
      <c r="P31" s="162">
        <f t="shared" ref="P31" si="28">SUM(D32+G32+J32+M32)</f>
        <v>83775</v>
      </c>
      <c r="Q31" s="197">
        <f>AD19</f>
        <v>9</v>
      </c>
      <c r="T31" s="191">
        <f>O31+'1.kolo'!O31</f>
        <v>51</v>
      </c>
      <c r="U31" s="193">
        <f>P31+'1.kolo'!P31</f>
        <v>163100</v>
      </c>
      <c r="V31" s="195">
        <f>AZ19</f>
        <v>11</v>
      </c>
      <c r="AF31" s="10"/>
    </row>
    <row r="32" spans="1:52" ht="14.4" thickBot="1" x14ac:dyDescent="0.3">
      <c r="A32" s="155"/>
      <c r="B32" s="157"/>
      <c r="C32" s="27" t="s">
        <v>305</v>
      </c>
      <c r="D32" s="28">
        <v>26700</v>
      </c>
      <c r="E32" s="32">
        <f>IF(ISBLANK(D32),0,IF(ISBLANK(C31),0,IF(E31 = "D",MAX($A$5:$A$50) + 1,AH19)))</f>
        <v>6</v>
      </c>
      <c r="F32" s="27" t="s">
        <v>312</v>
      </c>
      <c r="G32" s="28">
        <v>21250</v>
      </c>
      <c r="H32" s="32">
        <f>IF(ISBLANK(G32),0,IF(ISBLANK(F31),0,IF(H31 = "D",MAX($A$5:$A$50) + 1,AL19)))</f>
        <v>11</v>
      </c>
      <c r="I32" s="139" t="s">
        <v>337</v>
      </c>
      <c r="J32" s="28">
        <v>35825</v>
      </c>
      <c r="K32" s="32">
        <f>IF(ISBLANK(J32),0,IF(ISBLANK(I31),0,IF(K31 = "D",MAX($A$5:$A$50) + 1,AP19)))</f>
        <v>7</v>
      </c>
      <c r="L32" s="27"/>
      <c r="M32" s="28"/>
      <c r="N32" s="32">
        <f>IF(ISBLANK(M32),0,IF(ISBLANK(L31),0,IF(N31 = "D",MAX($A$5:$A$50) + 1,AT19)))</f>
        <v>0</v>
      </c>
      <c r="O32" s="161"/>
      <c r="P32" s="163"/>
      <c r="Q32" s="198"/>
      <c r="T32" s="192"/>
      <c r="U32" s="194"/>
      <c r="V32" s="196"/>
      <c r="AF32" s="10"/>
    </row>
    <row r="33" spans="1:43" ht="15.9" customHeight="1" x14ac:dyDescent="0.25">
      <c r="A33" s="154">
        <v>15</v>
      </c>
      <c r="B33" s="156" t="str">
        <f>'Zoznam tímov a pretekárov'!A31</f>
        <v>Štúrovo-                             Maver Timármix</v>
      </c>
      <c r="C33" s="158" t="s">
        <v>233</v>
      </c>
      <c r="D33" s="159"/>
      <c r="E33" s="81"/>
      <c r="F33" s="158" t="s">
        <v>235</v>
      </c>
      <c r="G33" s="159"/>
      <c r="H33" s="81"/>
      <c r="I33" s="158" t="s">
        <v>232</v>
      </c>
      <c r="J33" s="159"/>
      <c r="K33" s="81"/>
      <c r="L33" s="158"/>
      <c r="M33" s="159"/>
      <c r="N33" s="81"/>
      <c r="O33" s="160">
        <f t="shared" ref="O33:O45" si="29">SUM(E34+H34+K34+N34)</f>
        <v>17</v>
      </c>
      <c r="P33" s="162">
        <f t="shared" ref="P33:P45" si="30">SUM(D34+G34+J34+M34)</f>
        <v>97975</v>
      </c>
      <c r="Q33" s="197">
        <f>AD20</f>
        <v>4</v>
      </c>
      <c r="T33" s="191">
        <f>O33+'1.kolo'!O33</f>
        <v>26</v>
      </c>
      <c r="U33" s="193">
        <f>P33+'1.kolo'!P33</f>
        <v>233675</v>
      </c>
      <c r="V33" s="195">
        <f>AZ20</f>
        <v>1</v>
      </c>
      <c r="AF33" s="10"/>
    </row>
    <row r="34" spans="1:43" ht="14.4" thickBot="1" x14ac:dyDescent="0.3">
      <c r="A34" s="155"/>
      <c r="B34" s="157"/>
      <c r="C34" s="27" t="s">
        <v>294</v>
      </c>
      <c r="D34" s="28">
        <v>36800</v>
      </c>
      <c r="E34" s="32">
        <f>IF(ISBLANK(D34),0,IF(ISBLANK(C33),0,IF(E33 = "D",MAX($A$5:$A$50) + 1,AH20)))</f>
        <v>3</v>
      </c>
      <c r="F34" s="27" t="s">
        <v>310</v>
      </c>
      <c r="G34" s="28">
        <v>28925</v>
      </c>
      <c r="H34" s="32">
        <f>IF(ISBLANK(G34),0,IF(ISBLANK(F33),0,IF(H33 = "D",MAX($A$5:$A$50) + 1,AL20)))</f>
        <v>4</v>
      </c>
      <c r="I34" s="27" t="s">
        <v>323</v>
      </c>
      <c r="J34" s="28">
        <v>32250</v>
      </c>
      <c r="K34" s="32">
        <f>IF(ISBLANK(J34),0,IF(ISBLANK(I33),0,IF(K33 = "D",MAX($A$5:$A$50) + 1,AP20)))</f>
        <v>10</v>
      </c>
      <c r="L34" s="27"/>
      <c r="M34" s="28"/>
      <c r="N34" s="32">
        <f>IF(ISBLANK(M34),0,IF(ISBLANK(L33),0,IF(N33 = "D",MAX($A$5:$A$50) + 1,AT20)))</f>
        <v>0</v>
      </c>
      <c r="O34" s="161"/>
      <c r="P34" s="163"/>
      <c r="Q34" s="198"/>
      <c r="T34" s="192"/>
      <c r="U34" s="194"/>
      <c r="V34" s="196"/>
      <c r="AF34" s="10"/>
    </row>
    <row r="35" spans="1:43" ht="15.9" hidden="1" customHeight="1" thickBot="1" x14ac:dyDescent="0.3">
      <c r="A35" s="154">
        <v>16</v>
      </c>
      <c r="B35" s="156">
        <f>'Zoznam tímov a pretekárov'!A33</f>
        <v>1</v>
      </c>
      <c r="C35" s="158" t="s">
        <v>237</v>
      </c>
      <c r="D35" s="159"/>
      <c r="E35" s="81"/>
      <c r="F35" s="158" t="s">
        <v>238</v>
      </c>
      <c r="G35" s="159"/>
      <c r="H35" s="32"/>
      <c r="I35" s="158" t="s">
        <v>239</v>
      </c>
      <c r="J35" s="159"/>
      <c r="K35" s="81"/>
      <c r="L35" s="158" t="s">
        <v>240</v>
      </c>
      <c r="M35" s="159"/>
      <c r="N35" s="81"/>
      <c r="O35" s="160">
        <f t="shared" si="29"/>
        <v>64</v>
      </c>
      <c r="P35" s="162">
        <f t="shared" si="30"/>
        <v>-12</v>
      </c>
      <c r="Q35" s="197">
        <f>AD21</f>
        <v>16</v>
      </c>
      <c r="T35" s="191">
        <f>O35+'1.kolo'!O35</f>
        <v>128</v>
      </c>
      <c r="U35" s="193">
        <f>P35+'1.kolo'!P35</f>
        <v>-24</v>
      </c>
      <c r="V35" s="195">
        <f>AZ21</f>
        <v>16</v>
      </c>
      <c r="AF35" s="10"/>
    </row>
    <row r="36" spans="1:43" ht="15.9" hidden="1" customHeight="1" thickBot="1" x14ac:dyDescent="0.3">
      <c r="A36" s="155"/>
      <c r="B36" s="157"/>
      <c r="C36" s="27"/>
      <c r="D36" s="28">
        <v>-3</v>
      </c>
      <c r="E36" s="32">
        <f>IF(ISBLANK(D36),0,IF(ISBLANK(C35),0,IF(E35 = "D",MAX($A$5:$A$50) + 1,AH21)))</f>
        <v>16</v>
      </c>
      <c r="F36" s="27"/>
      <c r="G36" s="28">
        <v>-3</v>
      </c>
      <c r="H36" s="32">
        <f>IF(ISBLANK(G36),0,IF(ISBLANK(F35),0,IF(H35 = "D",MAX($A$5:$A$50) + 1,AL21)))</f>
        <v>16</v>
      </c>
      <c r="I36" s="27"/>
      <c r="J36" s="28">
        <v>-3</v>
      </c>
      <c r="K36" s="32">
        <f>IF(ISBLANK(J36),0,IF(ISBLANK(I35),0,IF(K35 = "D",MAX($A$5:$A$50) + 1,AP21)))</f>
        <v>16</v>
      </c>
      <c r="L36" s="27"/>
      <c r="M36" s="28">
        <v>-3</v>
      </c>
      <c r="N36" s="32">
        <f>IF(ISBLANK(M36),0,IF(ISBLANK(L35),0,IF(N35 = "D",MAX($A$5:$A$50) + 1,AT21)))</f>
        <v>16</v>
      </c>
      <c r="O36" s="161"/>
      <c r="P36" s="163"/>
      <c r="Q36" s="198"/>
      <c r="T36" s="192"/>
      <c r="U36" s="194"/>
      <c r="V36" s="196"/>
      <c r="AF36" s="10"/>
    </row>
    <row r="37" spans="1:43" ht="15.9" hidden="1" customHeight="1" x14ac:dyDescent="0.3">
      <c r="A37" s="154">
        <v>17</v>
      </c>
      <c r="B37" s="156">
        <f>'Zoznam tímov a pretekárov'!A35</f>
        <v>2</v>
      </c>
      <c r="C37" s="158" t="s">
        <v>241</v>
      </c>
      <c r="D37" s="159"/>
      <c r="E37" s="81"/>
      <c r="F37" s="158" t="s">
        <v>242</v>
      </c>
      <c r="G37" s="159"/>
      <c r="H37" s="81"/>
      <c r="I37" s="158" t="s">
        <v>243</v>
      </c>
      <c r="J37" s="159"/>
      <c r="K37" s="81"/>
      <c r="L37" s="158" t="s">
        <v>244</v>
      </c>
      <c r="M37" s="159"/>
      <c r="N37" s="81"/>
      <c r="O37" s="160">
        <f t="shared" si="29"/>
        <v>68</v>
      </c>
      <c r="P37" s="162">
        <f t="shared" si="30"/>
        <v>-16</v>
      </c>
      <c r="Q37" s="197">
        <f>AD22</f>
        <v>17</v>
      </c>
      <c r="R37" s="89"/>
      <c r="S37" s="89"/>
      <c r="T37" s="191">
        <f>O37+'1.kolo'!O37</f>
        <v>136</v>
      </c>
      <c r="U37" s="193">
        <f>P37+'1.kolo'!P37</f>
        <v>-32</v>
      </c>
      <c r="V37" s="195">
        <f>AZ22</f>
        <v>17</v>
      </c>
    </row>
    <row r="38" spans="1:43" ht="15.75" hidden="1" customHeight="1" thickBot="1" x14ac:dyDescent="0.3">
      <c r="A38" s="155"/>
      <c r="B38" s="157"/>
      <c r="C38" s="27"/>
      <c r="D38" s="28">
        <v>-4</v>
      </c>
      <c r="E38" s="32">
        <f>IF(ISBLANK(D38),0,IF(ISBLANK(C37),0,IF(E37 = "D",MAX($A$5:$A$50) + 1,AH22)))</f>
        <v>17</v>
      </c>
      <c r="F38" s="27"/>
      <c r="G38" s="28">
        <v>-4</v>
      </c>
      <c r="H38" s="32">
        <f>IF(ISBLANK(G38),0,IF(ISBLANK(F37),0,IF(H37 = "D",MAX($A$5:$A$50) + 1,AL22)))</f>
        <v>17</v>
      </c>
      <c r="I38" s="27"/>
      <c r="J38" s="28">
        <v>-4</v>
      </c>
      <c r="K38" s="32">
        <f>IF(ISBLANK(J38),0,IF(ISBLANK(I37),0,IF(K37 = "D",MAX($A$5:$A$50) + 1,AP22)))</f>
        <v>17</v>
      </c>
      <c r="L38" s="27"/>
      <c r="M38" s="28">
        <v>-4</v>
      </c>
      <c r="N38" s="32">
        <f>IF(ISBLANK(M38),0,IF(ISBLANK(L37),0,IF(N37 = "D",MAX($A$5:$A$50) + 1,AT22)))</f>
        <v>17</v>
      </c>
      <c r="O38" s="161"/>
      <c r="P38" s="163"/>
      <c r="Q38" s="198"/>
      <c r="T38" s="192"/>
      <c r="U38" s="194"/>
      <c r="V38" s="196"/>
    </row>
    <row r="39" spans="1:43" ht="15" hidden="1" customHeight="1" x14ac:dyDescent="0.25">
      <c r="A39" s="154">
        <v>18</v>
      </c>
      <c r="B39" s="156">
        <f>'Zoznam tímov a pretekárov'!A37</f>
        <v>3</v>
      </c>
      <c r="C39" s="158" t="s">
        <v>245</v>
      </c>
      <c r="D39" s="159"/>
      <c r="E39" s="81"/>
      <c r="F39" s="158" t="s">
        <v>246</v>
      </c>
      <c r="G39" s="159"/>
      <c r="H39" s="81"/>
      <c r="I39" s="158" t="s">
        <v>247</v>
      </c>
      <c r="J39" s="159"/>
      <c r="K39" s="81"/>
      <c r="L39" s="158" t="s">
        <v>248</v>
      </c>
      <c r="M39" s="159"/>
      <c r="N39" s="81"/>
      <c r="O39" s="160">
        <f t="shared" si="29"/>
        <v>72</v>
      </c>
      <c r="P39" s="162">
        <f t="shared" si="30"/>
        <v>-20</v>
      </c>
      <c r="Q39" s="197">
        <f>AD23</f>
        <v>18</v>
      </c>
      <c r="T39" s="191">
        <f>O39+'1.kolo'!O39</f>
        <v>144</v>
      </c>
      <c r="U39" s="193">
        <f>P39+'1.kolo'!P39</f>
        <v>-40</v>
      </c>
      <c r="V39" s="195">
        <f>AZ23</f>
        <v>18</v>
      </c>
    </row>
    <row r="40" spans="1:43" ht="15.75" hidden="1" customHeight="1" thickBot="1" x14ac:dyDescent="0.3">
      <c r="A40" s="155"/>
      <c r="B40" s="157"/>
      <c r="C40" s="27"/>
      <c r="D40" s="28">
        <v>-5</v>
      </c>
      <c r="E40" s="32">
        <f>IF(ISBLANK(D40),0,IF(ISBLANK(C39),0,IF(E39 = "D",MAX($A$5:$A$50) + 1,AH23)))</f>
        <v>18</v>
      </c>
      <c r="F40" s="27"/>
      <c r="G40" s="28">
        <v>-5</v>
      </c>
      <c r="H40" s="32">
        <f>IF(ISBLANK(G40),0,IF(ISBLANK(F39),0,IF(H39 = "D",MAX($A$5:$A$50) + 1,AL23)))</f>
        <v>18</v>
      </c>
      <c r="I40" s="27"/>
      <c r="J40" s="28">
        <v>-5</v>
      </c>
      <c r="K40" s="32">
        <f>IF(ISBLANK(J40),0,IF(ISBLANK(I39),0,IF(K39 = "D",MAX($A$5:$A$50) + 1,AP23)))</f>
        <v>18</v>
      </c>
      <c r="L40" s="27"/>
      <c r="M40" s="28">
        <v>-5</v>
      </c>
      <c r="N40" s="32">
        <f>IF(ISBLANK(M40),0,IF(ISBLANK(L39),0,IF(N39 = "D",MAX($A$5:$A$50) + 1,AT23)))</f>
        <v>18</v>
      </c>
      <c r="O40" s="161"/>
      <c r="P40" s="163"/>
      <c r="Q40" s="198"/>
      <c r="T40" s="192"/>
      <c r="U40" s="194"/>
      <c r="V40" s="196"/>
    </row>
    <row r="41" spans="1:43" ht="15.75" hidden="1" customHeight="1" thickBot="1" x14ac:dyDescent="0.3">
      <c r="A41" s="154">
        <v>19</v>
      </c>
      <c r="B41" s="156">
        <f>'Zoznam tímov a pretekárov'!A39</f>
        <v>4</v>
      </c>
      <c r="C41" s="158" t="s">
        <v>249</v>
      </c>
      <c r="D41" s="159"/>
      <c r="E41" s="81"/>
      <c r="F41" s="158" t="s">
        <v>250</v>
      </c>
      <c r="G41" s="159"/>
      <c r="H41" s="81"/>
      <c r="I41" s="158" t="s">
        <v>251</v>
      </c>
      <c r="J41" s="159"/>
      <c r="K41" s="81"/>
      <c r="L41" s="158" t="s">
        <v>252</v>
      </c>
      <c r="M41" s="159"/>
      <c r="N41" s="81"/>
      <c r="O41" s="160">
        <f t="shared" si="29"/>
        <v>76</v>
      </c>
      <c r="P41" s="162">
        <f t="shared" si="30"/>
        <v>-24</v>
      </c>
      <c r="Q41" s="197">
        <f>AD24</f>
        <v>19</v>
      </c>
      <c r="T41" s="191">
        <f>O41+'1.kolo'!O41</f>
        <v>152</v>
      </c>
      <c r="U41" s="193">
        <f>P41+'1.kolo'!P41</f>
        <v>-48</v>
      </c>
      <c r="V41" s="195">
        <f>AZ24</f>
        <v>19</v>
      </c>
      <c r="AP41" s="21" t="s">
        <v>26</v>
      </c>
      <c r="AQ41" s="9" t="str">
        <f>IF(C5 = "D","0"," ")</f>
        <v xml:space="preserve"> </v>
      </c>
    </row>
    <row r="42" spans="1:43" ht="15.75" hidden="1" customHeight="1" thickBot="1" x14ac:dyDescent="0.3">
      <c r="A42" s="155"/>
      <c r="B42" s="157"/>
      <c r="C42" s="27"/>
      <c r="D42" s="28">
        <v>-6</v>
      </c>
      <c r="E42" s="32">
        <f>IF(ISBLANK(D42),0,IF(ISBLANK(C41),0,IF(E41 = "D",MAX($A$5:$A$40) + 1,AH24)))</f>
        <v>19</v>
      </c>
      <c r="F42" s="27"/>
      <c r="G42" s="28">
        <v>-6</v>
      </c>
      <c r="H42" s="32">
        <f>IF(ISBLANK(G42),0,IF(ISBLANK(F41),0,IF(H41 = "D",MAX($A$5:$A$40) + 1,AL24)))</f>
        <v>19</v>
      </c>
      <c r="I42" s="27"/>
      <c r="J42" s="28">
        <v>-6</v>
      </c>
      <c r="K42" s="32">
        <f>IF(ISBLANK(J42),0,IF(ISBLANK(I41),0,IF(K41 = "D",MAX($A$5:$A$40) + 1,AP24)))</f>
        <v>19</v>
      </c>
      <c r="L42" s="27"/>
      <c r="M42" s="28">
        <v>-6</v>
      </c>
      <c r="N42" s="32">
        <f>IF(ISBLANK(M42),0,IF(ISBLANK(L41),0,IF(N41 = "D",MAX($A$5:$A$40) + 1,AT24)))</f>
        <v>19</v>
      </c>
      <c r="O42" s="161"/>
      <c r="P42" s="163"/>
      <c r="Q42" s="198"/>
      <c r="T42" s="192"/>
      <c r="U42" s="194"/>
      <c r="V42" s="196"/>
      <c r="AP42" s="21" t="s">
        <v>27</v>
      </c>
    </row>
    <row r="43" spans="1:43" ht="15" hidden="1" customHeight="1" x14ac:dyDescent="0.25">
      <c r="A43" s="154">
        <v>20</v>
      </c>
      <c r="B43" s="156">
        <f>'Zoznam tímov a pretekárov'!A41</f>
        <v>5</v>
      </c>
      <c r="C43" s="158" t="s">
        <v>253</v>
      </c>
      <c r="D43" s="159"/>
      <c r="E43" s="81"/>
      <c r="F43" s="158" t="s">
        <v>254</v>
      </c>
      <c r="G43" s="159"/>
      <c r="H43" s="81"/>
      <c r="I43" s="158" t="s">
        <v>255</v>
      </c>
      <c r="J43" s="159"/>
      <c r="K43" s="81"/>
      <c r="L43" s="158" t="s">
        <v>256</v>
      </c>
      <c r="M43" s="159"/>
      <c r="N43" s="81"/>
      <c r="O43" s="160">
        <f t="shared" si="29"/>
        <v>80</v>
      </c>
      <c r="P43" s="162">
        <f t="shared" si="30"/>
        <v>-28</v>
      </c>
      <c r="Q43" s="197">
        <f>AD25</f>
        <v>20</v>
      </c>
      <c r="T43" s="191">
        <f>O43+'1.kolo'!O43</f>
        <v>160</v>
      </c>
      <c r="U43" s="193">
        <f>P43+'1.kolo'!P43</f>
        <v>-56</v>
      </c>
      <c r="V43" s="195">
        <f>AZ25</f>
        <v>20</v>
      </c>
    </row>
    <row r="44" spans="1:43" ht="15.75" hidden="1" customHeight="1" thickBot="1" x14ac:dyDescent="0.3">
      <c r="A44" s="155"/>
      <c r="B44" s="157"/>
      <c r="C44" s="27"/>
      <c r="D44" s="28">
        <v>-7</v>
      </c>
      <c r="E44" s="32">
        <f>IF(ISBLANK(D44),0,IF(ISBLANK(C43),0,IF(E43 = "D",MAX($A$5:$A$40) + 1,AH25)))</f>
        <v>20</v>
      </c>
      <c r="F44" s="27"/>
      <c r="G44" s="28">
        <v>-7</v>
      </c>
      <c r="H44" s="32">
        <f>IF(ISBLANK(G44),0,IF(ISBLANK(F43),0,IF(H43 = "D",MAX($A$5:$A$40) + 1,AL25)))</f>
        <v>20</v>
      </c>
      <c r="I44" s="27"/>
      <c r="J44" s="28">
        <v>-7</v>
      </c>
      <c r="K44" s="32">
        <f>IF(ISBLANK(J44),0,IF(ISBLANK(I43),0,IF(K43 = "D",MAX($A$5:$A$40) + 1,AP25)))</f>
        <v>20</v>
      </c>
      <c r="L44" s="27"/>
      <c r="M44" s="28">
        <v>-7</v>
      </c>
      <c r="N44" s="32">
        <f>IF(ISBLANK(M44),0,IF(ISBLANK(L43),0,IF(N43 = "D",MAX($A$5:$A$40) + 1,AT25)))</f>
        <v>20</v>
      </c>
      <c r="O44" s="161"/>
      <c r="P44" s="163"/>
      <c r="Q44" s="198"/>
      <c r="T44" s="192"/>
      <c r="U44" s="194"/>
      <c r="V44" s="196"/>
    </row>
    <row r="45" spans="1:43" ht="15" hidden="1" customHeight="1" x14ac:dyDescent="0.25">
      <c r="A45" s="154">
        <v>21</v>
      </c>
      <c r="B45" s="156">
        <f>'Zoznam tímov a pretekárov'!A43</f>
        <v>6</v>
      </c>
      <c r="C45" s="158" t="s">
        <v>257</v>
      </c>
      <c r="D45" s="159"/>
      <c r="E45" s="81"/>
      <c r="F45" s="158" t="s">
        <v>258</v>
      </c>
      <c r="G45" s="159"/>
      <c r="H45" s="81"/>
      <c r="I45" s="158" t="s">
        <v>259</v>
      </c>
      <c r="J45" s="159"/>
      <c r="K45" s="81"/>
      <c r="L45" s="158" t="s">
        <v>260</v>
      </c>
      <c r="M45" s="159"/>
      <c r="N45" s="81"/>
      <c r="O45" s="160">
        <f t="shared" si="29"/>
        <v>84</v>
      </c>
      <c r="P45" s="162">
        <f t="shared" si="30"/>
        <v>-32</v>
      </c>
      <c r="Q45" s="197">
        <f>AD26</f>
        <v>21</v>
      </c>
      <c r="T45" s="191">
        <f>O45+'1.kolo'!O45</f>
        <v>168</v>
      </c>
      <c r="U45" s="193">
        <f>P45+'1.kolo'!P45</f>
        <v>-64</v>
      </c>
      <c r="V45" s="195">
        <f>AZ26</f>
        <v>21</v>
      </c>
    </row>
    <row r="46" spans="1:43" ht="15.75" hidden="1" customHeight="1" thickBot="1" x14ac:dyDescent="0.3">
      <c r="A46" s="155"/>
      <c r="B46" s="157"/>
      <c r="C46" s="27"/>
      <c r="D46" s="28">
        <v>-8</v>
      </c>
      <c r="E46" s="32">
        <f>IF(ISBLANK(D46),0,IF(ISBLANK(C45),0,IF(E45 = "D",MAX($A$5:$A$40) + 1,AH26)))</f>
        <v>21</v>
      </c>
      <c r="F46" s="27"/>
      <c r="G46" s="28">
        <v>-8</v>
      </c>
      <c r="H46" s="32">
        <f>IF(ISBLANK(G46),0,IF(ISBLANK(F45),0,IF(H45 = "D",MAX($A$5:$A$40) + 1,AL26)))</f>
        <v>21</v>
      </c>
      <c r="I46" s="27"/>
      <c r="J46" s="28">
        <v>-8</v>
      </c>
      <c r="K46" s="32">
        <f>IF(ISBLANK(J46),0,IF(ISBLANK(I45),0,IF(K45 = "D",MAX($A$5:$A$40) + 1,AP26)))</f>
        <v>21</v>
      </c>
      <c r="L46" s="27"/>
      <c r="M46" s="28">
        <v>-8</v>
      </c>
      <c r="N46" s="32">
        <f>IF(ISBLANK(M46),0,IF(ISBLANK(L45),0,IF(N45 = "D",MAX($A$5:$A$40) + 1,AT26)))</f>
        <v>21</v>
      </c>
      <c r="O46" s="161"/>
      <c r="P46" s="163"/>
      <c r="Q46" s="198"/>
      <c r="T46" s="192"/>
      <c r="U46" s="194"/>
      <c r="V46" s="196"/>
    </row>
    <row r="47" spans="1:43" ht="15" hidden="1" customHeight="1" x14ac:dyDescent="0.25">
      <c r="A47" s="154">
        <v>22</v>
      </c>
      <c r="B47" s="156">
        <f>'Zoznam tímov a pretekárov'!A45</f>
        <v>7</v>
      </c>
      <c r="C47" s="158" t="s">
        <v>261</v>
      </c>
      <c r="D47" s="159"/>
      <c r="E47" s="81"/>
      <c r="F47" s="158" t="s">
        <v>262</v>
      </c>
      <c r="G47" s="159"/>
      <c r="H47" s="81"/>
      <c r="I47" s="158" t="s">
        <v>263</v>
      </c>
      <c r="J47" s="159"/>
      <c r="K47" s="81"/>
      <c r="L47" s="158" t="s">
        <v>264</v>
      </c>
      <c r="M47" s="159"/>
      <c r="N47" s="81"/>
      <c r="O47" s="160">
        <v>99</v>
      </c>
      <c r="P47" s="162">
        <v>0</v>
      </c>
      <c r="Q47" s="197">
        <v>99</v>
      </c>
    </row>
    <row r="48" spans="1:43" ht="15.75" hidden="1" customHeight="1" thickBot="1" x14ac:dyDescent="0.3">
      <c r="A48" s="155"/>
      <c r="B48" s="157"/>
      <c r="C48" s="27"/>
      <c r="D48" s="28">
        <v>-9</v>
      </c>
      <c r="E48" s="32">
        <f>IF(ISBLANK(D48),0,IF(ISBLANK(C47),0,IF(E47 = "D",MAX($A$5:$A$40) + 1,AH27)))</f>
        <v>22</v>
      </c>
      <c r="F48" s="27"/>
      <c r="G48" s="28">
        <v>-9</v>
      </c>
      <c r="H48" s="32">
        <f>IF(ISBLANK(G48),0,IF(ISBLANK(F47),0,IF(H47 = "D",MAX($A$5:$A$40) + 1,AL27)))</f>
        <v>22</v>
      </c>
      <c r="I48" s="27"/>
      <c r="J48" s="28">
        <v>-9</v>
      </c>
      <c r="K48" s="32">
        <f>IF(ISBLANK(J48),0,IF(ISBLANK(I47),0,IF(K47 = "D",MAX($A$5:$A$40) + 1,AP27)))</f>
        <v>22</v>
      </c>
      <c r="L48" s="27"/>
      <c r="M48" s="28">
        <v>-9</v>
      </c>
      <c r="N48" s="32">
        <f>IF(ISBLANK(M48),0,IF(ISBLANK(L47),0,IF(N47 = "D",MAX($A$5:$A$40) + 1,AT27)))</f>
        <v>22</v>
      </c>
      <c r="O48" s="161"/>
      <c r="P48" s="163"/>
      <c r="Q48" s="198"/>
    </row>
    <row r="49" spans="1:17" ht="15" hidden="1" customHeight="1" x14ac:dyDescent="0.25">
      <c r="A49" s="154">
        <v>23</v>
      </c>
      <c r="B49" s="156">
        <f>'Zoznam tímov a pretekárov'!A47</f>
        <v>8</v>
      </c>
      <c r="C49" s="158" t="s">
        <v>265</v>
      </c>
      <c r="D49" s="159"/>
      <c r="E49" s="81"/>
      <c r="F49" s="158" t="s">
        <v>266</v>
      </c>
      <c r="G49" s="159"/>
      <c r="H49" s="81"/>
      <c r="I49" s="158" t="s">
        <v>267</v>
      </c>
      <c r="J49" s="159"/>
      <c r="K49" s="81"/>
      <c r="L49" s="158" t="s">
        <v>268</v>
      </c>
      <c r="M49" s="159"/>
      <c r="N49" s="81"/>
      <c r="O49" s="160">
        <v>99</v>
      </c>
      <c r="P49" s="162">
        <v>0</v>
      </c>
      <c r="Q49" s="197">
        <v>99</v>
      </c>
    </row>
    <row r="50" spans="1:17" ht="15.75" hidden="1" customHeight="1" thickBot="1" x14ac:dyDescent="0.3">
      <c r="A50" s="155"/>
      <c r="B50" s="157"/>
      <c r="C50" s="27"/>
      <c r="D50" s="28">
        <v>-10</v>
      </c>
      <c r="E50" s="32">
        <f>IF(ISBLANK(D50),0,IF(ISBLANK(C49),0,IF(E49 = "D",MAX($A$5:$A$40) + 1,AH28)))</f>
        <v>23</v>
      </c>
      <c r="F50" s="27"/>
      <c r="G50" s="28">
        <v>-10</v>
      </c>
      <c r="H50" s="32">
        <f>IF(ISBLANK(G50),0,IF(ISBLANK(F49),0,IF(H49 = "D",MAX($A$5:$A$40) + 1,AL28)))</f>
        <v>23</v>
      </c>
      <c r="I50" s="27"/>
      <c r="J50" s="28">
        <v>-10</v>
      </c>
      <c r="K50" s="32">
        <f>IF(ISBLANK(J50),0,IF(ISBLANK(I49),0,IF(K49 = "D",MAX($A$5:$A$40) + 1,AP28)))</f>
        <v>23</v>
      </c>
      <c r="L50" s="27"/>
      <c r="M50" s="28">
        <v>-10</v>
      </c>
      <c r="N50" s="32">
        <f>IF(ISBLANK(M50),0,IF(ISBLANK(L49),0,IF(N49 = "D",MAX($A$5:$A$50) + 1,AT28)))</f>
        <v>23</v>
      </c>
      <c r="O50" s="161"/>
      <c r="P50" s="163"/>
      <c r="Q50" s="198"/>
    </row>
    <row r="51" spans="1:17" ht="15.6" x14ac:dyDescent="0.3">
      <c r="A51" s="199" t="s">
        <v>285</v>
      </c>
      <c r="B51" s="199"/>
      <c r="C51" s="199"/>
      <c r="D51" s="199"/>
      <c r="E51" s="199"/>
      <c r="F51" s="199"/>
      <c r="G51" s="199"/>
      <c r="H51" s="199"/>
      <c r="I51" s="199"/>
      <c r="J51" s="199"/>
      <c r="K51" s="199"/>
      <c r="L51" s="199"/>
      <c r="M51" s="199"/>
      <c r="N51" s="199"/>
      <c r="O51" s="199"/>
      <c r="P51" s="199"/>
      <c r="Q51" s="199"/>
    </row>
  </sheetData>
  <sheetProtection selectLockedCells="1"/>
  <mergeCells count="321">
    <mergeCell ref="T29:T30"/>
    <mergeCell ref="U29:U30"/>
    <mergeCell ref="V29:V30"/>
    <mergeCell ref="C29:D29"/>
    <mergeCell ref="F29:G29"/>
    <mergeCell ref="I29:J29"/>
    <mergeCell ref="L29:M29"/>
    <mergeCell ref="A29:A30"/>
    <mergeCell ref="B29:B30"/>
    <mergeCell ref="O29:O30"/>
    <mergeCell ref="P29:P30"/>
    <mergeCell ref="Q29:Q30"/>
    <mergeCell ref="V15:V16"/>
    <mergeCell ref="T25:T26"/>
    <mergeCell ref="U25:U26"/>
    <mergeCell ref="V25:V26"/>
    <mergeCell ref="T27:T28"/>
    <mergeCell ref="U27:U28"/>
    <mergeCell ref="V27:V28"/>
    <mergeCell ref="T21:T22"/>
    <mergeCell ref="U21:U22"/>
    <mergeCell ref="V21:V22"/>
    <mergeCell ref="T23:T24"/>
    <mergeCell ref="U23:U24"/>
    <mergeCell ref="V23:V24"/>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T9:T10"/>
    <mergeCell ref="U9:U10"/>
    <mergeCell ref="V9:V10"/>
    <mergeCell ref="T11:T12"/>
    <mergeCell ref="Q25:Q26"/>
    <mergeCell ref="A27:A28"/>
    <mergeCell ref="B27:B28"/>
    <mergeCell ref="C27:D27"/>
    <mergeCell ref="F27:G27"/>
    <mergeCell ref="I27:J27"/>
    <mergeCell ref="L27:M27"/>
    <mergeCell ref="T17:T18"/>
    <mergeCell ref="U17:U18"/>
    <mergeCell ref="V17:V18"/>
    <mergeCell ref="T19:T20"/>
    <mergeCell ref="U19:U20"/>
    <mergeCell ref="V19:V20"/>
    <mergeCell ref="U11:U12"/>
    <mergeCell ref="V11:V12"/>
    <mergeCell ref="T13:T14"/>
    <mergeCell ref="U13:U14"/>
    <mergeCell ref="V13:V14"/>
    <mergeCell ref="T15:T16"/>
    <mergeCell ref="U15:U16"/>
    <mergeCell ref="AI2:AI4"/>
    <mergeCell ref="X2:X4"/>
    <mergeCell ref="Y2:Y4"/>
    <mergeCell ref="Z2:Z4"/>
    <mergeCell ref="AA2:AA4"/>
    <mergeCell ref="AB2:AB4"/>
    <mergeCell ref="AC2:AC4"/>
    <mergeCell ref="T1:V1"/>
    <mergeCell ref="T2:T4"/>
    <mergeCell ref="U2:U4"/>
    <mergeCell ref="V2:V4"/>
    <mergeCell ref="W2:W4"/>
    <mergeCell ref="O27:O28"/>
    <mergeCell ref="P27:P28"/>
    <mergeCell ref="Q27:Q28"/>
    <mergeCell ref="P23:P24"/>
    <mergeCell ref="Q23:Q24"/>
    <mergeCell ref="A25:A26"/>
    <mergeCell ref="B25:B26"/>
    <mergeCell ref="C25:D25"/>
    <mergeCell ref="F25:G25"/>
    <mergeCell ref="I25:J25"/>
    <mergeCell ref="L25:M25"/>
    <mergeCell ref="O25:O26"/>
    <mergeCell ref="P25:P26"/>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31:Q32"/>
    <mergeCell ref="A1:B1"/>
    <mergeCell ref="C1:Q1"/>
    <mergeCell ref="A2:A4"/>
    <mergeCell ref="B2:B4"/>
    <mergeCell ref="C2:E2"/>
    <mergeCell ref="F2:H2"/>
    <mergeCell ref="I2:K2"/>
    <mergeCell ref="L2:N2"/>
    <mergeCell ref="O2:O4"/>
    <mergeCell ref="P2:P4"/>
    <mergeCell ref="Q2:Q4"/>
    <mergeCell ref="C3:E3"/>
    <mergeCell ref="F3:H3"/>
    <mergeCell ref="I3:K3"/>
    <mergeCell ref="L3:N3"/>
    <mergeCell ref="A5:A6"/>
    <mergeCell ref="B5:B6"/>
    <mergeCell ref="C5:D5"/>
    <mergeCell ref="F5:G5"/>
    <mergeCell ref="I5:J5"/>
    <mergeCell ref="A9:A10"/>
    <mergeCell ref="B9:B10"/>
    <mergeCell ref="C9:D9"/>
    <mergeCell ref="A51:Q51"/>
    <mergeCell ref="T31:T32"/>
    <mergeCell ref="U31:U32"/>
    <mergeCell ref="V31:V32"/>
    <mergeCell ref="T35:T36"/>
    <mergeCell ref="U35:U36"/>
    <mergeCell ref="V35:V36"/>
    <mergeCell ref="A35:A36"/>
    <mergeCell ref="B35:B36"/>
    <mergeCell ref="C35:D35"/>
    <mergeCell ref="F35:G35"/>
    <mergeCell ref="I35:J35"/>
    <mergeCell ref="L35:M35"/>
    <mergeCell ref="O35:O36"/>
    <mergeCell ref="P35:P36"/>
    <mergeCell ref="Q35:Q36"/>
    <mergeCell ref="A31:A32"/>
    <mergeCell ref="B31:B32"/>
    <mergeCell ref="C31:D31"/>
    <mergeCell ref="F31:G31"/>
    <mergeCell ref="I31:J31"/>
    <mergeCell ref="L31:M31"/>
    <mergeCell ref="O31:O32"/>
    <mergeCell ref="P31:P32"/>
    <mergeCell ref="A37:A38"/>
    <mergeCell ref="B37:B38"/>
    <mergeCell ref="C37:D37"/>
    <mergeCell ref="F37:G37"/>
    <mergeCell ref="I37:J37"/>
    <mergeCell ref="L37:M37"/>
    <mergeCell ref="O37:O38"/>
    <mergeCell ref="P37:P38"/>
    <mergeCell ref="Q37:Q38"/>
    <mergeCell ref="A39:A40"/>
    <mergeCell ref="B39:B40"/>
    <mergeCell ref="C39:D39"/>
    <mergeCell ref="F39:G39"/>
    <mergeCell ref="I39:J39"/>
    <mergeCell ref="L39:M39"/>
    <mergeCell ref="O39:O40"/>
    <mergeCell ref="P39:P40"/>
    <mergeCell ref="Q39:Q40"/>
    <mergeCell ref="T33:T34"/>
    <mergeCell ref="U33:U34"/>
    <mergeCell ref="V33:V34"/>
    <mergeCell ref="A33:A34"/>
    <mergeCell ref="B33:B34"/>
    <mergeCell ref="C33:D33"/>
    <mergeCell ref="F33:G33"/>
    <mergeCell ref="I33:J33"/>
    <mergeCell ref="L33:M33"/>
    <mergeCell ref="O33:O34"/>
    <mergeCell ref="P33:P34"/>
    <mergeCell ref="Q33:Q34"/>
    <mergeCell ref="A41:A42"/>
    <mergeCell ref="B41:B42"/>
    <mergeCell ref="C41:D41"/>
    <mergeCell ref="F41:G41"/>
    <mergeCell ref="I41:J41"/>
    <mergeCell ref="L41:M41"/>
    <mergeCell ref="O41:O42"/>
    <mergeCell ref="P41:P42"/>
    <mergeCell ref="Q41:Q42"/>
    <mergeCell ref="A43:A44"/>
    <mergeCell ref="B43:B44"/>
    <mergeCell ref="C43:D43"/>
    <mergeCell ref="F43:G43"/>
    <mergeCell ref="I43:J43"/>
    <mergeCell ref="L43:M43"/>
    <mergeCell ref="O43:O44"/>
    <mergeCell ref="P43:P44"/>
    <mergeCell ref="Q43:Q44"/>
    <mergeCell ref="A45:A46"/>
    <mergeCell ref="B45:B46"/>
    <mergeCell ref="C45:D45"/>
    <mergeCell ref="F45:G45"/>
    <mergeCell ref="I45:J45"/>
    <mergeCell ref="L45:M45"/>
    <mergeCell ref="O45:O46"/>
    <mergeCell ref="P45:P46"/>
    <mergeCell ref="Q45:Q46"/>
    <mergeCell ref="A47:A48"/>
    <mergeCell ref="B47:B48"/>
    <mergeCell ref="C47:D47"/>
    <mergeCell ref="F47:G47"/>
    <mergeCell ref="I47:J47"/>
    <mergeCell ref="L47:M47"/>
    <mergeCell ref="O47:O48"/>
    <mergeCell ref="P47:P48"/>
    <mergeCell ref="Q47:Q48"/>
    <mergeCell ref="A49:A50"/>
    <mergeCell ref="B49:B50"/>
    <mergeCell ref="C49:D49"/>
    <mergeCell ref="F49:G49"/>
    <mergeCell ref="I49:J49"/>
    <mergeCell ref="L49:M49"/>
    <mergeCell ref="O49:O50"/>
    <mergeCell ref="P49:P50"/>
    <mergeCell ref="Q49:Q50"/>
    <mergeCell ref="T43:T44"/>
    <mergeCell ref="U43:U44"/>
    <mergeCell ref="V43:V44"/>
    <mergeCell ref="T45:T46"/>
    <mergeCell ref="U45:U46"/>
    <mergeCell ref="V45:V46"/>
    <mergeCell ref="T37:T38"/>
    <mergeCell ref="U37:U38"/>
    <mergeCell ref="V37:V38"/>
    <mergeCell ref="T39:T40"/>
    <mergeCell ref="U39:U40"/>
    <mergeCell ref="V39:V40"/>
    <mergeCell ref="T41:T42"/>
    <mergeCell ref="U41:U42"/>
    <mergeCell ref="V41:V42"/>
  </mergeCells>
  <conditionalFormatting sqref="H31 H33">
    <cfRule type="containsBlanks" dxfId="516" priority="153">
      <formula>LEN(TRIM(H31))=0</formula>
    </cfRule>
  </conditionalFormatting>
  <conditionalFormatting sqref="E31 E33">
    <cfRule type="containsBlanks" dxfId="515" priority="158">
      <formula>LEN(TRIM(E31))=0</formula>
    </cfRule>
  </conditionalFormatting>
  <conditionalFormatting sqref="C32:D32 L32:M32 K31 N31 F32:G32 I32:J32 C34:D34 L34:M34 K33 N33 F34:G34 I34:J34">
    <cfRule type="containsBlanks" dxfId="514" priority="162">
      <formula>LEN(TRIM(C31))=0</formula>
    </cfRule>
  </conditionalFormatting>
  <conditionalFormatting sqref="C31 C33">
    <cfRule type="containsBlanks" dxfId="513" priority="163">
      <formula>LEN(TRIM(C31))=0</formula>
    </cfRule>
  </conditionalFormatting>
  <conditionalFormatting sqref="F31 F33">
    <cfRule type="containsBlanks" dxfId="512" priority="164">
      <formula>LEN(TRIM(F31))=0</formula>
    </cfRule>
  </conditionalFormatting>
  <conditionalFormatting sqref="I31 I33">
    <cfRule type="containsBlanks" dxfId="511" priority="165">
      <formula>LEN(TRIM(I31))=0</formula>
    </cfRule>
  </conditionalFormatting>
  <conditionalFormatting sqref="L31 L33">
    <cfRule type="containsBlanks" dxfId="510" priority="166">
      <formula>LEN(TRIM(L31))=0</formula>
    </cfRule>
  </conditionalFormatting>
  <conditionalFormatting sqref="C36:D36 L36:M36 K35 N35 F36:G36 I36:J36">
    <cfRule type="containsBlanks" dxfId="509" priority="140">
      <formula>LEN(TRIM(C35))=0</formula>
    </cfRule>
  </conditionalFormatting>
  <conditionalFormatting sqref="C35">
    <cfRule type="containsBlanks" dxfId="508" priority="141">
      <formula>LEN(TRIM(C35))=0</formula>
    </cfRule>
  </conditionalFormatting>
  <conditionalFormatting sqref="F35">
    <cfRule type="containsBlanks" dxfId="507" priority="142">
      <formula>LEN(TRIM(F35))=0</formula>
    </cfRule>
  </conditionalFormatting>
  <conditionalFormatting sqref="I35">
    <cfRule type="containsBlanks" dxfId="506" priority="143">
      <formula>LEN(TRIM(I35))=0</formula>
    </cfRule>
  </conditionalFormatting>
  <conditionalFormatting sqref="L35">
    <cfRule type="containsBlanks" dxfId="505" priority="144">
      <formula>LEN(TRIM(L35))=0</formula>
    </cfRule>
  </conditionalFormatting>
  <conditionalFormatting sqref="E35">
    <cfRule type="containsBlanks" dxfId="504" priority="136">
      <formula>LEN(TRIM(E35))=0</formula>
    </cfRule>
  </conditionalFormatting>
  <conditionalFormatting sqref="E36">
    <cfRule type="containsBlanks" dxfId="503" priority="126">
      <formula>LEN(TRIM(E36))=0</formula>
    </cfRule>
  </conditionalFormatting>
  <conditionalFormatting sqref="H36">
    <cfRule type="containsBlanks" dxfId="502" priority="125">
      <formula>LEN(TRIM(H36))=0</formula>
    </cfRule>
  </conditionalFormatting>
  <conditionalFormatting sqref="K36">
    <cfRule type="containsBlanks" dxfId="501" priority="124">
      <formula>LEN(TRIM(K36))=0</formula>
    </cfRule>
  </conditionalFormatting>
  <conditionalFormatting sqref="N36">
    <cfRule type="containsBlanks" dxfId="500" priority="123">
      <formula>LEN(TRIM(N36))=0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L26:M26 L24:M24 L22:M22 L20:M20 L18:M18 L16:M16 L14:M14 L10:M10 L8:M8 L12:M12 C29 E29:F29 H29:I29 K7:K29 N7:N29 E31 H31 K31 N31 E35 K35 N35 C30:D36 F30:G36 I30:J36 E33 H33 K33 N33 L28:M36 H7:H28">
    <cfRule type="containsBlanks" dxfId="499" priority="237">
      <formula>LEN(TRIM(C5))=0</formula>
    </cfRule>
  </conditionalFormatting>
  <conditionalFormatting sqref="F5">
    <cfRule type="containsBlanks" dxfId="498" priority="238">
      <formula>LEN(TRIM(F5))=0</formula>
    </cfRule>
  </conditionalFormatting>
  <conditionalFormatting sqref="L5">
    <cfRule type="containsBlanks" dxfId="497" priority="239">
      <formula>LEN(TRIM(L5))=0</formula>
    </cfRule>
  </conditionalFormatting>
  <conditionalFormatting sqref="I5">
    <cfRule type="containsBlanks" dxfId="496" priority="240">
      <formula>LEN(TRIM(I5))=0</formula>
    </cfRule>
  </conditionalFormatting>
  <conditionalFormatting sqref="C7">
    <cfRule type="containsBlanks" dxfId="495" priority="241">
      <formula>LEN(TRIM(C7))=0</formula>
    </cfRule>
  </conditionalFormatting>
  <conditionalFormatting sqref="F7">
    <cfRule type="containsBlanks" dxfId="494" priority="242">
      <formula>LEN(TRIM(F7))=0</formula>
    </cfRule>
  </conditionalFormatting>
  <conditionalFormatting sqref="I7">
    <cfRule type="containsBlanks" dxfId="493" priority="243">
      <formula>LEN(TRIM(I7))=0</formula>
    </cfRule>
  </conditionalFormatting>
  <conditionalFormatting sqref="L7">
    <cfRule type="containsBlanks" dxfId="492" priority="244">
      <formula>LEN(TRIM(L7))=0</formula>
    </cfRule>
  </conditionalFormatting>
  <conditionalFormatting sqref="C9">
    <cfRule type="containsBlanks" dxfId="491" priority="245">
      <formula>LEN(TRIM(C9))=0</formula>
    </cfRule>
  </conditionalFormatting>
  <conditionalFormatting sqref="F9">
    <cfRule type="containsBlanks" dxfId="490" priority="246">
      <formula>LEN(TRIM(F9))=0</formula>
    </cfRule>
  </conditionalFormatting>
  <conditionalFormatting sqref="I9">
    <cfRule type="containsBlanks" dxfId="489" priority="247">
      <formula>LEN(TRIM(I9))=0</formula>
    </cfRule>
  </conditionalFormatting>
  <conditionalFormatting sqref="L9">
    <cfRule type="containsBlanks" dxfId="488" priority="248">
      <formula>LEN(TRIM(L9))=0</formula>
    </cfRule>
  </conditionalFormatting>
  <conditionalFormatting sqref="C11">
    <cfRule type="containsBlanks" dxfId="487" priority="249">
      <formula>LEN(TRIM(C11))=0</formula>
    </cfRule>
  </conditionalFormatting>
  <conditionalFormatting sqref="F11">
    <cfRule type="containsBlanks" dxfId="486" priority="250">
      <formula>LEN(TRIM(F11))=0</formula>
    </cfRule>
  </conditionalFormatting>
  <conditionalFormatting sqref="I11">
    <cfRule type="containsBlanks" dxfId="485" priority="251">
      <formula>LEN(TRIM(I11))=0</formula>
    </cfRule>
  </conditionalFormatting>
  <conditionalFormatting sqref="L11">
    <cfRule type="containsBlanks" dxfId="484" priority="252">
      <formula>LEN(TRIM(L11))=0</formula>
    </cfRule>
  </conditionalFormatting>
  <conditionalFormatting sqref="C13">
    <cfRule type="containsBlanks" dxfId="483" priority="253">
      <formula>LEN(TRIM(C13))=0</formula>
    </cfRule>
  </conditionalFormatting>
  <conditionalFormatting sqref="F13">
    <cfRule type="containsBlanks" dxfId="482" priority="254">
      <formula>LEN(TRIM(F13))=0</formula>
    </cfRule>
  </conditionalFormatting>
  <conditionalFormatting sqref="I13">
    <cfRule type="containsBlanks" dxfId="481" priority="255">
      <formula>LEN(TRIM(I13))=0</formula>
    </cfRule>
  </conditionalFormatting>
  <conditionalFormatting sqref="L13">
    <cfRule type="containsBlanks" dxfId="480" priority="256">
      <formula>LEN(TRIM(L13))=0</formula>
    </cfRule>
  </conditionalFormatting>
  <conditionalFormatting sqref="C15">
    <cfRule type="containsBlanks" dxfId="479" priority="257">
      <formula>LEN(TRIM(C15))=0</formula>
    </cfRule>
  </conditionalFormatting>
  <conditionalFormatting sqref="F15">
    <cfRule type="containsBlanks" dxfId="478" priority="258">
      <formula>LEN(TRIM(F15))=0</formula>
    </cfRule>
  </conditionalFormatting>
  <conditionalFormatting sqref="I15">
    <cfRule type="containsBlanks" dxfId="477" priority="259">
      <formula>LEN(TRIM(I15))=0</formula>
    </cfRule>
  </conditionalFormatting>
  <conditionalFormatting sqref="L15">
    <cfRule type="containsBlanks" dxfId="476" priority="260">
      <formula>LEN(TRIM(L15))=0</formula>
    </cfRule>
  </conditionalFormatting>
  <conditionalFormatting sqref="C17">
    <cfRule type="containsBlanks" dxfId="475" priority="261">
      <formula>LEN(TRIM(C17))=0</formula>
    </cfRule>
  </conditionalFormatting>
  <conditionalFormatting sqref="F17">
    <cfRule type="containsBlanks" dxfId="474" priority="262">
      <formula>LEN(TRIM(F17))=0</formula>
    </cfRule>
  </conditionalFormatting>
  <conditionalFormatting sqref="I17">
    <cfRule type="containsBlanks" dxfId="473" priority="263">
      <formula>LEN(TRIM(I17))=0</formula>
    </cfRule>
  </conditionalFormatting>
  <conditionalFormatting sqref="L17">
    <cfRule type="containsBlanks" dxfId="472" priority="264">
      <formula>LEN(TRIM(L17))=0</formula>
    </cfRule>
  </conditionalFormatting>
  <conditionalFormatting sqref="C19">
    <cfRule type="containsBlanks" dxfId="471" priority="265">
      <formula>LEN(TRIM(C19))=0</formula>
    </cfRule>
  </conditionalFormatting>
  <conditionalFormatting sqref="F19">
    <cfRule type="containsBlanks" dxfId="470" priority="266">
      <formula>LEN(TRIM(F19))=0</formula>
    </cfRule>
  </conditionalFormatting>
  <conditionalFormatting sqref="I19">
    <cfRule type="containsBlanks" dxfId="469" priority="267">
      <formula>LEN(TRIM(I19))=0</formula>
    </cfRule>
  </conditionalFormatting>
  <conditionalFormatting sqref="L19">
    <cfRule type="containsBlanks" dxfId="468" priority="268">
      <formula>LEN(TRIM(L19))=0</formula>
    </cfRule>
  </conditionalFormatting>
  <conditionalFormatting sqref="C21">
    <cfRule type="containsBlanks" dxfId="467" priority="269">
      <formula>LEN(TRIM(C21))=0</formula>
    </cfRule>
  </conditionalFormatting>
  <conditionalFormatting sqref="F21">
    <cfRule type="containsBlanks" dxfId="466" priority="270">
      <formula>LEN(TRIM(F21))=0</formula>
    </cfRule>
  </conditionalFormatting>
  <conditionalFormatting sqref="I21">
    <cfRule type="containsBlanks" dxfId="465" priority="271">
      <formula>LEN(TRIM(I21))=0</formula>
    </cfRule>
  </conditionalFormatting>
  <conditionalFormatting sqref="L21">
    <cfRule type="containsBlanks" dxfId="464" priority="272">
      <formula>LEN(TRIM(L21))=0</formula>
    </cfRule>
  </conditionalFormatting>
  <conditionalFormatting sqref="C23">
    <cfRule type="containsBlanks" dxfId="463" priority="273">
      <formula>LEN(TRIM(C23))=0</formula>
    </cfRule>
  </conditionalFormatting>
  <conditionalFormatting sqref="F23">
    <cfRule type="containsBlanks" dxfId="462" priority="274">
      <formula>LEN(TRIM(F23))=0</formula>
    </cfRule>
  </conditionalFormatting>
  <conditionalFormatting sqref="I23">
    <cfRule type="containsBlanks" dxfId="461" priority="275">
      <formula>LEN(TRIM(I23))=0</formula>
    </cfRule>
  </conditionalFormatting>
  <conditionalFormatting sqref="L23">
    <cfRule type="containsBlanks" dxfId="460" priority="276">
      <formula>LEN(TRIM(L23))=0</formula>
    </cfRule>
  </conditionalFormatting>
  <conditionalFormatting sqref="C25">
    <cfRule type="containsBlanks" dxfId="459" priority="277">
      <formula>LEN(TRIM(C25))=0</formula>
    </cfRule>
  </conditionalFormatting>
  <conditionalFormatting sqref="F25">
    <cfRule type="containsBlanks" dxfId="458" priority="278">
      <formula>LEN(TRIM(F25))=0</formula>
    </cfRule>
  </conditionalFormatting>
  <conditionalFormatting sqref="I25">
    <cfRule type="containsBlanks" dxfId="457" priority="279">
      <formula>LEN(TRIM(I25))=0</formula>
    </cfRule>
  </conditionalFormatting>
  <conditionalFormatting sqref="L25">
    <cfRule type="containsBlanks" dxfId="456" priority="280">
      <formula>LEN(TRIM(L25))=0</formula>
    </cfRule>
  </conditionalFormatting>
  <conditionalFormatting sqref="C27">
    <cfRule type="containsBlanks" dxfId="455" priority="281">
      <formula>LEN(TRIM(C27))=0</formula>
    </cfRule>
  </conditionalFormatting>
  <conditionalFormatting sqref="F27">
    <cfRule type="containsBlanks" dxfId="454" priority="282">
      <formula>LEN(TRIM(F27))=0</formula>
    </cfRule>
  </conditionalFormatting>
  <conditionalFormatting sqref="I27">
    <cfRule type="containsBlanks" dxfId="453" priority="283">
      <formula>LEN(TRIM(I27))=0</formula>
    </cfRule>
  </conditionalFormatting>
  <conditionalFormatting sqref="L27">
    <cfRule type="containsBlanks" dxfId="452" priority="284">
      <formula>LEN(TRIM(L27))=0</formula>
    </cfRule>
  </conditionalFormatting>
  <conditionalFormatting sqref="C30:D30 L30:M30 K29 N29 F30:G30 I30:J30">
    <cfRule type="containsBlanks" dxfId="451" priority="228">
      <formula>LEN(TRIM(C29))=0</formula>
    </cfRule>
  </conditionalFormatting>
  <conditionalFormatting sqref="C29">
    <cfRule type="containsBlanks" dxfId="450" priority="229">
      <formula>LEN(TRIM(C29))=0</formula>
    </cfRule>
  </conditionalFormatting>
  <conditionalFormatting sqref="F29">
    <cfRule type="containsBlanks" dxfId="449" priority="230">
      <formula>LEN(TRIM(F29))=0</formula>
    </cfRule>
  </conditionalFormatting>
  <conditionalFormatting sqref="I29">
    <cfRule type="containsBlanks" dxfId="448" priority="231">
      <formula>LEN(TRIM(I29))=0</formula>
    </cfRule>
  </conditionalFormatting>
  <conditionalFormatting sqref="L29">
    <cfRule type="containsBlanks" dxfId="447" priority="232">
      <formula>LEN(TRIM(L29))=0</formula>
    </cfRule>
  </conditionalFormatting>
  <conditionalFormatting sqref="E29">
    <cfRule type="containsBlanks" dxfId="446" priority="224">
      <formula>LEN(TRIM(E29))=0</formula>
    </cfRule>
  </conditionalFormatting>
  <conditionalFormatting sqref="H29">
    <cfRule type="containsBlanks" dxfId="445" priority="219">
      <formula>LEN(TRIM(H29))=0</formula>
    </cfRule>
  </conditionalFormatting>
  <conditionalFormatting sqref="E30">
    <cfRule type="containsBlanks" dxfId="444" priority="214">
      <formula>LEN(TRIM(E30))=0</formula>
    </cfRule>
  </conditionalFormatting>
  <conditionalFormatting sqref="H30">
    <cfRule type="containsBlanks" dxfId="443" priority="213">
      <formula>LEN(TRIM(H30))=0</formula>
    </cfRule>
  </conditionalFormatting>
  <conditionalFormatting sqref="K30">
    <cfRule type="containsBlanks" dxfId="442" priority="212">
      <formula>LEN(TRIM(K30))=0</formula>
    </cfRule>
  </conditionalFormatting>
  <conditionalFormatting sqref="N30">
    <cfRule type="containsBlanks" dxfId="441" priority="211">
      <formula>LEN(TRIM(N30))=0</formula>
    </cfRule>
  </conditionalFormatting>
  <conditionalFormatting sqref="E32 E34">
    <cfRule type="containsBlanks" dxfId="440" priority="148">
      <formula>LEN(TRIM(E32))=0</formula>
    </cfRule>
  </conditionalFormatting>
  <conditionalFormatting sqref="H32">
    <cfRule type="containsBlanks" dxfId="439" priority="147">
      <formula>LEN(TRIM(H32))=0</formula>
    </cfRule>
  </conditionalFormatting>
  <conditionalFormatting sqref="N32">
    <cfRule type="containsBlanks" dxfId="438" priority="145">
      <formula>LEN(TRIM(N32))=0</formula>
    </cfRule>
  </conditionalFormatting>
  <conditionalFormatting sqref="K32">
    <cfRule type="containsBlanks" dxfId="437" priority="122">
      <formula>LEN(TRIM(K32))=0</formula>
    </cfRule>
  </conditionalFormatting>
  <conditionalFormatting sqref="C38:D38 L38:M38 K37 N37 F38:G38 I38:J38">
    <cfRule type="containsBlanks" dxfId="436" priority="112">
      <formula>LEN(TRIM(C37))=0</formula>
    </cfRule>
  </conditionalFormatting>
  <conditionalFormatting sqref="C37">
    <cfRule type="containsBlanks" dxfId="435" priority="113">
      <formula>LEN(TRIM(C37))=0</formula>
    </cfRule>
  </conditionalFormatting>
  <conditionalFormatting sqref="F37">
    <cfRule type="containsBlanks" dxfId="434" priority="114">
      <formula>LEN(TRIM(F37))=0</formula>
    </cfRule>
  </conditionalFormatting>
  <conditionalFormatting sqref="I37">
    <cfRule type="containsBlanks" dxfId="433" priority="115">
      <formula>LEN(TRIM(I37))=0</formula>
    </cfRule>
  </conditionalFormatting>
  <conditionalFormatting sqref="L37">
    <cfRule type="containsBlanks" dxfId="432" priority="116">
      <formula>LEN(TRIM(L37))=0</formula>
    </cfRule>
  </conditionalFormatting>
  <conditionalFormatting sqref="E37">
    <cfRule type="containsBlanks" dxfId="431" priority="111">
      <formula>LEN(TRIM(E37))=0</formula>
    </cfRule>
  </conditionalFormatting>
  <conditionalFormatting sqref="H37">
    <cfRule type="containsBlanks" dxfId="430" priority="110">
      <formula>LEN(TRIM(H37))=0</formula>
    </cfRule>
  </conditionalFormatting>
  <conditionalFormatting sqref="E38">
    <cfRule type="containsBlanks" dxfId="429" priority="109">
      <formula>LEN(TRIM(E38))=0</formula>
    </cfRule>
  </conditionalFormatting>
  <conditionalFormatting sqref="H38">
    <cfRule type="containsBlanks" dxfId="428" priority="108">
      <formula>LEN(TRIM(H38))=0</formula>
    </cfRule>
  </conditionalFormatting>
  <conditionalFormatting sqref="K38">
    <cfRule type="containsBlanks" dxfId="427" priority="107">
      <formula>LEN(TRIM(K38))=0</formula>
    </cfRule>
  </conditionalFormatting>
  <conditionalFormatting sqref="N38">
    <cfRule type="containsBlanks" dxfId="426" priority="106">
      <formula>LEN(TRIM(N38))=0</formula>
    </cfRule>
  </conditionalFormatting>
  <conditionalFormatting sqref="C37:D38 E37 F37:G38 H37 I37:J38 K37 L37:M38 N37">
    <cfRule type="containsBlanks" dxfId="425" priority="117">
      <formula>LEN(TRIM(C37))=0</formula>
    </cfRule>
  </conditionalFormatting>
  <conditionalFormatting sqref="C40:D40 L40:M40 K39 N39 F40:G40 I40:J40">
    <cfRule type="containsBlanks" dxfId="424" priority="96">
      <formula>LEN(TRIM(C39))=0</formula>
    </cfRule>
  </conditionalFormatting>
  <conditionalFormatting sqref="C39">
    <cfRule type="containsBlanks" dxfId="423" priority="97">
      <formula>LEN(TRIM(C39))=0</formula>
    </cfRule>
  </conditionalFormatting>
  <conditionalFormatting sqref="F39">
    <cfRule type="containsBlanks" dxfId="422" priority="98">
      <formula>LEN(TRIM(F39))=0</formula>
    </cfRule>
  </conditionalFormatting>
  <conditionalFormatting sqref="I39">
    <cfRule type="containsBlanks" dxfId="421" priority="99">
      <formula>LEN(TRIM(I39))=0</formula>
    </cfRule>
  </conditionalFormatting>
  <conditionalFormatting sqref="L39">
    <cfRule type="containsBlanks" dxfId="420" priority="100">
      <formula>LEN(TRIM(L39))=0</formula>
    </cfRule>
  </conditionalFormatting>
  <conditionalFormatting sqref="E39">
    <cfRule type="containsBlanks" dxfId="419" priority="95">
      <formula>LEN(TRIM(E39))=0</formula>
    </cfRule>
  </conditionalFormatting>
  <conditionalFormatting sqref="H39">
    <cfRule type="containsBlanks" dxfId="418" priority="94">
      <formula>LEN(TRIM(H39))=0</formula>
    </cfRule>
  </conditionalFormatting>
  <conditionalFormatting sqref="E40">
    <cfRule type="containsBlanks" dxfId="417" priority="93">
      <formula>LEN(TRIM(E40))=0</formula>
    </cfRule>
  </conditionalFormatting>
  <conditionalFormatting sqref="H40">
    <cfRule type="containsBlanks" dxfId="416" priority="92">
      <formula>LEN(TRIM(H40))=0</formula>
    </cfRule>
  </conditionalFormatting>
  <conditionalFormatting sqref="K40">
    <cfRule type="containsBlanks" dxfId="415" priority="91">
      <formula>LEN(TRIM(K40))=0</formula>
    </cfRule>
  </conditionalFormatting>
  <conditionalFormatting sqref="N40">
    <cfRule type="containsBlanks" dxfId="414" priority="90">
      <formula>LEN(TRIM(N40))=0</formula>
    </cfRule>
  </conditionalFormatting>
  <conditionalFormatting sqref="C39:D40 E39 F39:G40 H39 I39:J40 K39 L39:M40 N39 C41 F41 I41 L41 C42 F42 I42 L42 L43 K43 L44 I43 I44 J44 M44 M42 N41 N43 K41 H41 G42 F43 H43 G44 F44 D42 E41 E43 C43 C44 D44 C45 D46 C47 D48 C49 D50 C50 C48 C46 E45 E47 E49 F49:G50 H49 F45:G48 H47 H45 I45:J50 K45 K47 K49 L45:M50 N49 N47 N45">
    <cfRule type="containsBlanks" dxfId="413" priority="101">
      <formula>LEN(TRIM(C39))=0</formula>
    </cfRule>
  </conditionalFormatting>
  <conditionalFormatting sqref="H34:H35">
    <cfRule type="containsBlanks" dxfId="412" priority="89">
      <formula>LEN(TRIM(H34))=0</formula>
    </cfRule>
  </conditionalFormatting>
  <conditionalFormatting sqref="K34">
    <cfRule type="containsBlanks" dxfId="411" priority="88">
      <formula>LEN(TRIM(K34))=0</formula>
    </cfRule>
  </conditionalFormatting>
  <conditionalFormatting sqref="N34">
    <cfRule type="containsBlanks" dxfId="410" priority="87">
      <formula>LEN(TRIM(N34))=0</formula>
    </cfRule>
  </conditionalFormatting>
  <dataValidations count="1">
    <dataValidation type="list" allowBlank="1" showInputMessage="1" showErrorMessage="1" sqref="K5 N5 N7 K7 H7 E7 E9 H9 K9 N9 N11 K11 H11 E11 E13 H13 K13 N13 N15 K15 H15 E15 E17 H17 K17 N17 N19 K19 H19 E19 E21 H21 K21 N21 N23 K23 H23 E23 E25 H25 K25 N25 N27 K27 H27 E27 E29 H29 K29 N29 N31 K31 H31 E31 E35 H35 K35 N35 N37 K37 H37 E37 E39 H39 K39 N39 H5 N33 K33 H33 E33 E41 E43 E45 E47 E49 H49 H47 H45 H43 H41 K41 K43 K45 K47 K49 N49 N47 N45 N43 N41" xr:uid="{00000000-0002-0000-0200-000000000000}">
      <formula1>$B$51:$B$54</formula1>
    </dataValidation>
  </dataValidations>
  <printOptions horizontalCentered="1" verticalCentered="1"/>
  <pageMargins left="0.19685039370078741" right="0.19685039370078741" top="0.19685039370078741" bottom="0.19685039370078741" header="0.31496062992125984" footer="0.31496062992125984"/>
  <pageSetup paperSize="9" scale="74" fitToWidth="0" fitToHeight="0"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831" operator="equal" id="{D8B4C9E9-65DB-4297-9681-0A216DF1FF0B}">
            <xm:f>'Zoznam tímov a pretekárov'!$B$51</xm:f>
            <x14:dxf>
              <fill>
                <patternFill>
                  <bgColor rgb="FFFFFF00"/>
                </patternFill>
              </fill>
            </x14:dxf>
          </x14:cfRule>
          <x14:cfRule type="cellIs" priority="832" operator="equal" id="{1A90E836-0E44-4C8D-8BA8-55968CAEEB2F}">
            <xm:f>'Zoznam tímov a pretekárov'!$B$50</xm:f>
            <x14:dxf>
              <fill>
                <patternFill>
                  <bgColor theme="3" tint="0.59996337778862885"/>
                </patternFill>
              </fill>
            </x14:dxf>
          </x14:cfRule>
          <x14:cfRule type="cellIs" priority="833" operator="equal" id="{AF575206-7779-4BD6-AB87-E510B0D08B40}">
            <xm:f>'Zoznam tímov a pretekárov'!$B$53</xm:f>
            <x14:dxf>
              <font>
                <strike val="0"/>
              </font>
              <fill>
                <patternFill patternType="none">
                  <bgColor auto="1"/>
                </patternFill>
              </fill>
            </x14:dxf>
          </x14:cfRule>
          <xm:sqref>K35 N35 E35 E5 H5 K5 N5 E7 E9 E11 E13 E15 E17 E19 E21 E23 E25 E27 H7 H9 H11 H13 H15 H17 H19 H21 H23 H25 H27 K7 K9 K11 K13 K15 K17 K19 K21 K23 K25 K27 N7 N9 N11 N13 N15 N17 N19 N21 N23 N25 N27 K29 N29 E29 H29 K31 N31 E31 H31 N37 E37 H37 N39 E39 H39 K33 N33 E33 H33</xm:sqref>
        </x14:conditionalFormatting>
        <x14:conditionalFormatting xmlns:xm="http://schemas.microsoft.com/office/excel/2006/main">
          <x14:cfRule type="cellIs" priority="840" operator="equal" id="{419B5C35-D8A6-4CCB-977B-4D1093E245CF}">
            <xm:f>'Zoznam tímov a pretekárov'!$B$52</xm:f>
            <x14:dxf>
              <fill>
                <patternFill>
                  <bgColor rgb="FFFF0000"/>
                </patternFill>
              </fill>
            </x14:dxf>
          </x14:cfRule>
          <xm:sqref>E35 E5 E7 E9 E11 E13 E15 E17 E19 E21 E23 E25 E27 E29 H29 E31 H31 H37 H39 E33 H33</xm:sqref>
        </x14:conditionalFormatting>
        <x14:conditionalFormatting xmlns:xm="http://schemas.microsoft.com/office/excel/2006/main">
          <x14:cfRule type="cellIs" priority="118" operator="equal" id="{145F3790-433F-48C0-9D2F-080AAAE8697A}">
            <xm:f>'Zoznam tímov a pretekárov'!$B$51</xm:f>
            <x14:dxf>
              <fill>
                <patternFill>
                  <bgColor rgb="FFFFFF00"/>
                </patternFill>
              </fill>
            </x14:dxf>
          </x14:cfRule>
          <x14:cfRule type="cellIs" priority="119" operator="equal" id="{6672B3F7-6CD4-46F2-842A-BA76F081777B}">
            <xm:f>'Zoznam tímov a pretekárov'!$B$50</xm:f>
            <x14:dxf>
              <fill>
                <patternFill>
                  <bgColor theme="3" tint="0.59996337778862885"/>
                </patternFill>
              </fill>
            </x14:dxf>
          </x14:cfRule>
          <x14:cfRule type="cellIs" priority="120" operator="equal" id="{0B184689-E0DB-4FEC-82DA-FBAFE44903B2}">
            <xm:f>'Zoznam tímov a pretekárov'!$B$53</xm:f>
            <x14:dxf>
              <font>
                <strike val="0"/>
              </font>
              <fill>
                <patternFill patternType="none">
                  <bgColor auto="1"/>
                </patternFill>
              </fill>
            </x14:dxf>
          </x14:cfRule>
          <xm:sqref>K37</xm:sqref>
        </x14:conditionalFormatting>
        <x14:conditionalFormatting xmlns:xm="http://schemas.microsoft.com/office/excel/2006/main">
          <x14:cfRule type="cellIs" priority="121" operator="equal" id="{B6648863-2A0C-43BB-9A98-64BFA15064A7}">
            <xm:f>'Zoznam tímov a pretekárov'!$B$52</xm:f>
            <x14:dxf>
              <fill>
                <patternFill>
                  <bgColor rgb="FFFF0000"/>
                </patternFill>
              </fill>
            </x14:dxf>
          </x14:cfRule>
          <xm:sqref>E37</xm:sqref>
        </x14:conditionalFormatting>
        <x14:conditionalFormatting xmlns:xm="http://schemas.microsoft.com/office/excel/2006/main">
          <x14:cfRule type="cellIs" priority="102" operator="equal" id="{22003B6A-223B-41D6-81E1-0D906DB46D33}">
            <xm:f>'Zoznam tímov a pretekárov'!$B$51</xm:f>
            <x14:dxf>
              <fill>
                <patternFill>
                  <bgColor rgb="FFFFFF00"/>
                </patternFill>
              </fill>
            </x14:dxf>
          </x14:cfRule>
          <x14:cfRule type="cellIs" priority="103" operator="equal" id="{E882459A-A8DB-479B-820A-BB805446FC55}">
            <xm:f>'Zoznam tímov a pretekárov'!$B$50</xm:f>
            <x14:dxf>
              <fill>
                <patternFill>
                  <bgColor theme="3" tint="0.59996337778862885"/>
                </patternFill>
              </fill>
            </x14:dxf>
          </x14:cfRule>
          <x14:cfRule type="cellIs" priority="104" operator="equal" id="{B87EBDC6-B0BB-4A94-97C5-233AE66A58D6}">
            <xm:f>'Zoznam tímov a pretekárov'!$B$53</xm:f>
            <x14:dxf>
              <font>
                <strike val="0"/>
              </font>
              <fill>
                <patternFill patternType="none">
                  <bgColor auto="1"/>
                </patternFill>
              </fill>
            </x14:dxf>
          </x14:cfRule>
          <xm:sqref>K39</xm:sqref>
        </x14:conditionalFormatting>
        <x14:conditionalFormatting xmlns:xm="http://schemas.microsoft.com/office/excel/2006/main">
          <x14:cfRule type="cellIs" priority="105" operator="equal" id="{32C7BA1A-2D1F-41CE-8B5F-7E8AF35BAF08}">
            <xm:f>'Zoznam tímov a pretekárov'!$B$52</xm:f>
            <x14:dxf>
              <fill>
                <patternFill>
                  <bgColor rgb="FFFF0000"/>
                </patternFill>
              </fill>
            </x14:dxf>
          </x14:cfRule>
          <xm:sqref>E39</xm:sqref>
        </x14:conditionalFormatting>
        <x14:conditionalFormatting xmlns:xm="http://schemas.microsoft.com/office/excel/2006/main">
          <x14:cfRule type="containsBlanks" priority="1294" id="{9D320AE2-76CE-4885-A184-5CC1A76A0484}">
            <xm:f>LEN(TRIM('1.kolo'!AQ36))=0</xm:f>
            <x14:dxf>
              <fill>
                <patternFill>
                  <bgColor rgb="FF00FF00"/>
                </patternFill>
              </fill>
            </x14:dxf>
          </x14:cfRule>
          <xm:sqref>AQ41</xm:sqref>
        </x14:conditionalFormatting>
        <x14:conditionalFormatting xmlns:xm="http://schemas.microsoft.com/office/excel/2006/main">
          <x14:cfRule type="containsBlanks" priority="82" id="{C773ACB3-C863-4C45-9CDB-6C5BD7AEC0C6}">
            <xm:f>LEN(TRIM('1.kolo'!C41))=0</xm:f>
            <x14:dxf>
              <fill>
                <patternFill>
                  <bgColor rgb="FF00FF00"/>
                </patternFill>
              </fill>
            </x14:dxf>
          </x14:cfRule>
          <xm:sqref>H45:I45 C45 C41 E41:F41 C42:J42 H41:I41 L42:M42 C46:M46 K45:L45 L41 E47:F47 H47:I47 C47 C48:M48 K47:L47 N45:N49 E49:F49 H49:I49 C49 C50:N50 K49:L49 N41:N43 C43 E43:F43 H43:I43 L43 K41:K43 E45:F45 C44:N44</xm:sqref>
        </x14:conditionalFormatting>
        <x14:conditionalFormatting xmlns:xm="http://schemas.microsoft.com/office/excel/2006/main">
          <x14:cfRule type="cellIs" priority="83" operator="equal" id="{D8D20E69-40C5-413E-B1E4-8D01D9F85328}">
            <xm:f>'Zoznam tímov a pretekárov'!$B$51</xm:f>
            <x14:dxf>
              <fill>
                <patternFill>
                  <bgColor rgb="FFFFFF00"/>
                </patternFill>
              </fill>
            </x14:dxf>
          </x14:cfRule>
          <x14:cfRule type="cellIs" priority="84" operator="equal" id="{936CF7C0-43F8-4414-9299-87CC81D778F1}">
            <xm:f>'Zoznam tímov a pretekárov'!$B$50</xm:f>
            <x14:dxf>
              <fill>
                <patternFill>
                  <bgColor theme="3" tint="0.59996337778862885"/>
                </patternFill>
              </fill>
            </x14:dxf>
          </x14:cfRule>
          <x14:cfRule type="cellIs" priority="85" operator="equal" id="{F05F8553-8E61-4957-AC75-E0249346A1A2}">
            <xm:f>'Zoznam tímov a pretekárov'!$B$53</xm:f>
            <x14:dxf>
              <font>
                <strike val="0"/>
              </font>
              <fill>
                <patternFill patternType="none">
                  <bgColor auto="1"/>
                </patternFill>
              </fill>
            </x14:dxf>
          </x14:cfRule>
          <xm:sqref>K41 N41 E41 H41 K45 N45 E45 H45 N47 E47 H47 N49 E49 H49 N43 E43 H43</xm:sqref>
        </x14:conditionalFormatting>
        <x14:conditionalFormatting xmlns:xm="http://schemas.microsoft.com/office/excel/2006/main">
          <x14:cfRule type="cellIs" priority="86" operator="equal" id="{5A9F10B0-23E1-4727-9055-353468DAB866}">
            <xm:f>'Zoznam tímov a pretekárov'!$B$52</xm:f>
            <x14:dxf>
              <fill>
                <patternFill>
                  <bgColor rgb="FFFF0000"/>
                </patternFill>
              </fill>
            </x14:dxf>
          </x14:cfRule>
          <xm:sqref>E41 H41 E45 H45 H47 H49 H43</xm:sqref>
        </x14:conditionalFormatting>
        <x14:conditionalFormatting xmlns:xm="http://schemas.microsoft.com/office/excel/2006/main">
          <x14:cfRule type="cellIs" priority="54" operator="equal" id="{E9DF9066-933E-4A39-8A20-1DAA30E8944C}">
            <xm:f>'Zoznam tímov a pretekárov'!$B$51</xm:f>
            <x14:dxf>
              <fill>
                <patternFill>
                  <bgColor rgb="FFFFFF00"/>
                </patternFill>
              </fill>
            </x14:dxf>
          </x14:cfRule>
          <x14:cfRule type="cellIs" priority="55" operator="equal" id="{1BB3A287-CE41-4B16-9D1C-3B55D37A034B}">
            <xm:f>'Zoznam tímov a pretekárov'!$B$50</xm:f>
            <x14:dxf>
              <fill>
                <patternFill>
                  <bgColor theme="3" tint="0.59996337778862885"/>
                </patternFill>
              </fill>
            </x14:dxf>
          </x14:cfRule>
          <x14:cfRule type="cellIs" priority="56" operator="equal" id="{B980B8F7-B385-4449-BB55-BFFA8DCB3540}">
            <xm:f>'Zoznam tímov a pretekárov'!$B$53</xm:f>
            <x14:dxf>
              <font>
                <strike val="0"/>
              </font>
              <fill>
                <patternFill patternType="none">
                  <bgColor auto="1"/>
                </patternFill>
              </fill>
            </x14:dxf>
          </x14:cfRule>
          <xm:sqref>K47</xm:sqref>
        </x14:conditionalFormatting>
        <x14:conditionalFormatting xmlns:xm="http://schemas.microsoft.com/office/excel/2006/main">
          <x14:cfRule type="cellIs" priority="57" operator="equal" id="{4DBE81B5-67D2-44EF-AD5A-313ADABE78F4}">
            <xm:f>'Zoznam tímov a pretekárov'!$B$52</xm:f>
            <x14:dxf>
              <fill>
                <patternFill>
                  <bgColor rgb="FFFF0000"/>
                </patternFill>
              </fill>
            </x14:dxf>
          </x14:cfRule>
          <xm:sqref>E47</xm:sqref>
        </x14:conditionalFormatting>
        <x14:conditionalFormatting xmlns:xm="http://schemas.microsoft.com/office/excel/2006/main">
          <x14:cfRule type="cellIs" priority="38" operator="equal" id="{C14CE55B-19FF-4C3D-A76B-B87C59107507}">
            <xm:f>'Zoznam tímov a pretekárov'!$B$51</xm:f>
            <x14:dxf>
              <fill>
                <patternFill>
                  <bgColor rgb="FFFFFF00"/>
                </patternFill>
              </fill>
            </x14:dxf>
          </x14:cfRule>
          <x14:cfRule type="cellIs" priority="39" operator="equal" id="{83AD070C-B914-4E59-998E-F2E5598472C9}">
            <xm:f>'Zoznam tímov a pretekárov'!$B$50</xm:f>
            <x14:dxf>
              <fill>
                <patternFill>
                  <bgColor theme="3" tint="0.59996337778862885"/>
                </patternFill>
              </fill>
            </x14:dxf>
          </x14:cfRule>
          <x14:cfRule type="cellIs" priority="40" operator="equal" id="{5FD0BEE3-BF58-45BB-96BD-AA2BA35AA129}">
            <xm:f>'Zoznam tímov a pretekárov'!$B$53</xm:f>
            <x14:dxf>
              <font>
                <strike val="0"/>
              </font>
              <fill>
                <patternFill patternType="none">
                  <bgColor auto="1"/>
                </patternFill>
              </fill>
            </x14:dxf>
          </x14:cfRule>
          <xm:sqref>K49</xm:sqref>
        </x14:conditionalFormatting>
        <x14:conditionalFormatting xmlns:xm="http://schemas.microsoft.com/office/excel/2006/main">
          <x14:cfRule type="cellIs" priority="41" operator="equal" id="{7A6F299D-61EE-4B55-9F73-CF2BA26C7249}">
            <xm:f>'Zoznam tímov a pretekárov'!$B$52</xm:f>
            <x14:dxf>
              <fill>
                <patternFill>
                  <bgColor rgb="FFFF0000"/>
                </patternFill>
              </fill>
            </x14:dxf>
          </x14:cfRule>
          <xm:sqref>E49</xm:sqref>
        </x14:conditionalFormatting>
        <x14:conditionalFormatting xmlns:xm="http://schemas.microsoft.com/office/excel/2006/main">
          <x14:cfRule type="cellIs" priority="22" operator="equal" id="{FFC2C645-D4D7-4044-8014-D4193AFF300F}">
            <xm:f>'Zoznam tímov a pretekárov'!$B$51</xm:f>
            <x14:dxf>
              <fill>
                <patternFill>
                  <bgColor rgb="FFFFFF00"/>
                </patternFill>
              </fill>
            </x14:dxf>
          </x14:cfRule>
          <x14:cfRule type="cellIs" priority="23" operator="equal" id="{CA675622-CBB4-444D-A561-EFCC7FF12FE8}">
            <xm:f>'Zoznam tímov a pretekárov'!$B$50</xm:f>
            <x14:dxf>
              <fill>
                <patternFill>
                  <bgColor theme="3" tint="0.59996337778862885"/>
                </patternFill>
              </fill>
            </x14:dxf>
          </x14:cfRule>
          <x14:cfRule type="cellIs" priority="24" operator="equal" id="{665A4307-D18A-4C33-AE98-E747E476D294}">
            <xm:f>'Zoznam tímov a pretekárov'!$B$53</xm:f>
            <x14:dxf>
              <font>
                <strike val="0"/>
              </font>
              <fill>
                <patternFill patternType="none">
                  <bgColor auto="1"/>
                </patternFill>
              </fill>
            </x14:dxf>
          </x14:cfRule>
          <xm:sqref>K43</xm:sqref>
        </x14:conditionalFormatting>
        <x14:conditionalFormatting xmlns:xm="http://schemas.microsoft.com/office/excel/2006/main">
          <x14:cfRule type="cellIs" priority="25" operator="equal" id="{A0551674-8356-4A34-B517-04091C747F67}">
            <xm:f>'Zoznam tímov a pretekárov'!$B$52</xm:f>
            <x14:dxf>
              <fill>
                <patternFill>
                  <bgColor rgb="FFFF0000"/>
                </patternFill>
              </fill>
            </x14:dxf>
          </x14:cfRule>
          <xm:sqref>E43</xm:sqref>
        </x14:conditionalFormatting>
      </x14:conditionalFormattings>
    </ext>
    <ext xmlns:x14="http://schemas.microsoft.com/office/spreadsheetml/2009/9/main" uri="{CCE6A557-97BC-4b89-ADB6-D9C93CAAB3DF}">
      <x14:dataValidations xmlns:xm="http://schemas.microsoft.com/office/excel/2006/main" count="24">
        <x14:dataValidation type="list" allowBlank="1" showInputMessage="1" showErrorMessage="1" xr:uid="{00000000-0002-0000-0200-000001000000}">
          <x14:formula1>
            <xm:f>'Zoznam tímov a pretekárov'!$B$5:$I$5</xm:f>
          </x14:formula1>
          <xm:sqref>L7:M7 I7:J7 C7:D7 F7:G7</xm:sqref>
        </x14:dataValidation>
        <x14:dataValidation type="list" allowBlank="1" showInputMessage="1" showErrorMessage="1" xr:uid="{00000000-0002-0000-0200-000002000000}">
          <x14:formula1>
            <xm:f>'Zoznam tímov a pretekárov'!$B$3:$I$3</xm:f>
          </x14:formula1>
          <xm:sqref>L5:M5 F5:G5 I5:J5 C5</xm:sqref>
        </x14:dataValidation>
        <x14:dataValidation type="list" allowBlank="1" showInputMessage="1" showErrorMessage="1" xr:uid="{00000000-0002-0000-0200-000003000000}">
          <x14:formula1>
            <xm:f>'Zoznam tímov a pretekárov'!$B$25:$I$25</xm:f>
          </x14:formula1>
          <xm:sqref>L27:M27 I27:J27 C27:D27 F27:G27</xm:sqref>
        </x14:dataValidation>
        <x14:dataValidation type="list" allowBlank="1" showInputMessage="1" showErrorMessage="1" xr:uid="{00000000-0002-0000-0200-000004000000}">
          <x14:formula1>
            <xm:f>'Zoznam tímov a pretekárov'!$B$23:$I$23</xm:f>
          </x14:formula1>
          <xm:sqref>C25:D25 F25:G25 I25:J25 L25:M25</xm:sqref>
        </x14:dataValidation>
        <x14:dataValidation type="list" allowBlank="1" showInputMessage="1" showErrorMessage="1" xr:uid="{00000000-0002-0000-0200-000005000000}">
          <x14:formula1>
            <xm:f>'Zoznam tímov a pretekárov'!$B$21:$I$21</xm:f>
          </x14:formula1>
          <xm:sqref>L23:M23 I23:J23 C23:D23 F23:G23</xm:sqref>
        </x14:dataValidation>
        <x14:dataValidation type="list" allowBlank="1" showInputMessage="1" showErrorMessage="1" xr:uid="{00000000-0002-0000-0200-000006000000}">
          <x14:formula1>
            <xm:f>'Zoznam tímov a pretekárov'!$B$19:$I$19</xm:f>
          </x14:formula1>
          <xm:sqref>C21:D21 F21:G21 I21:J21 L21:M21</xm:sqref>
        </x14:dataValidation>
        <x14:dataValidation type="list" allowBlank="1" showInputMessage="1" showErrorMessage="1" xr:uid="{00000000-0002-0000-0200-000007000000}">
          <x14:formula1>
            <xm:f>'Zoznam tímov a pretekárov'!$B$17:$I$17</xm:f>
          </x14:formula1>
          <xm:sqref>L19:M19 I19:J19 C19:D19 F19:G19</xm:sqref>
        </x14:dataValidation>
        <x14:dataValidation type="list" allowBlank="1" showInputMessage="1" showErrorMessage="1" xr:uid="{00000000-0002-0000-0200-000008000000}">
          <x14:formula1>
            <xm:f>'Zoznam tímov a pretekárov'!$B$15:$I$15</xm:f>
          </x14:formula1>
          <xm:sqref>C17:D17 F17:G17 I17:J17 L17:M17</xm:sqref>
        </x14:dataValidation>
        <x14:dataValidation type="list" allowBlank="1" showInputMessage="1" showErrorMessage="1" xr:uid="{00000000-0002-0000-0200-000009000000}">
          <x14:formula1>
            <xm:f>'Zoznam tímov a pretekárov'!$B$13:$I$13</xm:f>
          </x14:formula1>
          <xm:sqref>L15:M15 I15:J15 C15:D15 F15:G15</xm:sqref>
        </x14:dataValidation>
        <x14:dataValidation type="list" showInputMessage="1" showErrorMessage="1" xr:uid="{00000000-0002-0000-0200-00000A000000}">
          <x14:formula1>
            <xm:f>'Zoznam tímov a pretekárov'!$B$11:$I$11</xm:f>
          </x14:formula1>
          <xm:sqref>C13:D13 F13:G13 I13:J13 L13:M13</xm:sqref>
        </x14:dataValidation>
        <x14:dataValidation type="list" allowBlank="1" showInputMessage="1" showErrorMessage="1" xr:uid="{00000000-0002-0000-0200-00000B000000}">
          <x14:formula1>
            <xm:f>'Zoznam tímov a pretekárov'!$B$9:$I$9</xm:f>
          </x14:formula1>
          <xm:sqref>L11:M11 I11:J11 C11:D11 F11:G11</xm:sqref>
        </x14:dataValidation>
        <x14:dataValidation type="list" allowBlank="1" showInputMessage="1" showErrorMessage="1" xr:uid="{00000000-0002-0000-0200-00000C000000}">
          <x14:formula1>
            <xm:f>'Zoznam tímov a pretekárov'!$B$7:$I$7</xm:f>
          </x14:formula1>
          <xm:sqref>C9:D9 F9:G9 I9:J9 L9:M9</xm:sqref>
        </x14:dataValidation>
        <x14:dataValidation type="list" allowBlank="1" showInputMessage="1" showErrorMessage="1" xr:uid="{00000000-0002-0000-0200-00000D000000}">
          <x14:formula1>
            <xm:f>'Zoznam tímov a pretekárov'!$B$27:$I$27</xm:f>
          </x14:formula1>
          <xm:sqref>C29:D29 F29:G29 I29:J29 L29:M29</xm:sqref>
        </x14:dataValidation>
        <x14:dataValidation type="list" allowBlank="1" showInputMessage="1" showErrorMessage="1" xr:uid="{00000000-0002-0000-0200-00000E000000}">
          <x14:formula1>
            <xm:f>'Zoznam tímov a pretekárov'!$B$50:$B$53</xm:f>
          </x14:formula1>
          <xm:sqref>E5</xm:sqref>
        </x14:dataValidation>
        <x14:dataValidation type="list" allowBlank="1" showInputMessage="1" showErrorMessage="1" xr:uid="{00000000-0002-0000-0200-00000F000000}">
          <x14:formula1>
            <xm:f>'Zoznam tímov a pretekárov'!$B$29:$I$29</xm:f>
          </x14:formula1>
          <xm:sqref>C31:D31 F31:G31 I31:J31 L31:M31</xm:sqref>
        </x14:dataValidation>
        <x14:dataValidation type="list" allowBlank="1" showInputMessage="1" showErrorMessage="1" xr:uid="{00000000-0002-0000-0200-000010000000}">
          <x14:formula1>
            <xm:f>'Zoznam tímov a pretekárov'!$B$33:$I$33</xm:f>
          </x14:formula1>
          <xm:sqref>C35:D35 F35:G35 I35:J35 L35:M35</xm:sqref>
        </x14:dataValidation>
        <x14:dataValidation type="list" allowBlank="1" showInputMessage="1" showErrorMessage="1" xr:uid="{00000000-0002-0000-0200-000011000000}">
          <x14:formula1>
            <xm:f>'Zoznam tímov a pretekárov'!$B$35:$I$35</xm:f>
          </x14:formula1>
          <xm:sqref>C37:D37 F37:G37 I37:J37 L37:M37</xm:sqref>
        </x14:dataValidation>
        <x14:dataValidation type="list" allowBlank="1" showInputMessage="1" showErrorMessage="1" xr:uid="{00000000-0002-0000-0200-000012000000}">
          <x14:formula1>
            <xm:f>'Zoznam tímov a pretekárov'!$B$37:$I$37</xm:f>
          </x14:formula1>
          <xm:sqref>C39:D39 F39:G39 I39:J39 L39:M39</xm:sqref>
        </x14:dataValidation>
        <x14:dataValidation type="list" allowBlank="1" showInputMessage="1" showErrorMessage="1" xr:uid="{00000000-0002-0000-0200-000013000000}">
          <x14:formula1>
            <xm:f>'Zoznam tímov a pretekárov'!$B$31:$I$31</xm:f>
          </x14:formula1>
          <xm:sqref>C33:D33 F33:G33 I33:J33 L33:M33</xm:sqref>
        </x14:dataValidation>
        <x14:dataValidation type="list" allowBlank="1" showInputMessage="1" showErrorMessage="1" xr:uid="{00000000-0002-0000-0200-000014000000}">
          <x14:formula1>
            <xm:f>'Zoznam tímov a pretekárov'!$B$47:$I$47</xm:f>
          </x14:formula1>
          <xm:sqref>C49:D49 F49:G49 I49:J49 L49:M49</xm:sqref>
        </x14:dataValidation>
        <x14:dataValidation type="list" allowBlank="1" showInputMessage="1" showErrorMessage="1" xr:uid="{00000000-0002-0000-0200-000015000000}">
          <x14:formula1>
            <xm:f>'Zoznam tímov a pretekárov'!$B$45:$I$45</xm:f>
          </x14:formula1>
          <xm:sqref>L47:M47 I47:J47 F47:G47 C47:D47</xm:sqref>
        </x14:dataValidation>
        <x14:dataValidation type="list" allowBlank="1" showInputMessage="1" showErrorMessage="1" xr:uid="{00000000-0002-0000-0200-000016000000}">
          <x14:formula1>
            <xm:f>'Zoznam tímov a pretekárov'!$B$43:$I$43</xm:f>
          </x14:formula1>
          <xm:sqref>C45:D45 F45:G45 I45:J45 L45:M45</xm:sqref>
        </x14:dataValidation>
        <x14:dataValidation type="list" allowBlank="1" showInputMessage="1" showErrorMessage="1" xr:uid="{00000000-0002-0000-0200-000017000000}">
          <x14:formula1>
            <xm:f>'Zoznam tímov a pretekárov'!$B$41:$I$41</xm:f>
          </x14:formula1>
          <xm:sqref>C43:D43 F43:G43 I43:J43 L43:M43</xm:sqref>
        </x14:dataValidation>
        <x14:dataValidation type="list" allowBlank="1" showInputMessage="1" showErrorMessage="1" xr:uid="{00000000-0002-0000-0200-000018000000}">
          <x14:formula1>
            <xm:f>'Zoznam tímov a pretekárov'!$B$39:$I$39</xm:f>
          </x14:formula1>
          <xm:sqref>C41:D41 F41:G41 I41:J41 L41:M41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activeCell="I5" sqref="I5"/>
    </sheetView>
  </sheetViews>
  <sheetFormatPr defaultRowHeight="13.2" x14ac:dyDescent="0.25"/>
  <cols>
    <col min="1" max="1" width="3.6640625" customWidth="1"/>
    <col min="2" max="2" width="23.88671875" customWidth="1"/>
    <col min="3" max="3" width="11.664062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s>
  <sheetData>
    <row r="1" spans="1:27" ht="54" customHeight="1" thickBot="1" x14ac:dyDescent="0.3">
      <c r="A1" s="233" t="s">
        <v>28</v>
      </c>
      <c r="B1" s="234"/>
      <c r="C1" s="234"/>
      <c r="D1" s="234"/>
      <c r="E1" s="234"/>
      <c r="F1" s="234"/>
      <c r="G1" s="234"/>
      <c r="H1" s="234"/>
      <c r="I1" s="234"/>
      <c r="J1" s="234"/>
      <c r="K1" s="234"/>
      <c r="L1" s="234"/>
      <c r="M1" s="234"/>
      <c r="N1" s="234"/>
      <c r="O1" s="234"/>
      <c r="P1" s="234"/>
      <c r="Q1" s="235"/>
      <c r="R1" s="5"/>
      <c r="S1" s="5"/>
    </row>
    <row r="2" spans="1:27" ht="20.100000000000001" customHeight="1" thickBot="1" x14ac:dyDescent="0.3">
      <c r="A2" s="236" t="s">
        <v>20</v>
      </c>
      <c r="B2" s="239" t="s">
        <v>18</v>
      </c>
      <c r="C2" s="242" t="s">
        <v>15</v>
      </c>
      <c r="D2" s="243"/>
      <c r="E2" s="244"/>
      <c r="F2" s="243" t="s">
        <v>16</v>
      </c>
      <c r="G2" s="243"/>
      <c r="H2" s="243"/>
      <c r="I2" s="242"/>
      <c r="J2" s="243"/>
      <c r="K2" s="244"/>
      <c r="L2" s="243"/>
      <c r="M2" s="243"/>
      <c r="N2" s="243"/>
      <c r="O2" s="242" t="s">
        <v>3</v>
      </c>
      <c r="P2" s="243"/>
      <c r="Q2" s="244"/>
      <c r="R2" s="6"/>
      <c r="S2" s="6"/>
    </row>
    <row r="3" spans="1:27" ht="12" customHeight="1" thickTop="1" x14ac:dyDescent="0.25">
      <c r="A3" s="237"/>
      <c r="B3" s="240"/>
      <c r="C3" s="245" t="s">
        <v>2</v>
      </c>
      <c r="D3" s="223" t="s">
        <v>12</v>
      </c>
      <c r="E3" s="227" t="s">
        <v>1</v>
      </c>
      <c r="F3" s="231" t="s">
        <v>2</v>
      </c>
      <c r="G3" s="223" t="s">
        <v>12</v>
      </c>
      <c r="H3" s="227" t="s">
        <v>1</v>
      </c>
      <c r="I3" s="245" t="s">
        <v>2</v>
      </c>
      <c r="J3" s="223" t="s">
        <v>12</v>
      </c>
      <c r="K3" s="227" t="s">
        <v>1</v>
      </c>
      <c r="L3" s="231" t="s">
        <v>2</v>
      </c>
      <c r="M3" s="223" t="s">
        <v>12</v>
      </c>
      <c r="N3" s="227" t="s">
        <v>1</v>
      </c>
      <c r="O3" s="229" t="s">
        <v>2</v>
      </c>
      <c r="P3" s="223" t="s">
        <v>17</v>
      </c>
      <c r="Q3" s="225" t="s">
        <v>1</v>
      </c>
      <c r="R3" s="6"/>
      <c r="S3" s="6"/>
    </row>
    <row r="4" spans="1:27" ht="18" customHeight="1" thickBot="1" x14ac:dyDescent="0.3">
      <c r="A4" s="238"/>
      <c r="B4" s="241"/>
      <c r="C4" s="247"/>
      <c r="D4" s="248"/>
      <c r="E4" s="227"/>
      <c r="F4" s="249"/>
      <c r="G4" s="248"/>
      <c r="H4" s="227"/>
      <c r="I4" s="246"/>
      <c r="J4" s="224"/>
      <c r="K4" s="228"/>
      <c r="L4" s="232"/>
      <c r="M4" s="224"/>
      <c r="N4" s="228"/>
      <c r="O4" s="230"/>
      <c r="P4" s="224"/>
      <c r="Q4" s="226"/>
      <c r="R4" s="6"/>
      <c r="S4" s="6"/>
    </row>
    <row r="5" spans="1:27" ht="35.1" customHeight="1" thickBot="1" x14ac:dyDescent="0.3">
      <c r="A5" s="2">
        <v>1</v>
      </c>
      <c r="B5" s="33" t="str">
        <f>'Zoznam tímov a pretekárov'!A3</f>
        <v>Bratislava III. -                     My fishing SR</v>
      </c>
      <c r="C5" s="34">
        <f>'1.kolo'!O5</f>
        <v>36</v>
      </c>
      <c r="D5" s="35">
        <f>'1.kolo'!P5</f>
        <v>63475</v>
      </c>
      <c r="E5" s="36">
        <f>'1.kolo'!Q5</f>
        <v>14</v>
      </c>
      <c r="F5" s="34">
        <f>'2.kolo'!O5</f>
        <v>32</v>
      </c>
      <c r="G5" s="35">
        <f>'2.kolo'!P5</f>
        <v>68710</v>
      </c>
      <c r="H5" s="36">
        <f>'2.kolo'!Q5</f>
        <v>13</v>
      </c>
      <c r="I5" s="37"/>
      <c r="J5" s="38"/>
      <c r="K5" s="39"/>
      <c r="L5" s="40"/>
      <c r="M5" s="38"/>
      <c r="N5" s="41"/>
      <c r="O5" s="42">
        <f t="shared" ref="O5:P7" si="0">SUM(C5+F5+I5+L5)</f>
        <v>68</v>
      </c>
      <c r="P5" s="43">
        <f t="shared" si="0"/>
        <v>132185</v>
      </c>
      <c r="Q5" s="44">
        <f>AA5</f>
        <v>11</v>
      </c>
      <c r="R5" s="3"/>
      <c r="S5" s="3"/>
      <c r="V5" s="44">
        <f>(RANK(O5,$O$5:$O$16,1))</f>
        <v>11</v>
      </c>
      <c r="W5">
        <f>RANK(P5,$P$5:$P$16,0)</f>
        <v>10</v>
      </c>
      <c r="X5">
        <f>V5+W5*0.001</f>
        <v>11.01</v>
      </c>
      <c r="AA5">
        <f>RANK(X5,$X$5:$X$16,1)</f>
        <v>11</v>
      </c>
    </row>
    <row r="6" spans="1:27" ht="35.1" customHeight="1" thickBot="1" x14ac:dyDescent="0.3">
      <c r="A6" s="7">
        <v>2</v>
      </c>
      <c r="B6" s="33" t="str">
        <f>'Zoznam tímov a pretekárov'!A5</f>
        <v>Bratislava V.                  - Abramis A</v>
      </c>
      <c r="C6" s="45">
        <f>'1.kolo'!O7</f>
        <v>33</v>
      </c>
      <c r="D6" s="46">
        <f>'1.kolo'!P7</f>
        <v>57950</v>
      </c>
      <c r="E6" s="47">
        <f>'1.kolo'!Q7</f>
        <v>13</v>
      </c>
      <c r="F6" s="45">
        <f>'2.kolo'!O7</f>
        <v>33</v>
      </c>
      <c r="G6" s="46">
        <f>'2.kolo'!P7</f>
        <v>57175</v>
      </c>
      <c r="H6" s="80">
        <f>'2.kolo'!Q7</f>
        <v>14</v>
      </c>
      <c r="I6" s="48"/>
      <c r="J6" s="49"/>
      <c r="K6" s="50"/>
      <c r="L6" s="51"/>
      <c r="M6" s="49"/>
      <c r="N6" s="52"/>
      <c r="O6" s="53">
        <f t="shared" si="0"/>
        <v>66</v>
      </c>
      <c r="P6" s="54">
        <f t="shared" si="0"/>
        <v>115125</v>
      </c>
      <c r="Q6" s="44">
        <f t="shared" ref="Q6:Q16" si="1">AA6</f>
        <v>10</v>
      </c>
      <c r="R6" s="3"/>
      <c r="S6" s="3"/>
      <c r="V6" s="44">
        <f t="shared" ref="V6:V16" si="2">(RANK(O6,$O$5:$O$16,1))</f>
        <v>10</v>
      </c>
      <c r="W6">
        <f t="shared" ref="W6:W16" si="3">RANK(P6,$P$5:$P$16,0)</f>
        <v>11</v>
      </c>
      <c r="X6">
        <f t="shared" ref="X6:X16" si="4">V6+W6*0.001</f>
        <v>10.010999999999999</v>
      </c>
      <c r="AA6">
        <f t="shared" ref="AA6:AA16" si="5">RANK(X6,$X$5:$X$16,1)</f>
        <v>10</v>
      </c>
    </row>
    <row r="7" spans="1:27" ht="35.1" customHeight="1" thickBot="1" x14ac:dyDescent="0.3">
      <c r="A7" s="2">
        <v>3</v>
      </c>
      <c r="B7" s="33" t="str">
        <f>'Zoznam tímov a pretekárov'!A7</f>
        <v>Dunajská Lužná MVDE</v>
      </c>
      <c r="C7" s="45">
        <f>'1.kolo'!O9</f>
        <v>51</v>
      </c>
      <c r="D7" s="46">
        <f>'1.kolo'!P9</f>
        <v>0</v>
      </c>
      <c r="E7" s="47">
        <f>'1.kolo'!Q9</f>
        <v>15</v>
      </c>
      <c r="F7" s="45">
        <f>'2.kolo'!O9</f>
        <v>51</v>
      </c>
      <c r="G7" s="46">
        <f>'2.kolo'!P9</f>
        <v>0</v>
      </c>
      <c r="H7" s="80">
        <f>'2.kolo'!Q9</f>
        <v>15</v>
      </c>
      <c r="I7" s="48"/>
      <c r="J7" s="49"/>
      <c r="K7" s="50"/>
      <c r="L7" s="51"/>
      <c r="M7" s="49"/>
      <c r="N7" s="52"/>
      <c r="O7" s="53">
        <f t="shared" si="0"/>
        <v>102</v>
      </c>
      <c r="P7" s="54">
        <f t="shared" si="0"/>
        <v>0</v>
      </c>
      <c r="Q7" s="44">
        <f t="shared" si="1"/>
        <v>12</v>
      </c>
      <c r="R7" s="3"/>
      <c r="S7" s="3"/>
      <c r="V7" s="44">
        <f t="shared" si="2"/>
        <v>12</v>
      </c>
      <c r="W7">
        <f t="shared" si="3"/>
        <v>12</v>
      </c>
      <c r="X7">
        <f t="shared" si="4"/>
        <v>12.012</v>
      </c>
      <c r="AA7">
        <f t="shared" si="5"/>
        <v>12</v>
      </c>
    </row>
    <row r="8" spans="1:27" ht="35.1" customHeight="1" thickBot="1" x14ac:dyDescent="0.3">
      <c r="A8" s="7">
        <v>4</v>
      </c>
      <c r="B8" s="33" t="str">
        <f>'Zoznam tímov a pretekárov'!A9</f>
        <v>Dunajská Streda Arapaima FFT</v>
      </c>
      <c r="C8" s="45">
        <f>'1.kolo'!O11</f>
        <v>20</v>
      </c>
      <c r="D8" s="46">
        <f>'1.kolo'!P11</f>
        <v>109600</v>
      </c>
      <c r="E8" s="47">
        <f>'1.kolo'!Q11</f>
        <v>6</v>
      </c>
      <c r="F8" s="45">
        <f>'2.kolo'!O11</f>
        <v>17</v>
      </c>
      <c r="G8" s="46">
        <f>'2.kolo'!P11</f>
        <v>100300</v>
      </c>
      <c r="H8" s="80">
        <f>'2.kolo'!Q11</f>
        <v>3</v>
      </c>
      <c r="I8" s="48"/>
      <c r="J8" s="49"/>
      <c r="K8" s="50"/>
      <c r="L8" s="51"/>
      <c r="M8" s="49"/>
      <c r="N8" s="52"/>
      <c r="O8" s="53">
        <f t="shared" ref="O8:O16" si="6">SUM(C8+F8+I8+L8)</f>
        <v>37</v>
      </c>
      <c r="P8" s="54">
        <f t="shared" ref="P8:P16" si="7">SUM(D8+G8+J8+M8)</f>
        <v>209900</v>
      </c>
      <c r="Q8" s="44">
        <f t="shared" si="1"/>
        <v>3</v>
      </c>
      <c r="R8" s="3"/>
      <c r="S8" s="3"/>
      <c r="V8" s="44">
        <f t="shared" si="2"/>
        <v>3</v>
      </c>
      <c r="W8">
        <f t="shared" si="3"/>
        <v>2</v>
      </c>
      <c r="X8">
        <f t="shared" si="4"/>
        <v>3.0019999999999998</v>
      </c>
      <c r="AA8">
        <f t="shared" si="5"/>
        <v>3</v>
      </c>
    </row>
    <row r="9" spans="1:27" ht="35.1" customHeight="1" thickBot="1" x14ac:dyDescent="0.3">
      <c r="A9" s="2">
        <v>5</v>
      </c>
      <c r="B9" s="33" t="str">
        <f>'Zoznam tímov a pretekárov'!A11</f>
        <v>Dunajská Streda Arapaima MT</v>
      </c>
      <c r="C9" s="45">
        <f>'1.kolo'!O13</f>
        <v>11</v>
      </c>
      <c r="D9" s="46">
        <f>'1.kolo'!P13</f>
        <v>131600</v>
      </c>
      <c r="E9" s="47">
        <f>'1.kolo'!Q13</f>
        <v>3</v>
      </c>
      <c r="F9" s="45">
        <f>'2.kolo'!O13</f>
        <v>17</v>
      </c>
      <c r="G9" s="46">
        <f>'2.kolo'!P13</f>
        <v>97775</v>
      </c>
      <c r="H9" s="80">
        <f>'2.kolo'!Q13</f>
        <v>5</v>
      </c>
      <c r="I9" s="48"/>
      <c r="J9" s="49"/>
      <c r="K9" s="50"/>
      <c r="L9" s="51"/>
      <c r="M9" s="49"/>
      <c r="N9" s="52"/>
      <c r="O9" s="53">
        <f t="shared" si="6"/>
        <v>28</v>
      </c>
      <c r="P9" s="54">
        <f t="shared" si="7"/>
        <v>229375</v>
      </c>
      <c r="Q9" s="44">
        <f t="shared" si="1"/>
        <v>1</v>
      </c>
      <c r="R9" s="86"/>
      <c r="S9" s="3"/>
      <c r="V9" s="44">
        <f t="shared" si="2"/>
        <v>1</v>
      </c>
      <c r="W9">
        <f t="shared" si="3"/>
        <v>1</v>
      </c>
      <c r="X9">
        <f t="shared" si="4"/>
        <v>1.0009999999999999</v>
      </c>
      <c r="AA9">
        <f t="shared" si="5"/>
        <v>1</v>
      </c>
    </row>
    <row r="10" spans="1:27" ht="35.1" customHeight="1" thickBot="1" x14ac:dyDescent="0.3">
      <c r="A10" s="7">
        <v>6</v>
      </c>
      <c r="B10" s="33" t="str">
        <f>'Zoznam tímov a pretekárov'!A13</f>
        <v>Dunajská Streda Haldorádo</v>
      </c>
      <c r="C10" s="45">
        <f>'1.kolo'!O15</f>
        <v>33</v>
      </c>
      <c r="D10" s="46">
        <f>'1.kolo'!P15</f>
        <v>79500</v>
      </c>
      <c r="E10" s="47">
        <f>'1.kolo'!Q15</f>
        <v>11</v>
      </c>
      <c r="F10" s="45">
        <f>'2.kolo'!O15</f>
        <v>9</v>
      </c>
      <c r="G10" s="46">
        <f>'2.kolo'!P15</f>
        <v>112625</v>
      </c>
      <c r="H10" s="80">
        <f>'2.kolo'!Q15</f>
        <v>1</v>
      </c>
      <c r="I10" s="48"/>
      <c r="J10" s="49"/>
      <c r="K10" s="50"/>
      <c r="L10" s="55"/>
      <c r="M10" s="49"/>
      <c r="N10" s="52"/>
      <c r="O10" s="53">
        <f t="shared" si="6"/>
        <v>42</v>
      </c>
      <c r="P10" s="54">
        <f t="shared" si="7"/>
        <v>192125</v>
      </c>
      <c r="Q10" s="44">
        <f t="shared" si="1"/>
        <v>5</v>
      </c>
      <c r="R10" s="3"/>
      <c r="S10" s="3"/>
      <c r="V10" s="44">
        <f t="shared" si="2"/>
        <v>5</v>
      </c>
      <c r="W10">
        <f t="shared" si="3"/>
        <v>7</v>
      </c>
      <c r="X10">
        <f t="shared" si="4"/>
        <v>5.0069999999999997</v>
      </c>
      <c r="AA10">
        <f t="shared" si="5"/>
        <v>5</v>
      </c>
    </row>
    <row r="11" spans="1:27" ht="35.1" customHeight="1" thickBot="1" x14ac:dyDescent="0.3">
      <c r="A11" s="2">
        <v>7</v>
      </c>
      <c r="B11" s="33" t="str">
        <f>'Zoznam tímov a pretekárov'!A15</f>
        <v xml:space="preserve">Dunajská Streda Szenzál     </v>
      </c>
      <c r="C11" s="45">
        <f>'1.kolo'!O17</f>
        <v>11</v>
      </c>
      <c r="D11" s="46">
        <f>'1.kolo'!P17</f>
        <v>134300</v>
      </c>
      <c r="E11" s="47">
        <f>'1.kolo'!Q17</f>
        <v>2</v>
      </c>
      <c r="F11" s="45">
        <f>'2.kolo'!O17</f>
        <v>32</v>
      </c>
      <c r="G11" s="46">
        <f>'2.kolo'!P17</f>
        <v>69750</v>
      </c>
      <c r="H11" s="80">
        <f>'2.kolo'!Q17</f>
        <v>12</v>
      </c>
      <c r="I11" s="48"/>
      <c r="J11" s="49"/>
      <c r="K11" s="50"/>
      <c r="L11" s="51"/>
      <c r="M11" s="49"/>
      <c r="N11" s="52"/>
      <c r="O11" s="53">
        <f t="shared" si="6"/>
        <v>43</v>
      </c>
      <c r="P11" s="54">
        <f t="shared" si="7"/>
        <v>204050</v>
      </c>
      <c r="Q11" s="44">
        <f t="shared" si="1"/>
        <v>6</v>
      </c>
      <c r="R11" s="3"/>
      <c r="S11" s="3"/>
      <c r="V11" s="44">
        <f t="shared" si="2"/>
        <v>6</v>
      </c>
      <c r="W11">
        <f t="shared" si="3"/>
        <v>3</v>
      </c>
      <c r="X11">
        <f t="shared" si="4"/>
        <v>6.0030000000000001</v>
      </c>
      <c r="AA11">
        <f t="shared" si="5"/>
        <v>6</v>
      </c>
    </row>
    <row r="12" spans="1:27" ht="35.1" customHeight="1" thickBot="1" x14ac:dyDescent="0.3">
      <c r="A12" s="7">
        <v>8</v>
      </c>
      <c r="B12" s="33" t="str">
        <f>'Zoznam tímov a pretekárov'!A17</f>
        <v xml:space="preserve">Galanta             Sensas </v>
      </c>
      <c r="C12" s="45">
        <f>'1.kolo'!O19</f>
        <v>24</v>
      </c>
      <c r="D12" s="46">
        <f>'1.kolo'!P19</f>
        <v>94025</v>
      </c>
      <c r="E12" s="47">
        <f>'1.kolo'!Q19</f>
        <v>8</v>
      </c>
      <c r="F12" s="45">
        <f>'2.kolo'!O19</f>
        <v>29</v>
      </c>
      <c r="G12" s="46">
        <f>'2.kolo'!P19</f>
        <v>77175</v>
      </c>
      <c r="H12" s="80">
        <f>'2.kolo'!Q19</f>
        <v>10</v>
      </c>
      <c r="I12" s="48"/>
      <c r="J12" s="49"/>
      <c r="K12" s="50"/>
      <c r="L12" s="51"/>
      <c r="M12" s="49"/>
      <c r="N12" s="52"/>
      <c r="O12" s="53">
        <f t="shared" si="6"/>
        <v>53</v>
      </c>
      <c r="P12" s="54">
        <f t="shared" si="7"/>
        <v>171200</v>
      </c>
      <c r="Q12" s="44">
        <f t="shared" si="1"/>
        <v>9</v>
      </c>
      <c r="R12" s="3"/>
      <c r="S12" s="3"/>
      <c r="V12" s="44">
        <f t="shared" si="2"/>
        <v>9</v>
      </c>
      <c r="W12">
        <f t="shared" si="3"/>
        <v>9</v>
      </c>
      <c r="X12">
        <f t="shared" si="4"/>
        <v>9.0090000000000003</v>
      </c>
      <c r="AA12">
        <f t="shared" si="5"/>
        <v>9</v>
      </c>
    </row>
    <row r="13" spans="1:27" ht="35.1" customHeight="1" thickBot="1" x14ac:dyDescent="0.3">
      <c r="A13" s="2">
        <v>9</v>
      </c>
      <c r="B13" s="33" t="str">
        <f>'Zoznam tímov a pretekárov'!A19</f>
        <v>Hlohovec</v>
      </c>
      <c r="C13" s="45">
        <f>'1.kolo'!O21</f>
        <v>12</v>
      </c>
      <c r="D13" s="46">
        <f>'1.kolo'!P21</f>
        <v>117225</v>
      </c>
      <c r="E13" s="47">
        <f>'1.kolo'!Q21</f>
        <v>4</v>
      </c>
      <c r="F13" s="45">
        <f>'2.kolo'!O21</f>
        <v>22</v>
      </c>
      <c r="G13" s="46">
        <f>'2.kolo'!P21</f>
        <v>85750</v>
      </c>
      <c r="H13" s="80">
        <f>'2.kolo'!Q21</f>
        <v>8</v>
      </c>
      <c r="I13" s="48"/>
      <c r="J13" s="49"/>
      <c r="K13" s="50"/>
      <c r="L13" s="55"/>
      <c r="M13" s="49"/>
      <c r="N13" s="52"/>
      <c r="O13" s="53">
        <f t="shared" si="6"/>
        <v>34</v>
      </c>
      <c r="P13" s="54">
        <f t="shared" si="7"/>
        <v>202975</v>
      </c>
      <c r="Q13" s="44">
        <f t="shared" si="1"/>
        <v>2</v>
      </c>
      <c r="R13" s="3"/>
      <c r="S13" s="3"/>
      <c r="V13" s="44">
        <f t="shared" si="2"/>
        <v>2</v>
      </c>
      <c r="W13">
        <f t="shared" si="3"/>
        <v>4</v>
      </c>
      <c r="X13">
        <f t="shared" si="4"/>
        <v>2.004</v>
      </c>
      <c r="AA13">
        <f t="shared" si="5"/>
        <v>2</v>
      </c>
    </row>
    <row r="14" spans="1:27" ht="35.1" customHeight="1" thickBot="1" x14ac:dyDescent="0.3">
      <c r="A14" s="7">
        <v>10</v>
      </c>
      <c r="B14" s="33" t="str">
        <f>'Zoznam tímov a pretekárov'!A21</f>
        <v>Levice</v>
      </c>
      <c r="C14" s="45">
        <f>'1.kolo'!O23</f>
        <v>17</v>
      </c>
      <c r="D14" s="46">
        <f>'1.kolo'!P23</f>
        <v>108650</v>
      </c>
      <c r="E14" s="47">
        <f>'1.kolo'!Q23</f>
        <v>5</v>
      </c>
      <c r="F14" s="45">
        <f>'2.kolo'!O23</f>
        <v>31</v>
      </c>
      <c r="G14" s="46">
        <f>'2.kolo'!P23</f>
        <v>73125</v>
      </c>
      <c r="H14" s="80">
        <f>'2.kolo'!Q23</f>
        <v>11</v>
      </c>
      <c r="I14" s="48"/>
      <c r="J14" s="49"/>
      <c r="K14" s="50"/>
      <c r="L14" s="51"/>
      <c r="M14" s="49"/>
      <c r="N14" s="52"/>
      <c r="O14" s="53">
        <f t="shared" si="6"/>
        <v>48</v>
      </c>
      <c r="P14" s="54">
        <f t="shared" si="7"/>
        <v>181775</v>
      </c>
      <c r="Q14" s="44">
        <f t="shared" si="1"/>
        <v>8</v>
      </c>
      <c r="R14" s="86"/>
      <c r="S14" s="3"/>
      <c r="V14" s="44">
        <f t="shared" si="2"/>
        <v>8</v>
      </c>
      <c r="W14">
        <f t="shared" si="3"/>
        <v>8</v>
      </c>
      <c r="X14">
        <f t="shared" si="4"/>
        <v>8.0079999999999991</v>
      </c>
      <c r="AA14">
        <f t="shared" si="5"/>
        <v>8</v>
      </c>
    </row>
    <row r="15" spans="1:27" ht="35.1" customHeight="1" thickBot="1" x14ac:dyDescent="0.3">
      <c r="A15" s="7">
        <v>11</v>
      </c>
      <c r="B15" s="33" t="str">
        <f>'Zoznam tímov a pretekárov'!A23</f>
        <v>Marcelová -                            Yellowfish</v>
      </c>
      <c r="C15" s="45">
        <f>'1.kolo'!O25</f>
        <v>26</v>
      </c>
      <c r="D15" s="46">
        <f>'1.kolo'!P25</f>
        <v>99575</v>
      </c>
      <c r="E15" s="47">
        <f>'1.kolo'!Q25</f>
        <v>9</v>
      </c>
      <c r="F15" s="45">
        <f>'2.kolo'!O25</f>
        <v>18</v>
      </c>
      <c r="G15" s="46">
        <f>'2.kolo'!P25</f>
        <v>96150</v>
      </c>
      <c r="H15" s="80">
        <f>'2.kolo'!Q25</f>
        <v>7</v>
      </c>
      <c r="I15" s="48"/>
      <c r="J15" s="49"/>
      <c r="K15" s="50"/>
      <c r="L15" s="51"/>
      <c r="M15" s="49"/>
      <c r="N15" s="52"/>
      <c r="O15" s="53">
        <f t="shared" si="6"/>
        <v>44</v>
      </c>
      <c r="P15" s="54">
        <f t="shared" si="7"/>
        <v>195725</v>
      </c>
      <c r="Q15" s="44">
        <f t="shared" si="1"/>
        <v>7</v>
      </c>
      <c r="R15" s="3"/>
      <c r="S15" s="3"/>
      <c r="V15" s="44">
        <f t="shared" si="2"/>
        <v>7</v>
      </c>
      <c r="W15">
        <f t="shared" si="3"/>
        <v>6</v>
      </c>
      <c r="X15">
        <f t="shared" si="4"/>
        <v>7.0060000000000002</v>
      </c>
      <c r="AA15">
        <f t="shared" si="5"/>
        <v>7</v>
      </c>
    </row>
    <row r="16" spans="1:27" ht="35.1" customHeight="1" thickBot="1" x14ac:dyDescent="0.3">
      <c r="A16" s="4">
        <v>12</v>
      </c>
      <c r="B16" s="56" t="str">
        <f>'Zoznam tímov a pretekárov'!A25</f>
        <v>Nová Baňa CARPIO</v>
      </c>
      <c r="C16" s="70">
        <f>'1.kolo'!O27</f>
        <v>23</v>
      </c>
      <c r="D16" s="57">
        <f>'1.kolo'!P27</f>
        <v>91625</v>
      </c>
      <c r="E16" s="58">
        <f>'1.kolo'!Q27</f>
        <v>7</v>
      </c>
      <c r="F16" s="70">
        <f>'2.kolo'!O27</f>
        <v>18</v>
      </c>
      <c r="G16" s="57">
        <f>'2.kolo'!P27</f>
        <v>110675</v>
      </c>
      <c r="H16" s="58">
        <f>'2.kolo'!Q27</f>
        <v>6</v>
      </c>
      <c r="I16" s="59"/>
      <c r="J16" s="60"/>
      <c r="K16" s="61"/>
      <c r="L16" s="62"/>
      <c r="M16" s="60"/>
      <c r="N16" s="63"/>
      <c r="O16" s="64">
        <f t="shared" si="6"/>
        <v>41</v>
      </c>
      <c r="P16" s="65">
        <f t="shared" si="7"/>
        <v>202300</v>
      </c>
      <c r="Q16" s="44">
        <f t="shared" si="1"/>
        <v>4</v>
      </c>
      <c r="R16" s="3"/>
      <c r="S16" s="3"/>
      <c r="V16" s="44">
        <f t="shared" si="2"/>
        <v>4</v>
      </c>
      <c r="W16">
        <f t="shared" si="3"/>
        <v>5</v>
      </c>
      <c r="X16">
        <f t="shared" si="4"/>
        <v>4.0049999999999999</v>
      </c>
      <c r="AA16">
        <f t="shared" si="5"/>
        <v>4</v>
      </c>
    </row>
    <row r="17" spans="1:19" ht="27.75" customHeight="1" x14ac:dyDescent="0.3">
      <c r="A17" s="221" t="s">
        <v>19</v>
      </c>
      <c r="B17" s="222"/>
      <c r="C17" s="222"/>
      <c r="D17" s="222"/>
      <c r="E17" s="222"/>
      <c r="F17" s="222"/>
      <c r="G17" s="222"/>
      <c r="H17" s="222"/>
      <c r="I17" s="222"/>
      <c r="J17" s="222"/>
      <c r="K17" s="222"/>
      <c r="L17" s="222"/>
      <c r="M17" s="222"/>
      <c r="N17" s="222"/>
      <c r="O17" s="222"/>
      <c r="P17" s="222"/>
      <c r="Q17" s="222"/>
      <c r="R17" s="26"/>
      <c r="S17" s="26"/>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9"/>
  <sheetViews>
    <sheetView showGridLines="0" topLeftCell="A9" zoomScale="85" zoomScaleNormal="85" workbookViewId="0">
      <selection activeCell="A29" sqref="A29:Q29"/>
    </sheetView>
  </sheetViews>
  <sheetFormatPr defaultRowHeight="13.2" x14ac:dyDescent="0.25"/>
  <cols>
    <col min="1" max="1" width="5" style="8" customWidth="1"/>
    <col min="2" max="2" width="22.88671875" style="8" customWidth="1"/>
    <col min="3" max="3" width="5.6640625" style="8" customWidth="1"/>
    <col min="4" max="4" width="9.6640625" style="8" customWidth="1"/>
    <col min="5" max="5" width="4.88671875" style="8" bestFit="1"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7" width="9.109375" customWidth="1"/>
  </cols>
  <sheetData>
    <row r="1" spans="1:52" ht="33.75" customHeight="1" thickBot="1" x14ac:dyDescent="0.3">
      <c r="A1" s="256" t="s">
        <v>97</v>
      </c>
      <c r="B1" s="257"/>
      <c r="C1" s="258" t="s">
        <v>101</v>
      </c>
      <c r="D1" s="258"/>
      <c r="E1" s="258"/>
      <c r="F1" s="258"/>
      <c r="G1" s="258"/>
      <c r="H1" s="258"/>
      <c r="I1" s="258"/>
      <c r="J1" s="258"/>
      <c r="K1" s="258"/>
      <c r="L1" s="258"/>
      <c r="M1" s="258"/>
      <c r="N1" s="258"/>
      <c r="O1" s="258"/>
      <c r="P1" s="258"/>
      <c r="Q1" s="259"/>
      <c r="T1" s="260" t="s">
        <v>48</v>
      </c>
      <c r="U1" s="261"/>
      <c r="V1" s="262"/>
    </row>
    <row r="2" spans="1:52" ht="20.25" customHeight="1" x14ac:dyDescent="0.25">
      <c r="A2" s="180"/>
      <c r="B2" s="176" t="s">
        <v>18</v>
      </c>
      <c r="C2" s="177" t="s">
        <v>4</v>
      </c>
      <c r="D2" s="178"/>
      <c r="E2" s="179"/>
      <c r="F2" s="177" t="s">
        <v>5</v>
      </c>
      <c r="G2" s="178"/>
      <c r="H2" s="179"/>
      <c r="I2" s="177" t="s">
        <v>6</v>
      </c>
      <c r="J2" s="178"/>
      <c r="K2" s="179"/>
      <c r="L2" s="177" t="s">
        <v>7</v>
      </c>
      <c r="M2" s="178"/>
      <c r="N2" s="178"/>
      <c r="O2" s="202" t="s">
        <v>13</v>
      </c>
      <c r="P2" s="202" t="s">
        <v>14</v>
      </c>
      <c r="Q2" s="205" t="s">
        <v>11</v>
      </c>
      <c r="T2" s="250" t="s">
        <v>49</v>
      </c>
      <c r="U2" s="252" t="s">
        <v>50</v>
      </c>
      <c r="V2" s="254" t="s">
        <v>1</v>
      </c>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row>
    <row r="3" spans="1:52" ht="15.9" customHeight="1" x14ac:dyDescent="0.25">
      <c r="A3" s="180"/>
      <c r="B3" s="176"/>
      <c r="C3" s="181" t="s">
        <v>8</v>
      </c>
      <c r="D3" s="182"/>
      <c r="E3" s="183"/>
      <c r="F3" s="181" t="s">
        <v>8</v>
      </c>
      <c r="G3" s="182"/>
      <c r="H3" s="183"/>
      <c r="I3" s="181" t="s">
        <v>8</v>
      </c>
      <c r="J3" s="182"/>
      <c r="K3" s="183"/>
      <c r="L3" s="181" t="s">
        <v>8</v>
      </c>
      <c r="M3" s="182"/>
      <c r="N3" s="182"/>
      <c r="O3" s="203"/>
      <c r="P3" s="203"/>
      <c r="Q3" s="205"/>
      <c r="T3" s="250"/>
      <c r="U3" s="252"/>
      <c r="V3" s="254"/>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row>
    <row r="4" spans="1:52" ht="15.9" customHeight="1" thickBot="1" x14ac:dyDescent="0.3">
      <c r="A4" s="180"/>
      <c r="B4" s="176"/>
      <c r="C4" s="66" t="s">
        <v>9</v>
      </c>
      <c r="D4" s="67" t="s">
        <v>10</v>
      </c>
      <c r="E4" s="68" t="s">
        <v>0</v>
      </c>
      <c r="F4" s="66" t="s">
        <v>9</v>
      </c>
      <c r="G4" s="67" t="s">
        <v>10</v>
      </c>
      <c r="H4" s="68" t="s">
        <v>0</v>
      </c>
      <c r="I4" s="66" t="s">
        <v>9</v>
      </c>
      <c r="J4" s="67" t="s">
        <v>10</v>
      </c>
      <c r="K4" s="68" t="s">
        <v>0</v>
      </c>
      <c r="L4" s="66" t="s">
        <v>9</v>
      </c>
      <c r="M4" s="67" t="s">
        <v>10</v>
      </c>
      <c r="N4" s="69" t="s">
        <v>0</v>
      </c>
      <c r="O4" s="204"/>
      <c r="P4" s="204"/>
      <c r="Q4" s="205"/>
      <c r="T4" s="251"/>
      <c r="U4" s="253"/>
      <c r="V4" s="255"/>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row>
    <row r="5" spans="1:52" ht="19.5" customHeight="1" x14ac:dyDescent="0.25">
      <c r="A5" s="154">
        <v>1</v>
      </c>
      <c r="B5" s="263" t="str">
        <f>'Zoznam tímov a pretekárov'!A3</f>
        <v>Bratislava III. -                     My fishing SR</v>
      </c>
      <c r="C5" s="158" t="s">
        <v>38</v>
      </c>
      <c r="D5" s="265"/>
      <c r="E5" s="81"/>
      <c r="F5" s="158" t="s">
        <v>59</v>
      </c>
      <c r="G5" s="188"/>
      <c r="H5" s="81"/>
      <c r="I5" s="158" t="s">
        <v>58</v>
      </c>
      <c r="J5" s="188"/>
      <c r="K5" s="81"/>
      <c r="L5" s="158" t="s">
        <v>56</v>
      </c>
      <c r="M5" s="188"/>
      <c r="N5" s="81"/>
      <c r="O5" s="160">
        <f>SUM(E6+H6+K6+N6)</f>
        <v>32</v>
      </c>
      <c r="P5" s="268">
        <f>SUM(D6+G6+J6+M6)</f>
        <v>11520</v>
      </c>
      <c r="Q5" s="266">
        <f>AD6</f>
        <v>9</v>
      </c>
      <c r="T5" s="270">
        <f>O5+'1.kolo'!O5+'2.kolo'!O5</f>
        <v>100</v>
      </c>
      <c r="U5" s="268">
        <f>P5+'1.kolo'!P5+'2.kolo'!P5</f>
        <v>143705</v>
      </c>
      <c r="V5" s="266">
        <f>AZ6</f>
        <v>11</v>
      </c>
      <c r="Y5" s="166" t="s">
        <v>21</v>
      </c>
      <c r="Z5" s="167"/>
      <c r="AA5" s="167"/>
      <c r="AB5" s="167"/>
      <c r="AC5" s="167"/>
      <c r="AD5" s="168"/>
      <c r="AE5" s="166" t="s">
        <v>22</v>
      </c>
      <c r="AF5" s="167"/>
      <c r="AG5" s="167"/>
      <c r="AH5" s="168"/>
      <c r="AI5" s="166" t="s">
        <v>23</v>
      </c>
      <c r="AJ5" s="167"/>
      <c r="AK5" s="167"/>
      <c r="AL5" s="168"/>
      <c r="AM5" s="166" t="s">
        <v>24</v>
      </c>
      <c r="AN5" s="167"/>
      <c r="AO5" s="167"/>
      <c r="AP5" s="168"/>
      <c r="AQ5" s="166" t="s">
        <v>25</v>
      </c>
      <c r="AR5" s="167"/>
      <c r="AS5" s="167"/>
      <c r="AT5" s="168"/>
      <c r="AU5" s="21" t="s">
        <v>51</v>
      </c>
    </row>
    <row r="6" spans="1:52" ht="19.5" customHeight="1" thickBot="1" x14ac:dyDescent="0.3">
      <c r="A6" s="155"/>
      <c r="B6" s="264"/>
      <c r="C6" s="27">
        <v>10</v>
      </c>
      <c r="D6" s="28">
        <v>3960</v>
      </c>
      <c r="E6" s="32">
        <f>IF(ISBLANK(D6),0,IF(ISBLANK(C5),0,IF(E5 = "D",MAX($A$5:$A$28) + 1,AH6)))</f>
        <v>7</v>
      </c>
      <c r="F6" s="27">
        <v>6</v>
      </c>
      <c r="G6" s="28">
        <v>700</v>
      </c>
      <c r="H6" s="32">
        <f>IF(ISBLANK(G6),0,IF(ISBLANK(F5),0,IF(H5 = "D",MAX($A$5:$A$28) + 1,AL6)))</f>
        <v>12</v>
      </c>
      <c r="I6" s="27">
        <v>5</v>
      </c>
      <c r="J6" s="28">
        <v>3120</v>
      </c>
      <c r="K6" s="32">
        <f>IF(ISBLANK(J6),0,IF(ISBLANK(I5),0,IF(K5 = "D",MAX($A$5:$A$28) + 1,AP6)))</f>
        <v>7</v>
      </c>
      <c r="L6" s="27">
        <v>9</v>
      </c>
      <c r="M6" s="28">
        <v>3740</v>
      </c>
      <c r="N6" s="32">
        <f>IF(ISBLANK(M6),0,IF(ISBLANK(L5),0,IF(N5 = "D",MAX($A$5:$A$28) + 1,AT6)))</f>
        <v>6</v>
      </c>
      <c r="O6" s="161"/>
      <c r="P6" s="269"/>
      <c r="Q6" s="267"/>
      <c r="T6" s="271"/>
      <c r="U6" s="269"/>
      <c r="V6" s="267"/>
      <c r="Y6" s="12">
        <f>O5</f>
        <v>32</v>
      </c>
      <c r="Z6" s="13">
        <f>P5</f>
        <v>11520</v>
      </c>
      <c r="AA6" s="8">
        <f>RANK(Y6,$Y$6:$Y$17,1)</f>
        <v>8</v>
      </c>
      <c r="AB6" s="8">
        <f>RANK(Z6,$Z$6:$Z$17,0)</f>
        <v>10</v>
      </c>
      <c r="AC6" s="8">
        <f>AA6+AB6*0.00001</f>
        <v>8.0000999999999998</v>
      </c>
      <c r="AD6" s="24">
        <f>RANK(AC6,$AC$6:$AC$17,1)</f>
        <v>9</v>
      </c>
      <c r="AE6" s="17">
        <f>D6</f>
        <v>3960</v>
      </c>
      <c r="AF6" s="18">
        <f>IF(D5="d",MAX($A$5:$A$28) +1,RANK(AE6,$AE$6:$AE$17,0))</f>
        <v>7</v>
      </c>
      <c r="AG6" s="8">
        <f t="shared" ref="AG6:AG17" si="0">COUNTIF($AF$6:$AF$17,AF6)</f>
        <v>1</v>
      </c>
      <c r="AH6" s="22">
        <f>IF(AG6 &gt; 1,IF(MOD(AG6,2) = 0,(AF6*AG6+AG6-1)/AG6,(AF6*AG6+AG6)/AG6),IF(AG6=1,AF6,(AF6*AG6+AG6-1)/AG6))</f>
        <v>7</v>
      </c>
      <c r="AI6" s="17">
        <f>G6</f>
        <v>700</v>
      </c>
      <c r="AJ6">
        <f>IF(F5="d",MAX($A$5:$A$28) +1,RANK(AI6,$AI$6:$AI$17,0))</f>
        <v>12</v>
      </c>
      <c r="AK6" s="8">
        <f t="shared" ref="AK6:AK17" si="1">COUNTIF($AJ$6:$AJ$17,AJ6)</f>
        <v>1</v>
      </c>
      <c r="AL6" s="22">
        <f>IF(AK6 &gt; 1,IF(MOD(AK6,2) = 0,(AJ6*AK6+AK6-1)/AK6,(AJ6*AK6+AK6)/AK6),IF(AK6=1,AJ6,(AJ6*AK6+AK6-1)/AK6))</f>
        <v>12</v>
      </c>
      <c r="AM6" s="17">
        <f>J6</f>
        <v>3120</v>
      </c>
      <c r="AN6" s="18">
        <f t="shared" ref="AN6:AN17" si="2">IF(J5="d",MAX($A$5:$A$28) +1,RANK(AM6,$AM$6:$AM$17,0))</f>
        <v>7</v>
      </c>
      <c r="AO6" s="8">
        <f>COUNTIF($AN$6:$AN$17,AN6)</f>
        <v>1</v>
      </c>
      <c r="AP6" s="22">
        <f>IF(AO6 &gt; 1,IF(MOD(AO6,2) = 0,(AN6*AO6+AO6-1)/AO6,(AN6*AO6+AO6)/AO6),IF(AO6=1,AN6,(AN6*AO6+AO6-1)/AO6))</f>
        <v>7</v>
      </c>
      <c r="AQ6" s="17">
        <f>M6</f>
        <v>3740</v>
      </c>
      <c r="AR6" s="18">
        <f>IF(M5="d",MAX($A$5:$A$28) +1,RANK(AQ6,$AQ$6:$AQ$17,0))</f>
        <v>6</v>
      </c>
      <c r="AS6" s="8">
        <f>COUNTIF($AR$6:$AR$17,AR6)</f>
        <v>1</v>
      </c>
      <c r="AT6" s="22">
        <f>IF(AS6 &gt; 1,IF(MOD(AS6,2) = 0,(AR6*AS6+AS6-1)/AS6,(AR6*AS6+AS6)/AS6),IF(AS6=1,AR6,(AR6*AS6+AS6-1)/AS6))</f>
        <v>6</v>
      </c>
      <c r="AU6" s="11">
        <f>T5</f>
        <v>100</v>
      </c>
      <c r="AV6" s="11">
        <f>U5</f>
        <v>143705</v>
      </c>
      <c r="AW6">
        <f>RANK(AU6,$AU$6:$AU$17,1)</f>
        <v>11</v>
      </c>
      <c r="AX6">
        <f>RANK(AV6,$AV$6:$AV$17,0)</f>
        <v>10</v>
      </c>
      <c r="AY6">
        <f>AW6+AX6*0.00001</f>
        <v>11.0001</v>
      </c>
      <c r="AZ6">
        <f>RANK(AY6,$AY$6:$AY$17,1)</f>
        <v>11</v>
      </c>
    </row>
    <row r="7" spans="1:52" ht="19.5" customHeight="1" x14ac:dyDescent="0.25">
      <c r="A7" s="154">
        <v>2</v>
      </c>
      <c r="B7" s="263" t="str">
        <f>'Zoznam tímov a pretekárov'!A5</f>
        <v>Bratislava V.                  - Abramis A</v>
      </c>
      <c r="C7" s="158" t="s">
        <v>60</v>
      </c>
      <c r="D7" s="265"/>
      <c r="E7" s="81"/>
      <c r="F7" s="158" t="s">
        <v>63</v>
      </c>
      <c r="G7" s="265"/>
      <c r="H7" s="81"/>
      <c r="I7" s="158" t="s">
        <v>61</v>
      </c>
      <c r="J7" s="265"/>
      <c r="K7" s="81"/>
      <c r="L7" s="158" t="s">
        <v>62</v>
      </c>
      <c r="M7" s="265"/>
      <c r="N7" s="81"/>
      <c r="O7" s="160">
        <f>SUM(E8+H8+K8+N8)</f>
        <v>27</v>
      </c>
      <c r="P7" s="268">
        <f>SUM(D8+G8+J8+M8)</f>
        <v>20300</v>
      </c>
      <c r="Q7" s="266">
        <f>AD7</f>
        <v>6</v>
      </c>
      <c r="T7" s="270">
        <f>O7+'1.kolo'!O7+'2.kolo'!O7</f>
        <v>93</v>
      </c>
      <c r="U7" s="268">
        <f>P7+'1.kolo'!P7+'2.kolo'!P7</f>
        <v>135425</v>
      </c>
      <c r="V7" s="266">
        <f>AZ7</f>
        <v>10</v>
      </c>
      <c r="Y7" s="12">
        <f>O7</f>
        <v>27</v>
      </c>
      <c r="Z7" s="13">
        <f>P7</f>
        <v>20300</v>
      </c>
      <c r="AA7" s="8">
        <f t="shared" ref="AA7:AA17" si="3">RANK(Y7,$Y$6:$Y$17,1)</f>
        <v>6</v>
      </c>
      <c r="AB7" s="8">
        <f t="shared" ref="AB7:AB17" si="4">RANK(Z7,$Z$6:$Z$17,0)</f>
        <v>6</v>
      </c>
      <c r="AC7" s="8">
        <f t="shared" ref="AC7:AC17" si="5">AA7+AB7*0.00001</f>
        <v>6.0000600000000004</v>
      </c>
      <c r="AD7" s="24">
        <f t="shared" ref="AD7:AD17" si="6">RANK(AC7,$AC$6:$AC$17,1)</f>
        <v>6</v>
      </c>
      <c r="AE7" s="17">
        <f>D8</f>
        <v>9240</v>
      </c>
      <c r="AF7" s="18">
        <f>IF(D7="d",MAX($A$5:$A$28) +1,RANK(AE7,$AE$6:$AE$17,0))</f>
        <v>5</v>
      </c>
      <c r="AG7" s="8">
        <f t="shared" si="0"/>
        <v>1</v>
      </c>
      <c r="AH7" s="22">
        <f t="shared" ref="AH7:AH17" si="7">IF(AG7 &gt; 1,IF(MOD(AG7,2) = 0,(AF7*AG7+AG7-1)/AG7,(AF7*AG7+AG7)/AG7),IF(AG7=1,AF7,(AF7*AG7+AG7-1)/AG7))</f>
        <v>5</v>
      </c>
      <c r="AI7" s="17">
        <f>G8</f>
        <v>6920</v>
      </c>
      <c r="AJ7">
        <f>IF(F7="d",MAX($A$5:$A$28) +1,RANK(AI7,$AI$6:$AI$17,0))</f>
        <v>3</v>
      </c>
      <c r="AK7" s="8">
        <f t="shared" si="1"/>
        <v>1</v>
      </c>
      <c r="AL7" s="22">
        <f t="shared" ref="AL7:AL17" si="8">IF(AK7 &gt; 1,IF(MOD(AK7,2) = 0,(AJ7*AK7+AK7-1)/AK7,(AJ7*AK7+AK7)/AK7),IF(AK7=1,AJ7,(AJ7*AK7+AK7-1)/AK7))</f>
        <v>3</v>
      </c>
      <c r="AM7" s="17">
        <f>J8</f>
        <v>1940</v>
      </c>
      <c r="AN7" s="18">
        <f t="shared" si="2"/>
        <v>8</v>
      </c>
      <c r="AO7" s="8">
        <f t="shared" ref="AO7:AO17" si="9">COUNTIF($AN$6:$AN$17,AN7)</f>
        <v>1</v>
      </c>
      <c r="AP7" s="22">
        <f t="shared" ref="AP7:AP17" si="10">IF(AO7=1,AN7,(AN7*AO7+AO7-1)/AO7)</f>
        <v>8</v>
      </c>
      <c r="AQ7" s="17">
        <f>M8</f>
        <v>2200</v>
      </c>
      <c r="AR7" s="18">
        <f>IF(M7="d",MAX($A$5:$A$28) +1,RANK(AQ7,$AQ$6:$AQ$17,0))</f>
        <v>11</v>
      </c>
      <c r="AS7" s="8">
        <f t="shared" ref="AS7:AS17" si="11">COUNTIF($AR$6:$AR$17,AR7)</f>
        <v>1</v>
      </c>
      <c r="AT7" s="22">
        <f t="shared" ref="AT7:AT17" si="12">IF(AS7 &gt; 1,IF(MOD(AS7,2) = 0,(AR7*AS7+AS7-1)/AS7,(AR7*AS7+AS7)/AS7),IF(AS7=1,AR7,(AR7*AS7+AS7-1)/AS7))</f>
        <v>11</v>
      </c>
      <c r="AU7" s="11">
        <f>T7</f>
        <v>93</v>
      </c>
      <c r="AV7" s="11">
        <f>U7</f>
        <v>135425</v>
      </c>
      <c r="AW7">
        <f t="shared" ref="AW7:AW17" si="13">RANK(AU7,$AU$6:$AU$17,1)</f>
        <v>10</v>
      </c>
      <c r="AX7">
        <f t="shared" ref="AX7:AX17" si="14">RANK(AV7,$AV$6:$AV$17,0)</f>
        <v>11</v>
      </c>
      <c r="AY7">
        <f t="shared" ref="AY7:AY17" si="15">AW7+AX7*0.00001</f>
        <v>10.000109999999999</v>
      </c>
      <c r="AZ7">
        <f t="shared" ref="AZ7:AZ17" si="16">RANK(AY7,$AY$6:$AY$17,1)</f>
        <v>10</v>
      </c>
    </row>
    <row r="8" spans="1:52" ht="19.5" customHeight="1" thickBot="1" x14ac:dyDescent="0.3">
      <c r="A8" s="155"/>
      <c r="B8" s="264"/>
      <c r="C8" s="27">
        <v>11</v>
      </c>
      <c r="D8" s="28">
        <v>9240</v>
      </c>
      <c r="E8" s="32">
        <f>IF(ISBLANK(D8),0,IF(ISBLANK(C7),0,IF(E7 = "D",MAX($A$5:$A$28) + 1,AH7)))</f>
        <v>5</v>
      </c>
      <c r="F8" s="27">
        <v>3</v>
      </c>
      <c r="G8" s="28">
        <v>6920</v>
      </c>
      <c r="H8" s="32">
        <f>IF(ISBLANK(G8),0,IF(ISBLANK(F7),0,IF(H7 = "D",MAX($A$5:$A$28) + 1,AL7)))</f>
        <v>3</v>
      </c>
      <c r="I8" s="27">
        <v>3</v>
      </c>
      <c r="J8" s="28">
        <v>1940</v>
      </c>
      <c r="K8" s="32">
        <f>IF(ISBLANK(J8),0,IF(ISBLANK(I7),0,IF(K7 = "D",MAX($A$5:$A$28) + 1,AP7)))</f>
        <v>8</v>
      </c>
      <c r="L8" s="27">
        <v>3</v>
      </c>
      <c r="M8" s="28">
        <v>2200</v>
      </c>
      <c r="N8" s="32">
        <f>IF(ISBLANK(M8),0,IF(ISBLANK(L7),0,IF(N7 = "D",MAX($A$5:$A$28) + 1,AT7)))</f>
        <v>11</v>
      </c>
      <c r="O8" s="161"/>
      <c r="P8" s="269"/>
      <c r="Q8" s="267"/>
      <c r="T8" s="271"/>
      <c r="U8" s="269"/>
      <c r="V8" s="267"/>
      <c r="Y8" s="12">
        <f>O9</f>
        <v>7</v>
      </c>
      <c r="Z8" s="13">
        <f>P9</f>
        <v>38580</v>
      </c>
      <c r="AA8" s="8">
        <f t="shared" si="3"/>
        <v>1</v>
      </c>
      <c r="AB8" s="8">
        <f t="shared" si="4"/>
        <v>1</v>
      </c>
      <c r="AC8" s="8">
        <f t="shared" si="5"/>
        <v>1.0000100000000001</v>
      </c>
      <c r="AD8" s="24">
        <f t="shared" si="6"/>
        <v>1</v>
      </c>
      <c r="AE8" s="17">
        <f>D10</f>
        <v>9400</v>
      </c>
      <c r="AF8" s="18">
        <f>IF(D9="d",MAX($A$5:$A$28) +1,RANK(AE8,$AE$6:$AE$17,0))</f>
        <v>4</v>
      </c>
      <c r="AG8" s="8">
        <f t="shared" si="0"/>
        <v>1</v>
      </c>
      <c r="AH8" s="22">
        <f t="shared" si="7"/>
        <v>4</v>
      </c>
      <c r="AI8" s="17">
        <f>G10</f>
        <v>9080</v>
      </c>
      <c r="AJ8">
        <f>IF(F9="d",MAX($A$5:$A$28) +1,RANK(AI8,$AI$6:$AI$17,0))</f>
        <v>1</v>
      </c>
      <c r="AK8" s="8">
        <f t="shared" si="1"/>
        <v>1</v>
      </c>
      <c r="AL8" s="22">
        <f t="shared" si="8"/>
        <v>1</v>
      </c>
      <c r="AM8" s="17">
        <f>J10</f>
        <v>7580</v>
      </c>
      <c r="AN8" s="18">
        <f t="shared" si="2"/>
        <v>1</v>
      </c>
      <c r="AO8" s="8">
        <f t="shared" si="9"/>
        <v>1</v>
      </c>
      <c r="AP8" s="22">
        <f t="shared" si="10"/>
        <v>1</v>
      </c>
      <c r="AQ8" s="17">
        <f>M10</f>
        <v>12520</v>
      </c>
      <c r="AR8" s="18">
        <f>IF(M9="d",MAX($A$5:$A$28) +1,RANK(AQ8,$AQ$6:$AQ$17,0))</f>
        <v>1</v>
      </c>
      <c r="AS8" s="8">
        <f t="shared" si="11"/>
        <v>1</v>
      </c>
      <c r="AT8" s="22">
        <f t="shared" si="12"/>
        <v>1</v>
      </c>
      <c r="AU8" s="11">
        <f>T9</f>
        <v>109</v>
      </c>
      <c r="AV8" s="11">
        <f>U9</f>
        <v>38580</v>
      </c>
      <c r="AW8">
        <f t="shared" si="13"/>
        <v>12</v>
      </c>
      <c r="AX8">
        <f t="shared" si="14"/>
        <v>12</v>
      </c>
      <c r="AY8">
        <f t="shared" si="15"/>
        <v>12.000120000000001</v>
      </c>
      <c r="AZ8">
        <f t="shared" si="16"/>
        <v>12</v>
      </c>
    </row>
    <row r="9" spans="1:52" ht="19.5" customHeight="1" x14ac:dyDescent="0.25">
      <c r="A9" s="169">
        <v>3</v>
      </c>
      <c r="B9" s="263" t="str">
        <f>'Zoznam tímov a pretekárov'!A7</f>
        <v>Dunajská Lužná MVDE</v>
      </c>
      <c r="C9" s="158" t="s">
        <v>70</v>
      </c>
      <c r="D9" s="265"/>
      <c r="E9" s="81"/>
      <c r="F9" s="158" t="s">
        <v>68</v>
      </c>
      <c r="G9" s="265"/>
      <c r="H9" s="81"/>
      <c r="I9" s="158" t="s">
        <v>69</v>
      </c>
      <c r="J9" s="265"/>
      <c r="K9" s="81"/>
      <c r="L9" s="158" t="s">
        <v>71</v>
      </c>
      <c r="M9" s="265"/>
      <c r="N9" s="81"/>
      <c r="O9" s="160">
        <f>SUM(E10+H10+K10+N10)</f>
        <v>7</v>
      </c>
      <c r="P9" s="268">
        <f>SUM(D10+G10+J10+M10)</f>
        <v>38580</v>
      </c>
      <c r="Q9" s="266">
        <f>AD8</f>
        <v>1</v>
      </c>
      <c r="T9" s="270">
        <f>O9+'1.kolo'!O9+'2.kolo'!O9</f>
        <v>109</v>
      </c>
      <c r="U9" s="268">
        <f>P9+'1.kolo'!P9+'2.kolo'!P9</f>
        <v>38580</v>
      </c>
      <c r="V9" s="266">
        <f>AZ8</f>
        <v>12</v>
      </c>
      <c r="Y9" s="12">
        <f>O11</f>
        <v>36</v>
      </c>
      <c r="Z9" s="13">
        <f>P11</f>
        <v>11220</v>
      </c>
      <c r="AA9" s="8">
        <f t="shared" si="3"/>
        <v>10</v>
      </c>
      <c r="AB9" s="8">
        <f t="shared" si="4"/>
        <v>11</v>
      </c>
      <c r="AC9" s="8">
        <f t="shared" si="5"/>
        <v>10.000109999999999</v>
      </c>
      <c r="AD9" s="24">
        <f t="shared" si="6"/>
        <v>11</v>
      </c>
      <c r="AE9" s="17">
        <f>D12</f>
        <v>560</v>
      </c>
      <c r="AF9" s="18">
        <f>IF(D11="d",MAX($A$5:$A$28) +1,RANK(AE9,$AE$6:$AE$17,0))</f>
        <v>12</v>
      </c>
      <c r="AG9" s="8">
        <f t="shared" si="0"/>
        <v>1</v>
      </c>
      <c r="AH9" s="22">
        <f t="shared" si="7"/>
        <v>12</v>
      </c>
      <c r="AI9" s="17">
        <f>G12</f>
        <v>2040</v>
      </c>
      <c r="AJ9">
        <f>IF(F11="d",MAX($A$5:$A$28) +1,RANK(AI9,$AI$6:$AI$17,0))</f>
        <v>10</v>
      </c>
      <c r="AK9" s="8">
        <f t="shared" si="1"/>
        <v>1</v>
      </c>
      <c r="AL9" s="22">
        <f t="shared" si="8"/>
        <v>10</v>
      </c>
      <c r="AM9" s="17">
        <f>J12</f>
        <v>5940</v>
      </c>
      <c r="AN9" s="18">
        <f t="shared" si="2"/>
        <v>4</v>
      </c>
      <c r="AO9" s="8">
        <f t="shared" si="9"/>
        <v>1</v>
      </c>
      <c r="AP9" s="22">
        <f t="shared" si="10"/>
        <v>4</v>
      </c>
      <c r="AQ9" s="17">
        <f>M12</f>
        <v>2680</v>
      </c>
      <c r="AR9" s="18">
        <f>IF(M11="d",MAX($A$5:$A$28) +1,RANK(AQ9,$AQ$6:$AQ$17,0))</f>
        <v>10</v>
      </c>
      <c r="AS9" s="8">
        <f t="shared" si="11"/>
        <v>1</v>
      </c>
      <c r="AT9" s="22">
        <f t="shared" si="12"/>
        <v>10</v>
      </c>
      <c r="AU9" s="11">
        <f>T11</f>
        <v>73</v>
      </c>
      <c r="AV9" s="11">
        <f>U11</f>
        <v>221120</v>
      </c>
      <c r="AW9">
        <f t="shared" si="13"/>
        <v>6</v>
      </c>
      <c r="AX9">
        <f t="shared" si="14"/>
        <v>4</v>
      </c>
      <c r="AY9">
        <f t="shared" si="15"/>
        <v>6.0000400000000003</v>
      </c>
      <c r="AZ9">
        <f t="shared" si="16"/>
        <v>6</v>
      </c>
    </row>
    <row r="10" spans="1:52" ht="19.5" customHeight="1" thickBot="1" x14ac:dyDescent="0.3">
      <c r="A10" s="169"/>
      <c r="B10" s="264"/>
      <c r="C10" s="27">
        <v>7</v>
      </c>
      <c r="D10" s="28">
        <v>9400</v>
      </c>
      <c r="E10" s="32">
        <f>IF(ISBLANK(D10),0,IF(ISBLANK(C9),0,IF(E9 = "D",MAX($A$5:$A$28) + 1,AH8)))</f>
        <v>4</v>
      </c>
      <c r="F10" s="27">
        <v>1</v>
      </c>
      <c r="G10" s="28">
        <v>9080</v>
      </c>
      <c r="H10" s="32">
        <f>IF(ISBLANK(G10),0,IF(ISBLANK(F9),0,IF(H9 = "D",MAX($A$5:$A$28) + 1,AL8)))</f>
        <v>1</v>
      </c>
      <c r="I10" s="27">
        <v>8</v>
      </c>
      <c r="J10" s="28">
        <v>7580</v>
      </c>
      <c r="K10" s="32">
        <f>IF(ISBLANK(J10),0,IF(ISBLANK(I9),0,IF(K9 = "D",MAX($A$5:$A$28) + 1,AP8)))</f>
        <v>1</v>
      </c>
      <c r="L10" s="27">
        <v>10</v>
      </c>
      <c r="M10" s="28">
        <v>12520</v>
      </c>
      <c r="N10" s="32">
        <f>IF(ISBLANK(M10),0,IF(ISBLANK(L9),0,IF(N9 = "D",MAX($A$5:$A$28) + 1,AT8)))</f>
        <v>1</v>
      </c>
      <c r="O10" s="161"/>
      <c r="P10" s="269"/>
      <c r="Q10" s="267"/>
      <c r="T10" s="271"/>
      <c r="U10" s="269"/>
      <c r="V10" s="267"/>
      <c r="Y10" s="12">
        <f>O13</f>
        <v>21</v>
      </c>
      <c r="Z10" s="13">
        <f>P13</f>
        <v>25640</v>
      </c>
      <c r="AA10" s="8">
        <f t="shared" si="3"/>
        <v>4</v>
      </c>
      <c r="AB10" s="8">
        <f t="shared" si="4"/>
        <v>4</v>
      </c>
      <c r="AC10" s="8">
        <f t="shared" si="5"/>
        <v>4.0000400000000003</v>
      </c>
      <c r="AD10" s="24">
        <f t="shared" si="6"/>
        <v>4</v>
      </c>
      <c r="AE10" s="17">
        <f>D14</f>
        <v>10900</v>
      </c>
      <c r="AF10" s="18">
        <f>IF(D13="d",MAX($A$5:$A$28) +1,RANK(AE10,$AE$6:$AE$17,0))</f>
        <v>2</v>
      </c>
      <c r="AG10" s="8">
        <f t="shared" si="0"/>
        <v>1</v>
      </c>
      <c r="AH10" s="22">
        <f t="shared" si="7"/>
        <v>2</v>
      </c>
      <c r="AI10" s="17">
        <f>G14</f>
        <v>6640</v>
      </c>
      <c r="AJ10">
        <f>IF(F13="d",MAX($A$5:$A$28) +1,RANK(AI10,$AI$6:$AI$17,0))</f>
        <v>4</v>
      </c>
      <c r="AK10" s="8">
        <f t="shared" si="1"/>
        <v>1</v>
      </c>
      <c r="AL10" s="22">
        <f t="shared" si="8"/>
        <v>4</v>
      </c>
      <c r="AM10" s="17">
        <f>J14</f>
        <v>1700</v>
      </c>
      <c r="AN10" s="18">
        <f t="shared" si="2"/>
        <v>10</v>
      </c>
      <c r="AO10" s="8">
        <f t="shared" si="9"/>
        <v>1</v>
      </c>
      <c r="AP10" s="22">
        <f t="shared" si="10"/>
        <v>10</v>
      </c>
      <c r="AQ10" s="17">
        <f>M14</f>
        <v>6400</v>
      </c>
      <c r="AR10" s="18">
        <f>IF(M13="d",MAX($A$5:$A$28) +1,RANK(AQ10,$AQ$6:$AQ$17,0))</f>
        <v>5</v>
      </c>
      <c r="AS10" s="8">
        <f t="shared" si="11"/>
        <v>1</v>
      </c>
      <c r="AT10" s="22">
        <f>IF(AS10 &gt; 1,IF(MOD(AS10,2) = 0,(AR10*AS10+AS10-1)/AS10,(AR10*AS10+AS10)/AS10),IF(AS10=1,AR10,(AR10*AS10+AS10-1)/AS10))</f>
        <v>5</v>
      </c>
      <c r="AU10" s="11">
        <f>T13</f>
        <v>49</v>
      </c>
      <c r="AV10" s="11">
        <f>U13</f>
        <v>255015</v>
      </c>
      <c r="AW10">
        <f t="shared" si="13"/>
        <v>1</v>
      </c>
      <c r="AX10">
        <f t="shared" si="14"/>
        <v>1</v>
      </c>
      <c r="AY10">
        <f t="shared" si="15"/>
        <v>1.0000100000000001</v>
      </c>
      <c r="AZ10">
        <f t="shared" si="16"/>
        <v>1</v>
      </c>
    </row>
    <row r="11" spans="1:52" ht="19.5" customHeight="1" x14ac:dyDescent="0.25">
      <c r="A11" s="154">
        <v>4</v>
      </c>
      <c r="B11" s="263" t="str">
        <f>'Zoznam tímov a pretekárov'!A9</f>
        <v>Dunajská Streda Arapaima FFT</v>
      </c>
      <c r="C11" s="158" t="s">
        <v>64</v>
      </c>
      <c r="D11" s="265"/>
      <c r="E11" s="81"/>
      <c r="F11" s="158" t="s">
        <v>67</v>
      </c>
      <c r="G11" s="265"/>
      <c r="H11" s="81"/>
      <c r="I11" s="158" t="s">
        <v>65</v>
      </c>
      <c r="J11" s="265"/>
      <c r="K11" s="81"/>
      <c r="L11" s="158" t="s">
        <v>66</v>
      </c>
      <c r="M11" s="265"/>
      <c r="N11" s="81"/>
      <c r="O11" s="160">
        <f>SUM(E12+H12+K12+N12)</f>
        <v>36</v>
      </c>
      <c r="P11" s="268">
        <f>SUM(D12+G12+J12+M12)</f>
        <v>11220</v>
      </c>
      <c r="Q11" s="266">
        <f>AD9</f>
        <v>11</v>
      </c>
      <c r="T11" s="270">
        <f>O11+'1.kolo'!O11+'2.kolo'!O11</f>
        <v>73</v>
      </c>
      <c r="U11" s="268">
        <f>P11+'1.kolo'!P11+'2.kolo'!P11</f>
        <v>221120</v>
      </c>
      <c r="V11" s="266">
        <f>AZ9</f>
        <v>6</v>
      </c>
      <c r="Y11" s="12">
        <f>O15</f>
        <v>32</v>
      </c>
      <c r="Z11" s="13">
        <f>P15</f>
        <v>14520</v>
      </c>
      <c r="AA11" s="8">
        <f t="shared" si="3"/>
        <v>8</v>
      </c>
      <c r="AB11" s="8">
        <f t="shared" si="4"/>
        <v>8</v>
      </c>
      <c r="AC11" s="8">
        <f t="shared" si="5"/>
        <v>8.0000800000000005</v>
      </c>
      <c r="AD11" s="24">
        <f t="shared" si="6"/>
        <v>8</v>
      </c>
      <c r="AE11" s="17">
        <f>D16</f>
        <v>2660</v>
      </c>
      <c r="AF11" s="18">
        <f>IF(D15="d",MAX($A$5:$A$28) +1,RANK(AE11,$AE$6:$AE$17,0))</f>
        <v>9</v>
      </c>
      <c r="AG11" s="8">
        <f t="shared" si="0"/>
        <v>1</v>
      </c>
      <c r="AH11" s="22">
        <f t="shared" si="7"/>
        <v>9</v>
      </c>
      <c r="AI11" s="17">
        <f>G16</f>
        <v>1480</v>
      </c>
      <c r="AJ11">
        <f>IF(F15="d",MAX($A$5:$A$28) +1,RANK(AI11,$AI$6:$AI$17,0))</f>
        <v>11</v>
      </c>
      <c r="AK11" s="8">
        <f t="shared" si="1"/>
        <v>1</v>
      </c>
      <c r="AL11" s="22">
        <f t="shared" si="8"/>
        <v>11</v>
      </c>
      <c r="AM11" s="17">
        <f>J16</f>
        <v>7340</v>
      </c>
      <c r="AN11" s="18">
        <f t="shared" si="2"/>
        <v>3</v>
      </c>
      <c r="AO11" s="8">
        <f t="shared" si="9"/>
        <v>1</v>
      </c>
      <c r="AP11" s="22">
        <f t="shared" si="10"/>
        <v>3</v>
      </c>
      <c r="AQ11" s="17">
        <f>M16</f>
        <v>3040</v>
      </c>
      <c r="AR11" s="18">
        <f>IF(M15="d",MAX($A$5:$A$28) +1,RANK(AQ11,$AQ$6:$AQ$17,0))</f>
        <v>9</v>
      </c>
      <c r="AS11" s="8">
        <f t="shared" si="11"/>
        <v>1</v>
      </c>
      <c r="AT11" s="22">
        <f t="shared" si="12"/>
        <v>9</v>
      </c>
      <c r="AU11" s="11">
        <f>T15</f>
        <v>74</v>
      </c>
      <c r="AV11" s="11">
        <f>U15</f>
        <v>206645</v>
      </c>
      <c r="AW11">
        <f t="shared" si="13"/>
        <v>7</v>
      </c>
      <c r="AX11">
        <f t="shared" si="14"/>
        <v>7</v>
      </c>
      <c r="AY11">
        <f t="shared" si="15"/>
        <v>7.00007</v>
      </c>
      <c r="AZ11">
        <f t="shared" si="16"/>
        <v>7</v>
      </c>
    </row>
    <row r="12" spans="1:52" ht="19.5" customHeight="1" thickBot="1" x14ac:dyDescent="0.3">
      <c r="A12" s="155"/>
      <c r="B12" s="264"/>
      <c r="C12" s="27">
        <v>9</v>
      </c>
      <c r="D12" s="28">
        <v>560</v>
      </c>
      <c r="E12" s="32">
        <f>IF(ISBLANK(D12),0,IF(ISBLANK(C11),0,IF(E11 = "D",MAX($A$5:$A$28) + 1,AH9)))</f>
        <v>12</v>
      </c>
      <c r="F12" s="27">
        <v>12</v>
      </c>
      <c r="G12" s="28">
        <v>2040</v>
      </c>
      <c r="H12" s="32">
        <f>IF(ISBLANK(G12),0,IF(ISBLANK(F11),0,IF(H11 = "D",MAX($A$5:$A$28) + 1,AL9)))</f>
        <v>10</v>
      </c>
      <c r="I12" s="27">
        <v>9</v>
      </c>
      <c r="J12" s="28">
        <v>5940</v>
      </c>
      <c r="K12" s="32">
        <f>IF(ISBLANK(J12),0,IF(ISBLANK(I11),0,IF(K11 = "D",MAX($A$5:$A$28) + 1,AP9)))</f>
        <v>4</v>
      </c>
      <c r="L12" s="27">
        <v>5</v>
      </c>
      <c r="M12" s="28">
        <v>2680</v>
      </c>
      <c r="N12" s="32">
        <f>IF(ISBLANK(M12),0,IF(ISBLANK(L11),0,IF(N11 = "D",MAX($A$5:$A$28) + 1,AT9)))</f>
        <v>10</v>
      </c>
      <c r="O12" s="161"/>
      <c r="P12" s="269"/>
      <c r="Q12" s="267"/>
      <c r="T12" s="271"/>
      <c r="U12" s="269"/>
      <c r="V12" s="267"/>
      <c r="W12" s="21"/>
      <c r="Y12" s="12">
        <f>O17</f>
        <v>29</v>
      </c>
      <c r="Z12" s="13">
        <f>P17</f>
        <v>16880</v>
      </c>
      <c r="AA12" s="8">
        <f t="shared" si="3"/>
        <v>7</v>
      </c>
      <c r="AB12" s="8">
        <f t="shared" si="4"/>
        <v>7</v>
      </c>
      <c r="AC12" s="8">
        <f t="shared" si="5"/>
        <v>7.00007</v>
      </c>
      <c r="AD12" s="24">
        <f t="shared" si="6"/>
        <v>7</v>
      </c>
      <c r="AE12" s="17">
        <f>D18</f>
        <v>2680</v>
      </c>
      <c r="AF12" s="18">
        <f>IF(D17="d",MAX($A$5:$A$28) +1,RANK(AE12,$AE$6:$AE$17,0))</f>
        <v>8</v>
      </c>
      <c r="AG12" s="8">
        <f t="shared" si="0"/>
        <v>1</v>
      </c>
      <c r="AH12" s="22">
        <f t="shared" si="7"/>
        <v>8</v>
      </c>
      <c r="AI12" s="17">
        <f>G18</f>
        <v>5580</v>
      </c>
      <c r="AJ12">
        <f>IF(F17="d",MAX($A$5:$A$28) +1,RANK(AI12,$AI$6:$AI$17,0))</f>
        <v>6</v>
      </c>
      <c r="AK12" s="8">
        <f t="shared" si="1"/>
        <v>1</v>
      </c>
      <c r="AL12" s="22">
        <f t="shared" si="8"/>
        <v>6</v>
      </c>
      <c r="AM12" s="17">
        <f>J18</f>
        <v>1580</v>
      </c>
      <c r="AN12" s="18">
        <f t="shared" si="2"/>
        <v>11</v>
      </c>
      <c r="AO12" s="8">
        <f t="shared" si="9"/>
        <v>1</v>
      </c>
      <c r="AP12" s="22">
        <f t="shared" si="10"/>
        <v>11</v>
      </c>
      <c r="AQ12" s="17">
        <f>M18</f>
        <v>7040</v>
      </c>
      <c r="AR12" s="18">
        <f>IF(M17="d",MAX($A$5:$A$28) +1,RANK(AQ12,$AQ$6:$AQ$17,0))</f>
        <v>4</v>
      </c>
      <c r="AS12" s="8">
        <f t="shared" si="11"/>
        <v>1</v>
      </c>
      <c r="AT12" s="22">
        <f t="shared" si="12"/>
        <v>4</v>
      </c>
      <c r="AU12" s="11">
        <f>T17</f>
        <v>72</v>
      </c>
      <c r="AV12" s="11">
        <f>U17</f>
        <v>220930</v>
      </c>
      <c r="AW12">
        <f t="shared" si="13"/>
        <v>5</v>
      </c>
      <c r="AX12">
        <f t="shared" si="14"/>
        <v>5</v>
      </c>
      <c r="AY12">
        <f t="shared" si="15"/>
        <v>5.0000499999999999</v>
      </c>
      <c r="AZ12">
        <f t="shared" si="16"/>
        <v>5</v>
      </c>
    </row>
    <row r="13" spans="1:52" ht="19.5" customHeight="1" x14ac:dyDescent="0.25">
      <c r="A13" s="169">
        <v>5</v>
      </c>
      <c r="B13" s="263" t="str">
        <f>'Zoznam tímov a pretekárov'!A11</f>
        <v>Dunajská Streda Arapaima MT</v>
      </c>
      <c r="C13" s="158" t="s">
        <v>74</v>
      </c>
      <c r="D13" s="265"/>
      <c r="E13" s="81"/>
      <c r="F13" s="158" t="s">
        <v>73</v>
      </c>
      <c r="G13" s="265"/>
      <c r="H13" s="81"/>
      <c r="I13" s="158" t="s">
        <v>75</v>
      </c>
      <c r="J13" s="265"/>
      <c r="K13" s="81"/>
      <c r="L13" s="158" t="s">
        <v>72</v>
      </c>
      <c r="M13" s="265"/>
      <c r="N13" s="81"/>
      <c r="O13" s="160">
        <f>SUM(E14+H14+K14+N14)</f>
        <v>21</v>
      </c>
      <c r="P13" s="268">
        <f>SUM(D14+G14+J14+M14)</f>
        <v>25640</v>
      </c>
      <c r="Q13" s="266">
        <f>AD10</f>
        <v>4</v>
      </c>
      <c r="T13" s="270">
        <f>O13+'1.kolo'!O13+'2.kolo'!O13</f>
        <v>49</v>
      </c>
      <c r="U13" s="268">
        <f>P13+'1.kolo'!P13+'2.kolo'!P13</f>
        <v>255015</v>
      </c>
      <c r="V13" s="266">
        <f>AZ10</f>
        <v>1</v>
      </c>
      <c r="W13" s="21"/>
      <c r="Y13" s="12">
        <f>O19</f>
        <v>12</v>
      </c>
      <c r="Z13" s="13">
        <f>P19</f>
        <v>35760</v>
      </c>
      <c r="AA13" s="8">
        <f t="shared" si="3"/>
        <v>2</v>
      </c>
      <c r="AB13" s="8">
        <f t="shared" si="4"/>
        <v>2</v>
      </c>
      <c r="AC13" s="8">
        <f t="shared" si="5"/>
        <v>2.0000200000000001</v>
      </c>
      <c r="AD13" s="24">
        <f t="shared" si="6"/>
        <v>2</v>
      </c>
      <c r="AE13" s="17">
        <f>D20</f>
        <v>16200</v>
      </c>
      <c r="AF13" s="18">
        <f>IF(D19="d",MAX($A$5:$A$28) +1,RANK(AE13,$AE$6:$AE$17,0))</f>
        <v>1</v>
      </c>
      <c r="AG13" s="8">
        <f t="shared" si="0"/>
        <v>1</v>
      </c>
      <c r="AH13" s="22">
        <f t="shared" si="7"/>
        <v>1</v>
      </c>
      <c r="AI13" s="17">
        <f>G20</f>
        <v>8460</v>
      </c>
      <c r="AJ13">
        <f>IF(F19="d",MAX($A$5:$A$28) +1,RANK(AI13,$AI$6:$AI$17,0))</f>
        <v>2</v>
      </c>
      <c r="AK13" s="8">
        <f t="shared" si="1"/>
        <v>1</v>
      </c>
      <c r="AL13" s="22">
        <f t="shared" si="8"/>
        <v>2</v>
      </c>
      <c r="AM13" s="17">
        <f>J20</f>
        <v>7500</v>
      </c>
      <c r="AN13" s="18">
        <f t="shared" si="2"/>
        <v>2</v>
      </c>
      <c r="AO13" s="8">
        <f t="shared" si="9"/>
        <v>1</v>
      </c>
      <c r="AP13" s="22">
        <f t="shared" si="10"/>
        <v>2</v>
      </c>
      <c r="AQ13" s="17">
        <f>M20</f>
        <v>3600</v>
      </c>
      <c r="AR13" s="18">
        <f>IF(M19="d",MAX($A$5:$A$28) +1,RANK(AQ13,$AQ$6:$AQ$17,0))</f>
        <v>7</v>
      </c>
      <c r="AS13" s="8">
        <f t="shared" si="11"/>
        <v>1</v>
      </c>
      <c r="AT13" s="22">
        <f t="shared" si="12"/>
        <v>7</v>
      </c>
      <c r="AU13" s="11">
        <f>T19</f>
        <v>65</v>
      </c>
      <c r="AV13" s="11">
        <f>U19</f>
        <v>206960</v>
      </c>
      <c r="AW13">
        <f t="shared" si="13"/>
        <v>4</v>
      </c>
      <c r="AX13">
        <f t="shared" si="14"/>
        <v>6</v>
      </c>
      <c r="AY13">
        <f t="shared" si="15"/>
        <v>4.0000600000000004</v>
      </c>
      <c r="AZ13">
        <f t="shared" si="16"/>
        <v>4</v>
      </c>
    </row>
    <row r="14" spans="1:52" ht="19.5" customHeight="1" thickBot="1" x14ac:dyDescent="0.3">
      <c r="A14" s="169"/>
      <c r="B14" s="264"/>
      <c r="C14" s="27">
        <v>2</v>
      </c>
      <c r="D14" s="28">
        <v>10900</v>
      </c>
      <c r="E14" s="32">
        <f>IF(ISBLANK(D14),0,IF(ISBLANK(C13),0,IF(E13 = "D",MAX($A$5:$A$28) + 1,AH10)))</f>
        <v>2</v>
      </c>
      <c r="F14" s="27">
        <v>8</v>
      </c>
      <c r="G14" s="28">
        <v>6640</v>
      </c>
      <c r="H14" s="32">
        <f>IF(ISBLANK(G14),0,IF(ISBLANK(F13),0,IF(H13 = "D",MAX($A$5:$A$28) + 1,AL10)))</f>
        <v>4</v>
      </c>
      <c r="I14" s="27">
        <v>12</v>
      </c>
      <c r="J14" s="28">
        <v>1700</v>
      </c>
      <c r="K14" s="32">
        <f>IF(ISBLANK(J14),0,IF(ISBLANK(I13),0,IF(K13 = "D",MAX($A$5:$A$28) + 1,AP10)))</f>
        <v>10</v>
      </c>
      <c r="L14" s="27">
        <v>8</v>
      </c>
      <c r="M14" s="28">
        <v>6400</v>
      </c>
      <c r="N14" s="32">
        <f>IF(ISBLANK(M14),0,IF(ISBLANK(L13),0,IF(N13 = "D",MAX($A$5:$A$28) + 1,AT10)))</f>
        <v>5</v>
      </c>
      <c r="O14" s="161"/>
      <c r="P14" s="269"/>
      <c r="Q14" s="267"/>
      <c r="T14" s="271"/>
      <c r="U14" s="269"/>
      <c r="V14" s="267"/>
      <c r="W14" s="21"/>
      <c r="Y14" s="12">
        <f>O21</f>
        <v>20</v>
      </c>
      <c r="Z14" s="13">
        <f>P21</f>
        <v>25820</v>
      </c>
      <c r="AA14" s="8">
        <f t="shared" si="3"/>
        <v>3</v>
      </c>
      <c r="AB14" s="8">
        <f t="shared" si="4"/>
        <v>3</v>
      </c>
      <c r="AC14" s="8">
        <f t="shared" si="5"/>
        <v>3.0000300000000002</v>
      </c>
      <c r="AD14" s="24">
        <f t="shared" si="6"/>
        <v>3</v>
      </c>
      <c r="AE14" s="17">
        <f>D22</f>
        <v>10440</v>
      </c>
      <c r="AF14" s="18">
        <f>IF(D21="d",MAX($A$5:$A$28) +1,RANK(AE14,$AE$6:$AE$17,0))</f>
        <v>3</v>
      </c>
      <c r="AG14" s="8">
        <f t="shared" si="0"/>
        <v>1</v>
      </c>
      <c r="AH14" s="22">
        <f t="shared" si="7"/>
        <v>3</v>
      </c>
      <c r="AI14" s="17">
        <f>G22</f>
        <v>3880</v>
      </c>
      <c r="AJ14">
        <f>IF(F21="d",MAX($A$5:$A$28) +1,RANK(AI14,$AI$6:$AI$17,0))</f>
        <v>8</v>
      </c>
      <c r="AK14" s="8">
        <f t="shared" si="1"/>
        <v>1</v>
      </c>
      <c r="AL14" s="22">
        <f t="shared" si="8"/>
        <v>8</v>
      </c>
      <c r="AM14" s="17">
        <f>J22</f>
        <v>3140</v>
      </c>
      <c r="AN14" s="18">
        <f t="shared" si="2"/>
        <v>6</v>
      </c>
      <c r="AO14" s="8">
        <f t="shared" si="9"/>
        <v>1</v>
      </c>
      <c r="AP14" s="22">
        <f t="shared" si="10"/>
        <v>6</v>
      </c>
      <c r="AQ14" s="17">
        <f>M22</f>
        <v>8360</v>
      </c>
      <c r="AR14" s="18">
        <f>IF(M21="d",MAX($A$5:$A$28) +1,RANK(AQ14,$AQ$6:$AQ$17,0))</f>
        <v>3</v>
      </c>
      <c r="AS14" s="8">
        <f t="shared" si="11"/>
        <v>1</v>
      </c>
      <c r="AT14" s="22">
        <f>IF(AS14 &gt; 1,IF(MOD(AS14,2) = 0,(AR14*AS14+AS14-1)/AS14,(AR14*AS14+AS14)/AS14),IF(AS14=1,AR14,(AR14*AS14+AS14-1)/AS14))</f>
        <v>3</v>
      </c>
      <c r="AU14" s="11">
        <f>T21</f>
        <v>54</v>
      </c>
      <c r="AV14" s="11">
        <f>U21</f>
        <v>228795</v>
      </c>
      <c r="AW14">
        <f t="shared" si="13"/>
        <v>2</v>
      </c>
      <c r="AX14">
        <f t="shared" si="14"/>
        <v>2</v>
      </c>
      <c r="AY14">
        <f t="shared" si="15"/>
        <v>2.0000200000000001</v>
      </c>
      <c r="AZ14">
        <f t="shared" si="16"/>
        <v>2</v>
      </c>
    </row>
    <row r="15" spans="1:52" ht="19.5" customHeight="1" x14ac:dyDescent="0.25">
      <c r="A15" s="154">
        <v>6</v>
      </c>
      <c r="B15" s="263" t="str">
        <f>'Zoznam tímov a pretekárov'!A13</f>
        <v>Dunajská Streda Haldorádo</v>
      </c>
      <c r="C15" s="158" t="s">
        <v>76</v>
      </c>
      <c r="D15" s="265"/>
      <c r="E15" s="81"/>
      <c r="F15" s="158" t="s">
        <v>77</v>
      </c>
      <c r="G15" s="265"/>
      <c r="H15" s="81"/>
      <c r="I15" s="158" t="s">
        <v>99</v>
      </c>
      <c r="J15" s="265"/>
      <c r="K15" s="81"/>
      <c r="L15" s="158" t="s">
        <v>78</v>
      </c>
      <c r="M15" s="265"/>
      <c r="N15" s="81"/>
      <c r="O15" s="160">
        <f>SUM(E16+H16+K16+N16)</f>
        <v>32</v>
      </c>
      <c r="P15" s="268">
        <f>SUM(D16+G16+J16+M16)</f>
        <v>14520</v>
      </c>
      <c r="Q15" s="266">
        <f>AD11</f>
        <v>8</v>
      </c>
      <c r="T15" s="270">
        <f>O15+'1.kolo'!O15+'2.kolo'!O15</f>
        <v>74</v>
      </c>
      <c r="U15" s="268">
        <f>P15+'1.kolo'!P15+'2.kolo'!P15</f>
        <v>206645</v>
      </c>
      <c r="V15" s="266">
        <f>AZ11</f>
        <v>7</v>
      </c>
      <c r="Y15" s="12">
        <f>O23</f>
        <v>36</v>
      </c>
      <c r="Z15" s="13">
        <f>P23</f>
        <v>11720</v>
      </c>
      <c r="AA15" s="8">
        <f t="shared" si="3"/>
        <v>10</v>
      </c>
      <c r="AB15" s="8">
        <f t="shared" si="4"/>
        <v>9</v>
      </c>
      <c r="AC15" s="8">
        <f t="shared" si="5"/>
        <v>10.00009</v>
      </c>
      <c r="AD15" s="24">
        <f t="shared" si="6"/>
        <v>10</v>
      </c>
      <c r="AE15" s="17">
        <f>D24</f>
        <v>2020</v>
      </c>
      <c r="AF15" s="18">
        <f>IF(D23="d",MAX($A$5:$A$28) +1,RANK(AE15,$AE$6:$AE$17,0))</f>
        <v>10</v>
      </c>
      <c r="AG15" s="8">
        <f t="shared" si="0"/>
        <v>1</v>
      </c>
      <c r="AH15" s="22">
        <f t="shared" si="7"/>
        <v>10</v>
      </c>
      <c r="AI15" s="17">
        <f>G24</f>
        <v>5820</v>
      </c>
      <c r="AJ15">
        <f>IF(F23="d",MAX($A$5:$A$28) +1,RANK(AI15,$AI$6:$AI$17,0))</f>
        <v>5</v>
      </c>
      <c r="AK15" s="8">
        <f t="shared" si="1"/>
        <v>1</v>
      </c>
      <c r="AL15" s="22">
        <f t="shared" si="8"/>
        <v>5</v>
      </c>
      <c r="AM15" s="17">
        <f>J24</f>
        <v>1800</v>
      </c>
      <c r="AN15" s="18">
        <f t="shared" si="2"/>
        <v>9</v>
      </c>
      <c r="AO15" s="8">
        <f t="shared" si="9"/>
        <v>1</v>
      </c>
      <c r="AP15" s="22">
        <f t="shared" si="10"/>
        <v>9</v>
      </c>
      <c r="AQ15" s="17">
        <f>M24</f>
        <v>2080</v>
      </c>
      <c r="AR15" s="18">
        <f>IF(M23="d",MAX($A$5:$A$28) +1,RANK(AQ15,$AQ$6:$AQ$17,0))</f>
        <v>12</v>
      </c>
      <c r="AS15" s="8">
        <f t="shared" si="11"/>
        <v>1</v>
      </c>
      <c r="AT15" s="22">
        <f t="shared" si="12"/>
        <v>12</v>
      </c>
      <c r="AU15" s="11">
        <f>T23</f>
        <v>84</v>
      </c>
      <c r="AV15" s="11">
        <f>U23</f>
        <v>193495</v>
      </c>
      <c r="AW15">
        <f t="shared" si="13"/>
        <v>9</v>
      </c>
      <c r="AX15">
        <f t="shared" si="14"/>
        <v>9</v>
      </c>
      <c r="AY15">
        <f t="shared" si="15"/>
        <v>9.0000900000000001</v>
      </c>
      <c r="AZ15">
        <f t="shared" si="16"/>
        <v>9</v>
      </c>
    </row>
    <row r="16" spans="1:52" ht="19.5" customHeight="1" thickBot="1" x14ac:dyDescent="0.3">
      <c r="A16" s="155"/>
      <c r="B16" s="264"/>
      <c r="C16" s="27">
        <v>8</v>
      </c>
      <c r="D16" s="28">
        <v>2660</v>
      </c>
      <c r="E16" s="32">
        <f>IF(ISBLANK(D16),0,IF(ISBLANK(C15),0,IF(E15 = "D",MAX($A$5:$A$28) + 1,AH11)))</f>
        <v>9</v>
      </c>
      <c r="F16" s="27">
        <v>5</v>
      </c>
      <c r="G16" s="28">
        <v>1480</v>
      </c>
      <c r="H16" s="32">
        <f>IF(ISBLANK(G16),0,IF(ISBLANK(F15),0,IF(H15 = "D",MAX($A$5:$A$28) + 1,AL11)))</f>
        <v>11</v>
      </c>
      <c r="I16" s="27">
        <v>1</v>
      </c>
      <c r="J16" s="28">
        <v>7340</v>
      </c>
      <c r="K16" s="32">
        <f>IF(ISBLANK(J16),0,IF(ISBLANK(I15),0,IF(K15 = "D",MAX($A$5:$A$28) + 1,AP11)))</f>
        <v>3</v>
      </c>
      <c r="L16" s="27">
        <v>6</v>
      </c>
      <c r="M16" s="28">
        <v>3040</v>
      </c>
      <c r="N16" s="32">
        <f>IF(ISBLANK(M16),0,IF(ISBLANK(L15),0,IF(N15 = "D",MAX($A$5:$A$28) + 1,AT11)))</f>
        <v>9</v>
      </c>
      <c r="O16" s="161"/>
      <c r="P16" s="269"/>
      <c r="Q16" s="267"/>
      <c r="T16" s="271"/>
      <c r="U16" s="269"/>
      <c r="V16" s="267"/>
      <c r="Y16" s="12">
        <f>O25</f>
        <v>38</v>
      </c>
      <c r="Z16" s="13">
        <f>P25</f>
        <v>10180</v>
      </c>
      <c r="AA16" s="8">
        <f t="shared" si="3"/>
        <v>12</v>
      </c>
      <c r="AB16" s="8">
        <f t="shared" si="4"/>
        <v>12</v>
      </c>
      <c r="AC16" s="8">
        <f t="shared" si="5"/>
        <v>12.000120000000001</v>
      </c>
      <c r="AD16" s="24">
        <f t="shared" si="6"/>
        <v>12</v>
      </c>
      <c r="AE16" s="17">
        <f>D26</f>
        <v>1560</v>
      </c>
      <c r="AF16" s="18">
        <f>IF(D25="d",MAX($A$5:$A$28) +1,RANK(AE16,$AE$6:$AE$17,0))</f>
        <v>11</v>
      </c>
      <c r="AG16" s="8">
        <f t="shared" si="0"/>
        <v>1</v>
      </c>
      <c r="AH16" s="22">
        <f t="shared" si="7"/>
        <v>11</v>
      </c>
      <c r="AI16" s="17">
        <f>G26</f>
        <v>4660</v>
      </c>
      <c r="AJ16">
        <f>IF(F25="d",MAX($A$5:$A$28) +1,RANK(AI16,$AI$6:$AI$17,0))</f>
        <v>7</v>
      </c>
      <c r="AK16" s="8">
        <f t="shared" si="1"/>
        <v>1</v>
      </c>
      <c r="AL16" s="22">
        <f t="shared" si="8"/>
        <v>7</v>
      </c>
      <c r="AM16" s="17">
        <f>J26</f>
        <v>740</v>
      </c>
      <c r="AN16" s="18">
        <f t="shared" si="2"/>
        <v>12</v>
      </c>
      <c r="AO16" s="8">
        <f t="shared" si="9"/>
        <v>1</v>
      </c>
      <c r="AP16" s="22">
        <f t="shared" si="10"/>
        <v>12</v>
      </c>
      <c r="AQ16" s="17">
        <f>M26</f>
        <v>3220</v>
      </c>
      <c r="AR16" s="18">
        <f>IF(M25="d",MAX($A$5:$A$28) +1,RANK(AQ16,$AQ$6:$AQ$17,0))</f>
        <v>8</v>
      </c>
      <c r="AS16" s="8">
        <f t="shared" si="11"/>
        <v>1</v>
      </c>
      <c r="AT16" s="22">
        <f t="shared" si="12"/>
        <v>8</v>
      </c>
      <c r="AU16" s="11">
        <f>T25</f>
        <v>82</v>
      </c>
      <c r="AV16" s="11">
        <f>U25</f>
        <v>205905</v>
      </c>
      <c r="AW16">
        <f t="shared" si="13"/>
        <v>8</v>
      </c>
      <c r="AX16">
        <f t="shared" si="14"/>
        <v>8</v>
      </c>
      <c r="AY16">
        <f t="shared" si="15"/>
        <v>8.0000800000000005</v>
      </c>
      <c r="AZ16">
        <f t="shared" si="16"/>
        <v>8</v>
      </c>
    </row>
    <row r="17" spans="1:52" ht="19.5" customHeight="1" thickBot="1" x14ac:dyDescent="0.3">
      <c r="A17" s="169">
        <v>7</v>
      </c>
      <c r="B17" s="263" t="str">
        <f>'Zoznam tímov a pretekárov'!A15</f>
        <v xml:space="preserve">Dunajská Streda Szenzál     </v>
      </c>
      <c r="C17" s="158" t="s">
        <v>80</v>
      </c>
      <c r="D17" s="265"/>
      <c r="E17" s="81"/>
      <c r="F17" s="158" t="s">
        <v>81</v>
      </c>
      <c r="G17" s="265"/>
      <c r="H17" s="81"/>
      <c r="I17" s="158" t="s">
        <v>79</v>
      </c>
      <c r="J17" s="265"/>
      <c r="K17" s="81"/>
      <c r="L17" s="158" t="s">
        <v>83</v>
      </c>
      <c r="M17" s="265"/>
      <c r="N17" s="81"/>
      <c r="O17" s="160">
        <f>SUM(E18+H18+K18+N18)</f>
        <v>29</v>
      </c>
      <c r="P17" s="268">
        <f>SUM(D18+G18+J18+M18)</f>
        <v>16880</v>
      </c>
      <c r="Q17" s="266">
        <f>AD12</f>
        <v>7</v>
      </c>
      <c r="T17" s="270">
        <f>O17+'1.kolo'!O17+'2.kolo'!O17</f>
        <v>72</v>
      </c>
      <c r="U17" s="268">
        <f>P17+'1.kolo'!P17+'2.kolo'!P17</f>
        <v>220930</v>
      </c>
      <c r="V17" s="266">
        <f>AZ12</f>
        <v>5</v>
      </c>
      <c r="Y17" s="14">
        <f>O27</f>
        <v>22</v>
      </c>
      <c r="Z17" s="15">
        <f>P27</f>
        <v>20920</v>
      </c>
      <c r="AA17" s="16">
        <f t="shared" si="3"/>
        <v>5</v>
      </c>
      <c r="AB17" s="16">
        <f t="shared" si="4"/>
        <v>5</v>
      </c>
      <c r="AC17" s="16">
        <f t="shared" si="5"/>
        <v>5.0000499999999999</v>
      </c>
      <c r="AD17" s="25">
        <f t="shared" si="6"/>
        <v>5</v>
      </c>
      <c r="AE17" s="19">
        <f>D28</f>
        <v>5000</v>
      </c>
      <c r="AF17" s="18">
        <f>IF(D27="d",MAX($A$5:$A$28) +1,RANK(AE17,$AE$6:$AE$17,0))</f>
        <v>6</v>
      </c>
      <c r="AG17" s="16">
        <f t="shared" si="0"/>
        <v>1</v>
      </c>
      <c r="AH17" s="23">
        <f t="shared" si="7"/>
        <v>6</v>
      </c>
      <c r="AI17" s="19">
        <f>G28</f>
        <v>2180</v>
      </c>
      <c r="AJ17" s="20">
        <f>IF(F27="d",MAX($A$5:$A$28) +1,RANK(AI17,$AI$6:$AI$17,0))</f>
        <v>9</v>
      </c>
      <c r="AK17" s="16">
        <f t="shared" si="1"/>
        <v>1</v>
      </c>
      <c r="AL17" s="23">
        <f t="shared" si="8"/>
        <v>9</v>
      </c>
      <c r="AM17" s="19">
        <f>J28</f>
        <v>4260</v>
      </c>
      <c r="AN17" s="18">
        <f t="shared" si="2"/>
        <v>5</v>
      </c>
      <c r="AO17" s="16">
        <f t="shared" si="9"/>
        <v>1</v>
      </c>
      <c r="AP17" s="23">
        <f t="shared" si="10"/>
        <v>5</v>
      </c>
      <c r="AQ17" s="19">
        <f>M28</f>
        <v>9480</v>
      </c>
      <c r="AR17" s="18">
        <f>IF(M27="d",MAX($A$5:$A$28) +1,RANK(AQ17,$AQ$6:$AQ$17,0))</f>
        <v>2</v>
      </c>
      <c r="AS17" s="16">
        <f t="shared" si="11"/>
        <v>1</v>
      </c>
      <c r="AT17" s="23">
        <f t="shared" si="12"/>
        <v>2</v>
      </c>
      <c r="AU17" s="11">
        <f>T27</f>
        <v>63</v>
      </c>
      <c r="AV17" s="11">
        <f>U27</f>
        <v>223220</v>
      </c>
      <c r="AW17">
        <f t="shared" si="13"/>
        <v>3</v>
      </c>
      <c r="AX17">
        <f t="shared" si="14"/>
        <v>3</v>
      </c>
      <c r="AY17">
        <f t="shared" si="15"/>
        <v>3.0000300000000002</v>
      </c>
      <c r="AZ17">
        <f t="shared" si="16"/>
        <v>3</v>
      </c>
    </row>
    <row r="18" spans="1:52" ht="19.5" customHeight="1" thickBot="1" x14ac:dyDescent="0.3">
      <c r="A18" s="169"/>
      <c r="B18" s="264"/>
      <c r="C18" s="27">
        <v>5</v>
      </c>
      <c r="D18" s="28">
        <v>2680</v>
      </c>
      <c r="E18" s="32">
        <f>IF(ISBLANK(D18),0,IF(ISBLANK(C17),0,IF(E17 = "D",MAX($A$5:$A$28) + 1,AH12)))</f>
        <v>8</v>
      </c>
      <c r="F18" s="27">
        <v>10</v>
      </c>
      <c r="G18" s="28">
        <v>5580</v>
      </c>
      <c r="H18" s="32">
        <f>IF(ISBLANK(G18),0,IF(ISBLANK(F17),0,IF(H17 = "D",MAX($A$5:$A$28) + 1,AL12)))</f>
        <v>6</v>
      </c>
      <c r="I18" s="27">
        <v>6</v>
      </c>
      <c r="J18" s="28">
        <v>1580</v>
      </c>
      <c r="K18" s="32">
        <f>IF(ISBLANK(J18),0,IF(ISBLANK(I17),0,IF(K17 = "D",MAX($A$5:$A$28) + 1,AP12)))</f>
        <v>11</v>
      </c>
      <c r="L18" s="27">
        <v>12</v>
      </c>
      <c r="M18" s="28">
        <v>7040</v>
      </c>
      <c r="N18" s="32">
        <f>IF(ISBLANK(M18),0,IF(ISBLANK(L17),0,IF(N17 = "D",MAX($A$5:$A$28) + 1,AT12)))</f>
        <v>4</v>
      </c>
      <c r="O18" s="161"/>
      <c r="P18" s="269"/>
      <c r="Q18" s="267"/>
      <c r="T18" s="271"/>
      <c r="U18" s="269"/>
      <c r="V18" s="267"/>
      <c r="AF18" s="10"/>
      <c r="AJ18" s="29"/>
      <c r="AK18" s="30"/>
      <c r="AL18" s="31"/>
    </row>
    <row r="19" spans="1:52" ht="19.5" customHeight="1" thickBot="1" x14ac:dyDescent="0.3">
      <c r="A19" s="154">
        <v>8</v>
      </c>
      <c r="B19" s="263" t="str">
        <f>'Zoznam tímov a pretekárov'!A17</f>
        <v xml:space="preserve">Galanta             Sensas </v>
      </c>
      <c r="C19" s="158" t="s">
        <v>86</v>
      </c>
      <c r="D19" s="265"/>
      <c r="E19" s="81"/>
      <c r="F19" s="158" t="s">
        <v>84</v>
      </c>
      <c r="G19" s="265"/>
      <c r="H19" s="81"/>
      <c r="I19" s="158" t="s">
        <v>108</v>
      </c>
      <c r="J19" s="265"/>
      <c r="K19" s="81"/>
      <c r="L19" s="158" t="s">
        <v>85</v>
      </c>
      <c r="M19" s="265"/>
      <c r="N19" s="81"/>
      <c r="O19" s="160">
        <f>SUM(E20+H20+K20+N20)</f>
        <v>12</v>
      </c>
      <c r="P19" s="268">
        <f>SUM(D20+G20+J20+M20)</f>
        <v>35760</v>
      </c>
      <c r="Q19" s="266">
        <f>AD13</f>
        <v>2</v>
      </c>
      <c r="T19" s="270">
        <f>O19+'1.kolo'!O19+'2.kolo'!O19</f>
        <v>65</v>
      </c>
      <c r="U19" s="268">
        <f>P19+'1.kolo'!P19+'2.kolo'!P19</f>
        <v>206960</v>
      </c>
      <c r="V19" s="266">
        <f>AZ13</f>
        <v>4</v>
      </c>
      <c r="AF19" s="10"/>
      <c r="AP19" s="21" t="s">
        <v>26</v>
      </c>
      <c r="AQ19" s="9" t="str">
        <f>IF(C5 = "D","0"," ")</f>
        <v xml:space="preserve"> </v>
      </c>
    </row>
    <row r="20" spans="1:52" ht="19.5" customHeight="1" thickBot="1" x14ac:dyDescent="0.3">
      <c r="A20" s="155"/>
      <c r="B20" s="264"/>
      <c r="C20" s="27">
        <v>6</v>
      </c>
      <c r="D20" s="28">
        <v>16200</v>
      </c>
      <c r="E20" s="32">
        <f>IF(ISBLANK(D20),0,IF(ISBLANK(C19),0,IF(E19 = "D",MAX($A$5:$A$28) + 1,AH13)))</f>
        <v>1</v>
      </c>
      <c r="F20" s="27">
        <v>4</v>
      </c>
      <c r="G20" s="28">
        <v>8460</v>
      </c>
      <c r="H20" s="32">
        <f>IF(ISBLANK(G20),0,IF(ISBLANK(F19),0,IF(H19 = "D",MAX($A$5:$A$28) + 1,AL13)))</f>
        <v>2</v>
      </c>
      <c r="I20" s="27">
        <v>2</v>
      </c>
      <c r="J20" s="28">
        <v>7500</v>
      </c>
      <c r="K20" s="32">
        <f>IF(ISBLANK(J20),0,IF(ISBLANK(I19),0,IF(K19 = "D",MAX($A$5:$A$28) + 1,AP13)))</f>
        <v>2</v>
      </c>
      <c r="L20" s="27">
        <v>2</v>
      </c>
      <c r="M20" s="28">
        <v>3600</v>
      </c>
      <c r="N20" s="32">
        <f>IF(ISBLANK(M20),0,IF(ISBLANK(L19),0,IF(N19 = "D",MAX($A$5:$A$28) + 1,AT13)))</f>
        <v>7</v>
      </c>
      <c r="O20" s="161"/>
      <c r="P20" s="269"/>
      <c r="Q20" s="267"/>
      <c r="T20" s="271"/>
      <c r="U20" s="269"/>
      <c r="V20" s="267"/>
      <c r="AF20" s="10"/>
      <c r="AP20" s="21" t="s">
        <v>27</v>
      </c>
    </row>
    <row r="21" spans="1:52" ht="19.5" customHeight="1" x14ac:dyDescent="0.25">
      <c r="A21" s="154">
        <v>9</v>
      </c>
      <c r="B21" s="263" t="str">
        <f>'Zoznam tímov a pretekárov'!A19</f>
        <v>Hlohovec</v>
      </c>
      <c r="C21" s="158" t="s">
        <v>52</v>
      </c>
      <c r="D21" s="265"/>
      <c r="E21" s="81"/>
      <c r="F21" s="158" t="s">
        <v>55</v>
      </c>
      <c r="G21" s="265"/>
      <c r="H21" s="81"/>
      <c r="I21" s="158" t="s">
        <v>54</v>
      </c>
      <c r="J21" s="265"/>
      <c r="K21" s="81"/>
      <c r="L21" s="158" t="s">
        <v>53</v>
      </c>
      <c r="M21" s="265"/>
      <c r="N21" s="81"/>
      <c r="O21" s="160">
        <f>SUM(E22+H22+K22+N22)</f>
        <v>20</v>
      </c>
      <c r="P21" s="268">
        <f>SUM(D22+G22+J22+M22)</f>
        <v>25820</v>
      </c>
      <c r="Q21" s="266">
        <f>AD14</f>
        <v>3</v>
      </c>
      <c r="T21" s="270">
        <f>O21+'1.kolo'!O21+'2.kolo'!O21</f>
        <v>54</v>
      </c>
      <c r="U21" s="268">
        <f>P21+'1.kolo'!P21+'2.kolo'!P21</f>
        <v>228795</v>
      </c>
      <c r="V21" s="266">
        <f>AZ14</f>
        <v>2</v>
      </c>
      <c r="AF21" s="10"/>
    </row>
    <row r="22" spans="1:52" ht="19.5" customHeight="1" thickBot="1" x14ac:dyDescent="0.3">
      <c r="A22" s="155"/>
      <c r="B22" s="264"/>
      <c r="C22" s="27">
        <v>1</v>
      </c>
      <c r="D22" s="28">
        <v>10440</v>
      </c>
      <c r="E22" s="32">
        <f>IF(ISBLANK(D22),0,IF(ISBLANK(C21),0,IF(E21 = "D",MAX($A$5:$A$28) + 1,AH14)))</f>
        <v>3</v>
      </c>
      <c r="F22" s="27">
        <v>11</v>
      </c>
      <c r="G22" s="28">
        <v>3880</v>
      </c>
      <c r="H22" s="32">
        <f>IF(ISBLANK(G22),0,IF(ISBLANK(F21),0,IF(H21 = "D",MAX($A$5:$A$28) + 1,AL14)))</f>
        <v>8</v>
      </c>
      <c r="I22" s="27">
        <v>4</v>
      </c>
      <c r="J22" s="28">
        <v>3140</v>
      </c>
      <c r="K22" s="32">
        <f>IF(ISBLANK(J22),0,IF(ISBLANK(I21),0,IF(K21 = "D",MAX($A$5:$A$28) + 1,AP14)))</f>
        <v>6</v>
      </c>
      <c r="L22" s="27">
        <v>4</v>
      </c>
      <c r="M22" s="28">
        <v>8360</v>
      </c>
      <c r="N22" s="32">
        <f>IF(ISBLANK(M22),0,IF(ISBLANK(L21),0,IF(N21 = "D",MAX($A$5:$A$28) + 1,AT14)))</f>
        <v>3</v>
      </c>
      <c r="O22" s="161"/>
      <c r="P22" s="269"/>
      <c r="Q22" s="267"/>
      <c r="T22" s="271"/>
      <c r="U22" s="269"/>
      <c r="V22" s="267"/>
      <c r="AF22" s="10"/>
    </row>
    <row r="23" spans="1:52" ht="19.5" customHeight="1" x14ac:dyDescent="0.25">
      <c r="A23" s="169">
        <v>10</v>
      </c>
      <c r="B23" s="263" t="str">
        <f>'Zoznam tímov a pretekárov'!A21</f>
        <v>Levice</v>
      </c>
      <c r="C23" s="158" t="s">
        <v>88</v>
      </c>
      <c r="D23" s="265"/>
      <c r="E23" s="81"/>
      <c r="F23" s="158" t="s">
        <v>89</v>
      </c>
      <c r="G23" s="265"/>
      <c r="H23" s="81"/>
      <c r="I23" s="158" t="s">
        <v>87</v>
      </c>
      <c r="J23" s="265"/>
      <c r="K23" s="81"/>
      <c r="L23" s="158" t="s">
        <v>90</v>
      </c>
      <c r="M23" s="265"/>
      <c r="N23" s="81"/>
      <c r="O23" s="160">
        <f>SUM(E24+H24+K24+N24)</f>
        <v>36</v>
      </c>
      <c r="P23" s="268">
        <f>SUM(D24+G24+J24+M24)</f>
        <v>11720</v>
      </c>
      <c r="Q23" s="266">
        <f>AD15</f>
        <v>10</v>
      </c>
      <c r="T23" s="270">
        <f>O23+'1.kolo'!O23+'2.kolo'!O23</f>
        <v>84</v>
      </c>
      <c r="U23" s="268">
        <f>P23+'1.kolo'!P23+'2.kolo'!P23</f>
        <v>193495</v>
      </c>
      <c r="V23" s="266">
        <f>AZ15</f>
        <v>9</v>
      </c>
      <c r="AF23" s="10"/>
    </row>
    <row r="24" spans="1:52" ht="19.5" customHeight="1" thickBot="1" x14ac:dyDescent="0.3">
      <c r="A24" s="169"/>
      <c r="B24" s="264"/>
      <c r="C24" s="27">
        <v>4</v>
      </c>
      <c r="D24" s="28">
        <v>2020</v>
      </c>
      <c r="E24" s="32">
        <f>IF(ISBLANK(D24),0,IF(ISBLANK(C23),0,IF(E23 = "D",MAX($A$5:$A$28) + 1,AH15)))</f>
        <v>10</v>
      </c>
      <c r="F24" s="27">
        <v>7</v>
      </c>
      <c r="G24" s="28">
        <v>5820</v>
      </c>
      <c r="H24" s="32">
        <f>IF(ISBLANK(G24),0,IF(ISBLANK(F23),0,IF(H23 = "D",MAX($A$5:$A$28) + 1,AL15)))</f>
        <v>5</v>
      </c>
      <c r="I24" s="27">
        <v>10</v>
      </c>
      <c r="J24" s="28">
        <v>1800</v>
      </c>
      <c r="K24" s="32">
        <f>IF(ISBLANK(J24),0,IF(ISBLANK(I23),0,IF(K23 = "D",MAX($A$5:$A$28) + 1,AP15)))</f>
        <v>9</v>
      </c>
      <c r="L24" s="27">
        <v>1</v>
      </c>
      <c r="M24" s="28">
        <v>2080</v>
      </c>
      <c r="N24" s="32">
        <f>IF(ISBLANK(M24),0,IF(ISBLANK(L23),0,IF(N23 = "D",MAX($A$5:$A$28) + 1,AT15)))</f>
        <v>12</v>
      </c>
      <c r="O24" s="161"/>
      <c r="P24" s="269"/>
      <c r="Q24" s="267"/>
      <c r="T24" s="271"/>
      <c r="U24" s="269"/>
      <c r="V24" s="267"/>
      <c r="AF24" s="10"/>
    </row>
    <row r="25" spans="1:52" ht="19.5" customHeight="1" x14ac:dyDescent="0.25">
      <c r="A25" s="154">
        <v>11</v>
      </c>
      <c r="B25" s="263" t="str">
        <f>'Zoznam tímov a pretekárov'!A23</f>
        <v>Marcelová -                            Yellowfish</v>
      </c>
      <c r="C25" s="158" t="s">
        <v>56</v>
      </c>
      <c r="D25" s="265"/>
      <c r="E25" s="81"/>
      <c r="F25" s="158" t="s">
        <v>91</v>
      </c>
      <c r="G25" s="265"/>
      <c r="H25" s="81"/>
      <c r="I25" s="158" t="s">
        <v>93</v>
      </c>
      <c r="J25" s="265"/>
      <c r="K25" s="81"/>
      <c r="L25" s="158" t="s">
        <v>92</v>
      </c>
      <c r="M25" s="265"/>
      <c r="N25" s="81"/>
      <c r="O25" s="160">
        <f>SUM(E26+H26+K26+N26)</f>
        <v>38</v>
      </c>
      <c r="P25" s="268">
        <f>SUM(D26+G26+J26+M26)</f>
        <v>10180</v>
      </c>
      <c r="Q25" s="266">
        <f>AD16</f>
        <v>12</v>
      </c>
      <c r="T25" s="270">
        <f>O25+'1.kolo'!O25+'2.kolo'!O25</f>
        <v>82</v>
      </c>
      <c r="U25" s="268">
        <f>P25+'1.kolo'!P25+'2.kolo'!P25</f>
        <v>205905</v>
      </c>
      <c r="V25" s="266">
        <f>AZ16</f>
        <v>8</v>
      </c>
      <c r="AF25" s="10"/>
    </row>
    <row r="26" spans="1:52" ht="19.5" customHeight="1" thickBot="1" x14ac:dyDescent="0.3">
      <c r="A26" s="155"/>
      <c r="B26" s="264"/>
      <c r="C26" s="27">
        <v>12</v>
      </c>
      <c r="D26" s="28">
        <v>1560</v>
      </c>
      <c r="E26" s="32">
        <f>IF(ISBLANK(D26),0,IF(ISBLANK(C25),0,IF(E25 = "D",MAX($A$5:$A$28) + 1,AH16)))</f>
        <v>11</v>
      </c>
      <c r="F26" s="27">
        <v>9</v>
      </c>
      <c r="G26" s="28">
        <v>4660</v>
      </c>
      <c r="H26" s="32">
        <f>IF(ISBLANK(G26),0,IF(ISBLANK(F25),0,IF(H25 = "D",MAX($A$5:$A$28) + 1,AL16)))</f>
        <v>7</v>
      </c>
      <c r="I26" s="27">
        <v>7</v>
      </c>
      <c r="J26" s="28">
        <v>740</v>
      </c>
      <c r="K26" s="32">
        <f>IF(ISBLANK(J26),0,IF(ISBLANK(I25),0,IF(K25 = "D",MAX($A$5:$A$28) + 1,AP16)))</f>
        <v>12</v>
      </c>
      <c r="L26" s="27">
        <v>7</v>
      </c>
      <c r="M26" s="28">
        <v>3220</v>
      </c>
      <c r="N26" s="32">
        <f>IF(ISBLANK(M26),0,IF(ISBLANK(L25),0,IF(N25 = "D",MAX($A$5:$A$28) + 1,AT16)))</f>
        <v>8</v>
      </c>
      <c r="O26" s="161"/>
      <c r="P26" s="269"/>
      <c r="Q26" s="267"/>
      <c r="T26" s="271"/>
      <c r="U26" s="269"/>
      <c r="V26" s="267"/>
      <c r="AF26" s="10"/>
    </row>
    <row r="27" spans="1:52" ht="19.5" customHeight="1" x14ac:dyDescent="0.25">
      <c r="A27" s="154">
        <v>12</v>
      </c>
      <c r="B27" s="263" t="str">
        <f>'Zoznam tímov a pretekárov'!A25</f>
        <v>Nová Baňa CARPIO</v>
      </c>
      <c r="C27" s="158" t="s">
        <v>95</v>
      </c>
      <c r="D27" s="265"/>
      <c r="E27" s="81"/>
      <c r="F27" s="158" t="s">
        <v>96</v>
      </c>
      <c r="G27" s="265"/>
      <c r="H27" s="81"/>
      <c r="I27" s="158" t="s">
        <v>94</v>
      </c>
      <c r="J27" s="265"/>
      <c r="K27" s="81"/>
      <c r="L27" s="158" t="s">
        <v>98</v>
      </c>
      <c r="M27" s="265"/>
      <c r="N27" s="81"/>
      <c r="O27" s="160">
        <f>SUM(E28+H28+K28+N28)</f>
        <v>22</v>
      </c>
      <c r="P27" s="268">
        <f>SUM(D28+G28+J28+M28)</f>
        <v>20920</v>
      </c>
      <c r="Q27" s="266">
        <f>AD17</f>
        <v>5</v>
      </c>
      <c r="T27" s="270">
        <f>O27+'1.kolo'!O27+'2.kolo'!O27</f>
        <v>63</v>
      </c>
      <c r="U27" s="268">
        <f>P27+'1.kolo'!P27+'2.kolo'!P27</f>
        <v>223220</v>
      </c>
      <c r="V27" s="266">
        <f>AZ17</f>
        <v>3</v>
      </c>
      <c r="AF27" s="10"/>
    </row>
    <row r="28" spans="1:52" ht="19.5" customHeight="1" thickBot="1" x14ac:dyDescent="0.3">
      <c r="A28" s="155"/>
      <c r="B28" s="264"/>
      <c r="C28" s="27">
        <v>3</v>
      </c>
      <c r="D28" s="28">
        <v>5000</v>
      </c>
      <c r="E28" s="32">
        <f>IF(ISBLANK(D28),0,IF(ISBLANK(C27),0,IF(E27 = "D",MAX($A$5:$A$28) + 1,AH17)))</f>
        <v>6</v>
      </c>
      <c r="F28" s="27">
        <v>2</v>
      </c>
      <c r="G28" s="28">
        <v>2180</v>
      </c>
      <c r="H28" s="32">
        <f>IF(ISBLANK(G28),0,IF(ISBLANK(F27),0,IF(H27 = "D",MAX($A$5:$A$28) + 1,AL17)))</f>
        <v>9</v>
      </c>
      <c r="I28" s="27">
        <v>11</v>
      </c>
      <c r="J28" s="28">
        <v>4260</v>
      </c>
      <c r="K28" s="32">
        <f>IF(ISBLANK(J28),0,IF(ISBLANK(I27),0,IF(K27 = "D",MAX($A$5:$A$28) + 1,AP17)))</f>
        <v>5</v>
      </c>
      <c r="L28" s="27">
        <v>11</v>
      </c>
      <c r="M28" s="28">
        <v>9480</v>
      </c>
      <c r="N28" s="32">
        <f>IF(ISBLANK(M28),0,IF(ISBLANK(L27),0,IF(N27 = "D",MAX($A$5:$A$28) + 1,AT17)))</f>
        <v>2</v>
      </c>
      <c r="O28" s="161"/>
      <c r="P28" s="269"/>
      <c r="Q28" s="267"/>
      <c r="T28" s="271"/>
      <c r="U28" s="269"/>
      <c r="V28" s="267"/>
      <c r="AF28" s="10"/>
    </row>
    <row r="29" spans="1:52" ht="27.9" customHeight="1" x14ac:dyDescent="0.3">
      <c r="A29" s="272" t="s">
        <v>100</v>
      </c>
      <c r="B29" s="272"/>
      <c r="C29" s="272"/>
      <c r="D29" s="272"/>
      <c r="E29" s="272"/>
      <c r="F29" s="272"/>
      <c r="G29" s="272"/>
      <c r="H29" s="272"/>
      <c r="I29" s="272"/>
      <c r="J29" s="272"/>
      <c r="K29" s="272"/>
      <c r="L29" s="272"/>
      <c r="M29" s="272"/>
      <c r="N29" s="272"/>
      <c r="O29" s="272"/>
      <c r="P29" s="272"/>
      <c r="Q29" s="272"/>
    </row>
  </sheetData>
  <sheetProtection selectLockedCells="1"/>
  <mergeCells count="195">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AQ19">
    <cfRule type="containsBlanks" dxfId="379"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378" priority="5">
      <formula>LEN(TRIM(C5))=0</formula>
    </cfRule>
  </conditionalFormatting>
  <conditionalFormatting sqref="F5">
    <cfRule type="containsBlanks" dxfId="377" priority="6">
      <formula>LEN(TRIM(F5))=0</formula>
    </cfRule>
  </conditionalFormatting>
  <conditionalFormatting sqref="L5">
    <cfRule type="containsBlanks" dxfId="376" priority="7">
      <formula>LEN(TRIM(L5))=0</formula>
    </cfRule>
  </conditionalFormatting>
  <conditionalFormatting sqref="I5">
    <cfRule type="containsBlanks" dxfId="375" priority="8">
      <formula>LEN(TRIM(I5))=0</formula>
    </cfRule>
  </conditionalFormatting>
  <conditionalFormatting sqref="C7">
    <cfRule type="containsBlanks" dxfId="374" priority="9">
      <formula>LEN(TRIM(C7))=0</formula>
    </cfRule>
  </conditionalFormatting>
  <conditionalFormatting sqref="F7">
    <cfRule type="containsBlanks" dxfId="373" priority="10">
      <formula>LEN(TRIM(F7))=0</formula>
    </cfRule>
  </conditionalFormatting>
  <conditionalFormatting sqref="I7">
    <cfRule type="containsBlanks" dxfId="372" priority="11">
      <formula>LEN(TRIM(I7))=0</formula>
    </cfRule>
  </conditionalFormatting>
  <conditionalFormatting sqref="L7">
    <cfRule type="containsBlanks" dxfId="371" priority="12">
      <formula>LEN(TRIM(L7))=0</formula>
    </cfRule>
  </conditionalFormatting>
  <conditionalFormatting sqref="C9">
    <cfRule type="containsBlanks" dxfId="370" priority="13">
      <formula>LEN(TRIM(C9))=0</formula>
    </cfRule>
  </conditionalFormatting>
  <conditionalFormatting sqref="F9">
    <cfRule type="containsBlanks" dxfId="369" priority="14">
      <formula>LEN(TRIM(F9))=0</formula>
    </cfRule>
  </conditionalFormatting>
  <conditionalFormatting sqref="I9">
    <cfRule type="containsBlanks" dxfId="368" priority="15">
      <formula>LEN(TRIM(I9))=0</formula>
    </cfRule>
  </conditionalFormatting>
  <conditionalFormatting sqref="L9">
    <cfRule type="containsBlanks" dxfId="367" priority="16">
      <formula>LEN(TRIM(L9))=0</formula>
    </cfRule>
  </conditionalFormatting>
  <conditionalFormatting sqref="C11">
    <cfRule type="containsBlanks" dxfId="366" priority="17">
      <formula>LEN(TRIM(C11))=0</formula>
    </cfRule>
  </conditionalFormatting>
  <conditionalFormatting sqref="F11">
    <cfRule type="containsBlanks" dxfId="365" priority="18">
      <formula>LEN(TRIM(F11))=0</formula>
    </cfRule>
  </conditionalFormatting>
  <conditionalFormatting sqref="I11">
    <cfRule type="containsBlanks" dxfId="364" priority="19">
      <formula>LEN(TRIM(I11))=0</formula>
    </cfRule>
  </conditionalFormatting>
  <conditionalFormatting sqref="L11">
    <cfRule type="containsBlanks" dxfId="363" priority="20">
      <formula>LEN(TRIM(L11))=0</formula>
    </cfRule>
  </conditionalFormatting>
  <conditionalFormatting sqref="C13">
    <cfRule type="containsBlanks" dxfId="362" priority="21">
      <formula>LEN(TRIM(C13))=0</formula>
    </cfRule>
  </conditionalFormatting>
  <conditionalFormatting sqref="F13">
    <cfRule type="containsBlanks" dxfId="361" priority="22">
      <formula>LEN(TRIM(F13))=0</formula>
    </cfRule>
  </conditionalFormatting>
  <conditionalFormatting sqref="I13">
    <cfRule type="containsBlanks" dxfId="360" priority="23">
      <formula>LEN(TRIM(I13))=0</formula>
    </cfRule>
  </conditionalFormatting>
  <conditionalFormatting sqref="L13">
    <cfRule type="containsBlanks" dxfId="359" priority="24">
      <formula>LEN(TRIM(L13))=0</formula>
    </cfRule>
  </conditionalFormatting>
  <conditionalFormatting sqref="C15">
    <cfRule type="containsBlanks" dxfId="358" priority="25">
      <formula>LEN(TRIM(C15))=0</formula>
    </cfRule>
  </conditionalFormatting>
  <conditionalFormatting sqref="F15">
    <cfRule type="containsBlanks" dxfId="357" priority="26">
      <formula>LEN(TRIM(F15))=0</formula>
    </cfRule>
  </conditionalFormatting>
  <conditionalFormatting sqref="I15">
    <cfRule type="containsBlanks" dxfId="356" priority="27">
      <formula>LEN(TRIM(I15))=0</formula>
    </cfRule>
  </conditionalFormatting>
  <conditionalFormatting sqref="L15">
    <cfRule type="containsBlanks" dxfId="355" priority="28">
      <formula>LEN(TRIM(L15))=0</formula>
    </cfRule>
  </conditionalFormatting>
  <conditionalFormatting sqref="C17">
    <cfRule type="containsBlanks" dxfId="354" priority="29">
      <formula>LEN(TRIM(C17))=0</formula>
    </cfRule>
  </conditionalFormatting>
  <conditionalFormatting sqref="F17">
    <cfRule type="containsBlanks" dxfId="353" priority="30">
      <formula>LEN(TRIM(F17))=0</formula>
    </cfRule>
  </conditionalFormatting>
  <conditionalFormatting sqref="I17">
    <cfRule type="containsBlanks" dxfId="352" priority="31">
      <formula>LEN(TRIM(I17))=0</formula>
    </cfRule>
  </conditionalFormatting>
  <conditionalFormatting sqref="L17">
    <cfRule type="containsBlanks" dxfId="351" priority="32">
      <formula>LEN(TRIM(L17))=0</formula>
    </cfRule>
  </conditionalFormatting>
  <conditionalFormatting sqref="C19">
    <cfRule type="containsBlanks" dxfId="350" priority="33">
      <formula>LEN(TRIM(C19))=0</formula>
    </cfRule>
  </conditionalFormatting>
  <conditionalFormatting sqref="F19">
    <cfRule type="containsBlanks" dxfId="349" priority="34">
      <formula>LEN(TRIM(F19))=0</formula>
    </cfRule>
  </conditionalFormatting>
  <conditionalFormatting sqref="I19">
    <cfRule type="containsBlanks" dxfId="348" priority="35">
      <formula>LEN(TRIM(I19))=0</formula>
    </cfRule>
  </conditionalFormatting>
  <conditionalFormatting sqref="L19">
    <cfRule type="containsBlanks" dxfId="347" priority="36">
      <formula>LEN(TRIM(L19))=0</formula>
    </cfRule>
  </conditionalFormatting>
  <conditionalFormatting sqref="C21">
    <cfRule type="containsBlanks" dxfId="346" priority="37">
      <formula>LEN(TRIM(C21))=0</formula>
    </cfRule>
  </conditionalFormatting>
  <conditionalFormatting sqref="F21">
    <cfRule type="containsBlanks" dxfId="345" priority="38">
      <formula>LEN(TRIM(F21))=0</formula>
    </cfRule>
  </conditionalFormatting>
  <conditionalFormatting sqref="I21">
    <cfRule type="containsBlanks" dxfId="344" priority="39">
      <formula>LEN(TRIM(I21))=0</formula>
    </cfRule>
  </conditionalFormatting>
  <conditionalFormatting sqref="L21">
    <cfRule type="containsBlanks" dxfId="343" priority="40">
      <formula>LEN(TRIM(L21))=0</formula>
    </cfRule>
  </conditionalFormatting>
  <conditionalFormatting sqref="C23">
    <cfRule type="containsBlanks" dxfId="342" priority="41">
      <formula>LEN(TRIM(C23))=0</formula>
    </cfRule>
  </conditionalFormatting>
  <conditionalFormatting sqref="F23">
    <cfRule type="containsBlanks" dxfId="341" priority="42">
      <formula>LEN(TRIM(F23))=0</formula>
    </cfRule>
  </conditionalFormatting>
  <conditionalFormatting sqref="I23">
    <cfRule type="containsBlanks" dxfId="340" priority="43">
      <formula>LEN(TRIM(I23))=0</formula>
    </cfRule>
  </conditionalFormatting>
  <conditionalFormatting sqref="L23">
    <cfRule type="containsBlanks" dxfId="339" priority="44">
      <formula>LEN(TRIM(L23))=0</formula>
    </cfRule>
  </conditionalFormatting>
  <conditionalFormatting sqref="C25">
    <cfRule type="containsBlanks" dxfId="338" priority="45">
      <formula>LEN(TRIM(C25))=0</formula>
    </cfRule>
  </conditionalFormatting>
  <conditionalFormatting sqref="F25">
    <cfRule type="containsBlanks" dxfId="337" priority="46">
      <formula>LEN(TRIM(F25))=0</formula>
    </cfRule>
  </conditionalFormatting>
  <conditionalFormatting sqref="I25">
    <cfRule type="containsBlanks" dxfId="336" priority="47">
      <formula>LEN(TRIM(I25))=0</formula>
    </cfRule>
  </conditionalFormatting>
  <conditionalFormatting sqref="L25">
    <cfRule type="containsBlanks" dxfId="335" priority="48">
      <formula>LEN(TRIM(L25))=0</formula>
    </cfRule>
  </conditionalFormatting>
  <conditionalFormatting sqref="C27">
    <cfRule type="containsBlanks" dxfId="334" priority="49">
      <formula>LEN(TRIM(C27))=0</formula>
    </cfRule>
  </conditionalFormatting>
  <conditionalFormatting sqref="F27">
    <cfRule type="containsBlanks" dxfId="333" priority="50">
      <formula>LEN(TRIM(F27))=0</formula>
    </cfRule>
  </conditionalFormatting>
  <conditionalFormatting sqref="I27">
    <cfRule type="containsBlanks" dxfId="332" priority="51">
      <formula>LEN(TRIM(I27))=0</formula>
    </cfRule>
  </conditionalFormatting>
  <conditionalFormatting sqref="L27">
    <cfRule type="containsBlanks" dxfId="331" priority="52">
      <formula>LEN(TRIM(L27))=0</formula>
    </cfRule>
  </conditionalFormatting>
  <dataValidations count="1">
    <dataValidation type="list" allowBlank="1" showInputMessage="1" showErrorMessage="1" sqref="N27 H5 K5 N5 K7 H7 E7 H9 E9 E11 H11 K9 K11 H13 E13 H15 E15 E17 H17 K13 K15 H19 E19 E21 H21 E23 H23 K17 K19 H25 E25 K21 K23 E27 H27 K25 K27 N7 N9 N11 N13 N15 N17 N19 N21 N23 N25" xr:uid="{00000000-0002-0000-0400-000000000000}">
      <formula1>$B$42:$B$45</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907" operator="equal" id="{07CE72B2-4E71-48BE-AB36-C6E78EC90F55}">
            <xm:f>'Zoznam tímov a pretekárov'!$B$51</xm:f>
            <x14:dxf>
              <fill>
                <patternFill>
                  <bgColor rgb="FFFFFF00"/>
                </patternFill>
              </fill>
            </x14:dxf>
          </x14:cfRule>
          <x14:cfRule type="cellIs" priority="908" operator="equal" id="{941DE745-50F5-46DB-8938-B7F19A653E3C}">
            <xm:f>'Zoznam tímov a pretekárov'!$B$50</xm:f>
            <x14:dxf>
              <fill>
                <patternFill>
                  <bgColor theme="3" tint="0.59996337778862885"/>
                </patternFill>
              </fill>
            </x14:dxf>
          </x14:cfRule>
          <x14:cfRule type="cellIs" priority="909" operator="equal" id="{7A09A8A1-F60B-42FE-AE9B-1A9B6744A10E}">
            <xm:f>'Zoznam tímov a pretekárov'!$B$53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051" operator="equal" id="{ABCC8FB2-B19F-40AE-B2B9-1F8E1BB0B7B9}">
            <xm:f>'Zoznam tímov a pretekárov'!$B$52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1000000}">
          <x14:formula1>
            <xm:f>'Zoznam tímov a pretekárov'!$B$7:$I$7</xm:f>
          </x14:formula1>
          <xm:sqref>C9:D9 F9:G9 I9:J9 L9:M9</xm:sqref>
        </x14:dataValidation>
        <x14:dataValidation type="list" allowBlank="1" showInputMessage="1" showErrorMessage="1" xr:uid="{00000000-0002-0000-0400-000002000000}">
          <x14:formula1>
            <xm:f>'Zoznam tímov a pretekárov'!$B$9:$I$9</xm:f>
          </x14:formula1>
          <xm:sqref>L11:M11 I11:J11 C11:D11 F11:G11</xm:sqref>
        </x14:dataValidation>
        <x14:dataValidation type="list" showInputMessage="1" showErrorMessage="1" xr:uid="{00000000-0002-0000-0400-000003000000}">
          <x14:formula1>
            <xm:f>'Zoznam tímov a pretekárov'!$B$11:$I$11</xm:f>
          </x14:formula1>
          <xm:sqref>C13:D13 F13:G13 I13:J13 L13:M13</xm:sqref>
        </x14:dataValidation>
        <x14:dataValidation type="list" allowBlank="1" showInputMessage="1" showErrorMessage="1" xr:uid="{00000000-0002-0000-0400-000004000000}">
          <x14:formula1>
            <xm:f>'Zoznam tímov a pretekárov'!$B$13:$I$13</xm:f>
          </x14:formula1>
          <xm:sqref>L15:M15 I15:J15 C15:D15 F15:G15</xm:sqref>
        </x14:dataValidation>
        <x14:dataValidation type="list" allowBlank="1" showInputMessage="1" showErrorMessage="1" xr:uid="{00000000-0002-0000-0400-000005000000}">
          <x14:formula1>
            <xm:f>'Zoznam tímov a pretekárov'!$B$15:$I$15</xm:f>
          </x14:formula1>
          <xm:sqref>C17:D17 F17:G17 I17:J17 L17:M17</xm:sqref>
        </x14:dataValidation>
        <x14:dataValidation type="list" allowBlank="1" showInputMessage="1" showErrorMessage="1" xr:uid="{00000000-0002-0000-0400-000006000000}">
          <x14:formula1>
            <xm:f>'Zoznam tímov a pretekárov'!$B$17:$I$17</xm:f>
          </x14:formula1>
          <xm:sqref>L19:M19 I19:J19 C19:D19 F19:G19</xm:sqref>
        </x14:dataValidation>
        <x14:dataValidation type="list" allowBlank="1" showInputMessage="1" showErrorMessage="1" xr:uid="{00000000-0002-0000-0400-000007000000}">
          <x14:formula1>
            <xm:f>'Zoznam tímov a pretekárov'!$B$19:$I$19</xm:f>
          </x14:formula1>
          <xm:sqref>C21:D21 F21:G21 I21:J21 L21:M21</xm:sqref>
        </x14:dataValidation>
        <x14:dataValidation type="list" allowBlank="1" showInputMessage="1" showErrorMessage="1" xr:uid="{00000000-0002-0000-0400-000008000000}">
          <x14:formula1>
            <xm:f>'Zoznam tímov a pretekárov'!$B$21:$I$21</xm:f>
          </x14:formula1>
          <xm:sqref>L23:M23 I23:J23 C23:D23 F23:G23</xm:sqref>
        </x14:dataValidation>
        <x14:dataValidation type="list" allowBlank="1" showInputMessage="1" showErrorMessage="1" xr:uid="{00000000-0002-0000-0400-000009000000}">
          <x14:formula1>
            <xm:f>'Zoznam tímov a pretekárov'!$B$23:$I$23</xm:f>
          </x14:formula1>
          <xm:sqref>C25:D25 F25:G25 I25:J25 L25:M25</xm:sqref>
        </x14:dataValidation>
        <x14:dataValidation type="list" allowBlank="1" showInputMessage="1" showErrorMessage="1" xr:uid="{00000000-0002-0000-0400-00000A000000}">
          <x14:formula1>
            <xm:f>'Zoznam tímov a pretekárov'!$B$25:$I$25</xm:f>
          </x14:formula1>
          <xm:sqref>L27:M27 I27:J27 C27:D27 F27:G27</xm:sqref>
        </x14:dataValidation>
        <x14:dataValidation type="list" allowBlank="1" showInputMessage="1" showErrorMessage="1" xr:uid="{00000000-0002-0000-0400-00000B000000}">
          <x14:formula1>
            <xm:f>'Zoznam tímov a pretekárov'!$B$3:$I$3</xm:f>
          </x14:formula1>
          <xm:sqref>L5:M5 F5:G5 I5:J5 C5</xm:sqref>
        </x14:dataValidation>
        <x14:dataValidation type="list" allowBlank="1" showInputMessage="1" showErrorMessage="1" xr:uid="{00000000-0002-0000-0400-00000C000000}">
          <x14:formula1>
            <xm:f>'Zoznam tímov a pretekárov'!$B$5:$I$5</xm:f>
          </x14:formula1>
          <xm:sqref>L7:M7 I7:J7 C7:D7 F7:G7</xm:sqref>
        </x14:dataValidation>
        <x14:dataValidation type="list" allowBlank="1" showInputMessage="1" showErrorMessage="1" xr:uid="{00000000-0002-0000-0400-00000D000000}">
          <x14:formula1>
            <xm:f>'Zoznam tímov a pretekárov'!$B$50:$B$53</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Z29"/>
  <sheetViews>
    <sheetView showGridLines="0" topLeftCell="A3" zoomScale="85" zoomScaleNormal="85" workbookViewId="0">
      <selection activeCell="A29" sqref="A29:Q29"/>
    </sheetView>
  </sheetViews>
  <sheetFormatPr defaultRowHeight="13.2" x14ac:dyDescent="0.25"/>
  <cols>
    <col min="1" max="1" width="5" style="8" customWidth="1"/>
    <col min="2" max="2" width="22.88671875" style="8" customWidth="1"/>
    <col min="3" max="3" width="5.6640625" style="8" customWidth="1"/>
    <col min="4" max="4" width="9.6640625" style="8" customWidth="1"/>
    <col min="5" max="5" width="4.88671875" style="8" bestFit="1"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7" width="9.109375" customWidth="1"/>
  </cols>
  <sheetData>
    <row r="1" spans="1:52" ht="33.75" customHeight="1" thickBot="1" x14ac:dyDescent="0.3">
      <c r="A1" s="256" t="s">
        <v>97</v>
      </c>
      <c r="B1" s="257"/>
      <c r="C1" s="273" t="s">
        <v>121</v>
      </c>
      <c r="D1" s="274"/>
      <c r="E1" s="274"/>
      <c r="F1" s="274"/>
      <c r="G1" s="274"/>
      <c r="H1" s="274"/>
      <c r="I1" s="274"/>
      <c r="J1" s="258" t="s">
        <v>119</v>
      </c>
      <c r="K1" s="275"/>
      <c r="L1" s="275"/>
      <c r="M1" s="275"/>
      <c r="N1" s="258" t="s">
        <v>120</v>
      </c>
      <c r="O1" s="275"/>
      <c r="P1" s="275"/>
      <c r="Q1" s="276"/>
      <c r="T1" s="260" t="s">
        <v>48</v>
      </c>
      <c r="U1" s="261"/>
      <c r="V1" s="262"/>
    </row>
    <row r="2" spans="1:52" ht="20.25" customHeight="1" x14ac:dyDescent="0.25">
      <c r="A2" s="180"/>
      <c r="B2" s="176" t="s">
        <v>18</v>
      </c>
      <c r="C2" s="177" t="s">
        <v>4</v>
      </c>
      <c r="D2" s="178"/>
      <c r="E2" s="179"/>
      <c r="F2" s="177" t="s">
        <v>5</v>
      </c>
      <c r="G2" s="178"/>
      <c r="H2" s="179"/>
      <c r="I2" s="177" t="s">
        <v>6</v>
      </c>
      <c r="J2" s="178"/>
      <c r="K2" s="179"/>
      <c r="L2" s="177" t="s">
        <v>7</v>
      </c>
      <c r="M2" s="178"/>
      <c r="N2" s="178"/>
      <c r="O2" s="202" t="s">
        <v>13</v>
      </c>
      <c r="P2" s="202" t="s">
        <v>14</v>
      </c>
      <c r="Q2" s="205" t="s">
        <v>11</v>
      </c>
      <c r="T2" s="250" t="s">
        <v>49</v>
      </c>
      <c r="U2" s="252" t="s">
        <v>50</v>
      </c>
      <c r="V2" s="254" t="s">
        <v>1</v>
      </c>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row>
    <row r="3" spans="1:52" ht="15.9" customHeight="1" x14ac:dyDescent="0.25">
      <c r="A3" s="180"/>
      <c r="B3" s="176"/>
      <c r="C3" s="181" t="s">
        <v>8</v>
      </c>
      <c r="D3" s="182"/>
      <c r="E3" s="183"/>
      <c r="F3" s="181" t="s">
        <v>8</v>
      </c>
      <c r="G3" s="182"/>
      <c r="H3" s="183"/>
      <c r="I3" s="181" t="s">
        <v>8</v>
      </c>
      <c r="J3" s="182"/>
      <c r="K3" s="183"/>
      <c r="L3" s="181" t="s">
        <v>8</v>
      </c>
      <c r="M3" s="182"/>
      <c r="N3" s="182"/>
      <c r="O3" s="203"/>
      <c r="P3" s="203"/>
      <c r="Q3" s="205"/>
      <c r="T3" s="250"/>
      <c r="U3" s="252"/>
      <c r="V3" s="254"/>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row>
    <row r="4" spans="1:52" ht="15.9" customHeight="1" thickBot="1" x14ac:dyDescent="0.3">
      <c r="A4" s="180"/>
      <c r="B4" s="176"/>
      <c r="C4" s="66" t="s">
        <v>9</v>
      </c>
      <c r="D4" s="67" t="s">
        <v>10</v>
      </c>
      <c r="E4" s="68" t="s">
        <v>0</v>
      </c>
      <c r="F4" s="66" t="s">
        <v>9</v>
      </c>
      <c r="G4" s="67" t="s">
        <v>10</v>
      </c>
      <c r="H4" s="68" t="s">
        <v>0</v>
      </c>
      <c r="I4" s="66" t="s">
        <v>9</v>
      </c>
      <c r="J4" s="67" t="s">
        <v>10</v>
      </c>
      <c r="K4" s="68" t="s">
        <v>0</v>
      </c>
      <c r="L4" s="66" t="s">
        <v>9</v>
      </c>
      <c r="M4" s="67" t="s">
        <v>10</v>
      </c>
      <c r="N4" s="69" t="s">
        <v>0</v>
      </c>
      <c r="O4" s="204"/>
      <c r="P4" s="204"/>
      <c r="Q4" s="205"/>
      <c r="T4" s="251"/>
      <c r="U4" s="253"/>
      <c r="V4" s="255"/>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row>
    <row r="5" spans="1:52" ht="19.5" customHeight="1" x14ac:dyDescent="0.25">
      <c r="A5" s="154">
        <v>1</v>
      </c>
      <c r="B5" s="263" t="str">
        <f>'Zoznam tímov a pretekárov'!A3</f>
        <v>Bratislava III. -                     My fishing SR</v>
      </c>
      <c r="C5" s="158" t="s">
        <v>58</v>
      </c>
      <c r="D5" s="265"/>
      <c r="E5" s="81"/>
      <c r="F5" s="158" t="s">
        <v>39</v>
      </c>
      <c r="G5" s="188"/>
      <c r="H5" s="81"/>
      <c r="I5" s="158" t="s">
        <v>57</v>
      </c>
      <c r="J5" s="188"/>
      <c r="K5" s="81"/>
      <c r="L5" s="158" t="s">
        <v>38</v>
      </c>
      <c r="M5" s="188"/>
      <c r="N5" s="81"/>
      <c r="O5" s="160">
        <f>SUM(E6+H6+K6+N6)</f>
        <v>28</v>
      </c>
      <c r="P5" s="268">
        <f>SUM(D6+G6+J6+M6)</f>
        <v>17800</v>
      </c>
      <c r="Q5" s="266">
        <f>AD6</f>
        <v>7</v>
      </c>
      <c r="T5" s="270">
        <f>O5+'1.kolo'!O5+'2.kolo'!O5+'12 družstiev Pretek č. 3'!O5</f>
        <v>128</v>
      </c>
      <c r="U5" s="268">
        <f>P5+'1.kolo'!P5+'2.kolo'!P5+'12 družstiev Pretek č. 3'!P5</f>
        <v>161505</v>
      </c>
      <c r="V5" s="266">
        <f>AZ6</f>
        <v>11</v>
      </c>
      <c r="Y5" s="166" t="s">
        <v>21</v>
      </c>
      <c r="Z5" s="167"/>
      <c r="AA5" s="167"/>
      <c r="AB5" s="167"/>
      <c r="AC5" s="167"/>
      <c r="AD5" s="168"/>
      <c r="AE5" s="166" t="s">
        <v>22</v>
      </c>
      <c r="AF5" s="167"/>
      <c r="AG5" s="167"/>
      <c r="AH5" s="168"/>
      <c r="AI5" s="166" t="s">
        <v>23</v>
      </c>
      <c r="AJ5" s="167"/>
      <c r="AK5" s="167"/>
      <c r="AL5" s="168"/>
      <c r="AM5" s="166" t="s">
        <v>24</v>
      </c>
      <c r="AN5" s="167"/>
      <c r="AO5" s="167"/>
      <c r="AP5" s="168"/>
      <c r="AQ5" s="166" t="s">
        <v>25</v>
      </c>
      <c r="AR5" s="167"/>
      <c r="AS5" s="167"/>
      <c r="AT5" s="168"/>
      <c r="AU5" s="21" t="s">
        <v>51</v>
      </c>
    </row>
    <row r="6" spans="1:52" ht="19.5" customHeight="1" thickBot="1" x14ac:dyDescent="0.3">
      <c r="A6" s="155"/>
      <c r="B6" s="264"/>
      <c r="C6" s="27">
        <v>12</v>
      </c>
      <c r="D6" s="28">
        <v>8440</v>
      </c>
      <c r="E6" s="32">
        <f>IF(ISBLANK(D6),0,IF(ISBLANK(C5),0,IF(E5 = "D",MAX($A$5:$A$28) + 1,AH6)))</f>
        <v>4</v>
      </c>
      <c r="F6" s="27">
        <v>7</v>
      </c>
      <c r="G6" s="28">
        <v>4740</v>
      </c>
      <c r="H6" s="32">
        <f>IF(ISBLANK(G6),0,IF(ISBLANK(F5),0,IF(H5 = "D",MAX($A$5:$A$28) + 1,AL6)))</f>
        <v>5</v>
      </c>
      <c r="I6" s="27">
        <v>4</v>
      </c>
      <c r="J6" s="28">
        <v>2160</v>
      </c>
      <c r="K6" s="32">
        <f>IF(ISBLANK(J6),0,IF(ISBLANK(I5),0,IF(K5 = "D",MAX($A$5:$A$28) + 1,AP6)))</f>
        <v>10</v>
      </c>
      <c r="L6" s="27">
        <v>6</v>
      </c>
      <c r="M6" s="28">
        <v>2460</v>
      </c>
      <c r="N6" s="32">
        <f>IF(ISBLANK(M6),0,IF(ISBLANK(L5),0,IF(N5 = "D",MAX($A$5:$A$28) + 1,AT6)))</f>
        <v>9</v>
      </c>
      <c r="O6" s="161"/>
      <c r="P6" s="269"/>
      <c r="Q6" s="267"/>
      <c r="T6" s="271"/>
      <c r="U6" s="269"/>
      <c r="V6" s="267"/>
      <c r="Y6" s="12">
        <f>O5</f>
        <v>28</v>
      </c>
      <c r="Z6" s="13">
        <f>P5</f>
        <v>17800</v>
      </c>
      <c r="AA6" s="8">
        <f>RANK(Y6,$Y$6:$Y$17,1)</f>
        <v>7</v>
      </c>
      <c r="AB6" s="8">
        <f>RANK(Z6,$Z$6:$Z$17,0)</f>
        <v>8</v>
      </c>
      <c r="AC6" s="8">
        <f>AA6+AB6*0.00001</f>
        <v>7.0000799999999996</v>
      </c>
      <c r="AD6" s="24">
        <f>RANK(AC6,$AC$6:$AC$17,1)</f>
        <v>7</v>
      </c>
      <c r="AE6" s="17">
        <f>D6</f>
        <v>8440</v>
      </c>
      <c r="AF6" s="18">
        <f>IF(D5="d",MAX($A$5:$A$28) +1,RANK(AE6,$AE$6:$AE$17,0))</f>
        <v>4</v>
      </c>
      <c r="AG6" s="8">
        <f t="shared" ref="AG6:AG17" si="0">COUNTIF($AF$6:$AF$17,AF6)</f>
        <v>1</v>
      </c>
      <c r="AH6" s="22">
        <f>IF(AG6 &gt; 1,IF(MOD(AG6,2) = 0,(AF6*AG6+AG6-1)/AG6,(AF6*AG6+AG6)/AG6),IF(AG6=1,AF6,(AF6*AG6+AG6-1)/AG6))</f>
        <v>4</v>
      </c>
      <c r="AI6" s="17">
        <f>G6</f>
        <v>4740</v>
      </c>
      <c r="AJ6">
        <f>IF(F5="d",MAX($A$5:$A$28) +1,RANK(AI6,$AI$6:$AI$17,0))</f>
        <v>5</v>
      </c>
      <c r="AK6" s="8">
        <f t="shared" ref="AK6:AK17" si="1">COUNTIF($AJ$6:$AJ$17,AJ6)</f>
        <v>1</v>
      </c>
      <c r="AL6" s="22">
        <f>IF(AK6 &gt; 1,IF(MOD(AK6,2) = 0,(AJ6*AK6+AK6-1)/AK6,(AJ6*AK6+AK6)/AK6),IF(AK6=1,AJ6,(AJ6*AK6+AK6-1)/AK6))</f>
        <v>5</v>
      </c>
      <c r="AM6" s="17">
        <f>J6</f>
        <v>2160</v>
      </c>
      <c r="AN6" s="18">
        <f t="shared" ref="AN6:AN17" si="2">IF(J5="d",MAX($A$5:$A$28) +1,RANK(AM6,$AM$6:$AM$17,0))</f>
        <v>10</v>
      </c>
      <c r="AO6" s="8">
        <f>COUNTIF($AN$6:$AN$17,AN6)</f>
        <v>1</v>
      </c>
      <c r="AP6" s="22">
        <f>IF(AO6 &gt; 1,IF(MOD(AO6,2) = 0,(AN6*AO6+AO6-1)/AO6,(AN6*AO6+AO6)/AO6),IF(AO6=1,AN6,(AN6*AO6+AO6-1)/AO6))</f>
        <v>10</v>
      </c>
      <c r="AQ6" s="17">
        <f>M6</f>
        <v>2460</v>
      </c>
      <c r="AR6" s="18">
        <f>IF(M5="d",MAX($A$5:$A$28) +1,RANK(AQ6,$AQ$6:$AQ$17,0))</f>
        <v>9</v>
      </c>
      <c r="AS6" s="8">
        <f>COUNTIF($AR$6:$AR$17,AR6)</f>
        <v>1</v>
      </c>
      <c r="AT6" s="22">
        <f>IF(AS6 &gt; 1,IF(MOD(AS6,2) = 0,(AR6*AS6+AS6-1)/AS6,(AR6*AS6+AS6)/AS6),IF(AS6=1,AR6,(AR6*AS6+AS6-1)/AS6))</f>
        <v>9</v>
      </c>
      <c r="AU6" s="11">
        <f>T5</f>
        <v>128</v>
      </c>
      <c r="AV6" s="11">
        <f>U5</f>
        <v>161505</v>
      </c>
      <c r="AW6">
        <f>RANK(AU6,$AU$6:$AU$17,1)</f>
        <v>11</v>
      </c>
      <c r="AX6">
        <f>RANK(AV6,$AV$6:$AV$17,0)</f>
        <v>11</v>
      </c>
      <c r="AY6">
        <f>AW6+AX6*0.00001</f>
        <v>11.000109999999999</v>
      </c>
      <c r="AZ6">
        <f>RANK(AY6,$AY$6:$AY$17,1)</f>
        <v>11</v>
      </c>
    </row>
    <row r="7" spans="1:52" ht="19.5" customHeight="1" x14ac:dyDescent="0.25">
      <c r="A7" s="154">
        <v>2</v>
      </c>
      <c r="B7" s="263" t="str">
        <f>'Zoznam tímov a pretekárov'!A5</f>
        <v>Bratislava V.                  - Abramis A</v>
      </c>
      <c r="C7" s="158" t="s">
        <v>63</v>
      </c>
      <c r="D7" s="265"/>
      <c r="E7" s="81"/>
      <c r="F7" s="158" t="s">
        <v>61</v>
      </c>
      <c r="G7" s="265"/>
      <c r="H7" s="81"/>
      <c r="I7" s="158" t="s">
        <v>62</v>
      </c>
      <c r="J7" s="265"/>
      <c r="K7" s="81"/>
      <c r="L7" s="158" t="s">
        <v>60</v>
      </c>
      <c r="M7" s="265"/>
      <c r="N7" s="81"/>
      <c r="O7" s="160">
        <f>SUM(E8+H8+K8+N8)</f>
        <v>19</v>
      </c>
      <c r="P7" s="268">
        <f>SUM(D8+G8+J8+M8)</f>
        <v>31400</v>
      </c>
      <c r="Q7" s="266">
        <f>AD7</f>
        <v>4</v>
      </c>
      <c r="T7" s="270">
        <f>O7+'1.kolo'!O7+'2.kolo'!O7+'12 družstiev Pretek č. 3'!O7</f>
        <v>112</v>
      </c>
      <c r="U7" s="268">
        <f>P7+'1.kolo'!P7+'2.kolo'!P7+'12 družstiev Pretek č. 3'!P7</f>
        <v>166825</v>
      </c>
      <c r="V7" s="266">
        <f>AZ7</f>
        <v>8</v>
      </c>
      <c r="Y7" s="12">
        <f>O7</f>
        <v>19</v>
      </c>
      <c r="Z7" s="13">
        <f>P7</f>
        <v>31400</v>
      </c>
      <c r="AA7" s="8">
        <f t="shared" ref="AA7:AA17" si="3">RANK(Y7,$Y$6:$Y$17,1)</f>
        <v>4</v>
      </c>
      <c r="AB7" s="8">
        <f t="shared" ref="AB7:AB17" si="4">RANK(Z7,$Z$6:$Z$17,0)</f>
        <v>2</v>
      </c>
      <c r="AC7" s="8">
        <f t="shared" ref="AC7:AC17" si="5">AA7+AB7*0.00001</f>
        <v>4.0000200000000001</v>
      </c>
      <c r="AD7" s="24">
        <f t="shared" ref="AD7:AD17" si="6">RANK(AC7,$AC$6:$AC$17,1)</f>
        <v>4</v>
      </c>
      <c r="AE7" s="17">
        <f>D8</f>
        <v>10980</v>
      </c>
      <c r="AF7" s="18">
        <f>IF(D7="d",MAX($A$5:$A$28) +1,RANK(AE7,$AE$6:$AE$17,0))</f>
        <v>2</v>
      </c>
      <c r="AG7" s="8">
        <f t="shared" si="0"/>
        <v>1</v>
      </c>
      <c r="AH7" s="22">
        <f t="shared" ref="AH7:AH17" si="7">IF(AG7 &gt; 1,IF(MOD(AG7,2) = 0,(AF7*AG7+AG7-1)/AG7,(AF7*AG7+AG7)/AG7),IF(AG7=1,AF7,(AF7*AG7+AG7-1)/AG7))</f>
        <v>2</v>
      </c>
      <c r="AI7" s="17">
        <f>G8</f>
        <v>3000</v>
      </c>
      <c r="AJ7">
        <f>IF(F7="d",MAX($A$5:$A$28) +1,RANK(AI7,$AI$6:$AI$17,0))</f>
        <v>11</v>
      </c>
      <c r="AK7" s="8">
        <f t="shared" si="1"/>
        <v>1</v>
      </c>
      <c r="AL7" s="22">
        <f t="shared" ref="AL7:AL17" si="8">IF(AK7 &gt; 1,IF(MOD(AK7,2) = 0,(AJ7*AK7+AK7-1)/AK7,(AJ7*AK7+AK7)/AK7),IF(AK7=1,AJ7,(AJ7*AK7+AK7-1)/AK7))</f>
        <v>11</v>
      </c>
      <c r="AM7" s="17">
        <f>J8</f>
        <v>10240</v>
      </c>
      <c r="AN7" s="18">
        <f t="shared" si="2"/>
        <v>1</v>
      </c>
      <c r="AO7" s="8">
        <f t="shared" ref="AO7:AO17" si="9">COUNTIF($AN$6:$AN$17,AN7)</f>
        <v>1</v>
      </c>
      <c r="AP7" s="22">
        <f t="shared" ref="AP7:AP17" si="10">IF(AO7=1,AN7,(AN7*AO7+AO7-1)/AO7)</f>
        <v>1</v>
      </c>
      <c r="AQ7" s="17">
        <f>M8</f>
        <v>7180</v>
      </c>
      <c r="AR7" s="18">
        <f>IF(M7="d",MAX($A$5:$A$28) +1,RANK(AQ7,$AQ$6:$AQ$17,0))</f>
        <v>5</v>
      </c>
      <c r="AS7" s="8">
        <f t="shared" ref="AS7:AS17" si="11">COUNTIF($AR$6:$AR$17,AR7)</f>
        <v>1</v>
      </c>
      <c r="AT7" s="22">
        <f t="shared" ref="AT7:AT17" si="12">IF(AS7 &gt; 1,IF(MOD(AS7,2) = 0,(AR7*AS7+AS7-1)/AS7,(AR7*AS7+AS7)/AS7),IF(AS7=1,AR7,(AR7*AS7+AS7-1)/AS7))</f>
        <v>5</v>
      </c>
      <c r="AU7" s="11">
        <f>T7</f>
        <v>112</v>
      </c>
      <c r="AV7" s="11">
        <f>U7</f>
        <v>166825</v>
      </c>
      <c r="AW7">
        <f t="shared" ref="AW7:AW17" si="13">RANK(AU7,$AU$6:$AU$17,1)</f>
        <v>8</v>
      </c>
      <c r="AX7">
        <f t="shared" ref="AX7:AX17" si="14">RANK(AV7,$AV$6:$AV$17,0)</f>
        <v>10</v>
      </c>
      <c r="AY7">
        <f t="shared" ref="AY7:AY17" si="15">AW7+AX7*0.00001</f>
        <v>8.0000999999999998</v>
      </c>
      <c r="AZ7">
        <f t="shared" ref="AZ7:AZ17" si="16">RANK(AY7,$AY$6:$AY$17,1)</f>
        <v>8</v>
      </c>
    </row>
    <row r="8" spans="1:52" ht="19.5" customHeight="1" thickBot="1" x14ac:dyDescent="0.3">
      <c r="A8" s="155"/>
      <c r="B8" s="264"/>
      <c r="C8" s="27">
        <v>1</v>
      </c>
      <c r="D8" s="28">
        <v>10980</v>
      </c>
      <c r="E8" s="32">
        <f>IF(ISBLANK(D8),0,IF(ISBLANK(C7),0,IF(E7 = "D",MAX($A$5:$A$28) + 1,AH7)))</f>
        <v>2</v>
      </c>
      <c r="F8" s="27">
        <v>1</v>
      </c>
      <c r="G8" s="28">
        <v>3000</v>
      </c>
      <c r="H8" s="32">
        <f>IF(ISBLANK(G8),0,IF(ISBLANK(F7),0,IF(H7 = "D",MAX($A$5:$A$28) + 1,AL7)))</f>
        <v>11</v>
      </c>
      <c r="I8" s="27">
        <v>6</v>
      </c>
      <c r="J8" s="28">
        <v>10240</v>
      </c>
      <c r="K8" s="32">
        <f>IF(ISBLANK(J8),0,IF(ISBLANK(I7),0,IF(K7 = "D",MAX($A$5:$A$28) + 1,AP7)))</f>
        <v>1</v>
      </c>
      <c r="L8" s="27">
        <v>10</v>
      </c>
      <c r="M8" s="28">
        <v>7180</v>
      </c>
      <c r="N8" s="32">
        <f>IF(ISBLANK(M8),0,IF(ISBLANK(L7),0,IF(N7 = "D",MAX($A$5:$A$28) + 1,AT7)))</f>
        <v>5</v>
      </c>
      <c r="O8" s="161"/>
      <c r="P8" s="269"/>
      <c r="Q8" s="267"/>
      <c r="T8" s="271"/>
      <c r="U8" s="269"/>
      <c r="V8" s="267"/>
      <c r="Y8" s="12">
        <f>O9</f>
        <v>16</v>
      </c>
      <c r="Z8" s="13">
        <f>P9</f>
        <v>29920</v>
      </c>
      <c r="AA8" s="8">
        <f t="shared" si="3"/>
        <v>3</v>
      </c>
      <c r="AB8" s="8">
        <f t="shared" si="4"/>
        <v>3</v>
      </c>
      <c r="AC8" s="8">
        <f t="shared" si="5"/>
        <v>3.0000300000000002</v>
      </c>
      <c r="AD8" s="24">
        <f t="shared" si="6"/>
        <v>3</v>
      </c>
      <c r="AE8" s="17">
        <f>D10</f>
        <v>8060</v>
      </c>
      <c r="AF8" s="18">
        <f>IF(D9="d",MAX($A$5:$A$28) +1,RANK(AE8,$AE$6:$AE$17,0))</f>
        <v>6</v>
      </c>
      <c r="AG8" s="8">
        <f t="shared" si="0"/>
        <v>1</v>
      </c>
      <c r="AH8" s="22">
        <f t="shared" si="7"/>
        <v>6</v>
      </c>
      <c r="AI8" s="17">
        <f>G10</f>
        <v>6500</v>
      </c>
      <c r="AJ8">
        <f>IF(F9="d",MAX($A$5:$A$28) +1,RANK(AI8,$AI$6:$AI$17,0))</f>
        <v>2</v>
      </c>
      <c r="AK8" s="8">
        <f t="shared" si="1"/>
        <v>1</v>
      </c>
      <c r="AL8" s="22">
        <f t="shared" si="8"/>
        <v>2</v>
      </c>
      <c r="AM8" s="17">
        <f>J10</f>
        <v>5940</v>
      </c>
      <c r="AN8" s="18">
        <f t="shared" si="2"/>
        <v>6</v>
      </c>
      <c r="AO8" s="8">
        <f t="shared" si="9"/>
        <v>1</v>
      </c>
      <c r="AP8" s="22">
        <f t="shared" si="10"/>
        <v>6</v>
      </c>
      <c r="AQ8" s="17">
        <f>M10</f>
        <v>9420</v>
      </c>
      <c r="AR8" s="18">
        <f>IF(M9="d",MAX($A$5:$A$28) +1,RANK(AQ8,$AQ$6:$AQ$17,0))</f>
        <v>2</v>
      </c>
      <c r="AS8" s="8">
        <f t="shared" si="11"/>
        <v>1</v>
      </c>
      <c r="AT8" s="22">
        <f t="shared" si="12"/>
        <v>2</v>
      </c>
      <c r="AU8" s="11">
        <f>T9</f>
        <v>125</v>
      </c>
      <c r="AV8" s="11">
        <f>U9</f>
        <v>68500</v>
      </c>
      <c r="AW8">
        <f t="shared" si="13"/>
        <v>10</v>
      </c>
      <c r="AX8">
        <f t="shared" si="14"/>
        <v>12</v>
      </c>
      <c r="AY8">
        <f t="shared" si="15"/>
        <v>10.000120000000001</v>
      </c>
      <c r="AZ8">
        <f t="shared" si="16"/>
        <v>10</v>
      </c>
    </row>
    <row r="9" spans="1:52" ht="19.5" customHeight="1" x14ac:dyDescent="0.25">
      <c r="A9" s="169">
        <v>3</v>
      </c>
      <c r="B9" s="263" t="str">
        <f>'Zoznam tímov a pretekárov'!A7</f>
        <v>Dunajská Lužná MVDE</v>
      </c>
      <c r="C9" s="158" t="s">
        <v>68</v>
      </c>
      <c r="D9" s="265"/>
      <c r="E9" s="81"/>
      <c r="F9" s="158" t="s">
        <v>70</v>
      </c>
      <c r="G9" s="265"/>
      <c r="H9" s="81"/>
      <c r="I9" s="158" t="s">
        <v>71</v>
      </c>
      <c r="J9" s="265"/>
      <c r="K9" s="81"/>
      <c r="L9" s="158" t="s">
        <v>69</v>
      </c>
      <c r="M9" s="265"/>
      <c r="N9" s="81"/>
      <c r="O9" s="160">
        <f>SUM(E10+H10+K10+N10)</f>
        <v>16</v>
      </c>
      <c r="P9" s="268">
        <f>SUM(D10+G10+J10+M10)</f>
        <v>29920</v>
      </c>
      <c r="Q9" s="266">
        <f>AD8</f>
        <v>3</v>
      </c>
      <c r="T9" s="270">
        <f>O9+'1.kolo'!O9+'2.kolo'!O9+'12 družstiev Pretek č. 3'!O9</f>
        <v>125</v>
      </c>
      <c r="U9" s="268">
        <f>P9+'1.kolo'!P9+'2.kolo'!P9+'12 družstiev Pretek č. 3'!P9</f>
        <v>68500</v>
      </c>
      <c r="V9" s="266">
        <f>AZ8</f>
        <v>10</v>
      </c>
      <c r="Y9" s="12">
        <f>O11</f>
        <v>14</v>
      </c>
      <c r="Z9" s="13">
        <f>P11</f>
        <v>35220</v>
      </c>
      <c r="AA9" s="8">
        <f t="shared" si="3"/>
        <v>1</v>
      </c>
      <c r="AB9" s="8">
        <f t="shared" si="4"/>
        <v>1</v>
      </c>
      <c r="AC9" s="8">
        <f t="shared" si="5"/>
        <v>1.0000100000000001</v>
      </c>
      <c r="AD9" s="24">
        <f t="shared" si="6"/>
        <v>1</v>
      </c>
      <c r="AE9" s="17">
        <f>D12</f>
        <v>15960</v>
      </c>
      <c r="AF9" s="18">
        <f>IF(D11="d",MAX($A$5:$A$28) +1,RANK(AE9,$AE$6:$AE$17,0))</f>
        <v>1</v>
      </c>
      <c r="AG9" s="8">
        <f t="shared" si="0"/>
        <v>1</v>
      </c>
      <c r="AH9" s="22">
        <f t="shared" si="7"/>
        <v>1</v>
      </c>
      <c r="AI9" s="17">
        <f>G12</f>
        <v>8620</v>
      </c>
      <c r="AJ9">
        <f>IF(F11="d",MAX($A$5:$A$28) +1,RANK(AI9,$AI$6:$AI$17,0))</f>
        <v>1</v>
      </c>
      <c r="AK9" s="8">
        <f t="shared" si="1"/>
        <v>1</v>
      </c>
      <c r="AL9" s="22">
        <f t="shared" si="8"/>
        <v>1</v>
      </c>
      <c r="AM9" s="17">
        <f>J12</f>
        <v>8440</v>
      </c>
      <c r="AN9" s="18">
        <f t="shared" si="2"/>
        <v>2</v>
      </c>
      <c r="AO9" s="8">
        <f t="shared" si="9"/>
        <v>1</v>
      </c>
      <c r="AP9" s="22">
        <f t="shared" si="10"/>
        <v>2</v>
      </c>
      <c r="AQ9" s="17">
        <f>M12</f>
        <v>2200</v>
      </c>
      <c r="AR9" s="18">
        <f>IF(M11="d",MAX($A$5:$A$28) +1,RANK(AQ9,$AQ$6:$AQ$17,0))</f>
        <v>10</v>
      </c>
      <c r="AS9" s="8">
        <f t="shared" si="11"/>
        <v>1</v>
      </c>
      <c r="AT9" s="22">
        <f t="shared" si="12"/>
        <v>10</v>
      </c>
      <c r="AU9" s="11">
        <f>T11</f>
        <v>87</v>
      </c>
      <c r="AV9" s="11">
        <f>U11</f>
        <v>256340</v>
      </c>
      <c r="AW9">
        <f t="shared" si="13"/>
        <v>5</v>
      </c>
      <c r="AX9">
        <f t="shared" si="14"/>
        <v>2</v>
      </c>
      <c r="AY9">
        <f t="shared" si="15"/>
        <v>5.0000200000000001</v>
      </c>
      <c r="AZ9">
        <f t="shared" si="16"/>
        <v>5</v>
      </c>
    </row>
    <row r="10" spans="1:52" ht="19.5" customHeight="1" thickBot="1" x14ac:dyDescent="0.3">
      <c r="A10" s="169"/>
      <c r="B10" s="264"/>
      <c r="C10" s="27">
        <v>9</v>
      </c>
      <c r="D10" s="28">
        <v>8060</v>
      </c>
      <c r="E10" s="32">
        <f>IF(ISBLANK(D10),0,IF(ISBLANK(C9),0,IF(E9 = "D",MAX($A$5:$A$28) + 1,AH8)))</f>
        <v>6</v>
      </c>
      <c r="F10" s="27">
        <v>5</v>
      </c>
      <c r="G10" s="28">
        <v>6500</v>
      </c>
      <c r="H10" s="32">
        <f>IF(ISBLANK(G10),0,IF(ISBLANK(F9),0,IF(H9 = "D",MAX($A$5:$A$28) + 1,AL8)))</f>
        <v>2</v>
      </c>
      <c r="I10" s="27">
        <v>8</v>
      </c>
      <c r="J10" s="28">
        <v>5940</v>
      </c>
      <c r="K10" s="32">
        <f>IF(ISBLANK(J10),0,IF(ISBLANK(I9),0,IF(K9 = "D",MAX($A$5:$A$28) + 1,AP8)))</f>
        <v>6</v>
      </c>
      <c r="L10" s="27">
        <v>12</v>
      </c>
      <c r="M10" s="28">
        <v>9420</v>
      </c>
      <c r="N10" s="32">
        <f>IF(ISBLANK(M10),0,IF(ISBLANK(L9),0,IF(N9 = "D",MAX($A$5:$A$28) + 1,AT8)))</f>
        <v>2</v>
      </c>
      <c r="O10" s="161"/>
      <c r="P10" s="269"/>
      <c r="Q10" s="267"/>
      <c r="T10" s="271"/>
      <c r="U10" s="269"/>
      <c r="V10" s="267"/>
      <c r="Y10" s="12">
        <f>O13</f>
        <v>25</v>
      </c>
      <c r="Z10" s="13">
        <f>P13</f>
        <v>22960</v>
      </c>
      <c r="AA10" s="8">
        <f t="shared" si="3"/>
        <v>6</v>
      </c>
      <c r="AB10" s="8">
        <f t="shared" si="4"/>
        <v>6</v>
      </c>
      <c r="AC10" s="8">
        <f t="shared" si="5"/>
        <v>6.0000600000000004</v>
      </c>
      <c r="AD10" s="24">
        <f t="shared" si="6"/>
        <v>6</v>
      </c>
      <c r="AE10" s="17">
        <f>D14</f>
        <v>7220</v>
      </c>
      <c r="AF10" s="18">
        <f>IF(D13="d",MAX($A$5:$A$28) +1,RANK(AE10,$AE$6:$AE$17,0))</f>
        <v>7</v>
      </c>
      <c r="AG10" s="8">
        <f t="shared" si="0"/>
        <v>1</v>
      </c>
      <c r="AH10" s="22">
        <f t="shared" si="7"/>
        <v>7</v>
      </c>
      <c r="AI10" s="17">
        <f>G14</f>
        <v>3760</v>
      </c>
      <c r="AJ10">
        <f>IF(F13="d",MAX($A$5:$A$28) +1,RANK(AI10,$AI$6:$AI$17,0))</f>
        <v>8</v>
      </c>
      <c r="AK10" s="8">
        <f t="shared" si="1"/>
        <v>1</v>
      </c>
      <c r="AL10" s="22">
        <f t="shared" si="8"/>
        <v>8</v>
      </c>
      <c r="AM10" s="17">
        <f>J14</f>
        <v>7400</v>
      </c>
      <c r="AN10" s="18">
        <f t="shared" si="2"/>
        <v>3</v>
      </c>
      <c r="AO10" s="8">
        <f t="shared" si="9"/>
        <v>1</v>
      </c>
      <c r="AP10" s="22">
        <f t="shared" si="10"/>
        <v>3</v>
      </c>
      <c r="AQ10" s="17">
        <f>M14</f>
        <v>4580</v>
      </c>
      <c r="AR10" s="18">
        <f>IF(M13="d",MAX($A$5:$A$28) +1,RANK(AQ10,$AQ$6:$AQ$17,0))</f>
        <v>7</v>
      </c>
      <c r="AS10" s="8">
        <f t="shared" si="11"/>
        <v>1</v>
      </c>
      <c r="AT10" s="22">
        <f>IF(AS10 &gt; 1,IF(MOD(AS10,2) = 0,(AR10*AS10+AS10-1)/AS10,(AR10*AS10+AS10)/AS10),IF(AS10=1,AR10,(AR10*AS10+AS10-1)/AS10))</f>
        <v>7</v>
      </c>
      <c r="AU10" s="11">
        <f>T13</f>
        <v>74</v>
      </c>
      <c r="AV10" s="11">
        <f>U13</f>
        <v>277975</v>
      </c>
      <c r="AW10">
        <f t="shared" si="13"/>
        <v>1</v>
      </c>
      <c r="AX10">
        <f t="shared" si="14"/>
        <v>1</v>
      </c>
      <c r="AY10">
        <f t="shared" si="15"/>
        <v>1.0000100000000001</v>
      </c>
      <c r="AZ10">
        <f t="shared" si="16"/>
        <v>1</v>
      </c>
    </row>
    <row r="11" spans="1:52" ht="19.5" customHeight="1" x14ac:dyDescent="0.25">
      <c r="A11" s="154">
        <v>4</v>
      </c>
      <c r="B11" s="263" t="str">
        <f>'Zoznam tímov a pretekárov'!A9</f>
        <v>Dunajská Streda Arapaima FFT</v>
      </c>
      <c r="C11" s="158" t="s">
        <v>65</v>
      </c>
      <c r="D11" s="265"/>
      <c r="E11" s="81"/>
      <c r="F11" s="158" t="s">
        <v>66</v>
      </c>
      <c r="G11" s="265"/>
      <c r="H11" s="81"/>
      <c r="I11" s="158" t="s">
        <v>64</v>
      </c>
      <c r="J11" s="265"/>
      <c r="K11" s="81"/>
      <c r="L11" s="158" t="s">
        <v>67</v>
      </c>
      <c r="M11" s="265"/>
      <c r="N11" s="81"/>
      <c r="O11" s="160">
        <f>SUM(E12+H12+K12+N12)</f>
        <v>14</v>
      </c>
      <c r="P11" s="268">
        <f>SUM(D12+G12+J12+M12)</f>
        <v>35220</v>
      </c>
      <c r="Q11" s="266">
        <f>AD9</f>
        <v>1</v>
      </c>
      <c r="T11" s="270">
        <f>O11+'1.kolo'!O11+'2.kolo'!O11+'12 družstiev Pretek č. 3'!O11</f>
        <v>87</v>
      </c>
      <c r="U11" s="268">
        <f>P11+'1.kolo'!P11+'2.kolo'!P11+'12 družstiev Pretek č. 3'!P11</f>
        <v>256340</v>
      </c>
      <c r="V11" s="266">
        <f>AZ9</f>
        <v>5</v>
      </c>
      <c r="Y11" s="12">
        <f>O15</f>
        <v>34</v>
      </c>
      <c r="Z11" s="13">
        <f>P15</f>
        <v>14280</v>
      </c>
      <c r="AA11" s="8">
        <f t="shared" si="3"/>
        <v>10</v>
      </c>
      <c r="AB11" s="8">
        <f t="shared" si="4"/>
        <v>11</v>
      </c>
      <c r="AC11" s="8">
        <f t="shared" si="5"/>
        <v>10.000109999999999</v>
      </c>
      <c r="AD11" s="24">
        <f t="shared" si="6"/>
        <v>10</v>
      </c>
      <c r="AE11" s="17">
        <f>D16</f>
        <v>1940</v>
      </c>
      <c r="AF11" s="18">
        <f>IF(D15="d",MAX($A$5:$A$28) +1,RANK(AE11,$AE$6:$AE$17,0))</f>
        <v>12</v>
      </c>
      <c r="AG11" s="8">
        <f t="shared" si="0"/>
        <v>1</v>
      </c>
      <c r="AH11" s="22">
        <f t="shared" si="7"/>
        <v>12</v>
      </c>
      <c r="AI11" s="17">
        <f>G16</f>
        <v>4280</v>
      </c>
      <c r="AJ11">
        <f>IF(F15="d",MAX($A$5:$A$28) +1,RANK(AI11,$AI$6:$AI$17,0))</f>
        <v>6</v>
      </c>
      <c r="AK11" s="8">
        <f t="shared" si="1"/>
        <v>1</v>
      </c>
      <c r="AL11" s="22">
        <f t="shared" si="8"/>
        <v>6</v>
      </c>
      <c r="AM11" s="17">
        <f>J16</f>
        <v>4660</v>
      </c>
      <c r="AN11" s="18">
        <f t="shared" si="2"/>
        <v>8</v>
      </c>
      <c r="AO11" s="8">
        <f t="shared" si="9"/>
        <v>1</v>
      </c>
      <c r="AP11" s="22">
        <f t="shared" si="10"/>
        <v>8</v>
      </c>
      <c r="AQ11" s="17">
        <f>M16</f>
        <v>3400</v>
      </c>
      <c r="AR11" s="18">
        <f>IF(M15="d",MAX($A$5:$A$28) +1,RANK(AQ11,$AQ$6:$AQ$17,0))</f>
        <v>8</v>
      </c>
      <c r="AS11" s="8">
        <f t="shared" si="11"/>
        <v>1</v>
      </c>
      <c r="AT11" s="22">
        <f t="shared" si="12"/>
        <v>8</v>
      </c>
      <c r="AU11" s="11">
        <f>T15</f>
        <v>108</v>
      </c>
      <c r="AV11" s="11">
        <f>U15</f>
        <v>220925</v>
      </c>
      <c r="AW11">
        <f t="shared" si="13"/>
        <v>6</v>
      </c>
      <c r="AX11">
        <f t="shared" si="14"/>
        <v>8</v>
      </c>
      <c r="AY11">
        <f t="shared" si="15"/>
        <v>6.0000799999999996</v>
      </c>
      <c r="AZ11">
        <f t="shared" si="16"/>
        <v>7</v>
      </c>
    </row>
    <row r="12" spans="1:52" ht="19.5" customHeight="1" thickBot="1" x14ac:dyDescent="0.3">
      <c r="A12" s="155"/>
      <c r="B12" s="264"/>
      <c r="C12" s="27">
        <v>2</v>
      </c>
      <c r="D12" s="28">
        <v>15960</v>
      </c>
      <c r="E12" s="32">
        <f>IF(ISBLANK(D12),0,IF(ISBLANK(C11),0,IF(E11 = "D",MAX($A$5:$A$28) + 1,AH9)))</f>
        <v>1</v>
      </c>
      <c r="F12" s="27">
        <v>8</v>
      </c>
      <c r="G12" s="28">
        <v>8620</v>
      </c>
      <c r="H12" s="32">
        <f>IF(ISBLANK(G12),0,IF(ISBLANK(F11),0,IF(H11 = "D",MAX($A$5:$A$28) + 1,AL9)))</f>
        <v>1</v>
      </c>
      <c r="I12" s="27">
        <v>1</v>
      </c>
      <c r="J12" s="28">
        <v>8440</v>
      </c>
      <c r="K12" s="32">
        <f>IF(ISBLANK(J12),0,IF(ISBLANK(I11),0,IF(K11 = "D",MAX($A$5:$A$28) + 1,AP9)))</f>
        <v>2</v>
      </c>
      <c r="L12" s="27">
        <v>3</v>
      </c>
      <c r="M12" s="28">
        <v>2200</v>
      </c>
      <c r="N12" s="32">
        <f>IF(ISBLANK(M12),0,IF(ISBLANK(L11),0,IF(N11 = "D",MAX($A$5:$A$28) + 1,AT9)))</f>
        <v>10</v>
      </c>
      <c r="O12" s="161"/>
      <c r="P12" s="269"/>
      <c r="Q12" s="267"/>
      <c r="T12" s="271"/>
      <c r="U12" s="269"/>
      <c r="V12" s="267"/>
      <c r="W12" s="21"/>
      <c r="Y12" s="12">
        <f>O17</f>
        <v>36</v>
      </c>
      <c r="Z12" s="13">
        <f>P17</f>
        <v>16360</v>
      </c>
      <c r="AA12" s="8">
        <f t="shared" si="3"/>
        <v>11</v>
      </c>
      <c r="AB12" s="8">
        <f t="shared" si="4"/>
        <v>10</v>
      </c>
      <c r="AC12" s="8">
        <f t="shared" si="5"/>
        <v>11.0001</v>
      </c>
      <c r="AD12" s="24">
        <f t="shared" si="6"/>
        <v>11</v>
      </c>
      <c r="AE12" s="17">
        <f>D18</f>
        <v>5580</v>
      </c>
      <c r="AF12" s="18">
        <f>IF(D17="d",MAX($A$5:$A$28) +1,RANK(AE12,$AE$6:$AE$17,0))</f>
        <v>8</v>
      </c>
      <c r="AG12" s="8">
        <f t="shared" si="0"/>
        <v>1</v>
      </c>
      <c r="AH12" s="22">
        <f t="shared" si="7"/>
        <v>8</v>
      </c>
      <c r="AI12" s="17">
        <f>G18</f>
        <v>2660</v>
      </c>
      <c r="AJ12">
        <f>IF(F17="d",MAX($A$5:$A$28) +1,RANK(AI12,$AI$6:$AI$17,0))</f>
        <v>12</v>
      </c>
      <c r="AK12" s="8">
        <f t="shared" si="1"/>
        <v>1</v>
      </c>
      <c r="AL12" s="22">
        <f t="shared" si="8"/>
        <v>12</v>
      </c>
      <c r="AM12" s="17">
        <f>J18</f>
        <v>6680</v>
      </c>
      <c r="AN12" s="18">
        <f t="shared" si="2"/>
        <v>5</v>
      </c>
      <c r="AO12" s="8">
        <f t="shared" si="9"/>
        <v>1</v>
      </c>
      <c r="AP12" s="22">
        <f t="shared" si="10"/>
        <v>5</v>
      </c>
      <c r="AQ12" s="17">
        <f>M18</f>
        <v>1440</v>
      </c>
      <c r="AR12" s="18">
        <f>IF(M17="d",MAX($A$5:$A$28) +1,RANK(AQ12,$AQ$6:$AQ$17,0))</f>
        <v>11</v>
      </c>
      <c r="AS12" s="8">
        <f t="shared" si="11"/>
        <v>1</v>
      </c>
      <c r="AT12" s="22">
        <f t="shared" si="12"/>
        <v>11</v>
      </c>
      <c r="AU12" s="11">
        <f>T17</f>
        <v>108</v>
      </c>
      <c r="AV12" s="11">
        <f>U17</f>
        <v>237290</v>
      </c>
      <c r="AW12">
        <f t="shared" si="13"/>
        <v>6</v>
      </c>
      <c r="AX12">
        <f t="shared" si="14"/>
        <v>5</v>
      </c>
      <c r="AY12">
        <f t="shared" si="15"/>
        <v>6.0000499999999999</v>
      </c>
      <c r="AZ12">
        <f t="shared" si="16"/>
        <v>6</v>
      </c>
    </row>
    <row r="13" spans="1:52" ht="19.5" customHeight="1" x14ac:dyDescent="0.25">
      <c r="A13" s="169">
        <v>5</v>
      </c>
      <c r="B13" s="263" t="str">
        <f>'Zoznam tímov a pretekárov'!A11</f>
        <v>Dunajská Streda Arapaima MT</v>
      </c>
      <c r="C13" s="158" t="s">
        <v>75</v>
      </c>
      <c r="D13" s="265"/>
      <c r="E13" s="81"/>
      <c r="F13" s="158" t="s">
        <v>72</v>
      </c>
      <c r="G13" s="265"/>
      <c r="H13" s="81"/>
      <c r="I13" s="158" t="s">
        <v>74</v>
      </c>
      <c r="J13" s="265"/>
      <c r="K13" s="81"/>
      <c r="L13" s="158" t="s">
        <v>73</v>
      </c>
      <c r="M13" s="265"/>
      <c r="N13" s="81"/>
      <c r="O13" s="160">
        <f>SUM(E14+H14+K14+N14)</f>
        <v>25</v>
      </c>
      <c r="P13" s="268">
        <f>SUM(D14+G14+J14+M14)</f>
        <v>22960</v>
      </c>
      <c r="Q13" s="266">
        <f>AD10</f>
        <v>6</v>
      </c>
      <c r="T13" s="270">
        <f>O13+'1.kolo'!O13+'2.kolo'!O13+'12 družstiev Pretek č. 3'!O13</f>
        <v>74</v>
      </c>
      <c r="U13" s="268">
        <f>P13+'1.kolo'!P13+'2.kolo'!P13+'12 družstiev Pretek č. 3'!P13</f>
        <v>277975</v>
      </c>
      <c r="V13" s="266">
        <f>AZ10</f>
        <v>1</v>
      </c>
      <c r="W13" s="21"/>
      <c r="Y13" s="12">
        <f>O19</f>
        <v>15</v>
      </c>
      <c r="Z13" s="13">
        <f>P19</f>
        <v>29700</v>
      </c>
      <c r="AA13" s="8">
        <f t="shared" si="3"/>
        <v>2</v>
      </c>
      <c r="AB13" s="8">
        <f t="shared" si="4"/>
        <v>4</v>
      </c>
      <c r="AC13" s="8">
        <f t="shared" si="5"/>
        <v>2.0000399999999998</v>
      </c>
      <c r="AD13" s="24">
        <f t="shared" si="6"/>
        <v>2</v>
      </c>
      <c r="AE13" s="17">
        <f>D20</f>
        <v>9780</v>
      </c>
      <c r="AF13" s="18">
        <f>IF(D19="d",MAX($A$5:$A$28) +1,RANK(AE13,$AE$6:$AE$17,0))</f>
        <v>3</v>
      </c>
      <c r="AG13" s="8">
        <f t="shared" si="0"/>
        <v>1</v>
      </c>
      <c r="AH13" s="22">
        <f t="shared" si="7"/>
        <v>3</v>
      </c>
      <c r="AI13" s="17">
        <f>G20</f>
        <v>5160</v>
      </c>
      <c r="AJ13">
        <f>IF(F19="d",MAX($A$5:$A$28) +1,RANK(AI13,$AI$6:$AI$17,0))</f>
        <v>4</v>
      </c>
      <c r="AK13" s="8">
        <f t="shared" si="1"/>
        <v>1</v>
      </c>
      <c r="AL13" s="22">
        <f t="shared" si="8"/>
        <v>4</v>
      </c>
      <c r="AM13" s="17">
        <f>J20</f>
        <v>7320</v>
      </c>
      <c r="AN13" s="18">
        <f t="shared" si="2"/>
        <v>4</v>
      </c>
      <c r="AO13" s="8">
        <f t="shared" si="9"/>
        <v>1</v>
      </c>
      <c r="AP13" s="22">
        <f t="shared" si="10"/>
        <v>4</v>
      </c>
      <c r="AQ13" s="17">
        <f>M20</f>
        <v>7440</v>
      </c>
      <c r="AR13" s="18">
        <f>IF(M19="d",MAX($A$5:$A$28) +1,RANK(AQ13,$AQ$6:$AQ$17,0))</f>
        <v>4</v>
      </c>
      <c r="AS13" s="8">
        <f t="shared" si="11"/>
        <v>1</v>
      </c>
      <c r="AT13" s="22">
        <f t="shared" si="12"/>
        <v>4</v>
      </c>
      <c r="AU13" s="11">
        <f>T19</f>
        <v>80</v>
      </c>
      <c r="AV13" s="11">
        <f>U19</f>
        <v>236660</v>
      </c>
      <c r="AW13">
        <f t="shared" si="13"/>
        <v>2</v>
      </c>
      <c r="AX13">
        <f t="shared" si="14"/>
        <v>6</v>
      </c>
      <c r="AY13">
        <f t="shared" si="15"/>
        <v>2.0000599999999999</v>
      </c>
      <c r="AZ13">
        <f t="shared" si="16"/>
        <v>2</v>
      </c>
    </row>
    <row r="14" spans="1:52" ht="19.5" customHeight="1" thickBot="1" x14ac:dyDescent="0.3">
      <c r="A14" s="169"/>
      <c r="B14" s="264"/>
      <c r="C14" s="27">
        <v>8</v>
      </c>
      <c r="D14" s="28">
        <v>7220</v>
      </c>
      <c r="E14" s="32">
        <f>IF(ISBLANK(D14),0,IF(ISBLANK(C13),0,IF(E13 = "D",MAX($A$5:$A$28) + 1,AH10)))</f>
        <v>7</v>
      </c>
      <c r="F14" s="27">
        <v>12</v>
      </c>
      <c r="G14" s="28">
        <v>3760</v>
      </c>
      <c r="H14" s="32">
        <f>IF(ISBLANK(G14),0,IF(ISBLANK(F13),0,IF(H13 = "D",MAX($A$5:$A$28) + 1,AL10)))</f>
        <v>8</v>
      </c>
      <c r="I14" s="27">
        <v>12</v>
      </c>
      <c r="J14" s="28">
        <v>7400</v>
      </c>
      <c r="K14" s="32">
        <f>IF(ISBLANK(J14),0,IF(ISBLANK(I13),0,IF(K13 = "D",MAX($A$5:$A$28) + 1,AP10)))</f>
        <v>3</v>
      </c>
      <c r="L14" s="27">
        <v>7</v>
      </c>
      <c r="M14" s="28">
        <v>4580</v>
      </c>
      <c r="N14" s="32">
        <f>IF(ISBLANK(M14),0,IF(ISBLANK(L13),0,IF(N13 = "D",MAX($A$5:$A$28) + 1,AT10)))</f>
        <v>7</v>
      </c>
      <c r="O14" s="161"/>
      <c r="P14" s="269"/>
      <c r="Q14" s="267"/>
      <c r="T14" s="271"/>
      <c r="U14" s="269"/>
      <c r="V14" s="267"/>
      <c r="W14" s="21"/>
      <c r="Y14" s="12">
        <f>O21</f>
        <v>29</v>
      </c>
      <c r="Z14" s="13">
        <f>P21</f>
        <v>21760</v>
      </c>
      <c r="AA14" s="8">
        <f t="shared" si="3"/>
        <v>8</v>
      </c>
      <c r="AB14" s="8">
        <f t="shared" si="4"/>
        <v>7</v>
      </c>
      <c r="AC14" s="8">
        <f t="shared" si="5"/>
        <v>8.0000699999999991</v>
      </c>
      <c r="AD14" s="24">
        <f t="shared" si="6"/>
        <v>8</v>
      </c>
      <c r="AE14" s="17">
        <f>D22</f>
        <v>4120</v>
      </c>
      <c r="AF14" s="18">
        <f>IF(D21="d",MAX($A$5:$A$28) +1,RANK(AE14,$AE$6:$AE$17,0))</f>
        <v>10</v>
      </c>
      <c r="AG14" s="8">
        <f t="shared" si="0"/>
        <v>1</v>
      </c>
      <c r="AH14" s="22">
        <f t="shared" si="7"/>
        <v>10</v>
      </c>
      <c r="AI14" s="17">
        <f>G22</f>
        <v>3200</v>
      </c>
      <c r="AJ14">
        <f>IF(F21="d",MAX($A$5:$A$28) +1,RANK(AI14,$AI$6:$AI$17,0))</f>
        <v>9</v>
      </c>
      <c r="AK14" s="8">
        <f t="shared" si="1"/>
        <v>1</v>
      </c>
      <c r="AL14" s="22">
        <f t="shared" si="8"/>
        <v>9</v>
      </c>
      <c r="AM14" s="17">
        <f>J22</f>
        <v>5900</v>
      </c>
      <c r="AN14" s="18">
        <f t="shared" si="2"/>
        <v>7</v>
      </c>
      <c r="AO14" s="8">
        <f t="shared" si="9"/>
        <v>1</v>
      </c>
      <c r="AP14" s="22">
        <f t="shared" si="10"/>
        <v>7</v>
      </c>
      <c r="AQ14" s="17">
        <f>M22</f>
        <v>8540</v>
      </c>
      <c r="AR14" s="18">
        <f>IF(M21="d",MAX($A$5:$A$28) +1,RANK(AQ14,$AQ$6:$AQ$17,0))</f>
        <v>3</v>
      </c>
      <c r="AS14" s="8">
        <f t="shared" si="11"/>
        <v>1</v>
      </c>
      <c r="AT14" s="22">
        <f>IF(AS14 &gt; 1,IF(MOD(AS14,2) = 0,(AR14*AS14+AS14-1)/AS14,(AR14*AS14+AS14)/AS14),IF(AS14=1,AR14,(AR14*AS14+AS14-1)/AS14))</f>
        <v>3</v>
      </c>
      <c r="AU14" s="11">
        <f>T21</f>
        <v>83</v>
      </c>
      <c r="AV14" s="11">
        <f>U21</f>
        <v>250555</v>
      </c>
      <c r="AW14">
        <f t="shared" si="13"/>
        <v>3</v>
      </c>
      <c r="AX14">
        <f t="shared" si="14"/>
        <v>3</v>
      </c>
      <c r="AY14">
        <f t="shared" si="15"/>
        <v>3.0000300000000002</v>
      </c>
      <c r="AZ14">
        <f t="shared" si="16"/>
        <v>3</v>
      </c>
    </row>
    <row r="15" spans="1:52" ht="19.5" customHeight="1" x14ac:dyDescent="0.25">
      <c r="A15" s="154">
        <v>6</v>
      </c>
      <c r="B15" s="263" t="str">
        <f>'Zoznam tímov a pretekárov'!A13</f>
        <v>Dunajská Streda Haldorádo</v>
      </c>
      <c r="C15" s="158" t="s">
        <v>122</v>
      </c>
      <c r="D15" s="265"/>
      <c r="E15" s="81"/>
      <c r="F15" s="158" t="s">
        <v>78</v>
      </c>
      <c r="G15" s="265"/>
      <c r="H15" s="81"/>
      <c r="I15" s="158" t="s">
        <v>99</v>
      </c>
      <c r="J15" s="265"/>
      <c r="K15" s="81"/>
      <c r="L15" s="158" t="s">
        <v>77</v>
      </c>
      <c r="M15" s="265"/>
      <c r="N15" s="81"/>
      <c r="O15" s="160">
        <f>SUM(E16+H16+K16+N16)</f>
        <v>34</v>
      </c>
      <c r="P15" s="268">
        <f>SUM(D16+G16+J16+M16)</f>
        <v>14280</v>
      </c>
      <c r="Q15" s="266">
        <f>AD11</f>
        <v>10</v>
      </c>
      <c r="T15" s="270">
        <f>O15+'1.kolo'!O15+'2.kolo'!O15+'12 družstiev Pretek č. 3'!O15</f>
        <v>108</v>
      </c>
      <c r="U15" s="268">
        <f>P15+'1.kolo'!P15+'2.kolo'!P15+'12 družstiev Pretek č. 3'!P15</f>
        <v>220925</v>
      </c>
      <c r="V15" s="266">
        <f>AZ11</f>
        <v>7</v>
      </c>
      <c r="Y15" s="12">
        <f>O23</f>
        <v>45</v>
      </c>
      <c r="Z15" s="13">
        <f>P23</f>
        <v>8340</v>
      </c>
      <c r="AA15" s="8">
        <f t="shared" si="3"/>
        <v>12</v>
      </c>
      <c r="AB15" s="8">
        <f t="shared" si="4"/>
        <v>12</v>
      </c>
      <c r="AC15" s="8">
        <f t="shared" si="5"/>
        <v>12.000120000000001</v>
      </c>
      <c r="AD15" s="24">
        <f t="shared" si="6"/>
        <v>12</v>
      </c>
      <c r="AE15" s="17">
        <f>D24</f>
        <v>3620</v>
      </c>
      <c r="AF15" s="18">
        <f>IF(D23="d",MAX($A$5:$A$28) +1,RANK(AE15,$AE$6:$AE$17,0))</f>
        <v>11</v>
      </c>
      <c r="AG15" s="8">
        <f t="shared" si="0"/>
        <v>1</v>
      </c>
      <c r="AH15" s="22">
        <f t="shared" si="7"/>
        <v>11</v>
      </c>
      <c r="AI15" s="17">
        <f>G24</f>
        <v>3120</v>
      </c>
      <c r="AJ15">
        <f>IF(F23="d",MAX($A$5:$A$28) +1,RANK(AI15,$AI$6:$AI$17,0))</f>
        <v>10</v>
      </c>
      <c r="AK15" s="8">
        <f t="shared" si="1"/>
        <v>1</v>
      </c>
      <c r="AL15" s="22">
        <f t="shared" si="8"/>
        <v>10</v>
      </c>
      <c r="AM15" s="17">
        <f>J24</f>
        <v>1060</v>
      </c>
      <c r="AN15" s="18">
        <f t="shared" si="2"/>
        <v>12</v>
      </c>
      <c r="AO15" s="8">
        <f t="shared" si="9"/>
        <v>1</v>
      </c>
      <c r="AP15" s="22">
        <f t="shared" si="10"/>
        <v>12</v>
      </c>
      <c r="AQ15" s="17">
        <f>M24</f>
        <v>540</v>
      </c>
      <c r="AR15" s="18">
        <f>IF(M23="d",MAX($A$5:$A$28) +1,RANK(AQ15,$AQ$6:$AQ$17,0))</f>
        <v>12</v>
      </c>
      <c r="AS15" s="8">
        <f t="shared" si="11"/>
        <v>1</v>
      </c>
      <c r="AT15" s="22">
        <f t="shared" si="12"/>
        <v>12</v>
      </c>
      <c r="AU15" s="11">
        <f>T23</f>
        <v>129</v>
      </c>
      <c r="AV15" s="11">
        <f>U23</f>
        <v>201835</v>
      </c>
      <c r="AW15">
        <f t="shared" si="13"/>
        <v>12</v>
      </c>
      <c r="AX15">
        <f t="shared" si="14"/>
        <v>9</v>
      </c>
      <c r="AY15">
        <f t="shared" si="15"/>
        <v>12.00009</v>
      </c>
      <c r="AZ15">
        <f t="shared" si="16"/>
        <v>12</v>
      </c>
    </row>
    <row r="16" spans="1:52" ht="19.5" customHeight="1" thickBot="1" x14ac:dyDescent="0.3">
      <c r="A16" s="155"/>
      <c r="B16" s="264"/>
      <c r="C16" s="27">
        <v>5</v>
      </c>
      <c r="D16" s="28">
        <v>1940</v>
      </c>
      <c r="E16" s="32">
        <f>IF(ISBLANK(D16),0,IF(ISBLANK(C15),0,IF(E15 = "D",MAX($A$5:$A$28) + 1,AH11)))</f>
        <v>12</v>
      </c>
      <c r="F16" s="27">
        <v>6</v>
      </c>
      <c r="G16" s="28">
        <v>4280</v>
      </c>
      <c r="H16" s="32">
        <f>IF(ISBLANK(G16),0,IF(ISBLANK(F15),0,IF(H15 = "D",MAX($A$5:$A$28) + 1,AL11)))</f>
        <v>6</v>
      </c>
      <c r="I16" s="27">
        <v>10</v>
      </c>
      <c r="J16" s="28">
        <v>4660</v>
      </c>
      <c r="K16" s="32">
        <f>IF(ISBLANK(J16),0,IF(ISBLANK(I15),0,IF(K15 = "D",MAX($A$5:$A$28) + 1,AP11)))</f>
        <v>8</v>
      </c>
      <c r="L16" s="27">
        <v>5</v>
      </c>
      <c r="M16" s="28">
        <v>3400</v>
      </c>
      <c r="N16" s="32">
        <f>IF(ISBLANK(M16),0,IF(ISBLANK(L15),0,IF(N15 = "D",MAX($A$5:$A$28) + 1,AT11)))</f>
        <v>8</v>
      </c>
      <c r="O16" s="161"/>
      <c r="P16" s="269"/>
      <c r="Q16" s="267"/>
      <c r="T16" s="271"/>
      <c r="U16" s="269"/>
      <c r="V16" s="267"/>
      <c r="Y16" s="12">
        <f>O25</f>
        <v>31</v>
      </c>
      <c r="Z16" s="13">
        <f>P25</f>
        <v>17680</v>
      </c>
      <c r="AA16" s="8">
        <f t="shared" si="3"/>
        <v>9</v>
      </c>
      <c r="AB16" s="8">
        <f t="shared" si="4"/>
        <v>9</v>
      </c>
      <c r="AC16" s="8">
        <f t="shared" si="5"/>
        <v>9.0000900000000001</v>
      </c>
      <c r="AD16" s="24">
        <f t="shared" si="6"/>
        <v>9</v>
      </c>
      <c r="AE16" s="17">
        <f>D26</f>
        <v>5520</v>
      </c>
      <c r="AF16" s="18">
        <f>IF(D25="d",MAX($A$5:$A$28) +1,RANK(AE16,$AE$6:$AE$17,0))</f>
        <v>9</v>
      </c>
      <c r="AG16" s="8">
        <f t="shared" si="0"/>
        <v>1</v>
      </c>
      <c r="AH16" s="22">
        <f t="shared" si="7"/>
        <v>9</v>
      </c>
      <c r="AI16" s="17">
        <f>G26</f>
        <v>4000</v>
      </c>
      <c r="AJ16">
        <f>IF(F25="d",MAX($A$5:$A$28) +1,RANK(AI16,$AI$6:$AI$17,0))</f>
        <v>7</v>
      </c>
      <c r="AK16" s="8">
        <f t="shared" si="1"/>
        <v>1</v>
      </c>
      <c r="AL16" s="22">
        <f t="shared" si="8"/>
        <v>7</v>
      </c>
      <c r="AM16" s="17">
        <f>J26</f>
        <v>2520</v>
      </c>
      <c r="AN16" s="18">
        <f t="shared" si="2"/>
        <v>9</v>
      </c>
      <c r="AO16" s="8">
        <f t="shared" si="9"/>
        <v>1</v>
      </c>
      <c r="AP16" s="22">
        <f t="shared" si="10"/>
        <v>9</v>
      </c>
      <c r="AQ16" s="17">
        <f>M26</f>
        <v>5640</v>
      </c>
      <c r="AR16" s="18">
        <f>IF(M25="d",MAX($A$5:$A$28) +1,RANK(AQ16,$AQ$6:$AQ$17,0))</f>
        <v>6</v>
      </c>
      <c r="AS16" s="8">
        <f t="shared" si="11"/>
        <v>1</v>
      </c>
      <c r="AT16" s="22">
        <f t="shared" si="12"/>
        <v>6</v>
      </c>
      <c r="AU16" s="11">
        <f>T25</f>
        <v>113</v>
      </c>
      <c r="AV16" s="11">
        <f>U25</f>
        <v>223585</v>
      </c>
      <c r="AW16">
        <f t="shared" si="13"/>
        <v>9</v>
      </c>
      <c r="AX16">
        <f t="shared" si="14"/>
        <v>7</v>
      </c>
      <c r="AY16">
        <f t="shared" si="15"/>
        <v>9.0000699999999991</v>
      </c>
      <c r="AZ16">
        <f t="shared" si="16"/>
        <v>9</v>
      </c>
    </row>
    <row r="17" spans="1:52" ht="19.5" customHeight="1" thickBot="1" x14ac:dyDescent="0.3">
      <c r="A17" s="169">
        <v>7</v>
      </c>
      <c r="B17" s="263" t="str">
        <f>'Zoznam tímov a pretekárov'!A15</f>
        <v xml:space="preserve">Dunajská Streda Szenzál     </v>
      </c>
      <c r="C17" s="158" t="s">
        <v>83</v>
      </c>
      <c r="D17" s="265"/>
      <c r="E17" s="81"/>
      <c r="F17" s="158" t="s">
        <v>123</v>
      </c>
      <c r="G17" s="265"/>
      <c r="H17" s="81"/>
      <c r="I17" s="158" t="s">
        <v>82</v>
      </c>
      <c r="J17" s="265"/>
      <c r="K17" s="81"/>
      <c r="L17" s="158" t="s">
        <v>80</v>
      </c>
      <c r="M17" s="265"/>
      <c r="N17" s="81"/>
      <c r="O17" s="160">
        <f>SUM(E18+H18+K18+N18)</f>
        <v>36</v>
      </c>
      <c r="P17" s="268">
        <f>SUM(D18+G18+J18+M18)</f>
        <v>16360</v>
      </c>
      <c r="Q17" s="266">
        <f>AD12</f>
        <v>11</v>
      </c>
      <c r="T17" s="270">
        <f>O17+'1.kolo'!O17+'2.kolo'!O17+'12 družstiev Pretek č. 3'!O17</f>
        <v>108</v>
      </c>
      <c r="U17" s="268">
        <f>P17+'1.kolo'!P17+'2.kolo'!P17+'12 družstiev Pretek č. 3'!P17</f>
        <v>237290</v>
      </c>
      <c r="V17" s="266">
        <f>AZ12</f>
        <v>6</v>
      </c>
      <c r="Y17" s="14">
        <f>O27</f>
        <v>20</v>
      </c>
      <c r="Z17" s="15">
        <f>P27</f>
        <v>25000</v>
      </c>
      <c r="AA17" s="16">
        <f t="shared" si="3"/>
        <v>5</v>
      </c>
      <c r="AB17" s="16">
        <f t="shared" si="4"/>
        <v>5</v>
      </c>
      <c r="AC17" s="16">
        <f t="shared" si="5"/>
        <v>5.0000499999999999</v>
      </c>
      <c r="AD17" s="25">
        <f t="shared" si="6"/>
        <v>5</v>
      </c>
      <c r="AE17" s="19">
        <f>D28</f>
        <v>8400</v>
      </c>
      <c r="AF17" s="18">
        <f>IF(D27="d",MAX($A$5:$A$28) +1,RANK(AE17,$AE$6:$AE$17,0))</f>
        <v>5</v>
      </c>
      <c r="AG17" s="16">
        <f t="shared" si="0"/>
        <v>1</v>
      </c>
      <c r="AH17" s="23">
        <f t="shared" si="7"/>
        <v>5</v>
      </c>
      <c r="AI17" s="19">
        <f>G28</f>
        <v>6000</v>
      </c>
      <c r="AJ17" s="20">
        <f>IF(F27="d",MAX($A$5:$A$28) +1,RANK(AI17,$AI$6:$AI$17,0))</f>
        <v>3</v>
      </c>
      <c r="AK17" s="16">
        <f t="shared" si="1"/>
        <v>1</v>
      </c>
      <c r="AL17" s="23">
        <f t="shared" si="8"/>
        <v>3</v>
      </c>
      <c r="AM17" s="19">
        <f>J28</f>
        <v>1080</v>
      </c>
      <c r="AN17" s="18">
        <f t="shared" si="2"/>
        <v>11</v>
      </c>
      <c r="AO17" s="16">
        <f t="shared" si="9"/>
        <v>1</v>
      </c>
      <c r="AP17" s="23">
        <f t="shared" si="10"/>
        <v>11</v>
      </c>
      <c r="AQ17" s="19">
        <f>M28</f>
        <v>9520</v>
      </c>
      <c r="AR17" s="18">
        <f>IF(M27="d",MAX($A$5:$A$28) +1,RANK(AQ17,$AQ$6:$AQ$17,0))</f>
        <v>1</v>
      </c>
      <c r="AS17" s="16">
        <f t="shared" si="11"/>
        <v>1</v>
      </c>
      <c r="AT17" s="23">
        <f t="shared" si="12"/>
        <v>1</v>
      </c>
      <c r="AU17" s="11">
        <f>T27</f>
        <v>83</v>
      </c>
      <c r="AV17" s="11">
        <f>U27</f>
        <v>248220</v>
      </c>
      <c r="AW17">
        <f t="shared" si="13"/>
        <v>3</v>
      </c>
      <c r="AX17">
        <f t="shared" si="14"/>
        <v>4</v>
      </c>
      <c r="AY17">
        <f t="shared" si="15"/>
        <v>3.0000399999999998</v>
      </c>
      <c r="AZ17">
        <f t="shared" si="16"/>
        <v>4</v>
      </c>
    </row>
    <row r="18" spans="1:52" ht="19.5" customHeight="1" thickBot="1" x14ac:dyDescent="0.3">
      <c r="A18" s="169"/>
      <c r="B18" s="264"/>
      <c r="C18" s="27">
        <v>11</v>
      </c>
      <c r="D18" s="28">
        <v>5580</v>
      </c>
      <c r="E18" s="32">
        <f>IF(ISBLANK(D18),0,IF(ISBLANK(C17),0,IF(E17 = "D",MAX($A$5:$A$28) + 1,AH12)))</f>
        <v>8</v>
      </c>
      <c r="F18" s="27">
        <v>4</v>
      </c>
      <c r="G18" s="28">
        <v>2660</v>
      </c>
      <c r="H18" s="32">
        <f>IF(ISBLANK(G18),0,IF(ISBLANK(F17),0,IF(H17 = "D",MAX($A$5:$A$28) + 1,AL12)))</f>
        <v>12</v>
      </c>
      <c r="I18" s="27">
        <v>5</v>
      </c>
      <c r="J18" s="28">
        <v>6680</v>
      </c>
      <c r="K18" s="32">
        <f>IF(ISBLANK(J18),0,IF(ISBLANK(I17),0,IF(K17 = "D",MAX($A$5:$A$28) + 1,AP12)))</f>
        <v>5</v>
      </c>
      <c r="L18" s="27">
        <v>4</v>
      </c>
      <c r="M18" s="28">
        <v>1440</v>
      </c>
      <c r="N18" s="32">
        <f>IF(ISBLANK(M18),0,IF(ISBLANK(L17),0,IF(N17 = "D",MAX($A$5:$A$28) + 1,AT12)))</f>
        <v>11</v>
      </c>
      <c r="O18" s="161"/>
      <c r="P18" s="269"/>
      <c r="Q18" s="267"/>
      <c r="T18" s="271"/>
      <c r="U18" s="269"/>
      <c r="V18" s="267"/>
      <c r="AF18" s="10"/>
      <c r="AJ18" s="29"/>
      <c r="AK18" s="30"/>
      <c r="AL18" s="31"/>
    </row>
    <row r="19" spans="1:52" ht="19.5" customHeight="1" thickBot="1" x14ac:dyDescent="0.3">
      <c r="A19" s="154">
        <v>8</v>
      </c>
      <c r="B19" s="263" t="str">
        <f>'Zoznam tímov a pretekárov'!A17</f>
        <v xml:space="preserve">Galanta             Sensas </v>
      </c>
      <c r="C19" s="158" t="s">
        <v>84</v>
      </c>
      <c r="D19" s="265"/>
      <c r="E19" s="81"/>
      <c r="F19" s="158" t="s">
        <v>86</v>
      </c>
      <c r="G19" s="265"/>
      <c r="H19" s="81"/>
      <c r="I19" s="158" t="s">
        <v>108</v>
      </c>
      <c r="J19" s="265"/>
      <c r="K19" s="81"/>
      <c r="L19" s="158" t="s">
        <v>85</v>
      </c>
      <c r="M19" s="265"/>
      <c r="N19" s="81"/>
      <c r="O19" s="160">
        <f>SUM(E20+H20+K20+N20)</f>
        <v>15</v>
      </c>
      <c r="P19" s="268">
        <f>SUM(D20+G20+J20+M20)</f>
        <v>29700</v>
      </c>
      <c r="Q19" s="266">
        <f>AD13</f>
        <v>2</v>
      </c>
      <c r="T19" s="270">
        <f>O19+'1.kolo'!O19+'2.kolo'!O19+'12 družstiev Pretek č. 3'!O19</f>
        <v>80</v>
      </c>
      <c r="U19" s="268">
        <f>P19+'1.kolo'!P19+'2.kolo'!P19+'12 družstiev Pretek č. 3'!P19</f>
        <v>236660</v>
      </c>
      <c r="V19" s="266">
        <f>AZ13</f>
        <v>2</v>
      </c>
      <c r="AF19" s="10"/>
      <c r="AP19" s="21" t="s">
        <v>26</v>
      </c>
      <c r="AQ19" s="9" t="str">
        <f>IF(C5 = "D","0"," ")</f>
        <v xml:space="preserve"> </v>
      </c>
    </row>
    <row r="20" spans="1:52" ht="19.5" customHeight="1" thickBot="1" x14ac:dyDescent="0.3">
      <c r="A20" s="155"/>
      <c r="B20" s="264"/>
      <c r="C20" s="27">
        <v>3</v>
      </c>
      <c r="D20" s="28">
        <v>9780</v>
      </c>
      <c r="E20" s="32">
        <f>IF(ISBLANK(D20),0,IF(ISBLANK(C19),0,IF(E19 = "D",MAX($A$5:$A$28) + 1,AH13)))</f>
        <v>3</v>
      </c>
      <c r="F20" s="27">
        <v>9</v>
      </c>
      <c r="G20" s="28">
        <v>5160</v>
      </c>
      <c r="H20" s="32">
        <f>IF(ISBLANK(G20),0,IF(ISBLANK(F19),0,IF(H19 = "D",MAX($A$5:$A$28) + 1,AL13)))</f>
        <v>4</v>
      </c>
      <c r="I20" s="27">
        <v>9</v>
      </c>
      <c r="J20" s="28">
        <v>7320</v>
      </c>
      <c r="K20" s="32">
        <f>IF(ISBLANK(J20),0,IF(ISBLANK(I19),0,IF(K19 = "D",MAX($A$5:$A$28) + 1,AP13)))</f>
        <v>4</v>
      </c>
      <c r="L20" s="27">
        <v>8</v>
      </c>
      <c r="M20" s="28">
        <v>7440</v>
      </c>
      <c r="N20" s="32">
        <f>IF(ISBLANK(M20),0,IF(ISBLANK(L19),0,IF(N19 = "D",MAX($A$5:$A$28) + 1,AT13)))</f>
        <v>4</v>
      </c>
      <c r="O20" s="161"/>
      <c r="P20" s="269"/>
      <c r="Q20" s="267"/>
      <c r="T20" s="271"/>
      <c r="U20" s="269"/>
      <c r="V20" s="267"/>
      <c r="AF20" s="10"/>
      <c r="AP20" s="21" t="s">
        <v>27</v>
      </c>
    </row>
    <row r="21" spans="1:52" ht="19.5" customHeight="1" x14ac:dyDescent="0.25">
      <c r="A21" s="154">
        <v>9</v>
      </c>
      <c r="B21" s="263" t="str">
        <f>'Zoznam tímov a pretekárov'!A19</f>
        <v>Hlohovec</v>
      </c>
      <c r="C21" s="158" t="s">
        <v>54</v>
      </c>
      <c r="D21" s="265"/>
      <c r="E21" s="81"/>
      <c r="F21" s="158" t="s">
        <v>55</v>
      </c>
      <c r="G21" s="265"/>
      <c r="H21" s="81"/>
      <c r="I21" s="158" t="s">
        <v>53</v>
      </c>
      <c r="J21" s="265"/>
      <c r="K21" s="81"/>
      <c r="L21" s="158" t="s">
        <v>52</v>
      </c>
      <c r="M21" s="265"/>
      <c r="N21" s="81"/>
      <c r="O21" s="160">
        <f>SUM(E22+H22+K22+N22)</f>
        <v>29</v>
      </c>
      <c r="P21" s="268">
        <f>SUM(D22+G22+J22+M22)</f>
        <v>21760</v>
      </c>
      <c r="Q21" s="266">
        <f>AD14</f>
        <v>8</v>
      </c>
      <c r="T21" s="270">
        <f>O21+'1.kolo'!O21+'2.kolo'!O21+'12 družstiev Pretek č. 3'!O21</f>
        <v>83</v>
      </c>
      <c r="U21" s="268">
        <f>P21+'1.kolo'!P21+'2.kolo'!P21+'12 družstiev Pretek č. 3'!P21</f>
        <v>250555</v>
      </c>
      <c r="V21" s="266">
        <f>AZ14</f>
        <v>3</v>
      </c>
      <c r="AF21" s="10"/>
    </row>
    <row r="22" spans="1:52" ht="19.5" customHeight="1" thickBot="1" x14ac:dyDescent="0.3">
      <c r="A22" s="155"/>
      <c r="B22" s="264"/>
      <c r="C22" s="27">
        <v>6</v>
      </c>
      <c r="D22" s="28">
        <v>4120</v>
      </c>
      <c r="E22" s="32">
        <f>IF(ISBLANK(D22),0,IF(ISBLANK(C21),0,IF(E21 = "D",MAX($A$5:$A$28) + 1,AH14)))</f>
        <v>10</v>
      </c>
      <c r="F22" s="27">
        <v>3</v>
      </c>
      <c r="G22" s="28">
        <v>3200</v>
      </c>
      <c r="H22" s="32">
        <f>IF(ISBLANK(G22),0,IF(ISBLANK(F21),0,IF(H21 = "D",MAX($A$5:$A$28) + 1,AL14)))</f>
        <v>9</v>
      </c>
      <c r="I22" s="27">
        <v>11</v>
      </c>
      <c r="J22" s="28">
        <v>5900</v>
      </c>
      <c r="K22" s="32">
        <f>IF(ISBLANK(J22),0,IF(ISBLANK(I21),0,IF(K21 = "D",MAX($A$5:$A$28) + 1,AP14)))</f>
        <v>7</v>
      </c>
      <c r="L22" s="27">
        <v>1</v>
      </c>
      <c r="M22" s="28">
        <v>8540</v>
      </c>
      <c r="N22" s="32">
        <f>IF(ISBLANK(M22),0,IF(ISBLANK(L21),0,IF(N21 = "D",MAX($A$5:$A$28) + 1,AT14)))</f>
        <v>3</v>
      </c>
      <c r="O22" s="161"/>
      <c r="P22" s="269"/>
      <c r="Q22" s="267"/>
      <c r="T22" s="271"/>
      <c r="U22" s="269"/>
      <c r="V22" s="267"/>
      <c r="AF22" s="10"/>
    </row>
    <row r="23" spans="1:52" ht="19.5" customHeight="1" x14ac:dyDescent="0.25">
      <c r="A23" s="169">
        <v>10</v>
      </c>
      <c r="B23" s="263" t="str">
        <f>'Zoznam tímov a pretekárov'!A21</f>
        <v>Levice</v>
      </c>
      <c r="C23" s="158" t="s">
        <v>89</v>
      </c>
      <c r="D23" s="265"/>
      <c r="E23" s="81"/>
      <c r="F23" s="158" t="s">
        <v>87</v>
      </c>
      <c r="G23" s="265"/>
      <c r="H23" s="81"/>
      <c r="I23" s="158" t="s">
        <v>88</v>
      </c>
      <c r="J23" s="265"/>
      <c r="K23" s="81"/>
      <c r="L23" s="158" t="s">
        <v>90</v>
      </c>
      <c r="M23" s="265"/>
      <c r="N23" s="81"/>
      <c r="O23" s="160">
        <f>SUM(E24+H24+K24+N24)</f>
        <v>45</v>
      </c>
      <c r="P23" s="268">
        <f>SUM(D24+G24+J24+M24)</f>
        <v>8340</v>
      </c>
      <c r="Q23" s="266">
        <f>AD15</f>
        <v>12</v>
      </c>
      <c r="T23" s="270">
        <f>O23+'1.kolo'!O23+'2.kolo'!O23+'12 družstiev Pretek č. 3'!O23</f>
        <v>129</v>
      </c>
      <c r="U23" s="268">
        <f>P23+'1.kolo'!P23+'2.kolo'!P23+'12 družstiev Pretek č. 3'!P23</f>
        <v>201835</v>
      </c>
      <c r="V23" s="266">
        <f>AZ15</f>
        <v>12</v>
      </c>
      <c r="AF23" s="10"/>
    </row>
    <row r="24" spans="1:52" ht="19.5" customHeight="1" thickBot="1" x14ac:dyDescent="0.3">
      <c r="A24" s="169"/>
      <c r="B24" s="264"/>
      <c r="C24" s="27">
        <v>10</v>
      </c>
      <c r="D24" s="28">
        <v>3620</v>
      </c>
      <c r="E24" s="32">
        <f>IF(ISBLANK(D24),0,IF(ISBLANK(C23),0,IF(E23 = "D",MAX($A$5:$A$28) + 1,AH15)))</f>
        <v>11</v>
      </c>
      <c r="F24" s="27">
        <v>10</v>
      </c>
      <c r="G24" s="28">
        <v>3120</v>
      </c>
      <c r="H24" s="32">
        <f>IF(ISBLANK(G24),0,IF(ISBLANK(F23),0,IF(H23 = "D",MAX($A$5:$A$28) + 1,AL15)))</f>
        <v>10</v>
      </c>
      <c r="I24" s="27">
        <v>2</v>
      </c>
      <c r="J24" s="28">
        <v>1060</v>
      </c>
      <c r="K24" s="32">
        <f>IF(ISBLANK(J24),0,IF(ISBLANK(I23),0,IF(K23 = "D",MAX($A$5:$A$28) + 1,AP15)))</f>
        <v>12</v>
      </c>
      <c r="L24" s="27">
        <v>2</v>
      </c>
      <c r="M24" s="28">
        <v>540</v>
      </c>
      <c r="N24" s="32">
        <f>IF(ISBLANK(M24),0,IF(ISBLANK(L23),0,IF(N23 = "D",MAX($A$5:$A$28) + 1,AT15)))</f>
        <v>12</v>
      </c>
      <c r="O24" s="161"/>
      <c r="P24" s="269"/>
      <c r="Q24" s="267"/>
      <c r="T24" s="271"/>
      <c r="U24" s="269"/>
      <c r="V24" s="267"/>
      <c r="AF24" s="10"/>
    </row>
    <row r="25" spans="1:52" ht="19.5" customHeight="1" x14ac:dyDescent="0.25">
      <c r="A25" s="154">
        <v>11</v>
      </c>
      <c r="B25" s="263" t="str">
        <f>'Zoznam tímov a pretekárov'!A23</f>
        <v>Marcelová -                            Yellowfish</v>
      </c>
      <c r="C25" s="158" t="s">
        <v>92</v>
      </c>
      <c r="D25" s="265"/>
      <c r="E25" s="81"/>
      <c r="F25" s="158" t="s">
        <v>56</v>
      </c>
      <c r="G25" s="265"/>
      <c r="H25" s="81"/>
      <c r="I25" s="158" t="s">
        <v>93</v>
      </c>
      <c r="J25" s="265"/>
      <c r="K25" s="81"/>
      <c r="L25" s="158" t="s">
        <v>91</v>
      </c>
      <c r="M25" s="265"/>
      <c r="N25" s="81"/>
      <c r="O25" s="160">
        <f>SUM(E26+H26+K26+N26)</f>
        <v>31</v>
      </c>
      <c r="P25" s="268">
        <f>SUM(D26+G26+J26+M26)</f>
        <v>17680</v>
      </c>
      <c r="Q25" s="266">
        <f>AD16</f>
        <v>9</v>
      </c>
      <c r="T25" s="270">
        <f>O25+'1.kolo'!O25+'2.kolo'!O25+'12 družstiev Pretek č. 3'!O25</f>
        <v>113</v>
      </c>
      <c r="U25" s="268">
        <f>P25+'1.kolo'!P25+'2.kolo'!P25+'12 družstiev Pretek č. 3'!P25</f>
        <v>223585</v>
      </c>
      <c r="V25" s="266">
        <f>AZ16</f>
        <v>9</v>
      </c>
      <c r="AF25" s="10"/>
    </row>
    <row r="26" spans="1:52" ht="19.5" customHeight="1" thickBot="1" x14ac:dyDescent="0.3">
      <c r="A26" s="155"/>
      <c r="B26" s="264"/>
      <c r="C26" s="27">
        <v>4</v>
      </c>
      <c r="D26" s="28">
        <v>5520</v>
      </c>
      <c r="E26" s="32">
        <f>IF(ISBLANK(D26),0,IF(ISBLANK(C25),0,IF(E25 = "D",MAX($A$5:$A$28) + 1,AH16)))</f>
        <v>9</v>
      </c>
      <c r="F26" s="27">
        <v>11</v>
      </c>
      <c r="G26" s="28">
        <v>4000</v>
      </c>
      <c r="H26" s="32">
        <f>IF(ISBLANK(G26),0,IF(ISBLANK(F25),0,IF(H25 = "D",MAX($A$5:$A$28) + 1,AL16)))</f>
        <v>7</v>
      </c>
      <c r="I26" s="27">
        <v>3</v>
      </c>
      <c r="J26" s="28">
        <v>2520</v>
      </c>
      <c r="K26" s="32">
        <f>IF(ISBLANK(J26),0,IF(ISBLANK(I25),0,IF(K25 = "D",MAX($A$5:$A$28) + 1,AP16)))</f>
        <v>9</v>
      </c>
      <c r="L26" s="27">
        <v>11</v>
      </c>
      <c r="M26" s="28">
        <v>5640</v>
      </c>
      <c r="N26" s="32">
        <f>IF(ISBLANK(M26),0,IF(ISBLANK(L25),0,IF(N25 = "D",MAX($A$5:$A$28) + 1,AT16)))</f>
        <v>6</v>
      </c>
      <c r="O26" s="161"/>
      <c r="P26" s="269"/>
      <c r="Q26" s="267"/>
      <c r="T26" s="271"/>
      <c r="U26" s="269"/>
      <c r="V26" s="267"/>
      <c r="AF26" s="10"/>
    </row>
    <row r="27" spans="1:52" ht="19.5" customHeight="1" x14ac:dyDescent="0.25">
      <c r="A27" s="154">
        <v>12</v>
      </c>
      <c r="B27" s="263" t="str">
        <f>'Zoznam tímov a pretekárov'!A25</f>
        <v>Nová Baňa CARPIO</v>
      </c>
      <c r="C27" s="158" t="s">
        <v>95</v>
      </c>
      <c r="D27" s="265"/>
      <c r="E27" s="81"/>
      <c r="F27" s="158" t="s">
        <v>94</v>
      </c>
      <c r="G27" s="265"/>
      <c r="H27" s="81"/>
      <c r="I27" s="158" t="s">
        <v>96</v>
      </c>
      <c r="J27" s="265"/>
      <c r="K27" s="81"/>
      <c r="L27" s="158" t="s">
        <v>98</v>
      </c>
      <c r="M27" s="265"/>
      <c r="N27" s="81"/>
      <c r="O27" s="160">
        <f>SUM(E28+H28+K28+N28)</f>
        <v>20</v>
      </c>
      <c r="P27" s="268">
        <f>SUM(D28+G28+J28+M28)</f>
        <v>25000</v>
      </c>
      <c r="Q27" s="266">
        <f>AD17</f>
        <v>5</v>
      </c>
      <c r="T27" s="270">
        <f>O27+'1.kolo'!O27+'2.kolo'!O27+'12 družstiev Pretek č. 3'!O27</f>
        <v>83</v>
      </c>
      <c r="U27" s="268">
        <f>P27+'1.kolo'!P27+'2.kolo'!P27+'12 družstiev Pretek č. 3'!P27</f>
        <v>248220</v>
      </c>
      <c r="V27" s="266">
        <f>AZ17</f>
        <v>4</v>
      </c>
      <c r="AF27" s="10"/>
    </row>
    <row r="28" spans="1:52" ht="19.5" customHeight="1" thickBot="1" x14ac:dyDescent="0.3">
      <c r="A28" s="155"/>
      <c r="B28" s="264"/>
      <c r="C28" s="27">
        <v>7</v>
      </c>
      <c r="D28" s="28">
        <v>8400</v>
      </c>
      <c r="E28" s="32">
        <f>IF(ISBLANK(D28),0,IF(ISBLANK(C27),0,IF(E27 = "D",MAX($A$5:$A$28) + 1,AH17)))</f>
        <v>5</v>
      </c>
      <c r="F28" s="27">
        <v>2</v>
      </c>
      <c r="G28" s="28">
        <v>6000</v>
      </c>
      <c r="H28" s="32">
        <f>IF(ISBLANK(G28),0,IF(ISBLANK(F27),0,IF(H27 = "D",MAX($A$5:$A$28) + 1,AL17)))</f>
        <v>3</v>
      </c>
      <c r="I28" s="27">
        <v>7</v>
      </c>
      <c r="J28" s="28">
        <v>1080</v>
      </c>
      <c r="K28" s="32">
        <f>IF(ISBLANK(J28),0,IF(ISBLANK(I27),0,IF(K27 = "D",MAX($A$5:$A$28) + 1,AP17)))</f>
        <v>11</v>
      </c>
      <c r="L28" s="27">
        <v>9</v>
      </c>
      <c r="M28" s="28">
        <v>9520</v>
      </c>
      <c r="N28" s="32">
        <f>IF(ISBLANK(M28),0,IF(ISBLANK(L27),0,IF(N27 = "D",MAX($A$5:$A$28) + 1,AT17)))</f>
        <v>1</v>
      </c>
      <c r="O28" s="161"/>
      <c r="P28" s="269"/>
      <c r="Q28" s="267"/>
      <c r="T28" s="271"/>
      <c r="U28" s="269"/>
      <c r="V28" s="267"/>
      <c r="AF28" s="10"/>
    </row>
    <row r="29" spans="1:52" ht="27.9" customHeight="1" x14ac:dyDescent="0.3">
      <c r="A29" s="272" t="s">
        <v>106</v>
      </c>
      <c r="B29" s="272"/>
      <c r="C29" s="272"/>
      <c r="D29" s="272"/>
      <c r="E29" s="272"/>
      <c r="F29" s="272"/>
      <c r="G29" s="272"/>
      <c r="H29" s="272"/>
      <c r="I29" s="272"/>
      <c r="J29" s="272"/>
      <c r="K29" s="272"/>
      <c r="L29" s="272"/>
      <c r="M29" s="272"/>
      <c r="N29" s="272"/>
      <c r="O29" s="272"/>
      <c r="P29" s="272"/>
      <c r="Q29" s="272"/>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326"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325" priority="5">
      <formula>LEN(TRIM(C5))=0</formula>
    </cfRule>
  </conditionalFormatting>
  <conditionalFormatting sqref="F5">
    <cfRule type="containsBlanks" dxfId="324" priority="6">
      <formula>LEN(TRIM(F5))=0</formula>
    </cfRule>
  </conditionalFormatting>
  <conditionalFormatting sqref="L5">
    <cfRule type="containsBlanks" dxfId="323" priority="7">
      <formula>LEN(TRIM(L5))=0</formula>
    </cfRule>
  </conditionalFormatting>
  <conditionalFormatting sqref="I5">
    <cfRule type="containsBlanks" dxfId="322" priority="8">
      <formula>LEN(TRIM(I5))=0</formula>
    </cfRule>
  </conditionalFormatting>
  <conditionalFormatting sqref="C7">
    <cfRule type="containsBlanks" dxfId="321" priority="9">
      <formula>LEN(TRIM(C7))=0</formula>
    </cfRule>
  </conditionalFormatting>
  <conditionalFormatting sqref="F7">
    <cfRule type="containsBlanks" dxfId="320" priority="10">
      <formula>LEN(TRIM(F7))=0</formula>
    </cfRule>
  </conditionalFormatting>
  <conditionalFormatting sqref="I7">
    <cfRule type="containsBlanks" dxfId="319" priority="11">
      <formula>LEN(TRIM(I7))=0</formula>
    </cfRule>
  </conditionalFormatting>
  <conditionalFormatting sqref="L7">
    <cfRule type="containsBlanks" dxfId="318" priority="12">
      <formula>LEN(TRIM(L7))=0</formula>
    </cfRule>
  </conditionalFormatting>
  <conditionalFormatting sqref="C9">
    <cfRule type="containsBlanks" dxfId="317" priority="13">
      <formula>LEN(TRIM(C9))=0</formula>
    </cfRule>
  </conditionalFormatting>
  <conditionalFormatting sqref="F9">
    <cfRule type="containsBlanks" dxfId="316" priority="14">
      <formula>LEN(TRIM(F9))=0</formula>
    </cfRule>
  </conditionalFormatting>
  <conditionalFormatting sqref="I9">
    <cfRule type="containsBlanks" dxfId="315" priority="15">
      <formula>LEN(TRIM(I9))=0</formula>
    </cfRule>
  </conditionalFormatting>
  <conditionalFormatting sqref="L9">
    <cfRule type="containsBlanks" dxfId="314" priority="16">
      <formula>LEN(TRIM(L9))=0</formula>
    </cfRule>
  </conditionalFormatting>
  <conditionalFormatting sqref="C11">
    <cfRule type="containsBlanks" dxfId="313" priority="17">
      <formula>LEN(TRIM(C11))=0</formula>
    </cfRule>
  </conditionalFormatting>
  <conditionalFormatting sqref="F11">
    <cfRule type="containsBlanks" dxfId="312" priority="18">
      <formula>LEN(TRIM(F11))=0</formula>
    </cfRule>
  </conditionalFormatting>
  <conditionalFormatting sqref="I11">
    <cfRule type="containsBlanks" dxfId="311" priority="19">
      <formula>LEN(TRIM(I11))=0</formula>
    </cfRule>
  </conditionalFormatting>
  <conditionalFormatting sqref="L11">
    <cfRule type="containsBlanks" dxfId="310" priority="20">
      <formula>LEN(TRIM(L11))=0</formula>
    </cfRule>
  </conditionalFormatting>
  <conditionalFormatting sqref="C13">
    <cfRule type="containsBlanks" dxfId="309" priority="21">
      <formula>LEN(TRIM(C13))=0</formula>
    </cfRule>
  </conditionalFormatting>
  <conditionalFormatting sqref="F13">
    <cfRule type="containsBlanks" dxfId="308" priority="22">
      <formula>LEN(TRIM(F13))=0</formula>
    </cfRule>
  </conditionalFormatting>
  <conditionalFormatting sqref="I13">
    <cfRule type="containsBlanks" dxfId="307" priority="23">
      <formula>LEN(TRIM(I13))=0</formula>
    </cfRule>
  </conditionalFormatting>
  <conditionalFormatting sqref="L13">
    <cfRule type="containsBlanks" dxfId="306" priority="24">
      <formula>LEN(TRIM(L13))=0</formula>
    </cfRule>
  </conditionalFormatting>
  <conditionalFormatting sqref="C15">
    <cfRule type="containsBlanks" dxfId="305" priority="25">
      <formula>LEN(TRIM(C15))=0</formula>
    </cfRule>
  </conditionalFormatting>
  <conditionalFormatting sqref="F15">
    <cfRule type="containsBlanks" dxfId="304" priority="26">
      <formula>LEN(TRIM(F15))=0</formula>
    </cfRule>
  </conditionalFormatting>
  <conditionalFormatting sqref="I15">
    <cfRule type="containsBlanks" dxfId="303" priority="27">
      <formula>LEN(TRIM(I15))=0</formula>
    </cfRule>
  </conditionalFormatting>
  <conditionalFormatting sqref="L15">
    <cfRule type="containsBlanks" dxfId="302" priority="28">
      <formula>LEN(TRIM(L15))=0</formula>
    </cfRule>
  </conditionalFormatting>
  <conditionalFormatting sqref="C17">
    <cfRule type="containsBlanks" dxfId="301" priority="29">
      <formula>LEN(TRIM(C17))=0</formula>
    </cfRule>
  </conditionalFormatting>
  <conditionalFormatting sqref="F17">
    <cfRule type="containsBlanks" dxfId="300" priority="30">
      <formula>LEN(TRIM(F17))=0</formula>
    </cfRule>
  </conditionalFormatting>
  <conditionalFormatting sqref="I17">
    <cfRule type="containsBlanks" dxfId="299" priority="31">
      <formula>LEN(TRIM(I17))=0</formula>
    </cfRule>
  </conditionalFormatting>
  <conditionalFormatting sqref="L17">
    <cfRule type="containsBlanks" dxfId="298" priority="32">
      <formula>LEN(TRIM(L17))=0</formula>
    </cfRule>
  </conditionalFormatting>
  <conditionalFormatting sqref="C19">
    <cfRule type="containsBlanks" dxfId="297" priority="33">
      <formula>LEN(TRIM(C19))=0</formula>
    </cfRule>
  </conditionalFormatting>
  <conditionalFormatting sqref="F19">
    <cfRule type="containsBlanks" dxfId="296" priority="34">
      <formula>LEN(TRIM(F19))=0</formula>
    </cfRule>
  </conditionalFormatting>
  <conditionalFormatting sqref="I19">
    <cfRule type="containsBlanks" dxfId="295" priority="35">
      <formula>LEN(TRIM(I19))=0</formula>
    </cfRule>
  </conditionalFormatting>
  <conditionalFormatting sqref="L19">
    <cfRule type="containsBlanks" dxfId="294" priority="36">
      <formula>LEN(TRIM(L19))=0</formula>
    </cfRule>
  </conditionalFormatting>
  <conditionalFormatting sqref="C21">
    <cfRule type="containsBlanks" dxfId="293" priority="37">
      <formula>LEN(TRIM(C21))=0</formula>
    </cfRule>
  </conditionalFormatting>
  <conditionalFormatting sqref="F21">
    <cfRule type="containsBlanks" dxfId="292" priority="38">
      <formula>LEN(TRIM(F21))=0</formula>
    </cfRule>
  </conditionalFormatting>
  <conditionalFormatting sqref="I21">
    <cfRule type="containsBlanks" dxfId="291" priority="39">
      <formula>LEN(TRIM(I21))=0</formula>
    </cfRule>
  </conditionalFormatting>
  <conditionalFormatting sqref="L21">
    <cfRule type="containsBlanks" dxfId="290" priority="40">
      <formula>LEN(TRIM(L21))=0</formula>
    </cfRule>
  </conditionalFormatting>
  <conditionalFormatting sqref="C23">
    <cfRule type="containsBlanks" dxfId="289" priority="41">
      <formula>LEN(TRIM(C23))=0</formula>
    </cfRule>
  </conditionalFormatting>
  <conditionalFormatting sqref="F23">
    <cfRule type="containsBlanks" dxfId="288" priority="42">
      <formula>LEN(TRIM(F23))=0</formula>
    </cfRule>
  </conditionalFormatting>
  <conditionalFormatting sqref="I23">
    <cfRule type="containsBlanks" dxfId="287" priority="43">
      <formula>LEN(TRIM(I23))=0</formula>
    </cfRule>
  </conditionalFormatting>
  <conditionalFormatting sqref="L23">
    <cfRule type="containsBlanks" dxfId="286" priority="44">
      <formula>LEN(TRIM(L23))=0</formula>
    </cfRule>
  </conditionalFormatting>
  <conditionalFormatting sqref="C25">
    <cfRule type="containsBlanks" dxfId="285" priority="45">
      <formula>LEN(TRIM(C25))=0</formula>
    </cfRule>
  </conditionalFormatting>
  <conditionalFormatting sqref="F25">
    <cfRule type="containsBlanks" dxfId="284" priority="46">
      <formula>LEN(TRIM(F25))=0</formula>
    </cfRule>
  </conditionalFormatting>
  <conditionalFormatting sqref="I25">
    <cfRule type="containsBlanks" dxfId="283" priority="47">
      <formula>LEN(TRIM(I25))=0</formula>
    </cfRule>
  </conditionalFormatting>
  <conditionalFormatting sqref="L25">
    <cfRule type="containsBlanks" dxfId="282" priority="48">
      <formula>LEN(TRIM(L25))=0</formula>
    </cfRule>
  </conditionalFormatting>
  <conditionalFormatting sqref="C27">
    <cfRule type="containsBlanks" dxfId="281" priority="49">
      <formula>LEN(TRIM(C27))=0</formula>
    </cfRule>
  </conditionalFormatting>
  <conditionalFormatting sqref="F27">
    <cfRule type="containsBlanks" dxfId="280" priority="50">
      <formula>LEN(TRIM(F27))=0</formula>
    </cfRule>
  </conditionalFormatting>
  <conditionalFormatting sqref="I27">
    <cfRule type="containsBlanks" dxfId="279" priority="51">
      <formula>LEN(TRIM(I27))=0</formula>
    </cfRule>
  </conditionalFormatting>
  <conditionalFormatting sqref="L27">
    <cfRule type="containsBlanks" dxfId="278" priority="52">
      <formula>LEN(TRIM(L27))=0</formula>
    </cfRule>
  </conditionalFormatting>
  <dataValidations count="1">
    <dataValidation type="list" allowBlank="1" showInputMessage="1" showErrorMessage="1" sqref="N27 H5 K5 N5 K7 H7 E7 H9 E9 E11 H11 K9 K11 H13 E13 H15 E15 E17 H17 K13 K15 H19 E19 E21 H21 E23 H23 K17 K19 H25 E25 K21 K23 E27 H27 K25 K27 N7 N9 N11 N13 N15 N17 N19 N21 N23 N25" xr:uid="{00000000-0002-0000-0500-000000000000}">
      <formula1>$B$42:$B$45</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63" operator="equal" id="{9F716940-3631-4EA7-AD03-90F07D0FAC84}">
            <xm:f>'Zoznam tímov a pretekárov'!$B$51</xm:f>
            <x14:dxf>
              <fill>
                <patternFill>
                  <bgColor rgb="FFFFFF00"/>
                </patternFill>
              </fill>
            </x14:dxf>
          </x14:cfRule>
          <x14:cfRule type="cellIs" priority="1064" operator="equal" id="{E6254431-6A59-42E1-9FB5-1E9E853E5583}">
            <xm:f>'Zoznam tímov a pretekárov'!$B$50</xm:f>
            <x14:dxf>
              <fill>
                <patternFill>
                  <bgColor theme="3" tint="0.59996337778862885"/>
                </patternFill>
              </fill>
            </x14:dxf>
          </x14:cfRule>
          <x14:cfRule type="cellIs" priority="1065" operator="equal" id="{85E1E67B-1FCD-4BDC-A425-BE3E70A7EA46}">
            <xm:f>'Zoznam tímov a pretekárov'!$B$53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207" operator="equal" id="{2A01DF91-B715-4206-98E0-E3E21B82F0B0}">
            <xm:f>'Zoznam tímov a pretekárov'!$B$52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500-000001000000}">
          <x14:formula1>
            <xm:f>'Zoznam tímov a pretekárov'!$B$5:$I$5</xm:f>
          </x14:formula1>
          <xm:sqref>L7:M7 I7:J7 C7:D7 F7:G7</xm:sqref>
        </x14:dataValidation>
        <x14:dataValidation type="list" allowBlank="1" showInputMessage="1" showErrorMessage="1" xr:uid="{00000000-0002-0000-0500-000002000000}">
          <x14:formula1>
            <xm:f>'Zoznam tímov a pretekárov'!$B$3:$I$3</xm:f>
          </x14:formula1>
          <xm:sqref>L5:M5 F5:G5 I5:J5 C5</xm:sqref>
        </x14:dataValidation>
        <x14:dataValidation type="list" allowBlank="1" showInputMessage="1" showErrorMessage="1" xr:uid="{00000000-0002-0000-0500-000003000000}">
          <x14:formula1>
            <xm:f>'Zoznam tímov a pretekárov'!$B$25:$I$25</xm:f>
          </x14:formula1>
          <xm:sqref>L27:M27 I27:J27 C27:D27 F27:G27</xm:sqref>
        </x14:dataValidation>
        <x14:dataValidation type="list" allowBlank="1" showInputMessage="1" showErrorMessage="1" xr:uid="{00000000-0002-0000-0500-000004000000}">
          <x14:formula1>
            <xm:f>'Zoznam tímov a pretekárov'!$B$23:$I$23</xm:f>
          </x14:formula1>
          <xm:sqref>C25:D25 F25:G25 I25:J25 L25:M25</xm:sqref>
        </x14:dataValidation>
        <x14:dataValidation type="list" allowBlank="1" showInputMessage="1" showErrorMessage="1" xr:uid="{00000000-0002-0000-0500-000005000000}">
          <x14:formula1>
            <xm:f>'Zoznam tímov a pretekárov'!$B$21:$I$21</xm:f>
          </x14:formula1>
          <xm:sqref>L23:M23 I23:J23 C23:D23 F23:G23</xm:sqref>
        </x14:dataValidation>
        <x14:dataValidation type="list" allowBlank="1" showInputMessage="1" showErrorMessage="1" xr:uid="{00000000-0002-0000-0500-000006000000}">
          <x14:formula1>
            <xm:f>'Zoznam tímov a pretekárov'!$B$19:$I$19</xm:f>
          </x14:formula1>
          <xm:sqref>C21:D21 F21:G21 I21:J21 L21:M21</xm:sqref>
        </x14:dataValidation>
        <x14:dataValidation type="list" allowBlank="1" showInputMessage="1" showErrorMessage="1" xr:uid="{00000000-0002-0000-0500-000007000000}">
          <x14:formula1>
            <xm:f>'Zoznam tímov a pretekárov'!$B$17:$I$17</xm:f>
          </x14:formula1>
          <xm:sqref>L19:M19 I19:J19 C19:D19 F19:G19</xm:sqref>
        </x14:dataValidation>
        <x14:dataValidation type="list" allowBlank="1" showInputMessage="1" showErrorMessage="1" xr:uid="{00000000-0002-0000-0500-000008000000}">
          <x14:formula1>
            <xm:f>'Zoznam tímov a pretekárov'!$B$15:$I$15</xm:f>
          </x14:formula1>
          <xm:sqref>C17:D17 F17:G17 I17:J17 L17:M17</xm:sqref>
        </x14:dataValidation>
        <x14:dataValidation type="list" allowBlank="1" showInputMessage="1" showErrorMessage="1" xr:uid="{00000000-0002-0000-0500-000009000000}">
          <x14:formula1>
            <xm:f>'Zoznam tímov a pretekárov'!$B$13:$I$13</xm:f>
          </x14:formula1>
          <xm:sqref>L15:M15 I15:J15 C15:D15 F15:G15</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pretekárov'!$B$9:$I$9</xm:f>
          </x14:formula1>
          <xm:sqref>L11:M11 I11:J11 C11:D11 F11:G11</xm:sqref>
        </x14:dataValidation>
        <x14:dataValidation type="list" allowBlank="1" showInputMessage="1" showErrorMessage="1" xr:uid="{00000000-0002-0000-0500-00000C000000}">
          <x14:formula1>
            <xm:f>'Zoznam tímov a pretekárov'!$B$7:$I$7</xm:f>
          </x14:formula1>
          <xm:sqref>C9:D9 F9:G9 I9:J9 L9:M9</xm:sqref>
        </x14:dataValidation>
        <x14:dataValidation type="list" allowBlank="1" showInputMessage="1" showErrorMessage="1" xr:uid="{00000000-0002-0000-0500-00000D000000}">
          <x14:formula1>
            <xm:f>'Zoznam tímov a pretekárov'!$B$50:$B$53</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AA26"/>
  <sheetViews>
    <sheetView showGridLines="0" view="pageBreakPreview" zoomScale="60" zoomScaleNormal="85" workbookViewId="0">
      <selection activeCell="A29" sqref="A29:Q29"/>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233" t="s">
        <v>107</v>
      </c>
      <c r="B1" s="234"/>
      <c r="C1" s="234"/>
      <c r="D1" s="234"/>
      <c r="E1" s="234"/>
      <c r="F1" s="234"/>
      <c r="G1" s="234"/>
      <c r="H1" s="234"/>
      <c r="I1" s="234"/>
      <c r="J1" s="234"/>
      <c r="K1" s="234"/>
      <c r="L1" s="234"/>
      <c r="M1" s="234"/>
      <c r="N1" s="234"/>
      <c r="O1" s="234"/>
      <c r="P1" s="234"/>
      <c r="Q1" s="235"/>
      <c r="R1" s="5"/>
      <c r="S1" s="5"/>
    </row>
    <row r="2" spans="1:27" ht="20.100000000000001" customHeight="1" thickBot="1" x14ac:dyDescent="0.3">
      <c r="A2" s="236" t="s">
        <v>20</v>
      </c>
      <c r="B2" s="239" t="s">
        <v>18</v>
      </c>
      <c r="C2" s="277" t="s">
        <v>15</v>
      </c>
      <c r="D2" s="278"/>
      <c r="E2" s="279"/>
      <c r="F2" s="277" t="s">
        <v>16</v>
      </c>
      <c r="G2" s="278"/>
      <c r="H2" s="279"/>
      <c r="I2" s="277" t="s">
        <v>102</v>
      </c>
      <c r="J2" s="278"/>
      <c r="K2" s="279"/>
      <c r="L2" s="278" t="s">
        <v>103</v>
      </c>
      <c r="M2" s="278"/>
      <c r="N2" s="278"/>
      <c r="O2" s="277" t="s">
        <v>3</v>
      </c>
      <c r="P2" s="278"/>
      <c r="Q2" s="279"/>
      <c r="R2" s="6"/>
      <c r="S2" s="6"/>
    </row>
    <row r="3" spans="1:27" ht="12" customHeight="1" x14ac:dyDescent="0.25">
      <c r="A3" s="237"/>
      <c r="B3" s="240"/>
      <c r="C3" s="280" t="s">
        <v>104</v>
      </c>
      <c r="D3" s="248" t="s">
        <v>12</v>
      </c>
      <c r="E3" s="284" t="s">
        <v>105</v>
      </c>
      <c r="F3" s="280" t="s">
        <v>104</v>
      </c>
      <c r="G3" s="248" t="s">
        <v>12</v>
      </c>
      <c r="H3" s="284" t="s">
        <v>105</v>
      </c>
      <c r="I3" s="280" t="s">
        <v>104</v>
      </c>
      <c r="J3" s="248" t="s">
        <v>12</v>
      </c>
      <c r="K3" s="284" t="s">
        <v>105</v>
      </c>
      <c r="L3" s="280" t="s">
        <v>104</v>
      </c>
      <c r="M3" s="248" t="s">
        <v>12</v>
      </c>
      <c r="N3" s="284" t="s">
        <v>105</v>
      </c>
      <c r="O3" s="286" t="s">
        <v>104</v>
      </c>
      <c r="P3" s="248" t="s">
        <v>17</v>
      </c>
      <c r="Q3" s="282" t="s">
        <v>1</v>
      </c>
      <c r="R3" s="6"/>
      <c r="S3" s="6"/>
    </row>
    <row r="4" spans="1:27" ht="18" customHeight="1" thickBot="1" x14ac:dyDescent="0.3">
      <c r="A4" s="238"/>
      <c r="B4" s="241"/>
      <c r="C4" s="281"/>
      <c r="D4" s="248"/>
      <c r="E4" s="285"/>
      <c r="F4" s="281"/>
      <c r="G4" s="248"/>
      <c r="H4" s="285"/>
      <c r="I4" s="281"/>
      <c r="J4" s="224"/>
      <c r="K4" s="285"/>
      <c r="L4" s="281"/>
      <c r="M4" s="224"/>
      <c r="N4" s="285"/>
      <c r="O4" s="287"/>
      <c r="P4" s="224"/>
      <c r="Q4" s="283"/>
      <c r="R4" s="6"/>
      <c r="S4" s="6"/>
    </row>
    <row r="5" spans="1:27" ht="35.1" customHeight="1" thickBot="1" x14ac:dyDescent="0.3">
      <c r="A5" s="2">
        <v>1</v>
      </c>
      <c r="B5" s="33" t="str">
        <f>'Zoznam tímov a pretekárov'!A3</f>
        <v>Bratislava III. -                     My fishing SR</v>
      </c>
      <c r="C5" s="34">
        <f>'1.kolo'!O5</f>
        <v>36</v>
      </c>
      <c r="D5" s="35">
        <f>'1.kolo'!P5</f>
        <v>63475</v>
      </c>
      <c r="E5" s="36">
        <f>'1.kolo'!Q5</f>
        <v>14</v>
      </c>
      <c r="F5" s="34">
        <f>'2.kolo'!O5</f>
        <v>32</v>
      </c>
      <c r="G5" s="35">
        <f>'2.kolo'!P5</f>
        <v>68710</v>
      </c>
      <c r="H5" s="36">
        <f>'2.kolo'!Q5</f>
        <v>13</v>
      </c>
      <c r="I5" s="34">
        <f>'12 družstiev Pretek č. 3'!O5</f>
        <v>32</v>
      </c>
      <c r="J5" s="35">
        <f>'12 družstiev Pretek č. 3'!P5</f>
        <v>11520</v>
      </c>
      <c r="K5" s="36">
        <f>'12 družstiev Pretek č. 3'!Q5</f>
        <v>9</v>
      </c>
      <c r="L5" s="34">
        <f>'12 družstiev Pretek č. 4'!O5</f>
        <v>28</v>
      </c>
      <c r="M5" s="35">
        <f>'12 družstiev Pretek č. 4'!P5</f>
        <v>17800</v>
      </c>
      <c r="N5" s="82">
        <f>'12 družstiev Pretek č. 4'!Q5</f>
        <v>7</v>
      </c>
      <c r="O5" s="42">
        <f t="shared" ref="O5:P16" si="0">SUM(C5+F5+I5+L5)</f>
        <v>128</v>
      </c>
      <c r="P5" s="43">
        <f t="shared" si="0"/>
        <v>161505</v>
      </c>
      <c r="Q5" s="44">
        <f>AA5</f>
        <v>11</v>
      </c>
      <c r="R5" s="3"/>
      <c r="S5" s="3"/>
      <c r="V5" s="44">
        <f>(RANK(O5,$O$5:$O$16,1))</f>
        <v>11</v>
      </c>
      <c r="W5">
        <f>RANK(P5,$P$5:$P$16,0)</f>
        <v>11</v>
      </c>
      <c r="X5">
        <f>V5+W5*0.001</f>
        <v>11.010999999999999</v>
      </c>
      <c r="AA5">
        <f>RANK(X5,$X$5:$X$16,1)</f>
        <v>11</v>
      </c>
    </row>
    <row r="6" spans="1:27" ht="35.1" customHeight="1" thickBot="1" x14ac:dyDescent="0.3">
      <c r="A6" s="7">
        <v>2</v>
      </c>
      <c r="B6" s="33" t="str">
        <f>'Zoznam tímov a pretekárov'!A5</f>
        <v>Bratislava V.                  - Abramis A</v>
      </c>
      <c r="C6" s="45">
        <f>'1.kolo'!O7</f>
        <v>33</v>
      </c>
      <c r="D6" s="46">
        <f>'1.kolo'!P7</f>
        <v>57950</v>
      </c>
      <c r="E6" s="80">
        <f>'1.kolo'!Q7</f>
        <v>13</v>
      </c>
      <c r="F6" s="45">
        <f>'2.kolo'!O7</f>
        <v>33</v>
      </c>
      <c r="G6" s="46">
        <f>'2.kolo'!P7</f>
        <v>57175</v>
      </c>
      <c r="H6" s="80">
        <f>'2.kolo'!Q7</f>
        <v>14</v>
      </c>
      <c r="I6" s="45">
        <f>'12 družstiev Pretek č. 3'!O7</f>
        <v>27</v>
      </c>
      <c r="J6" s="46">
        <f>'12 družstiev Pretek č. 3'!P7</f>
        <v>20300</v>
      </c>
      <c r="K6" s="80">
        <f>'12 družstiev Pretek č. 3'!Q7</f>
        <v>6</v>
      </c>
      <c r="L6" s="45">
        <f>'12 družstiev Pretek č. 4'!O7</f>
        <v>19</v>
      </c>
      <c r="M6" s="46">
        <f>'12 družstiev Pretek č. 4'!P7</f>
        <v>31400</v>
      </c>
      <c r="N6" s="83">
        <f>'12 družstiev Pretek č. 4'!Q7</f>
        <v>4</v>
      </c>
      <c r="O6" s="53">
        <f t="shared" si="0"/>
        <v>112</v>
      </c>
      <c r="P6" s="54">
        <f t="shared" si="0"/>
        <v>166825</v>
      </c>
      <c r="Q6" s="44">
        <f t="shared" ref="Q6:Q16" si="1">AA6</f>
        <v>8</v>
      </c>
      <c r="R6" s="3"/>
      <c r="S6" s="3"/>
      <c r="V6" s="44">
        <f t="shared" ref="V6:V16" si="2">(RANK(O6,$O$5:$O$16,1))</f>
        <v>8</v>
      </c>
      <c r="W6">
        <f t="shared" ref="W6:W16" si="3">RANK(P6,$P$5:$P$16,0)</f>
        <v>10</v>
      </c>
      <c r="X6">
        <f t="shared" ref="X6:X16" si="4">V6+W6*0.001</f>
        <v>8.01</v>
      </c>
      <c r="AA6">
        <f t="shared" ref="AA6:AA16" si="5">RANK(X6,$X$5:$X$16,1)</f>
        <v>8</v>
      </c>
    </row>
    <row r="7" spans="1:27" ht="35.1" customHeight="1" thickBot="1" x14ac:dyDescent="0.3">
      <c r="A7" s="2">
        <v>3</v>
      </c>
      <c r="B7" s="33" t="str">
        <f>'Zoznam tímov a pretekárov'!A7</f>
        <v>Dunajská Lužná MVDE</v>
      </c>
      <c r="C7" s="45">
        <f>'1.kolo'!O9</f>
        <v>51</v>
      </c>
      <c r="D7" s="46">
        <f>'1.kolo'!P9</f>
        <v>0</v>
      </c>
      <c r="E7" s="80">
        <f>'1.kolo'!Q9</f>
        <v>15</v>
      </c>
      <c r="F7" s="45">
        <f>'2.kolo'!O9</f>
        <v>51</v>
      </c>
      <c r="G7" s="46">
        <f>'2.kolo'!P9</f>
        <v>0</v>
      </c>
      <c r="H7" s="80">
        <f>'2.kolo'!Q9</f>
        <v>15</v>
      </c>
      <c r="I7" s="45">
        <f>'12 družstiev Pretek č. 3'!O9</f>
        <v>7</v>
      </c>
      <c r="J7" s="46">
        <f>'12 družstiev Pretek č. 3'!P9</f>
        <v>38580</v>
      </c>
      <c r="K7" s="80">
        <f>'12 družstiev Pretek č. 3'!Q9</f>
        <v>1</v>
      </c>
      <c r="L7" s="45">
        <f>'12 družstiev Pretek č. 4'!O9</f>
        <v>16</v>
      </c>
      <c r="M7" s="46">
        <f>'12 družstiev Pretek č. 4'!P9</f>
        <v>29920</v>
      </c>
      <c r="N7" s="83">
        <f>'12 družstiev Pretek č. 4'!Q9</f>
        <v>3</v>
      </c>
      <c r="O7" s="53">
        <f t="shared" si="0"/>
        <v>125</v>
      </c>
      <c r="P7" s="54">
        <f t="shared" si="0"/>
        <v>68500</v>
      </c>
      <c r="Q7" s="44">
        <f t="shared" si="1"/>
        <v>10</v>
      </c>
      <c r="R7" s="3"/>
      <c r="S7" s="3"/>
      <c r="V7" s="44">
        <f t="shared" si="2"/>
        <v>10</v>
      </c>
      <c r="W7">
        <f t="shared" si="3"/>
        <v>12</v>
      </c>
      <c r="X7">
        <f t="shared" si="4"/>
        <v>10.012</v>
      </c>
      <c r="AA7">
        <f t="shared" si="5"/>
        <v>10</v>
      </c>
    </row>
    <row r="8" spans="1:27" ht="35.1" customHeight="1" thickBot="1" x14ac:dyDescent="0.3">
      <c r="A8" s="7">
        <v>4</v>
      </c>
      <c r="B8" s="33" t="str">
        <f>'Zoznam tímov a pretekárov'!A9</f>
        <v>Dunajská Streda Arapaima FFT</v>
      </c>
      <c r="C8" s="45">
        <f>'1.kolo'!O11</f>
        <v>20</v>
      </c>
      <c r="D8" s="46">
        <f>'1.kolo'!P11</f>
        <v>109600</v>
      </c>
      <c r="E8" s="80">
        <f>'1.kolo'!Q11</f>
        <v>6</v>
      </c>
      <c r="F8" s="45">
        <f>'2.kolo'!O11</f>
        <v>17</v>
      </c>
      <c r="G8" s="46">
        <f>'2.kolo'!P11</f>
        <v>100300</v>
      </c>
      <c r="H8" s="80">
        <f>'2.kolo'!Q11</f>
        <v>3</v>
      </c>
      <c r="I8" s="45">
        <f>'12 družstiev Pretek č. 3'!O11</f>
        <v>36</v>
      </c>
      <c r="J8" s="46">
        <f>'12 družstiev Pretek č. 3'!P11</f>
        <v>11220</v>
      </c>
      <c r="K8" s="80">
        <f>'12 družstiev Pretek č. 3'!Q11</f>
        <v>11</v>
      </c>
      <c r="L8" s="45">
        <f>'12 družstiev Pretek č. 4'!O11</f>
        <v>14</v>
      </c>
      <c r="M8" s="46">
        <f>'12 družstiev Pretek č. 4'!P11</f>
        <v>35220</v>
      </c>
      <c r="N8" s="83">
        <f>'12 družstiev Pretek č. 4'!Q11</f>
        <v>1</v>
      </c>
      <c r="O8" s="53">
        <f t="shared" si="0"/>
        <v>87</v>
      </c>
      <c r="P8" s="54">
        <f t="shared" si="0"/>
        <v>256340</v>
      </c>
      <c r="Q8" s="44">
        <f t="shared" si="1"/>
        <v>5</v>
      </c>
      <c r="R8" s="3"/>
      <c r="S8" s="3"/>
      <c r="V8" s="44">
        <f t="shared" si="2"/>
        <v>5</v>
      </c>
      <c r="W8">
        <f t="shared" si="3"/>
        <v>2</v>
      </c>
      <c r="X8">
        <f t="shared" si="4"/>
        <v>5.0019999999999998</v>
      </c>
      <c r="AA8">
        <f t="shared" si="5"/>
        <v>5</v>
      </c>
    </row>
    <row r="9" spans="1:27" ht="35.1" customHeight="1" thickBot="1" x14ac:dyDescent="0.3">
      <c r="A9" s="2">
        <v>5</v>
      </c>
      <c r="B9" s="33" t="str">
        <f>'Zoznam tímov a pretekárov'!A11</f>
        <v>Dunajská Streda Arapaima MT</v>
      </c>
      <c r="C9" s="45">
        <f>'1.kolo'!O13</f>
        <v>11</v>
      </c>
      <c r="D9" s="46">
        <f>'1.kolo'!P13</f>
        <v>131600</v>
      </c>
      <c r="E9" s="80">
        <f>'1.kolo'!Q13</f>
        <v>3</v>
      </c>
      <c r="F9" s="45">
        <f>'2.kolo'!O13</f>
        <v>17</v>
      </c>
      <c r="G9" s="46">
        <f>'2.kolo'!P13</f>
        <v>97775</v>
      </c>
      <c r="H9" s="80">
        <f>'2.kolo'!Q13</f>
        <v>5</v>
      </c>
      <c r="I9" s="45">
        <f>'12 družstiev Pretek č. 3'!O13</f>
        <v>21</v>
      </c>
      <c r="J9" s="46">
        <f>'12 družstiev Pretek č. 3'!P13</f>
        <v>25640</v>
      </c>
      <c r="K9" s="80">
        <f>'12 družstiev Pretek č. 3'!Q13</f>
        <v>4</v>
      </c>
      <c r="L9" s="45">
        <f>'12 družstiev Pretek č. 4'!O13</f>
        <v>25</v>
      </c>
      <c r="M9" s="46">
        <f>'12 družstiev Pretek č. 4'!P13</f>
        <v>22960</v>
      </c>
      <c r="N9" s="83">
        <f>'12 družstiev Pretek č. 4'!Q13</f>
        <v>6</v>
      </c>
      <c r="O9" s="53">
        <f t="shared" si="0"/>
        <v>74</v>
      </c>
      <c r="P9" s="54">
        <f t="shared" si="0"/>
        <v>277975</v>
      </c>
      <c r="Q9" s="44">
        <f t="shared" si="1"/>
        <v>1</v>
      </c>
      <c r="R9" s="87"/>
      <c r="S9" s="3"/>
      <c r="V9" s="44">
        <f t="shared" si="2"/>
        <v>1</v>
      </c>
      <c r="W9">
        <f t="shared" si="3"/>
        <v>1</v>
      </c>
      <c r="X9">
        <f t="shared" si="4"/>
        <v>1.0009999999999999</v>
      </c>
      <c r="AA9">
        <f t="shared" si="5"/>
        <v>1</v>
      </c>
    </row>
    <row r="10" spans="1:27" ht="35.1" customHeight="1" thickBot="1" x14ac:dyDescent="0.3">
      <c r="A10" s="7">
        <v>6</v>
      </c>
      <c r="B10" s="33" t="str">
        <f>'Zoznam tímov a pretekárov'!A13</f>
        <v>Dunajská Streda Haldorádo</v>
      </c>
      <c r="C10" s="45">
        <f>'1.kolo'!O15</f>
        <v>33</v>
      </c>
      <c r="D10" s="46">
        <f>'1.kolo'!P15</f>
        <v>79500</v>
      </c>
      <c r="E10" s="80">
        <f>'1.kolo'!Q15</f>
        <v>11</v>
      </c>
      <c r="F10" s="45">
        <f>'2.kolo'!O15</f>
        <v>9</v>
      </c>
      <c r="G10" s="46">
        <f>'2.kolo'!P15</f>
        <v>112625</v>
      </c>
      <c r="H10" s="80">
        <f>'2.kolo'!Q15</f>
        <v>1</v>
      </c>
      <c r="I10" s="45">
        <f>'12 družstiev Pretek č. 3'!O15</f>
        <v>32</v>
      </c>
      <c r="J10" s="46">
        <f>'12 družstiev Pretek č. 3'!P15</f>
        <v>14520</v>
      </c>
      <c r="K10" s="80">
        <f>'12 družstiev Pretek č. 3'!Q15</f>
        <v>8</v>
      </c>
      <c r="L10" s="45">
        <f>'12 družstiev Pretek č. 4'!O15</f>
        <v>34</v>
      </c>
      <c r="M10" s="46">
        <f>'12 družstiev Pretek č. 4'!P15</f>
        <v>14280</v>
      </c>
      <c r="N10" s="83">
        <f>'12 družstiev Pretek č. 4'!Q15</f>
        <v>10</v>
      </c>
      <c r="O10" s="53">
        <f t="shared" si="0"/>
        <v>108</v>
      </c>
      <c r="P10" s="54">
        <f t="shared" si="0"/>
        <v>220925</v>
      </c>
      <c r="Q10" s="44">
        <f t="shared" si="1"/>
        <v>7</v>
      </c>
      <c r="R10" s="3"/>
      <c r="S10" s="3"/>
      <c r="V10" s="44">
        <f t="shared" si="2"/>
        <v>6</v>
      </c>
      <c r="W10">
        <f t="shared" si="3"/>
        <v>8</v>
      </c>
      <c r="X10">
        <f t="shared" si="4"/>
        <v>6.008</v>
      </c>
      <c r="AA10">
        <f t="shared" si="5"/>
        <v>7</v>
      </c>
    </row>
    <row r="11" spans="1:27" ht="35.1" customHeight="1" thickBot="1" x14ac:dyDescent="0.3">
      <c r="A11" s="2">
        <v>7</v>
      </c>
      <c r="B11" s="33" t="str">
        <f>'Zoznam tímov a pretekárov'!A15</f>
        <v xml:space="preserve">Dunajská Streda Szenzál     </v>
      </c>
      <c r="C11" s="45">
        <f>'1.kolo'!O17</f>
        <v>11</v>
      </c>
      <c r="D11" s="46">
        <f>'1.kolo'!P17</f>
        <v>134300</v>
      </c>
      <c r="E11" s="80">
        <f>'1.kolo'!Q17</f>
        <v>2</v>
      </c>
      <c r="F11" s="45">
        <f>'2.kolo'!O17</f>
        <v>32</v>
      </c>
      <c r="G11" s="46">
        <f>'2.kolo'!P17</f>
        <v>69750</v>
      </c>
      <c r="H11" s="80">
        <f>'2.kolo'!Q17</f>
        <v>12</v>
      </c>
      <c r="I11" s="45">
        <f>'12 družstiev Pretek č. 3'!O17</f>
        <v>29</v>
      </c>
      <c r="J11" s="46">
        <f>'12 družstiev Pretek č. 3'!P17</f>
        <v>16880</v>
      </c>
      <c r="K11" s="80">
        <f>'12 družstiev Pretek č. 3'!Q17</f>
        <v>7</v>
      </c>
      <c r="L11" s="45">
        <f>'12 družstiev Pretek č. 4'!O17</f>
        <v>36</v>
      </c>
      <c r="M11" s="46">
        <f>'12 družstiev Pretek č. 4'!P17</f>
        <v>16360</v>
      </c>
      <c r="N11" s="83">
        <f>'12 družstiev Pretek č. 4'!Q17</f>
        <v>11</v>
      </c>
      <c r="O11" s="53">
        <f t="shared" si="0"/>
        <v>108</v>
      </c>
      <c r="P11" s="54">
        <f t="shared" si="0"/>
        <v>237290</v>
      </c>
      <c r="Q11" s="44">
        <f t="shared" si="1"/>
        <v>6</v>
      </c>
      <c r="R11" s="3"/>
      <c r="S11" s="3"/>
      <c r="V11" s="44">
        <f t="shared" si="2"/>
        <v>6</v>
      </c>
      <c r="W11">
        <f t="shared" si="3"/>
        <v>5</v>
      </c>
      <c r="X11">
        <f t="shared" si="4"/>
        <v>6.0049999999999999</v>
      </c>
      <c r="AA11">
        <f t="shared" si="5"/>
        <v>6</v>
      </c>
    </row>
    <row r="12" spans="1:27" ht="35.1" customHeight="1" thickBot="1" x14ac:dyDescent="0.3">
      <c r="A12" s="7">
        <v>8</v>
      </c>
      <c r="B12" s="33" t="str">
        <f>'Zoznam tímov a pretekárov'!A17</f>
        <v xml:space="preserve">Galanta             Sensas </v>
      </c>
      <c r="C12" s="45">
        <f>'1.kolo'!O19</f>
        <v>24</v>
      </c>
      <c r="D12" s="46">
        <f>'1.kolo'!P19</f>
        <v>94025</v>
      </c>
      <c r="E12" s="80">
        <f>'1.kolo'!Q19</f>
        <v>8</v>
      </c>
      <c r="F12" s="45">
        <f>'2.kolo'!O19</f>
        <v>29</v>
      </c>
      <c r="G12" s="46">
        <f>'2.kolo'!P19</f>
        <v>77175</v>
      </c>
      <c r="H12" s="80">
        <f>'2.kolo'!Q19</f>
        <v>10</v>
      </c>
      <c r="I12" s="45">
        <f>'12 družstiev Pretek č. 3'!O19</f>
        <v>12</v>
      </c>
      <c r="J12" s="46">
        <f>'12 družstiev Pretek č. 3'!P19</f>
        <v>35760</v>
      </c>
      <c r="K12" s="80">
        <f>'12 družstiev Pretek č. 3'!Q19</f>
        <v>2</v>
      </c>
      <c r="L12" s="45">
        <f>'12 družstiev Pretek č. 4'!O19</f>
        <v>15</v>
      </c>
      <c r="M12" s="46">
        <f>'12 družstiev Pretek č. 4'!P19</f>
        <v>29700</v>
      </c>
      <c r="N12" s="83">
        <f>'12 družstiev Pretek č. 4'!Q19</f>
        <v>2</v>
      </c>
      <c r="O12" s="53">
        <f t="shared" si="0"/>
        <v>80</v>
      </c>
      <c r="P12" s="54">
        <f t="shared" si="0"/>
        <v>236660</v>
      </c>
      <c r="Q12" s="44">
        <f t="shared" si="1"/>
        <v>2</v>
      </c>
      <c r="R12" s="3"/>
      <c r="S12" s="3"/>
      <c r="V12" s="44">
        <f t="shared" si="2"/>
        <v>2</v>
      </c>
      <c r="W12">
        <f t="shared" si="3"/>
        <v>6</v>
      </c>
      <c r="X12">
        <f t="shared" si="4"/>
        <v>2.0059999999999998</v>
      </c>
      <c r="AA12">
        <f t="shared" si="5"/>
        <v>2</v>
      </c>
    </row>
    <row r="13" spans="1:27" ht="35.1" customHeight="1" thickBot="1" x14ac:dyDescent="0.3">
      <c r="A13" s="2">
        <v>9</v>
      </c>
      <c r="B13" s="33" t="str">
        <f>'Zoznam tímov a pretekárov'!A19</f>
        <v>Hlohovec</v>
      </c>
      <c r="C13" s="45">
        <f>'1.kolo'!O21</f>
        <v>12</v>
      </c>
      <c r="D13" s="46">
        <f>'1.kolo'!P21</f>
        <v>117225</v>
      </c>
      <c r="E13" s="80">
        <f>'1.kolo'!Q21</f>
        <v>4</v>
      </c>
      <c r="F13" s="45">
        <f>'2.kolo'!O21</f>
        <v>22</v>
      </c>
      <c r="G13" s="46">
        <f>'2.kolo'!P21</f>
        <v>85750</v>
      </c>
      <c r="H13" s="80">
        <f>'2.kolo'!Q21</f>
        <v>8</v>
      </c>
      <c r="I13" s="45">
        <f>'12 družstiev Pretek č. 3'!O21</f>
        <v>20</v>
      </c>
      <c r="J13" s="46">
        <f>'12 družstiev Pretek č. 3'!P21</f>
        <v>25820</v>
      </c>
      <c r="K13" s="80">
        <f>'12 družstiev Pretek č. 3'!Q21</f>
        <v>3</v>
      </c>
      <c r="L13" s="45">
        <f>'12 družstiev Pretek č. 4'!O21</f>
        <v>29</v>
      </c>
      <c r="M13" s="46">
        <f>'12 družstiev Pretek č. 4'!P21</f>
        <v>21760</v>
      </c>
      <c r="N13" s="83">
        <f>'12 družstiev Pretek č. 4'!Q21</f>
        <v>8</v>
      </c>
      <c r="O13" s="53">
        <f t="shared" si="0"/>
        <v>83</v>
      </c>
      <c r="P13" s="54">
        <f t="shared" si="0"/>
        <v>250555</v>
      </c>
      <c r="Q13" s="44">
        <f t="shared" si="1"/>
        <v>3</v>
      </c>
      <c r="R13" s="3"/>
      <c r="S13" s="3"/>
      <c r="V13" s="44">
        <f t="shared" si="2"/>
        <v>3</v>
      </c>
      <c r="W13">
        <f t="shared" si="3"/>
        <v>3</v>
      </c>
      <c r="X13">
        <f t="shared" si="4"/>
        <v>3.0030000000000001</v>
      </c>
      <c r="AA13">
        <f t="shared" si="5"/>
        <v>3</v>
      </c>
    </row>
    <row r="14" spans="1:27" ht="35.1" customHeight="1" thickBot="1" x14ac:dyDescent="0.3">
      <c r="A14" s="7">
        <v>10</v>
      </c>
      <c r="B14" s="33" t="str">
        <f>'Zoznam tímov a pretekárov'!A21</f>
        <v>Levice</v>
      </c>
      <c r="C14" s="45">
        <f>'1.kolo'!O23</f>
        <v>17</v>
      </c>
      <c r="D14" s="46">
        <f>'1.kolo'!P23</f>
        <v>108650</v>
      </c>
      <c r="E14" s="80">
        <f>'1.kolo'!Q23</f>
        <v>5</v>
      </c>
      <c r="F14" s="45">
        <f>'2.kolo'!O23</f>
        <v>31</v>
      </c>
      <c r="G14" s="46">
        <f>'2.kolo'!P23</f>
        <v>73125</v>
      </c>
      <c r="H14" s="80">
        <f>'2.kolo'!Q23</f>
        <v>11</v>
      </c>
      <c r="I14" s="45">
        <f>'12 družstiev Pretek č. 3'!O23</f>
        <v>36</v>
      </c>
      <c r="J14" s="46">
        <f>'12 družstiev Pretek č. 3'!P23</f>
        <v>11720</v>
      </c>
      <c r="K14" s="80">
        <f>'12 družstiev Pretek č. 3'!Q23</f>
        <v>10</v>
      </c>
      <c r="L14" s="45">
        <f>'12 družstiev Pretek č. 4'!O23</f>
        <v>45</v>
      </c>
      <c r="M14" s="46">
        <f>'12 družstiev Pretek č. 4'!P23</f>
        <v>8340</v>
      </c>
      <c r="N14" s="83">
        <f>'12 družstiev Pretek č. 4'!Q23</f>
        <v>12</v>
      </c>
      <c r="O14" s="53">
        <f t="shared" si="0"/>
        <v>129</v>
      </c>
      <c r="P14" s="54">
        <f t="shared" si="0"/>
        <v>201835</v>
      </c>
      <c r="Q14" s="44">
        <f t="shared" si="1"/>
        <v>12</v>
      </c>
      <c r="R14" s="88"/>
      <c r="S14" s="3"/>
      <c r="V14" s="44">
        <f t="shared" si="2"/>
        <v>12</v>
      </c>
      <c r="W14">
        <f t="shared" si="3"/>
        <v>9</v>
      </c>
      <c r="X14">
        <f t="shared" si="4"/>
        <v>12.009</v>
      </c>
      <c r="AA14">
        <f t="shared" si="5"/>
        <v>12</v>
      </c>
    </row>
    <row r="15" spans="1:27" ht="35.1" customHeight="1" thickBot="1" x14ac:dyDescent="0.3">
      <c r="A15" s="7">
        <v>11</v>
      </c>
      <c r="B15" s="33" t="str">
        <f>'Zoznam tímov a pretekárov'!A23</f>
        <v>Marcelová -                            Yellowfish</v>
      </c>
      <c r="C15" s="45">
        <f>'1.kolo'!O25</f>
        <v>26</v>
      </c>
      <c r="D15" s="46">
        <f>'1.kolo'!P25</f>
        <v>99575</v>
      </c>
      <c r="E15" s="80">
        <f>'1.kolo'!Q25</f>
        <v>9</v>
      </c>
      <c r="F15" s="45">
        <f>'2.kolo'!O25</f>
        <v>18</v>
      </c>
      <c r="G15" s="46">
        <f>'2.kolo'!P25</f>
        <v>96150</v>
      </c>
      <c r="H15" s="80">
        <f>'2.kolo'!Q25</f>
        <v>7</v>
      </c>
      <c r="I15" s="45">
        <f>'12 družstiev Pretek č. 3'!O25</f>
        <v>38</v>
      </c>
      <c r="J15" s="46">
        <f>'12 družstiev Pretek č. 3'!P25</f>
        <v>10180</v>
      </c>
      <c r="K15" s="80">
        <f>'12 družstiev Pretek č. 3'!Q25</f>
        <v>12</v>
      </c>
      <c r="L15" s="45">
        <f>'12 družstiev Pretek č. 4'!O25</f>
        <v>31</v>
      </c>
      <c r="M15" s="46">
        <f>'12 družstiev Pretek č. 4'!P25</f>
        <v>17680</v>
      </c>
      <c r="N15" s="83">
        <f>'12 družstiev Pretek č. 4'!Q25</f>
        <v>9</v>
      </c>
      <c r="O15" s="53">
        <f t="shared" si="0"/>
        <v>113</v>
      </c>
      <c r="P15" s="54">
        <f t="shared" si="0"/>
        <v>223585</v>
      </c>
      <c r="Q15" s="44">
        <f t="shared" si="1"/>
        <v>9</v>
      </c>
      <c r="R15" s="3"/>
      <c r="S15" s="3"/>
      <c r="V15" s="44">
        <f t="shared" si="2"/>
        <v>9</v>
      </c>
      <c r="W15">
        <f t="shared" si="3"/>
        <v>7</v>
      </c>
      <c r="X15">
        <f t="shared" si="4"/>
        <v>9.0069999999999997</v>
      </c>
      <c r="AA15">
        <f t="shared" si="5"/>
        <v>9</v>
      </c>
    </row>
    <row r="16" spans="1:27" ht="35.1" customHeight="1" thickBot="1" x14ac:dyDescent="0.3">
      <c r="A16" s="4">
        <v>12</v>
      </c>
      <c r="B16" s="56" t="str">
        <f>'Zoznam tímov a pretekárov'!A25</f>
        <v>Nová Baňa CARPIO</v>
      </c>
      <c r="C16" s="70">
        <f>'1.kolo'!O27</f>
        <v>23</v>
      </c>
      <c r="D16" s="57">
        <f>'1.kolo'!P27</f>
        <v>91625</v>
      </c>
      <c r="E16" s="58">
        <f>'1.kolo'!Q27</f>
        <v>7</v>
      </c>
      <c r="F16" s="70">
        <f>'2.kolo'!O27</f>
        <v>18</v>
      </c>
      <c r="G16" s="57">
        <f>'2.kolo'!P27</f>
        <v>110675</v>
      </c>
      <c r="H16" s="58">
        <f>'2.kolo'!Q27</f>
        <v>6</v>
      </c>
      <c r="I16" s="70">
        <f>'12 družstiev Pretek č. 3'!O27</f>
        <v>22</v>
      </c>
      <c r="J16" s="57">
        <f>'12 družstiev Pretek č. 3'!P27</f>
        <v>20920</v>
      </c>
      <c r="K16" s="58">
        <f>'12 družstiev Pretek č. 3'!Q27</f>
        <v>5</v>
      </c>
      <c r="L16" s="70">
        <f>'12 družstiev Pretek č. 4'!O27</f>
        <v>20</v>
      </c>
      <c r="M16" s="57">
        <f>'12 družstiev Pretek č. 4'!P27</f>
        <v>25000</v>
      </c>
      <c r="N16" s="84">
        <f>'12 družstiev Pretek č. 4'!Q27</f>
        <v>5</v>
      </c>
      <c r="O16" s="64">
        <f t="shared" si="0"/>
        <v>83</v>
      </c>
      <c r="P16" s="65">
        <f t="shared" si="0"/>
        <v>248220</v>
      </c>
      <c r="Q16" s="44">
        <f t="shared" si="1"/>
        <v>4</v>
      </c>
      <c r="R16" s="3"/>
      <c r="S16" s="3"/>
      <c r="V16" s="44">
        <f t="shared" si="2"/>
        <v>3</v>
      </c>
      <c r="W16">
        <f t="shared" si="3"/>
        <v>4</v>
      </c>
      <c r="X16">
        <f t="shared" si="4"/>
        <v>3.004</v>
      </c>
      <c r="AA16">
        <f t="shared" si="5"/>
        <v>4</v>
      </c>
    </row>
    <row r="17" spans="1:19" ht="27.75" customHeight="1" x14ac:dyDescent="0.3">
      <c r="A17" s="272" t="s">
        <v>100</v>
      </c>
      <c r="B17" s="272"/>
      <c r="C17" s="272"/>
      <c r="D17" s="272"/>
      <c r="E17" s="272"/>
      <c r="F17" s="272"/>
      <c r="G17" s="272"/>
      <c r="H17" s="272"/>
      <c r="I17" s="272"/>
      <c r="J17" s="272"/>
      <c r="K17" s="272"/>
      <c r="L17" s="272"/>
      <c r="M17" s="272"/>
      <c r="N17" s="272"/>
      <c r="O17" s="272"/>
      <c r="P17" s="272"/>
      <c r="Q17" s="272"/>
      <c r="R17" s="26"/>
      <c r="S17" s="26"/>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51"/>
  <sheetViews>
    <sheetView showGridLines="0" topLeftCell="A28" zoomScale="85" zoomScaleNormal="85" workbookViewId="0">
      <selection activeCell="C17" sqref="C17:D17"/>
    </sheetView>
  </sheetViews>
  <sheetFormatPr defaultRowHeight="13.2" x14ac:dyDescent="0.25"/>
  <cols>
    <col min="1" max="1" width="5" style="8" customWidth="1"/>
    <col min="2" max="2" width="22.88671875" style="8" customWidth="1"/>
    <col min="3" max="3" width="5.6640625" style="8" customWidth="1"/>
    <col min="4" max="4" width="9.6640625" style="8" customWidth="1"/>
    <col min="5" max="5" width="5.33203125" style="8"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9.6640625" customWidth="1"/>
    <col min="17" max="17" width="6.109375" customWidth="1"/>
    <col min="18" max="18" width="2.6640625" customWidth="1"/>
    <col min="19" max="19" width="4.5546875" customWidth="1"/>
    <col min="20" max="20" width="15.109375" customWidth="1"/>
    <col min="21" max="21" width="15.5546875" customWidth="1"/>
    <col min="22" max="22" width="11.109375" customWidth="1"/>
    <col min="23" max="23" width="8.441406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4" width="9.109375" customWidth="1"/>
    <col min="45" max="45" width="5.6640625" customWidth="1"/>
    <col min="46" max="46" width="9" customWidth="1"/>
    <col min="47" max="47" width="5.109375" customWidth="1"/>
    <col min="48" max="48" width="6.6640625" customWidth="1"/>
    <col min="49" max="49" width="4.44140625" customWidth="1"/>
    <col min="50" max="50" width="5.44140625" customWidth="1"/>
    <col min="51" max="51" width="8" customWidth="1"/>
    <col min="52" max="52" width="9.109375" customWidth="1"/>
    <col min="53" max="53" width="10.6640625" customWidth="1"/>
    <col min="54" max="54" width="9.109375" customWidth="1"/>
  </cols>
  <sheetData>
    <row r="1" spans="1:52" ht="18.75" customHeight="1" thickBot="1" x14ac:dyDescent="0.45">
      <c r="A1" s="200" t="s">
        <v>145</v>
      </c>
      <c r="B1" s="201"/>
      <c r="C1" s="174" t="s">
        <v>269</v>
      </c>
      <c r="D1" s="174"/>
      <c r="E1" s="174"/>
      <c r="F1" s="174"/>
      <c r="G1" s="174"/>
      <c r="H1" s="174"/>
      <c r="I1" s="174"/>
      <c r="J1" s="174"/>
      <c r="K1" s="174"/>
      <c r="L1" s="174"/>
      <c r="M1" s="174"/>
      <c r="N1" s="174"/>
      <c r="O1" s="174"/>
      <c r="P1" s="174"/>
      <c r="Q1" s="175"/>
      <c r="T1" s="209" t="s">
        <v>48</v>
      </c>
      <c r="U1" s="210"/>
      <c r="V1" s="211"/>
    </row>
    <row r="2" spans="1:52" ht="13.5" customHeight="1" x14ac:dyDescent="0.25">
      <c r="A2" s="180"/>
      <c r="B2" s="176" t="s">
        <v>18</v>
      </c>
      <c r="C2" s="177" t="s">
        <v>4</v>
      </c>
      <c r="D2" s="178"/>
      <c r="E2" s="179"/>
      <c r="F2" s="177" t="s">
        <v>5</v>
      </c>
      <c r="G2" s="178"/>
      <c r="H2" s="179"/>
      <c r="I2" s="177" t="s">
        <v>6</v>
      </c>
      <c r="J2" s="178"/>
      <c r="K2" s="179"/>
      <c r="L2" s="177" t="s">
        <v>7</v>
      </c>
      <c r="M2" s="178"/>
      <c r="N2" s="178"/>
      <c r="O2" s="202" t="s">
        <v>13</v>
      </c>
      <c r="P2" s="202" t="s">
        <v>14</v>
      </c>
      <c r="Q2" s="205" t="s">
        <v>11</v>
      </c>
      <c r="T2" s="212" t="s">
        <v>49</v>
      </c>
      <c r="U2" s="215" t="s">
        <v>141</v>
      </c>
      <c r="V2" s="218" t="s">
        <v>1</v>
      </c>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row>
    <row r="3" spans="1:52" ht="12" customHeight="1" x14ac:dyDescent="0.25">
      <c r="A3" s="180"/>
      <c r="B3" s="176"/>
      <c r="C3" s="181" t="s">
        <v>8</v>
      </c>
      <c r="D3" s="182"/>
      <c r="E3" s="183"/>
      <c r="F3" s="181" t="s">
        <v>8</v>
      </c>
      <c r="G3" s="182"/>
      <c r="H3" s="183"/>
      <c r="I3" s="181" t="s">
        <v>8</v>
      </c>
      <c r="J3" s="182"/>
      <c r="K3" s="183"/>
      <c r="L3" s="181" t="s">
        <v>8</v>
      </c>
      <c r="M3" s="182"/>
      <c r="N3" s="182"/>
      <c r="O3" s="203"/>
      <c r="P3" s="203"/>
      <c r="Q3" s="205"/>
      <c r="T3" s="213"/>
      <c r="U3" s="216"/>
      <c r="V3" s="219"/>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row>
    <row r="4" spans="1:52" ht="15.9" customHeight="1" thickBot="1" x14ac:dyDescent="0.3">
      <c r="A4" s="180"/>
      <c r="B4" s="176"/>
      <c r="C4" s="66" t="s">
        <v>9</v>
      </c>
      <c r="D4" s="67" t="s">
        <v>10</v>
      </c>
      <c r="E4" s="68" t="s">
        <v>0</v>
      </c>
      <c r="F4" s="66" t="s">
        <v>9</v>
      </c>
      <c r="G4" s="67" t="s">
        <v>10</v>
      </c>
      <c r="H4" s="68" t="s">
        <v>0</v>
      </c>
      <c r="I4" s="66" t="s">
        <v>9</v>
      </c>
      <c r="J4" s="67" t="s">
        <v>10</v>
      </c>
      <c r="K4" s="68" t="s">
        <v>0</v>
      </c>
      <c r="L4" s="66" t="s">
        <v>9</v>
      </c>
      <c r="M4" s="67" t="s">
        <v>10</v>
      </c>
      <c r="N4" s="69" t="s">
        <v>0</v>
      </c>
      <c r="O4" s="204"/>
      <c r="P4" s="204"/>
      <c r="Q4" s="205"/>
      <c r="T4" s="214"/>
      <c r="U4" s="217"/>
      <c r="V4" s="220"/>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row>
    <row r="5" spans="1:52" ht="15.9" customHeight="1" x14ac:dyDescent="0.25">
      <c r="A5" s="154">
        <v>1</v>
      </c>
      <c r="B5" s="156" t="str">
        <f>'Zoznam tímov a pretekárov'!A3</f>
        <v>Bratislava III. -                     My fishing SR</v>
      </c>
      <c r="C5" s="158"/>
      <c r="D5" s="159"/>
      <c r="E5" s="81"/>
      <c r="F5" s="158"/>
      <c r="G5" s="188"/>
      <c r="H5" s="81"/>
      <c r="I5" s="158"/>
      <c r="J5" s="188"/>
      <c r="K5" s="81"/>
      <c r="L5" s="158"/>
      <c r="M5" s="188"/>
      <c r="N5" s="81"/>
      <c r="O5" s="160">
        <f>SUM(E6+H6+K6+N6)</f>
        <v>0</v>
      </c>
      <c r="P5" s="162">
        <f>SUM(D6+G6+J6+M6)</f>
        <v>0</v>
      </c>
      <c r="Q5" s="197">
        <f>AD6</f>
        <v>1</v>
      </c>
      <c r="T5" s="191">
        <f>O5+'2.kolo'!T5</f>
        <v>68</v>
      </c>
      <c r="U5" s="193">
        <f>P5+'2.kolo'!U5</f>
        <v>132185</v>
      </c>
      <c r="V5" s="195">
        <f>AZ6</f>
        <v>14</v>
      </c>
      <c r="Y5" s="166" t="s">
        <v>21</v>
      </c>
      <c r="Z5" s="167"/>
      <c r="AA5" s="167"/>
      <c r="AB5" s="167"/>
      <c r="AC5" s="167"/>
      <c r="AD5" s="168"/>
      <c r="AE5" s="166" t="s">
        <v>22</v>
      </c>
      <c r="AF5" s="167"/>
      <c r="AG5" s="167"/>
      <c r="AH5" s="168"/>
      <c r="AI5" s="166" t="s">
        <v>23</v>
      </c>
      <c r="AJ5" s="167"/>
      <c r="AK5" s="167"/>
      <c r="AL5" s="168"/>
      <c r="AM5" s="166" t="s">
        <v>24</v>
      </c>
      <c r="AN5" s="167"/>
      <c r="AO5" s="167"/>
      <c r="AP5" s="168"/>
      <c r="AQ5" s="166" t="s">
        <v>25</v>
      </c>
      <c r="AR5" s="167"/>
      <c r="AS5" s="167"/>
      <c r="AT5" s="168"/>
      <c r="AU5" s="21" t="s">
        <v>51</v>
      </c>
    </row>
    <row r="6" spans="1:52" ht="15.9" customHeight="1" thickBot="1" x14ac:dyDescent="0.3">
      <c r="A6" s="155"/>
      <c r="B6" s="157"/>
      <c r="C6" s="27"/>
      <c r="D6" s="28"/>
      <c r="E6" s="32">
        <f>IF(ISBLANK(D6),0,IF(ISBLANK(C5),0,IF(E5 = "D",MAX($A$5:$A$50) + 1,AH6)))</f>
        <v>0</v>
      </c>
      <c r="F6" s="27"/>
      <c r="G6" s="28"/>
      <c r="H6" s="32">
        <f>IF(ISBLANK(G6),0,IF(ISBLANK(F5),0,IF(H5 = "D",MAX($A$5:$A$50) + 1,AL6)))</f>
        <v>0</v>
      </c>
      <c r="I6" s="27"/>
      <c r="J6" s="28"/>
      <c r="K6" s="32">
        <f>IF(ISBLANK(J6),0,IF(ISBLANK(I5),0,IF(K5 = "D",MAX($A$5:$A$50) + 1,AP6)))</f>
        <v>0</v>
      </c>
      <c r="L6" s="85"/>
      <c r="M6" s="28"/>
      <c r="N6" s="32">
        <f>IF(ISBLANK(M6),0,IF(ISBLANK(L5),0,IF(N5 = "D",MAX($A$5:$A$50) + 1,AT6)))</f>
        <v>0</v>
      </c>
      <c r="O6" s="161"/>
      <c r="P6" s="163"/>
      <c r="Q6" s="198"/>
      <c r="T6" s="192"/>
      <c r="U6" s="194"/>
      <c r="V6" s="196"/>
      <c r="Y6" s="12">
        <f>O5</f>
        <v>0</v>
      </c>
      <c r="Z6" s="13">
        <f>P5</f>
        <v>0</v>
      </c>
      <c r="AA6" s="8">
        <f>RANK(Y6,$Y$6:$Y$26,1)</f>
        <v>1</v>
      </c>
      <c r="AB6" s="8">
        <f>RANK(Z6,$Z$6:$Z$26,0)</f>
        <v>1</v>
      </c>
      <c r="AC6" s="8">
        <f>AA6+AB6*0.00001</f>
        <v>1.0000100000000001</v>
      </c>
      <c r="AD6" s="24">
        <f>RANK(AC6,$AC$6:$AC$26,1)</f>
        <v>1</v>
      </c>
      <c r="AE6" s="17">
        <f>D6</f>
        <v>0</v>
      </c>
      <c r="AF6" s="18">
        <f t="shared" ref="AF6:AF28" si="0">IF(D5="d",MAX($A$5:$A$50) +1,RANK(AE6,$AE$6:$AE$28,0))</f>
        <v>1</v>
      </c>
      <c r="AG6" s="8">
        <f>COUNTIF($AF$6:$AF$28,AF6)</f>
        <v>23</v>
      </c>
      <c r="AH6" s="22">
        <f>IF(AG6 &gt; 1,IF(MOD(AG6,2) = 0,((AF6*2+AG6-1)/2),(AF6*2+AG6-1)/2),IF(AG6=1,AF6,(AF6*2+AG6-1)/2))</f>
        <v>12</v>
      </c>
      <c r="AI6" s="17">
        <f>G6</f>
        <v>0</v>
      </c>
      <c r="AJ6">
        <f t="shared" ref="AJ6:AJ28" si="1">IF(F5="d",MAX($A$5:$A$50) +1,RANK(AI6,$AI$6:$AI$28,0))</f>
        <v>1</v>
      </c>
      <c r="AK6" s="8">
        <f>COUNTIF($AJ$6:$AJ$28,AJ6)</f>
        <v>23</v>
      </c>
      <c r="AL6" s="22">
        <f>IF(AK6 &gt; 1,IF(MOD(AK6,2) = 0,((AJ6*2+AK6-1)/2),(AJ6*2+AK6-1)/2),IF(AK6=1,AJ6,(AJ6*2+AK6-1)/2))</f>
        <v>12</v>
      </c>
      <c r="AM6" s="17">
        <f>J6</f>
        <v>0</v>
      </c>
      <c r="AN6" s="18">
        <f t="shared" ref="AN6:AN28" si="2">IF(J5="d",MAX($A$5:$A$50) +1,RANK(AM6,$AM$6:$AM$28,0))</f>
        <v>1</v>
      </c>
      <c r="AO6" s="8">
        <f>COUNTIF($AN$6:$AN$28,AN6)</f>
        <v>23</v>
      </c>
      <c r="AP6" s="22">
        <f>IF(AO6 &gt; 1,IF(MOD(AO6,2) = 0,((AN6*2+AO6-1)/2),(AN6*2+AO6-1)/2),IF(AO6=1,AN6,(AN6*2+AO6-1)/2))</f>
        <v>12</v>
      </c>
      <c r="AQ6" s="17">
        <f>M6</f>
        <v>0</v>
      </c>
      <c r="AR6" s="18">
        <f t="shared" ref="AR6:AR28" si="3">IF(M5="d",MAX($A$5:$A$50) +1,RANK(AQ6,$AQ$6:$AQ$28,0))</f>
        <v>1</v>
      </c>
      <c r="AS6" s="8">
        <f>COUNTIF($AR$6:$AR$28,AR6)</f>
        <v>23</v>
      </c>
      <c r="AT6" s="22">
        <f>IF(AS6 &gt; 1,IF(MOD(AS6,2) = 0,((AR6*2+AS6-1)/2),(AR6*2+AS6-1)/2),IF(AS6=1,AR6,(AR6*2+AS6-1)/2))</f>
        <v>12</v>
      </c>
      <c r="AU6" s="11">
        <f>T5</f>
        <v>68</v>
      </c>
      <c r="AV6" s="11">
        <f>U5</f>
        <v>132185</v>
      </c>
      <c r="AW6">
        <f>RANK(AU6,$AU$6:$AU$26,1)</f>
        <v>14</v>
      </c>
      <c r="AX6">
        <f>RANK(AV6,$AV$6:$AV$26,0)</f>
        <v>13</v>
      </c>
      <c r="AY6">
        <f>AW6+AX6*0.00001</f>
        <v>14.00013</v>
      </c>
      <c r="AZ6">
        <f>RANK(AY6,$AY$6:$AY$26,1)</f>
        <v>14</v>
      </c>
    </row>
    <row r="7" spans="1:52" ht="15.9" customHeight="1" x14ac:dyDescent="0.25">
      <c r="A7" s="154">
        <v>2</v>
      </c>
      <c r="B7" s="156" t="str">
        <f>'Zoznam tímov a pretekárov'!A5</f>
        <v>Bratislava V.                  - Abramis A</v>
      </c>
      <c r="C7" s="158"/>
      <c r="D7" s="159"/>
      <c r="E7" s="81"/>
      <c r="F7" s="158"/>
      <c r="G7" s="159"/>
      <c r="H7" s="81"/>
      <c r="I7" s="158"/>
      <c r="J7" s="159"/>
      <c r="K7" s="81"/>
      <c r="L7" s="158"/>
      <c r="M7" s="159"/>
      <c r="N7" s="81"/>
      <c r="O7" s="160">
        <f>SUM(E8+H8+K8+N8)</f>
        <v>0</v>
      </c>
      <c r="P7" s="162">
        <f>SUM(D8+G8+J8+M8)</f>
        <v>0</v>
      </c>
      <c r="Q7" s="197">
        <f>AD7</f>
        <v>1</v>
      </c>
      <c r="T7" s="191">
        <f>O7+'2.kolo'!T7</f>
        <v>66</v>
      </c>
      <c r="U7" s="193">
        <f>P7+'2.kolo'!U7</f>
        <v>115125</v>
      </c>
      <c r="V7" s="195">
        <f>AZ7</f>
        <v>13</v>
      </c>
      <c r="Y7" s="12">
        <f>O7</f>
        <v>0</v>
      </c>
      <c r="Z7" s="13">
        <f>P7</f>
        <v>0</v>
      </c>
      <c r="AA7" s="8">
        <f t="shared" ref="AA7:AA25" si="4">RANK(Y7,$Y$6:$Y$26,1)</f>
        <v>1</v>
      </c>
      <c r="AB7" s="8">
        <f t="shared" ref="AB7:AB26" si="5">RANK(Z7,$Z$6:$Z$26,0)</f>
        <v>1</v>
      </c>
      <c r="AC7" s="8">
        <f t="shared" ref="AC7:AC26" si="6">AA7+AB7*0.00001</f>
        <v>1.0000100000000001</v>
      </c>
      <c r="AD7" s="24">
        <f t="shared" ref="AD7:AD26" si="7">RANK(AC7,$AC$6:$AC$26,1)</f>
        <v>1</v>
      </c>
      <c r="AE7" s="17">
        <f>D8</f>
        <v>0</v>
      </c>
      <c r="AF7" s="18">
        <f t="shared" si="0"/>
        <v>1</v>
      </c>
      <c r="AG7" s="8">
        <f t="shared" ref="AG7:AG28" si="8">COUNTIF($AF$6:$AF$28,AF7)</f>
        <v>23</v>
      </c>
      <c r="AH7" s="22">
        <f t="shared" ref="AH7:AH28" si="9">IF(AG7 &gt; 1,IF(MOD(AG7,2) = 0,((AF7*2+AG7-1)/2),(AF7*2+AG7-1)/2),IF(AG7=1,AF7,(AF7*2+AG7-1)/2))</f>
        <v>12</v>
      </c>
      <c r="AI7" s="17">
        <f>G8</f>
        <v>0</v>
      </c>
      <c r="AJ7">
        <f t="shared" si="1"/>
        <v>1</v>
      </c>
      <c r="AK7" s="8">
        <f t="shared" ref="AK7:AK28" si="10">COUNTIF($AJ$6:$AJ$28,AJ7)</f>
        <v>23</v>
      </c>
      <c r="AL7" s="22">
        <f t="shared" ref="AL7:AL28" si="11">IF(AK7 &gt; 1,IF(MOD(AK7,2) = 0,((AJ7*2+AK7-1)/2),(AJ7*2+AK7-1)/2),IF(AK7=1,AJ7,(AJ7*2+AK7-1)/2))</f>
        <v>12</v>
      </c>
      <c r="AM7" s="17">
        <f>J8</f>
        <v>0</v>
      </c>
      <c r="AN7" s="18">
        <f t="shared" si="2"/>
        <v>1</v>
      </c>
      <c r="AO7" s="8">
        <f t="shared" ref="AO7:AO28" si="12">COUNTIF($AN$6:$AN$28,AN7)</f>
        <v>23</v>
      </c>
      <c r="AP7" s="22">
        <f t="shared" ref="AP7:AP28" si="13">IF(AO7 &gt; 1,IF(MOD(AO7,2) = 0,((AN7*2+AO7-1)/2),(AN7*2+AO7-1)/2),IF(AO7=1,AN7,(AN7*2+AO7-1)/2))</f>
        <v>12</v>
      </c>
      <c r="AQ7" s="17">
        <f>M8</f>
        <v>0</v>
      </c>
      <c r="AR7" s="18">
        <f t="shared" si="3"/>
        <v>1</v>
      </c>
      <c r="AS7" s="8">
        <f t="shared" ref="AS7:AS28" si="14">COUNTIF($AR$6:$AR$28,AR7)</f>
        <v>23</v>
      </c>
      <c r="AT7" s="22">
        <f t="shared" ref="AT7:AT28" si="15">IF(AS7 &gt; 1,IF(MOD(AS7,2) = 0,((AR7*2+AS7-1)/2),(AR7*2+AS7-1)/2),IF(AS7=1,AR7,(AR7*2+AS7-1)/2))</f>
        <v>12</v>
      </c>
      <c r="AU7" s="11">
        <f>T7</f>
        <v>66</v>
      </c>
      <c r="AV7" s="11">
        <f>U7</f>
        <v>115125</v>
      </c>
      <c r="AW7">
        <f t="shared" ref="AW7:AW25" si="16">RANK(AU7,$AU$6:$AU$26,1)</f>
        <v>13</v>
      </c>
      <c r="AX7">
        <f t="shared" ref="AX7:AX25" si="17">RANK(AV7,$AV$6:$AV$26,0)</f>
        <v>14</v>
      </c>
      <c r="AY7">
        <f t="shared" ref="AY7:AY26" si="18">AW7+AX7*0.00001</f>
        <v>13.00014</v>
      </c>
      <c r="AZ7">
        <f t="shared" ref="AZ7:AZ26" si="19">RANK(AY7,$AY$6:$AY$26,1)</f>
        <v>13</v>
      </c>
    </row>
    <row r="8" spans="1:52" ht="15.9" customHeight="1" thickBot="1" x14ac:dyDescent="0.3">
      <c r="A8" s="155"/>
      <c r="B8" s="157"/>
      <c r="C8" s="27"/>
      <c r="D8" s="28"/>
      <c r="E8" s="32">
        <f>IF(ISBLANK(D8),0,IF(ISBLANK(C7),0,IF(E7 = "D",MAX($A$5:$A$50) + 1,AH7)))</f>
        <v>0</v>
      </c>
      <c r="F8" s="27"/>
      <c r="G8" s="28"/>
      <c r="H8" s="32">
        <f>IF(ISBLANK(G8),0,IF(ISBLANK(F7),0,IF(H7 = "D",MAX($A$5:$A$50) + 1,AL7)))</f>
        <v>0</v>
      </c>
      <c r="I8" s="27"/>
      <c r="J8" s="28"/>
      <c r="K8" s="32">
        <f>IF(ISBLANK(J8),0,IF(ISBLANK(I7),0,IF(K7 = "D",MAX($A$5:$A$50) + 1,AP7)))</f>
        <v>0</v>
      </c>
      <c r="L8" s="85"/>
      <c r="M8" s="28"/>
      <c r="N8" s="32">
        <f>IF(ISBLANK(M8),0,IF(ISBLANK(L7),0,IF(N7 = "D",MAX($A$5:$A$50) + 1,AT7)))</f>
        <v>0</v>
      </c>
      <c r="O8" s="161"/>
      <c r="P8" s="163"/>
      <c r="Q8" s="198"/>
      <c r="T8" s="192"/>
      <c r="U8" s="194"/>
      <c r="V8" s="196"/>
      <c r="Y8" s="12">
        <f>O9</f>
        <v>0</v>
      </c>
      <c r="Z8" s="13">
        <f>P9</f>
        <v>0</v>
      </c>
      <c r="AA8" s="8">
        <f t="shared" si="4"/>
        <v>1</v>
      </c>
      <c r="AB8" s="8">
        <f t="shared" si="5"/>
        <v>1</v>
      </c>
      <c r="AC8" s="8">
        <f t="shared" si="6"/>
        <v>1.0000100000000001</v>
      </c>
      <c r="AD8" s="24">
        <f t="shared" si="7"/>
        <v>1</v>
      </c>
      <c r="AE8" s="17">
        <f>D10</f>
        <v>0</v>
      </c>
      <c r="AF8" s="18">
        <f t="shared" si="0"/>
        <v>1</v>
      </c>
      <c r="AG8" s="8">
        <f t="shared" si="8"/>
        <v>23</v>
      </c>
      <c r="AH8" s="22">
        <f t="shared" si="9"/>
        <v>12</v>
      </c>
      <c r="AI8" s="17">
        <f>G10</f>
        <v>0</v>
      </c>
      <c r="AJ8">
        <f t="shared" si="1"/>
        <v>1</v>
      </c>
      <c r="AK8" s="8">
        <f t="shared" si="10"/>
        <v>23</v>
      </c>
      <c r="AL8" s="22">
        <f t="shared" si="11"/>
        <v>12</v>
      </c>
      <c r="AM8" s="17">
        <f>J10</f>
        <v>0</v>
      </c>
      <c r="AN8" s="18">
        <f t="shared" si="2"/>
        <v>1</v>
      </c>
      <c r="AO8" s="8">
        <f t="shared" si="12"/>
        <v>23</v>
      </c>
      <c r="AP8" s="22">
        <f t="shared" si="13"/>
        <v>12</v>
      </c>
      <c r="AQ8" s="17">
        <f>M10</f>
        <v>0</v>
      </c>
      <c r="AR8" s="18">
        <f t="shared" si="3"/>
        <v>1</v>
      </c>
      <c r="AS8" s="8">
        <f t="shared" si="14"/>
        <v>23</v>
      </c>
      <c r="AT8" s="22">
        <f t="shared" si="15"/>
        <v>12</v>
      </c>
      <c r="AU8" s="11">
        <f>T9</f>
        <v>102</v>
      </c>
      <c r="AV8" s="11">
        <f>U9</f>
        <v>0</v>
      </c>
      <c r="AW8">
        <f t="shared" si="16"/>
        <v>15</v>
      </c>
      <c r="AX8">
        <f t="shared" si="17"/>
        <v>15</v>
      </c>
      <c r="AY8">
        <f t="shared" si="18"/>
        <v>15.00015</v>
      </c>
      <c r="AZ8">
        <f t="shared" si="19"/>
        <v>15</v>
      </c>
    </row>
    <row r="9" spans="1:52" ht="15.9" customHeight="1" x14ac:dyDescent="0.25">
      <c r="A9" s="169">
        <v>3</v>
      </c>
      <c r="B9" s="156" t="str">
        <f>'Zoznam tímov a pretekárov'!A7</f>
        <v>Dunajská Lužná MVDE</v>
      </c>
      <c r="C9" s="158"/>
      <c r="D9" s="159"/>
      <c r="E9" s="81"/>
      <c r="F9" s="158"/>
      <c r="G9" s="159"/>
      <c r="H9" s="81"/>
      <c r="I9" s="158"/>
      <c r="J9" s="159"/>
      <c r="K9" s="81"/>
      <c r="L9" s="158"/>
      <c r="M9" s="159"/>
      <c r="N9" s="81"/>
      <c r="O9" s="160">
        <f>SUM(E10+H10+K10+N10)</f>
        <v>0</v>
      </c>
      <c r="P9" s="162">
        <f>SUM(D10+G10+J10+M10)</f>
        <v>0</v>
      </c>
      <c r="Q9" s="197">
        <f>AD8</f>
        <v>1</v>
      </c>
      <c r="T9" s="191">
        <f>O9+'2.kolo'!T9</f>
        <v>102</v>
      </c>
      <c r="U9" s="193">
        <f>P9+'2.kolo'!U9</f>
        <v>0</v>
      </c>
      <c r="V9" s="195">
        <f>AZ8</f>
        <v>15</v>
      </c>
      <c r="Y9" s="12">
        <f>O11</f>
        <v>0</v>
      </c>
      <c r="Z9" s="13">
        <f>P11</f>
        <v>0</v>
      </c>
      <c r="AA9" s="8">
        <f t="shared" si="4"/>
        <v>1</v>
      </c>
      <c r="AB9" s="8">
        <f t="shared" si="5"/>
        <v>1</v>
      </c>
      <c r="AC9" s="8">
        <f t="shared" si="6"/>
        <v>1.0000100000000001</v>
      </c>
      <c r="AD9" s="24">
        <f t="shared" si="7"/>
        <v>1</v>
      </c>
      <c r="AE9" s="17">
        <f>D12</f>
        <v>0</v>
      </c>
      <c r="AF9" s="18">
        <f t="shared" si="0"/>
        <v>1</v>
      </c>
      <c r="AG9" s="8">
        <f t="shared" si="8"/>
        <v>23</v>
      </c>
      <c r="AH9" s="22">
        <f t="shared" si="9"/>
        <v>12</v>
      </c>
      <c r="AI9" s="17">
        <f>G12</f>
        <v>0</v>
      </c>
      <c r="AJ9">
        <f t="shared" si="1"/>
        <v>1</v>
      </c>
      <c r="AK9" s="8">
        <f t="shared" si="10"/>
        <v>23</v>
      </c>
      <c r="AL9" s="22">
        <f t="shared" si="11"/>
        <v>12</v>
      </c>
      <c r="AM9" s="17">
        <f>J12</f>
        <v>0</v>
      </c>
      <c r="AN9" s="18">
        <f t="shared" si="2"/>
        <v>1</v>
      </c>
      <c r="AO9" s="8">
        <f t="shared" si="12"/>
        <v>23</v>
      </c>
      <c r="AP9" s="22">
        <f t="shared" si="13"/>
        <v>12</v>
      </c>
      <c r="AQ9" s="17">
        <f>M12</f>
        <v>0</v>
      </c>
      <c r="AR9" s="18">
        <f t="shared" si="3"/>
        <v>1</v>
      </c>
      <c r="AS9" s="8">
        <f t="shared" si="14"/>
        <v>23</v>
      </c>
      <c r="AT9" s="22">
        <f t="shared" si="15"/>
        <v>12</v>
      </c>
      <c r="AU9" s="11">
        <f>T11</f>
        <v>37</v>
      </c>
      <c r="AV9" s="11">
        <f>U11</f>
        <v>209900</v>
      </c>
      <c r="AW9">
        <f t="shared" si="16"/>
        <v>4</v>
      </c>
      <c r="AX9">
        <f t="shared" si="17"/>
        <v>3</v>
      </c>
      <c r="AY9">
        <f t="shared" si="18"/>
        <v>4.0000299999999998</v>
      </c>
      <c r="AZ9">
        <f t="shared" si="19"/>
        <v>4</v>
      </c>
    </row>
    <row r="10" spans="1:52" ht="15.9" customHeight="1" thickBot="1" x14ac:dyDescent="0.3">
      <c r="A10" s="169"/>
      <c r="B10" s="157"/>
      <c r="C10" s="27"/>
      <c r="D10" s="28"/>
      <c r="E10" s="32">
        <f>IF(ISBLANK(D10),0,IF(ISBLANK(C9),0,IF(E9 = "D",MAX($A$5:$A$50) + 1,AH8)))</f>
        <v>0</v>
      </c>
      <c r="F10" s="27"/>
      <c r="G10" s="28"/>
      <c r="H10" s="32">
        <f>IF(ISBLANK(G10),0,IF(ISBLANK(F9),0,IF(H9 = "D",MAX($A$5:$A$50) + 1,AL8)))</f>
        <v>0</v>
      </c>
      <c r="I10" s="85"/>
      <c r="J10" s="28"/>
      <c r="K10" s="32">
        <f>IF(ISBLANK(J10),0,IF(ISBLANK(I9),0,IF(K9 = "D",MAX($A$5:$A$50) + 1,AP8)))</f>
        <v>0</v>
      </c>
      <c r="L10" s="27"/>
      <c r="M10" s="28"/>
      <c r="N10" s="32">
        <f>IF(ISBLANK(M10),0,IF(ISBLANK(L9),0,IF(N9 = "D",MAX($A$5:$A$50) + 1,AT8)))</f>
        <v>0</v>
      </c>
      <c r="O10" s="161"/>
      <c r="P10" s="163"/>
      <c r="Q10" s="198"/>
      <c r="T10" s="192"/>
      <c r="U10" s="194"/>
      <c r="V10" s="196"/>
      <c r="Y10" s="12">
        <f>O13</f>
        <v>0</v>
      </c>
      <c r="Z10" s="13">
        <f>P13</f>
        <v>0</v>
      </c>
      <c r="AA10" s="8">
        <f t="shared" si="4"/>
        <v>1</v>
      </c>
      <c r="AB10" s="8">
        <f t="shared" si="5"/>
        <v>1</v>
      </c>
      <c r="AC10" s="8">
        <f t="shared" si="6"/>
        <v>1.0000100000000001</v>
      </c>
      <c r="AD10" s="24">
        <f t="shared" si="7"/>
        <v>1</v>
      </c>
      <c r="AE10" s="17">
        <f>D14</f>
        <v>0</v>
      </c>
      <c r="AF10" s="18">
        <f t="shared" si="0"/>
        <v>1</v>
      </c>
      <c r="AG10" s="8">
        <f t="shared" si="8"/>
        <v>23</v>
      </c>
      <c r="AH10" s="22">
        <f t="shared" si="9"/>
        <v>12</v>
      </c>
      <c r="AI10" s="17">
        <f>G14</f>
        <v>0</v>
      </c>
      <c r="AJ10">
        <f t="shared" si="1"/>
        <v>1</v>
      </c>
      <c r="AK10" s="8">
        <f t="shared" si="10"/>
        <v>23</v>
      </c>
      <c r="AL10" s="22">
        <f t="shared" si="11"/>
        <v>12</v>
      </c>
      <c r="AM10" s="17">
        <f>J14</f>
        <v>0</v>
      </c>
      <c r="AN10" s="18">
        <f t="shared" si="2"/>
        <v>1</v>
      </c>
      <c r="AO10" s="8">
        <f t="shared" si="12"/>
        <v>23</v>
      </c>
      <c r="AP10" s="22">
        <f t="shared" si="13"/>
        <v>12</v>
      </c>
      <c r="AQ10" s="17">
        <f>M14</f>
        <v>0</v>
      </c>
      <c r="AR10" s="18">
        <f t="shared" si="3"/>
        <v>1</v>
      </c>
      <c r="AS10" s="8">
        <f t="shared" si="14"/>
        <v>23</v>
      </c>
      <c r="AT10" s="22">
        <f t="shared" si="15"/>
        <v>12</v>
      </c>
      <c r="AU10" s="11">
        <f>T13</f>
        <v>28</v>
      </c>
      <c r="AV10" s="11">
        <f>U13</f>
        <v>229375</v>
      </c>
      <c r="AW10">
        <f t="shared" si="16"/>
        <v>2</v>
      </c>
      <c r="AX10">
        <f t="shared" si="17"/>
        <v>2</v>
      </c>
      <c r="AY10">
        <f t="shared" si="18"/>
        <v>2.0000200000000001</v>
      </c>
      <c r="AZ10">
        <f t="shared" si="19"/>
        <v>2</v>
      </c>
    </row>
    <row r="11" spans="1:52" ht="15.9" customHeight="1" x14ac:dyDescent="0.25">
      <c r="A11" s="154">
        <v>4</v>
      </c>
      <c r="B11" s="156" t="str">
        <f>'Zoznam tímov a pretekárov'!A9</f>
        <v>Dunajská Streda Arapaima FFT</v>
      </c>
      <c r="C11" s="158"/>
      <c r="D11" s="159"/>
      <c r="E11" s="81"/>
      <c r="F11" s="158"/>
      <c r="G11" s="159"/>
      <c r="H11" s="81"/>
      <c r="I11" s="158"/>
      <c r="J11" s="159"/>
      <c r="K11" s="81"/>
      <c r="L11" s="158"/>
      <c r="M11" s="159"/>
      <c r="N11" s="81"/>
      <c r="O11" s="160">
        <f>SUM(E12+H12+K12+N12)</f>
        <v>0</v>
      </c>
      <c r="P11" s="162">
        <f>SUM(D12+G12+J12+M12)</f>
        <v>0</v>
      </c>
      <c r="Q11" s="197">
        <f>AD9</f>
        <v>1</v>
      </c>
      <c r="T11" s="191">
        <f>O11+'2.kolo'!T11</f>
        <v>37</v>
      </c>
      <c r="U11" s="193">
        <f>P11+'2.kolo'!U11</f>
        <v>209900</v>
      </c>
      <c r="V11" s="195">
        <f>AZ9</f>
        <v>4</v>
      </c>
      <c r="Y11" s="12">
        <f>O15</f>
        <v>0</v>
      </c>
      <c r="Z11" s="13">
        <f>P15</f>
        <v>0</v>
      </c>
      <c r="AA11" s="8">
        <f t="shared" si="4"/>
        <v>1</v>
      </c>
      <c r="AB11" s="8">
        <f t="shared" si="5"/>
        <v>1</v>
      </c>
      <c r="AC11" s="8">
        <f t="shared" si="6"/>
        <v>1.0000100000000001</v>
      </c>
      <c r="AD11" s="24">
        <f t="shared" si="7"/>
        <v>1</v>
      </c>
      <c r="AE11" s="17">
        <f>D16</f>
        <v>0</v>
      </c>
      <c r="AF11" s="18">
        <f t="shared" si="0"/>
        <v>1</v>
      </c>
      <c r="AG11" s="8">
        <f t="shared" si="8"/>
        <v>23</v>
      </c>
      <c r="AH11" s="22">
        <f t="shared" si="9"/>
        <v>12</v>
      </c>
      <c r="AI11" s="17">
        <f>G16</f>
        <v>0</v>
      </c>
      <c r="AJ11">
        <f t="shared" si="1"/>
        <v>1</v>
      </c>
      <c r="AK11" s="8">
        <f t="shared" si="10"/>
        <v>23</v>
      </c>
      <c r="AL11" s="22">
        <f t="shared" si="11"/>
        <v>12</v>
      </c>
      <c r="AM11" s="17">
        <f>J16</f>
        <v>0</v>
      </c>
      <c r="AN11" s="18">
        <f t="shared" si="2"/>
        <v>1</v>
      </c>
      <c r="AO11" s="8">
        <f t="shared" si="12"/>
        <v>23</v>
      </c>
      <c r="AP11" s="22">
        <f t="shared" si="13"/>
        <v>12</v>
      </c>
      <c r="AQ11" s="17">
        <f>M16</f>
        <v>0</v>
      </c>
      <c r="AR11" s="18">
        <f t="shared" si="3"/>
        <v>1</v>
      </c>
      <c r="AS11" s="8">
        <f t="shared" si="14"/>
        <v>23</v>
      </c>
      <c r="AT11" s="22">
        <f t="shared" si="15"/>
        <v>12</v>
      </c>
      <c r="AU11" s="11">
        <f>T15</f>
        <v>42</v>
      </c>
      <c r="AV11" s="11">
        <f>U15</f>
        <v>192125</v>
      </c>
      <c r="AW11">
        <f t="shared" si="16"/>
        <v>6</v>
      </c>
      <c r="AX11">
        <f t="shared" si="17"/>
        <v>8</v>
      </c>
      <c r="AY11">
        <f t="shared" si="18"/>
        <v>6.0000799999999996</v>
      </c>
      <c r="AZ11">
        <f t="shared" si="19"/>
        <v>6</v>
      </c>
    </row>
    <row r="12" spans="1:52" ht="15.9" customHeight="1" thickBot="1" x14ac:dyDescent="0.3">
      <c r="A12" s="155"/>
      <c r="B12" s="157"/>
      <c r="C12" s="27"/>
      <c r="D12" s="28"/>
      <c r="E12" s="32">
        <f>IF(ISBLANK(D12),0,IF(ISBLANK(C11),0,IF(E11 = "D",MAX($A$5:$A$50) + 1,AH9)))</f>
        <v>0</v>
      </c>
      <c r="F12" s="27"/>
      <c r="G12" s="28"/>
      <c r="H12" s="32">
        <f>IF(ISBLANK(G12),0,IF(ISBLANK(F11),0,IF(H11 = "D",MAX($A$5:$A$50) + 1,AL9)))</f>
        <v>0</v>
      </c>
      <c r="I12" s="27"/>
      <c r="J12" s="28"/>
      <c r="K12" s="32">
        <f>IF(ISBLANK(J12),0,IF(ISBLANK(I11),0,IF(K11 = "D",MAX($A$5:$A$50) + 1,AP9)))</f>
        <v>0</v>
      </c>
      <c r="L12" s="27"/>
      <c r="M12" s="28"/>
      <c r="N12" s="32">
        <f>IF(ISBLANK(M12),0,IF(ISBLANK(L11),0,IF(N11 = "D",MAX($A$5:$A$50) + 1,AT9)))</f>
        <v>0</v>
      </c>
      <c r="O12" s="161"/>
      <c r="P12" s="163"/>
      <c r="Q12" s="198"/>
      <c r="T12" s="192"/>
      <c r="U12" s="194"/>
      <c r="V12" s="196"/>
      <c r="W12" s="21"/>
      <c r="Y12" s="12">
        <f>O17</f>
        <v>0</v>
      </c>
      <c r="Z12" s="13">
        <f>P17</f>
        <v>0</v>
      </c>
      <c r="AA12" s="8">
        <f t="shared" si="4"/>
        <v>1</v>
      </c>
      <c r="AB12" s="8">
        <f t="shared" si="5"/>
        <v>1</v>
      </c>
      <c r="AC12" s="8">
        <f t="shared" si="6"/>
        <v>1.0000100000000001</v>
      </c>
      <c r="AD12" s="24">
        <f t="shared" si="7"/>
        <v>1</v>
      </c>
      <c r="AE12" s="17">
        <f>D18</f>
        <v>0</v>
      </c>
      <c r="AF12" s="18">
        <f t="shared" si="0"/>
        <v>1</v>
      </c>
      <c r="AG12" s="8">
        <f t="shared" si="8"/>
        <v>23</v>
      </c>
      <c r="AH12" s="22">
        <f t="shared" si="9"/>
        <v>12</v>
      </c>
      <c r="AI12" s="17">
        <f>G18</f>
        <v>0</v>
      </c>
      <c r="AJ12">
        <f t="shared" si="1"/>
        <v>1</v>
      </c>
      <c r="AK12" s="8">
        <f t="shared" si="10"/>
        <v>23</v>
      </c>
      <c r="AL12" s="22">
        <f t="shared" si="11"/>
        <v>12</v>
      </c>
      <c r="AM12" s="17">
        <f>J18</f>
        <v>0</v>
      </c>
      <c r="AN12" s="18">
        <f t="shared" si="2"/>
        <v>1</v>
      </c>
      <c r="AO12" s="8">
        <f t="shared" si="12"/>
        <v>23</v>
      </c>
      <c r="AP12" s="22">
        <f t="shared" si="13"/>
        <v>12</v>
      </c>
      <c r="AQ12" s="17">
        <f>M18</f>
        <v>0</v>
      </c>
      <c r="AR12" s="18">
        <f t="shared" si="3"/>
        <v>1</v>
      </c>
      <c r="AS12" s="8">
        <f t="shared" si="14"/>
        <v>23</v>
      </c>
      <c r="AT12" s="22">
        <f t="shared" si="15"/>
        <v>12</v>
      </c>
      <c r="AU12" s="11">
        <f>T17</f>
        <v>43</v>
      </c>
      <c r="AV12" s="11">
        <f>U17</f>
        <v>204050</v>
      </c>
      <c r="AW12">
        <f t="shared" si="16"/>
        <v>7</v>
      </c>
      <c r="AX12">
        <f t="shared" si="17"/>
        <v>4</v>
      </c>
      <c r="AY12">
        <f t="shared" si="18"/>
        <v>7.0000400000000003</v>
      </c>
      <c r="AZ12">
        <f t="shared" si="19"/>
        <v>7</v>
      </c>
    </row>
    <row r="13" spans="1:52" ht="15.9" customHeight="1" x14ac:dyDescent="0.25">
      <c r="A13" s="169">
        <v>5</v>
      </c>
      <c r="B13" s="156" t="str">
        <f>'Zoznam tímov a pretekárov'!A11</f>
        <v>Dunajská Streda Arapaima MT</v>
      </c>
      <c r="C13" s="158"/>
      <c r="D13" s="159"/>
      <c r="E13" s="81"/>
      <c r="F13" s="158"/>
      <c r="G13" s="159"/>
      <c r="H13" s="81"/>
      <c r="I13" s="158"/>
      <c r="J13" s="159"/>
      <c r="K13" s="81"/>
      <c r="L13" s="158"/>
      <c r="M13" s="159"/>
      <c r="N13" s="81"/>
      <c r="O13" s="160">
        <f>SUM(E14+H14+K14+N14)</f>
        <v>0</v>
      </c>
      <c r="P13" s="162">
        <f>SUM(D14+G14+J14+M14)</f>
        <v>0</v>
      </c>
      <c r="Q13" s="197">
        <f>AD10</f>
        <v>1</v>
      </c>
      <c r="T13" s="191">
        <f>O13+'2.kolo'!T13</f>
        <v>28</v>
      </c>
      <c r="U13" s="193">
        <f>P13+'2.kolo'!U13</f>
        <v>229375</v>
      </c>
      <c r="V13" s="195">
        <f>AZ10</f>
        <v>2</v>
      </c>
      <c r="W13" s="21"/>
      <c r="Y13" s="12">
        <f>O19</f>
        <v>0</v>
      </c>
      <c r="Z13" s="13">
        <f>P19</f>
        <v>0</v>
      </c>
      <c r="AA13" s="8">
        <f t="shared" si="4"/>
        <v>1</v>
      </c>
      <c r="AB13" s="8">
        <f t="shared" si="5"/>
        <v>1</v>
      </c>
      <c r="AC13" s="8">
        <f t="shared" si="6"/>
        <v>1.0000100000000001</v>
      </c>
      <c r="AD13" s="24">
        <f t="shared" si="7"/>
        <v>1</v>
      </c>
      <c r="AE13" s="17">
        <f>D20</f>
        <v>0</v>
      </c>
      <c r="AF13" s="18">
        <f t="shared" si="0"/>
        <v>1</v>
      </c>
      <c r="AG13" s="8">
        <f t="shared" si="8"/>
        <v>23</v>
      </c>
      <c r="AH13" s="22">
        <f t="shared" si="9"/>
        <v>12</v>
      </c>
      <c r="AI13" s="17">
        <f>G20</f>
        <v>0</v>
      </c>
      <c r="AJ13">
        <f t="shared" si="1"/>
        <v>1</v>
      </c>
      <c r="AK13" s="8">
        <f t="shared" si="10"/>
        <v>23</v>
      </c>
      <c r="AL13" s="22">
        <f t="shared" si="11"/>
        <v>12</v>
      </c>
      <c r="AM13" s="17">
        <f>J20</f>
        <v>0</v>
      </c>
      <c r="AN13" s="18">
        <f t="shared" si="2"/>
        <v>1</v>
      </c>
      <c r="AO13" s="8">
        <f t="shared" si="12"/>
        <v>23</v>
      </c>
      <c r="AP13" s="22">
        <f t="shared" si="13"/>
        <v>12</v>
      </c>
      <c r="AQ13" s="17">
        <f>M20</f>
        <v>0</v>
      </c>
      <c r="AR13" s="18">
        <f t="shared" si="3"/>
        <v>1</v>
      </c>
      <c r="AS13" s="8">
        <f t="shared" si="14"/>
        <v>23</v>
      </c>
      <c r="AT13" s="22">
        <f t="shared" si="15"/>
        <v>12</v>
      </c>
      <c r="AU13" s="11">
        <f>T19</f>
        <v>53</v>
      </c>
      <c r="AV13" s="11">
        <f>U19</f>
        <v>171200</v>
      </c>
      <c r="AW13">
        <f t="shared" si="16"/>
        <v>12</v>
      </c>
      <c r="AX13">
        <f t="shared" si="17"/>
        <v>10</v>
      </c>
      <c r="AY13">
        <f t="shared" si="18"/>
        <v>12.0001</v>
      </c>
      <c r="AZ13">
        <f t="shared" si="19"/>
        <v>12</v>
      </c>
    </row>
    <row r="14" spans="1:52" ht="15.9" customHeight="1" thickBot="1" x14ac:dyDescent="0.3">
      <c r="A14" s="169"/>
      <c r="B14" s="157"/>
      <c r="C14" s="27"/>
      <c r="D14" s="28"/>
      <c r="E14" s="32">
        <f>IF(ISBLANK(D14),0,IF(ISBLANK(C13),0,IF(E13 = "D",MAX($A$5:$A$50) + 1,AH10)))</f>
        <v>0</v>
      </c>
      <c r="F14" s="27"/>
      <c r="G14" s="28"/>
      <c r="H14" s="32">
        <f>IF(ISBLANK(G14),0,IF(ISBLANK(F13),0,IF(H13 = "D",MAX($A$5:$A$50) + 1,AL10)))</f>
        <v>0</v>
      </c>
      <c r="I14" s="27"/>
      <c r="J14" s="28"/>
      <c r="K14" s="32">
        <f>IF(ISBLANK(J14),0,IF(ISBLANK(I13),0,IF(K13 = "D",MAX($A$5:$A$50) + 1,AP10)))</f>
        <v>0</v>
      </c>
      <c r="L14" s="27"/>
      <c r="M14" s="28"/>
      <c r="N14" s="32">
        <f>IF(ISBLANK(M14),0,IF(ISBLANK(L13),0,IF(N13 = "D",MAX($A$5:$A$50) + 1,AT10)))</f>
        <v>0</v>
      </c>
      <c r="O14" s="161"/>
      <c r="P14" s="163"/>
      <c r="Q14" s="198"/>
      <c r="T14" s="192"/>
      <c r="U14" s="194"/>
      <c r="V14" s="196"/>
      <c r="W14" s="21"/>
      <c r="Y14" s="12">
        <f>O21</f>
        <v>0</v>
      </c>
      <c r="Z14" s="13">
        <f>P21</f>
        <v>0</v>
      </c>
      <c r="AA14" s="8">
        <f t="shared" si="4"/>
        <v>1</v>
      </c>
      <c r="AB14" s="8">
        <f t="shared" si="5"/>
        <v>1</v>
      </c>
      <c r="AC14" s="8">
        <f t="shared" si="6"/>
        <v>1.0000100000000001</v>
      </c>
      <c r="AD14" s="24">
        <f t="shared" si="7"/>
        <v>1</v>
      </c>
      <c r="AE14" s="17">
        <f>D22</f>
        <v>0</v>
      </c>
      <c r="AF14" s="18">
        <f t="shared" si="0"/>
        <v>1</v>
      </c>
      <c r="AG14" s="8">
        <f t="shared" si="8"/>
        <v>23</v>
      </c>
      <c r="AH14" s="22">
        <f t="shared" si="9"/>
        <v>12</v>
      </c>
      <c r="AI14" s="17">
        <f>G22</f>
        <v>0</v>
      </c>
      <c r="AJ14">
        <f t="shared" si="1"/>
        <v>1</v>
      </c>
      <c r="AK14" s="8">
        <f t="shared" si="10"/>
        <v>23</v>
      </c>
      <c r="AL14" s="22">
        <f t="shared" si="11"/>
        <v>12</v>
      </c>
      <c r="AM14" s="17">
        <f>J22</f>
        <v>0</v>
      </c>
      <c r="AN14" s="18">
        <f t="shared" si="2"/>
        <v>1</v>
      </c>
      <c r="AO14" s="8">
        <f t="shared" si="12"/>
        <v>23</v>
      </c>
      <c r="AP14" s="22">
        <f t="shared" si="13"/>
        <v>12</v>
      </c>
      <c r="AQ14" s="17">
        <f>M22</f>
        <v>0</v>
      </c>
      <c r="AR14" s="18">
        <f t="shared" si="3"/>
        <v>1</v>
      </c>
      <c r="AS14" s="8">
        <f t="shared" si="14"/>
        <v>23</v>
      </c>
      <c r="AT14" s="22">
        <f t="shared" si="15"/>
        <v>12</v>
      </c>
      <c r="AU14" s="11">
        <f>T21</f>
        <v>34</v>
      </c>
      <c r="AV14" s="11">
        <f>U21</f>
        <v>202975</v>
      </c>
      <c r="AW14">
        <f t="shared" si="16"/>
        <v>3</v>
      </c>
      <c r="AX14">
        <f t="shared" si="17"/>
        <v>5</v>
      </c>
      <c r="AY14">
        <f t="shared" si="18"/>
        <v>3.0000499999999999</v>
      </c>
      <c r="AZ14">
        <f t="shared" si="19"/>
        <v>3</v>
      </c>
    </row>
    <row r="15" spans="1:52" ht="15.9" customHeight="1" x14ac:dyDescent="0.25">
      <c r="A15" s="154">
        <v>6</v>
      </c>
      <c r="B15" s="156" t="str">
        <f>'Zoznam tímov a pretekárov'!A13</f>
        <v>Dunajská Streda Haldorádo</v>
      </c>
      <c r="C15" s="158"/>
      <c r="D15" s="159"/>
      <c r="E15" s="81"/>
      <c r="F15" s="158"/>
      <c r="G15" s="159"/>
      <c r="H15" s="81"/>
      <c r="I15" s="158"/>
      <c r="J15" s="159"/>
      <c r="K15" s="81"/>
      <c r="L15" s="158"/>
      <c r="M15" s="159"/>
      <c r="N15" s="81"/>
      <c r="O15" s="160">
        <f>SUM(E16+H16+K16+N16)</f>
        <v>0</v>
      </c>
      <c r="P15" s="162">
        <f>SUM(D16+G16+J16+M16)</f>
        <v>0</v>
      </c>
      <c r="Q15" s="197">
        <f>AD11</f>
        <v>1</v>
      </c>
      <c r="T15" s="191">
        <f>O15+'2.kolo'!T15</f>
        <v>42</v>
      </c>
      <c r="U15" s="193">
        <f>P15+'2.kolo'!U15</f>
        <v>192125</v>
      </c>
      <c r="V15" s="195">
        <f>AZ11</f>
        <v>6</v>
      </c>
      <c r="Y15" s="12">
        <f>O23</f>
        <v>0</v>
      </c>
      <c r="Z15" s="13">
        <f>P23</f>
        <v>0</v>
      </c>
      <c r="AA15" s="8">
        <f t="shared" si="4"/>
        <v>1</v>
      </c>
      <c r="AB15" s="8">
        <f t="shared" si="5"/>
        <v>1</v>
      </c>
      <c r="AC15" s="8">
        <f t="shared" si="6"/>
        <v>1.0000100000000001</v>
      </c>
      <c r="AD15" s="24">
        <f t="shared" si="7"/>
        <v>1</v>
      </c>
      <c r="AE15" s="17">
        <f>D24</f>
        <v>0</v>
      </c>
      <c r="AF15" s="18">
        <f t="shared" si="0"/>
        <v>1</v>
      </c>
      <c r="AG15" s="8">
        <f t="shared" si="8"/>
        <v>23</v>
      </c>
      <c r="AH15" s="22">
        <f t="shared" si="9"/>
        <v>12</v>
      </c>
      <c r="AI15" s="17">
        <f>G24</f>
        <v>0</v>
      </c>
      <c r="AJ15">
        <f t="shared" si="1"/>
        <v>1</v>
      </c>
      <c r="AK15" s="8">
        <f t="shared" si="10"/>
        <v>23</v>
      </c>
      <c r="AL15" s="22">
        <f t="shared" si="11"/>
        <v>12</v>
      </c>
      <c r="AM15" s="17">
        <f>J24</f>
        <v>0</v>
      </c>
      <c r="AN15" s="18">
        <f t="shared" si="2"/>
        <v>1</v>
      </c>
      <c r="AO15" s="8">
        <f t="shared" si="12"/>
        <v>23</v>
      </c>
      <c r="AP15" s="22">
        <f t="shared" si="13"/>
        <v>12</v>
      </c>
      <c r="AQ15" s="17">
        <f>M24</f>
        <v>0</v>
      </c>
      <c r="AR15" s="18">
        <f t="shared" si="3"/>
        <v>1</v>
      </c>
      <c r="AS15" s="8">
        <f t="shared" si="14"/>
        <v>23</v>
      </c>
      <c r="AT15" s="22">
        <f t="shared" si="15"/>
        <v>12</v>
      </c>
      <c r="AU15" s="11">
        <f>T23</f>
        <v>48</v>
      </c>
      <c r="AV15" s="11">
        <f>U23</f>
        <v>181775</v>
      </c>
      <c r="AW15">
        <f t="shared" si="16"/>
        <v>9</v>
      </c>
      <c r="AX15">
        <f t="shared" si="17"/>
        <v>9</v>
      </c>
      <c r="AY15">
        <f t="shared" si="18"/>
        <v>9.0000900000000001</v>
      </c>
      <c r="AZ15">
        <f t="shared" si="19"/>
        <v>9</v>
      </c>
    </row>
    <row r="16" spans="1:52" ht="15.9" customHeight="1" thickBot="1" x14ac:dyDescent="0.3">
      <c r="A16" s="155"/>
      <c r="B16" s="157"/>
      <c r="C16" s="27"/>
      <c r="D16" s="28"/>
      <c r="E16" s="32">
        <f>IF(ISBLANK(D16),0,IF(ISBLANK(C15),0,IF(E15 = "D",MAX($A$5:$A$50) + 1,AH11)))</f>
        <v>0</v>
      </c>
      <c r="F16" s="27"/>
      <c r="G16" s="28"/>
      <c r="H16" s="32">
        <f>IF(ISBLANK(G16),0,IF(ISBLANK(F15),0,IF(H15 = "D",MAX($A$5:$A$50) + 1,AL11)))</f>
        <v>0</v>
      </c>
      <c r="I16" s="27"/>
      <c r="J16" s="28"/>
      <c r="K16" s="32">
        <f>IF(ISBLANK(J16),0,IF(ISBLANK(I15),0,IF(K15 = "D",MAX($A$5:$A$50) + 1,AP11)))</f>
        <v>0</v>
      </c>
      <c r="L16" s="27"/>
      <c r="M16" s="28"/>
      <c r="N16" s="32">
        <f>IF(ISBLANK(M16),0,IF(ISBLANK(L15),0,IF(N15 = "D",MAX($A$5:$A$50) + 1,AT11)))</f>
        <v>0</v>
      </c>
      <c r="O16" s="161"/>
      <c r="P16" s="163"/>
      <c r="Q16" s="198"/>
      <c r="T16" s="192"/>
      <c r="U16" s="194"/>
      <c r="V16" s="196"/>
      <c r="Y16" s="12">
        <f>O25</f>
        <v>0</v>
      </c>
      <c r="Z16" s="13">
        <f>P25</f>
        <v>0</v>
      </c>
      <c r="AA16" s="8">
        <f t="shared" si="4"/>
        <v>1</v>
      </c>
      <c r="AB16" s="8">
        <f t="shared" si="5"/>
        <v>1</v>
      </c>
      <c r="AC16" s="8">
        <f t="shared" si="6"/>
        <v>1.0000100000000001</v>
      </c>
      <c r="AD16" s="24">
        <f t="shared" si="7"/>
        <v>1</v>
      </c>
      <c r="AE16" s="17">
        <f>D26</f>
        <v>0</v>
      </c>
      <c r="AF16" s="18">
        <f t="shared" si="0"/>
        <v>1</v>
      </c>
      <c r="AG16" s="8">
        <f t="shared" si="8"/>
        <v>23</v>
      </c>
      <c r="AH16" s="22">
        <f t="shared" si="9"/>
        <v>12</v>
      </c>
      <c r="AI16" s="17">
        <f>G26</f>
        <v>0</v>
      </c>
      <c r="AJ16">
        <f t="shared" si="1"/>
        <v>1</v>
      </c>
      <c r="AK16" s="8">
        <f t="shared" si="10"/>
        <v>23</v>
      </c>
      <c r="AL16" s="22">
        <f t="shared" si="11"/>
        <v>12</v>
      </c>
      <c r="AM16" s="17">
        <f>J26</f>
        <v>0</v>
      </c>
      <c r="AN16" s="18">
        <f t="shared" si="2"/>
        <v>1</v>
      </c>
      <c r="AO16" s="8">
        <f t="shared" si="12"/>
        <v>23</v>
      </c>
      <c r="AP16" s="22">
        <f t="shared" si="13"/>
        <v>12</v>
      </c>
      <c r="AQ16" s="17">
        <f>M26</f>
        <v>0</v>
      </c>
      <c r="AR16" s="18">
        <f t="shared" si="3"/>
        <v>1</v>
      </c>
      <c r="AS16" s="8">
        <f t="shared" si="14"/>
        <v>23</v>
      </c>
      <c r="AT16" s="22">
        <f t="shared" si="15"/>
        <v>12</v>
      </c>
      <c r="AU16" s="11">
        <f>T25</f>
        <v>44</v>
      </c>
      <c r="AV16" s="11">
        <f>U25</f>
        <v>195725</v>
      </c>
      <c r="AW16">
        <f t="shared" si="16"/>
        <v>8</v>
      </c>
      <c r="AX16">
        <f t="shared" si="17"/>
        <v>7</v>
      </c>
      <c r="AY16">
        <f t="shared" si="18"/>
        <v>8.0000699999999991</v>
      </c>
      <c r="AZ16">
        <f t="shared" si="19"/>
        <v>8</v>
      </c>
    </row>
    <row r="17" spans="1:52" ht="15.9" customHeight="1" x14ac:dyDescent="0.25">
      <c r="A17" s="169">
        <v>7</v>
      </c>
      <c r="B17" s="156" t="str">
        <f>'Zoznam tímov a pretekárov'!A15</f>
        <v xml:space="preserve">Dunajská Streda Szenzál     </v>
      </c>
      <c r="C17" s="158"/>
      <c r="D17" s="159"/>
      <c r="E17" s="81"/>
      <c r="F17" s="158"/>
      <c r="G17" s="159"/>
      <c r="H17" s="81"/>
      <c r="I17" s="158"/>
      <c r="J17" s="159"/>
      <c r="K17" s="81"/>
      <c r="L17" s="158"/>
      <c r="M17" s="159"/>
      <c r="N17" s="81"/>
      <c r="O17" s="160">
        <f>SUM(E18+H18+K18+N18)</f>
        <v>0</v>
      </c>
      <c r="P17" s="162">
        <f>SUM(D18+G18+J18+M18)</f>
        <v>0</v>
      </c>
      <c r="Q17" s="197">
        <f>AD12</f>
        <v>1</v>
      </c>
      <c r="T17" s="191">
        <f>O17+'2.kolo'!T17</f>
        <v>43</v>
      </c>
      <c r="U17" s="193">
        <f>P17+'2.kolo'!U17</f>
        <v>204050</v>
      </c>
      <c r="V17" s="195">
        <f>AZ12</f>
        <v>7</v>
      </c>
      <c r="Y17" s="12">
        <f>O27</f>
        <v>0</v>
      </c>
      <c r="Z17" s="13">
        <f>P27</f>
        <v>0</v>
      </c>
      <c r="AA17" s="8">
        <f t="shared" si="4"/>
        <v>1</v>
      </c>
      <c r="AB17" s="8">
        <f t="shared" si="5"/>
        <v>1</v>
      </c>
      <c r="AC17" s="8">
        <f t="shared" si="6"/>
        <v>1.0000100000000001</v>
      </c>
      <c r="AD17" s="24">
        <f t="shared" si="7"/>
        <v>1</v>
      </c>
      <c r="AE17" s="17">
        <f>D28</f>
        <v>0</v>
      </c>
      <c r="AF17" s="18">
        <f t="shared" si="0"/>
        <v>1</v>
      </c>
      <c r="AG17" s="8">
        <f t="shared" si="8"/>
        <v>23</v>
      </c>
      <c r="AH17" s="22">
        <f t="shared" si="9"/>
        <v>12</v>
      </c>
      <c r="AI17" s="17">
        <f>G28</f>
        <v>0</v>
      </c>
      <c r="AJ17">
        <f t="shared" si="1"/>
        <v>1</v>
      </c>
      <c r="AK17" s="8">
        <f t="shared" si="10"/>
        <v>23</v>
      </c>
      <c r="AL17" s="22">
        <f t="shared" si="11"/>
        <v>12</v>
      </c>
      <c r="AM17" s="17">
        <f>J28</f>
        <v>0</v>
      </c>
      <c r="AN17" s="18">
        <f t="shared" si="2"/>
        <v>1</v>
      </c>
      <c r="AO17" s="8">
        <f t="shared" si="12"/>
        <v>23</v>
      </c>
      <c r="AP17" s="22">
        <f t="shared" si="13"/>
        <v>12</v>
      </c>
      <c r="AQ17" s="17">
        <f>M28</f>
        <v>0</v>
      </c>
      <c r="AR17" s="18">
        <f t="shared" si="3"/>
        <v>1</v>
      </c>
      <c r="AS17" s="8">
        <f t="shared" si="14"/>
        <v>23</v>
      </c>
      <c r="AT17" s="22">
        <f t="shared" si="15"/>
        <v>12</v>
      </c>
      <c r="AU17" s="11">
        <f>T27</f>
        <v>41</v>
      </c>
      <c r="AV17" s="11">
        <f>U27</f>
        <v>202300</v>
      </c>
      <c r="AW17">
        <f t="shared" si="16"/>
        <v>5</v>
      </c>
      <c r="AX17">
        <f t="shared" si="17"/>
        <v>6</v>
      </c>
      <c r="AY17">
        <f t="shared" si="18"/>
        <v>5.0000600000000004</v>
      </c>
      <c r="AZ17">
        <f t="shared" si="19"/>
        <v>5</v>
      </c>
    </row>
    <row r="18" spans="1:52" ht="15.9" customHeight="1" thickBot="1" x14ac:dyDescent="0.3">
      <c r="A18" s="169"/>
      <c r="B18" s="157"/>
      <c r="C18" s="85"/>
      <c r="D18" s="28"/>
      <c r="E18" s="32">
        <f>IF(ISBLANK(D18),0,IF(ISBLANK(C17),0,IF(E17 = "D",MAX($A$5:$A$50) + 1,AH12)))</f>
        <v>0</v>
      </c>
      <c r="F18" s="27"/>
      <c r="G18" s="28"/>
      <c r="H18" s="32">
        <f>IF(ISBLANK(G18),0,IF(ISBLANK(F17),0,IF(H17 = "D",MAX($A$5:$A$50) + 1,AL12)))</f>
        <v>0</v>
      </c>
      <c r="I18" s="27"/>
      <c r="J18" s="28"/>
      <c r="K18" s="32">
        <f>IF(ISBLANK(J18),0,IF(ISBLANK(I17),0,IF(K17 = "D",MAX($A$5:$A$50) + 1,AP12)))</f>
        <v>0</v>
      </c>
      <c r="L18" s="27"/>
      <c r="M18" s="28"/>
      <c r="N18" s="32">
        <f>IF(ISBLANK(M18),0,IF(ISBLANK(L17),0,IF(N17 = "D",MAX($A$5:$A$50) + 1,AT12)))</f>
        <v>0</v>
      </c>
      <c r="O18" s="161"/>
      <c r="P18" s="163"/>
      <c r="Q18" s="198"/>
      <c r="T18" s="192"/>
      <c r="U18" s="194"/>
      <c r="V18" s="196"/>
      <c r="Y18" s="12">
        <f>O29</f>
        <v>0</v>
      </c>
      <c r="Z18" s="13">
        <f>P29</f>
        <v>0</v>
      </c>
      <c r="AA18" s="8">
        <f t="shared" si="4"/>
        <v>1</v>
      </c>
      <c r="AB18" s="8">
        <f t="shared" si="5"/>
        <v>1</v>
      </c>
      <c r="AC18" s="8">
        <f t="shared" si="6"/>
        <v>1.0000100000000001</v>
      </c>
      <c r="AD18" s="24">
        <f t="shared" si="7"/>
        <v>1</v>
      </c>
      <c r="AE18" s="17">
        <f>D30</f>
        <v>0</v>
      </c>
      <c r="AF18" s="18">
        <f t="shared" si="0"/>
        <v>1</v>
      </c>
      <c r="AG18" s="8">
        <f t="shared" si="8"/>
        <v>23</v>
      </c>
      <c r="AH18" s="22">
        <f t="shared" si="9"/>
        <v>12</v>
      </c>
      <c r="AI18" s="17">
        <f>G30</f>
        <v>0</v>
      </c>
      <c r="AJ18">
        <f t="shared" si="1"/>
        <v>1</v>
      </c>
      <c r="AK18" s="8">
        <f t="shared" si="10"/>
        <v>23</v>
      </c>
      <c r="AL18" s="22">
        <f t="shared" si="11"/>
        <v>12</v>
      </c>
      <c r="AM18" s="17">
        <f>J30</f>
        <v>0</v>
      </c>
      <c r="AN18" s="18">
        <f t="shared" si="2"/>
        <v>1</v>
      </c>
      <c r="AO18" s="8">
        <f t="shared" si="12"/>
        <v>23</v>
      </c>
      <c r="AP18" s="22">
        <f t="shared" si="13"/>
        <v>12</v>
      </c>
      <c r="AQ18" s="17">
        <f>M30</f>
        <v>0</v>
      </c>
      <c r="AR18" s="18">
        <f t="shared" si="3"/>
        <v>1</v>
      </c>
      <c r="AS18" s="8">
        <f t="shared" si="14"/>
        <v>23</v>
      </c>
      <c r="AT18" s="22">
        <f t="shared" si="15"/>
        <v>12</v>
      </c>
      <c r="AU18" s="11">
        <f>T29</f>
        <v>49</v>
      </c>
      <c r="AV18" s="11">
        <f>U29</f>
        <v>170275</v>
      </c>
      <c r="AW18">
        <f t="shared" si="16"/>
        <v>10</v>
      </c>
      <c r="AX18">
        <f t="shared" si="17"/>
        <v>11</v>
      </c>
      <c r="AY18">
        <f t="shared" si="18"/>
        <v>10.000109999999999</v>
      </c>
      <c r="AZ18">
        <f t="shared" si="19"/>
        <v>10</v>
      </c>
    </row>
    <row r="19" spans="1:52" ht="15.9" customHeight="1" x14ac:dyDescent="0.25">
      <c r="A19" s="154">
        <v>8</v>
      </c>
      <c r="B19" s="156" t="str">
        <f>'Zoznam tímov a pretekárov'!A17</f>
        <v xml:space="preserve">Galanta             Sensas </v>
      </c>
      <c r="C19" s="158"/>
      <c r="D19" s="159"/>
      <c r="E19" s="81"/>
      <c r="F19" s="206"/>
      <c r="G19" s="207"/>
      <c r="H19" s="81"/>
      <c r="I19" s="158"/>
      <c r="J19" s="159"/>
      <c r="K19" s="81"/>
      <c r="L19" s="158"/>
      <c r="M19" s="159"/>
      <c r="N19" s="81"/>
      <c r="O19" s="160">
        <f>SUM(E20+H20+K20+N20)</f>
        <v>0</v>
      </c>
      <c r="P19" s="162">
        <f>SUM(D20+G20+J20+M20)</f>
        <v>0</v>
      </c>
      <c r="Q19" s="197">
        <f>AD13</f>
        <v>1</v>
      </c>
      <c r="T19" s="191">
        <f>O19+'2.kolo'!T19</f>
        <v>53</v>
      </c>
      <c r="U19" s="193">
        <f>P19+'2.kolo'!U19</f>
        <v>171200</v>
      </c>
      <c r="V19" s="195">
        <f>AZ13</f>
        <v>12</v>
      </c>
      <c r="Y19" s="12">
        <f>O31</f>
        <v>0</v>
      </c>
      <c r="Z19" s="13">
        <f>P31</f>
        <v>0</v>
      </c>
      <c r="AA19" s="8">
        <f t="shared" si="4"/>
        <v>1</v>
      </c>
      <c r="AB19" s="8">
        <f t="shared" si="5"/>
        <v>1</v>
      </c>
      <c r="AC19" s="8">
        <f t="shared" si="6"/>
        <v>1.0000100000000001</v>
      </c>
      <c r="AD19" s="24">
        <f t="shared" si="7"/>
        <v>1</v>
      </c>
      <c r="AE19" s="17">
        <f>D32</f>
        <v>0</v>
      </c>
      <c r="AF19" s="18">
        <f t="shared" si="0"/>
        <v>1</v>
      </c>
      <c r="AG19" s="8">
        <f t="shared" si="8"/>
        <v>23</v>
      </c>
      <c r="AH19" s="22">
        <f t="shared" si="9"/>
        <v>12</v>
      </c>
      <c r="AI19" s="17">
        <f>G32</f>
        <v>0</v>
      </c>
      <c r="AJ19">
        <f t="shared" si="1"/>
        <v>1</v>
      </c>
      <c r="AK19" s="8">
        <f t="shared" si="10"/>
        <v>23</v>
      </c>
      <c r="AL19" s="22">
        <f t="shared" si="11"/>
        <v>12</v>
      </c>
      <c r="AM19" s="17">
        <f>J32</f>
        <v>0</v>
      </c>
      <c r="AN19" s="18">
        <f t="shared" si="2"/>
        <v>1</v>
      </c>
      <c r="AO19" s="8">
        <f t="shared" si="12"/>
        <v>23</v>
      </c>
      <c r="AP19" s="22">
        <f t="shared" si="13"/>
        <v>12</v>
      </c>
      <c r="AQ19" s="17">
        <f>M32</f>
        <v>0</v>
      </c>
      <c r="AR19" s="18">
        <f t="shared" si="3"/>
        <v>1</v>
      </c>
      <c r="AS19" s="8">
        <f t="shared" si="14"/>
        <v>23</v>
      </c>
      <c r="AT19" s="22">
        <f t="shared" si="15"/>
        <v>12</v>
      </c>
      <c r="AU19" s="11">
        <f>T31</f>
        <v>51</v>
      </c>
      <c r="AV19" s="11">
        <f>U31</f>
        <v>163100</v>
      </c>
      <c r="AW19">
        <f t="shared" si="16"/>
        <v>11</v>
      </c>
      <c r="AX19">
        <f t="shared" si="17"/>
        <v>12</v>
      </c>
      <c r="AY19">
        <f t="shared" si="18"/>
        <v>11.000120000000001</v>
      </c>
      <c r="AZ19">
        <f t="shared" si="19"/>
        <v>11</v>
      </c>
    </row>
    <row r="20" spans="1:52" ht="15.9" customHeight="1" thickBot="1" x14ac:dyDescent="0.3">
      <c r="A20" s="155"/>
      <c r="B20" s="157"/>
      <c r="C20" s="27"/>
      <c r="D20" s="28"/>
      <c r="E20" s="32">
        <f>IF(ISBLANK(D20),0,IF(ISBLANK(C19),0,IF(E19 = "D",MAX($A$5:$A$50) + 1,AH13)))</f>
        <v>0</v>
      </c>
      <c r="F20" s="27"/>
      <c r="G20" s="28"/>
      <c r="H20" s="32">
        <f>IF(ISBLANK(G20),0,IF(ISBLANK(F19),0,IF(H19 = "D",MAX($A$5:$A$50) + 1,AL13)))</f>
        <v>0</v>
      </c>
      <c r="I20" s="85"/>
      <c r="J20" s="28"/>
      <c r="K20" s="32">
        <f>IF(ISBLANK(J20),0,IF(ISBLANK(I19),0,IF(K19 = "D",MAX($A$5:$A$50) + 1,AP13)))</f>
        <v>0</v>
      </c>
      <c r="L20" s="27"/>
      <c r="M20" s="28"/>
      <c r="N20" s="32">
        <f>IF(ISBLANK(M20),0,IF(ISBLANK(L19),0,IF(N19 = "D",MAX($A$5:$A$50) + 1,AT13)))</f>
        <v>0</v>
      </c>
      <c r="O20" s="161"/>
      <c r="P20" s="163"/>
      <c r="Q20" s="198"/>
      <c r="T20" s="192"/>
      <c r="U20" s="194"/>
      <c r="V20" s="196"/>
      <c r="Y20" s="12">
        <f>O33</f>
        <v>0</v>
      </c>
      <c r="Z20" s="13">
        <f>P33</f>
        <v>0</v>
      </c>
      <c r="AA20" s="8">
        <f t="shared" si="4"/>
        <v>1</v>
      </c>
      <c r="AB20" s="8">
        <f t="shared" si="5"/>
        <v>1</v>
      </c>
      <c r="AC20" s="8">
        <f t="shared" si="6"/>
        <v>1.0000100000000001</v>
      </c>
      <c r="AD20" s="24">
        <f t="shared" si="7"/>
        <v>1</v>
      </c>
      <c r="AE20" s="17">
        <f>D34</f>
        <v>0</v>
      </c>
      <c r="AF20" s="18">
        <f t="shared" si="0"/>
        <v>1</v>
      </c>
      <c r="AG20" s="8">
        <f t="shared" si="8"/>
        <v>23</v>
      </c>
      <c r="AH20" s="22">
        <f t="shared" si="9"/>
        <v>12</v>
      </c>
      <c r="AI20" s="17">
        <f>G34</f>
        <v>0</v>
      </c>
      <c r="AJ20">
        <f t="shared" si="1"/>
        <v>1</v>
      </c>
      <c r="AK20" s="8">
        <f t="shared" si="10"/>
        <v>23</v>
      </c>
      <c r="AL20" s="22">
        <f t="shared" si="11"/>
        <v>12</v>
      </c>
      <c r="AM20" s="17">
        <f>J34</f>
        <v>0</v>
      </c>
      <c r="AN20" s="18">
        <f t="shared" si="2"/>
        <v>1</v>
      </c>
      <c r="AO20" s="8">
        <f t="shared" si="12"/>
        <v>23</v>
      </c>
      <c r="AP20" s="22">
        <f t="shared" si="13"/>
        <v>12</v>
      </c>
      <c r="AQ20" s="17">
        <f>M34</f>
        <v>0</v>
      </c>
      <c r="AR20" s="18">
        <f t="shared" si="3"/>
        <v>1</v>
      </c>
      <c r="AS20" s="8">
        <f t="shared" si="14"/>
        <v>23</v>
      </c>
      <c r="AT20" s="22">
        <f t="shared" si="15"/>
        <v>12</v>
      </c>
      <c r="AU20" s="11">
        <f>T33</f>
        <v>26</v>
      </c>
      <c r="AV20" s="11">
        <f>U33</f>
        <v>233675</v>
      </c>
      <c r="AW20">
        <f t="shared" si="16"/>
        <v>1</v>
      </c>
      <c r="AX20">
        <f t="shared" si="17"/>
        <v>1</v>
      </c>
      <c r="AY20">
        <f t="shared" si="18"/>
        <v>1.0000100000000001</v>
      </c>
      <c r="AZ20">
        <f t="shared" si="19"/>
        <v>1</v>
      </c>
    </row>
    <row r="21" spans="1:52" ht="15.9" customHeight="1" x14ac:dyDescent="0.25">
      <c r="A21" s="154">
        <v>9</v>
      </c>
      <c r="B21" s="156" t="str">
        <f>'Zoznam tímov a pretekárov'!A19</f>
        <v>Hlohovec</v>
      </c>
      <c r="C21" s="158"/>
      <c r="D21" s="159"/>
      <c r="E21" s="81"/>
      <c r="F21" s="158"/>
      <c r="G21" s="159"/>
      <c r="H21" s="81"/>
      <c r="I21" s="158"/>
      <c r="J21" s="159"/>
      <c r="K21" s="81"/>
      <c r="L21" s="158"/>
      <c r="M21" s="159"/>
      <c r="N21" s="81"/>
      <c r="O21" s="160">
        <f>SUM(E22+H22+K22+N22)</f>
        <v>0</v>
      </c>
      <c r="P21" s="162">
        <f>SUM(D22+G22+J22+M22)</f>
        <v>0</v>
      </c>
      <c r="Q21" s="197">
        <f>AD14</f>
        <v>1</v>
      </c>
      <c r="T21" s="191">
        <f>O21+'2.kolo'!T21</f>
        <v>34</v>
      </c>
      <c r="U21" s="193">
        <f>P21+'2.kolo'!U21</f>
        <v>202975</v>
      </c>
      <c r="V21" s="195">
        <f>AZ14</f>
        <v>3</v>
      </c>
      <c r="Y21" s="12">
        <f>O35</f>
        <v>0</v>
      </c>
      <c r="Z21" s="13">
        <f>P35</f>
        <v>0</v>
      </c>
      <c r="AA21" s="8">
        <f t="shared" si="4"/>
        <v>1</v>
      </c>
      <c r="AB21" s="8">
        <f t="shared" si="5"/>
        <v>1</v>
      </c>
      <c r="AC21" s="8">
        <f t="shared" si="6"/>
        <v>1.0000100000000001</v>
      </c>
      <c r="AD21" s="24">
        <f t="shared" si="7"/>
        <v>1</v>
      </c>
      <c r="AE21" s="17">
        <f>D36</f>
        <v>0</v>
      </c>
      <c r="AF21" s="18">
        <f t="shared" si="0"/>
        <v>1</v>
      </c>
      <c r="AG21" s="8">
        <f t="shared" si="8"/>
        <v>23</v>
      </c>
      <c r="AH21" s="22">
        <f t="shared" si="9"/>
        <v>12</v>
      </c>
      <c r="AI21" s="17">
        <f>G36</f>
        <v>0</v>
      </c>
      <c r="AJ21">
        <f t="shared" si="1"/>
        <v>1</v>
      </c>
      <c r="AK21" s="8">
        <f t="shared" si="10"/>
        <v>23</v>
      </c>
      <c r="AL21" s="22">
        <f t="shared" si="11"/>
        <v>12</v>
      </c>
      <c r="AM21" s="17">
        <f>J36</f>
        <v>0</v>
      </c>
      <c r="AN21" s="18">
        <f t="shared" si="2"/>
        <v>1</v>
      </c>
      <c r="AO21" s="8">
        <f t="shared" si="12"/>
        <v>23</v>
      </c>
      <c r="AP21" s="22">
        <f t="shared" si="13"/>
        <v>12</v>
      </c>
      <c r="AQ21" s="17">
        <f>M36</f>
        <v>0</v>
      </c>
      <c r="AR21" s="18">
        <f t="shared" si="3"/>
        <v>1</v>
      </c>
      <c r="AS21" s="8">
        <f t="shared" si="14"/>
        <v>23</v>
      </c>
      <c r="AT21" s="22">
        <f t="shared" si="15"/>
        <v>12</v>
      </c>
      <c r="AU21" s="11">
        <f>T35</f>
        <v>128</v>
      </c>
      <c r="AV21" s="11">
        <f>U35</f>
        <v>-24</v>
      </c>
      <c r="AW21">
        <f t="shared" si="16"/>
        <v>16</v>
      </c>
      <c r="AX21">
        <f t="shared" si="17"/>
        <v>16</v>
      </c>
      <c r="AY21">
        <f t="shared" si="18"/>
        <v>16.000160000000001</v>
      </c>
      <c r="AZ21">
        <f t="shared" si="19"/>
        <v>16</v>
      </c>
    </row>
    <row r="22" spans="1:52" ht="15.9" customHeight="1" thickBot="1" x14ac:dyDescent="0.3">
      <c r="A22" s="155"/>
      <c r="B22" s="157"/>
      <c r="C22" s="27"/>
      <c r="D22" s="28"/>
      <c r="E22" s="32">
        <f>IF(ISBLANK(D22),0,IF(ISBLANK(C21),0,IF(E21 = "D",MAX($A$5:$A$50) + 1,AH14)))</f>
        <v>0</v>
      </c>
      <c r="F22" s="27"/>
      <c r="G22" s="28"/>
      <c r="H22" s="32">
        <f>IF(ISBLANK(G22),0,IF(ISBLANK(F21),0,IF(H21 = "D",MAX($A$5:$A$50) + 1,AL14)))</f>
        <v>0</v>
      </c>
      <c r="I22" s="27"/>
      <c r="J22" s="28"/>
      <c r="K22" s="32">
        <f>IF(ISBLANK(J22),0,IF(ISBLANK(I21),0,IF(K21 = "D",MAX($A$5:$A$50) + 1,AP14)))</f>
        <v>0</v>
      </c>
      <c r="L22" s="85"/>
      <c r="M22" s="28"/>
      <c r="N22" s="32">
        <f>IF(ISBLANK(M22),0,IF(ISBLANK(L21),0,IF(N21 = "D",MAX($A$5:$A$50) + 1,AT14)))</f>
        <v>0</v>
      </c>
      <c r="O22" s="161"/>
      <c r="P22" s="163"/>
      <c r="Q22" s="198"/>
      <c r="T22" s="192"/>
      <c r="U22" s="194"/>
      <c r="V22" s="196"/>
      <c r="Y22" s="12">
        <f>O37</f>
        <v>0</v>
      </c>
      <c r="Z22" s="13">
        <f>P37</f>
        <v>0</v>
      </c>
      <c r="AA22" s="8">
        <f t="shared" si="4"/>
        <v>1</v>
      </c>
      <c r="AB22" s="8">
        <f t="shared" si="5"/>
        <v>1</v>
      </c>
      <c r="AC22" s="8">
        <f t="shared" si="6"/>
        <v>1.0000100000000001</v>
      </c>
      <c r="AD22" s="24">
        <f t="shared" si="7"/>
        <v>1</v>
      </c>
      <c r="AE22" s="17">
        <f>D38</f>
        <v>0</v>
      </c>
      <c r="AF22" s="18">
        <f t="shared" si="0"/>
        <v>1</v>
      </c>
      <c r="AG22" s="8">
        <f t="shared" si="8"/>
        <v>23</v>
      </c>
      <c r="AH22" s="22">
        <f t="shared" si="9"/>
        <v>12</v>
      </c>
      <c r="AI22" s="17">
        <f>G38</f>
        <v>0</v>
      </c>
      <c r="AJ22">
        <f t="shared" si="1"/>
        <v>1</v>
      </c>
      <c r="AK22" s="8">
        <f t="shared" si="10"/>
        <v>23</v>
      </c>
      <c r="AL22" s="22">
        <f t="shared" si="11"/>
        <v>12</v>
      </c>
      <c r="AM22" s="17">
        <f>J38</f>
        <v>0</v>
      </c>
      <c r="AN22" s="18">
        <f t="shared" si="2"/>
        <v>1</v>
      </c>
      <c r="AO22" s="8">
        <f t="shared" si="12"/>
        <v>23</v>
      </c>
      <c r="AP22" s="22">
        <f t="shared" si="13"/>
        <v>12</v>
      </c>
      <c r="AQ22" s="17">
        <f>M38</f>
        <v>0</v>
      </c>
      <c r="AR22" s="18">
        <f t="shared" si="3"/>
        <v>1</v>
      </c>
      <c r="AS22" s="8">
        <f t="shared" si="14"/>
        <v>23</v>
      </c>
      <c r="AT22" s="22">
        <f t="shared" si="15"/>
        <v>12</v>
      </c>
      <c r="AU22" s="11">
        <f>T37</f>
        <v>136</v>
      </c>
      <c r="AV22" s="11">
        <f>U37</f>
        <v>-32</v>
      </c>
      <c r="AW22">
        <f t="shared" si="16"/>
        <v>17</v>
      </c>
      <c r="AX22">
        <f t="shared" si="17"/>
        <v>17</v>
      </c>
      <c r="AY22">
        <f t="shared" si="18"/>
        <v>17.000170000000001</v>
      </c>
      <c r="AZ22">
        <f t="shared" si="19"/>
        <v>17</v>
      </c>
    </row>
    <row r="23" spans="1:52" ht="15.9" customHeight="1" x14ac:dyDescent="0.25">
      <c r="A23" s="169">
        <v>10</v>
      </c>
      <c r="B23" s="156" t="str">
        <f>'Zoznam tímov a pretekárov'!A21</f>
        <v>Levice</v>
      </c>
      <c r="C23" s="158"/>
      <c r="D23" s="159"/>
      <c r="E23" s="81"/>
      <c r="F23" s="158"/>
      <c r="G23" s="159"/>
      <c r="H23" s="81"/>
      <c r="I23" s="158"/>
      <c r="J23" s="159"/>
      <c r="K23" s="81"/>
      <c r="L23" s="158"/>
      <c r="M23" s="159"/>
      <c r="N23" s="81"/>
      <c r="O23" s="160">
        <f>SUM(E24+H24+K24+N24)</f>
        <v>0</v>
      </c>
      <c r="P23" s="162">
        <f>SUM(D24+G24+J24+M24)</f>
        <v>0</v>
      </c>
      <c r="Q23" s="197">
        <f>AD15</f>
        <v>1</v>
      </c>
      <c r="T23" s="191">
        <f>O23+'2.kolo'!T23</f>
        <v>48</v>
      </c>
      <c r="U23" s="193">
        <f>P23+'2.kolo'!U23</f>
        <v>181775</v>
      </c>
      <c r="V23" s="195">
        <f>AZ15</f>
        <v>9</v>
      </c>
      <c r="Y23" s="12">
        <f>O39</f>
        <v>0</v>
      </c>
      <c r="Z23" s="13">
        <f>P39</f>
        <v>0</v>
      </c>
      <c r="AA23" s="8">
        <f t="shared" si="4"/>
        <v>1</v>
      </c>
      <c r="AB23" s="8">
        <f t="shared" si="5"/>
        <v>1</v>
      </c>
      <c r="AC23" s="8">
        <f t="shared" si="6"/>
        <v>1.0000100000000001</v>
      </c>
      <c r="AD23" s="24">
        <f t="shared" si="7"/>
        <v>1</v>
      </c>
      <c r="AE23" s="17">
        <f>D40</f>
        <v>0</v>
      </c>
      <c r="AF23" s="18">
        <f t="shared" si="0"/>
        <v>1</v>
      </c>
      <c r="AG23" s="8">
        <f t="shared" si="8"/>
        <v>23</v>
      </c>
      <c r="AH23" s="22">
        <f t="shared" si="9"/>
        <v>12</v>
      </c>
      <c r="AI23" s="17">
        <f t="shared" ref="AI23" si="20">G40</f>
        <v>0</v>
      </c>
      <c r="AJ23">
        <f t="shared" si="1"/>
        <v>1</v>
      </c>
      <c r="AK23" s="8">
        <f t="shared" si="10"/>
        <v>23</v>
      </c>
      <c r="AL23" s="22">
        <f t="shared" si="11"/>
        <v>12</v>
      </c>
      <c r="AM23" s="17">
        <f>J40</f>
        <v>0</v>
      </c>
      <c r="AN23" s="18">
        <f t="shared" si="2"/>
        <v>1</v>
      </c>
      <c r="AO23" s="8">
        <f t="shared" si="12"/>
        <v>23</v>
      </c>
      <c r="AP23" s="22">
        <f t="shared" si="13"/>
        <v>12</v>
      </c>
      <c r="AQ23" s="17">
        <f>M40</f>
        <v>0</v>
      </c>
      <c r="AR23" s="18">
        <f t="shared" si="3"/>
        <v>1</v>
      </c>
      <c r="AS23" s="8">
        <f t="shared" si="14"/>
        <v>23</v>
      </c>
      <c r="AT23" s="22">
        <f t="shared" si="15"/>
        <v>12</v>
      </c>
      <c r="AU23" s="11">
        <f>T39</f>
        <v>144</v>
      </c>
      <c r="AV23" s="11">
        <f>U39</f>
        <v>-40</v>
      </c>
      <c r="AW23">
        <f t="shared" si="16"/>
        <v>18</v>
      </c>
      <c r="AX23">
        <f t="shared" si="17"/>
        <v>18</v>
      </c>
      <c r="AY23">
        <f t="shared" si="18"/>
        <v>18.00018</v>
      </c>
      <c r="AZ23">
        <f t="shared" si="19"/>
        <v>18</v>
      </c>
    </row>
    <row r="24" spans="1:52" ht="15.9" customHeight="1" thickBot="1" x14ac:dyDescent="0.3">
      <c r="A24" s="169"/>
      <c r="B24" s="157"/>
      <c r="C24" s="85"/>
      <c r="D24" s="28"/>
      <c r="E24" s="32">
        <f>IF(ISBLANK(D24),0,IF(ISBLANK(C23),0,IF(E23 = "D",MAX($A$5:$A$50) + 1,AH15)))</f>
        <v>0</v>
      </c>
      <c r="F24" s="27"/>
      <c r="G24" s="28"/>
      <c r="H24" s="32">
        <f>IF(ISBLANK(G24),0,IF(ISBLANK(F23),0,IF(H23 = "D",MAX($A$5:$A$50) + 1,AL15)))</f>
        <v>0</v>
      </c>
      <c r="I24" s="27"/>
      <c r="J24" s="28"/>
      <c r="K24" s="32">
        <f>IF(ISBLANK(J24),0,IF(ISBLANK(I23),0,IF(K23 = "D",MAX($A$5:$A$50) + 1,AP15)))</f>
        <v>0</v>
      </c>
      <c r="L24" s="27"/>
      <c r="M24" s="28"/>
      <c r="N24" s="32">
        <f>IF(ISBLANK(M24),0,IF(ISBLANK(L23),0,IF(N23 = "D",MAX($A$5:$A$50) + 1,AT15)))</f>
        <v>0</v>
      </c>
      <c r="O24" s="161"/>
      <c r="P24" s="163"/>
      <c r="Q24" s="198"/>
      <c r="T24" s="192"/>
      <c r="U24" s="194"/>
      <c r="V24" s="196"/>
      <c r="Y24" s="12">
        <f>O41</f>
        <v>0</v>
      </c>
      <c r="Z24" s="13">
        <f>P41</f>
        <v>0</v>
      </c>
      <c r="AA24" s="8">
        <f t="shared" si="4"/>
        <v>1</v>
      </c>
      <c r="AB24" s="8">
        <f t="shared" si="5"/>
        <v>1</v>
      </c>
      <c r="AC24" s="8">
        <f t="shared" si="6"/>
        <v>1.0000100000000001</v>
      </c>
      <c r="AD24" s="24">
        <f t="shared" si="7"/>
        <v>1</v>
      </c>
      <c r="AE24" s="17">
        <f>D42</f>
        <v>0</v>
      </c>
      <c r="AF24" s="18">
        <f t="shared" si="0"/>
        <v>1</v>
      </c>
      <c r="AG24" s="8">
        <f t="shared" si="8"/>
        <v>23</v>
      </c>
      <c r="AH24" s="22">
        <f t="shared" si="9"/>
        <v>12</v>
      </c>
      <c r="AI24" s="17">
        <f>G42</f>
        <v>0</v>
      </c>
      <c r="AJ24">
        <f t="shared" si="1"/>
        <v>1</v>
      </c>
      <c r="AK24" s="8">
        <f t="shared" si="10"/>
        <v>23</v>
      </c>
      <c r="AL24" s="22">
        <f t="shared" si="11"/>
        <v>12</v>
      </c>
      <c r="AM24" s="17">
        <f>J42</f>
        <v>0</v>
      </c>
      <c r="AN24" s="18">
        <f t="shared" si="2"/>
        <v>1</v>
      </c>
      <c r="AO24" s="8">
        <f t="shared" si="12"/>
        <v>23</v>
      </c>
      <c r="AP24" s="22">
        <f t="shared" si="13"/>
        <v>12</v>
      </c>
      <c r="AQ24" s="17">
        <f>M42</f>
        <v>0</v>
      </c>
      <c r="AR24" s="18">
        <f t="shared" si="3"/>
        <v>1</v>
      </c>
      <c r="AS24" s="8">
        <f t="shared" si="14"/>
        <v>23</v>
      </c>
      <c r="AT24" s="22">
        <f t="shared" si="15"/>
        <v>12</v>
      </c>
      <c r="AU24" s="11">
        <f>T41</f>
        <v>152</v>
      </c>
      <c r="AV24" s="11">
        <f>U41</f>
        <v>-48</v>
      </c>
      <c r="AW24">
        <f t="shared" si="16"/>
        <v>19</v>
      </c>
      <c r="AX24">
        <f t="shared" si="17"/>
        <v>19</v>
      </c>
      <c r="AY24">
        <f t="shared" si="18"/>
        <v>19.00019</v>
      </c>
      <c r="AZ24">
        <f t="shared" si="19"/>
        <v>19</v>
      </c>
    </row>
    <row r="25" spans="1:52" ht="15.9" customHeight="1" x14ac:dyDescent="0.25">
      <c r="A25" s="154">
        <v>11</v>
      </c>
      <c r="B25" s="156" t="str">
        <f>'Zoznam tímov a pretekárov'!A23</f>
        <v>Marcelová -                            Yellowfish</v>
      </c>
      <c r="C25" s="158"/>
      <c r="D25" s="159"/>
      <c r="E25" s="81"/>
      <c r="F25" s="158"/>
      <c r="G25" s="159"/>
      <c r="H25" s="81"/>
      <c r="I25" s="158"/>
      <c r="J25" s="159"/>
      <c r="K25" s="81"/>
      <c r="L25" s="158"/>
      <c r="M25" s="159"/>
      <c r="N25" s="81"/>
      <c r="O25" s="160">
        <f>SUM(E26+H26+K26+N26)</f>
        <v>0</v>
      </c>
      <c r="P25" s="162">
        <f>SUM(D26+G26+J26+M26)</f>
        <v>0</v>
      </c>
      <c r="Q25" s="197">
        <f>AD16</f>
        <v>1</v>
      </c>
      <c r="T25" s="191">
        <f>O25+'2.kolo'!T25</f>
        <v>44</v>
      </c>
      <c r="U25" s="193">
        <f>P25+'2.kolo'!U25</f>
        <v>195725</v>
      </c>
      <c r="V25" s="195">
        <f>AZ16</f>
        <v>8</v>
      </c>
      <c r="Y25" s="12">
        <f>O43</f>
        <v>0</v>
      </c>
      <c r="Z25" s="13">
        <f>P43</f>
        <v>0</v>
      </c>
      <c r="AA25" s="8">
        <f t="shared" si="4"/>
        <v>1</v>
      </c>
      <c r="AB25" s="8">
        <f t="shared" si="5"/>
        <v>1</v>
      </c>
      <c r="AC25" s="8">
        <f t="shared" si="6"/>
        <v>1.0000100000000001</v>
      </c>
      <c r="AD25" s="24">
        <f t="shared" si="7"/>
        <v>1</v>
      </c>
      <c r="AE25" s="17">
        <f>D44</f>
        <v>0</v>
      </c>
      <c r="AF25" s="18">
        <f t="shared" si="0"/>
        <v>1</v>
      </c>
      <c r="AG25" s="8">
        <f t="shared" si="8"/>
        <v>23</v>
      </c>
      <c r="AH25" s="22">
        <f t="shared" si="9"/>
        <v>12</v>
      </c>
      <c r="AI25" s="17">
        <f>G44</f>
        <v>0</v>
      </c>
      <c r="AJ25">
        <f t="shared" si="1"/>
        <v>1</v>
      </c>
      <c r="AK25" s="8">
        <f t="shared" si="10"/>
        <v>23</v>
      </c>
      <c r="AL25" s="22">
        <f t="shared" si="11"/>
        <v>12</v>
      </c>
      <c r="AM25" s="17">
        <f>J44</f>
        <v>0</v>
      </c>
      <c r="AN25" s="18">
        <f t="shared" si="2"/>
        <v>1</v>
      </c>
      <c r="AO25" s="8">
        <f t="shared" si="12"/>
        <v>23</v>
      </c>
      <c r="AP25" s="22">
        <f t="shared" si="13"/>
        <v>12</v>
      </c>
      <c r="AQ25" s="17">
        <f>M44</f>
        <v>0</v>
      </c>
      <c r="AR25" s="18">
        <f t="shared" si="3"/>
        <v>1</v>
      </c>
      <c r="AS25" s="8">
        <f t="shared" si="14"/>
        <v>23</v>
      </c>
      <c r="AT25" s="22">
        <f t="shared" si="15"/>
        <v>12</v>
      </c>
      <c r="AU25" s="11">
        <f>T43</f>
        <v>160</v>
      </c>
      <c r="AV25" s="11">
        <f>U43</f>
        <v>-56</v>
      </c>
      <c r="AW25">
        <f t="shared" si="16"/>
        <v>20</v>
      </c>
      <c r="AX25">
        <f t="shared" si="17"/>
        <v>20</v>
      </c>
      <c r="AY25">
        <f t="shared" si="18"/>
        <v>20.0002</v>
      </c>
      <c r="AZ25">
        <f t="shared" si="19"/>
        <v>20</v>
      </c>
    </row>
    <row r="26" spans="1:52" ht="15.9" customHeight="1" thickBot="1" x14ac:dyDescent="0.3">
      <c r="A26" s="155"/>
      <c r="B26" s="157"/>
      <c r="C26" s="27"/>
      <c r="D26" s="28"/>
      <c r="E26" s="32">
        <f>IF(ISBLANK(D26),0,IF(ISBLANK(C25),0,IF(E25 = "D",MAX($A$5:$A$50) + 1,AH16)))</f>
        <v>0</v>
      </c>
      <c r="F26" s="27"/>
      <c r="G26" s="28"/>
      <c r="H26" s="32">
        <f>IF(ISBLANK(G26),0,IF(ISBLANK(F25),0,IF(H25 = "D",MAX($A$5:$A$50) + 1,AL16)))</f>
        <v>0</v>
      </c>
      <c r="I26" s="27"/>
      <c r="J26" s="28"/>
      <c r="K26" s="32">
        <f>IF(ISBLANK(J26),0,IF(ISBLANK(I25),0,IF(K25 = "D",MAX($A$5:$A$50) + 1,AP16)))</f>
        <v>0</v>
      </c>
      <c r="L26" s="85"/>
      <c r="M26" s="28"/>
      <c r="N26" s="32">
        <f>IF(ISBLANK(M26),0,IF(ISBLANK(L25),0,IF(N25 = "D",MAX($A$5:$A$50) + 1,AT16)))</f>
        <v>0</v>
      </c>
      <c r="O26" s="161"/>
      <c r="P26" s="163"/>
      <c r="Q26" s="198"/>
      <c r="T26" s="192"/>
      <c r="U26" s="194"/>
      <c r="V26" s="196"/>
      <c r="Y26" s="12">
        <f>O45</f>
        <v>0</v>
      </c>
      <c r="Z26" s="13">
        <f>P45</f>
        <v>0</v>
      </c>
      <c r="AA26" s="8">
        <f>RANK(Y26,$Y$6:$Y$26,1)</f>
        <v>1</v>
      </c>
      <c r="AB26" s="8">
        <f t="shared" si="5"/>
        <v>1</v>
      </c>
      <c r="AC26" s="8">
        <f t="shared" si="6"/>
        <v>1.0000100000000001</v>
      </c>
      <c r="AD26" s="24">
        <f t="shared" si="7"/>
        <v>1</v>
      </c>
      <c r="AE26" s="17">
        <f>D46</f>
        <v>0</v>
      </c>
      <c r="AF26" s="18">
        <f t="shared" si="0"/>
        <v>1</v>
      </c>
      <c r="AG26" s="8">
        <f t="shared" si="8"/>
        <v>23</v>
      </c>
      <c r="AH26" s="22">
        <f t="shared" si="9"/>
        <v>12</v>
      </c>
      <c r="AI26" s="17">
        <f>G46</f>
        <v>0</v>
      </c>
      <c r="AJ26">
        <f t="shared" si="1"/>
        <v>1</v>
      </c>
      <c r="AK26" s="8">
        <f t="shared" si="10"/>
        <v>23</v>
      </c>
      <c r="AL26" s="22">
        <f t="shared" si="11"/>
        <v>12</v>
      </c>
      <c r="AM26" s="17">
        <f>J46</f>
        <v>0</v>
      </c>
      <c r="AN26" s="18">
        <f t="shared" si="2"/>
        <v>1</v>
      </c>
      <c r="AO26" s="8">
        <f t="shared" si="12"/>
        <v>23</v>
      </c>
      <c r="AP26" s="22">
        <f t="shared" si="13"/>
        <v>12</v>
      </c>
      <c r="AQ26" s="17">
        <f>M46</f>
        <v>0</v>
      </c>
      <c r="AR26" s="18">
        <f t="shared" si="3"/>
        <v>1</v>
      </c>
      <c r="AS26" s="8">
        <f t="shared" si="14"/>
        <v>23</v>
      </c>
      <c r="AT26" s="22">
        <f t="shared" si="15"/>
        <v>12</v>
      </c>
      <c r="AU26" s="11">
        <f>T45</f>
        <v>168</v>
      </c>
      <c r="AV26" s="11">
        <f>U45</f>
        <v>-64</v>
      </c>
      <c r="AW26">
        <f>RANK(AU26,$AU$6:$AU$26,1)</f>
        <v>21</v>
      </c>
      <c r="AX26">
        <f>RANK(AV26,$AV$6:$AV$26,0)</f>
        <v>21</v>
      </c>
      <c r="AY26">
        <f t="shared" si="18"/>
        <v>21.000209999999999</v>
      </c>
      <c r="AZ26">
        <f t="shared" si="19"/>
        <v>21</v>
      </c>
    </row>
    <row r="27" spans="1:52" ht="15.9" customHeight="1" x14ac:dyDescent="0.25">
      <c r="A27" s="154">
        <v>12</v>
      </c>
      <c r="B27" s="156" t="str">
        <f>'Zoznam tímov a pretekárov'!A25</f>
        <v>Nová Baňa CARPIO</v>
      </c>
      <c r="C27" s="158"/>
      <c r="D27" s="159"/>
      <c r="E27" s="81"/>
      <c r="F27" s="158"/>
      <c r="G27" s="159"/>
      <c r="H27" s="81"/>
      <c r="I27" s="158"/>
      <c r="J27" s="159"/>
      <c r="K27" s="81"/>
      <c r="L27" s="158"/>
      <c r="M27" s="159"/>
      <c r="N27" s="81"/>
      <c r="O27" s="160">
        <f>SUM(E28+H28+K28+N28)</f>
        <v>0</v>
      </c>
      <c r="P27" s="162">
        <f>SUM(D28+G28+J28+M28)</f>
        <v>0</v>
      </c>
      <c r="Q27" s="197">
        <f>AD17</f>
        <v>1</v>
      </c>
      <c r="T27" s="191">
        <f>O27+'2.kolo'!T27</f>
        <v>41</v>
      </c>
      <c r="U27" s="193">
        <f>P27+'2.kolo'!U27</f>
        <v>202300</v>
      </c>
      <c r="V27" s="195">
        <f>AZ17</f>
        <v>5</v>
      </c>
      <c r="AE27" s="17">
        <f>D48</f>
        <v>0</v>
      </c>
      <c r="AF27" s="18">
        <f t="shared" si="0"/>
        <v>1</v>
      </c>
      <c r="AG27" s="8">
        <f t="shared" si="8"/>
        <v>23</v>
      </c>
      <c r="AH27" s="22">
        <f t="shared" si="9"/>
        <v>12</v>
      </c>
      <c r="AI27" s="17">
        <f>G48</f>
        <v>0</v>
      </c>
      <c r="AJ27">
        <f t="shared" si="1"/>
        <v>1</v>
      </c>
      <c r="AK27" s="8">
        <f t="shared" si="10"/>
        <v>23</v>
      </c>
      <c r="AL27" s="22">
        <f t="shared" si="11"/>
        <v>12</v>
      </c>
      <c r="AM27" s="17">
        <f>J48</f>
        <v>0</v>
      </c>
      <c r="AN27" s="18">
        <f t="shared" si="2"/>
        <v>1</v>
      </c>
      <c r="AO27" s="8">
        <f t="shared" si="12"/>
        <v>23</v>
      </c>
      <c r="AP27" s="22">
        <f t="shared" si="13"/>
        <v>12</v>
      </c>
      <c r="AQ27" s="17">
        <f>M48</f>
        <v>0</v>
      </c>
      <c r="AR27" s="18">
        <f t="shared" si="3"/>
        <v>1</v>
      </c>
      <c r="AS27" s="8">
        <f t="shared" si="14"/>
        <v>23</v>
      </c>
      <c r="AT27" s="22">
        <f t="shared" si="15"/>
        <v>12</v>
      </c>
    </row>
    <row r="28" spans="1:52" ht="15.9" customHeight="1" thickBot="1" x14ac:dyDescent="0.3">
      <c r="A28" s="155"/>
      <c r="B28" s="157"/>
      <c r="C28" s="27"/>
      <c r="D28" s="28"/>
      <c r="E28" s="32">
        <f>IF(ISBLANK(D28),0,IF(ISBLANK(C27),0,IF(E27 = "D",MAX($A$5:$A$50) + 1,AH17)))</f>
        <v>0</v>
      </c>
      <c r="F28" s="27"/>
      <c r="G28" s="28"/>
      <c r="H28" s="32">
        <f>IF(ISBLANK(G28),0,IF(ISBLANK(F27),0,IF(H27 = "D",MAX($A$5:$A$50) + 1,AL17)))</f>
        <v>0</v>
      </c>
      <c r="I28" s="27"/>
      <c r="J28" s="28"/>
      <c r="K28" s="32">
        <f>IF(ISBLANK(J28),0,IF(ISBLANK(I27),0,IF(K27 = "D",MAX($A$5:$A$50) + 1,AP17)))</f>
        <v>0</v>
      </c>
      <c r="L28" s="27"/>
      <c r="M28" s="28"/>
      <c r="N28" s="32">
        <f>IF(ISBLANK(M28),0,IF(ISBLANK(L27),0,IF(N27 = "D",MAX($A$5:$A$50) + 1,AT17)))</f>
        <v>0</v>
      </c>
      <c r="O28" s="161"/>
      <c r="P28" s="163"/>
      <c r="Q28" s="198"/>
      <c r="T28" s="192"/>
      <c r="U28" s="194"/>
      <c r="V28" s="196"/>
      <c r="AE28" s="17">
        <f>D50</f>
        <v>0</v>
      </c>
      <c r="AF28" s="18">
        <f t="shared" si="0"/>
        <v>1</v>
      </c>
      <c r="AG28" s="8">
        <f t="shared" si="8"/>
        <v>23</v>
      </c>
      <c r="AH28" s="22">
        <f t="shared" si="9"/>
        <v>12</v>
      </c>
      <c r="AI28" s="17">
        <f>G50</f>
        <v>0</v>
      </c>
      <c r="AJ28">
        <f t="shared" si="1"/>
        <v>1</v>
      </c>
      <c r="AK28" s="8">
        <f t="shared" si="10"/>
        <v>23</v>
      </c>
      <c r="AL28" s="22">
        <f t="shared" si="11"/>
        <v>12</v>
      </c>
      <c r="AM28" s="17">
        <f>J50</f>
        <v>0</v>
      </c>
      <c r="AN28" s="18">
        <f t="shared" si="2"/>
        <v>1</v>
      </c>
      <c r="AO28" s="8">
        <f t="shared" si="12"/>
        <v>23</v>
      </c>
      <c r="AP28" s="22">
        <f t="shared" si="13"/>
        <v>12</v>
      </c>
      <c r="AQ28" s="17">
        <f>M50</f>
        <v>0</v>
      </c>
      <c r="AR28" s="18">
        <f t="shared" si="3"/>
        <v>1</v>
      </c>
      <c r="AS28" s="8">
        <f t="shared" si="14"/>
        <v>23</v>
      </c>
      <c r="AT28" s="22">
        <f t="shared" si="15"/>
        <v>12</v>
      </c>
    </row>
    <row r="29" spans="1:52" ht="15.9" customHeight="1" x14ac:dyDescent="0.25">
      <c r="A29" s="154">
        <v>13</v>
      </c>
      <c r="B29" s="156" t="str">
        <f>'Zoznam tímov a pretekárov'!A27</f>
        <v>Nové Zámky</v>
      </c>
      <c r="C29" s="158"/>
      <c r="D29" s="159"/>
      <c r="E29" s="81"/>
      <c r="F29" s="158"/>
      <c r="G29" s="159"/>
      <c r="H29" s="81"/>
      <c r="I29" s="158"/>
      <c r="J29" s="159"/>
      <c r="K29" s="81"/>
      <c r="L29" s="158"/>
      <c r="M29" s="159"/>
      <c r="N29" s="81"/>
      <c r="O29" s="160">
        <f t="shared" ref="O29" si="21">SUM(E30+H30+K30+N30)</f>
        <v>0</v>
      </c>
      <c r="P29" s="162">
        <f t="shared" ref="P29" si="22">SUM(D30+G30+J30+M30)</f>
        <v>0</v>
      </c>
      <c r="Q29" s="197">
        <f>AD18</f>
        <v>1</v>
      </c>
      <c r="T29" s="191">
        <f>O29+'2.kolo'!T29</f>
        <v>49</v>
      </c>
      <c r="U29" s="193">
        <f>P29+'2.kolo'!U29</f>
        <v>170275</v>
      </c>
      <c r="V29" s="195">
        <f>AZ18</f>
        <v>10</v>
      </c>
      <c r="AF29" s="10"/>
    </row>
    <row r="30" spans="1:52" ht="15.9" customHeight="1" thickBot="1" x14ac:dyDescent="0.3">
      <c r="A30" s="155"/>
      <c r="B30" s="157"/>
      <c r="C30" s="27"/>
      <c r="D30" s="28"/>
      <c r="E30" s="32">
        <f>IF(ISBLANK(D30),0,IF(ISBLANK(C29),0,IF(E29 = "D",MAX($A$5:$A$50) + 1,AH18)))</f>
        <v>0</v>
      </c>
      <c r="F30" s="27"/>
      <c r="G30" s="28"/>
      <c r="H30" s="32">
        <f>IF(ISBLANK(G30),0,IF(ISBLANK(F29),0,IF(H29 = "D",MAX($A$5:$A$50) + 1,AL18)))</f>
        <v>0</v>
      </c>
      <c r="I30" s="27"/>
      <c r="J30" s="28"/>
      <c r="K30" s="32">
        <f>IF(ISBLANK(J30),0,IF(ISBLANK(I29),0,IF(K29 = "D",MAX($A$5:$A$50) + 1,AP18)))</f>
        <v>0</v>
      </c>
      <c r="L30" s="27"/>
      <c r="M30" s="28"/>
      <c r="N30" s="32">
        <f>IF(ISBLANK(M30),0,IF(ISBLANK(L29),0,IF(N29 = "D",MAX($A$5:$A$50) + 1,AT18)))</f>
        <v>0</v>
      </c>
      <c r="O30" s="161"/>
      <c r="P30" s="163"/>
      <c r="Q30" s="198"/>
      <c r="T30" s="192"/>
      <c r="U30" s="194"/>
      <c r="V30" s="196"/>
      <c r="AF30" s="10"/>
    </row>
    <row r="31" spans="1:52" ht="15.9" customHeight="1" x14ac:dyDescent="0.25">
      <c r="A31" s="154">
        <v>14</v>
      </c>
      <c r="B31" s="156" t="str">
        <f>'Zoznam tímov a pretekárov'!A29</f>
        <v xml:space="preserve">Stará Turá -                         NIKL Method </v>
      </c>
      <c r="C31" s="158"/>
      <c r="D31" s="159"/>
      <c r="E31" s="81"/>
      <c r="F31" s="158"/>
      <c r="G31" s="159"/>
      <c r="H31" s="81"/>
      <c r="I31" s="158"/>
      <c r="J31" s="159"/>
      <c r="K31" s="81"/>
      <c r="L31" s="158"/>
      <c r="M31" s="159"/>
      <c r="N31" s="81"/>
      <c r="O31" s="160">
        <f t="shared" ref="O31" si="23">SUM(E32+H32+K32+N32)</f>
        <v>0</v>
      </c>
      <c r="P31" s="162">
        <f t="shared" ref="P31" si="24">SUM(D32+G32+J32+M32)</f>
        <v>0</v>
      </c>
      <c r="Q31" s="197">
        <f>AD19</f>
        <v>1</v>
      </c>
      <c r="T31" s="191">
        <f>O31+'2.kolo'!T31</f>
        <v>51</v>
      </c>
      <c r="U31" s="193">
        <f>P31+'2.kolo'!U31</f>
        <v>163100</v>
      </c>
      <c r="V31" s="195">
        <f>AZ19</f>
        <v>11</v>
      </c>
      <c r="AF31" s="10"/>
    </row>
    <row r="32" spans="1:52" ht="15.9" customHeight="1" thickBot="1" x14ac:dyDescent="0.3">
      <c r="A32" s="155"/>
      <c r="B32" s="157"/>
      <c r="C32" s="27"/>
      <c r="D32" s="28"/>
      <c r="E32" s="32">
        <f>IF(ISBLANK(D32),0,IF(ISBLANK(C31),0,IF(E31 = "D",MAX($A$5:$A$50) + 1,AH19)))</f>
        <v>0</v>
      </c>
      <c r="F32" s="27"/>
      <c r="G32" s="28"/>
      <c r="H32" s="32">
        <f>IF(ISBLANK(G32),0,IF(ISBLANK(F31),0,IF(H31 = "D",MAX($A$5:$A$50) + 1,AL19)))</f>
        <v>0</v>
      </c>
      <c r="I32" s="27"/>
      <c r="J32" s="28"/>
      <c r="K32" s="32">
        <f>IF(ISBLANK(J32),0,IF(ISBLANK(I31),0,IF(K31 = "D",MAX($A$5:$A$50) + 1,AP19)))</f>
        <v>0</v>
      </c>
      <c r="L32" s="27"/>
      <c r="M32" s="28"/>
      <c r="N32" s="32">
        <f>IF(ISBLANK(M32),0,IF(ISBLANK(L31),0,IF(N31 = "D",MAX($A$5:$A$50) + 1,AT19)))</f>
        <v>0</v>
      </c>
      <c r="O32" s="161"/>
      <c r="P32" s="163"/>
      <c r="Q32" s="198"/>
      <c r="T32" s="192"/>
      <c r="U32" s="194"/>
      <c r="V32" s="196"/>
      <c r="AF32" s="10"/>
    </row>
    <row r="33" spans="1:43" ht="15.9" customHeight="1" x14ac:dyDescent="0.25">
      <c r="A33" s="154">
        <v>15</v>
      </c>
      <c r="B33" s="156" t="str">
        <f>'Zoznam tímov a pretekárov'!A31</f>
        <v>Štúrovo-                             Maver Timármix</v>
      </c>
      <c r="C33" s="158"/>
      <c r="D33" s="159"/>
      <c r="E33" s="81"/>
      <c r="F33" s="158"/>
      <c r="G33" s="159"/>
      <c r="H33" s="81"/>
      <c r="I33" s="158"/>
      <c r="J33" s="159"/>
      <c r="K33" s="81"/>
      <c r="L33" s="158"/>
      <c r="M33" s="159"/>
      <c r="N33" s="81"/>
      <c r="O33" s="160">
        <f t="shared" ref="O33:O45" si="25">SUM(E34+H34+K34+N34)</f>
        <v>0</v>
      </c>
      <c r="P33" s="162">
        <f t="shared" ref="P33:P45" si="26">SUM(D34+G34+J34+M34)</f>
        <v>0</v>
      </c>
      <c r="Q33" s="197">
        <f>AD20</f>
        <v>1</v>
      </c>
      <c r="T33" s="191">
        <f>O33+'2.kolo'!T33</f>
        <v>26</v>
      </c>
      <c r="U33" s="193">
        <f>P33+'2.kolo'!U33</f>
        <v>233675</v>
      </c>
      <c r="V33" s="195">
        <f>AZ20</f>
        <v>1</v>
      </c>
      <c r="AF33" s="10"/>
    </row>
    <row r="34" spans="1:43" ht="15.9" customHeight="1" thickBot="1" x14ac:dyDescent="0.3">
      <c r="A34" s="155"/>
      <c r="B34" s="157"/>
      <c r="C34" s="27"/>
      <c r="D34" s="128"/>
      <c r="E34" s="32">
        <f>IF(ISBLANK(D34),0,IF(ISBLANK(C33),0,IF(E33 = "D",MAX($A$5:$A$50) + 1,AH20)))</f>
        <v>0</v>
      </c>
      <c r="F34" s="27"/>
      <c r="G34" s="28"/>
      <c r="H34" s="32">
        <f>IF(ISBLANK(G34),0,IF(ISBLANK(F33),0,IF(H33 = "D",MAX($A$5:$A$50) + 1,AL20)))</f>
        <v>0</v>
      </c>
      <c r="I34" s="27"/>
      <c r="J34" s="28"/>
      <c r="K34" s="32">
        <f>IF(ISBLANK(J34),0,IF(ISBLANK(I33),0,IF(K33 = "D",MAX($A$5:$A$50) + 1,AP20)))</f>
        <v>0</v>
      </c>
      <c r="L34" s="27"/>
      <c r="M34" s="28"/>
      <c r="N34" s="32">
        <f>IF(ISBLANK(M34),0,IF(ISBLANK(L33),0,IF(N33 = "D",MAX($A$5:$A$50) + 1,AT20)))</f>
        <v>0</v>
      </c>
      <c r="O34" s="161"/>
      <c r="P34" s="163"/>
      <c r="Q34" s="198"/>
      <c r="T34" s="192"/>
      <c r="U34" s="194"/>
      <c r="V34" s="196"/>
      <c r="AF34" s="10"/>
    </row>
    <row r="35" spans="1:43" ht="15.9" customHeight="1" thickBot="1" x14ac:dyDescent="0.3">
      <c r="A35" s="154">
        <v>16</v>
      </c>
      <c r="B35" s="156">
        <f>'Zoznam tímov a pretekárov'!A33</f>
        <v>1</v>
      </c>
      <c r="C35" s="158"/>
      <c r="D35" s="159"/>
      <c r="E35" s="81"/>
      <c r="F35" s="158"/>
      <c r="G35" s="159"/>
      <c r="H35" s="32"/>
      <c r="I35" s="158"/>
      <c r="J35" s="159"/>
      <c r="K35" s="81"/>
      <c r="L35" s="158"/>
      <c r="M35" s="159"/>
      <c r="N35" s="81"/>
      <c r="O35" s="160">
        <f t="shared" si="25"/>
        <v>0</v>
      </c>
      <c r="P35" s="162">
        <f t="shared" si="26"/>
        <v>0</v>
      </c>
      <c r="Q35" s="197">
        <f>AD21</f>
        <v>1</v>
      </c>
      <c r="T35" s="191">
        <f>O35+'2.kolo'!T35</f>
        <v>128</v>
      </c>
      <c r="U35" s="193">
        <f>P35+'2.kolo'!U35</f>
        <v>-24</v>
      </c>
      <c r="V35" s="195">
        <f>AZ21</f>
        <v>16</v>
      </c>
      <c r="AF35" s="10"/>
    </row>
    <row r="36" spans="1:43" ht="15.9" customHeight="1" thickBot="1" x14ac:dyDescent="0.3">
      <c r="A36" s="155"/>
      <c r="B36" s="157"/>
      <c r="C36" s="27"/>
      <c r="D36" s="28"/>
      <c r="E36" s="32">
        <f>IF(ISBLANK(D36),0,IF(ISBLANK(C35),0,IF(E35 = "D",MAX($A$5:$A$50) + 1,AH21)))</f>
        <v>0</v>
      </c>
      <c r="F36" s="27"/>
      <c r="G36" s="28"/>
      <c r="H36" s="32">
        <f>IF(ISBLANK(G36),0,IF(ISBLANK(F35),0,IF(H35 = "D",MAX($A$5:$A$50) + 1,AL21)))</f>
        <v>0</v>
      </c>
      <c r="I36" s="27"/>
      <c r="J36" s="28"/>
      <c r="K36" s="32">
        <f>IF(ISBLANK(J36),0,IF(ISBLANK(I35),0,IF(K35 = "D",MAX($A$5:$A$50) + 1,AP21)))</f>
        <v>0</v>
      </c>
      <c r="L36" s="27"/>
      <c r="M36" s="28"/>
      <c r="N36" s="32">
        <f>IF(ISBLANK(M36),0,IF(ISBLANK(L35),0,IF(N35 = "D",MAX($A$5:$A$50) + 1,AT21)))</f>
        <v>0</v>
      </c>
      <c r="O36" s="161"/>
      <c r="P36" s="163"/>
      <c r="Q36" s="198"/>
      <c r="T36" s="192"/>
      <c r="U36" s="194"/>
      <c r="V36" s="196"/>
      <c r="AF36" s="10"/>
    </row>
    <row r="37" spans="1:43" ht="15.9" customHeight="1" x14ac:dyDescent="0.3">
      <c r="A37" s="154">
        <v>17</v>
      </c>
      <c r="B37" s="156">
        <f>'Zoznam tímov a pretekárov'!A35</f>
        <v>2</v>
      </c>
      <c r="C37" s="158"/>
      <c r="D37" s="159"/>
      <c r="E37" s="81"/>
      <c r="F37" s="158"/>
      <c r="G37" s="159"/>
      <c r="H37" s="81"/>
      <c r="I37" s="158"/>
      <c r="J37" s="159"/>
      <c r="K37" s="81"/>
      <c r="L37" s="158"/>
      <c r="M37" s="159"/>
      <c r="N37" s="81"/>
      <c r="O37" s="160">
        <f t="shared" si="25"/>
        <v>0</v>
      </c>
      <c r="P37" s="162">
        <f t="shared" si="26"/>
        <v>0</v>
      </c>
      <c r="Q37" s="197">
        <f>AD22</f>
        <v>1</v>
      </c>
      <c r="R37" s="89"/>
      <c r="S37" s="89"/>
      <c r="T37" s="191">
        <f>O37+'2.kolo'!T37</f>
        <v>136</v>
      </c>
      <c r="U37" s="193">
        <f>P37+'2.kolo'!U37</f>
        <v>-32</v>
      </c>
      <c r="V37" s="195">
        <f>AZ22</f>
        <v>17</v>
      </c>
    </row>
    <row r="38" spans="1:43" ht="15.75" customHeight="1" thickBot="1" x14ac:dyDescent="0.3">
      <c r="A38" s="155"/>
      <c r="B38" s="157"/>
      <c r="C38" s="27"/>
      <c r="D38" s="28"/>
      <c r="E38" s="32">
        <f>IF(ISBLANK(D38),0,IF(ISBLANK(C37),0,IF(E37 = "D",MAX($A$5:$A$50) + 1,AH22)))</f>
        <v>0</v>
      </c>
      <c r="F38" s="27"/>
      <c r="G38" s="28"/>
      <c r="H38" s="32">
        <f>IF(ISBLANK(G38),0,IF(ISBLANK(F37),0,IF(H37 = "D",MAX($A$5:$A$50) + 1,AL22)))</f>
        <v>0</v>
      </c>
      <c r="I38" s="27"/>
      <c r="J38" s="28"/>
      <c r="K38" s="32">
        <f>IF(ISBLANK(J38),0,IF(ISBLANK(I37),0,IF(K37 = "D",MAX($A$5:$A$50) + 1,AP22)))</f>
        <v>0</v>
      </c>
      <c r="L38" s="27"/>
      <c r="M38" s="28"/>
      <c r="N38" s="32">
        <f>IF(ISBLANK(M38),0,IF(ISBLANK(L37),0,IF(N37 = "D",MAX($A$5:$A$50) + 1,AT22)))</f>
        <v>0</v>
      </c>
      <c r="O38" s="161"/>
      <c r="P38" s="163"/>
      <c r="Q38" s="198"/>
      <c r="T38" s="192"/>
      <c r="U38" s="194"/>
      <c r="V38" s="196"/>
    </row>
    <row r="39" spans="1:43" ht="15" customHeight="1" x14ac:dyDescent="0.25">
      <c r="A39" s="154">
        <v>18</v>
      </c>
      <c r="B39" s="156">
        <f>'Zoznam tímov a pretekárov'!A37</f>
        <v>3</v>
      </c>
      <c r="C39" s="158"/>
      <c r="D39" s="159"/>
      <c r="E39" s="81"/>
      <c r="F39" s="158"/>
      <c r="G39" s="159"/>
      <c r="H39" s="81"/>
      <c r="I39" s="158"/>
      <c r="J39" s="159"/>
      <c r="K39" s="81"/>
      <c r="L39" s="158"/>
      <c r="M39" s="159"/>
      <c r="N39" s="81"/>
      <c r="O39" s="160">
        <f t="shared" si="25"/>
        <v>0</v>
      </c>
      <c r="P39" s="162">
        <f t="shared" si="26"/>
        <v>0</v>
      </c>
      <c r="Q39" s="197">
        <f>AD23</f>
        <v>1</v>
      </c>
      <c r="T39" s="191">
        <f>O39+'2.kolo'!T39</f>
        <v>144</v>
      </c>
      <c r="U39" s="193">
        <f>P39+'2.kolo'!U39</f>
        <v>-40</v>
      </c>
      <c r="V39" s="195">
        <f>AZ23</f>
        <v>18</v>
      </c>
    </row>
    <row r="40" spans="1:43" ht="15.75" customHeight="1" thickBot="1" x14ac:dyDescent="0.3">
      <c r="A40" s="155"/>
      <c r="B40" s="157"/>
      <c r="C40" s="27"/>
      <c r="D40" s="28"/>
      <c r="E40" s="32">
        <f>IF(ISBLANK(D40),0,IF(ISBLANK(C39),0,IF(E39 = "D",MAX($A$5:$A$50) + 1,AH23)))</f>
        <v>0</v>
      </c>
      <c r="F40" s="27"/>
      <c r="G40" s="28"/>
      <c r="H40" s="32">
        <f>IF(ISBLANK(G40),0,IF(ISBLANK(F39),0,IF(H39 = "D",MAX($A$5:$A$50) + 1,AL23)))</f>
        <v>0</v>
      </c>
      <c r="I40" s="27"/>
      <c r="J40" s="28"/>
      <c r="K40" s="32">
        <f>IF(ISBLANK(J40),0,IF(ISBLANK(I39),0,IF(K39 = "D",MAX($A$5:$A$50) + 1,AP23)))</f>
        <v>0</v>
      </c>
      <c r="L40" s="27"/>
      <c r="M40" s="28"/>
      <c r="N40" s="32">
        <f>IF(ISBLANK(M40),0,IF(ISBLANK(L39),0,IF(N39 = "D",MAX($A$5:$A$50) + 1,AT23)))</f>
        <v>0</v>
      </c>
      <c r="O40" s="161"/>
      <c r="P40" s="163"/>
      <c r="Q40" s="198"/>
      <c r="T40" s="192"/>
      <c r="U40" s="194"/>
      <c r="V40" s="196"/>
    </row>
    <row r="41" spans="1:43" ht="15.75" customHeight="1" thickBot="1" x14ac:dyDescent="0.3">
      <c r="A41" s="154">
        <v>19</v>
      </c>
      <c r="B41" s="156">
        <f>'Zoznam tímov a pretekárov'!A39</f>
        <v>4</v>
      </c>
      <c r="C41" s="158"/>
      <c r="D41" s="159"/>
      <c r="E41" s="81"/>
      <c r="F41" s="158"/>
      <c r="G41" s="159"/>
      <c r="H41" s="81"/>
      <c r="I41" s="158"/>
      <c r="J41" s="159"/>
      <c r="K41" s="81"/>
      <c r="L41" s="158"/>
      <c r="M41" s="159"/>
      <c r="N41" s="81"/>
      <c r="O41" s="160">
        <f t="shared" si="25"/>
        <v>0</v>
      </c>
      <c r="P41" s="162">
        <f t="shared" si="26"/>
        <v>0</v>
      </c>
      <c r="Q41" s="197">
        <f>AD24</f>
        <v>1</v>
      </c>
      <c r="T41" s="191">
        <f>O41+'2.kolo'!T41</f>
        <v>152</v>
      </c>
      <c r="U41" s="193">
        <f>P41+'2.kolo'!U41</f>
        <v>-48</v>
      </c>
      <c r="V41" s="195">
        <f>AZ24</f>
        <v>19</v>
      </c>
      <c r="AP41" s="21" t="s">
        <v>26</v>
      </c>
      <c r="AQ41" s="9" t="str">
        <f>IF(C5 = "D","0"," ")</f>
        <v xml:space="preserve"> </v>
      </c>
    </row>
    <row r="42" spans="1:43" ht="15.75" customHeight="1" thickBot="1" x14ac:dyDescent="0.3">
      <c r="A42" s="155"/>
      <c r="B42" s="157"/>
      <c r="C42" s="27"/>
      <c r="D42" s="28"/>
      <c r="E42" s="32">
        <f>IF(ISBLANK(D42),0,IF(ISBLANK(C41),0,IF(E41 = "D",MAX($A$5:$A$40) + 1,AH24)))</f>
        <v>0</v>
      </c>
      <c r="F42" s="27"/>
      <c r="G42" s="28"/>
      <c r="H42" s="32">
        <f>IF(ISBLANK(G42),0,IF(ISBLANK(F41),0,IF(H41 = "D",MAX($A$5:$A$40) + 1,AL24)))</f>
        <v>0</v>
      </c>
      <c r="I42" s="27"/>
      <c r="J42" s="28"/>
      <c r="K42" s="32">
        <f>IF(ISBLANK(J42),0,IF(ISBLANK(I41),0,IF(K41 = "D",MAX($A$5:$A$40) + 1,AP24)))</f>
        <v>0</v>
      </c>
      <c r="L42" s="27"/>
      <c r="M42" s="28"/>
      <c r="N42" s="32">
        <f>IF(ISBLANK(M42),0,IF(ISBLANK(L41),0,IF(N41 = "D",MAX($A$5:$A$40) + 1,AT24)))</f>
        <v>0</v>
      </c>
      <c r="O42" s="161"/>
      <c r="P42" s="163"/>
      <c r="Q42" s="198"/>
      <c r="T42" s="192"/>
      <c r="U42" s="194"/>
      <c r="V42" s="196"/>
      <c r="AP42" s="21" t="s">
        <v>27</v>
      </c>
    </row>
    <row r="43" spans="1:43" ht="15" customHeight="1" x14ac:dyDescent="0.25">
      <c r="A43" s="154">
        <v>20</v>
      </c>
      <c r="B43" s="156">
        <f>'Zoznam tímov a pretekárov'!A41</f>
        <v>5</v>
      </c>
      <c r="C43" s="158"/>
      <c r="D43" s="159"/>
      <c r="E43" s="81"/>
      <c r="F43" s="158"/>
      <c r="G43" s="159"/>
      <c r="H43" s="81"/>
      <c r="I43" s="158"/>
      <c r="J43" s="159"/>
      <c r="K43" s="81"/>
      <c r="L43" s="158"/>
      <c r="M43" s="159"/>
      <c r="N43" s="81"/>
      <c r="O43" s="160">
        <f t="shared" si="25"/>
        <v>0</v>
      </c>
      <c r="P43" s="162">
        <f t="shared" si="26"/>
        <v>0</v>
      </c>
      <c r="Q43" s="197">
        <f>AD25</f>
        <v>1</v>
      </c>
      <c r="T43" s="191">
        <f>O43+'2.kolo'!T43</f>
        <v>160</v>
      </c>
      <c r="U43" s="193">
        <f>P43+'2.kolo'!U43</f>
        <v>-56</v>
      </c>
      <c r="V43" s="195">
        <f>AZ25</f>
        <v>20</v>
      </c>
    </row>
    <row r="44" spans="1:43" ht="15.75" customHeight="1" thickBot="1" x14ac:dyDescent="0.3">
      <c r="A44" s="155"/>
      <c r="B44" s="157"/>
      <c r="C44" s="27"/>
      <c r="D44" s="28"/>
      <c r="E44" s="32">
        <f>IF(ISBLANK(D44),0,IF(ISBLANK(C43),0,IF(E43 = "D",MAX($A$5:$A$40) + 1,AH25)))</f>
        <v>0</v>
      </c>
      <c r="F44" s="27"/>
      <c r="G44" s="28"/>
      <c r="H44" s="32">
        <f>IF(ISBLANK(G44),0,IF(ISBLANK(F43),0,IF(H43 = "D",MAX($A$5:$A$40) + 1,AL25)))</f>
        <v>0</v>
      </c>
      <c r="I44" s="27"/>
      <c r="J44" s="28"/>
      <c r="K44" s="32">
        <f>IF(ISBLANK(J44),0,IF(ISBLANK(I43),0,IF(K43 = "D",MAX($A$5:$A$40) + 1,AP25)))</f>
        <v>0</v>
      </c>
      <c r="L44" s="27"/>
      <c r="M44" s="28"/>
      <c r="N44" s="32">
        <f>IF(ISBLANK(M44),0,IF(ISBLANK(L43),0,IF(N43 = "D",MAX($A$5:$A$40) + 1,AT25)))</f>
        <v>0</v>
      </c>
      <c r="O44" s="161"/>
      <c r="P44" s="163"/>
      <c r="Q44" s="198"/>
      <c r="T44" s="192"/>
      <c r="U44" s="194"/>
      <c r="V44" s="196"/>
    </row>
    <row r="45" spans="1:43" ht="15" customHeight="1" x14ac:dyDescent="0.25">
      <c r="A45" s="154">
        <v>21</v>
      </c>
      <c r="B45" s="156">
        <f>'Zoznam tímov a pretekárov'!A43</f>
        <v>6</v>
      </c>
      <c r="C45" s="158"/>
      <c r="D45" s="159"/>
      <c r="E45" s="81"/>
      <c r="F45" s="158"/>
      <c r="G45" s="159"/>
      <c r="H45" s="81"/>
      <c r="I45" s="158"/>
      <c r="J45" s="159"/>
      <c r="K45" s="81"/>
      <c r="L45" s="158"/>
      <c r="M45" s="159"/>
      <c r="N45" s="81"/>
      <c r="O45" s="160">
        <f t="shared" si="25"/>
        <v>0</v>
      </c>
      <c r="P45" s="162">
        <f t="shared" si="26"/>
        <v>0</v>
      </c>
      <c r="Q45" s="197">
        <f>AD26</f>
        <v>1</v>
      </c>
      <c r="T45" s="191">
        <f>O45+'2.kolo'!T45</f>
        <v>168</v>
      </c>
      <c r="U45" s="193">
        <f>P45+'2.kolo'!U45</f>
        <v>-64</v>
      </c>
      <c r="V45" s="195">
        <f>AZ26</f>
        <v>21</v>
      </c>
    </row>
    <row r="46" spans="1:43" ht="15.75" customHeight="1" thickBot="1" x14ac:dyDescent="0.3">
      <c r="A46" s="155"/>
      <c r="B46" s="157"/>
      <c r="C46" s="27"/>
      <c r="D46" s="28"/>
      <c r="E46" s="32">
        <f>IF(ISBLANK(D46),0,IF(ISBLANK(C45),0,IF(E45 = "D",MAX($A$5:$A$40) + 1,AH26)))</f>
        <v>0</v>
      </c>
      <c r="F46" s="27"/>
      <c r="G46" s="28"/>
      <c r="H46" s="32">
        <f>IF(ISBLANK(G46),0,IF(ISBLANK(F45),0,IF(H45 = "D",MAX($A$5:$A$40) + 1,AL26)))</f>
        <v>0</v>
      </c>
      <c r="I46" s="27"/>
      <c r="J46" s="28"/>
      <c r="K46" s="32">
        <f>IF(ISBLANK(J46),0,IF(ISBLANK(I45),0,IF(K45 = "D",MAX($A$5:$A$40) + 1,AP26)))</f>
        <v>0</v>
      </c>
      <c r="L46" s="27"/>
      <c r="M46" s="28"/>
      <c r="N46" s="32">
        <f>IF(ISBLANK(M46),0,IF(ISBLANK(L45),0,IF(N45 = "D",MAX($A$5:$A$40) + 1,AT26)))</f>
        <v>0</v>
      </c>
      <c r="O46" s="161"/>
      <c r="P46" s="163"/>
      <c r="Q46" s="198"/>
      <c r="T46" s="192"/>
      <c r="U46" s="194"/>
      <c r="V46" s="196"/>
    </row>
    <row r="47" spans="1:43" ht="15" customHeight="1" x14ac:dyDescent="0.25">
      <c r="A47" s="154">
        <v>22</v>
      </c>
      <c r="B47" s="156">
        <f>'Zoznam tímov a pretekárov'!A45</f>
        <v>7</v>
      </c>
      <c r="C47" s="158"/>
      <c r="D47" s="159"/>
      <c r="E47" s="81"/>
      <c r="F47" s="158"/>
      <c r="G47" s="159"/>
      <c r="H47" s="81"/>
      <c r="I47" s="158"/>
      <c r="J47" s="159"/>
      <c r="K47" s="81"/>
      <c r="L47" s="158"/>
      <c r="M47" s="159"/>
      <c r="N47" s="81"/>
      <c r="O47" s="160">
        <v>99</v>
      </c>
      <c r="P47" s="162">
        <v>0</v>
      </c>
      <c r="Q47" s="197">
        <v>99</v>
      </c>
    </row>
    <row r="48" spans="1:43" ht="15.75" customHeight="1" thickBot="1" x14ac:dyDescent="0.3">
      <c r="A48" s="155"/>
      <c r="B48" s="157"/>
      <c r="C48" s="27"/>
      <c r="D48" s="28"/>
      <c r="E48" s="32">
        <f>IF(ISBLANK(D48),0,IF(ISBLANK(C47),0,IF(E47 = "D",MAX($A$5:$A$40) + 1,AH27)))</f>
        <v>0</v>
      </c>
      <c r="F48" s="27"/>
      <c r="G48" s="28"/>
      <c r="H48" s="32">
        <f>IF(ISBLANK(G48),0,IF(ISBLANK(F47),0,IF(H47 = "D",MAX($A$5:$A$40) + 1,AL27)))</f>
        <v>0</v>
      </c>
      <c r="I48" s="27"/>
      <c r="J48" s="28"/>
      <c r="K48" s="32">
        <f>IF(ISBLANK(J48),0,IF(ISBLANK(I47),0,IF(K47 = "D",MAX($A$5:$A$40) + 1,AP27)))</f>
        <v>0</v>
      </c>
      <c r="L48" s="27"/>
      <c r="M48" s="28"/>
      <c r="N48" s="32">
        <f>IF(ISBLANK(M48),0,IF(ISBLANK(L47),0,IF(N47 = "D",MAX($A$5:$A$40) + 1,AT27)))</f>
        <v>0</v>
      </c>
      <c r="O48" s="161"/>
      <c r="P48" s="163"/>
      <c r="Q48" s="198"/>
    </row>
    <row r="49" spans="1:17" ht="15" customHeight="1" x14ac:dyDescent="0.25">
      <c r="A49" s="154">
        <v>23</v>
      </c>
      <c r="B49" s="156">
        <f>'Zoznam tímov a pretekárov'!A47</f>
        <v>8</v>
      </c>
      <c r="C49" s="158"/>
      <c r="D49" s="159"/>
      <c r="E49" s="81"/>
      <c r="F49" s="158"/>
      <c r="G49" s="159"/>
      <c r="H49" s="81"/>
      <c r="I49" s="158"/>
      <c r="J49" s="159"/>
      <c r="K49" s="81"/>
      <c r="L49" s="158"/>
      <c r="M49" s="159"/>
      <c r="N49" s="81"/>
      <c r="O49" s="160">
        <v>99</v>
      </c>
      <c r="P49" s="162">
        <v>0</v>
      </c>
      <c r="Q49" s="197">
        <v>99</v>
      </c>
    </row>
    <row r="50" spans="1:17" ht="15.75" customHeight="1" thickBot="1" x14ac:dyDescent="0.3">
      <c r="A50" s="155"/>
      <c r="B50" s="157"/>
      <c r="C50" s="27"/>
      <c r="D50" s="28"/>
      <c r="E50" s="32">
        <f>IF(ISBLANK(D50),0,IF(ISBLANK(C49),0,IF(E49 = "D",MAX($A$5:$A$40) + 1,AH28)))</f>
        <v>0</v>
      </c>
      <c r="F50" s="27"/>
      <c r="G50" s="28"/>
      <c r="H50" s="32">
        <f>IF(ISBLANK(G50),0,IF(ISBLANK(F49),0,IF(H49 = "D",MAX($A$5:$A$40) + 1,AL28)))</f>
        <v>0</v>
      </c>
      <c r="I50" s="27"/>
      <c r="J50" s="28"/>
      <c r="K50" s="32">
        <f>IF(ISBLANK(J50),0,IF(ISBLANK(I49),0,IF(K49 = "D",MAX($A$5:$A$40) + 1,AP28)))</f>
        <v>0</v>
      </c>
      <c r="L50" s="27"/>
      <c r="M50" s="28"/>
      <c r="N50" s="32">
        <f>IF(ISBLANK(M50),0,IF(ISBLANK(L49),0,IF(N49 = "D",MAX($A$5:$A$50) + 1,AT28)))</f>
        <v>0</v>
      </c>
      <c r="O50" s="161"/>
      <c r="P50" s="163"/>
      <c r="Q50" s="198"/>
    </row>
    <row r="51" spans="1:17" ht="15.6" x14ac:dyDescent="0.3">
      <c r="A51" s="199" t="s">
        <v>144</v>
      </c>
      <c r="B51" s="199"/>
      <c r="C51" s="199"/>
      <c r="D51" s="199"/>
      <c r="E51" s="199"/>
      <c r="F51" s="199"/>
      <c r="G51" s="199"/>
      <c r="H51" s="199"/>
      <c r="I51" s="199"/>
      <c r="J51" s="199"/>
      <c r="K51" s="199"/>
      <c r="L51" s="199"/>
      <c r="M51" s="199"/>
      <c r="N51" s="199"/>
      <c r="O51" s="199"/>
      <c r="P51" s="199"/>
      <c r="Q51" s="199"/>
    </row>
  </sheetData>
  <sheetProtection selectLockedCells="1"/>
  <mergeCells count="321">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O27:O28"/>
    <mergeCell ref="P27:P28"/>
    <mergeCell ref="Q27:Q28"/>
    <mergeCell ref="T27:T28"/>
    <mergeCell ref="U27:U28"/>
    <mergeCell ref="V27:V28"/>
    <mergeCell ref="A27:A28"/>
    <mergeCell ref="B27:B28"/>
    <mergeCell ref="C27:D27"/>
    <mergeCell ref="F27:G27"/>
    <mergeCell ref="I27:J27"/>
    <mergeCell ref="L27:M27"/>
    <mergeCell ref="O29:O30"/>
    <mergeCell ref="P29:P30"/>
    <mergeCell ref="Q29:Q30"/>
    <mergeCell ref="T29:T30"/>
    <mergeCell ref="U29:U30"/>
    <mergeCell ref="V29:V30"/>
    <mergeCell ref="A29:A30"/>
    <mergeCell ref="B29:B30"/>
    <mergeCell ref="C29:D29"/>
    <mergeCell ref="F29:G29"/>
    <mergeCell ref="I29:J29"/>
    <mergeCell ref="L29:M29"/>
    <mergeCell ref="O31:O32"/>
    <mergeCell ref="P31:P32"/>
    <mergeCell ref="Q31:Q32"/>
    <mergeCell ref="T31:T32"/>
    <mergeCell ref="U31:U32"/>
    <mergeCell ref="V31:V32"/>
    <mergeCell ref="A31:A32"/>
    <mergeCell ref="B31:B32"/>
    <mergeCell ref="C31:D31"/>
    <mergeCell ref="F31:G31"/>
    <mergeCell ref="I31:J31"/>
    <mergeCell ref="L31:M31"/>
    <mergeCell ref="O33:O34"/>
    <mergeCell ref="P33:P34"/>
    <mergeCell ref="Q33:Q34"/>
    <mergeCell ref="T33:T34"/>
    <mergeCell ref="U33:U34"/>
    <mergeCell ref="V33:V34"/>
    <mergeCell ref="A33:A34"/>
    <mergeCell ref="B33:B34"/>
    <mergeCell ref="C33:D33"/>
    <mergeCell ref="F33:G33"/>
    <mergeCell ref="I33:J33"/>
    <mergeCell ref="L33:M33"/>
    <mergeCell ref="O35:O36"/>
    <mergeCell ref="P35:P36"/>
    <mergeCell ref="Q35:Q36"/>
    <mergeCell ref="T35:T36"/>
    <mergeCell ref="U35:U36"/>
    <mergeCell ref="V35:V36"/>
    <mergeCell ref="A35:A36"/>
    <mergeCell ref="B35:B36"/>
    <mergeCell ref="C35:D35"/>
    <mergeCell ref="F35:G35"/>
    <mergeCell ref="I35:J35"/>
    <mergeCell ref="L35:M35"/>
    <mergeCell ref="O37:O38"/>
    <mergeCell ref="P37:P38"/>
    <mergeCell ref="Q37:Q38"/>
    <mergeCell ref="T37:T38"/>
    <mergeCell ref="U37:U38"/>
    <mergeCell ref="V37:V38"/>
    <mergeCell ref="A37:A38"/>
    <mergeCell ref="B37:B38"/>
    <mergeCell ref="C37:D37"/>
    <mergeCell ref="F37:G37"/>
    <mergeCell ref="I37:J37"/>
    <mergeCell ref="L37:M37"/>
    <mergeCell ref="O39:O40"/>
    <mergeCell ref="P39:P40"/>
    <mergeCell ref="Q39:Q40"/>
    <mergeCell ref="T39:T40"/>
    <mergeCell ref="U39:U40"/>
    <mergeCell ref="V39:V40"/>
    <mergeCell ref="A39:A40"/>
    <mergeCell ref="B39:B40"/>
    <mergeCell ref="C39:D39"/>
    <mergeCell ref="F39:G39"/>
    <mergeCell ref="I39:J39"/>
    <mergeCell ref="L39:M39"/>
    <mergeCell ref="O41:O42"/>
    <mergeCell ref="P41:P42"/>
    <mergeCell ref="Q41:Q42"/>
    <mergeCell ref="T41:T42"/>
    <mergeCell ref="U41:U42"/>
    <mergeCell ref="V41:V42"/>
    <mergeCell ref="A41:A42"/>
    <mergeCell ref="B41:B42"/>
    <mergeCell ref="C41:D41"/>
    <mergeCell ref="F41:G41"/>
    <mergeCell ref="I41:J41"/>
    <mergeCell ref="L41:M41"/>
    <mergeCell ref="O43:O44"/>
    <mergeCell ref="P43:P44"/>
    <mergeCell ref="Q43:Q44"/>
    <mergeCell ref="T43:T44"/>
    <mergeCell ref="U43:U44"/>
    <mergeCell ref="V43:V44"/>
    <mergeCell ref="A43:A44"/>
    <mergeCell ref="B43:B44"/>
    <mergeCell ref="C43:D43"/>
    <mergeCell ref="F43:G43"/>
    <mergeCell ref="I43:J43"/>
    <mergeCell ref="L43:M43"/>
    <mergeCell ref="O45:O46"/>
    <mergeCell ref="P45:P46"/>
    <mergeCell ref="Q45:Q46"/>
    <mergeCell ref="T45:T46"/>
    <mergeCell ref="U45:U46"/>
    <mergeCell ref="V45:V46"/>
    <mergeCell ref="A45:A46"/>
    <mergeCell ref="B45:B46"/>
    <mergeCell ref="C45:D45"/>
    <mergeCell ref="F45:G45"/>
    <mergeCell ref="I45:J45"/>
    <mergeCell ref="L45:M45"/>
    <mergeCell ref="P49:P50"/>
    <mergeCell ref="Q49:Q50"/>
    <mergeCell ref="A51:Q51"/>
    <mergeCell ref="O47:O48"/>
    <mergeCell ref="P47:P48"/>
    <mergeCell ref="Q47:Q48"/>
    <mergeCell ref="A49:A50"/>
    <mergeCell ref="B49:B50"/>
    <mergeCell ref="C49:D49"/>
    <mergeCell ref="F49:G49"/>
    <mergeCell ref="I49:J49"/>
    <mergeCell ref="L49:M49"/>
    <mergeCell ref="O49:O50"/>
    <mergeCell ref="A47:A48"/>
    <mergeCell ref="B47:B48"/>
    <mergeCell ref="C47:D47"/>
    <mergeCell ref="F47:G47"/>
    <mergeCell ref="I47:J47"/>
    <mergeCell ref="L47:M47"/>
  </mergeCells>
  <conditionalFormatting sqref="H31 H33">
    <cfRule type="containsBlanks" dxfId="273" priority="67">
      <formula>LEN(TRIM(H31))=0</formula>
    </cfRule>
  </conditionalFormatting>
  <conditionalFormatting sqref="E31 E33">
    <cfRule type="containsBlanks" dxfId="272" priority="68">
      <formula>LEN(TRIM(E31))=0</formula>
    </cfRule>
  </conditionalFormatting>
  <conditionalFormatting sqref="C32:D32 L32:M32 K31 N31 F32:G32 I32:J32 C34:D34 L34:M34 K33 N33 F34:G34 I34:J34">
    <cfRule type="containsBlanks" dxfId="271" priority="69">
      <formula>LEN(TRIM(C31))=0</formula>
    </cfRule>
  </conditionalFormatting>
  <conditionalFormatting sqref="C31 C33">
    <cfRule type="containsBlanks" dxfId="270" priority="70">
      <formula>LEN(TRIM(C31))=0</formula>
    </cfRule>
  </conditionalFormatting>
  <conditionalFormatting sqref="F31 F33">
    <cfRule type="containsBlanks" dxfId="269" priority="71">
      <formula>LEN(TRIM(F31))=0</formula>
    </cfRule>
  </conditionalFormatting>
  <conditionalFormatting sqref="I31 I33">
    <cfRule type="containsBlanks" dxfId="268" priority="72">
      <formula>LEN(TRIM(I31))=0</formula>
    </cfRule>
  </conditionalFormatting>
  <conditionalFormatting sqref="L31 L33">
    <cfRule type="containsBlanks" dxfId="267" priority="73">
      <formula>LEN(TRIM(L31))=0</formula>
    </cfRule>
  </conditionalFormatting>
  <conditionalFormatting sqref="C36:D36 L36:M36 K35 N35 F36:G36 I36:J36">
    <cfRule type="containsBlanks" dxfId="266" priority="59">
      <formula>LEN(TRIM(C35))=0</formula>
    </cfRule>
  </conditionalFormatting>
  <conditionalFormatting sqref="C35">
    <cfRule type="containsBlanks" dxfId="265" priority="60">
      <formula>LEN(TRIM(C35))=0</formula>
    </cfRule>
  </conditionalFormatting>
  <conditionalFormatting sqref="F35">
    <cfRule type="containsBlanks" dxfId="264" priority="61">
      <formula>LEN(TRIM(F35))=0</formula>
    </cfRule>
  </conditionalFormatting>
  <conditionalFormatting sqref="I35">
    <cfRule type="containsBlanks" dxfId="263" priority="62">
      <formula>LEN(TRIM(I35))=0</formula>
    </cfRule>
  </conditionalFormatting>
  <conditionalFormatting sqref="L35">
    <cfRule type="containsBlanks" dxfId="262" priority="63">
      <formula>LEN(TRIM(L35))=0</formula>
    </cfRule>
  </conditionalFormatting>
  <conditionalFormatting sqref="E35">
    <cfRule type="containsBlanks" dxfId="261" priority="58">
      <formula>LEN(TRIM(E35))=0</formula>
    </cfRule>
  </conditionalFormatting>
  <conditionalFormatting sqref="E36">
    <cfRule type="containsBlanks" dxfId="260" priority="57">
      <formula>LEN(TRIM(E36))=0</formula>
    </cfRule>
  </conditionalFormatting>
  <conditionalFormatting sqref="H36">
    <cfRule type="containsBlanks" dxfId="259" priority="56">
      <formula>LEN(TRIM(H36))=0</formula>
    </cfRule>
  </conditionalFormatting>
  <conditionalFormatting sqref="K36">
    <cfRule type="containsBlanks" dxfId="258" priority="55">
      <formula>LEN(TRIM(K36))=0</formula>
    </cfRule>
  </conditionalFormatting>
  <conditionalFormatting sqref="N36">
    <cfRule type="containsBlanks" dxfId="257" priority="54">
      <formula>LEN(TRIM(N36))=0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L26:M26 L24:M24 L22:M22 L20:M20 L18:M18 L16:M16 L14:M14 L10:M10 L8:M8 L12:M12 C29 E29:F29 H29:I29 K7:K29 N7:N29 E31 H31 K31 N31 E35 K35 N35 C30:D36 F30:G36 I30:J36 E33 H33 K33 N33 L28:M36 H7:H28">
    <cfRule type="containsBlanks" dxfId="256" priority="85">
      <formula>LEN(TRIM(C5))=0</formula>
    </cfRule>
  </conditionalFormatting>
  <conditionalFormatting sqref="F5">
    <cfRule type="containsBlanks" dxfId="255" priority="86">
      <formula>LEN(TRIM(F5))=0</formula>
    </cfRule>
  </conditionalFormatting>
  <conditionalFormatting sqref="L5">
    <cfRule type="containsBlanks" dxfId="254" priority="87">
      <formula>LEN(TRIM(L5))=0</formula>
    </cfRule>
  </conditionalFormatting>
  <conditionalFormatting sqref="I5">
    <cfRule type="containsBlanks" dxfId="253" priority="88">
      <formula>LEN(TRIM(I5))=0</formula>
    </cfRule>
  </conditionalFormatting>
  <conditionalFormatting sqref="C7">
    <cfRule type="containsBlanks" dxfId="252" priority="89">
      <formula>LEN(TRIM(C7))=0</formula>
    </cfRule>
  </conditionalFormatting>
  <conditionalFormatting sqref="F7">
    <cfRule type="containsBlanks" dxfId="251" priority="90">
      <formula>LEN(TRIM(F7))=0</formula>
    </cfRule>
  </conditionalFormatting>
  <conditionalFormatting sqref="I7">
    <cfRule type="containsBlanks" dxfId="250" priority="91">
      <formula>LEN(TRIM(I7))=0</formula>
    </cfRule>
  </conditionalFormatting>
  <conditionalFormatting sqref="L7">
    <cfRule type="containsBlanks" dxfId="249" priority="92">
      <formula>LEN(TRIM(L7))=0</formula>
    </cfRule>
  </conditionalFormatting>
  <conditionalFormatting sqref="C9">
    <cfRule type="containsBlanks" dxfId="248" priority="93">
      <formula>LEN(TRIM(C9))=0</formula>
    </cfRule>
  </conditionalFormatting>
  <conditionalFormatting sqref="F9">
    <cfRule type="containsBlanks" dxfId="247" priority="94">
      <formula>LEN(TRIM(F9))=0</formula>
    </cfRule>
  </conditionalFormatting>
  <conditionalFormatting sqref="I9">
    <cfRule type="containsBlanks" dxfId="246" priority="95">
      <formula>LEN(TRIM(I9))=0</formula>
    </cfRule>
  </conditionalFormatting>
  <conditionalFormatting sqref="L9">
    <cfRule type="containsBlanks" dxfId="245" priority="96">
      <formula>LEN(TRIM(L9))=0</formula>
    </cfRule>
  </conditionalFormatting>
  <conditionalFormatting sqref="C11">
    <cfRule type="containsBlanks" dxfId="244" priority="97">
      <formula>LEN(TRIM(C11))=0</formula>
    </cfRule>
  </conditionalFormatting>
  <conditionalFormatting sqref="F11">
    <cfRule type="containsBlanks" dxfId="243" priority="98">
      <formula>LEN(TRIM(F11))=0</formula>
    </cfRule>
  </conditionalFormatting>
  <conditionalFormatting sqref="I11">
    <cfRule type="containsBlanks" dxfId="242" priority="99">
      <formula>LEN(TRIM(I11))=0</formula>
    </cfRule>
  </conditionalFormatting>
  <conditionalFormatting sqref="L11">
    <cfRule type="containsBlanks" dxfId="241" priority="100">
      <formula>LEN(TRIM(L11))=0</formula>
    </cfRule>
  </conditionalFormatting>
  <conditionalFormatting sqref="C13">
    <cfRule type="containsBlanks" dxfId="240" priority="101">
      <formula>LEN(TRIM(C13))=0</formula>
    </cfRule>
  </conditionalFormatting>
  <conditionalFormatting sqref="F13">
    <cfRule type="containsBlanks" dxfId="239" priority="102">
      <formula>LEN(TRIM(F13))=0</formula>
    </cfRule>
  </conditionalFormatting>
  <conditionalFormatting sqref="I13">
    <cfRule type="containsBlanks" dxfId="238" priority="103">
      <formula>LEN(TRIM(I13))=0</formula>
    </cfRule>
  </conditionalFormatting>
  <conditionalFormatting sqref="L13">
    <cfRule type="containsBlanks" dxfId="237" priority="104">
      <formula>LEN(TRIM(L13))=0</formula>
    </cfRule>
  </conditionalFormatting>
  <conditionalFormatting sqref="C15">
    <cfRule type="containsBlanks" dxfId="236" priority="105">
      <formula>LEN(TRIM(C15))=0</formula>
    </cfRule>
  </conditionalFormatting>
  <conditionalFormatting sqref="F15">
    <cfRule type="containsBlanks" dxfId="235" priority="106">
      <formula>LEN(TRIM(F15))=0</formula>
    </cfRule>
  </conditionalFormatting>
  <conditionalFormatting sqref="I15">
    <cfRule type="containsBlanks" dxfId="234" priority="107">
      <formula>LEN(TRIM(I15))=0</formula>
    </cfRule>
  </conditionalFormatting>
  <conditionalFormatting sqref="L15">
    <cfRule type="containsBlanks" dxfId="233" priority="108">
      <formula>LEN(TRIM(L15))=0</formula>
    </cfRule>
  </conditionalFormatting>
  <conditionalFormatting sqref="C17">
    <cfRule type="containsBlanks" dxfId="232" priority="109">
      <formula>LEN(TRIM(C17))=0</formula>
    </cfRule>
  </conditionalFormatting>
  <conditionalFormatting sqref="F17">
    <cfRule type="containsBlanks" dxfId="231" priority="110">
      <formula>LEN(TRIM(F17))=0</formula>
    </cfRule>
  </conditionalFormatting>
  <conditionalFormatting sqref="I17">
    <cfRule type="containsBlanks" dxfId="230" priority="111">
      <formula>LEN(TRIM(I17))=0</formula>
    </cfRule>
  </conditionalFormatting>
  <conditionalFormatting sqref="L17">
    <cfRule type="containsBlanks" dxfId="229" priority="112">
      <formula>LEN(TRIM(L17))=0</formula>
    </cfRule>
  </conditionalFormatting>
  <conditionalFormatting sqref="C19">
    <cfRule type="containsBlanks" dxfId="228" priority="113">
      <formula>LEN(TRIM(C19))=0</formula>
    </cfRule>
  </conditionalFormatting>
  <conditionalFormatting sqref="F19">
    <cfRule type="containsBlanks" dxfId="227" priority="114">
      <formula>LEN(TRIM(F19))=0</formula>
    </cfRule>
  </conditionalFormatting>
  <conditionalFormatting sqref="I19">
    <cfRule type="containsBlanks" dxfId="226" priority="115">
      <formula>LEN(TRIM(I19))=0</formula>
    </cfRule>
  </conditionalFormatting>
  <conditionalFormatting sqref="L19">
    <cfRule type="containsBlanks" dxfId="225" priority="116">
      <formula>LEN(TRIM(L19))=0</formula>
    </cfRule>
  </conditionalFormatting>
  <conditionalFormatting sqref="C21">
    <cfRule type="containsBlanks" dxfId="224" priority="117">
      <formula>LEN(TRIM(C21))=0</formula>
    </cfRule>
  </conditionalFormatting>
  <conditionalFormatting sqref="F21">
    <cfRule type="containsBlanks" dxfId="223" priority="118">
      <formula>LEN(TRIM(F21))=0</formula>
    </cfRule>
  </conditionalFormatting>
  <conditionalFormatting sqref="I21">
    <cfRule type="containsBlanks" dxfId="222" priority="119">
      <formula>LEN(TRIM(I21))=0</formula>
    </cfRule>
  </conditionalFormatting>
  <conditionalFormatting sqref="L21">
    <cfRule type="containsBlanks" dxfId="221" priority="120">
      <formula>LEN(TRIM(L21))=0</formula>
    </cfRule>
  </conditionalFormatting>
  <conditionalFormatting sqref="C23">
    <cfRule type="containsBlanks" dxfId="220" priority="121">
      <formula>LEN(TRIM(C23))=0</formula>
    </cfRule>
  </conditionalFormatting>
  <conditionalFormatting sqref="F23">
    <cfRule type="containsBlanks" dxfId="219" priority="122">
      <formula>LEN(TRIM(F23))=0</formula>
    </cfRule>
  </conditionalFormatting>
  <conditionalFormatting sqref="I23">
    <cfRule type="containsBlanks" dxfId="218" priority="123">
      <formula>LEN(TRIM(I23))=0</formula>
    </cfRule>
  </conditionalFormatting>
  <conditionalFormatting sqref="L23">
    <cfRule type="containsBlanks" dxfId="217" priority="124">
      <formula>LEN(TRIM(L23))=0</formula>
    </cfRule>
  </conditionalFormatting>
  <conditionalFormatting sqref="C25">
    <cfRule type="containsBlanks" dxfId="216" priority="125">
      <formula>LEN(TRIM(C25))=0</formula>
    </cfRule>
  </conditionalFormatting>
  <conditionalFormatting sqref="F25">
    <cfRule type="containsBlanks" dxfId="215" priority="126">
      <formula>LEN(TRIM(F25))=0</formula>
    </cfRule>
  </conditionalFormatting>
  <conditionalFormatting sqref="I25">
    <cfRule type="containsBlanks" dxfId="214" priority="127">
      <formula>LEN(TRIM(I25))=0</formula>
    </cfRule>
  </conditionalFormatting>
  <conditionalFormatting sqref="L25">
    <cfRule type="containsBlanks" dxfId="213" priority="128">
      <formula>LEN(TRIM(L25))=0</formula>
    </cfRule>
  </conditionalFormatting>
  <conditionalFormatting sqref="C27">
    <cfRule type="containsBlanks" dxfId="212" priority="129">
      <formula>LEN(TRIM(C27))=0</formula>
    </cfRule>
  </conditionalFormatting>
  <conditionalFormatting sqref="F27">
    <cfRule type="containsBlanks" dxfId="211" priority="130">
      <formula>LEN(TRIM(F27))=0</formula>
    </cfRule>
  </conditionalFormatting>
  <conditionalFormatting sqref="I27">
    <cfRule type="containsBlanks" dxfId="210" priority="131">
      <formula>LEN(TRIM(I27))=0</formula>
    </cfRule>
  </conditionalFormatting>
  <conditionalFormatting sqref="L27">
    <cfRule type="containsBlanks" dxfId="209" priority="132">
      <formula>LEN(TRIM(L27))=0</formula>
    </cfRule>
  </conditionalFormatting>
  <conditionalFormatting sqref="C30:D30 L30:M30 K29 N29 F30:G30 I30:J30">
    <cfRule type="containsBlanks" dxfId="208" priority="80">
      <formula>LEN(TRIM(C29))=0</formula>
    </cfRule>
  </conditionalFormatting>
  <conditionalFormatting sqref="C29">
    <cfRule type="containsBlanks" dxfId="207" priority="81">
      <formula>LEN(TRIM(C29))=0</formula>
    </cfRule>
  </conditionalFormatting>
  <conditionalFormatting sqref="F29">
    <cfRule type="containsBlanks" dxfId="206" priority="82">
      <formula>LEN(TRIM(F29))=0</formula>
    </cfRule>
  </conditionalFormatting>
  <conditionalFormatting sqref="I29">
    <cfRule type="containsBlanks" dxfId="205" priority="83">
      <formula>LEN(TRIM(I29))=0</formula>
    </cfRule>
  </conditionalFormatting>
  <conditionalFormatting sqref="L29">
    <cfRule type="containsBlanks" dxfId="204" priority="84">
      <formula>LEN(TRIM(L29))=0</formula>
    </cfRule>
  </conditionalFormatting>
  <conditionalFormatting sqref="E29">
    <cfRule type="containsBlanks" dxfId="203" priority="79">
      <formula>LEN(TRIM(E29))=0</formula>
    </cfRule>
  </conditionalFormatting>
  <conditionalFormatting sqref="H29">
    <cfRule type="containsBlanks" dxfId="202" priority="78">
      <formula>LEN(TRIM(H29))=0</formula>
    </cfRule>
  </conditionalFormatting>
  <conditionalFormatting sqref="E30">
    <cfRule type="containsBlanks" dxfId="201" priority="77">
      <formula>LEN(TRIM(E30))=0</formula>
    </cfRule>
  </conditionalFormatting>
  <conditionalFormatting sqref="H30">
    <cfRule type="containsBlanks" dxfId="200" priority="76">
      <formula>LEN(TRIM(H30))=0</formula>
    </cfRule>
  </conditionalFormatting>
  <conditionalFormatting sqref="K30">
    <cfRule type="containsBlanks" dxfId="199" priority="75">
      <formula>LEN(TRIM(K30))=0</formula>
    </cfRule>
  </conditionalFormatting>
  <conditionalFormatting sqref="N30">
    <cfRule type="containsBlanks" dxfId="198" priority="74">
      <formula>LEN(TRIM(N30))=0</formula>
    </cfRule>
  </conditionalFormatting>
  <conditionalFormatting sqref="E32 E34">
    <cfRule type="containsBlanks" dxfId="197" priority="66">
      <formula>LEN(TRIM(E32))=0</formula>
    </cfRule>
  </conditionalFormatting>
  <conditionalFormatting sqref="H32">
    <cfRule type="containsBlanks" dxfId="196" priority="65">
      <formula>LEN(TRIM(H32))=0</formula>
    </cfRule>
  </conditionalFormatting>
  <conditionalFormatting sqref="N32">
    <cfRule type="containsBlanks" dxfId="195" priority="64">
      <formula>LEN(TRIM(N32))=0</formula>
    </cfRule>
  </conditionalFormatting>
  <conditionalFormatting sqref="K32">
    <cfRule type="containsBlanks" dxfId="194" priority="53">
      <formula>LEN(TRIM(K32))=0</formula>
    </cfRule>
  </conditionalFormatting>
  <conditionalFormatting sqref="C38:D38 L38:M38 K37 N37 F38:G38 I38:J38">
    <cfRule type="containsBlanks" dxfId="193" priority="43">
      <formula>LEN(TRIM(C37))=0</formula>
    </cfRule>
  </conditionalFormatting>
  <conditionalFormatting sqref="C37">
    <cfRule type="containsBlanks" dxfId="192" priority="44">
      <formula>LEN(TRIM(C37))=0</formula>
    </cfRule>
  </conditionalFormatting>
  <conditionalFormatting sqref="F37">
    <cfRule type="containsBlanks" dxfId="191" priority="45">
      <formula>LEN(TRIM(F37))=0</formula>
    </cfRule>
  </conditionalFormatting>
  <conditionalFormatting sqref="I37">
    <cfRule type="containsBlanks" dxfId="190" priority="46">
      <formula>LEN(TRIM(I37))=0</formula>
    </cfRule>
  </conditionalFormatting>
  <conditionalFormatting sqref="L37">
    <cfRule type="containsBlanks" dxfId="189" priority="47">
      <formula>LEN(TRIM(L37))=0</formula>
    </cfRule>
  </conditionalFormatting>
  <conditionalFormatting sqref="E37">
    <cfRule type="containsBlanks" dxfId="188" priority="42">
      <formula>LEN(TRIM(E37))=0</formula>
    </cfRule>
  </conditionalFormatting>
  <conditionalFormatting sqref="H37">
    <cfRule type="containsBlanks" dxfId="187" priority="41">
      <formula>LEN(TRIM(H37))=0</formula>
    </cfRule>
  </conditionalFormatting>
  <conditionalFormatting sqref="E38">
    <cfRule type="containsBlanks" dxfId="186" priority="40">
      <formula>LEN(TRIM(E38))=0</formula>
    </cfRule>
  </conditionalFormatting>
  <conditionalFormatting sqref="H38">
    <cfRule type="containsBlanks" dxfId="185" priority="39">
      <formula>LEN(TRIM(H38))=0</formula>
    </cfRule>
  </conditionalFormatting>
  <conditionalFormatting sqref="K38">
    <cfRule type="containsBlanks" dxfId="184" priority="38">
      <formula>LEN(TRIM(K38))=0</formula>
    </cfRule>
  </conditionalFormatting>
  <conditionalFormatting sqref="N38">
    <cfRule type="containsBlanks" dxfId="183" priority="37">
      <formula>LEN(TRIM(N38))=0</formula>
    </cfRule>
  </conditionalFormatting>
  <conditionalFormatting sqref="C37:D38 E37 F37:G38 H37 I37:J38 K37 L37:M38 N37">
    <cfRule type="containsBlanks" dxfId="182" priority="48">
      <formula>LEN(TRIM(C37))=0</formula>
    </cfRule>
  </conditionalFormatting>
  <conditionalFormatting sqref="C40:D40 L40:M40 K39 N39 F40:G40 I40:J40">
    <cfRule type="containsBlanks" dxfId="181" priority="27">
      <formula>LEN(TRIM(C39))=0</formula>
    </cfRule>
  </conditionalFormatting>
  <conditionalFormatting sqref="C39">
    <cfRule type="containsBlanks" dxfId="180" priority="28">
      <formula>LEN(TRIM(C39))=0</formula>
    </cfRule>
  </conditionalFormatting>
  <conditionalFormatting sqref="F39">
    <cfRule type="containsBlanks" dxfId="179" priority="29">
      <formula>LEN(TRIM(F39))=0</formula>
    </cfRule>
  </conditionalFormatting>
  <conditionalFormatting sqref="I39">
    <cfRule type="containsBlanks" dxfId="178" priority="30">
      <formula>LEN(TRIM(I39))=0</formula>
    </cfRule>
  </conditionalFormatting>
  <conditionalFormatting sqref="L39">
    <cfRule type="containsBlanks" dxfId="177" priority="31">
      <formula>LEN(TRIM(L39))=0</formula>
    </cfRule>
  </conditionalFormatting>
  <conditionalFormatting sqref="E39">
    <cfRule type="containsBlanks" dxfId="176" priority="26">
      <formula>LEN(TRIM(E39))=0</formula>
    </cfRule>
  </conditionalFormatting>
  <conditionalFormatting sqref="H39">
    <cfRule type="containsBlanks" dxfId="175" priority="25">
      <formula>LEN(TRIM(H39))=0</formula>
    </cfRule>
  </conditionalFormatting>
  <conditionalFormatting sqref="E40">
    <cfRule type="containsBlanks" dxfId="174" priority="24">
      <formula>LEN(TRIM(E40))=0</formula>
    </cfRule>
  </conditionalFormatting>
  <conditionalFormatting sqref="H40">
    <cfRule type="containsBlanks" dxfId="173" priority="23">
      <formula>LEN(TRIM(H40))=0</formula>
    </cfRule>
  </conditionalFormatting>
  <conditionalFormatting sqref="K40">
    <cfRule type="containsBlanks" dxfId="172" priority="22">
      <formula>LEN(TRIM(K40))=0</formula>
    </cfRule>
  </conditionalFormatting>
  <conditionalFormatting sqref="N40">
    <cfRule type="containsBlanks" dxfId="171" priority="21">
      <formula>LEN(TRIM(N40))=0</formula>
    </cfRule>
  </conditionalFormatting>
  <conditionalFormatting sqref="C39:D40 E39 F39:G40 H39 I39:J40 K39 L39:M40 N39 I42 K43:L43 I44:J50 L44:M50 L42:M42 N41 N43 K41:L41 H41:I41 F42:G42 H43:I43 F44:G50 D42 E41:F41 E43:F43 D44 D46 D48 D50 C41:C50 E45 E47 E49 H49 H47 H45 K45 K47 K49 N49 N47 N45">
    <cfRule type="containsBlanks" dxfId="170" priority="32">
      <formula>LEN(TRIM(C39))=0</formula>
    </cfRule>
  </conditionalFormatting>
  <conditionalFormatting sqref="H34:H35">
    <cfRule type="containsBlanks" dxfId="169" priority="20">
      <formula>LEN(TRIM(H34))=0</formula>
    </cfRule>
  </conditionalFormatting>
  <conditionalFormatting sqref="K34">
    <cfRule type="containsBlanks" dxfId="168" priority="19">
      <formula>LEN(TRIM(K34))=0</formula>
    </cfRule>
  </conditionalFormatting>
  <conditionalFormatting sqref="N34">
    <cfRule type="containsBlanks" dxfId="167" priority="18">
      <formula>LEN(TRIM(N34))=0</formula>
    </cfRule>
  </conditionalFormatting>
  <dataValidations count="1">
    <dataValidation type="list" allowBlank="1" showInputMessage="1" showErrorMessage="1" sqref="K5 N5 N7 K7 H7 E7 E9 H9 K9 N9 N11 K11 H11 E11 E13 H13 K13 N13 N15 K15 H15 E15 E17 H17 K17 N17 N19 K19 H19 E19 E21 H21 K21 N21 N23 K23 H23 E23 E25 H25 K25 N25 N27 K27 H27 E27 E29 H29 K29 N29 N31 K31 H31 E31 E35 H35 K35 N35 N37 K37 H37 E37 E39 H39 K39 N39 H5 N33 K33 H33 E33 E41 E43 E45 E47 E49 H49 H47 H45 H43 H41 K41 K43 K45 K47 K49 N49 N47 N45 N43 N41" xr:uid="{00000000-0002-0000-0700-000000000000}">
      <formula1>$B$51:$B$54</formula1>
    </dataValidation>
  </dataValidations>
  <printOptions horizontalCentered="1" verticalCentered="1"/>
  <pageMargins left="0.19685039370078741" right="0.19685039370078741" top="0.19685039370078741" bottom="0.19685039370078741" header="0.31496062992125984" footer="0.31496062992125984"/>
  <pageSetup paperSize="9" scale="74" fitToWidth="0" fitToHeight="0"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133" operator="equal" id="{73BCA4F0-6822-485F-855C-766776E1073E}">
            <xm:f>'Zoznam tímov a pretekárov'!$B$51</xm:f>
            <x14:dxf>
              <fill>
                <patternFill>
                  <bgColor rgb="FFFFFF00"/>
                </patternFill>
              </fill>
            </x14:dxf>
          </x14:cfRule>
          <x14:cfRule type="cellIs" priority="134" operator="equal" id="{6EB42791-2779-44D3-8F34-8E5B29FC5541}">
            <xm:f>'Zoznam tímov a pretekárov'!$B$50</xm:f>
            <x14:dxf>
              <fill>
                <patternFill>
                  <bgColor theme="3" tint="0.59996337778862885"/>
                </patternFill>
              </fill>
            </x14:dxf>
          </x14:cfRule>
          <x14:cfRule type="cellIs" priority="135" operator="equal" id="{EC13998B-5E33-4846-AD15-F03386993C57}">
            <xm:f>'Zoznam tímov a pretekárov'!$B$53</xm:f>
            <x14:dxf>
              <font>
                <strike val="0"/>
              </font>
              <fill>
                <patternFill patternType="none">
                  <bgColor auto="1"/>
                </patternFill>
              </fill>
            </x14:dxf>
          </x14:cfRule>
          <xm:sqref>K35 N35 E35 E5 H5 K5 N5 E7 E9 E11 E13 E15 E17 E19 E21 E23 E25 E27 H7 H9 H11 H13 H15 H17 H19 H21 H23 H25 H27 K7 K9 K11 K13 K15 K17 K19 K21 K23 K25 K27 N7 N9 N11 N13 N15 N17 N19 N21 N23 N25 N27 K29 N29 E29 H29 K31 N31 E31 H31 N37 E37 H37 N39 E39 H39 K33 N33 E33 H33</xm:sqref>
        </x14:conditionalFormatting>
        <x14:conditionalFormatting xmlns:xm="http://schemas.microsoft.com/office/excel/2006/main">
          <x14:cfRule type="cellIs" priority="136" operator="equal" id="{7AB2CAAE-D373-4F51-B1DA-DEB39F7BF9B4}">
            <xm:f>'Zoznam tímov a pretekárov'!$B$52</xm:f>
            <x14:dxf>
              <fill>
                <patternFill>
                  <bgColor rgb="FFFF0000"/>
                </patternFill>
              </fill>
            </x14:dxf>
          </x14:cfRule>
          <xm:sqref>E35 E5 E7 E9 E11 E13 E15 E17 E19 E21 E23 E25 E27 E29 H29 E31 H31 H37 H39 E33 H33</xm:sqref>
        </x14:conditionalFormatting>
        <x14:conditionalFormatting xmlns:xm="http://schemas.microsoft.com/office/excel/2006/main">
          <x14:cfRule type="cellIs" priority="49" operator="equal" id="{91FDB705-AEDD-4F3B-A373-478AD3307A54}">
            <xm:f>'Zoznam tímov a pretekárov'!$B$51</xm:f>
            <x14:dxf>
              <fill>
                <patternFill>
                  <bgColor rgb="FFFFFF00"/>
                </patternFill>
              </fill>
            </x14:dxf>
          </x14:cfRule>
          <x14:cfRule type="cellIs" priority="50" operator="equal" id="{02183BB4-C9B2-4147-B7F4-D575A612EE2F}">
            <xm:f>'Zoznam tímov a pretekárov'!$B$50</xm:f>
            <x14:dxf>
              <fill>
                <patternFill>
                  <bgColor theme="3" tint="0.59996337778862885"/>
                </patternFill>
              </fill>
            </x14:dxf>
          </x14:cfRule>
          <x14:cfRule type="cellIs" priority="51" operator="equal" id="{4EE2DE95-30ED-4326-AFA3-4987B76937D4}">
            <xm:f>'Zoznam tímov a pretekárov'!$B$53</xm:f>
            <x14:dxf>
              <font>
                <strike val="0"/>
              </font>
              <fill>
                <patternFill patternType="none">
                  <bgColor auto="1"/>
                </patternFill>
              </fill>
            </x14:dxf>
          </x14:cfRule>
          <xm:sqref>K37</xm:sqref>
        </x14:conditionalFormatting>
        <x14:conditionalFormatting xmlns:xm="http://schemas.microsoft.com/office/excel/2006/main">
          <x14:cfRule type="cellIs" priority="52" operator="equal" id="{0623056B-F624-46EE-B5A8-2400EB04C712}">
            <xm:f>'Zoznam tímov a pretekárov'!$B$52</xm:f>
            <x14:dxf>
              <fill>
                <patternFill>
                  <bgColor rgb="FFFF0000"/>
                </patternFill>
              </fill>
            </x14:dxf>
          </x14:cfRule>
          <xm:sqref>E37</xm:sqref>
        </x14:conditionalFormatting>
        <x14:conditionalFormatting xmlns:xm="http://schemas.microsoft.com/office/excel/2006/main">
          <x14:cfRule type="cellIs" priority="33" operator="equal" id="{1BBD05C0-E7AD-4709-BA4E-17B72283910E}">
            <xm:f>'Zoznam tímov a pretekárov'!$B$51</xm:f>
            <x14:dxf>
              <fill>
                <patternFill>
                  <bgColor rgb="FFFFFF00"/>
                </patternFill>
              </fill>
            </x14:dxf>
          </x14:cfRule>
          <x14:cfRule type="cellIs" priority="34" operator="equal" id="{8FCC80C5-1D16-4035-9D48-41CB8C8CE0E8}">
            <xm:f>'Zoznam tímov a pretekárov'!$B$50</xm:f>
            <x14:dxf>
              <fill>
                <patternFill>
                  <bgColor theme="3" tint="0.59996337778862885"/>
                </patternFill>
              </fill>
            </x14:dxf>
          </x14:cfRule>
          <x14:cfRule type="cellIs" priority="35" operator="equal" id="{BB058BDD-44F2-4243-B95E-9227C0730F84}">
            <xm:f>'Zoznam tímov a pretekárov'!$B$53</xm:f>
            <x14:dxf>
              <font>
                <strike val="0"/>
              </font>
              <fill>
                <patternFill patternType="none">
                  <bgColor auto="1"/>
                </patternFill>
              </fill>
            </x14:dxf>
          </x14:cfRule>
          <xm:sqref>K39</xm:sqref>
        </x14:conditionalFormatting>
        <x14:conditionalFormatting xmlns:xm="http://schemas.microsoft.com/office/excel/2006/main">
          <x14:cfRule type="cellIs" priority="36" operator="equal" id="{06323FCB-C2F6-400B-93F1-BF4F56BEBE8D}">
            <xm:f>'Zoznam tímov a pretekárov'!$B$52</xm:f>
            <x14:dxf>
              <fill>
                <patternFill>
                  <bgColor rgb="FFFF0000"/>
                </patternFill>
              </fill>
            </x14:dxf>
          </x14:cfRule>
          <xm:sqref>E39</xm:sqref>
        </x14:conditionalFormatting>
        <x14:conditionalFormatting xmlns:xm="http://schemas.microsoft.com/office/excel/2006/main">
          <x14:cfRule type="containsBlanks" priority="137" id="{B9E4243F-9D6B-44C9-970B-F3573B6FE949}">
            <xm:f>LEN(TRIM('1.kolo'!AQ36))=0</xm:f>
            <x14:dxf>
              <fill>
                <patternFill>
                  <bgColor rgb="FF00FF00"/>
                </patternFill>
              </fill>
            </x14:dxf>
          </x14:cfRule>
          <xm:sqref>AQ41</xm:sqref>
        </x14:conditionalFormatting>
        <x14:conditionalFormatting xmlns:xm="http://schemas.microsoft.com/office/excel/2006/main">
          <x14:cfRule type="containsBlanks" priority="13" id="{C630AC36-5AF4-4CCC-98F6-0F694CAA026A}">
            <xm:f>LEN(TRIM('1.kolo'!C41))=0</xm:f>
            <x14:dxf>
              <fill>
                <patternFill>
                  <bgColor rgb="FF00FF00"/>
                </patternFill>
              </fill>
            </x14:dxf>
          </x14:cfRule>
          <xm:sqref>H45:I45 C45 C41 E41:F41 C42:J42 H41:I41 L42:M42 C46:M46 K45:L45 L41 E47:F47 H47:I47 C47 C48:M48 K47:L47 N45:N49 E49:F49 H49:I49 C49 C50:N50 K49:L49 N41:N43 C43 E43:F43 H43:I43 L43 K41:K43 E45:F45 C44:N44</xm:sqref>
        </x14:conditionalFormatting>
        <x14:conditionalFormatting xmlns:xm="http://schemas.microsoft.com/office/excel/2006/main">
          <x14:cfRule type="cellIs" priority="14" operator="equal" id="{AB82EAF6-71D4-421C-A502-92E615316BA5}">
            <xm:f>'Zoznam tímov a pretekárov'!$B$51</xm:f>
            <x14:dxf>
              <fill>
                <patternFill>
                  <bgColor rgb="FFFFFF00"/>
                </patternFill>
              </fill>
            </x14:dxf>
          </x14:cfRule>
          <x14:cfRule type="cellIs" priority="15" operator="equal" id="{3B39B24F-F142-4C36-8721-98B2252575D9}">
            <xm:f>'Zoznam tímov a pretekárov'!$B$50</xm:f>
            <x14:dxf>
              <fill>
                <patternFill>
                  <bgColor theme="3" tint="0.59996337778862885"/>
                </patternFill>
              </fill>
            </x14:dxf>
          </x14:cfRule>
          <x14:cfRule type="cellIs" priority="16" operator="equal" id="{C46EFE08-0902-416D-AF0D-F3CE54E9E4B6}">
            <xm:f>'Zoznam tímov a pretekárov'!$B$53</xm:f>
            <x14:dxf>
              <font>
                <strike val="0"/>
              </font>
              <fill>
                <patternFill patternType="none">
                  <bgColor auto="1"/>
                </patternFill>
              </fill>
            </x14:dxf>
          </x14:cfRule>
          <xm:sqref>K41 N41 E41 H41 K45 N45 E45 H45 N47 E47 H47 N49 E49 H49 N43 E43 H43</xm:sqref>
        </x14:conditionalFormatting>
        <x14:conditionalFormatting xmlns:xm="http://schemas.microsoft.com/office/excel/2006/main">
          <x14:cfRule type="cellIs" priority="17" operator="equal" id="{ED694DCB-203E-485A-B99E-4C6F366DF7B9}">
            <xm:f>'Zoznam tímov a pretekárov'!$B$52</xm:f>
            <x14:dxf>
              <fill>
                <patternFill>
                  <bgColor rgb="FFFF0000"/>
                </patternFill>
              </fill>
            </x14:dxf>
          </x14:cfRule>
          <xm:sqref>E41 H41 E45 H45 H47 H49 H43</xm:sqref>
        </x14:conditionalFormatting>
        <x14:conditionalFormatting xmlns:xm="http://schemas.microsoft.com/office/excel/2006/main">
          <x14:cfRule type="cellIs" priority="9" operator="equal" id="{04041CD3-D672-456E-9F2D-99CE7CCA4DEB}">
            <xm:f>'Zoznam tímov a pretekárov'!$B$51</xm:f>
            <x14:dxf>
              <fill>
                <patternFill>
                  <bgColor rgb="FFFFFF00"/>
                </patternFill>
              </fill>
            </x14:dxf>
          </x14:cfRule>
          <x14:cfRule type="cellIs" priority="10" operator="equal" id="{B4295801-455D-4496-A80A-AD5DF931ADA7}">
            <xm:f>'Zoznam tímov a pretekárov'!$B$50</xm:f>
            <x14:dxf>
              <fill>
                <patternFill>
                  <bgColor theme="3" tint="0.59996337778862885"/>
                </patternFill>
              </fill>
            </x14:dxf>
          </x14:cfRule>
          <x14:cfRule type="cellIs" priority="11" operator="equal" id="{DD0589DA-19E9-4F5D-A58C-BFB063204C76}">
            <xm:f>'Zoznam tímov a pretekárov'!$B$53</xm:f>
            <x14:dxf>
              <font>
                <strike val="0"/>
              </font>
              <fill>
                <patternFill patternType="none">
                  <bgColor auto="1"/>
                </patternFill>
              </fill>
            </x14:dxf>
          </x14:cfRule>
          <xm:sqref>K47</xm:sqref>
        </x14:conditionalFormatting>
        <x14:conditionalFormatting xmlns:xm="http://schemas.microsoft.com/office/excel/2006/main">
          <x14:cfRule type="cellIs" priority="12" operator="equal" id="{E2C8E65D-9763-4AC6-9D64-1CDAE39601CD}">
            <xm:f>'Zoznam tímov a pretekárov'!$B$52</xm:f>
            <x14:dxf>
              <fill>
                <patternFill>
                  <bgColor rgb="FFFF0000"/>
                </patternFill>
              </fill>
            </x14:dxf>
          </x14:cfRule>
          <xm:sqref>E47</xm:sqref>
        </x14:conditionalFormatting>
        <x14:conditionalFormatting xmlns:xm="http://schemas.microsoft.com/office/excel/2006/main">
          <x14:cfRule type="cellIs" priority="5" operator="equal" id="{E3AF330F-7B24-4A8A-A1C8-95F417FE085C}">
            <xm:f>'Zoznam tímov a pretekárov'!$B$51</xm:f>
            <x14:dxf>
              <fill>
                <patternFill>
                  <bgColor rgb="FFFFFF00"/>
                </patternFill>
              </fill>
            </x14:dxf>
          </x14:cfRule>
          <x14:cfRule type="cellIs" priority="6" operator="equal" id="{93149E3C-3044-484F-9BD9-23AEADBBF988}">
            <xm:f>'Zoznam tímov a pretekárov'!$B$50</xm:f>
            <x14:dxf>
              <fill>
                <patternFill>
                  <bgColor theme="3" tint="0.59996337778862885"/>
                </patternFill>
              </fill>
            </x14:dxf>
          </x14:cfRule>
          <x14:cfRule type="cellIs" priority="7" operator="equal" id="{00BC99EA-FE3B-4DB9-BA02-4874D844AA76}">
            <xm:f>'Zoznam tímov a pretekárov'!$B$53</xm:f>
            <x14:dxf>
              <font>
                <strike val="0"/>
              </font>
              <fill>
                <patternFill patternType="none">
                  <bgColor auto="1"/>
                </patternFill>
              </fill>
            </x14:dxf>
          </x14:cfRule>
          <xm:sqref>K49</xm:sqref>
        </x14:conditionalFormatting>
        <x14:conditionalFormatting xmlns:xm="http://schemas.microsoft.com/office/excel/2006/main">
          <x14:cfRule type="cellIs" priority="8" operator="equal" id="{23F8F8CE-7399-4BE8-8CDA-549ADFDC401B}">
            <xm:f>'Zoznam tímov a pretekárov'!$B$52</xm:f>
            <x14:dxf>
              <fill>
                <patternFill>
                  <bgColor rgb="FFFF0000"/>
                </patternFill>
              </fill>
            </x14:dxf>
          </x14:cfRule>
          <xm:sqref>E49</xm:sqref>
        </x14:conditionalFormatting>
        <x14:conditionalFormatting xmlns:xm="http://schemas.microsoft.com/office/excel/2006/main">
          <x14:cfRule type="cellIs" priority="1" operator="equal" id="{6983F123-2355-44BB-8515-6DE14D2A5AEB}">
            <xm:f>'Zoznam tímov a pretekárov'!$B$51</xm:f>
            <x14:dxf>
              <fill>
                <patternFill>
                  <bgColor rgb="FFFFFF00"/>
                </patternFill>
              </fill>
            </x14:dxf>
          </x14:cfRule>
          <x14:cfRule type="cellIs" priority="2" operator="equal" id="{519B2250-9645-4932-A5CA-EB4570C99CC3}">
            <xm:f>'Zoznam tímov a pretekárov'!$B$50</xm:f>
            <x14:dxf>
              <fill>
                <patternFill>
                  <bgColor theme="3" tint="0.59996337778862885"/>
                </patternFill>
              </fill>
            </x14:dxf>
          </x14:cfRule>
          <x14:cfRule type="cellIs" priority="3" operator="equal" id="{594A1DCC-611F-4146-930B-AE4804A007F9}">
            <xm:f>'Zoznam tímov a pretekárov'!$B$53</xm:f>
            <x14:dxf>
              <font>
                <strike val="0"/>
              </font>
              <fill>
                <patternFill patternType="none">
                  <bgColor auto="1"/>
                </patternFill>
              </fill>
            </x14:dxf>
          </x14:cfRule>
          <xm:sqref>K43</xm:sqref>
        </x14:conditionalFormatting>
        <x14:conditionalFormatting xmlns:xm="http://schemas.microsoft.com/office/excel/2006/main">
          <x14:cfRule type="cellIs" priority="4" operator="equal" id="{FC5229E9-707C-4A8E-94B9-AB7E697B2042}">
            <xm:f>'Zoznam tímov a pretekárov'!$B$52</xm:f>
            <x14:dxf>
              <fill>
                <patternFill>
                  <bgColor rgb="FFFF0000"/>
                </patternFill>
              </fill>
            </x14:dxf>
          </x14:cfRule>
          <xm:sqref>E43</xm:sqref>
        </x14:conditionalFormatting>
      </x14:conditionalFormattings>
    </ext>
    <ext xmlns:x14="http://schemas.microsoft.com/office/spreadsheetml/2009/9/main" uri="{CCE6A557-97BC-4b89-ADB6-D9C93CAAB3DF}">
      <x14:dataValidations xmlns:xm="http://schemas.microsoft.com/office/excel/2006/main" count="24">
        <x14:dataValidation type="list" allowBlank="1" showInputMessage="1" showErrorMessage="1" xr:uid="{00000000-0002-0000-0700-000001000000}">
          <x14:formula1>
            <xm:f>'Zoznam tímov a pretekárov'!$B$39:$I$39</xm:f>
          </x14:formula1>
          <xm:sqref>C41:D41 F41:G41 I41:J41 L41:M41</xm:sqref>
        </x14:dataValidation>
        <x14:dataValidation type="list" allowBlank="1" showInputMessage="1" showErrorMessage="1" xr:uid="{00000000-0002-0000-0700-000002000000}">
          <x14:formula1>
            <xm:f>'Zoznam tímov a pretekárov'!$B$41:$I$41</xm:f>
          </x14:formula1>
          <xm:sqref>C43:D43 F43:G43 I43:J43 L43:M43</xm:sqref>
        </x14:dataValidation>
        <x14:dataValidation type="list" allowBlank="1" showInputMessage="1" showErrorMessage="1" xr:uid="{00000000-0002-0000-0700-000003000000}">
          <x14:formula1>
            <xm:f>'Zoznam tímov a pretekárov'!$B$43:$I$43</xm:f>
          </x14:formula1>
          <xm:sqref>C45:D45 F45:G45 I45:J45 L45:M45</xm:sqref>
        </x14:dataValidation>
        <x14:dataValidation type="list" allowBlank="1" showInputMessage="1" showErrorMessage="1" xr:uid="{00000000-0002-0000-0700-000004000000}">
          <x14:formula1>
            <xm:f>'Zoznam tímov a pretekárov'!$B$45:$I$45</xm:f>
          </x14:formula1>
          <xm:sqref>L47:M47 I47:J47 F47:G47 C47:D47</xm:sqref>
        </x14:dataValidation>
        <x14:dataValidation type="list" allowBlank="1" showInputMessage="1" showErrorMessage="1" xr:uid="{00000000-0002-0000-0700-000005000000}">
          <x14:formula1>
            <xm:f>'Zoznam tímov a pretekárov'!$B$47:$I$47</xm:f>
          </x14:formula1>
          <xm:sqref>C49:D49 F49:G49 I49:J49 L49:M49</xm:sqref>
        </x14:dataValidation>
        <x14:dataValidation type="list" allowBlank="1" showInputMessage="1" showErrorMessage="1" xr:uid="{00000000-0002-0000-0700-000006000000}">
          <x14:formula1>
            <xm:f>'Zoznam tímov a pretekárov'!$B$31:$I$31</xm:f>
          </x14:formula1>
          <xm:sqref>C33:D33 F33:G33 I33:J33 L33:M33</xm:sqref>
        </x14:dataValidation>
        <x14:dataValidation type="list" allowBlank="1" showInputMessage="1" showErrorMessage="1" xr:uid="{00000000-0002-0000-0700-000007000000}">
          <x14:formula1>
            <xm:f>'Zoznam tímov a pretekárov'!$B$37:$I$37</xm:f>
          </x14:formula1>
          <xm:sqref>C39:D39 F39:G39 I39:J39 L39:M39</xm:sqref>
        </x14:dataValidation>
        <x14:dataValidation type="list" allowBlank="1" showInputMessage="1" showErrorMessage="1" xr:uid="{00000000-0002-0000-0700-000008000000}">
          <x14:formula1>
            <xm:f>'Zoznam tímov a pretekárov'!$B$35:$I$35</xm:f>
          </x14:formula1>
          <xm:sqref>C37:D37 F37:G37 I37:J37 L37:M37</xm:sqref>
        </x14:dataValidation>
        <x14:dataValidation type="list" allowBlank="1" showInputMessage="1" showErrorMessage="1" xr:uid="{00000000-0002-0000-0700-000009000000}">
          <x14:formula1>
            <xm:f>'Zoznam tímov a pretekárov'!$B$33:$I$33</xm:f>
          </x14:formula1>
          <xm:sqref>C35:D35 F35:G35 I35:J35 L35:M35</xm:sqref>
        </x14:dataValidation>
        <x14:dataValidation type="list" allowBlank="1" showInputMessage="1" showErrorMessage="1" xr:uid="{00000000-0002-0000-0700-00000A000000}">
          <x14:formula1>
            <xm:f>'Zoznam tímov a pretekárov'!$B$29:$I$29</xm:f>
          </x14:formula1>
          <xm:sqref>C31:D31 F31:G31 I31:J31 L31:M31</xm:sqref>
        </x14:dataValidation>
        <x14:dataValidation type="list" allowBlank="1" showInputMessage="1" showErrorMessage="1" xr:uid="{00000000-0002-0000-0700-00000B000000}">
          <x14:formula1>
            <xm:f>'Zoznam tímov a pretekárov'!$B$50:$B$53</xm:f>
          </x14:formula1>
          <xm:sqref>E5</xm:sqref>
        </x14:dataValidation>
        <x14:dataValidation type="list" allowBlank="1" showInputMessage="1" showErrorMessage="1" xr:uid="{00000000-0002-0000-0700-00000C000000}">
          <x14:formula1>
            <xm:f>'Zoznam tímov a pretekárov'!$B$27:$I$27</xm:f>
          </x14:formula1>
          <xm:sqref>C29:D29 F29:G29 I29:J29 L29:M29</xm:sqref>
        </x14:dataValidation>
        <x14:dataValidation type="list" allowBlank="1" showInputMessage="1" showErrorMessage="1" xr:uid="{00000000-0002-0000-0700-00000D000000}">
          <x14:formula1>
            <xm:f>'Zoznam tímov a pretekárov'!$B$7:$I$7</xm:f>
          </x14:formula1>
          <xm:sqref>C9:D9 F9:G9 I9:J9 L9:M9</xm:sqref>
        </x14:dataValidation>
        <x14:dataValidation type="list" allowBlank="1" showInputMessage="1" showErrorMessage="1" xr:uid="{00000000-0002-0000-0700-00000E000000}">
          <x14:formula1>
            <xm:f>'Zoznam tímov a pretekárov'!$B$9:$I$9</xm:f>
          </x14:formula1>
          <xm:sqref>L11:M11 I11:J11 C11:D11 F11:G11</xm:sqref>
        </x14:dataValidation>
        <x14:dataValidation type="list" showInputMessage="1" showErrorMessage="1" xr:uid="{00000000-0002-0000-0700-00000F000000}">
          <x14:formula1>
            <xm:f>'Zoznam tímov a pretekárov'!$B$11:$I$11</xm:f>
          </x14:formula1>
          <xm:sqref>C13:D13 F13:G13 I13:J13 L13:M13</xm:sqref>
        </x14:dataValidation>
        <x14:dataValidation type="list" allowBlank="1" showInputMessage="1" showErrorMessage="1" xr:uid="{00000000-0002-0000-0700-000010000000}">
          <x14:formula1>
            <xm:f>'Zoznam tímov a pretekárov'!$B$13:$I$13</xm:f>
          </x14:formula1>
          <xm:sqref>L15:M15 I15:J15 C15:D15 F15:G15</xm:sqref>
        </x14:dataValidation>
        <x14:dataValidation type="list" allowBlank="1" showInputMessage="1" showErrorMessage="1" xr:uid="{00000000-0002-0000-0700-000011000000}">
          <x14:formula1>
            <xm:f>'Zoznam tímov a pretekárov'!$B$15:$I$15</xm:f>
          </x14:formula1>
          <xm:sqref>C17:D17 F17:G17 I17:J17 L17:M17</xm:sqref>
        </x14:dataValidation>
        <x14:dataValidation type="list" allowBlank="1" showInputMessage="1" showErrorMessage="1" xr:uid="{00000000-0002-0000-0700-000012000000}">
          <x14:formula1>
            <xm:f>'Zoznam tímov a pretekárov'!$B$17:$I$17</xm:f>
          </x14:formula1>
          <xm:sqref>L19:M19 I19:J19 C19:D19 F19:G19</xm:sqref>
        </x14:dataValidation>
        <x14:dataValidation type="list" allowBlank="1" showInputMessage="1" showErrorMessage="1" xr:uid="{00000000-0002-0000-0700-000013000000}">
          <x14:formula1>
            <xm:f>'Zoznam tímov a pretekárov'!$B$19:$I$19</xm:f>
          </x14:formula1>
          <xm:sqref>C21:D21 F21:G21 I21:J21 L21:M21</xm:sqref>
        </x14:dataValidation>
        <x14:dataValidation type="list" allowBlank="1" showInputMessage="1" showErrorMessage="1" xr:uid="{00000000-0002-0000-0700-000014000000}">
          <x14:formula1>
            <xm:f>'Zoznam tímov a pretekárov'!$B$21:$I$21</xm:f>
          </x14:formula1>
          <xm:sqref>L23:M23 I23:J23 C23:D23 F23:G23</xm:sqref>
        </x14:dataValidation>
        <x14:dataValidation type="list" allowBlank="1" showInputMessage="1" showErrorMessage="1" xr:uid="{00000000-0002-0000-0700-000015000000}">
          <x14:formula1>
            <xm:f>'Zoznam tímov a pretekárov'!$B$23:$I$23</xm:f>
          </x14:formula1>
          <xm:sqref>C25:D25 F25:G25 I25:J25 L25:M25</xm:sqref>
        </x14:dataValidation>
        <x14:dataValidation type="list" allowBlank="1" showInputMessage="1" showErrorMessage="1" xr:uid="{00000000-0002-0000-0700-000016000000}">
          <x14:formula1>
            <xm:f>'Zoznam tímov a pretekárov'!$B$25:$I$25</xm:f>
          </x14:formula1>
          <xm:sqref>L27:M27 I27:J27 C27:D27 F27:G27</xm:sqref>
        </x14:dataValidation>
        <x14:dataValidation type="list" allowBlank="1" showInputMessage="1" showErrorMessage="1" xr:uid="{00000000-0002-0000-0700-000017000000}">
          <x14:formula1>
            <xm:f>'Zoznam tímov a pretekárov'!$B$3:$I$3</xm:f>
          </x14:formula1>
          <xm:sqref>L5:M5 F5:G5 I5:J5 C5</xm:sqref>
        </x14:dataValidation>
        <x14:dataValidation type="list" allowBlank="1" showInputMessage="1" showErrorMessage="1" xr:uid="{00000000-0002-0000-0700-000018000000}">
          <x14:formula1>
            <xm:f>'Zoznam tímov a pretekárov'!$B$5:$I$5</xm:f>
          </x14:formula1>
          <xm:sqref>L7:M7 I7:J7 C7:D7 F7:G7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51"/>
  <sheetViews>
    <sheetView showGridLines="0" zoomScale="85" zoomScaleNormal="85" workbookViewId="0">
      <selection activeCell="C5" sqref="C5:D5"/>
    </sheetView>
  </sheetViews>
  <sheetFormatPr defaultRowHeight="13.2" x14ac:dyDescent="0.25"/>
  <cols>
    <col min="1" max="1" width="5" style="8" customWidth="1"/>
    <col min="2" max="2" width="22.88671875" style="8" customWidth="1"/>
    <col min="3" max="3" width="5.6640625" style="8" customWidth="1"/>
    <col min="4" max="4" width="9.6640625" style="8" customWidth="1"/>
    <col min="5" max="5" width="5.33203125" style="8"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9.6640625" customWidth="1"/>
    <col min="17" max="17" width="6.109375" customWidth="1"/>
    <col min="18" max="18" width="2.6640625" customWidth="1"/>
    <col min="19" max="19" width="4.5546875" customWidth="1"/>
    <col min="20" max="20" width="15.109375" customWidth="1"/>
    <col min="21" max="21" width="15.5546875" customWidth="1"/>
    <col min="22" max="22" width="11.109375" customWidth="1"/>
    <col min="23" max="23" width="8.441406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4" width="9.109375" customWidth="1"/>
    <col min="45" max="45" width="5.6640625" customWidth="1"/>
    <col min="46" max="46" width="9" customWidth="1"/>
    <col min="47" max="47" width="5.109375" customWidth="1"/>
    <col min="48" max="48" width="6.6640625" customWidth="1"/>
    <col min="49" max="49" width="4.44140625" customWidth="1"/>
    <col min="50" max="50" width="5.44140625" customWidth="1"/>
    <col min="51" max="51" width="8" customWidth="1"/>
    <col min="52" max="52" width="9.109375" customWidth="1"/>
    <col min="53" max="53" width="10.6640625" customWidth="1"/>
    <col min="54" max="54" width="9.109375" customWidth="1"/>
  </cols>
  <sheetData>
    <row r="1" spans="1:52" ht="18.75" customHeight="1" thickBot="1" x14ac:dyDescent="0.45">
      <c r="A1" s="200" t="s">
        <v>145</v>
      </c>
      <c r="B1" s="201"/>
      <c r="C1" s="174" t="s">
        <v>270</v>
      </c>
      <c r="D1" s="174"/>
      <c r="E1" s="174"/>
      <c r="F1" s="174"/>
      <c r="G1" s="174"/>
      <c r="H1" s="174"/>
      <c r="I1" s="174"/>
      <c r="J1" s="174"/>
      <c r="K1" s="174"/>
      <c r="L1" s="174"/>
      <c r="M1" s="174"/>
      <c r="N1" s="174"/>
      <c r="O1" s="174"/>
      <c r="P1" s="174"/>
      <c r="Q1" s="175"/>
      <c r="T1" s="209" t="s">
        <v>48</v>
      </c>
      <c r="U1" s="210"/>
      <c r="V1" s="211"/>
    </row>
    <row r="2" spans="1:52" ht="13.5" customHeight="1" x14ac:dyDescent="0.25">
      <c r="A2" s="180"/>
      <c r="B2" s="176" t="s">
        <v>18</v>
      </c>
      <c r="C2" s="177" t="s">
        <v>4</v>
      </c>
      <c r="D2" s="178"/>
      <c r="E2" s="179"/>
      <c r="F2" s="177" t="s">
        <v>5</v>
      </c>
      <c r="G2" s="178"/>
      <c r="H2" s="179"/>
      <c r="I2" s="177" t="s">
        <v>6</v>
      </c>
      <c r="J2" s="178"/>
      <c r="K2" s="179"/>
      <c r="L2" s="177" t="s">
        <v>7</v>
      </c>
      <c r="M2" s="178"/>
      <c r="N2" s="178"/>
      <c r="O2" s="202" t="s">
        <v>13</v>
      </c>
      <c r="P2" s="202" t="s">
        <v>14</v>
      </c>
      <c r="Q2" s="205" t="s">
        <v>11</v>
      </c>
      <c r="T2" s="212" t="s">
        <v>49</v>
      </c>
      <c r="U2" s="215" t="s">
        <v>141</v>
      </c>
      <c r="V2" s="218" t="s">
        <v>1</v>
      </c>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row>
    <row r="3" spans="1:52" ht="12" customHeight="1" x14ac:dyDescent="0.25">
      <c r="A3" s="180"/>
      <c r="B3" s="176"/>
      <c r="C3" s="181" t="s">
        <v>8</v>
      </c>
      <c r="D3" s="182"/>
      <c r="E3" s="183"/>
      <c r="F3" s="181" t="s">
        <v>8</v>
      </c>
      <c r="G3" s="182"/>
      <c r="H3" s="183"/>
      <c r="I3" s="181" t="s">
        <v>8</v>
      </c>
      <c r="J3" s="182"/>
      <c r="K3" s="183"/>
      <c r="L3" s="181" t="s">
        <v>8</v>
      </c>
      <c r="M3" s="182"/>
      <c r="N3" s="182"/>
      <c r="O3" s="203"/>
      <c r="P3" s="203"/>
      <c r="Q3" s="205"/>
      <c r="T3" s="213"/>
      <c r="U3" s="216"/>
      <c r="V3" s="219"/>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row>
    <row r="4" spans="1:52" ht="15.9" customHeight="1" thickBot="1" x14ac:dyDescent="0.3">
      <c r="A4" s="180"/>
      <c r="B4" s="176"/>
      <c r="C4" s="66" t="s">
        <v>9</v>
      </c>
      <c r="D4" s="67" t="s">
        <v>10</v>
      </c>
      <c r="E4" s="68" t="s">
        <v>0</v>
      </c>
      <c r="F4" s="66" t="s">
        <v>9</v>
      </c>
      <c r="G4" s="67" t="s">
        <v>10</v>
      </c>
      <c r="H4" s="68" t="s">
        <v>0</v>
      </c>
      <c r="I4" s="66" t="s">
        <v>9</v>
      </c>
      <c r="J4" s="67" t="s">
        <v>10</v>
      </c>
      <c r="K4" s="68" t="s">
        <v>0</v>
      </c>
      <c r="L4" s="66" t="s">
        <v>9</v>
      </c>
      <c r="M4" s="67" t="s">
        <v>10</v>
      </c>
      <c r="N4" s="69" t="s">
        <v>0</v>
      </c>
      <c r="O4" s="204"/>
      <c r="P4" s="204"/>
      <c r="Q4" s="205"/>
      <c r="T4" s="214"/>
      <c r="U4" s="217"/>
      <c r="V4" s="220"/>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row>
    <row r="5" spans="1:52" ht="15.9" customHeight="1" x14ac:dyDescent="0.25">
      <c r="A5" s="154">
        <v>1</v>
      </c>
      <c r="B5" s="156" t="str">
        <f>'Zoznam tímov a pretekárov'!A3</f>
        <v>Bratislava III. -                     My fishing SR</v>
      </c>
      <c r="C5" s="158"/>
      <c r="D5" s="159"/>
      <c r="E5" s="81"/>
      <c r="F5" s="158"/>
      <c r="G5" s="188"/>
      <c r="H5" s="81"/>
      <c r="I5" s="158"/>
      <c r="J5" s="188"/>
      <c r="K5" s="81"/>
      <c r="L5" s="158"/>
      <c r="M5" s="188"/>
      <c r="N5" s="81"/>
      <c r="O5" s="160">
        <f>SUM(E6+H6+K6+N6)</f>
        <v>0</v>
      </c>
      <c r="P5" s="162">
        <f>SUM(D6+G6+J6+M6)</f>
        <v>0</v>
      </c>
      <c r="Q5" s="197">
        <f>AD6</f>
        <v>1</v>
      </c>
      <c r="T5" s="191">
        <f>O5+'3.kolo'!T5</f>
        <v>68</v>
      </c>
      <c r="U5" s="193">
        <f>P5+'3.kolo'!U5</f>
        <v>132185</v>
      </c>
      <c r="V5" s="195">
        <f>AZ6</f>
        <v>14</v>
      </c>
      <c r="Y5" s="166" t="s">
        <v>21</v>
      </c>
      <c r="Z5" s="167"/>
      <c r="AA5" s="167"/>
      <c r="AB5" s="167"/>
      <c r="AC5" s="167"/>
      <c r="AD5" s="168"/>
      <c r="AE5" s="166" t="s">
        <v>22</v>
      </c>
      <c r="AF5" s="167"/>
      <c r="AG5" s="167"/>
      <c r="AH5" s="168"/>
      <c r="AI5" s="166" t="s">
        <v>23</v>
      </c>
      <c r="AJ5" s="167"/>
      <c r="AK5" s="167"/>
      <c r="AL5" s="168"/>
      <c r="AM5" s="166" t="s">
        <v>24</v>
      </c>
      <c r="AN5" s="167"/>
      <c r="AO5" s="167"/>
      <c r="AP5" s="168"/>
      <c r="AQ5" s="166" t="s">
        <v>25</v>
      </c>
      <c r="AR5" s="167"/>
      <c r="AS5" s="167"/>
      <c r="AT5" s="168"/>
      <c r="AU5" s="21" t="s">
        <v>51</v>
      </c>
    </row>
    <row r="6" spans="1:52" ht="15.9" customHeight="1" thickBot="1" x14ac:dyDescent="0.3">
      <c r="A6" s="155"/>
      <c r="B6" s="157"/>
      <c r="C6" s="27"/>
      <c r="D6" s="28"/>
      <c r="E6" s="32">
        <f>IF(ISBLANK(D6),0,IF(ISBLANK(C5),0,IF(E5 = "D",MAX($A$5:$A$50) + 1,AH6)))</f>
        <v>0</v>
      </c>
      <c r="F6" s="27"/>
      <c r="G6" s="28"/>
      <c r="H6" s="32">
        <f>IF(ISBLANK(G6),0,IF(ISBLANK(F5),0,IF(H5 = "D",MAX($A$5:$A$50) + 1,AL6)))</f>
        <v>0</v>
      </c>
      <c r="I6" s="27"/>
      <c r="J6" s="28"/>
      <c r="K6" s="32">
        <f>IF(ISBLANK(J6),0,IF(ISBLANK(I5),0,IF(K5 = "D",MAX($A$5:$A$50) + 1,AP6)))</f>
        <v>0</v>
      </c>
      <c r="L6" s="85"/>
      <c r="M6" s="28"/>
      <c r="N6" s="32">
        <f>IF(ISBLANK(M6),0,IF(ISBLANK(L5),0,IF(N5 = "D",MAX($A$5:$A$50) + 1,AT6)))</f>
        <v>0</v>
      </c>
      <c r="O6" s="161"/>
      <c r="P6" s="163"/>
      <c r="Q6" s="198"/>
      <c r="T6" s="192"/>
      <c r="U6" s="194"/>
      <c r="V6" s="196"/>
      <c r="Y6" s="12">
        <f>O5</f>
        <v>0</v>
      </c>
      <c r="Z6" s="13">
        <f>P5</f>
        <v>0</v>
      </c>
      <c r="AA6" s="8">
        <f>RANK(Y6,$Y$6:$Y$26,1)</f>
        <v>1</v>
      </c>
      <c r="AB6" s="8">
        <f>RANK(Z6,$Z$6:$Z$26,0)</f>
        <v>1</v>
      </c>
      <c r="AC6" s="8">
        <f>AA6+AB6*0.00001</f>
        <v>1.0000100000000001</v>
      </c>
      <c r="AD6" s="24">
        <f>RANK(AC6,$AC$6:$AC$26,1)</f>
        <v>1</v>
      </c>
      <c r="AE6" s="17">
        <f>D6</f>
        <v>0</v>
      </c>
      <c r="AF6" s="18">
        <f t="shared" ref="AF6:AF28" si="0">IF(D5="d",MAX($A$5:$A$50) +1,RANK(AE6,$AE$6:$AE$28,0))</f>
        <v>1</v>
      </c>
      <c r="AG6" s="8">
        <f>COUNTIF($AF$6:$AF$28,AF6)</f>
        <v>23</v>
      </c>
      <c r="AH6" s="22">
        <f>IF(AG6 &gt; 1,IF(MOD(AG6,2) = 0,((AF6*2+AG6-1)/2),(AF6*2+AG6-1)/2),IF(AG6=1,AF6,(AF6*2+AG6-1)/2))</f>
        <v>12</v>
      </c>
      <c r="AI6" s="17">
        <f>G6</f>
        <v>0</v>
      </c>
      <c r="AJ6">
        <f t="shared" ref="AJ6:AJ28" si="1">IF(F5="d",MAX($A$5:$A$50) +1,RANK(AI6,$AI$6:$AI$28,0))</f>
        <v>1</v>
      </c>
      <c r="AK6" s="8">
        <f>COUNTIF($AJ$6:$AJ$28,AJ6)</f>
        <v>23</v>
      </c>
      <c r="AL6" s="22">
        <f>IF(AK6 &gt; 1,IF(MOD(AK6,2) = 0,((AJ6*2+AK6-1)/2),(AJ6*2+AK6-1)/2),IF(AK6=1,AJ6,(AJ6*2+AK6-1)/2))</f>
        <v>12</v>
      </c>
      <c r="AM6" s="17">
        <f>J6</f>
        <v>0</v>
      </c>
      <c r="AN6" s="18">
        <f t="shared" ref="AN6:AN28" si="2">IF(J5="d",MAX($A$5:$A$50) +1,RANK(AM6,$AM$6:$AM$28,0))</f>
        <v>1</v>
      </c>
      <c r="AO6" s="8">
        <f>COUNTIF($AN$6:$AN$28,AN6)</f>
        <v>23</v>
      </c>
      <c r="AP6" s="22">
        <f>IF(AO6 &gt; 1,IF(MOD(AO6,2) = 0,((AN6*2+AO6-1)/2),(AN6*2+AO6-1)/2),IF(AO6=1,AN6,(AN6*2+AO6-1)/2))</f>
        <v>12</v>
      </c>
      <c r="AQ6" s="17">
        <f>M6</f>
        <v>0</v>
      </c>
      <c r="AR6" s="18">
        <f t="shared" ref="AR6:AR28" si="3">IF(M5="d",MAX($A$5:$A$50) +1,RANK(AQ6,$AQ$6:$AQ$28,0))</f>
        <v>1</v>
      </c>
      <c r="AS6" s="8">
        <f>COUNTIF($AR$6:$AR$28,AR6)</f>
        <v>23</v>
      </c>
      <c r="AT6" s="22">
        <f>IF(AS6 &gt; 1,IF(MOD(AS6,2) = 0,((AR6*2+AS6-1)/2),(AR6*2+AS6-1)/2),IF(AS6=1,AR6,(AR6*2+AS6-1)/2))</f>
        <v>12</v>
      </c>
      <c r="AU6" s="11">
        <f>T5</f>
        <v>68</v>
      </c>
      <c r="AV6" s="11">
        <f>U5</f>
        <v>132185</v>
      </c>
      <c r="AW6">
        <f>RANK(AU6,$AU$6:$AU$26,1)</f>
        <v>14</v>
      </c>
      <c r="AX6">
        <f>RANK(AV6,$AV$6:$AV$26,0)</f>
        <v>13</v>
      </c>
      <c r="AY6">
        <f>AW6+AX6*0.00001</f>
        <v>14.00013</v>
      </c>
      <c r="AZ6">
        <f>RANK(AY6,$AY$6:$AY$26,1)</f>
        <v>14</v>
      </c>
    </row>
    <row r="7" spans="1:52" ht="15.9" customHeight="1" x14ac:dyDescent="0.25">
      <c r="A7" s="154">
        <v>2</v>
      </c>
      <c r="B7" s="156" t="str">
        <f>'Zoznam tímov a pretekárov'!A5</f>
        <v>Bratislava V.                  - Abramis A</v>
      </c>
      <c r="C7" s="158"/>
      <c r="D7" s="159"/>
      <c r="E7" s="81"/>
      <c r="F7" s="158"/>
      <c r="G7" s="159"/>
      <c r="H7" s="81"/>
      <c r="I7" s="158"/>
      <c r="J7" s="159"/>
      <c r="K7" s="81"/>
      <c r="L7" s="158"/>
      <c r="M7" s="159"/>
      <c r="N7" s="81"/>
      <c r="O7" s="160">
        <f>SUM(E8+H8+K8+N8)</f>
        <v>0</v>
      </c>
      <c r="P7" s="162">
        <f>SUM(D8+G8+J8+M8)</f>
        <v>0</v>
      </c>
      <c r="Q7" s="197">
        <f>AD7</f>
        <v>1</v>
      </c>
      <c r="T7" s="191">
        <f>O7+'3.kolo'!T7</f>
        <v>66</v>
      </c>
      <c r="U7" s="193">
        <f>P7+'3.kolo'!U7</f>
        <v>115125</v>
      </c>
      <c r="V7" s="195">
        <f>AZ7</f>
        <v>13</v>
      </c>
      <c r="Y7" s="12">
        <f>O7</f>
        <v>0</v>
      </c>
      <c r="Z7" s="13">
        <f>P7</f>
        <v>0</v>
      </c>
      <c r="AA7" s="8">
        <f t="shared" ref="AA7:AA25" si="4">RANK(Y7,$Y$6:$Y$26,1)</f>
        <v>1</v>
      </c>
      <c r="AB7" s="8">
        <f t="shared" ref="AB7:AB26" si="5">RANK(Z7,$Z$6:$Z$26,0)</f>
        <v>1</v>
      </c>
      <c r="AC7" s="8">
        <f t="shared" ref="AC7:AC26" si="6">AA7+AB7*0.00001</f>
        <v>1.0000100000000001</v>
      </c>
      <c r="AD7" s="24">
        <f t="shared" ref="AD7:AD26" si="7">RANK(AC7,$AC$6:$AC$26,1)</f>
        <v>1</v>
      </c>
      <c r="AE7" s="17">
        <f>D8</f>
        <v>0</v>
      </c>
      <c r="AF7" s="18">
        <f t="shared" si="0"/>
        <v>1</v>
      </c>
      <c r="AG7" s="8">
        <f t="shared" ref="AG7:AG28" si="8">COUNTIF($AF$6:$AF$28,AF7)</f>
        <v>23</v>
      </c>
      <c r="AH7" s="22">
        <f t="shared" ref="AH7:AH28" si="9">IF(AG7 &gt; 1,IF(MOD(AG7,2) = 0,((AF7*2+AG7-1)/2),(AF7*2+AG7-1)/2),IF(AG7=1,AF7,(AF7*2+AG7-1)/2))</f>
        <v>12</v>
      </c>
      <c r="AI7" s="17">
        <f>G8</f>
        <v>0</v>
      </c>
      <c r="AJ7">
        <f t="shared" si="1"/>
        <v>1</v>
      </c>
      <c r="AK7" s="8">
        <f t="shared" ref="AK7:AK28" si="10">COUNTIF($AJ$6:$AJ$28,AJ7)</f>
        <v>23</v>
      </c>
      <c r="AL7" s="22">
        <f t="shared" ref="AL7:AL28" si="11">IF(AK7 &gt; 1,IF(MOD(AK7,2) = 0,((AJ7*2+AK7-1)/2),(AJ7*2+AK7-1)/2),IF(AK7=1,AJ7,(AJ7*2+AK7-1)/2))</f>
        <v>12</v>
      </c>
      <c r="AM7" s="17">
        <f>J8</f>
        <v>0</v>
      </c>
      <c r="AN7" s="18">
        <f t="shared" si="2"/>
        <v>1</v>
      </c>
      <c r="AO7" s="8">
        <f t="shared" ref="AO7:AO28" si="12">COUNTIF($AN$6:$AN$28,AN7)</f>
        <v>23</v>
      </c>
      <c r="AP7" s="22">
        <f t="shared" ref="AP7:AP28" si="13">IF(AO7 &gt; 1,IF(MOD(AO7,2) = 0,((AN7*2+AO7-1)/2),(AN7*2+AO7-1)/2),IF(AO7=1,AN7,(AN7*2+AO7-1)/2))</f>
        <v>12</v>
      </c>
      <c r="AQ7" s="17">
        <f>M8</f>
        <v>0</v>
      </c>
      <c r="AR7" s="18">
        <f t="shared" si="3"/>
        <v>1</v>
      </c>
      <c r="AS7" s="8">
        <f t="shared" ref="AS7:AS28" si="14">COUNTIF($AR$6:$AR$28,AR7)</f>
        <v>23</v>
      </c>
      <c r="AT7" s="22">
        <f t="shared" ref="AT7:AT28" si="15">IF(AS7 &gt; 1,IF(MOD(AS7,2) = 0,((AR7*2+AS7-1)/2),(AR7*2+AS7-1)/2),IF(AS7=1,AR7,(AR7*2+AS7-1)/2))</f>
        <v>12</v>
      </c>
      <c r="AU7" s="11">
        <f>T7</f>
        <v>66</v>
      </c>
      <c r="AV7" s="11">
        <f>U7</f>
        <v>115125</v>
      </c>
      <c r="AW7">
        <f t="shared" ref="AW7:AW25" si="16">RANK(AU7,$AU$6:$AU$26,1)</f>
        <v>13</v>
      </c>
      <c r="AX7">
        <f t="shared" ref="AX7:AX25" si="17">RANK(AV7,$AV$6:$AV$26,0)</f>
        <v>14</v>
      </c>
      <c r="AY7">
        <f t="shared" ref="AY7:AY26" si="18">AW7+AX7*0.00001</f>
        <v>13.00014</v>
      </c>
      <c r="AZ7">
        <f t="shared" ref="AZ7:AZ26" si="19">RANK(AY7,$AY$6:$AY$26,1)</f>
        <v>13</v>
      </c>
    </row>
    <row r="8" spans="1:52" ht="15.9" customHeight="1" thickBot="1" x14ac:dyDescent="0.3">
      <c r="A8" s="155"/>
      <c r="B8" s="157"/>
      <c r="C8" s="27"/>
      <c r="D8" s="28"/>
      <c r="E8" s="32">
        <f>IF(ISBLANK(D8),0,IF(ISBLANK(C7),0,IF(E7 = "D",MAX($A$5:$A$50) + 1,AH7)))</f>
        <v>0</v>
      </c>
      <c r="F8" s="27"/>
      <c r="G8" s="28"/>
      <c r="H8" s="32">
        <f>IF(ISBLANK(G8),0,IF(ISBLANK(F7),0,IF(H7 = "D",MAX($A$5:$A$50) + 1,AL7)))</f>
        <v>0</v>
      </c>
      <c r="I8" s="27"/>
      <c r="J8" s="28"/>
      <c r="K8" s="32">
        <f>IF(ISBLANK(J8),0,IF(ISBLANK(I7),0,IF(K7 = "D",MAX($A$5:$A$50) + 1,AP7)))</f>
        <v>0</v>
      </c>
      <c r="L8" s="85"/>
      <c r="M8" s="28"/>
      <c r="N8" s="32">
        <f>IF(ISBLANK(M8),0,IF(ISBLANK(L7),0,IF(N7 = "D",MAX($A$5:$A$50) + 1,AT7)))</f>
        <v>0</v>
      </c>
      <c r="O8" s="161"/>
      <c r="P8" s="163"/>
      <c r="Q8" s="198"/>
      <c r="T8" s="192"/>
      <c r="U8" s="194"/>
      <c r="V8" s="196"/>
      <c r="Y8" s="12">
        <f>O9</f>
        <v>0</v>
      </c>
      <c r="Z8" s="13">
        <f>P9</f>
        <v>0</v>
      </c>
      <c r="AA8" s="8">
        <f t="shared" si="4"/>
        <v>1</v>
      </c>
      <c r="AB8" s="8">
        <f t="shared" si="5"/>
        <v>1</v>
      </c>
      <c r="AC8" s="8">
        <f t="shared" si="6"/>
        <v>1.0000100000000001</v>
      </c>
      <c r="AD8" s="24">
        <f t="shared" si="7"/>
        <v>1</v>
      </c>
      <c r="AE8" s="17">
        <f>D10</f>
        <v>0</v>
      </c>
      <c r="AF8" s="18">
        <f t="shared" si="0"/>
        <v>1</v>
      </c>
      <c r="AG8" s="8">
        <f t="shared" si="8"/>
        <v>23</v>
      </c>
      <c r="AH8" s="22">
        <f t="shared" si="9"/>
        <v>12</v>
      </c>
      <c r="AI8" s="17">
        <f>G10</f>
        <v>0</v>
      </c>
      <c r="AJ8">
        <f t="shared" si="1"/>
        <v>1</v>
      </c>
      <c r="AK8" s="8">
        <f t="shared" si="10"/>
        <v>23</v>
      </c>
      <c r="AL8" s="22">
        <f t="shared" si="11"/>
        <v>12</v>
      </c>
      <c r="AM8" s="17">
        <f>J10</f>
        <v>0</v>
      </c>
      <c r="AN8" s="18">
        <f t="shared" si="2"/>
        <v>1</v>
      </c>
      <c r="AO8" s="8">
        <f t="shared" si="12"/>
        <v>23</v>
      </c>
      <c r="AP8" s="22">
        <f t="shared" si="13"/>
        <v>12</v>
      </c>
      <c r="AQ8" s="17">
        <f>M10</f>
        <v>0</v>
      </c>
      <c r="AR8" s="18">
        <f t="shared" si="3"/>
        <v>1</v>
      </c>
      <c r="AS8" s="8">
        <f t="shared" si="14"/>
        <v>23</v>
      </c>
      <c r="AT8" s="22">
        <f t="shared" si="15"/>
        <v>12</v>
      </c>
      <c r="AU8" s="11">
        <f>T9</f>
        <v>102</v>
      </c>
      <c r="AV8" s="11">
        <f>U9</f>
        <v>0</v>
      </c>
      <c r="AW8">
        <f t="shared" si="16"/>
        <v>15</v>
      </c>
      <c r="AX8">
        <f t="shared" si="17"/>
        <v>15</v>
      </c>
      <c r="AY8">
        <f t="shared" si="18"/>
        <v>15.00015</v>
      </c>
      <c r="AZ8">
        <f t="shared" si="19"/>
        <v>15</v>
      </c>
    </row>
    <row r="9" spans="1:52" ht="15.9" customHeight="1" x14ac:dyDescent="0.25">
      <c r="A9" s="169">
        <v>3</v>
      </c>
      <c r="B9" s="156" t="str">
        <f>'Zoznam tímov a pretekárov'!A7</f>
        <v>Dunajská Lužná MVDE</v>
      </c>
      <c r="C9" s="158"/>
      <c r="D9" s="159"/>
      <c r="E9" s="81"/>
      <c r="F9" s="158"/>
      <c r="G9" s="159"/>
      <c r="H9" s="81"/>
      <c r="I9" s="158"/>
      <c r="J9" s="159"/>
      <c r="K9" s="81"/>
      <c r="L9" s="158"/>
      <c r="M9" s="159"/>
      <c r="N9" s="81"/>
      <c r="O9" s="160">
        <f>SUM(E10+H10+K10+N10)</f>
        <v>0</v>
      </c>
      <c r="P9" s="162">
        <f>SUM(D10+G10+J10+M10)</f>
        <v>0</v>
      </c>
      <c r="Q9" s="197">
        <f>AD8</f>
        <v>1</v>
      </c>
      <c r="T9" s="191">
        <f>O9+'3.kolo'!T9</f>
        <v>102</v>
      </c>
      <c r="U9" s="193">
        <f>P9+'3.kolo'!U9</f>
        <v>0</v>
      </c>
      <c r="V9" s="195">
        <f>AZ8</f>
        <v>15</v>
      </c>
      <c r="Y9" s="12">
        <f>O11</f>
        <v>0</v>
      </c>
      <c r="Z9" s="13">
        <f>P11</f>
        <v>0</v>
      </c>
      <c r="AA9" s="8">
        <f t="shared" si="4"/>
        <v>1</v>
      </c>
      <c r="AB9" s="8">
        <f t="shared" si="5"/>
        <v>1</v>
      </c>
      <c r="AC9" s="8">
        <f t="shared" si="6"/>
        <v>1.0000100000000001</v>
      </c>
      <c r="AD9" s="24">
        <f t="shared" si="7"/>
        <v>1</v>
      </c>
      <c r="AE9" s="17">
        <f>D12</f>
        <v>0</v>
      </c>
      <c r="AF9" s="18">
        <f t="shared" si="0"/>
        <v>1</v>
      </c>
      <c r="AG9" s="8">
        <f t="shared" si="8"/>
        <v>23</v>
      </c>
      <c r="AH9" s="22">
        <f t="shared" si="9"/>
        <v>12</v>
      </c>
      <c r="AI9" s="17">
        <f>G12</f>
        <v>0</v>
      </c>
      <c r="AJ9">
        <f t="shared" si="1"/>
        <v>1</v>
      </c>
      <c r="AK9" s="8">
        <f t="shared" si="10"/>
        <v>23</v>
      </c>
      <c r="AL9" s="22">
        <f t="shared" si="11"/>
        <v>12</v>
      </c>
      <c r="AM9" s="17">
        <f>J12</f>
        <v>0</v>
      </c>
      <c r="AN9" s="18">
        <f t="shared" si="2"/>
        <v>1</v>
      </c>
      <c r="AO9" s="8">
        <f t="shared" si="12"/>
        <v>23</v>
      </c>
      <c r="AP9" s="22">
        <f t="shared" si="13"/>
        <v>12</v>
      </c>
      <c r="AQ9" s="17">
        <f>M12</f>
        <v>0</v>
      </c>
      <c r="AR9" s="18">
        <f t="shared" si="3"/>
        <v>1</v>
      </c>
      <c r="AS9" s="8">
        <f t="shared" si="14"/>
        <v>23</v>
      </c>
      <c r="AT9" s="22">
        <f t="shared" si="15"/>
        <v>12</v>
      </c>
      <c r="AU9" s="11">
        <f>T11</f>
        <v>37</v>
      </c>
      <c r="AV9" s="11">
        <f>U11</f>
        <v>209900</v>
      </c>
      <c r="AW9">
        <f t="shared" si="16"/>
        <v>4</v>
      </c>
      <c r="AX9">
        <f t="shared" si="17"/>
        <v>3</v>
      </c>
      <c r="AY9">
        <f t="shared" si="18"/>
        <v>4.0000299999999998</v>
      </c>
      <c r="AZ9">
        <f t="shared" si="19"/>
        <v>4</v>
      </c>
    </row>
    <row r="10" spans="1:52" ht="15.9" customHeight="1" thickBot="1" x14ac:dyDescent="0.3">
      <c r="A10" s="169"/>
      <c r="B10" s="157"/>
      <c r="C10" s="27"/>
      <c r="D10" s="28"/>
      <c r="E10" s="32">
        <f>IF(ISBLANK(D10),0,IF(ISBLANK(C9),0,IF(E9 = "D",MAX($A$5:$A$50) + 1,AH8)))</f>
        <v>0</v>
      </c>
      <c r="F10" s="27"/>
      <c r="G10" s="28"/>
      <c r="H10" s="32">
        <f>IF(ISBLANK(G10),0,IF(ISBLANK(F9),0,IF(H9 = "D",MAX($A$5:$A$50) + 1,AL8)))</f>
        <v>0</v>
      </c>
      <c r="I10" s="85"/>
      <c r="J10" s="28"/>
      <c r="K10" s="32">
        <f>IF(ISBLANK(J10),0,IF(ISBLANK(I9),0,IF(K9 = "D",MAX($A$5:$A$50) + 1,AP8)))</f>
        <v>0</v>
      </c>
      <c r="L10" s="27"/>
      <c r="M10" s="28"/>
      <c r="N10" s="32">
        <f>IF(ISBLANK(M10),0,IF(ISBLANK(L9),0,IF(N9 = "D",MAX($A$5:$A$50) + 1,AT8)))</f>
        <v>0</v>
      </c>
      <c r="O10" s="161"/>
      <c r="P10" s="163"/>
      <c r="Q10" s="198"/>
      <c r="T10" s="192"/>
      <c r="U10" s="194"/>
      <c r="V10" s="196"/>
      <c r="Y10" s="12">
        <f>O13</f>
        <v>0</v>
      </c>
      <c r="Z10" s="13">
        <f>P13</f>
        <v>0</v>
      </c>
      <c r="AA10" s="8">
        <f t="shared" si="4"/>
        <v>1</v>
      </c>
      <c r="AB10" s="8">
        <f t="shared" si="5"/>
        <v>1</v>
      </c>
      <c r="AC10" s="8">
        <f t="shared" si="6"/>
        <v>1.0000100000000001</v>
      </c>
      <c r="AD10" s="24">
        <f t="shared" si="7"/>
        <v>1</v>
      </c>
      <c r="AE10" s="17">
        <f>D14</f>
        <v>0</v>
      </c>
      <c r="AF10" s="18">
        <f t="shared" si="0"/>
        <v>1</v>
      </c>
      <c r="AG10" s="8">
        <f t="shared" si="8"/>
        <v>23</v>
      </c>
      <c r="AH10" s="22">
        <f t="shared" si="9"/>
        <v>12</v>
      </c>
      <c r="AI10" s="17">
        <f>G14</f>
        <v>0</v>
      </c>
      <c r="AJ10">
        <f t="shared" si="1"/>
        <v>1</v>
      </c>
      <c r="AK10" s="8">
        <f t="shared" si="10"/>
        <v>23</v>
      </c>
      <c r="AL10" s="22">
        <f t="shared" si="11"/>
        <v>12</v>
      </c>
      <c r="AM10" s="17">
        <f>J14</f>
        <v>0</v>
      </c>
      <c r="AN10" s="18">
        <f t="shared" si="2"/>
        <v>1</v>
      </c>
      <c r="AO10" s="8">
        <f t="shared" si="12"/>
        <v>23</v>
      </c>
      <c r="AP10" s="22">
        <f t="shared" si="13"/>
        <v>12</v>
      </c>
      <c r="AQ10" s="17">
        <f>M14</f>
        <v>0</v>
      </c>
      <c r="AR10" s="18">
        <f t="shared" si="3"/>
        <v>1</v>
      </c>
      <c r="AS10" s="8">
        <f t="shared" si="14"/>
        <v>23</v>
      </c>
      <c r="AT10" s="22">
        <f t="shared" si="15"/>
        <v>12</v>
      </c>
      <c r="AU10" s="11">
        <f>T13</f>
        <v>28</v>
      </c>
      <c r="AV10" s="11">
        <f>U13</f>
        <v>229375</v>
      </c>
      <c r="AW10">
        <f t="shared" si="16"/>
        <v>2</v>
      </c>
      <c r="AX10">
        <f t="shared" si="17"/>
        <v>2</v>
      </c>
      <c r="AY10">
        <f t="shared" si="18"/>
        <v>2.0000200000000001</v>
      </c>
      <c r="AZ10">
        <f t="shared" si="19"/>
        <v>2</v>
      </c>
    </row>
    <row r="11" spans="1:52" ht="15.9" customHeight="1" x14ac:dyDescent="0.25">
      <c r="A11" s="154">
        <v>4</v>
      </c>
      <c r="B11" s="156" t="str">
        <f>'Zoznam tímov a pretekárov'!A9</f>
        <v>Dunajská Streda Arapaima FFT</v>
      </c>
      <c r="C11" s="158"/>
      <c r="D11" s="159"/>
      <c r="E11" s="81"/>
      <c r="F11" s="158"/>
      <c r="G11" s="159"/>
      <c r="H11" s="81"/>
      <c r="I11" s="158"/>
      <c r="J11" s="159"/>
      <c r="K11" s="81"/>
      <c r="L11" s="158"/>
      <c r="M11" s="159"/>
      <c r="N11" s="81"/>
      <c r="O11" s="160">
        <f>SUM(E12+H12+K12+N12)</f>
        <v>0</v>
      </c>
      <c r="P11" s="162">
        <f>SUM(D12+G12+J12+M12)</f>
        <v>0</v>
      </c>
      <c r="Q11" s="197">
        <f>AD9</f>
        <v>1</v>
      </c>
      <c r="T11" s="191">
        <f>O11+'3.kolo'!T11</f>
        <v>37</v>
      </c>
      <c r="U11" s="193">
        <f>P11+'3.kolo'!U11</f>
        <v>209900</v>
      </c>
      <c r="V11" s="195">
        <f>AZ9</f>
        <v>4</v>
      </c>
      <c r="Y11" s="12">
        <f>O15</f>
        <v>0</v>
      </c>
      <c r="Z11" s="13">
        <f>P15</f>
        <v>0</v>
      </c>
      <c r="AA11" s="8">
        <f t="shared" si="4"/>
        <v>1</v>
      </c>
      <c r="AB11" s="8">
        <f t="shared" si="5"/>
        <v>1</v>
      </c>
      <c r="AC11" s="8">
        <f t="shared" si="6"/>
        <v>1.0000100000000001</v>
      </c>
      <c r="AD11" s="24">
        <f t="shared" si="7"/>
        <v>1</v>
      </c>
      <c r="AE11" s="17">
        <f>D16</f>
        <v>0</v>
      </c>
      <c r="AF11" s="18">
        <f t="shared" si="0"/>
        <v>1</v>
      </c>
      <c r="AG11" s="8">
        <f t="shared" si="8"/>
        <v>23</v>
      </c>
      <c r="AH11" s="22">
        <f t="shared" si="9"/>
        <v>12</v>
      </c>
      <c r="AI11" s="17">
        <f>G16</f>
        <v>0</v>
      </c>
      <c r="AJ11">
        <f t="shared" si="1"/>
        <v>1</v>
      </c>
      <c r="AK11" s="8">
        <f t="shared" si="10"/>
        <v>23</v>
      </c>
      <c r="AL11" s="22">
        <f t="shared" si="11"/>
        <v>12</v>
      </c>
      <c r="AM11" s="17">
        <f>J16</f>
        <v>0</v>
      </c>
      <c r="AN11" s="18">
        <f t="shared" si="2"/>
        <v>1</v>
      </c>
      <c r="AO11" s="8">
        <f t="shared" si="12"/>
        <v>23</v>
      </c>
      <c r="AP11" s="22">
        <f t="shared" si="13"/>
        <v>12</v>
      </c>
      <c r="AQ11" s="17">
        <f>M16</f>
        <v>0</v>
      </c>
      <c r="AR11" s="18">
        <f t="shared" si="3"/>
        <v>1</v>
      </c>
      <c r="AS11" s="8">
        <f t="shared" si="14"/>
        <v>23</v>
      </c>
      <c r="AT11" s="22">
        <f t="shared" si="15"/>
        <v>12</v>
      </c>
      <c r="AU11" s="11">
        <f>T15</f>
        <v>42</v>
      </c>
      <c r="AV11" s="11">
        <f>U15</f>
        <v>192125</v>
      </c>
      <c r="AW11">
        <f t="shared" si="16"/>
        <v>6</v>
      </c>
      <c r="AX11">
        <f t="shared" si="17"/>
        <v>8</v>
      </c>
      <c r="AY11">
        <f t="shared" si="18"/>
        <v>6.0000799999999996</v>
      </c>
      <c r="AZ11">
        <f t="shared" si="19"/>
        <v>6</v>
      </c>
    </row>
    <row r="12" spans="1:52" ht="15.9" customHeight="1" thickBot="1" x14ac:dyDescent="0.3">
      <c r="A12" s="155"/>
      <c r="B12" s="157"/>
      <c r="C12" s="27"/>
      <c r="D12" s="28"/>
      <c r="E12" s="32">
        <f>IF(ISBLANK(D12),0,IF(ISBLANK(C11),0,IF(E11 = "D",MAX($A$5:$A$50) + 1,AH9)))</f>
        <v>0</v>
      </c>
      <c r="F12" s="27"/>
      <c r="G12" s="28"/>
      <c r="H12" s="32">
        <f>IF(ISBLANK(G12),0,IF(ISBLANK(F11),0,IF(H11 = "D",MAX($A$5:$A$50) + 1,AL9)))</f>
        <v>0</v>
      </c>
      <c r="I12" s="27"/>
      <c r="J12" s="28"/>
      <c r="K12" s="32">
        <f>IF(ISBLANK(J12),0,IF(ISBLANK(I11),0,IF(K11 = "D",MAX($A$5:$A$50) + 1,AP9)))</f>
        <v>0</v>
      </c>
      <c r="L12" s="27"/>
      <c r="M12" s="28"/>
      <c r="N12" s="32">
        <f>IF(ISBLANK(M12),0,IF(ISBLANK(L11),0,IF(N11 = "D",MAX($A$5:$A$50) + 1,AT9)))</f>
        <v>0</v>
      </c>
      <c r="O12" s="161"/>
      <c r="P12" s="163"/>
      <c r="Q12" s="198"/>
      <c r="T12" s="192"/>
      <c r="U12" s="194"/>
      <c r="V12" s="196"/>
      <c r="W12" s="21"/>
      <c r="Y12" s="12">
        <f>O17</f>
        <v>0</v>
      </c>
      <c r="Z12" s="13">
        <f>P17</f>
        <v>0</v>
      </c>
      <c r="AA12" s="8">
        <f t="shared" si="4"/>
        <v>1</v>
      </c>
      <c r="AB12" s="8">
        <f t="shared" si="5"/>
        <v>1</v>
      </c>
      <c r="AC12" s="8">
        <f t="shared" si="6"/>
        <v>1.0000100000000001</v>
      </c>
      <c r="AD12" s="24">
        <f t="shared" si="7"/>
        <v>1</v>
      </c>
      <c r="AE12" s="17">
        <f>D18</f>
        <v>0</v>
      </c>
      <c r="AF12" s="18">
        <f t="shared" si="0"/>
        <v>1</v>
      </c>
      <c r="AG12" s="8">
        <f t="shared" si="8"/>
        <v>23</v>
      </c>
      <c r="AH12" s="22">
        <f t="shared" si="9"/>
        <v>12</v>
      </c>
      <c r="AI12" s="17">
        <f>G18</f>
        <v>0</v>
      </c>
      <c r="AJ12">
        <f t="shared" si="1"/>
        <v>1</v>
      </c>
      <c r="AK12" s="8">
        <f t="shared" si="10"/>
        <v>23</v>
      </c>
      <c r="AL12" s="22">
        <f t="shared" si="11"/>
        <v>12</v>
      </c>
      <c r="AM12" s="17">
        <f>J18</f>
        <v>0</v>
      </c>
      <c r="AN12" s="18">
        <f t="shared" si="2"/>
        <v>1</v>
      </c>
      <c r="AO12" s="8">
        <f t="shared" si="12"/>
        <v>23</v>
      </c>
      <c r="AP12" s="22">
        <f t="shared" si="13"/>
        <v>12</v>
      </c>
      <c r="AQ12" s="17">
        <f>M18</f>
        <v>0</v>
      </c>
      <c r="AR12" s="18">
        <f t="shared" si="3"/>
        <v>1</v>
      </c>
      <c r="AS12" s="8">
        <f t="shared" si="14"/>
        <v>23</v>
      </c>
      <c r="AT12" s="22">
        <f t="shared" si="15"/>
        <v>12</v>
      </c>
      <c r="AU12" s="11">
        <f>T17</f>
        <v>43</v>
      </c>
      <c r="AV12" s="11">
        <f>U17</f>
        <v>204050</v>
      </c>
      <c r="AW12">
        <f t="shared" si="16"/>
        <v>7</v>
      </c>
      <c r="AX12">
        <f t="shared" si="17"/>
        <v>4</v>
      </c>
      <c r="AY12">
        <f t="shared" si="18"/>
        <v>7.0000400000000003</v>
      </c>
      <c r="AZ12">
        <f t="shared" si="19"/>
        <v>7</v>
      </c>
    </row>
    <row r="13" spans="1:52" ht="15.9" customHeight="1" x14ac:dyDescent="0.25">
      <c r="A13" s="169">
        <v>5</v>
      </c>
      <c r="B13" s="156" t="str">
        <f>'Zoznam tímov a pretekárov'!A11</f>
        <v>Dunajská Streda Arapaima MT</v>
      </c>
      <c r="C13" s="158"/>
      <c r="D13" s="159"/>
      <c r="E13" s="81"/>
      <c r="F13" s="158"/>
      <c r="G13" s="159"/>
      <c r="H13" s="81"/>
      <c r="I13" s="158"/>
      <c r="J13" s="159"/>
      <c r="K13" s="81"/>
      <c r="L13" s="158"/>
      <c r="M13" s="159"/>
      <c r="N13" s="81"/>
      <c r="O13" s="160">
        <f>SUM(E14+H14+K14+N14)</f>
        <v>0</v>
      </c>
      <c r="P13" s="162">
        <f>SUM(D14+G14+J14+M14)</f>
        <v>0</v>
      </c>
      <c r="Q13" s="197">
        <f>AD10</f>
        <v>1</v>
      </c>
      <c r="T13" s="191">
        <f>O13+'3.kolo'!T13</f>
        <v>28</v>
      </c>
      <c r="U13" s="193">
        <f>P13+'3.kolo'!U13</f>
        <v>229375</v>
      </c>
      <c r="V13" s="195">
        <f>AZ10</f>
        <v>2</v>
      </c>
      <c r="W13" s="21"/>
      <c r="Y13" s="12">
        <f>O19</f>
        <v>0</v>
      </c>
      <c r="Z13" s="13">
        <f>P19</f>
        <v>0</v>
      </c>
      <c r="AA13" s="8">
        <f t="shared" si="4"/>
        <v>1</v>
      </c>
      <c r="AB13" s="8">
        <f t="shared" si="5"/>
        <v>1</v>
      </c>
      <c r="AC13" s="8">
        <f t="shared" si="6"/>
        <v>1.0000100000000001</v>
      </c>
      <c r="AD13" s="24">
        <f t="shared" si="7"/>
        <v>1</v>
      </c>
      <c r="AE13" s="17">
        <f>D20</f>
        <v>0</v>
      </c>
      <c r="AF13" s="18">
        <f t="shared" si="0"/>
        <v>1</v>
      </c>
      <c r="AG13" s="8">
        <f t="shared" si="8"/>
        <v>23</v>
      </c>
      <c r="AH13" s="22">
        <f t="shared" si="9"/>
        <v>12</v>
      </c>
      <c r="AI13" s="17">
        <f>G20</f>
        <v>0</v>
      </c>
      <c r="AJ13">
        <f t="shared" si="1"/>
        <v>1</v>
      </c>
      <c r="AK13" s="8">
        <f t="shared" si="10"/>
        <v>23</v>
      </c>
      <c r="AL13" s="22">
        <f t="shared" si="11"/>
        <v>12</v>
      </c>
      <c r="AM13" s="17">
        <f>J20</f>
        <v>0</v>
      </c>
      <c r="AN13" s="18">
        <f t="shared" si="2"/>
        <v>1</v>
      </c>
      <c r="AO13" s="8">
        <f t="shared" si="12"/>
        <v>23</v>
      </c>
      <c r="AP13" s="22">
        <f t="shared" si="13"/>
        <v>12</v>
      </c>
      <c r="AQ13" s="17">
        <f>M20</f>
        <v>0</v>
      </c>
      <c r="AR13" s="18">
        <f t="shared" si="3"/>
        <v>1</v>
      </c>
      <c r="AS13" s="8">
        <f t="shared" si="14"/>
        <v>23</v>
      </c>
      <c r="AT13" s="22">
        <f t="shared" si="15"/>
        <v>12</v>
      </c>
      <c r="AU13" s="11">
        <f>T19</f>
        <v>53</v>
      </c>
      <c r="AV13" s="11">
        <f>U19</f>
        <v>171200</v>
      </c>
      <c r="AW13">
        <f t="shared" si="16"/>
        <v>12</v>
      </c>
      <c r="AX13">
        <f t="shared" si="17"/>
        <v>10</v>
      </c>
      <c r="AY13">
        <f t="shared" si="18"/>
        <v>12.0001</v>
      </c>
      <c r="AZ13">
        <f t="shared" si="19"/>
        <v>12</v>
      </c>
    </row>
    <row r="14" spans="1:52" ht="15.9" customHeight="1" thickBot="1" x14ac:dyDescent="0.3">
      <c r="A14" s="169"/>
      <c r="B14" s="157"/>
      <c r="C14" s="27"/>
      <c r="D14" s="28"/>
      <c r="E14" s="32">
        <f>IF(ISBLANK(D14),0,IF(ISBLANK(C13),0,IF(E13 = "D",MAX($A$5:$A$50) + 1,AH10)))</f>
        <v>0</v>
      </c>
      <c r="F14" s="27"/>
      <c r="G14" s="28"/>
      <c r="H14" s="32">
        <f>IF(ISBLANK(G14),0,IF(ISBLANK(F13),0,IF(H13 = "D",MAX($A$5:$A$50) + 1,AL10)))</f>
        <v>0</v>
      </c>
      <c r="I14" s="27"/>
      <c r="J14" s="28"/>
      <c r="K14" s="32">
        <f>IF(ISBLANK(J14),0,IF(ISBLANK(I13),0,IF(K13 = "D",MAX($A$5:$A$50) + 1,AP10)))</f>
        <v>0</v>
      </c>
      <c r="L14" s="27"/>
      <c r="M14" s="28"/>
      <c r="N14" s="32">
        <f>IF(ISBLANK(M14),0,IF(ISBLANK(L13),0,IF(N13 = "D",MAX($A$5:$A$50) + 1,AT10)))</f>
        <v>0</v>
      </c>
      <c r="O14" s="161"/>
      <c r="P14" s="163"/>
      <c r="Q14" s="198"/>
      <c r="T14" s="192"/>
      <c r="U14" s="194"/>
      <c r="V14" s="196"/>
      <c r="W14" s="21"/>
      <c r="Y14" s="12">
        <f>O21</f>
        <v>0</v>
      </c>
      <c r="Z14" s="13">
        <f>P21</f>
        <v>0</v>
      </c>
      <c r="AA14" s="8">
        <f t="shared" si="4"/>
        <v>1</v>
      </c>
      <c r="AB14" s="8">
        <f t="shared" si="5"/>
        <v>1</v>
      </c>
      <c r="AC14" s="8">
        <f t="shared" si="6"/>
        <v>1.0000100000000001</v>
      </c>
      <c r="AD14" s="24">
        <f t="shared" si="7"/>
        <v>1</v>
      </c>
      <c r="AE14" s="17">
        <f>D22</f>
        <v>0</v>
      </c>
      <c r="AF14" s="18">
        <f t="shared" si="0"/>
        <v>1</v>
      </c>
      <c r="AG14" s="8">
        <f t="shared" si="8"/>
        <v>23</v>
      </c>
      <c r="AH14" s="22">
        <f t="shared" si="9"/>
        <v>12</v>
      </c>
      <c r="AI14" s="17">
        <f>G22</f>
        <v>0</v>
      </c>
      <c r="AJ14">
        <f t="shared" si="1"/>
        <v>1</v>
      </c>
      <c r="AK14" s="8">
        <f t="shared" si="10"/>
        <v>23</v>
      </c>
      <c r="AL14" s="22">
        <f t="shared" si="11"/>
        <v>12</v>
      </c>
      <c r="AM14" s="17">
        <f>J22</f>
        <v>0</v>
      </c>
      <c r="AN14" s="18">
        <f t="shared" si="2"/>
        <v>1</v>
      </c>
      <c r="AO14" s="8">
        <f t="shared" si="12"/>
        <v>23</v>
      </c>
      <c r="AP14" s="22">
        <f t="shared" si="13"/>
        <v>12</v>
      </c>
      <c r="AQ14" s="17">
        <f>M22</f>
        <v>0</v>
      </c>
      <c r="AR14" s="18">
        <f t="shared" si="3"/>
        <v>1</v>
      </c>
      <c r="AS14" s="8">
        <f t="shared" si="14"/>
        <v>23</v>
      </c>
      <c r="AT14" s="22">
        <f t="shared" si="15"/>
        <v>12</v>
      </c>
      <c r="AU14" s="11">
        <f>T21</f>
        <v>34</v>
      </c>
      <c r="AV14" s="11">
        <f>U21</f>
        <v>202975</v>
      </c>
      <c r="AW14">
        <f t="shared" si="16"/>
        <v>3</v>
      </c>
      <c r="AX14">
        <f t="shared" si="17"/>
        <v>5</v>
      </c>
      <c r="AY14">
        <f t="shared" si="18"/>
        <v>3.0000499999999999</v>
      </c>
      <c r="AZ14">
        <f t="shared" si="19"/>
        <v>3</v>
      </c>
    </row>
    <row r="15" spans="1:52" ht="15.9" customHeight="1" x14ac:dyDescent="0.25">
      <c r="A15" s="154">
        <v>6</v>
      </c>
      <c r="B15" s="156" t="str">
        <f>'Zoznam tímov a pretekárov'!A13</f>
        <v>Dunajská Streda Haldorádo</v>
      </c>
      <c r="C15" s="158"/>
      <c r="D15" s="159"/>
      <c r="E15" s="81"/>
      <c r="F15" s="158"/>
      <c r="G15" s="159"/>
      <c r="H15" s="81"/>
      <c r="I15" s="158"/>
      <c r="J15" s="159"/>
      <c r="K15" s="81"/>
      <c r="L15" s="158"/>
      <c r="M15" s="159"/>
      <c r="N15" s="81"/>
      <c r="O15" s="160">
        <f>SUM(E16+H16+K16+N16)</f>
        <v>0</v>
      </c>
      <c r="P15" s="162">
        <f>SUM(D16+G16+J16+M16)</f>
        <v>0</v>
      </c>
      <c r="Q15" s="197">
        <f>AD11</f>
        <v>1</v>
      </c>
      <c r="T15" s="191">
        <f>O15+'3.kolo'!T15</f>
        <v>42</v>
      </c>
      <c r="U15" s="193">
        <f>P15+'3.kolo'!U15</f>
        <v>192125</v>
      </c>
      <c r="V15" s="195">
        <f>AZ11</f>
        <v>6</v>
      </c>
      <c r="Y15" s="12">
        <f>O23</f>
        <v>0</v>
      </c>
      <c r="Z15" s="13">
        <f>P23</f>
        <v>0</v>
      </c>
      <c r="AA15" s="8">
        <f t="shared" si="4"/>
        <v>1</v>
      </c>
      <c r="AB15" s="8">
        <f t="shared" si="5"/>
        <v>1</v>
      </c>
      <c r="AC15" s="8">
        <f t="shared" si="6"/>
        <v>1.0000100000000001</v>
      </c>
      <c r="AD15" s="24">
        <f t="shared" si="7"/>
        <v>1</v>
      </c>
      <c r="AE15" s="17">
        <f>D24</f>
        <v>0</v>
      </c>
      <c r="AF15" s="18">
        <f t="shared" si="0"/>
        <v>1</v>
      </c>
      <c r="AG15" s="8">
        <f t="shared" si="8"/>
        <v>23</v>
      </c>
      <c r="AH15" s="22">
        <f t="shared" si="9"/>
        <v>12</v>
      </c>
      <c r="AI15" s="17">
        <f>G24</f>
        <v>0</v>
      </c>
      <c r="AJ15">
        <f t="shared" si="1"/>
        <v>1</v>
      </c>
      <c r="AK15" s="8">
        <f t="shared" si="10"/>
        <v>23</v>
      </c>
      <c r="AL15" s="22">
        <f t="shared" si="11"/>
        <v>12</v>
      </c>
      <c r="AM15" s="17">
        <f>J24</f>
        <v>0</v>
      </c>
      <c r="AN15" s="18">
        <f t="shared" si="2"/>
        <v>1</v>
      </c>
      <c r="AO15" s="8">
        <f t="shared" si="12"/>
        <v>23</v>
      </c>
      <c r="AP15" s="22">
        <f t="shared" si="13"/>
        <v>12</v>
      </c>
      <c r="AQ15" s="17">
        <f>M24</f>
        <v>0</v>
      </c>
      <c r="AR15" s="18">
        <f t="shared" si="3"/>
        <v>1</v>
      </c>
      <c r="AS15" s="8">
        <f t="shared" si="14"/>
        <v>23</v>
      </c>
      <c r="AT15" s="22">
        <f t="shared" si="15"/>
        <v>12</v>
      </c>
      <c r="AU15" s="11">
        <f>T23</f>
        <v>48</v>
      </c>
      <c r="AV15" s="11">
        <f>U23</f>
        <v>181775</v>
      </c>
      <c r="AW15">
        <f t="shared" si="16"/>
        <v>9</v>
      </c>
      <c r="AX15">
        <f t="shared" si="17"/>
        <v>9</v>
      </c>
      <c r="AY15">
        <f t="shared" si="18"/>
        <v>9.0000900000000001</v>
      </c>
      <c r="AZ15">
        <f t="shared" si="19"/>
        <v>9</v>
      </c>
    </row>
    <row r="16" spans="1:52" ht="15.9" customHeight="1" thickBot="1" x14ac:dyDescent="0.3">
      <c r="A16" s="155"/>
      <c r="B16" s="157"/>
      <c r="C16" s="27"/>
      <c r="D16" s="28"/>
      <c r="E16" s="32">
        <f>IF(ISBLANK(D16),0,IF(ISBLANK(C15),0,IF(E15 = "D",MAX($A$5:$A$50) + 1,AH11)))</f>
        <v>0</v>
      </c>
      <c r="F16" s="27"/>
      <c r="G16" s="28"/>
      <c r="H16" s="32">
        <f>IF(ISBLANK(G16),0,IF(ISBLANK(F15),0,IF(H15 = "D",MAX($A$5:$A$50) + 1,AL11)))</f>
        <v>0</v>
      </c>
      <c r="I16" s="27"/>
      <c r="J16" s="28"/>
      <c r="K16" s="32">
        <f>IF(ISBLANK(J16),0,IF(ISBLANK(I15),0,IF(K15 = "D",MAX($A$5:$A$50) + 1,AP11)))</f>
        <v>0</v>
      </c>
      <c r="L16" s="27"/>
      <c r="M16" s="28"/>
      <c r="N16" s="32">
        <f>IF(ISBLANK(M16),0,IF(ISBLANK(L15),0,IF(N15 = "D",MAX($A$5:$A$50) + 1,AT11)))</f>
        <v>0</v>
      </c>
      <c r="O16" s="161"/>
      <c r="P16" s="163"/>
      <c r="Q16" s="198"/>
      <c r="T16" s="192"/>
      <c r="U16" s="194"/>
      <c r="V16" s="196"/>
      <c r="Y16" s="12">
        <f>O25</f>
        <v>0</v>
      </c>
      <c r="Z16" s="13">
        <f>P25</f>
        <v>0</v>
      </c>
      <c r="AA16" s="8">
        <f t="shared" si="4"/>
        <v>1</v>
      </c>
      <c r="AB16" s="8">
        <f t="shared" si="5"/>
        <v>1</v>
      </c>
      <c r="AC16" s="8">
        <f t="shared" si="6"/>
        <v>1.0000100000000001</v>
      </c>
      <c r="AD16" s="24">
        <f t="shared" si="7"/>
        <v>1</v>
      </c>
      <c r="AE16" s="17">
        <f>D26</f>
        <v>0</v>
      </c>
      <c r="AF16" s="18">
        <f t="shared" si="0"/>
        <v>1</v>
      </c>
      <c r="AG16" s="8">
        <f t="shared" si="8"/>
        <v>23</v>
      </c>
      <c r="AH16" s="22">
        <f t="shared" si="9"/>
        <v>12</v>
      </c>
      <c r="AI16" s="17">
        <f>G26</f>
        <v>0</v>
      </c>
      <c r="AJ16">
        <f t="shared" si="1"/>
        <v>1</v>
      </c>
      <c r="AK16" s="8">
        <f t="shared" si="10"/>
        <v>23</v>
      </c>
      <c r="AL16" s="22">
        <f t="shared" si="11"/>
        <v>12</v>
      </c>
      <c r="AM16" s="17">
        <f>J26</f>
        <v>0</v>
      </c>
      <c r="AN16" s="18">
        <f t="shared" si="2"/>
        <v>1</v>
      </c>
      <c r="AO16" s="8">
        <f t="shared" si="12"/>
        <v>23</v>
      </c>
      <c r="AP16" s="22">
        <f t="shared" si="13"/>
        <v>12</v>
      </c>
      <c r="AQ16" s="17">
        <f>M26</f>
        <v>0</v>
      </c>
      <c r="AR16" s="18">
        <f t="shared" si="3"/>
        <v>1</v>
      </c>
      <c r="AS16" s="8">
        <f t="shared" si="14"/>
        <v>23</v>
      </c>
      <c r="AT16" s="22">
        <f t="shared" si="15"/>
        <v>12</v>
      </c>
      <c r="AU16" s="11">
        <f>T25</f>
        <v>44</v>
      </c>
      <c r="AV16" s="11">
        <f>U25</f>
        <v>195725</v>
      </c>
      <c r="AW16">
        <f t="shared" si="16"/>
        <v>8</v>
      </c>
      <c r="AX16">
        <f t="shared" si="17"/>
        <v>7</v>
      </c>
      <c r="AY16">
        <f t="shared" si="18"/>
        <v>8.0000699999999991</v>
      </c>
      <c r="AZ16">
        <f t="shared" si="19"/>
        <v>8</v>
      </c>
    </row>
    <row r="17" spans="1:52" ht="15.9" customHeight="1" x14ac:dyDescent="0.25">
      <c r="A17" s="169">
        <v>7</v>
      </c>
      <c r="B17" s="156" t="str">
        <f>'Zoznam tímov a pretekárov'!A15</f>
        <v xml:space="preserve">Dunajská Streda Szenzál     </v>
      </c>
      <c r="C17" s="158"/>
      <c r="D17" s="159"/>
      <c r="E17" s="81"/>
      <c r="F17" s="158"/>
      <c r="G17" s="159"/>
      <c r="H17" s="81"/>
      <c r="I17" s="158"/>
      <c r="J17" s="159"/>
      <c r="K17" s="81"/>
      <c r="L17" s="158"/>
      <c r="M17" s="159"/>
      <c r="N17" s="81"/>
      <c r="O17" s="160">
        <f>SUM(E18+H18+K18+N18)</f>
        <v>0</v>
      </c>
      <c r="P17" s="162">
        <f>SUM(D18+G18+J18+M18)</f>
        <v>0</v>
      </c>
      <c r="Q17" s="197">
        <f>AD12</f>
        <v>1</v>
      </c>
      <c r="T17" s="191">
        <f>O17+'3.kolo'!T17</f>
        <v>43</v>
      </c>
      <c r="U17" s="193">
        <f>P17+'3.kolo'!U17</f>
        <v>204050</v>
      </c>
      <c r="V17" s="195">
        <f>AZ12</f>
        <v>7</v>
      </c>
      <c r="Y17" s="12">
        <f>O27</f>
        <v>0</v>
      </c>
      <c r="Z17" s="13">
        <f>P27</f>
        <v>0</v>
      </c>
      <c r="AA17" s="8">
        <f t="shared" si="4"/>
        <v>1</v>
      </c>
      <c r="AB17" s="8">
        <f t="shared" si="5"/>
        <v>1</v>
      </c>
      <c r="AC17" s="8">
        <f t="shared" si="6"/>
        <v>1.0000100000000001</v>
      </c>
      <c r="AD17" s="24">
        <f t="shared" si="7"/>
        <v>1</v>
      </c>
      <c r="AE17" s="17">
        <f>D28</f>
        <v>0</v>
      </c>
      <c r="AF17" s="18">
        <f t="shared" si="0"/>
        <v>1</v>
      </c>
      <c r="AG17" s="8">
        <f t="shared" si="8"/>
        <v>23</v>
      </c>
      <c r="AH17" s="22">
        <f t="shared" si="9"/>
        <v>12</v>
      </c>
      <c r="AI17" s="17">
        <f>G28</f>
        <v>0</v>
      </c>
      <c r="AJ17">
        <f t="shared" si="1"/>
        <v>1</v>
      </c>
      <c r="AK17" s="8">
        <f t="shared" si="10"/>
        <v>23</v>
      </c>
      <c r="AL17" s="22">
        <f t="shared" si="11"/>
        <v>12</v>
      </c>
      <c r="AM17" s="17">
        <f>J28</f>
        <v>0</v>
      </c>
      <c r="AN17" s="18">
        <f t="shared" si="2"/>
        <v>1</v>
      </c>
      <c r="AO17" s="8">
        <f t="shared" si="12"/>
        <v>23</v>
      </c>
      <c r="AP17" s="22">
        <f t="shared" si="13"/>
        <v>12</v>
      </c>
      <c r="AQ17" s="17">
        <f>M28</f>
        <v>0</v>
      </c>
      <c r="AR17" s="18">
        <f t="shared" si="3"/>
        <v>1</v>
      </c>
      <c r="AS17" s="8">
        <f t="shared" si="14"/>
        <v>23</v>
      </c>
      <c r="AT17" s="22">
        <f t="shared" si="15"/>
        <v>12</v>
      </c>
      <c r="AU17" s="11">
        <f>T27</f>
        <v>41</v>
      </c>
      <c r="AV17" s="11">
        <f>U27</f>
        <v>202300</v>
      </c>
      <c r="AW17">
        <f t="shared" si="16"/>
        <v>5</v>
      </c>
      <c r="AX17">
        <f t="shared" si="17"/>
        <v>6</v>
      </c>
      <c r="AY17">
        <f t="shared" si="18"/>
        <v>5.0000600000000004</v>
      </c>
      <c r="AZ17">
        <f t="shared" si="19"/>
        <v>5</v>
      </c>
    </row>
    <row r="18" spans="1:52" ht="15.9" customHeight="1" thickBot="1" x14ac:dyDescent="0.3">
      <c r="A18" s="169"/>
      <c r="B18" s="157"/>
      <c r="C18" s="85"/>
      <c r="D18" s="28"/>
      <c r="E18" s="32">
        <f>IF(ISBLANK(D18),0,IF(ISBLANK(C17),0,IF(E17 = "D",MAX($A$5:$A$50) + 1,AH12)))</f>
        <v>0</v>
      </c>
      <c r="F18" s="27"/>
      <c r="G18" s="28"/>
      <c r="H18" s="32">
        <f>IF(ISBLANK(G18),0,IF(ISBLANK(F17),0,IF(H17 = "D",MAX($A$5:$A$50) + 1,AL12)))</f>
        <v>0</v>
      </c>
      <c r="I18" s="27"/>
      <c r="J18" s="28"/>
      <c r="K18" s="32">
        <f>IF(ISBLANK(J18),0,IF(ISBLANK(I17),0,IF(K17 = "D",MAX($A$5:$A$50) + 1,AP12)))</f>
        <v>0</v>
      </c>
      <c r="L18" s="27"/>
      <c r="M18" s="28"/>
      <c r="N18" s="32">
        <f>IF(ISBLANK(M18),0,IF(ISBLANK(L17),0,IF(N17 = "D",MAX($A$5:$A$50) + 1,AT12)))</f>
        <v>0</v>
      </c>
      <c r="O18" s="161"/>
      <c r="P18" s="163"/>
      <c r="Q18" s="198"/>
      <c r="T18" s="192"/>
      <c r="U18" s="194"/>
      <c r="V18" s="196"/>
      <c r="Y18" s="12">
        <f>O29</f>
        <v>0</v>
      </c>
      <c r="Z18" s="13">
        <f>P29</f>
        <v>0</v>
      </c>
      <c r="AA18" s="8">
        <f t="shared" si="4"/>
        <v>1</v>
      </c>
      <c r="AB18" s="8">
        <f t="shared" si="5"/>
        <v>1</v>
      </c>
      <c r="AC18" s="8">
        <f t="shared" si="6"/>
        <v>1.0000100000000001</v>
      </c>
      <c r="AD18" s="24">
        <f t="shared" si="7"/>
        <v>1</v>
      </c>
      <c r="AE18" s="17">
        <f>D30</f>
        <v>0</v>
      </c>
      <c r="AF18" s="18">
        <f t="shared" si="0"/>
        <v>1</v>
      </c>
      <c r="AG18" s="8">
        <f t="shared" si="8"/>
        <v>23</v>
      </c>
      <c r="AH18" s="22">
        <f t="shared" si="9"/>
        <v>12</v>
      </c>
      <c r="AI18" s="17">
        <f>G30</f>
        <v>0</v>
      </c>
      <c r="AJ18">
        <f t="shared" si="1"/>
        <v>1</v>
      </c>
      <c r="AK18" s="8">
        <f t="shared" si="10"/>
        <v>23</v>
      </c>
      <c r="AL18" s="22">
        <f t="shared" si="11"/>
        <v>12</v>
      </c>
      <c r="AM18" s="17">
        <f>J30</f>
        <v>0</v>
      </c>
      <c r="AN18" s="18">
        <f t="shared" si="2"/>
        <v>1</v>
      </c>
      <c r="AO18" s="8">
        <f t="shared" si="12"/>
        <v>23</v>
      </c>
      <c r="AP18" s="22">
        <f t="shared" si="13"/>
        <v>12</v>
      </c>
      <c r="AQ18" s="17">
        <f>M30</f>
        <v>0</v>
      </c>
      <c r="AR18" s="18">
        <f t="shared" si="3"/>
        <v>1</v>
      </c>
      <c r="AS18" s="8">
        <f t="shared" si="14"/>
        <v>23</v>
      </c>
      <c r="AT18" s="22">
        <f t="shared" si="15"/>
        <v>12</v>
      </c>
      <c r="AU18" s="11">
        <f>T29</f>
        <v>49</v>
      </c>
      <c r="AV18" s="11">
        <f>U29</f>
        <v>170275</v>
      </c>
      <c r="AW18">
        <f t="shared" si="16"/>
        <v>10</v>
      </c>
      <c r="AX18">
        <f t="shared" si="17"/>
        <v>11</v>
      </c>
      <c r="AY18">
        <f t="shared" si="18"/>
        <v>10.000109999999999</v>
      </c>
      <c r="AZ18">
        <f t="shared" si="19"/>
        <v>10</v>
      </c>
    </row>
    <row r="19" spans="1:52" ht="15.9" customHeight="1" x14ac:dyDescent="0.25">
      <c r="A19" s="154">
        <v>8</v>
      </c>
      <c r="B19" s="156" t="str">
        <f>'Zoznam tímov a pretekárov'!A17</f>
        <v xml:space="preserve">Galanta             Sensas </v>
      </c>
      <c r="C19" s="158"/>
      <c r="D19" s="159"/>
      <c r="E19" s="81"/>
      <c r="F19" s="206"/>
      <c r="G19" s="207"/>
      <c r="H19" s="81"/>
      <c r="I19" s="158"/>
      <c r="J19" s="159"/>
      <c r="K19" s="81"/>
      <c r="L19" s="158"/>
      <c r="M19" s="159"/>
      <c r="N19" s="81"/>
      <c r="O19" s="160">
        <f>SUM(E20+H20+K20+N20)</f>
        <v>0</v>
      </c>
      <c r="P19" s="162">
        <f>SUM(D20+G20+J20+M20)</f>
        <v>0</v>
      </c>
      <c r="Q19" s="197">
        <f>AD13</f>
        <v>1</v>
      </c>
      <c r="T19" s="191">
        <f>O19+'3.kolo'!T19</f>
        <v>53</v>
      </c>
      <c r="U19" s="193">
        <f>P19+'3.kolo'!U19</f>
        <v>171200</v>
      </c>
      <c r="V19" s="195">
        <f>AZ13</f>
        <v>12</v>
      </c>
      <c r="Y19" s="12">
        <f>O31</f>
        <v>0</v>
      </c>
      <c r="Z19" s="13">
        <f>P31</f>
        <v>0</v>
      </c>
      <c r="AA19" s="8">
        <f t="shared" si="4"/>
        <v>1</v>
      </c>
      <c r="AB19" s="8">
        <f t="shared" si="5"/>
        <v>1</v>
      </c>
      <c r="AC19" s="8">
        <f t="shared" si="6"/>
        <v>1.0000100000000001</v>
      </c>
      <c r="AD19" s="24">
        <f t="shared" si="7"/>
        <v>1</v>
      </c>
      <c r="AE19" s="17">
        <f>D32</f>
        <v>0</v>
      </c>
      <c r="AF19" s="18">
        <f t="shared" si="0"/>
        <v>1</v>
      </c>
      <c r="AG19" s="8">
        <f t="shared" si="8"/>
        <v>23</v>
      </c>
      <c r="AH19" s="22">
        <f t="shared" si="9"/>
        <v>12</v>
      </c>
      <c r="AI19" s="17">
        <f>G32</f>
        <v>0</v>
      </c>
      <c r="AJ19">
        <f t="shared" si="1"/>
        <v>1</v>
      </c>
      <c r="AK19" s="8">
        <f t="shared" si="10"/>
        <v>23</v>
      </c>
      <c r="AL19" s="22">
        <f t="shared" si="11"/>
        <v>12</v>
      </c>
      <c r="AM19" s="17">
        <f>J32</f>
        <v>0</v>
      </c>
      <c r="AN19" s="18">
        <f t="shared" si="2"/>
        <v>1</v>
      </c>
      <c r="AO19" s="8">
        <f t="shared" si="12"/>
        <v>23</v>
      </c>
      <c r="AP19" s="22">
        <f t="shared" si="13"/>
        <v>12</v>
      </c>
      <c r="AQ19" s="17">
        <f>M32</f>
        <v>0</v>
      </c>
      <c r="AR19" s="18">
        <f t="shared" si="3"/>
        <v>1</v>
      </c>
      <c r="AS19" s="8">
        <f t="shared" si="14"/>
        <v>23</v>
      </c>
      <c r="AT19" s="22">
        <f t="shared" si="15"/>
        <v>12</v>
      </c>
      <c r="AU19" s="11">
        <f>T31</f>
        <v>51</v>
      </c>
      <c r="AV19" s="11">
        <f>U31</f>
        <v>163100</v>
      </c>
      <c r="AW19">
        <f t="shared" si="16"/>
        <v>11</v>
      </c>
      <c r="AX19">
        <f t="shared" si="17"/>
        <v>12</v>
      </c>
      <c r="AY19">
        <f t="shared" si="18"/>
        <v>11.000120000000001</v>
      </c>
      <c r="AZ19">
        <f t="shared" si="19"/>
        <v>11</v>
      </c>
    </row>
    <row r="20" spans="1:52" ht="15.9" customHeight="1" thickBot="1" x14ac:dyDescent="0.3">
      <c r="A20" s="155"/>
      <c r="B20" s="157"/>
      <c r="C20" s="27"/>
      <c r="D20" s="28"/>
      <c r="E20" s="32">
        <f>IF(ISBLANK(D20),0,IF(ISBLANK(C19),0,IF(E19 = "D",MAX($A$5:$A$50) + 1,AH13)))</f>
        <v>0</v>
      </c>
      <c r="F20" s="27"/>
      <c r="G20" s="28"/>
      <c r="H20" s="32">
        <f>IF(ISBLANK(G20),0,IF(ISBLANK(F19),0,IF(H19 = "D",MAX($A$5:$A$50) + 1,AL13)))</f>
        <v>0</v>
      </c>
      <c r="I20" s="85"/>
      <c r="J20" s="28"/>
      <c r="K20" s="32">
        <f>IF(ISBLANK(J20),0,IF(ISBLANK(I19),0,IF(K19 = "D",MAX($A$5:$A$50) + 1,AP13)))</f>
        <v>0</v>
      </c>
      <c r="L20" s="27"/>
      <c r="M20" s="28"/>
      <c r="N20" s="32">
        <f>IF(ISBLANK(M20),0,IF(ISBLANK(L19),0,IF(N19 = "D",MAX($A$5:$A$50) + 1,AT13)))</f>
        <v>0</v>
      </c>
      <c r="O20" s="161"/>
      <c r="P20" s="163"/>
      <c r="Q20" s="198"/>
      <c r="T20" s="192"/>
      <c r="U20" s="194"/>
      <c r="V20" s="196"/>
      <c r="Y20" s="12">
        <f>O33</f>
        <v>0</v>
      </c>
      <c r="Z20" s="13">
        <f>P33</f>
        <v>0</v>
      </c>
      <c r="AA20" s="8">
        <f t="shared" si="4"/>
        <v>1</v>
      </c>
      <c r="AB20" s="8">
        <f t="shared" si="5"/>
        <v>1</v>
      </c>
      <c r="AC20" s="8">
        <f t="shared" si="6"/>
        <v>1.0000100000000001</v>
      </c>
      <c r="AD20" s="24">
        <f t="shared" si="7"/>
        <v>1</v>
      </c>
      <c r="AE20" s="17">
        <f>D34</f>
        <v>0</v>
      </c>
      <c r="AF20" s="18">
        <f t="shared" si="0"/>
        <v>1</v>
      </c>
      <c r="AG20" s="8">
        <f t="shared" si="8"/>
        <v>23</v>
      </c>
      <c r="AH20" s="22">
        <f t="shared" si="9"/>
        <v>12</v>
      </c>
      <c r="AI20" s="17">
        <f>G34</f>
        <v>0</v>
      </c>
      <c r="AJ20">
        <f t="shared" si="1"/>
        <v>1</v>
      </c>
      <c r="AK20" s="8">
        <f t="shared" si="10"/>
        <v>23</v>
      </c>
      <c r="AL20" s="22">
        <f t="shared" si="11"/>
        <v>12</v>
      </c>
      <c r="AM20" s="17">
        <f>J34</f>
        <v>0</v>
      </c>
      <c r="AN20" s="18">
        <f t="shared" si="2"/>
        <v>1</v>
      </c>
      <c r="AO20" s="8">
        <f t="shared" si="12"/>
        <v>23</v>
      </c>
      <c r="AP20" s="22">
        <f t="shared" si="13"/>
        <v>12</v>
      </c>
      <c r="AQ20" s="17">
        <f>M34</f>
        <v>0</v>
      </c>
      <c r="AR20" s="18">
        <f t="shared" si="3"/>
        <v>1</v>
      </c>
      <c r="AS20" s="8">
        <f t="shared" si="14"/>
        <v>23</v>
      </c>
      <c r="AT20" s="22">
        <f t="shared" si="15"/>
        <v>12</v>
      </c>
      <c r="AU20" s="11">
        <f>T33</f>
        <v>26</v>
      </c>
      <c r="AV20" s="11">
        <f>U33</f>
        <v>233675</v>
      </c>
      <c r="AW20">
        <f t="shared" si="16"/>
        <v>1</v>
      </c>
      <c r="AX20">
        <f t="shared" si="17"/>
        <v>1</v>
      </c>
      <c r="AY20">
        <f t="shared" si="18"/>
        <v>1.0000100000000001</v>
      </c>
      <c r="AZ20">
        <f t="shared" si="19"/>
        <v>1</v>
      </c>
    </row>
    <row r="21" spans="1:52" ht="15.9" customHeight="1" x14ac:dyDescent="0.25">
      <c r="A21" s="154">
        <v>9</v>
      </c>
      <c r="B21" s="156" t="str">
        <f>'Zoznam tímov a pretekárov'!A19</f>
        <v>Hlohovec</v>
      </c>
      <c r="C21" s="158"/>
      <c r="D21" s="159"/>
      <c r="E21" s="81"/>
      <c r="F21" s="158"/>
      <c r="G21" s="159"/>
      <c r="H21" s="81"/>
      <c r="I21" s="158"/>
      <c r="J21" s="159"/>
      <c r="K21" s="81"/>
      <c r="L21" s="158"/>
      <c r="M21" s="159"/>
      <c r="N21" s="81"/>
      <c r="O21" s="160">
        <f>SUM(E22+H22+K22+N22)</f>
        <v>0</v>
      </c>
      <c r="P21" s="162">
        <f>SUM(D22+G22+J22+M22)</f>
        <v>0</v>
      </c>
      <c r="Q21" s="197">
        <f>AD14</f>
        <v>1</v>
      </c>
      <c r="T21" s="191">
        <f>O21+'3.kolo'!T21</f>
        <v>34</v>
      </c>
      <c r="U21" s="193">
        <f>P21+'3.kolo'!U21</f>
        <v>202975</v>
      </c>
      <c r="V21" s="195">
        <f>AZ14</f>
        <v>3</v>
      </c>
      <c r="Y21" s="12">
        <f>O35</f>
        <v>0</v>
      </c>
      <c r="Z21" s="13">
        <f>P35</f>
        <v>0</v>
      </c>
      <c r="AA21" s="8">
        <f t="shared" si="4"/>
        <v>1</v>
      </c>
      <c r="AB21" s="8">
        <f t="shared" si="5"/>
        <v>1</v>
      </c>
      <c r="AC21" s="8">
        <f t="shared" si="6"/>
        <v>1.0000100000000001</v>
      </c>
      <c r="AD21" s="24">
        <f t="shared" si="7"/>
        <v>1</v>
      </c>
      <c r="AE21" s="17">
        <f>D36</f>
        <v>0</v>
      </c>
      <c r="AF21" s="18">
        <f t="shared" si="0"/>
        <v>1</v>
      </c>
      <c r="AG21" s="8">
        <f t="shared" si="8"/>
        <v>23</v>
      </c>
      <c r="AH21" s="22">
        <f t="shared" si="9"/>
        <v>12</v>
      </c>
      <c r="AI21" s="17">
        <f>G36</f>
        <v>0</v>
      </c>
      <c r="AJ21">
        <f t="shared" si="1"/>
        <v>1</v>
      </c>
      <c r="AK21" s="8">
        <f t="shared" si="10"/>
        <v>23</v>
      </c>
      <c r="AL21" s="22">
        <f t="shared" si="11"/>
        <v>12</v>
      </c>
      <c r="AM21" s="17">
        <f>J36</f>
        <v>0</v>
      </c>
      <c r="AN21" s="18">
        <f t="shared" si="2"/>
        <v>1</v>
      </c>
      <c r="AO21" s="8">
        <f t="shared" si="12"/>
        <v>23</v>
      </c>
      <c r="AP21" s="22">
        <f t="shared" si="13"/>
        <v>12</v>
      </c>
      <c r="AQ21" s="17">
        <f>M36</f>
        <v>0</v>
      </c>
      <c r="AR21" s="18">
        <f t="shared" si="3"/>
        <v>1</v>
      </c>
      <c r="AS21" s="8">
        <f t="shared" si="14"/>
        <v>23</v>
      </c>
      <c r="AT21" s="22">
        <f t="shared" si="15"/>
        <v>12</v>
      </c>
      <c r="AU21" s="11">
        <f>T35</f>
        <v>128</v>
      </c>
      <c r="AV21" s="11">
        <f>U35</f>
        <v>-24</v>
      </c>
      <c r="AW21">
        <f t="shared" si="16"/>
        <v>16</v>
      </c>
      <c r="AX21">
        <f t="shared" si="17"/>
        <v>16</v>
      </c>
      <c r="AY21">
        <f t="shared" si="18"/>
        <v>16.000160000000001</v>
      </c>
      <c r="AZ21">
        <f t="shared" si="19"/>
        <v>16</v>
      </c>
    </row>
    <row r="22" spans="1:52" ht="15.9" customHeight="1" thickBot="1" x14ac:dyDescent="0.3">
      <c r="A22" s="155"/>
      <c r="B22" s="157"/>
      <c r="C22" s="27"/>
      <c r="D22" s="28"/>
      <c r="E22" s="32">
        <f>IF(ISBLANK(D22),0,IF(ISBLANK(C21),0,IF(E21 = "D",MAX($A$5:$A$50) + 1,AH14)))</f>
        <v>0</v>
      </c>
      <c r="F22" s="27"/>
      <c r="G22" s="28"/>
      <c r="H22" s="32">
        <f>IF(ISBLANK(G22),0,IF(ISBLANK(F21),0,IF(H21 = "D",MAX($A$5:$A$50) + 1,AL14)))</f>
        <v>0</v>
      </c>
      <c r="I22" s="27"/>
      <c r="J22" s="28"/>
      <c r="K22" s="32">
        <f>IF(ISBLANK(J22),0,IF(ISBLANK(I21),0,IF(K21 = "D",MAX($A$5:$A$50) + 1,AP14)))</f>
        <v>0</v>
      </c>
      <c r="L22" s="85"/>
      <c r="M22" s="28"/>
      <c r="N22" s="32">
        <f>IF(ISBLANK(M22),0,IF(ISBLANK(L21),0,IF(N21 = "D",MAX($A$5:$A$50) + 1,AT14)))</f>
        <v>0</v>
      </c>
      <c r="O22" s="161"/>
      <c r="P22" s="163"/>
      <c r="Q22" s="198"/>
      <c r="T22" s="192"/>
      <c r="U22" s="194"/>
      <c r="V22" s="196"/>
      <c r="Y22" s="12">
        <f>O37</f>
        <v>0</v>
      </c>
      <c r="Z22" s="13">
        <f>P37</f>
        <v>0</v>
      </c>
      <c r="AA22" s="8">
        <f t="shared" si="4"/>
        <v>1</v>
      </c>
      <c r="AB22" s="8">
        <f t="shared" si="5"/>
        <v>1</v>
      </c>
      <c r="AC22" s="8">
        <f t="shared" si="6"/>
        <v>1.0000100000000001</v>
      </c>
      <c r="AD22" s="24">
        <f t="shared" si="7"/>
        <v>1</v>
      </c>
      <c r="AE22" s="17">
        <f>D38</f>
        <v>0</v>
      </c>
      <c r="AF22" s="18">
        <f t="shared" si="0"/>
        <v>1</v>
      </c>
      <c r="AG22" s="8">
        <f t="shared" si="8"/>
        <v>23</v>
      </c>
      <c r="AH22" s="22">
        <f t="shared" si="9"/>
        <v>12</v>
      </c>
      <c r="AI22" s="17">
        <f>G38</f>
        <v>0</v>
      </c>
      <c r="AJ22">
        <f t="shared" si="1"/>
        <v>1</v>
      </c>
      <c r="AK22" s="8">
        <f t="shared" si="10"/>
        <v>23</v>
      </c>
      <c r="AL22" s="22">
        <f t="shared" si="11"/>
        <v>12</v>
      </c>
      <c r="AM22" s="17">
        <f>J38</f>
        <v>0</v>
      </c>
      <c r="AN22" s="18">
        <f t="shared" si="2"/>
        <v>1</v>
      </c>
      <c r="AO22" s="8">
        <f t="shared" si="12"/>
        <v>23</v>
      </c>
      <c r="AP22" s="22">
        <f t="shared" si="13"/>
        <v>12</v>
      </c>
      <c r="AQ22" s="17">
        <f>M38</f>
        <v>0</v>
      </c>
      <c r="AR22" s="18">
        <f t="shared" si="3"/>
        <v>1</v>
      </c>
      <c r="AS22" s="8">
        <f t="shared" si="14"/>
        <v>23</v>
      </c>
      <c r="AT22" s="22">
        <f t="shared" si="15"/>
        <v>12</v>
      </c>
      <c r="AU22" s="11">
        <f>T37</f>
        <v>136</v>
      </c>
      <c r="AV22" s="11">
        <f>U37</f>
        <v>-32</v>
      </c>
      <c r="AW22">
        <f t="shared" si="16"/>
        <v>17</v>
      </c>
      <c r="AX22">
        <f t="shared" si="17"/>
        <v>17</v>
      </c>
      <c r="AY22">
        <f t="shared" si="18"/>
        <v>17.000170000000001</v>
      </c>
      <c r="AZ22">
        <f t="shared" si="19"/>
        <v>17</v>
      </c>
    </row>
    <row r="23" spans="1:52" ht="15.9" customHeight="1" x14ac:dyDescent="0.25">
      <c r="A23" s="169">
        <v>10</v>
      </c>
      <c r="B23" s="156" t="str">
        <f>'Zoznam tímov a pretekárov'!A21</f>
        <v>Levice</v>
      </c>
      <c r="C23" s="158"/>
      <c r="D23" s="159"/>
      <c r="E23" s="81"/>
      <c r="F23" s="158"/>
      <c r="G23" s="159"/>
      <c r="H23" s="81"/>
      <c r="I23" s="158"/>
      <c r="J23" s="159"/>
      <c r="K23" s="81"/>
      <c r="L23" s="158"/>
      <c r="M23" s="159"/>
      <c r="N23" s="81"/>
      <c r="O23" s="160">
        <f>SUM(E24+H24+K24+N24)</f>
        <v>0</v>
      </c>
      <c r="P23" s="162">
        <f>SUM(D24+G24+J24+M24)</f>
        <v>0</v>
      </c>
      <c r="Q23" s="197">
        <f>AD15</f>
        <v>1</v>
      </c>
      <c r="T23" s="191">
        <f>O23+'3.kolo'!T23</f>
        <v>48</v>
      </c>
      <c r="U23" s="193">
        <f>P23+'3.kolo'!U23</f>
        <v>181775</v>
      </c>
      <c r="V23" s="195">
        <f>AZ15</f>
        <v>9</v>
      </c>
      <c r="Y23" s="12">
        <f>O39</f>
        <v>0</v>
      </c>
      <c r="Z23" s="13">
        <f>P39</f>
        <v>0</v>
      </c>
      <c r="AA23" s="8">
        <f t="shared" si="4"/>
        <v>1</v>
      </c>
      <c r="AB23" s="8">
        <f t="shared" si="5"/>
        <v>1</v>
      </c>
      <c r="AC23" s="8">
        <f t="shared" si="6"/>
        <v>1.0000100000000001</v>
      </c>
      <c r="AD23" s="24">
        <f t="shared" si="7"/>
        <v>1</v>
      </c>
      <c r="AE23" s="17">
        <f>D40</f>
        <v>0</v>
      </c>
      <c r="AF23" s="18">
        <f t="shared" si="0"/>
        <v>1</v>
      </c>
      <c r="AG23" s="8">
        <f t="shared" si="8"/>
        <v>23</v>
      </c>
      <c r="AH23" s="22">
        <f t="shared" si="9"/>
        <v>12</v>
      </c>
      <c r="AI23" s="17">
        <f t="shared" ref="AI23" si="20">G40</f>
        <v>0</v>
      </c>
      <c r="AJ23">
        <f t="shared" si="1"/>
        <v>1</v>
      </c>
      <c r="AK23" s="8">
        <f t="shared" si="10"/>
        <v>23</v>
      </c>
      <c r="AL23" s="22">
        <f t="shared" si="11"/>
        <v>12</v>
      </c>
      <c r="AM23" s="17">
        <f>J40</f>
        <v>0</v>
      </c>
      <c r="AN23" s="18">
        <f t="shared" si="2"/>
        <v>1</v>
      </c>
      <c r="AO23" s="8">
        <f t="shared" si="12"/>
        <v>23</v>
      </c>
      <c r="AP23" s="22">
        <f t="shared" si="13"/>
        <v>12</v>
      </c>
      <c r="AQ23" s="17">
        <f>M40</f>
        <v>0</v>
      </c>
      <c r="AR23" s="18">
        <f t="shared" si="3"/>
        <v>1</v>
      </c>
      <c r="AS23" s="8">
        <f t="shared" si="14"/>
        <v>23</v>
      </c>
      <c r="AT23" s="22">
        <f t="shared" si="15"/>
        <v>12</v>
      </c>
      <c r="AU23" s="11">
        <f>T39</f>
        <v>144</v>
      </c>
      <c r="AV23" s="11">
        <f>U39</f>
        <v>-40</v>
      </c>
      <c r="AW23">
        <f t="shared" si="16"/>
        <v>18</v>
      </c>
      <c r="AX23">
        <f t="shared" si="17"/>
        <v>18</v>
      </c>
      <c r="AY23">
        <f t="shared" si="18"/>
        <v>18.00018</v>
      </c>
      <c r="AZ23">
        <f t="shared" si="19"/>
        <v>18</v>
      </c>
    </row>
    <row r="24" spans="1:52" ht="15.9" customHeight="1" thickBot="1" x14ac:dyDescent="0.3">
      <c r="A24" s="169"/>
      <c r="B24" s="157"/>
      <c r="C24" s="85"/>
      <c r="D24" s="28"/>
      <c r="E24" s="32">
        <f>IF(ISBLANK(D24),0,IF(ISBLANK(C23),0,IF(E23 = "D",MAX($A$5:$A$50) + 1,AH15)))</f>
        <v>0</v>
      </c>
      <c r="F24" s="27"/>
      <c r="G24" s="28"/>
      <c r="H24" s="32">
        <f>IF(ISBLANK(G24),0,IF(ISBLANK(F23),0,IF(H23 = "D",MAX($A$5:$A$50) + 1,AL15)))</f>
        <v>0</v>
      </c>
      <c r="I24" s="27"/>
      <c r="J24" s="28"/>
      <c r="K24" s="32">
        <f>IF(ISBLANK(J24),0,IF(ISBLANK(I23),0,IF(K23 = "D",MAX($A$5:$A$50) + 1,AP15)))</f>
        <v>0</v>
      </c>
      <c r="L24" s="27"/>
      <c r="M24" s="28"/>
      <c r="N24" s="32">
        <f>IF(ISBLANK(M24),0,IF(ISBLANK(L23),0,IF(N23 = "D",MAX($A$5:$A$50) + 1,AT15)))</f>
        <v>0</v>
      </c>
      <c r="O24" s="161"/>
      <c r="P24" s="163"/>
      <c r="Q24" s="198"/>
      <c r="T24" s="192"/>
      <c r="U24" s="194"/>
      <c r="V24" s="196"/>
      <c r="Y24" s="12">
        <f>O41</f>
        <v>0</v>
      </c>
      <c r="Z24" s="13">
        <f>P41</f>
        <v>0</v>
      </c>
      <c r="AA24" s="8">
        <f t="shared" si="4"/>
        <v>1</v>
      </c>
      <c r="AB24" s="8">
        <f t="shared" si="5"/>
        <v>1</v>
      </c>
      <c r="AC24" s="8">
        <f t="shared" si="6"/>
        <v>1.0000100000000001</v>
      </c>
      <c r="AD24" s="24">
        <f t="shared" si="7"/>
        <v>1</v>
      </c>
      <c r="AE24" s="17">
        <f>D42</f>
        <v>0</v>
      </c>
      <c r="AF24" s="18">
        <f t="shared" si="0"/>
        <v>1</v>
      </c>
      <c r="AG24" s="8">
        <f t="shared" si="8"/>
        <v>23</v>
      </c>
      <c r="AH24" s="22">
        <f t="shared" si="9"/>
        <v>12</v>
      </c>
      <c r="AI24" s="17">
        <f>G42</f>
        <v>0</v>
      </c>
      <c r="AJ24">
        <f t="shared" si="1"/>
        <v>1</v>
      </c>
      <c r="AK24" s="8">
        <f t="shared" si="10"/>
        <v>23</v>
      </c>
      <c r="AL24" s="22">
        <f t="shared" si="11"/>
        <v>12</v>
      </c>
      <c r="AM24" s="17">
        <f>J42</f>
        <v>0</v>
      </c>
      <c r="AN24" s="18">
        <f t="shared" si="2"/>
        <v>1</v>
      </c>
      <c r="AO24" s="8">
        <f t="shared" si="12"/>
        <v>23</v>
      </c>
      <c r="AP24" s="22">
        <f t="shared" si="13"/>
        <v>12</v>
      </c>
      <c r="AQ24" s="17">
        <f>M42</f>
        <v>0</v>
      </c>
      <c r="AR24" s="18">
        <f t="shared" si="3"/>
        <v>1</v>
      </c>
      <c r="AS24" s="8">
        <f t="shared" si="14"/>
        <v>23</v>
      </c>
      <c r="AT24" s="22">
        <f t="shared" si="15"/>
        <v>12</v>
      </c>
      <c r="AU24" s="11">
        <f>T41</f>
        <v>152</v>
      </c>
      <c r="AV24" s="11">
        <f>U41</f>
        <v>-48</v>
      </c>
      <c r="AW24">
        <f t="shared" si="16"/>
        <v>19</v>
      </c>
      <c r="AX24">
        <f t="shared" si="17"/>
        <v>19</v>
      </c>
      <c r="AY24">
        <f t="shared" si="18"/>
        <v>19.00019</v>
      </c>
      <c r="AZ24">
        <f t="shared" si="19"/>
        <v>19</v>
      </c>
    </row>
    <row r="25" spans="1:52" ht="15.9" customHeight="1" x14ac:dyDescent="0.25">
      <c r="A25" s="154">
        <v>11</v>
      </c>
      <c r="B25" s="156" t="str">
        <f>'Zoznam tímov a pretekárov'!A23</f>
        <v>Marcelová -                            Yellowfish</v>
      </c>
      <c r="C25" s="158"/>
      <c r="D25" s="159"/>
      <c r="E25" s="81"/>
      <c r="F25" s="158"/>
      <c r="G25" s="159"/>
      <c r="H25" s="81"/>
      <c r="I25" s="158"/>
      <c r="J25" s="159"/>
      <c r="K25" s="81"/>
      <c r="L25" s="158"/>
      <c r="M25" s="159"/>
      <c r="N25" s="81"/>
      <c r="O25" s="160">
        <f>SUM(E26+H26+K26+N26)</f>
        <v>0</v>
      </c>
      <c r="P25" s="162">
        <f>SUM(D26+G26+J26+M26)</f>
        <v>0</v>
      </c>
      <c r="Q25" s="197">
        <f>AD16</f>
        <v>1</v>
      </c>
      <c r="T25" s="191">
        <f>O25+'3.kolo'!T25</f>
        <v>44</v>
      </c>
      <c r="U25" s="193">
        <f>P25+'3.kolo'!U25</f>
        <v>195725</v>
      </c>
      <c r="V25" s="195">
        <f>AZ16</f>
        <v>8</v>
      </c>
      <c r="Y25" s="12">
        <f>O43</f>
        <v>0</v>
      </c>
      <c r="Z25" s="13">
        <f>P43</f>
        <v>0</v>
      </c>
      <c r="AA25" s="8">
        <f t="shared" si="4"/>
        <v>1</v>
      </c>
      <c r="AB25" s="8">
        <f t="shared" si="5"/>
        <v>1</v>
      </c>
      <c r="AC25" s="8">
        <f t="shared" si="6"/>
        <v>1.0000100000000001</v>
      </c>
      <c r="AD25" s="24">
        <f t="shared" si="7"/>
        <v>1</v>
      </c>
      <c r="AE25" s="17">
        <f>D44</f>
        <v>0</v>
      </c>
      <c r="AF25" s="18">
        <f t="shared" si="0"/>
        <v>1</v>
      </c>
      <c r="AG25" s="8">
        <f t="shared" si="8"/>
        <v>23</v>
      </c>
      <c r="AH25" s="22">
        <f t="shared" si="9"/>
        <v>12</v>
      </c>
      <c r="AI25" s="17">
        <f>G44</f>
        <v>0</v>
      </c>
      <c r="AJ25">
        <f t="shared" si="1"/>
        <v>1</v>
      </c>
      <c r="AK25" s="8">
        <f t="shared" si="10"/>
        <v>23</v>
      </c>
      <c r="AL25" s="22">
        <f t="shared" si="11"/>
        <v>12</v>
      </c>
      <c r="AM25" s="17">
        <f>J44</f>
        <v>0</v>
      </c>
      <c r="AN25" s="18">
        <f t="shared" si="2"/>
        <v>1</v>
      </c>
      <c r="AO25" s="8">
        <f t="shared" si="12"/>
        <v>23</v>
      </c>
      <c r="AP25" s="22">
        <f t="shared" si="13"/>
        <v>12</v>
      </c>
      <c r="AQ25" s="17">
        <f>M44</f>
        <v>0</v>
      </c>
      <c r="AR25" s="18">
        <f t="shared" si="3"/>
        <v>1</v>
      </c>
      <c r="AS25" s="8">
        <f t="shared" si="14"/>
        <v>23</v>
      </c>
      <c r="AT25" s="22">
        <f t="shared" si="15"/>
        <v>12</v>
      </c>
      <c r="AU25" s="11">
        <f>T43</f>
        <v>160</v>
      </c>
      <c r="AV25" s="11">
        <f>U43</f>
        <v>-56</v>
      </c>
      <c r="AW25">
        <f t="shared" si="16"/>
        <v>20</v>
      </c>
      <c r="AX25">
        <f t="shared" si="17"/>
        <v>20</v>
      </c>
      <c r="AY25">
        <f t="shared" si="18"/>
        <v>20.0002</v>
      </c>
      <c r="AZ25">
        <f t="shared" si="19"/>
        <v>20</v>
      </c>
    </row>
    <row r="26" spans="1:52" ht="15.9" customHeight="1" thickBot="1" x14ac:dyDescent="0.3">
      <c r="A26" s="155"/>
      <c r="B26" s="157"/>
      <c r="C26" s="27"/>
      <c r="D26" s="28"/>
      <c r="E26" s="32">
        <f>IF(ISBLANK(D26),0,IF(ISBLANK(C25),0,IF(E25 = "D",MAX($A$5:$A$50) + 1,AH16)))</f>
        <v>0</v>
      </c>
      <c r="F26" s="27"/>
      <c r="G26" s="28"/>
      <c r="H26" s="32">
        <f>IF(ISBLANK(G26),0,IF(ISBLANK(F25),0,IF(H25 = "D",MAX($A$5:$A$50) + 1,AL16)))</f>
        <v>0</v>
      </c>
      <c r="I26" s="27"/>
      <c r="J26" s="28"/>
      <c r="K26" s="32">
        <f>IF(ISBLANK(J26),0,IF(ISBLANK(I25),0,IF(K25 = "D",MAX($A$5:$A$50) + 1,AP16)))</f>
        <v>0</v>
      </c>
      <c r="L26" s="85"/>
      <c r="M26" s="28"/>
      <c r="N26" s="32">
        <f>IF(ISBLANK(M26),0,IF(ISBLANK(L25),0,IF(N25 = "D",MAX($A$5:$A$50) + 1,AT16)))</f>
        <v>0</v>
      </c>
      <c r="O26" s="161"/>
      <c r="P26" s="163"/>
      <c r="Q26" s="198"/>
      <c r="T26" s="192"/>
      <c r="U26" s="194"/>
      <c r="V26" s="196"/>
      <c r="Y26" s="12">
        <f>O45</f>
        <v>0</v>
      </c>
      <c r="Z26" s="13">
        <f>P45</f>
        <v>0</v>
      </c>
      <c r="AA26" s="8">
        <f>RANK(Y26,$Y$6:$Y$26,1)</f>
        <v>1</v>
      </c>
      <c r="AB26" s="8">
        <f t="shared" si="5"/>
        <v>1</v>
      </c>
      <c r="AC26" s="8">
        <f t="shared" si="6"/>
        <v>1.0000100000000001</v>
      </c>
      <c r="AD26" s="24">
        <f t="shared" si="7"/>
        <v>1</v>
      </c>
      <c r="AE26" s="17">
        <f>D46</f>
        <v>0</v>
      </c>
      <c r="AF26" s="18">
        <f t="shared" si="0"/>
        <v>1</v>
      </c>
      <c r="AG26" s="8">
        <f t="shared" si="8"/>
        <v>23</v>
      </c>
      <c r="AH26" s="22">
        <f t="shared" si="9"/>
        <v>12</v>
      </c>
      <c r="AI26" s="17">
        <f>G46</f>
        <v>0</v>
      </c>
      <c r="AJ26">
        <f t="shared" si="1"/>
        <v>1</v>
      </c>
      <c r="AK26" s="8">
        <f t="shared" si="10"/>
        <v>23</v>
      </c>
      <c r="AL26" s="22">
        <f t="shared" si="11"/>
        <v>12</v>
      </c>
      <c r="AM26" s="17">
        <f>J46</f>
        <v>0</v>
      </c>
      <c r="AN26" s="18">
        <f t="shared" si="2"/>
        <v>1</v>
      </c>
      <c r="AO26" s="8">
        <f t="shared" si="12"/>
        <v>23</v>
      </c>
      <c r="AP26" s="22">
        <f t="shared" si="13"/>
        <v>12</v>
      </c>
      <c r="AQ26" s="17">
        <f>M46</f>
        <v>0</v>
      </c>
      <c r="AR26" s="18">
        <f t="shared" si="3"/>
        <v>1</v>
      </c>
      <c r="AS26" s="8">
        <f t="shared" si="14"/>
        <v>23</v>
      </c>
      <c r="AT26" s="22">
        <f t="shared" si="15"/>
        <v>12</v>
      </c>
      <c r="AU26" s="11">
        <f>T45</f>
        <v>168</v>
      </c>
      <c r="AV26" s="11">
        <f>U45</f>
        <v>-64</v>
      </c>
      <c r="AW26">
        <f>RANK(AU26,$AU$6:$AU$26,1)</f>
        <v>21</v>
      </c>
      <c r="AX26">
        <f>RANK(AV26,$AV$6:$AV$26,0)</f>
        <v>21</v>
      </c>
      <c r="AY26">
        <f t="shared" si="18"/>
        <v>21.000209999999999</v>
      </c>
      <c r="AZ26">
        <f t="shared" si="19"/>
        <v>21</v>
      </c>
    </row>
    <row r="27" spans="1:52" ht="15.9" customHeight="1" x14ac:dyDescent="0.25">
      <c r="A27" s="154">
        <v>12</v>
      </c>
      <c r="B27" s="156" t="str">
        <f>'Zoznam tímov a pretekárov'!A25</f>
        <v>Nová Baňa CARPIO</v>
      </c>
      <c r="C27" s="158"/>
      <c r="D27" s="159"/>
      <c r="E27" s="81"/>
      <c r="F27" s="158"/>
      <c r="G27" s="159"/>
      <c r="H27" s="81"/>
      <c r="I27" s="158"/>
      <c r="J27" s="159"/>
      <c r="K27" s="81"/>
      <c r="L27" s="158"/>
      <c r="M27" s="159"/>
      <c r="N27" s="81"/>
      <c r="O27" s="160">
        <f>SUM(E28+H28+K28+N28)</f>
        <v>0</v>
      </c>
      <c r="P27" s="162">
        <f>SUM(D28+G28+J28+M28)</f>
        <v>0</v>
      </c>
      <c r="Q27" s="197">
        <f>AD17</f>
        <v>1</v>
      </c>
      <c r="T27" s="191">
        <f>O27+'3.kolo'!T27</f>
        <v>41</v>
      </c>
      <c r="U27" s="193">
        <f>P27+'3.kolo'!U27</f>
        <v>202300</v>
      </c>
      <c r="V27" s="195">
        <f>AZ17</f>
        <v>5</v>
      </c>
      <c r="AE27" s="17">
        <f>D48</f>
        <v>0</v>
      </c>
      <c r="AF27" s="18">
        <f t="shared" si="0"/>
        <v>1</v>
      </c>
      <c r="AG27" s="8">
        <f t="shared" si="8"/>
        <v>23</v>
      </c>
      <c r="AH27" s="22">
        <f t="shared" si="9"/>
        <v>12</v>
      </c>
      <c r="AI27" s="17">
        <f>G48</f>
        <v>0</v>
      </c>
      <c r="AJ27">
        <f t="shared" si="1"/>
        <v>1</v>
      </c>
      <c r="AK27" s="8">
        <f t="shared" si="10"/>
        <v>23</v>
      </c>
      <c r="AL27" s="22">
        <f t="shared" si="11"/>
        <v>12</v>
      </c>
      <c r="AM27" s="17">
        <f>J48</f>
        <v>0</v>
      </c>
      <c r="AN27" s="18">
        <f t="shared" si="2"/>
        <v>1</v>
      </c>
      <c r="AO27" s="8">
        <f t="shared" si="12"/>
        <v>23</v>
      </c>
      <c r="AP27" s="22">
        <f t="shared" si="13"/>
        <v>12</v>
      </c>
      <c r="AQ27" s="17">
        <f>M48</f>
        <v>0</v>
      </c>
      <c r="AR27" s="18">
        <f t="shared" si="3"/>
        <v>1</v>
      </c>
      <c r="AS27" s="8">
        <f t="shared" si="14"/>
        <v>23</v>
      </c>
      <c r="AT27" s="22">
        <f t="shared" si="15"/>
        <v>12</v>
      </c>
    </row>
    <row r="28" spans="1:52" ht="15.9" customHeight="1" thickBot="1" x14ac:dyDescent="0.3">
      <c r="A28" s="155"/>
      <c r="B28" s="157"/>
      <c r="C28" s="27"/>
      <c r="D28" s="28"/>
      <c r="E28" s="32">
        <f>IF(ISBLANK(D28),0,IF(ISBLANK(C27),0,IF(E27 = "D",MAX($A$5:$A$50) + 1,AH17)))</f>
        <v>0</v>
      </c>
      <c r="F28" s="27"/>
      <c r="G28" s="28"/>
      <c r="H28" s="32">
        <f>IF(ISBLANK(G28),0,IF(ISBLANK(F27),0,IF(H27 = "D",MAX($A$5:$A$50) + 1,AL17)))</f>
        <v>0</v>
      </c>
      <c r="I28" s="27"/>
      <c r="J28" s="28"/>
      <c r="K28" s="32">
        <f>IF(ISBLANK(J28),0,IF(ISBLANK(I27),0,IF(K27 = "D",MAX($A$5:$A$50) + 1,AP17)))</f>
        <v>0</v>
      </c>
      <c r="L28" s="27"/>
      <c r="M28" s="28"/>
      <c r="N28" s="32">
        <f>IF(ISBLANK(M28),0,IF(ISBLANK(L27),0,IF(N27 = "D",MAX($A$5:$A$50) + 1,AT17)))</f>
        <v>0</v>
      </c>
      <c r="O28" s="161"/>
      <c r="P28" s="163"/>
      <c r="Q28" s="198"/>
      <c r="T28" s="192"/>
      <c r="U28" s="194"/>
      <c r="V28" s="196"/>
      <c r="AE28" s="17">
        <f>D50</f>
        <v>0</v>
      </c>
      <c r="AF28" s="18">
        <f t="shared" si="0"/>
        <v>1</v>
      </c>
      <c r="AG28" s="8">
        <f t="shared" si="8"/>
        <v>23</v>
      </c>
      <c r="AH28" s="22">
        <f t="shared" si="9"/>
        <v>12</v>
      </c>
      <c r="AI28" s="17">
        <f>G50</f>
        <v>0</v>
      </c>
      <c r="AJ28">
        <f t="shared" si="1"/>
        <v>1</v>
      </c>
      <c r="AK28" s="8">
        <f t="shared" si="10"/>
        <v>23</v>
      </c>
      <c r="AL28" s="22">
        <f t="shared" si="11"/>
        <v>12</v>
      </c>
      <c r="AM28" s="17">
        <f>J50</f>
        <v>0</v>
      </c>
      <c r="AN28" s="18">
        <f t="shared" si="2"/>
        <v>1</v>
      </c>
      <c r="AO28" s="8">
        <f t="shared" si="12"/>
        <v>23</v>
      </c>
      <c r="AP28" s="22">
        <f t="shared" si="13"/>
        <v>12</v>
      </c>
      <c r="AQ28" s="17">
        <f>M50</f>
        <v>0</v>
      </c>
      <c r="AR28" s="18">
        <f t="shared" si="3"/>
        <v>1</v>
      </c>
      <c r="AS28" s="8">
        <f t="shared" si="14"/>
        <v>23</v>
      </c>
      <c r="AT28" s="22">
        <f t="shared" si="15"/>
        <v>12</v>
      </c>
    </row>
    <row r="29" spans="1:52" ht="15.9" customHeight="1" x14ac:dyDescent="0.25">
      <c r="A29" s="154">
        <v>13</v>
      </c>
      <c r="B29" s="156" t="str">
        <f>'Zoznam tímov a pretekárov'!A27</f>
        <v>Nové Zámky</v>
      </c>
      <c r="C29" s="158"/>
      <c r="D29" s="159"/>
      <c r="E29" s="81"/>
      <c r="F29" s="158"/>
      <c r="G29" s="159"/>
      <c r="H29" s="81"/>
      <c r="I29" s="158"/>
      <c r="J29" s="159"/>
      <c r="K29" s="81"/>
      <c r="L29" s="158"/>
      <c r="M29" s="159"/>
      <c r="N29" s="81"/>
      <c r="O29" s="160">
        <f t="shared" ref="O29" si="21">SUM(E30+H30+K30+N30)</f>
        <v>0</v>
      </c>
      <c r="P29" s="162">
        <f t="shared" ref="P29" si="22">SUM(D30+G30+J30+M30)</f>
        <v>0</v>
      </c>
      <c r="Q29" s="197">
        <f>AD18</f>
        <v>1</v>
      </c>
      <c r="T29" s="191">
        <f>O29+'3.kolo'!T29</f>
        <v>49</v>
      </c>
      <c r="U29" s="193">
        <f>P29+'3.kolo'!U29</f>
        <v>170275</v>
      </c>
      <c r="V29" s="195">
        <f>AZ18</f>
        <v>10</v>
      </c>
      <c r="AF29" s="10"/>
    </row>
    <row r="30" spans="1:52" ht="15.9" customHeight="1" thickBot="1" x14ac:dyDescent="0.3">
      <c r="A30" s="155"/>
      <c r="B30" s="157"/>
      <c r="C30" s="27"/>
      <c r="D30" s="28"/>
      <c r="E30" s="32">
        <f>IF(ISBLANK(D30),0,IF(ISBLANK(C29),0,IF(E29 = "D",MAX($A$5:$A$50) + 1,AH18)))</f>
        <v>0</v>
      </c>
      <c r="F30" s="27"/>
      <c r="G30" s="28"/>
      <c r="H30" s="32">
        <f>IF(ISBLANK(G30),0,IF(ISBLANK(F29),0,IF(H29 = "D",MAX($A$5:$A$50) + 1,AL18)))</f>
        <v>0</v>
      </c>
      <c r="I30" s="27"/>
      <c r="J30" s="28"/>
      <c r="K30" s="32">
        <f>IF(ISBLANK(J30),0,IF(ISBLANK(I29),0,IF(K29 = "D",MAX($A$5:$A$50) + 1,AP18)))</f>
        <v>0</v>
      </c>
      <c r="L30" s="27"/>
      <c r="M30" s="28"/>
      <c r="N30" s="32">
        <f>IF(ISBLANK(M30),0,IF(ISBLANK(L29),0,IF(N29 = "D",MAX($A$5:$A$50) + 1,AT18)))</f>
        <v>0</v>
      </c>
      <c r="O30" s="161"/>
      <c r="P30" s="163"/>
      <c r="Q30" s="198"/>
      <c r="T30" s="192"/>
      <c r="U30" s="194"/>
      <c r="V30" s="196"/>
      <c r="AF30" s="10"/>
    </row>
    <row r="31" spans="1:52" ht="15.9" customHeight="1" x14ac:dyDescent="0.25">
      <c r="A31" s="154">
        <v>14</v>
      </c>
      <c r="B31" s="156" t="str">
        <f>'Zoznam tímov a pretekárov'!A29</f>
        <v xml:space="preserve">Stará Turá -                         NIKL Method </v>
      </c>
      <c r="C31" s="158"/>
      <c r="D31" s="159"/>
      <c r="E31" s="81"/>
      <c r="F31" s="158"/>
      <c r="G31" s="159"/>
      <c r="H31" s="81"/>
      <c r="I31" s="158"/>
      <c r="J31" s="159"/>
      <c r="K31" s="81"/>
      <c r="L31" s="158"/>
      <c r="M31" s="159"/>
      <c r="N31" s="81"/>
      <c r="O31" s="160">
        <f t="shared" ref="O31" si="23">SUM(E32+H32+K32+N32)</f>
        <v>0</v>
      </c>
      <c r="P31" s="162">
        <f t="shared" ref="P31" si="24">SUM(D32+G32+J32+M32)</f>
        <v>0</v>
      </c>
      <c r="Q31" s="197">
        <f>AD19</f>
        <v>1</v>
      </c>
      <c r="T31" s="191">
        <f>O31+'3.kolo'!T31</f>
        <v>51</v>
      </c>
      <c r="U31" s="193">
        <f>P31+'3.kolo'!U31</f>
        <v>163100</v>
      </c>
      <c r="V31" s="195">
        <f>AZ19</f>
        <v>11</v>
      </c>
      <c r="AF31" s="10"/>
    </row>
    <row r="32" spans="1:52" ht="15.9" customHeight="1" thickBot="1" x14ac:dyDescent="0.3">
      <c r="A32" s="155"/>
      <c r="B32" s="157"/>
      <c r="C32" s="27"/>
      <c r="D32" s="28"/>
      <c r="E32" s="32">
        <f>IF(ISBLANK(D32),0,IF(ISBLANK(C31),0,IF(E31 = "D",MAX($A$5:$A$50) + 1,AH19)))</f>
        <v>0</v>
      </c>
      <c r="F32" s="27"/>
      <c r="G32" s="28"/>
      <c r="H32" s="32">
        <f>IF(ISBLANK(G32),0,IF(ISBLANK(F31),0,IF(H31 = "D",MAX($A$5:$A$50) + 1,AL19)))</f>
        <v>0</v>
      </c>
      <c r="I32" s="27"/>
      <c r="J32" s="28"/>
      <c r="K32" s="32">
        <f>IF(ISBLANK(J32),0,IF(ISBLANK(I31),0,IF(K31 = "D",MAX($A$5:$A$50) + 1,AP19)))</f>
        <v>0</v>
      </c>
      <c r="L32" s="27"/>
      <c r="M32" s="28"/>
      <c r="N32" s="32">
        <f>IF(ISBLANK(M32),0,IF(ISBLANK(L31),0,IF(N31 = "D",MAX($A$5:$A$50) + 1,AT19)))</f>
        <v>0</v>
      </c>
      <c r="O32" s="161"/>
      <c r="P32" s="163"/>
      <c r="Q32" s="198"/>
      <c r="T32" s="192"/>
      <c r="U32" s="194"/>
      <c r="V32" s="196"/>
      <c r="AF32" s="10"/>
    </row>
    <row r="33" spans="1:43" ht="15.9" customHeight="1" x14ac:dyDescent="0.25">
      <c r="A33" s="154">
        <v>15</v>
      </c>
      <c r="B33" s="156" t="str">
        <f>'Zoznam tímov a pretekárov'!A31</f>
        <v>Štúrovo-                             Maver Timármix</v>
      </c>
      <c r="C33" s="158"/>
      <c r="D33" s="159"/>
      <c r="E33" s="81"/>
      <c r="F33" s="158"/>
      <c r="G33" s="159"/>
      <c r="H33" s="81"/>
      <c r="I33" s="158"/>
      <c r="J33" s="159"/>
      <c r="K33" s="81"/>
      <c r="L33" s="158"/>
      <c r="M33" s="159"/>
      <c r="N33" s="81"/>
      <c r="O33" s="160">
        <f t="shared" ref="O33:O45" si="25">SUM(E34+H34+K34+N34)</f>
        <v>0</v>
      </c>
      <c r="P33" s="162">
        <f t="shared" ref="P33:P45" si="26">SUM(D34+G34+J34+M34)</f>
        <v>0</v>
      </c>
      <c r="Q33" s="197">
        <f>AD20</f>
        <v>1</v>
      </c>
      <c r="T33" s="191">
        <f>O33+'3.kolo'!T33</f>
        <v>26</v>
      </c>
      <c r="U33" s="193">
        <f>P33+'3.kolo'!U33</f>
        <v>233675</v>
      </c>
      <c r="V33" s="195">
        <f>AZ20</f>
        <v>1</v>
      </c>
      <c r="AF33" s="10"/>
    </row>
    <row r="34" spans="1:43" ht="15.9" customHeight="1" thickBot="1" x14ac:dyDescent="0.3">
      <c r="A34" s="155"/>
      <c r="B34" s="157"/>
      <c r="C34" s="27"/>
      <c r="D34" s="128"/>
      <c r="E34" s="32">
        <f>IF(ISBLANK(D34),0,IF(ISBLANK(C33),0,IF(E33 = "D",MAX($A$5:$A$50) + 1,AH20)))</f>
        <v>0</v>
      </c>
      <c r="F34" s="27"/>
      <c r="G34" s="28"/>
      <c r="H34" s="32">
        <f>IF(ISBLANK(G34),0,IF(ISBLANK(F33),0,IF(H33 = "D",MAX($A$5:$A$50) + 1,AL20)))</f>
        <v>0</v>
      </c>
      <c r="I34" s="27"/>
      <c r="J34" s="28"/>
      <c r="K34" s="32">
        <f>IF(ISBLANK(J34),0,IF(ISBLANK(I33),0,IF(K33 = "D",MAX($A$5:$A$50) + 1,AP20)))</f>
        <v>0</v>
      </c>
      <c r="L34" s="27"/>
      <c r="M34" s="28"/>
      <c r="N34" s="32">
        <f>IF(ISBLANK(M34),0,IF(ISBLANK(L33),0,IF(N33 = "D",MAX($A$5:$A$50) + 1,AT20)))</f>
        <v>0</v>
      </c>
      <c r="O34" s="161"/>
      <c r="P34" s="163"/>
      <c r="Q34" s="198"/>
      <c r="T34" s="192"/>
      <c r="U34" s="194"/>
      <c r="V34" s="196"/>
      <c r="AF34" s="10"/>
    </row>
    <row r="35" spans="1:43" ht="15.9" customHeight="1" thickBot="1" x14ac:dyDescent="0.3">
      <c r="A35" s="154">
        <v>16</v>
      </c>
      <c r="B35" s="156">
        <f>'Zoznam tímov a pretekárov'!A33</f>
        <v>1</v>
      </c>
      <c r="C35" s="158"/>
      <c r="D35" s="159"/>
      <c r="E35" s="81"/>
      <c r="F35" s="158"/>
      <c r="G35" s="159"/>
      <c r="H35" s="32"/>
      <c r="I35" s="158"/>
      <c r="J35" s="159"/>
      <c r="K35" s="81"/>
      <c r="L35" s="158"/>
      <c r="M35" s="159"/>
      <c r="N35" s="81"/>
      <c r="O35" s="160">
        <f t="shared" si="25"/>
        <v>0</v>
      </c>
      <c r="P35" s="162">
        <f t="shared" si="26"/>
        <v>0</v>
      </c>
      <c r="Q35" s="197">
        <f>AD21</f>
        <v>1</v>
      </c>
      <c r="T35" s="191">
        <f>O35+'3.kolo'!T35</f>
        <v>128</v>
      </c>
      <c r="U35" s="193">
        <f>P35+'3.kolo'!U35</f>
        <v>-24</v>
      </c>
      <c r="V35" s="195">
        <f>AZ21</f>
        <v>16</v>
      </c>
      <c r="AF35" s="10"/>
    </row>
    <row r="36" spans="1:43" ht="15.9" customHeight="1" thickBot="1" x14ac:dyDescent="0.3">
      <c r="A36" s="155"/>
      <c r="B36" s="157"/>
      <c r="C36" s="27"/>
      <c r="D36" s="28"/>
      <c r="E36" s="32">
        <f>IF(ISBLANK(D36),0,IF(ISBLANK(C35),0,IF(E35 = "D",MAX($A$5:$A$50) + 1,AH21)))</f>
        <v>0</v>
      </c>
      <c r="F36" s="27"/>
      <c r="G36" s="28"/>
      <c r="H36" s="32">
        <f>IF(ISBLANK(G36),0,IF(ISBLANK(F35),0,IF(H35 = "D",MAX($A$5:$A$50) + 1,AL21)))</f>
        <v>0</v>
      </c>
      <c r="I36" s="27"/>
      <c r="J36" s="28"/>
      <c r="K36" s="32">
        <f>IF(ISBLANK(J36),0,IF(ISBLANK(I35),0,IF(K35 = "D",MAX($A$5:$A$50) + 1,AP21)))</f>
        <v>0</v>
      </c>
      <c r="L36" s="27"/>
      <c r="M36" s="28"/>
      <c r="N36" s="32">
        <f>IF(ISBLANK(M36),0,IF(ISBLANK(L35),0,IF(N35 = "D",MAX($A$5:$A$50) + 1,AT21)))</f>
        <v>0</v>
      </c>
      <c r="O36" s="161"/>
      <c r="P36" s="163"/>
      <c r="Q36" s="198"/>
      <c r="T36" s="192"/>
      <c r="U36" s="194"/>
      <c r="V36" s="196"/>
      <c r="AF36" s="10"/>
    </row>
    <row r="37" spans="1:43" ht="15.9" customHeight="1" x14ac:dyDescent="0.3">
      <c r="A37" s="154">
        <v>17</v>
      </c>
      <c r="B37" s="156">
        <f>'Zoznam tímov a pretekárov'!A35</f>
        <v>2</v>
      </c>
      <c r="C37" s="158"/>
      <c r="D37" s="159"/>
      <c r="E37" s="81"/>
      <c r="F37" s="158"/>
      <c r="G37" s="159"/>
      <c r="H37" s="81"/>
      <c r="I37" s="158"/>
      <c r="J37" s="159"/>
      <c r="K37" s="81"/>
      <c r="L37" s="158"/>
      <c r="M37" s="159"/>
      <c r="N37" s="81"/>
      <c r="O37" s="160">
        <f t="shared" si="25"/>
        <v>0</v>
      </c>
      <c r="P37" s="162">
        <f t="shared" si="26"/>
        <v>0</v>
      </c>
      <c r="Q37" s="197">
        <f>AD22</f>
        <v>1</v>
      </c>
      <c r="R37" s="89"/>
      <c r="S37" s="89"/>
      <c r="T37" s="191">
        <f>O37+'3.kolo'!T37</f>
        <v>136</v>
      </c>
      <c r="U37" s="193">
        <f>P37+'3.kolo'!U37</f>
        <v>-32</v>
      </c>
      <c r="V37" s="195">
        <f>AZ22</f>
        <v>17</v>
      </c>
    </row>
    <row r="38" spans="1:43" ht="15.75" customHeight="1" thickBot="1" x14ac:dyDescent="0.3">
      <c r="A38" s="155"/>
      <c r="B38" s="157"/>
      <c r="C38" s="27"/>
      <c r="D38" s="28"/>
      <c r="E38" s="32">
        <f>IF(ISBLANK(D38),0,IF(ISBLANK(C37),0,IF(E37 = "D",MAX($A$5:$A$50) + 1,AH22)))</f>
        <v>0</v>
      </c>
      <c r="F38" s="27"/>
      <c r="G38" s="28"/>
      <c r="H38" s="32">
        <f>IF(ISBLANK(G38),0,IF(ISBLANK(F37),0,IF(H37 = "D",MAX($A$5:$A$50) + 1,AL22)))</f>
        <v>0</v>
      </c>
      <c r="I38" s="27"/>
      <c r="J38" s="28"/>
      <c r="K38" s="32">
        <f>IF(ISBLANK(J38),0,IF(ISBLANK(I37),0,IF(K37 = "D",MAX($A$5:$A$50) + 1,AP22)))</f>
        <v>0</v>
      </c>
      <c r="L38" s="27"/>
      <c r="M38" s="28"/>
      <c r="N38" s="32">
        <f>IF(ISBLANK(M38),0,IF(ISBLANK(L37),0,IF(N37 = "D",MAX($A$5:$A$50) + 1,AT22)))</f>
        <v>0</v>
      </c>
      <c r="O38" s="161"/>
      <c r="P38" s="163"/>
      <c r="Q38" s="198"/>
      <c r="T38" s="192"/>
      <c r="U38" s="194"/>
      <c r="V38" s="196"/>
    </row>
    <row r="39" spans="1:43" ht="15" customHeight="1" x14ac:dyDescent="0.25">
      <c r="A39" s="154">
        <v>18</v>
      </c>
      <c r="B39" s="156">
        <f>'Zoznam tímov a pretekárov'!A37</f>
        <v>3</v>
      </c>
      <c r="C39" s="158"/>
      <c r="D39" s="159"/>
      <c r="E39" s="81"/>
      <c r="F39" s="158"/>
      <c r="G39" s="159"/>
      <c r="H39" s="81"/>
      <c r="I39" s="158"/>
      <c r="J39" s="159"/>
      <c r="K39" s="81"/>
      <c r="L39" s="158"/>
      <c r="M39" s="159"/>
      <c r="N39" s="81"/>
      <c r="O39" s="160">
        <f t="shared" si="25"/>
        <v>0</v>
      </c>
      <c r="P39" s="162">
        <f t="shared" si="26"/>
        <v>0</v>
      </c>
      <c r="Q39" s="197">
        <f>AD23</f>
        <v>1</v>
      </c>
      <c r="T39" s="191">
        <f>O39+'3.kolo'!T39</f>
        <v>144</v>
      </c>
      <c r="U39" s="193">
        <f>P39+'3.kolo'!U39</f>
        <v>-40</v>
      </c>
      <c r="V39" s="195">
        <f>AZ23</f>
        <v>18</v>
      </c>
    </row>
    <row r="40" spans="1:43" ht="15.75" customHeight="1" thickBot="1" x14ac:dyDescent="0.3">
      <c r="A40" s="155"/>
      <c r="B40" s="157"/>
      <c r="C40" s="27"/>
      <c r="D40" s="28"/>
      <c r="E40" s="32">
        <f>IF(ISBLANK(D40),0,IF(ISBLANK(C39),0,IF(E39 = "D",MAX($A$5:$A$50) + 1,AH23)))</f>
        <v>0</v>
      </c>
      <c r="F40" s="27"/>
      <c r="G40" s="28"/>
      <c r="H40" s="32">
        <f>IF(ISBLANK(G40),0,IF(ISBLANK(F39),0,IF(H39 = "D",MAX($A$5:$A$50) + 1,AL23)))</f>
        <v>0</v>
      </c>
      <c r="I40" s="27"/>
      <c r="J40" s="28"/>
      <c r="K40" s="32">
        <f>IF(ISBLANK(J40),0,IF(ISBLANK(I39),0,IF(K39 = "D",MAX($A$5:$A$50) + 1,AP23)))</f>
        <v>0</v>
      </c>
      <c r="L40" s="27"/>
      <c r="M40" s="28"/>
      <c r="N40" s="32">
        <f>IF(ISBLANK(M40),0,IF(ISBLANK(L39),0,IF(N39 = "D",MAX($A$5:$A$50) + 1,AT23)))</f>
        <v>0</v>
      </c>
      <c r="O40" s="161"/>
      <c r="P40" s="163"/>
      <c r="Q40" s="198"/>
      <c r="T40" s="192"/>
      <c r="U40" s="194"/>
      <c r="V40" s="196"/>
    </row>
    <row r="41" spans="1:43" ht="15.75" customHeight="1" thickBot="1" x14ac:dyDescent="0.3">
      <c r="A41" s="154">
        <v>19</v>
      </c>
      <c r="B41" s="156">
        <f>'Zoznam tímov a pretekárov'!A39</f>
        <v>4</v>
      </c>
      <c r="C41" s="158"/>
      <c r="D41" s="159"/>
      <c r="E41" s="81"/>
      <c r="F41" s="158"/>
      <c r="G41" s="159"/>
      <c r="H41" s="81"/>
      <c r="I41" s="158"/>
      <c r="J41" s="159"/>
      <c r="K41" s="81"/>
      <c r="L41" s="158"/>
      <c r="M41" s="159"/>
      <c r="N41" s="81"/>
      <c r="O41" s="160">
        <f t="shared" si="25"/>
        <v>0</v>
      </c>
      <c r="P41" s="162">
        <f t="shared" si="26"/>
        <v>0</v>
      </c>
      <c r="Q41" s="197">
        <f>AD24</f>
        <v>1</v>
      </c>
      <c r="T41" s="191">
        <f>O41+'3.kolo'!T41</f>
        <v>152</v>
      </c>
      <c r="U41" s="193">
        <f>P41+'3.kolo'!U41</f>
        <v>-48</v>
      </c>
      <c r="V41" s="195">
        <f>AZ24</f>
        <v>19</v>
      </c>
      <c r="AP41" s="21" t="s">
        <v>26</v>
      </c>
      <c r="AQ41" s="9" t="str">
        <f>IF(C5 = "D","0"," ")</f>
        <v xml:space="preserve"> </v>
      </c>
    </row>
    <row r="42" spans="1:43" ht="15.75" customHeight="1" thickBot="1" x14ac:dyDescent="0.3">
      <c r="A42" s="155"/>
      <c r="B42" s="157"/>
      <c r="C42" s="27"/>
      <c r="D42" s="28"/>
      <c r="E42" s="32">
        <f>IF(ISBLANK(D42),0,IF(ISBLANK(C41),0,IF(E41 = "D",MAX($A$5:$A$40) + 1,AH24)))</f>
        <v>0</v>
      </c>
      <c r="F42" s="27"/>
      <c r="G42" s="28"/>
      <c r="H42" s="32">
        <f>IF(ISBLANK(G42),0,IF(ISBLANK(F41),0,IF(H41 = "D",MAX($A$5:$A$40) + 1,AL24)))</f>
        <v>0</v>
      </c>
      <c r="I42" s="27"/>
      <c r="J42" s="28"/>
      <c r="K42" s="32">
        <f>IF(ISBLANK(J42),0,IF(ISBLANK(I41),0,IF(K41 = "D",MAX($A$5:$A$40) + 1,AP24)))</f>
        <v>0</v>
      </c>
      <c r="L42" s="27"/>
      <c r="M42" s="28"/>
      <c r="N42" s="32">
        <f>IF(ISBLANK(M42),0,IF(ISBLANK(L41),0,IF(N41 = "D",MAX($A$5:$A$40) + 1,AT24)))</f>
        <v>0</v>
      </c>
      <c r="O42" s="161"/>
      <c r="P42" s="163"/>
      <c r="Q42" s="198"/>
      <c r="T42" s="192"/>
      <c r="U42" s="194"/>
      <c r="V42" s="196"/>
      <c r="AP42" s="21" t="s">
        <v>27</v>
      </c>
    </row>
    <row r="43" spans="1:43" ht="15" customHeight="1" x14ac:dyDescent="0.25">
      <c r="A43" s="154">
        <v>20</v>
      </c>
      <c r="B43" s="156">
        <f>'Zoznam tímov a pretekárov'!A41</f>
        <v>5</v>
      </c>
      <c r="C43" s="158"/>
      <c r="D43" s="159"/>
      <c r="E43" s="81"/>
      <c r="F43" s="158"/>
      <c r="G43" s="159"/>
      <c r="H43" s="81"/>
      <c r="I43" s="158"/>
      <c r="J43" s="159"/>
      <c r="K43" s="81"/>
      <c r="L43" s="158"/>
      <c r="M43" s="159"/>
      <c r="N43" s="81"/>
      <c r="O43" s="160">
        <f t="shared" si="25"/>
        <v>0</v>
      </c>
      <c r="P43" s="162">
        <f t="shared" si="26"/>
        <v>0</v>
      </c>
      <c r="Q43" s="197">
        <f>AD25</f>
        <v>1</v>
      </c>
      <c r="T43" s="191">
        <f>O43+'3.kolo'!T43</f>
        <v>160</v>
      </c>
      <c r="U43" s="193">
        <f>P43+'3.kolo'!U43</f>
        <v>-56</v>
      </c>
      <c r="V43" s="195">
        <f>AZ25</f>
        <v>20</v>
      </c>
    </row>
    <row r="44" spans="1:43" ht="15.75" customHeight="1" thickBot="1" x14ac:dyDescent="0.3">
      <c r="A44" s="155"/>
      <c r="B44" s="157"/>
      <c r="C44" s="27"/>
      <c r="D44" s="28"/>
      <c r="E44" s="32">
        <f>IF(ISBLANK(D44),0,IF(ISBLANK(C43),0,IF(E43 = "D",MAX($A$5:$A$40) + 1,AH25)))</f>
        <v>0</v>
      </c>
      <c r="F44" s="27"/>
      <c r="G44" s="28"/>
      <c r="H44" s="32">
        <f>IF(ISBLANK(G44),0,IF(ISBLANK(F43),0,IF(H43 = "D",MAX($A$5:$A$40) + 1,AL25)))</f>
        <v>0</v>
      </c>
      <c r="I44" s="27"/>
      <c r="J44" s="28"/>
      <c r="K44" s="32">
        <f>IF(ISBLANK(J44),0,IF(ISBLANK(I43),0,IF(K43 = "D",MAX($A$5:$A$40) + 1,AP25)))</f>
        <v>0</v>
      </c>
      <c r="L44" s="27"/>
      <c r="M44" s="28"/>
      <c r="N44" s="32">
        <f>IF(ISBLANK(M44),0,IF(ISBLANK(L43),0,IF(N43 = "D",MAX($A$5:$A$40) + 1,AT25)))</f>
        <v>0</v>
      </c>
      <c r="O44" s="161"/>
      <c r="P44" s="163"/>
      <c r="Q44" s="198"/>
      <c r="T44" s="192"/>
      <c r="U44" s="194"/>
      <c r="V44" s="196"/>
    </row>
    <row r="45" spans="1:43" ht="15" customHeight="1" x14ac:dyDescent="0.25">
      <c r="A45" s="154">
        <v>21</v>
      </c>
      <c r="B45" s="156">
        <f>'Zoznam tímov a pretekárov'!A43</f>
        <v>6</v>
      </c>
      <c r="C45" s="158"/>
      <c r="D45" s="159"/>
      <c r="E45" s="81"/>
      <c r="F45" s="158"/>
      <c r="G45" s="159"/>
      <c r="H45" s="81"/>
      <c r="I45" s="158"/>
      <c r="J45" s="159"/>
      <c r="K45" s="81"/>
      <c r="L45" s="158"/>
      <c r="M45" s="159"/>
      <c r="N45" s="81"/>
      <c r="O45" s="160">
        <f t="shared" si="25"/>
        <v>0</v>
      </c>
      <c r="P45" s="162">
        <f t="shared" si="26"/>
        <v>0</v>
      </c>
      <c r="Q45" s="197">
        <f>AD26</f>
        <v>1</v>
      </c>
      <c r="T45" s="191">
        <f>O45+'3.kolo'!T45</f>
        <v>168</v>
      </c>
      <c r="U45" s="193">
        <f>P45+'3.kolo'!U45</f>
        <v>-64</v>
      </c>
      <c r="V45" s="195">
        <f>AZ26</f>
        <v>21</v>
      </c>
    </row>
    <row r="46" spans="1:43" ht="15.75" customHeight="1" thickBot="1" x14ac:dyDescent="0.3">
      <c r="A46" s="155"/>
      <c r="B46" s="157"/>
      <c r="C46" s="27"/>
      <c r="D46" s="28"/>
      <c r="E46" s="32">
        <f>IF(ISBLANK(D46),0,IF(ISBLANK(C45),0,IF(E45 = "D",MAX($A$5:$A$40) + 1,AH26)))</f>
        <v>0</v>
      </c>
      <c r="F46" s="27"/>
      <c r="G46" s="28"/>
      <c r="H46" s="32">
        <f>IF(ISBLANK(G46),0,IF(ISBLANK(F45),0,IF(H45 = "D",MAX($A$5:$A$40) + 1,AL26)))</f>
        <v>0</v>
      </c>
      <c r="I46" s="27"/>
      <c r="J46" s="28"/>
      <c r="K46" s="32">
        <f>IF(ISBLANK(J46),0,IF(ISBLANK(I45),0,IF(K45 = "D",MAX($A$5:$A$40) + 1,AP26)))</f>
        <v>0</v>
      </c>
      <c r="L46" s="27"/>
      <c r="M46" s="28"/>
      <c r="N46" s="32">
        <f>IF(ISBLANK(M46),0,IF(ISBLANK(L45),0,IF(N45 = "D",MAX($A$5:$A$40) + 1,AT26)))</f>
        <v>0</v>
      </c>
      <c r="O46" s="161"/>
      <c r="P46" s="163"/>
      <c r="Q46" s="198"/>
      <c r="T46" s="192"/>
      <c r="U46" s="194"/>
      <c r="V46" s="196"/>
    </row>
    <row r="47" spans="1:43" ht="15" customHeight="1" x14ac:dyDescent="0.25">
      <c r="A47" s="154">
        <v>22</v>
      </c>
      <c r="B47" s="156">
        <f>'Zoznam tímov a pretekárov'!A45</f>
        <v>7</v>
      </c>
      <c r="C47" s="158"/>
      <c r="D47" s="159"/>
      <c r="E47" s="81"/>
      <c r="F47" s="158"/>
      <c r="G47" s="159"/>
      <c r="H47" s="81"/>
      <c r="I47" s="158"/>
      <c r="J47" s="159"/>
      <c r="K47" s="81"/>
      <c r="L47" s="158"/>
      <c r="M47" s="159"/>
      <c r="N47" s="81"/>
      <c r="O47" s="160">
        <v>99</v>
      </c>
      <c r="P47" s="162">
        <v>0</v>
      </c>
      <c r="Q47" s="197">
        <v>99</v>
      </c>
    </row>
    <row r="48" spans="1:43" ht="15.75" customHeight="1" thickBot="1" x14ac:dyDescent="0.3">
      <c r="A48" s="155"/>
      <c r="B48" s="157"/>
      <c r="C48" s="27"/>
      <c r="D48" s="28"/>
      <c r="E48" s="32">
        <f>IF(ISBLANK(D48),0,IF(ISBLANK(C47),0,IF(E47 = "D",MAX($A$5:$A$40) + 1,AH27)))</f>
        <v>0</v>
      </c>
      <c r="F48" s="27"/>
      <c r="G48" s="28"/>
      <c r="H48" s="32">
        <f>IF(ISBLANK(G48),0,IF(ISBLANK(F47),0,IF(H47 = "D",MAX($A$5:$A$40) + 1,AL27)))</f>
        <v>0</v>
      </c>
      <c r="I48" s="27"/>
      <c r="J48" s="28"/>
      <c r="K48" s="32">
        <f>IF(ISBLANK(J48),0,IF(ISBLANK(I47),0,IF(K47 = "D",MAX($A$5:$A$40) + 1,AP27)))</f>
        <v>0</v>
      </c>
      <c r="L48" s="27"/>
      <c r="M48" s="28"/>
      <c r="N48" s="32">
        <f>IF(ISBLANK(M48),0,IF(ISBLANK(L47),0,IF(N47 = "D",MAX($A$5:$A$40) + 1,AT27)))</f>
        <v>0</v>
      </c>
      <c r="O48" s="161"/>
      <c r="P48" s="163"/>
      <c r="Q48" s="198"/>
    </row>
    <row r="49" spans="1:17" ht="15" customHeight="1" x14ac:dyDescent="0.25">
      <c r="A49" s="154">
        <v>23</v>
      </c>
      <c r="B49" s="156">
        <f>'Zoznam tímov a pretekárov'!A47</f>
        <v>8</v>
      </c>
      <c r="C49" s="158"/>
      <c r="D49" s="159"/>
      <c r="E49" s="81"/>
      <c r="F49" s="158"/>
      <c r="G49" s="159"/>
      <c r="H49" s="81"/>
      <c r="I49" s="158"/>
      <c r="J49" s="159"/>
      <c r="K49" s="81"/>
      <c r="L49" s="158"/>
      <c r="M49" s="159"/>
      <c r="N49" s="81"/>
      <c r="O49" s="160">
        <v>99</v>
      </c>
      <c r="P49" s="162">
        <v>0</v>
      </c>
      <c r="Q49" s="197">
        <v>99</v>
      </c>
    </row>
    <row r="50" spans="1:17" ht="15.75" customHeight="1" thickBot="1" x14ac:dyDescent="0.3">
      <c r="A50" s="155"/>
      <c r="B50" s="157"/>
      <c r="C50" s="27"/>
      <c r="D50" s="28"/>
      <c r="E50" s="32">
        <f>IF(ISBLANK(D50),0,IF(ISBLANK(C49),0,IF(E49 = "D",MAX($A$5:$A$40) + 1,AH28)))</f>
        <v>0</v>
      </c>
      <c r="F50" s="27"/>
      <c r="G50" s="28"/>
      <c r="H50" s="32">
        <f>IF(ISBLANK(G50),0,IF(ISBLANK(F49),0,IF(H49 = "D",MAX($A$5:$A$40) + 1,AL28)))</f>
        <v>0</v>
      </c>
      <c r="I50" s="27"/>
      <c r="J50" s="28"/>
      <c r="K50" s="32">
        <f>IF(ISBLANK(J50),0,IF(ISBLANK(I49),0,IF(K49 = "D",MAX($A$5:$A$40) + 1,AP28)))</f>
        <v>0</v>
      </c>
      <c r="L50" s="27"/>
      <c r="M50" s="28"/>
      <c r="N50" s="32">
        <f>IF(ISBLANK(M50),0,IF(ISBLANK(L49),0,IF(N49 = "D",MAX($A$5:$A$50) + 1,AT28)))</f>
        <v>0</v>
      </c>
      <c r="O50" s="161"/>
      <c r="P50" s="163"/>
      <c r="Q50" s="198"/>
    </row>
    <row r="51" spans="1:17" ht="15.6" x14ac:dyDescent="0.3">
      <c r="A51" s="199" t="s">
        <v>144</v>
      </c>
      <c r="B51" s="199"/>
      <c r="C51" s="199"/>
      <c r="D51" s="199"/>
      <c r="E51" s="199"/>
      <c r="F51" s="199"/>
      <c r="G51" s="199"/>
      <c r="H51" s="199"/>
      <c r="I51" s="199"/>
      <c r="J51" s="199"/>
      <c r="K51" s="199"/>
      <c r="L51" s="199"/>
      <c r="M51" s="199"/>
      <c r="N51" s="199"/>
      <c r="O51" s="199"/>
      <c r="P51" s="199"/>
      <c r="Q51" s="199"/>
    </row>
  </sheetData>
  <sheetProtection selectLockedCells="1"/>
  <mergeCells count="321">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O27:O28"/>
    <mergeCell ref="P27:P28"/>
    <mergeCell ref="Q27:Q28"/>
    <mergeCell ref="T27:T28"/>
    <mergeCell ref="U27:U28"/>
    <mergeCell ref="V27:V28"/>
    <mergeCell ref="A27:A28"/>
    <mergeCell ref="B27:B28"/>
    <mergeCell ref="C27:D27"/>
    <mergeCell ref="F27:G27"/>
    <mergeCell ref="I27:J27"/>
    <mergeCell ref="L27:M27"/>
    <mergeCell ref="O29:O30"/>
    <mergeCell ref="P29:P30"/>
    <mergeCell ref="Q29:Q30"/>
    <mergeCell ref="T29:T30"/>
    <mergeCell ref="U29:U30"/>
    <mergeCell ref="V29:V30"/>
    <mergeCell ref="A29:A30"/>
    <mergeCell ref="B29:B30"/>
    <mergeCell ref="C29:D29"/>
    <mergeCell ref="F29:G29"/>
    <mergeCell ref="I29:J29"/>
    <mergeCell ref="L29:M29"/>
    <mergeCell ref="O31:O32"/>
    <mergeCell ref="P31:P32"/>
    <mergeCell ref="Q31:Q32"/>
    <mergeCell ref="T31:T32"/>
    <mergeCell ref="U31:U32"/>
    <mergeCell ref="V31:V32"/>
    <mergeCell ref="A31:A32"/>
    <mergeCell ref="B31:B32"/>
    <mergeCell ref="C31:D31"/>
    <mergeCell ref="F31:G31"/>
    <mergeCell ref="I31:J31"/>
    <mergeCell ref="L31:M31"/>
    <mergeCell ref="O33:O34"/>
    <mergeCell ref="P33:P34"/>
    <mergeCell ref="Q33:Q34"/>
    <mergeCell ref="T33:T34"/>
    <mergeCell ref="U33:U34"/>
    <mergeCell ref="V33:V34"/>
    <mergeCell ref="A33:A34"/>
    <mergeCell ref="B33:B34"/>
    <mergeCell ref="C33:D33"/>
    <mergeCell ref="F33:G33"/>
    <mergeCell ref="I33:J33"/>
    <mergeCell ref="L33:M33"/>
    <mergeCell ref="O35:O36"/>
    <mergeCell ref="P35:P36"/>
    <mergeCell ref="Q35:Q36"/>
    <mergeCell ref="T35:T36"/>
    <mergeCell ref="U35:U36"/>
    <mergeCell ref="V35:V36"/>
    <mergeCell ref="A35:A36"/>
    <mergeCell ref="B35:B36"/>
    <mergeCell ref="C35:D35"/>
    <mergeCell ref="F35:G35"/>
    <mergeCell ref="I35:J35"/>
    <mergeCell ref="L35:M35"/>
    <mergeCell ref="O37:O38"/>
    <mergeCell ref="P37:P38"/>
    <mergeCell ref="Q37:Q38"/>
    <mergeCell ref="T37:T38"/>
    <mergeCell ref="U37:U38"/>
    <mergeCell ref="V37:V38"/>
    <mergeCell ref="A37:A38"/>
    <mergeCell ref="B37:B38"/>
    <mergeCell ref="C37:D37"/>
    <mergeCell ref="F37:G37"/>
    <mergeCell ref="I37:J37"/>
    <mergeCell ref="L37:M37"/>
    <mergeCell ref="O39:O40"/>
    <mergeCell ref="P39:P40"/>
    <mergeCell ref="Q39:Q40"/>
    <mergeCell ref="T39:T40"/>
    <mergeCell ref="U39:U40"/>
    <mergeCell ref="V39:V40"/>
    <mergeCell ref="A39:A40"/>
    <mergeCell ref="B39:B40"/>
    <mergeCell ref="C39:D39"/>
    <mergeCell ref="F39:G39"/>
    <mergeCell ref="I39:J39"/>
    <mergeCell ref="L39:M39"/>
    <mergeCell ref="O41:O42"/>
    <mergeCell ref="P41:P42"/>
    <mergeCell ref="Q41:Q42"/>
    <mergeCell ref="T41:T42"/>
    <mergeCell ref="U41:U42"/>
    <mergeCell ref="V41:V42"/>
    <mergeCell ref="A41:A42"/>
    <mergeCell ref="B41:B42"/>
    <mergeCell ref="C41:D41"/>
    <mergeCell ref="F41:G41"/>
    <mergeCell ref="I41:J41"/>
    <mergeCell ref="L41:M41"/>
    <mergeCell ref="O43:O44"/>
    <mergeCell ref="P43:P44"/>
    <mergeCell ref="Q43:Q44"/>
    <mergeCell ref="T43:T44"/>
    <mergeCell ref="U43:U44"/>
    <mergeCell ref="V43:V44"/>
    <mergeCell ref="A43:A44"/>
    <mergeCell ref="B43:B44"/>
    <mergeCell ref="C43:D43"/>
    <mergeCell ref="F43:G43"/>
    <mergeCell ref="I43:J43"/>
    <mergeCell ref="L43:M43"/>
    <mergeCell ref="O45:O46"/>
    <mergeCell ref="P45:P46"/>
    <mergeCell ref="Q45:Q46"/>
    <mergeCell ref="T45:T46"/>
    <mergeCell ref="U45:U46"/>
    <mergeCell ref="V45:V46"/>
    <mergeCell ref="A45:A46"/>
    <mergeCell ref="B45:B46"/>
    <mergeCell ref="C45:D45"/>
    <mergeCell ref="F45:G45"/>
    <mergeCell ref="I45:J45"/>
    <mergeCell ref="L45:M45"/>
    <mergeCell ref="P49:P50"/>
    <mergeCell ref="Q49:Q50"/>
    <mergeCell ref="A51:Q51"/>
    <mergeCell ref="O47:O48"/>
    <mergeCell ref="P47:P48"/>
    <mergeCell ref="Q47:Q48"/>
    <mergeCell ref="A49:A50"/>
    <mergeCell ref="B49:B50"/>
    <mergeCell ref="C49:D49"/>
    <mergeCell ref="F49:G49"/>
    <mergeCell ref="I49:J49"/>
    <mergeCell ref="L49:M49"/>
    <mergeCell ref="O49:O50"/>
    <mergeCell ref="A47:A48"/>
    <mergeCell ref="B47:B48"/>
    <mergeCell ref="C47:D47"/>
    <mergeCell ref="F47:G47"/>
    <mergeCell ref="I47:J47"/>
    <mergeCell ref="L47:M47"/>
  </mergeCells>
  <conditionalFormatting sqref="H31 H33">
    <cfRule type="containsBlanks" dxfId="136" priority="67">
      <formula>LEN(TRIM(H31))=0</formula>
    </cfRule>
  </conditionalFormatting>
  <conditionalFormatting sqref="E31 E33">
    <cfRule type="containsBlanks" dxfId="135" priority="68">
      <formula>LEN(TRIM(E31))=0</formula>
    </cfRule>
  </conditionalFormatting>
  <conditionalFormatting sqref="C32:D32 L32:M32 K31 N31 F32:G32 I32:J32 C34:D34 L34:M34 K33 N33 F34:G34 I34:J34">
    <cfRule type="containsBlanks" dxfId="134" priority="69">
      <formula>LEN(TRIM(C31))=0</formula>
    </cfRule>
  </conditionalFormatting>
  <conditionalFormatting sqref="C31 C33">
    <cfRule type="containsBlanks" dxfId="133" priority="70">
      <formula>LEN(TRIM(C31))=0</formula>
    </cfRule>
  </conditionalFormatting>
  <conditionalFormatting sqref="F31 F33">
    <cfRule type="containsBlanks" dxfId="132" priority="71">
      <formula>LEN(TRIM(F31))=0</formula>
    </cfRule>
  </conditionalFormatting>
  <conditionalFormatting sqref="I31 I33">
    <cfRule type="containsBlanks" dxfId="131" priority="72">
      <formula>LEN(TRIM(I31))=0</formula>
    </cfRule>
  </conditionalFormatting>
  <conditionalFormatting sqref="L31 L33">
    <cfRule type="containsBlanks" dxfId="130" priority="73">
      <formula>LEN(TRIM(L31))=0</formula>
    </cfRule>
  </conditionalFormatting>
  <conditionalFormatting sqref="C36:D36 L36:M36 K35 N35 F36:G36 I36:J36">
    <cfRule type="containsBlanks" dxfId="129" priority="59">
      <formula>LEN(TRIM(C35))=0</formula>
    </cfRule>
  </conditionalFormatting>
  <conditionalFormatting sqref="C35">
    <cfRule type="containsBlanks" dxfId="128" priority="60">
      <formula>LEN(TRIM(C35))=0</formula>
    </cfRule>
  </conditionalFormatting>
  <conditionalFormatting sqref="F35">
    <cfRule type="containsBlanks" dxfId="127" priority="61">
      <formula>LEN(TRIM(F35))=0</formula>
    </cfRule>
  </conditionalFormatting>
  <conditionalFormatting sqref="I35">
    <cfRule type="containsBlanks" dxfId="126" priority="62">
      <formula>LEN(TRIM(I35))=0</formula>
    </cfRule>
  </conditionalFormatting>
  <conditionalFormatting sqref="L35">
    <cfRule type="containsBlanks" dxfId="125" priority="63">
      <formula>LEN(TRIM(L35))=0</formula>
    </cfRule>
  </conditionalFormatting>
  <conditionalFormatting sqref="E35">
    <cfRule type="containsBlanks" dxfId="124" priority="58">
      <formula>LEN(TRIM(E35))=0</formula>
    </cfRule>
  </conditionalFormatting>
  <conditionalFormatting sqref="E36">
    <cfRule type="containsBlanks" dxfId="123" priority="57">
      <formula>LEN(TRIM(E36))=0</formula>
    </cfRule>
  </conditionalFormatting>
  <conditionalFormatting sqref="H36">
    <cfRule type="containsBlanks" dxfId="122" priority="56">
      <formula>LEN(TRIM(H36))=0</formula>
    </cfRule>
  </conditionalFormatting>
  <conditionalFormatting sqref="K36">
    <cfRule type="containsBlanks" dxfId="121" priority="55">
      <formula>LEN(TRIM(K36))=0</formula>
    </cfRule>
  </conditionalFormatting>
  <conditionalFormatting sqref="N36">
    <cfRule type="containsBlanks" dxfId="120" priority="54">
      <formula>LEN(TRIM(N36))=0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L26:M26 L24:M24 L22:M22 L20:M20 L18:M18 L16:M16 L14:M14 L10:M10 L8:M8 L12:M12 C29 E29:F29 H29:I29 K7:K29 N7:N29 E31 H31 K31 N31 E35 K35 N35 C30:D36 F30:G36 I30:J36 E33 H33 K33 N33 L28:M36 H7:H28">
    <cfRule type="containsBlanks" dxfId="119" priority="85">
      <formula>LEN(TRIM(C5))=0</formula>
    </cfRule>
  </conditionalFormatting>
  <conditionalFormatting sqref="F5">
    <cfRule type="containsBlanks" dxfId="118" priority="86">
      <formula>LEN(TRIM(F5))=0</formula>
    </cfRule>
  </conditionalFormatting>
  <conditionalFormatting sqref="L5">
    <cfRule type="containsBlanks" dxfId="117" priority="87">
      <formula>LEN(TRIM(L5))=0</formula>
    </cfRule>
  </conditionalFormatting>
  <conditionalFormatting sqref="I5">
    <cfRule type="containsBlanks" dxfId="116" priority="88">
      <formula>LEN(TRIM(I5))=0</formula>
    </cfRule>
  </conditionalFormatting>
  <conditionalFormatting sqref="C7">
    <cfRule type="containsBlanks" dxfId="115" priority="89">
      <formula>LEN(TRIM(C7))=0</formula>
    </cfRule>
  </conditionalFormatting>
  <conditionalFormatting sqref="F7">
    <cfRule type="containsBlanks" dxfId="114" priority="90">
      <formula>LEN(TRIM(F7))=0</formula>
    </cfRule>
  </conditionalFormatting>
  <conditionalFormatting sqref="I7">
    <cfRule type="containsBlanks" dxfId="113" priority="91">
      <formula>LEN(TRIM(I7))=0</formula>
    </cfRule>
  </conditionalFormatting>
  <conditionalFormatting sqref="L7">
    <cfRule type="containsBlanks" dxfId="112" priority="92">
      <formula>LEN(TRIM(L7))=0</formula>
    </cfRule>
  </conditionalFormatting>
  <conditionalFormatting sqref="C9">
    <cfRule type="containsBlanks" dxfId="111" priority="93">
      <formula>LEN(TRIM(C9))=0</formula>
    </cfRule>
  </conditionalFormatting>
  <conditionalFormatting sqref="F9">
    <cfRule type="containsBlanks" dxfId="110" priority="94">
      <formula>LEN(TRIM(F9))=0</formula>
    </cfRule>
  </conditionalFormatting>
  <conditionalFormatting sqref="I9">
    <cfRule type="containsBlanks" dxfId="109" priority="95">
      <formula>LEN(TRIM(I9))=0</formula>
    </cfRule>
  </conditionalFormatting>
  <conditionalFormatting sqref="L9">
    <cfRule type="containsBlanks" dxfId="108" priority="96">
      <formula>LEN(TRIM(L9))=0</formula>
    </cfRule>
  </conditionalFormatting>
  <conditionalFormatting sqref="C11">
    <cfRule type="containsBlanks" dxfId="107" priority="97">
      <formula>LEN(TRIM(C11))=0</formula>
    </cfRule>
  </conditionalFormatting>
  <conditionalFormatting sqref="F11">
    <cfRule type="containsBlanks" dxfId="106" priority="98">
      <formula>LEN(TRIM(F11))=0</formula>
    </cfRule>
  </conditionalFormatting>
  <conditionalFormatting sqref="I11">
    <cfRule type="containsBlanks" dxfId="105" priority="99">
      <formula>LEN(TRIM(I11))=0</formula>
    </cfRule>
  </conditionalFormatting>
  <conditionalFormatting sqref="L11">
    <cfRule type="containsBlanks" dxfId="104" priority="100">
      <formula>LEN(TRIM(L11))=0</formula>
    </cfRule>
  </conditionalFormatting>
  <conditionalFormatting sqref="C13">
    <cfRule type="containsBlanks" dxfId="103" priority="101">
      <formula>LEN(TRIM(C13))=0</formula>
    </cfRule>
  </conditionalFormatting>
  <conditionalFormatting sqref="F13">
    <cfRule type="containsBlanks" dxfId="102" priority="102">
      <formula>LEN(TRIM(F13))=0</formula>
    </cfRule>
  </conditionalFormatting>
  <conditionalFormatting sqref="I13">
    <cfRule type="containsBlanks" dxfId="101" priority="103">
      <formula>LEN(TRIM(I13))=0</formula>
    </cfRule>
  </conditionalFormatting>
  <conditionalFormatting sqref="L13">
    <cfRule type="containsBlanks" dxfId="100" priority="104">
      <formula>LEN(TRIM(L13))=0</formula>
    </cfRule>
  </conditionalFormatting>
  <conditionalFormatting sqref="C15">
    <cfRule type="containsBlanks" dxfId="99" priority="105">
      <formula>LEN(TRIM(C15))=0</formula>
    </cfRule>
  </conditionalFormatting>
  <conditionalFormatting sqref="F15">
    <cfRule type="containsBlanks" dxfId="98" priority="106">
      <formula>LEN(TRIM(F15))=0</formula>
    </cfRule>
  </conditionalFormatting>
  <conditionalFormatting sqref="I15">
    <cfRule type="containsBlanks" dxfId="97" priority="107">
      <formula>LEN(TRIM(I15))=0</formula>
    </cfRule>
  </conditionalFormatting>
  <conditionalFormatting sqref="L15">
    <cfRule type="containsBlanks" dxfId="96" priority="108">
      <formula>LEN(TRIM(L15))=0</formula>
    </cfRule>
  </conditionalFormatting>
  <conditionalFormatting sqref="C17">
    <cfRule type="containsBlanks" dxfId="95" priority="109">
      <formula>LEN(TRIM(C17))=0</formula>
    </cfRule>
  </conditionalFormatting>
  <conditionalFormatting sqref="F17">
    <cfRule type="containsBlanks" dxfId="94" priority="110">
      <formula>LEN(TRIM(F17))=0</formula>
    </cfRule>
  </conditionalFormatting>
  <conditionalFormatting sqref="I17">
    <cfRule type="containsBlanks" dxfId="93" priority="111">
      <formula>LEN(TRIM(I17))=0</formula>
    </cfRule>
  </conditionalFormatting>
  <conditionalFormatting sqref="L17">
    <cfRule type="containsBlanks" dxfId="92" priority="112">
      <formula>LEN(TRIM(L17))=0</formula>
    </cfRule>
  </conditionalFormatting>
  <conditionalFormatting sqref="C19">
    <cfRule type="containsBlanks" dxfId="91" priority="113">
      <formula>LEN(TRIM(C19))=0</formula>
    </cfRule>
  </conditionalFormatting>
  <conditionalFormatting sqref="F19">
    <cfRule type="containsBlanks" dxfId="90" priority="114">
      <formula>LEN(TRIM(F19))=0</formula>
    </cfRule>
  </conditionalFormatting>
  <conditionalFormatting sqref="I19">
    <cfRule type="containsBlanks" dxfId="89" priority="115">
      <formula>LEN(TRIM(I19))=0</formula>
    </cfRule>
  </conditionalFormatting>
  <conditionalFormatting sqref="L19">
    <cfRule type="containsBlanks" dxfId="88" priority="116">
      <formula>LEN(TRIM(L19))=0</formula>
    </cfRule>
  </conditionalFormatting>
  <conditionalFormatting sqref="C21">
    <cfRule type="containsBlanks" dxfId="87" priority="117">
      <formula>LEN(TRIM(C21))=0</formula>
    </cfRule>
  </conditionalFormatting>
  <conditionalFormatting sqref="F21">
    <cfRule type="containsBlanks" dxfId="86" priority="118">
      <formula>LEN(TRIM(F21))=0</formula>
    </cfRule>
  </conditionalFormatting>
  <conditionalFormatting sqref="I21">
    <cfRule type="containsBlanks" dxfId="85" priority="119">
      <formula>LEN(TRIM(I21))=0</formula>
    </cfRule>
  </conditionalFormatting>
  <conditionalFormatting sqref="L21">
    <cfRule type="containsBlanks" dxfId="84" priority="120">
      <formula>LEN(TRIM(L21))=0</formula>
    </cfRule>
  </conditionalFormatting>
  <conditionalFormatting sqref="C23">
    <cfRule type="containsBlanks" dxfId="83" priority="121">
      <formula>LEN(TRIM(C23))=0</formula>
    </cfRule>
  </conditionalFormatting>
  <conditionalFormatting sqref="F23">
    <cfRule type="containsBlanks" dxfId="82" priority="122">
      <formula>LEN(TRIM(F23))=0</formula>
    </cfRule>
  </conditionalFormatting>
  <conditionalFormatting sqref="I23">
    <cfRule type="containsBlanks" dxfId="81" priority="123">
      <formula>LEN(TRIM(I23))=0</formula>
    </cfRule>
  </conditionalFormatting>
  <conditionalFormatting sqref="L23">
    <cfRule type="containsBlanks" dxfId="80" priority="124">
      <formula>LEN(TRIM(L23))=0</formula>
    </cfRule>
  </conditionalFormatting>
  <conditionalFormatting sqref="C25">
    <cfRule type="containsBlanks" dxfId="79" priority="125">
      <formula>LEN(TRIM(C25))=0</formula>
    </cfRule>
  </conditionalFormatting>
  <conditionalFormatting sqref="F25">
    <cfRule type="containsBlanks" dxfId="78" priority="126">
      <formula>LEN(TRIM(F25))=0</formula>
    </cfRule>
  </conditionalFormatting>
  <conditionalFormatting sqref="I25">
    <cfRule type="containsBlanks" dxfId="77" priority="127">
      <formula>LEN(TRIM(I25))=0</formula>
    </cfRule>
  </conditionalFormatting>
  <conditionalFormatting sqref="L25">
    <cfRule type="containsBlanks" dxfId="76" priority="128">
      <formula>LEN(TRIM(L25))=0</formula>
    </cfRule>
  </conditionalFormatting>
  <conditionalFormatting sqref="C27">
    <cfRule type="containsBlanks" dxfId="75" priority="129">
      <formula>LEN(TRIM(C27))=0</formula>
    </cfRule>
  </conditionalFormatting>
  <conditionalFormatting sqref="F27">
    <cfRule type="containsBlanks" dxfId="74" priority="130">
      <formula>LEN(TRIM(F27))=0</formula>
    </cfRule>
  </conditionalFormatting>
  <conditionalFormatting sqref="I27">
    <cfRule type="containsBlanks" dxfId="73" priority="131">
      <formula>LEN(TRIM(I27))=0</formula>
    </cfRule>
  </conditionalFormatting>
  <conditionalFormatting sqref="L27">
    <cfRule type="containsBlanks" dxfId="72" priority="132">
      <formula>LEN(TRIM(L27))=0</formula>
    </cfRule>
  </conditionalFormatting>
  <conditionalFormatting sqref="C30:D30 L30:M30 K29 N29 F30:G30 I30:J30">
    <cfRule type="containsBlanks" dxfId="71" priority="80">
      <formula>LEN(TRIM(C29))=0</formula>
    </cfRule>
  </conditionalFormatting>
  <conditionalFormatting sqref="C29">
    <cfRule type="containsBlanks" dxfId="70" priority="81">
      <formula>LEN(TRIM(C29))=0</formula>
    </cfRule>
  </conditionalFormatting>
  <conditionalFormatting sqref="F29">
    <cfRule type="containsBlanks" dxfId="69" priority="82">
      <formula>LEN(TRIM(F29))=0</formula>
    </cfRule>
  </conditionalFormatting>
  <conditionalFormatting sqref="I29">
    <cfRule type="containsBlanks" dxfId="68" priority="83">
      <formula>LEN(TRIM(I29))=0</formula>
    </cfRule>
  </conditionalFormatting>
  <conditionalFormatting sqref="L29">
    <cfRule type="containsBlanks" dxfId="67" priority="84">
      <formula>LEN(TRIM(L29))=0</formula>
    </cfRule>
  </conditionalFormatting>
  <conditionalFormatting sqref="E29">
    <cfRule type="containsBlanks" dxfId="66" priority="79">
      <formula>LEN(TRIM(E29))=0</formula>
    </cfRule>
  </conditionalFormatting>
  <conditionalFormatting sqref="H29">
    <cfRule type="containsBlanks" dxfId="65" priority="78">
      <formula>LEN(TRIM(H29))=0</formula>
    </cfRule>
  </conditionalFormatting>
  <conditionalFormatting sqref="E30">
    <cfRule type="containsBlanks" dxfId="64" priority="77">
      <formula>LEN(TRIM(E30))=0</formula>
    </cfRule>
  </conditionalFormatting>
  <conditionalFormatting sqref="H30">
    <cfRule type="containsBlanks" dxfId="63" priority="76">
      <formula>LEN(TRIM(H30))=0</formula>
    </cfRule>
  </conditionalFormatting>
  <conditionalFormatting sqref="K30">
    <cfRule type="containsBlanks" dxfId="62" priority="75">
      <formula>LEN(TRIM(K30))=0</formula>
    </cfRule>
  </conditionalFormatting>
  <conditionalFormatting sqref="N30">
    <cfRule type="containsBlanks" dxfId="61" priority="74">
      <formula>LEN(TRIM(N30))=0</formula>
    </cfRule>
  </conditionalFormatting>
  <conditionalFormatting sqref="E32 E34">
    <cfRule type="containsBlanks" dxfId="60" priority="66">
      <formula>LEN(TRIM(E32))=0</formula>
    </cfRule>
  </conditionalFormatting>
  <conditionalFormatting sqref="H32">
    <cfRule type="containsBlanks" dxfId="59" priority="65">
      <formula>LEN(TRIM(H32))=0</formula>
    </cfRule>
  </conditionalFormatting>
  <conditionalFormatting sqref="N32">
    <cfRule type="containsBlanks" dxfId="58" priority="64">
      <formula>LEN(TRIM(N32))=0</formula>
    </cfRule>
  </conditionalFormatting>
  <conditionalFormatting sqref="K32">
    <cfRule type="containsBlanks" dxfId="57" priority="53">
      <formula>LEN(TRIM(K32))=0</formula>
    </cfRule>
  </conditionalFormatting>
  <conditionalFormatting sqref="C38:D38 L38:M38 K37 N37 F38:G38 I38:J38">
    <cfRule type="containsBlanks" dxfId="56" priority="43">
      <formula>LEN(TRIM(C37))=0</formula>
    </cfRule>
  </conditionalFormatting>
  <conditionalFormatting sqref="C37">
    <cfRule type="containsBlanks" dxfId="55" priority="44">
      <formula>LEN(TRIM(C37))=0</formula>
    </cfRule>
  </conditionalFormatting>
  <conditionalFormatting sqref="F37">
    <cfRule type="containsBlanks" dxfId="54" priority="45">
      <formula>LEN(TRIM(F37))=0</formula>
    </cfRule>
  </conditionalFormatting>
  <conditionalFormatting sqref="I37">
    <cfRule type="containsBlanks" dxfId="53" priority="46">
      <formula>LEN(TRIM(I37))=0</formula>
    </cfRule>
  </conditionalFormatting>
  <conditionalFormatting sqref="L37">
    <cfRule type="containsBlanks" dxfId="52" priority="47">
      <formula>LEN(TRIM(L37))=0</formula>
    </cfRule>
  </conditionalFormatting>
  <conditionalFormatting sqref="E37">
    <cfRule type="containsBlanks" dxfId="51" priority="42">
      <formula>LEN(TRIM(E37))=0</formula>
    </cfRule>
  </conditionalFormatting>
  <conditionalFormatting sqref="H37">
    <cfRule type="containsBlanks" dxfId="50" priority="41">
      <formula>LEN(TRIM(H37))=0</formula>
    </cfRule>
  </conditionalFormatting>
  <conditionalFormatting sqref="E38">
    <cfRule type="containsBlanks" dxfId="49" priority="40">
      <formula>LEN(TRIM(E38))=0</formula>
    </cfRule>
  </conditionalFormatting>
  <conditionalFormatting sqref="H38">
    <cfRule type="containsBlanks" dxfId="48" priority="39">
      <formula>LEN(TRIM(H38))=0</formula>
    </cfRule>
  </conditionalFormatting>
  <conditionalFormatting sqref="K38">
    <cfRule type="containsBlanks" dxfId="47" priority="38">
      <formula>LEN(TRIM(K38))=0</formula>
    </cfRule>
  </conditionalFormatting>
  <conditionalFormatting sqref="N38">
    <cfRule type="containsBlanks" dxfId="46" priority="37">
      <formula>LEN(TRIM(N38))=0</formula>
    </cfRule>
  </conditionalFormatting>
  <conditionalFormatting sqref="C37:D38 E37 F37:G38 H37 I37:J38 K37 L37:M38 N37">
    <cfRule type="containsBlanks" dxfId="45" priority="48">
      <formula>LEN(TRIM(C37))=0</formula>
    </cfRule>
  </conditionalFormatting>
  <conditionalFormatting sqref="C40:D40 L40:M40 K39 N39 F40:G40 I40:J40">
    <cfRule type="containsBlanks" dxfId="44" priority="27">
      <formula>LEN(TRIM(C39))=0</formula>
    </cfRule>
  </conditionalFormatting>
  <conditionalFormatting sqref="C39">
    <cfRule type="containsBlanks" dxfId="43" priority="28">
      <formula>LEN(TRIM(C39))=0</formula>
    </cfRule>
  </conditionalFormatting>
  <conditionalFormatting sqref="F39">
    <cfRule type="containsBlanks" dxfId="42" priority="29">
      <formula>LEN(TRIM(F39))=0</formula>
    </cfRule>
  </conditionalFormatting>
  <conditionalFormatting sqref="I39">
    <cfRule type="containsBlanks" dxfId="41" priority="30">
      <formula>LEN(TRIM(I39))=0</formula>
    </cfRule>
  </conditionalFormatting>
  <conditionalFormatting sqref="L39">
    <cfRule type="containsBlanks" dxfId="40" priority="31">
      <formula>LEN(TRIM(L39))=0</formula>
    </cfRule>
  </conditionalFormatting>
  <conditionalFormatting sqref="E39">
    <cfRule type="containsBlanks" dxfId="39" priority="26">
      <formula>LEN(TRIM(E39))=0</formula>
    </cfRule>
  </conditionalFormatting>
  <conditionalFormatting sqref="H39">
    <cfRule type="containsBlanks" dxfId="38" priority="25">
      <formula>LEN(TRIM(H39))=0</formula>
    </cfRule>
  </conditionalFormatting>
  <conditionalFormatting sqref="E40">
    <cfRule type="containsBlanks" dxfId="37" priority="24">
      <formula>LEN(TRIM(E40))=0</formula>
    </cfRule>
  </conditionalFormatting>
  <conditionalFormatting sqref="H40">
    <cfRule type="containsBlanks" dxfId="36" priority="23">
      <formula>LEN(TRIM(H40))=0</formula>
    </cfRule>
  </conditionalFormatting>
  <conditionalFormatting sqref="K40">
    <cfRule type="containsBlanks" dxfId="35" priority="22">
      <formula>LEN(TRIM(K40))=0</formula>
    </cfRule>
  </conditionalFormatting>
  <conditionalFormatting sqref="N40">
    <cfRule type="containsBlanks" dxfId="34" priority="21">
      <formula>LEN(TRIM(N40))=0</formula>
    </cfRule>
  </conditionalFormatting>
  <conditionalFormatting sqref="C39:D40 E39 F39:G40 H39 I39:J40 K39 L39:M40 N39 I42 K43:L43 I44:J50 L44:M50 L42:M42 N41 N43 K41:L41 H41:I41 F42:G42 H43:I43 F44:G50 D42 E41:F41 E43:F43 D44 D46 D48 D50 C41:C50 E45 E47 E49 H49 H47 H45 K45 K47 K49 N49 N47 N45">
    <cfRule type="containsBlanks" dxfId="33" priority="32">
      <formula>LEN(TRIM(C39))=0</formula>
    </cfRule>
  </conditionalFormatting>
  <conditionalFormatting sqref="H34:H35">
    <cfRule type="containsBlanks" dxfId="32" priority="20">
      <formula>LEN(TRIM(H34))=0</formula>
    </cfRule>
  </conditionalFormatting>
  <conditionalFormatting sqref="K34">
    <cfRule type="containsBlanks" dxfId="31" priority="19">
      <formula>LEN(TRIM(K34))=0</formula>
    </cfRule>
  </conditionalFormatting>
  <conditionalFormatting sqref="N34">
    <cfRule type="containsBlanks" dxfId="30" priority="18">
      <formula>LEN(TRIM(N34))=0</formula>
    </cfRule>
  </conditionalFormatting>
  <dataValidations count="1">
    <dataValidation type="list" allowBlank="1" showInputMessage="1" showErrorMessage="1" sqref="K5 N5 N7 K7 H7 E7 E9 H9 K9 N9 N11 K11 H11 E11 E13 H13 K13 N13 N15 K15 H15 E15 E17 H17 K17 N17 N19 K19 H19 E19 E21 H21 K21 N21 N23 K23 H23 E23 E25 H25 K25 N25 N27 K27 H27 E27 E29 H29 K29 N29 N31 K31 H31 E31 E35 H35 K35 N35 N37 K37 H37 E37 E39 H39 K39 N39 H5 N33 K33 H33 E33 E41 E43 E45 E47 E49 H49 H47 H45 H43 H41 K41 K43 K45 K47 K49 N49 N47 N45 N43 N41" xr:uid="{00000000-0002-0000-0800-000000000000}">
      <formula1>$B$51:$B$54</formula1>
    </dataValidation>
  </dataValidations>
  <printOptions horizontalCentered="1" verticalCentered="1"/>
  <pageMargins left="0.19685039370078741" right="0.19685039370078741" top="0.19685039370078741" bottom="0.19685039370078741" header="0.31496062992125984" footer="0.31496062992125984"/>
  <pageSetup paperSize="9" scale="74" fitToWidth="0" fitToHeight="0"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133" operator="equal" id="{F91E96E4-D450-4A79-B77D-5C73293EB7D8}">
            <xm:f>'Zoznam tímov a pretekárov'!$B$51</xm:f>
            <x14:dxf>
              <fill>
                <patternFill>
                  <bgColor rgb="FFFFFF00"/>
                </patternFill>
              </fill>
            </x14:dxf>
          </x14:cfRule>
          <x14:cfRule type="cellIs" priority="134" operator="equal" id="{3450FD57-F583-45A2-9B0F-D90EEF98EB74}">
            <xm:f>'Zoznam tímov a pretekárov'!$B$50</xm:f>
            <x14:dxf>
              <fill>
                <patternFill>
                  <bgColor theme="3" tint="0.59996337778862885"/>
                </patternFill>
              </fill>
            </x14:dxf>
          </x14:cfRule>
          <x14:cfRule type="cellIs" priority="135" operator="equal" id="{FDB91E1E-3BDC-484C-9B46-F57EA5A9422E}">
            <xm:f>'Zoznam tímov a pretekárov'!$B$53</xm:f>
            <x14:dxf>
              <font>
                <strike val="0"/>
              </font>
              <fill>
                <patternFill patternType="none">
                  <bgColor auto="1"/>
                </patternFill>
              </fill>
            </x14:dxf>
          </x14:cfRule>
          <xm:sqref>K35 N35 E35 E5 H5 K5 N5 E7 E9 E11 E13 E15 E17 E19 E21 E23 E25 E27 H7 H9 H11 H13 H15 H17 H19 H21 H23 H25 H27 K7 K9 K11 K13 K15 K17 K19 K21 K23 K25 K27 N7 N9 N11 N13 N15 N17 N19 N21 N23 N25 N27 K29 N29 E29 H29 K31 N31 E31 H31 N37 E37 H37 N39 E39 H39 K33 N33 E33 H33</xm:sqref>
        </x14:conditionalFormatting>
        <x14:conditionalFormatting xmlns:xm="http://schemas.microsoft.com/office/excel/2006/main">
          <x14:cfRule type="cellIs" priority="136" operator="equal" id="{84E5A44C-0728-43F9-83C8-D79B762EAE44}">
            <xm:f>'Zoznam tímov a pretekárov'!$B$52</xm:f>
            <x14:dxf>
              <fill>
                <patternFill>
                  <bgColor rgb="FFFF0000"/>
                </patternFill>
              </fill>
            </x14:dxf>
          </x14:cfRule>
          <xm:sqref>E35 E5 E7 E9 E11 E13 E15 E17 E19 E21 E23 E25 E27 E29 H29 E31 H31 H37 H39 E33 H33</xm:sqref>
        </x14:conditionalFormatting>
        <x14:conditionalFormatting xmlns:xm="http://schemas.microsoft.com/office/excel/2006/main">
          <x14:cfRule type="cellIs" priority="49" operator="equal" id="{7699DB3B-B38D-4BC7-8652-4D71B7BD9DCF}">
            <xm:f>'Zoznam tímov a pretekárov'!$B$51</xm:f>
            <x14:dxf>
              <fill>
                <patternFill>
                  <bgColor rgb="FFFFFF00"/>
                </patternFill>
              </fill>
            </x14:dxf>
          </x14:cfRule>
          <x14:cfRule type="cellIs" priority="50" operator="equal" id="{942F3018-1168-4D3C-9C0B-904F2A3EBAB4}">
            <xm:f>'Zoznam tímov a pretekárov'!$B$50</xm:f>
            <x14:dxf>
              <fill>
                <patternFill>
                  <bgColor theme="3" tint="0.59996337778862885"/>
                </patternFill>
              </fill>
            </x14:dxf>
          </x14:cfRule>
          <x14:cfRule type="cellIs" priority="51" operator="equal" id="{8BF6941E-1441-4076-A70B-7F14C9B065D8}">
            <xm:f>'Zoznam tímov a pretekárov'!$B$53</xm:f>
            <x14:dxf>
              <font>
                <strike val="0"/>
              </font>
              <fill>
                <patternFill patternType="none">
                  <bgColor auto="1"/>
                </patternFill>
              </fill>
            </x14:dxf>
          </x14:cfRule>
          <xm:sqref>K37</xm:sqref>
        </x14:conditionalFormatting>
        <x14:conditionalFormatting xmlns:xm="http://schemas.microsoft.com/office/excel/2006/main">
          <x14:cfRule type="cellIs" priority="52" operator="equal" id="{5171E7D6-8A76-48C6-A6CC-F627D99A33DB}">
            <xm:f>'Zoznam tímov a pretekárov'!$B$52</xm:f>
            <x14:dxf>
              <fill>
                <patternFill>
                  <bgColor rgb="FFFF0000"/>
                </patternFill>
              </fill>
            </x14:dxf>
          </x14:cfRule>
          <xm:sqref>E37</xm:sqref>
        </x14:conditionalFormatting>
        <x14:conditionalFormatting xmlns:xm="http://schemas.microsoft.com/office/excel/2006/main">
          <x14:cfRule type="cellIs" priority="33" operator="equal" id="{399A568D-ECEB-43E9-AC6A-9A3CA379A623}">
            <xm:f>'Zoznam tímov a pretekárov'!$B$51</xm:f>
            <x14:dxf>
              <fill>
                <patternFill>
                  <bgColor rgb="FFFFFF00"/>
                </patternFill>
              </fill>
            </x14:dxf>
          </x14:cfRule>
          <x14:cfRule type="cellIs" priority="34" operator="equal" id="{42AC7C20-2E70-4116-ABE4-9A7B2BD5A959}">
            <xm:f>'Zoznam tímov a pretekárov'!$B$50</xm:f>
            <x14:dxf>
              <fill>
                <patternFill>
                  <bgColor theme="3" tint="0.59996337778862885"/>
                </patternFill>
              </fill>
            </x14:dxf>
          </x14:cfRule>
          <x14:cfRule type="cellIs" priority="35" operator="equal" id="{CA21FE6E-449F-436E-AF8B-5E0C962A16AD}">
            <xm:f>'Zoznam tímov a pretekárov'!$B$53</xm:f>
            <x14:dxf>
              <font>
                <strike val="0"/>
              </font>
              <fill>
                <patternFill patternType="none">
                  <bgColor auto="1"/>
                </patternFill>
              </fill>
            </x14:dxf>
          </x14:cfRule>
          <xm:sqref>K39</xm:sqref>
        </x14:conditionalFormatting>
        <x14:conditionalFormatting xmlns:xm="http://schemas.microsoft.com/office/excel/2006/main">
          <x14:cfRule type="cellIs" priority="36" operator="equal" id="{F9415CEA-EFC5-4D30-81A4-E98376135BC5}">
            <xm:f>'Zoznam tímov a pretekárov'!$B$52</xm:f>
            <x14:dxf>
              <fill>
                <patternFill>
                  <bgColor rgb="FFFF0000"/>
                </patternFill>
              </fill>
            </x14:dxf>
          </x14:cfRule>
          <xm:sqref>E39</xm:sqref>
        </x14:conditionalFormatting>
        <x14:conditionalFormatting xmlns:xm="http://schemas.microsoft.com/office/excel/2006/main">
          <x14:cfRule type="containsBlanks" priority="137" id="{CB181E3C-85CE-4B76-A130-0788E2D01463}">
            <xm:f>LEN(TRIM('1.kolo'!AQ36))=0</xm:f>
            <x14:dxf>
              <fill>
                <patternFill>
                  <bgColor rgb="FF00FF00"/>
                </patternFill>
              </fill>
            </x14:dxf>
          </x14:cfRule>
          <xm:sqref>AQ41</xm:sqref>
        </x14:conditionalFormatting>
        <x14:conditionalFormatting xmlns:xm="http://schemas.microsoft.com/office/excel/2006/main">
          <x14:cfRule type="containsBlanks" priority="13" id="{15D8B8A7-BFFF-4E42-ABBE-7445B0064FB1}">
            <xm:f>LEN(TRIM('1.kolo'!C41))=0</xm:f>
            <x14:dxf>
              <fill>
                <patternFill>
                  <bgColor rgb="FF00FF00"/>
                </patternFill>
              </fill>
            </x14:dxf>
          </x14:cfRule>
          <xm:sqref>H45:I45 C45 C41 E41:F41 C42:J42 H41:I41 L42:M42 C46:M46 K45:L45 L41 E47:F47 H47:I47 C47 C48:M48 K47:L47 N45:N49 E49:F49 H49:I49 C49 C50:N50 K49:L49 N41:N43 C43 E43:F43 H43:I43 L43 K41:K43 E45:F45 C44:N44</xm:sqref>
        </x14:conditionalFormatting>
        <x14:conditionalFormatting xmlns:xm="http://schemas.microsoft.com/office/excel/2006/main">
          <x14:cfRule type="cellIs" priority="14" operator="equal" id="{F21F937A-C9FB-41A9-8997-BEE958A70362}">
            <xm:f>'Zoznam tímov a pretekárov'!$B$51</xm:f>
            <x14:dxf>
              <fill>
                <patternFill>
                  <bgColor rgb="FFFFFF00"/>
                </patternFill>
              </fill>
            </x14:dxf>
          </x14:cfRule>
          <x14:cfRule type="cellIs" priority="15" operator="equal" id="{43E525E9-4110-4B3D-A91C-7B22DCE4AE26}">
            <xm:f>'Zoznam tímov a pretekárov'!$B$50</xm:f>
            <x14:dxf>
              <fill>
                <patternFill>
                  <bgColor theme="3" tint="0.59996337778862885"/>
                </patternFill>
              </fill>
            </x14:dxf>
          </x14:cfRule>
          <x14:cfRule type="cellIs" priority="16" operator="equal" id="{0A447E2C-C86A-4E74-9183-E8E67E198E5F}">
            <xm:f>'Zoznam tímov a pretekárov'!$B$53</xm:f>
            <x14:dxf>
              <font>
                <strike val="0"/>
              </font>
              <fill>
                <patternFill patternType="none">
                  <bgColor auto="1"/>
                </patternFill>
              </fill>
            </x14:dxf>
          </x14:cfRule>
          <xm:sqref>K41 N41 E41 H41 K45 N45 E45 H45 N47 E47 H47 N49 E49 H49 N43 E43 H43</xm:sqref>
        </x14:conditionalFormatting>
        <x14:conditionalFormatting xmlns:xm="http://schemas.microsoft.com/office/excel/2006/main">
          <x14:cfRule type="cellIs" priority="17" operator="equal" id="{F7FD12C1-421A-49A5-B3DF-99B67B73CD10}">
            <xm:f>'Zoznam tímov a pretekárov'!$B$52</xm:f>
            <x14:dxf>
              <fill>
                <patternFill>
                  <bgColor rgb="FFFF0000"/>
                </patternFill>
              </fill>
            </x14:dxf>
          </x14:cfRule>
          <xm:sqref>E41 H41 E45 H45 H47 H49 H43</xm:sqref>
        </x14:conditionalFormatting>
        <x14:conditionalFormatting xmlns:xm="http://schemas.microsoft.com/office/excel/2006/main">
          <x14:cfRule type="cellIs" priority="9" operator="equal" id="{BE86FDA0-FE89-4438-8563-BBB2AC89A502}">
            <xm:f>'Zoznam tímov a pretekárov'!$B$51</xm:f>
            <x14:dxf>
              <fill>
                <patternFill>
                  <bgColor rgb="FFFFFF00"/>
                </patternFill>
              </fill>
            </x14:dxf>
          </x14:cfRule>
          <x14:cfRule type="cellIs" priority="10" operator="equal" id="{70F69595-62D9-4C21-AD71-0FCE6375F63C}">
            <xm:f>'Zoznam tímov a pretekárov'!$B$50</xm:f>
            <x14:dxf>
              <fill>
                <patternFill>
                  <bgColor theme="3" tint="0.59996337778862885"/>
                </patternFill>
              </fill>
            </x14:dxf>
          </x14:cfRule>
          <x14:cfRule type="cellIs" priority="11" operator="equal" id="{08862866-0647-4286-9F57-5799BA635EE9}">
            <xm:f>'Zoznam tímov a pretekárov'!$B$53</xm:f>
            <x14:dxf>
              <font>
                <strike val="0"/>
              </font>
              <fill>
                <patternFill patternType="none">
                  <bgColor auto="1"/>
                </patternFill>
              </fill>
            </x14:dxf>
          </x14:cfRule>
          <xm:sqref>K47</xm:sqref>
        </x14:conditionalFormatting>
        <x14:conditionalFormatting xmlns:xm="http://schemas.microsoft.com/office/excel/2006/main">
          <x14:cfRule type="cellIs" priority="12" operator="equal" id="{641724DF-AFFC-459D-96C8-9B5DAFCD84C3}">
            <xm:f>'Zoznam tímov a pretekárov'!$B$52</xm:f>
            <x14:dxf>
              <fill>
                <patternFill>
                  <bgColor rgb="FFFF0000"/>
                </patternFill>
              </fill>
            </x14:dxf>
          </x14:cfRule>
          <xm:sqref>E47</xm:sqref>
        </x14:conditionalFormatting>
        <x14:conditionalFormatting xmlns:xm="http://schemas.microsoft.com/office/excel/2006/main">
          <x14:cfRule type="cellIs" priority="5" operator="equal" id="{0EC707B5-8E97-4A13-99C4-B9C5BB4A1011}">
            <xm:f>'Zoznam tímov a pretekárov'!$B$51</xm:f>
            <x14:dxf>
              <fill>
                <patternFill>
                  <bgColor rgb="FFFFFF00"/>
                </patternFill>
              </fill>
            </x14:dxf>
          </x14:cfRule>
          <x14:cfRule type="cellIs" priority="6" operator="equal" id="{D71983F3-80AE-40F7-BE02-7EC35C340560}">
            <xm:f>'Zoznam tímov a pretekárov'!$B$50</xm:f>
            <x14:dxf>
              <fill>
                <patternFill>
                  <bgColor theme="3" tint="0.59996337778862885"/>
                </patternFill>
              </fill>
            </x14:dxf>
          </x14:cfRule>
          <x14:cfRule type="cellIs" priority="7" operator="equal" id="{EA30EB4F-6D1B-467F-A617-0C1C6B9F4975}">
            <xm:f>'Zoznam tímov a pretekárov'!$B$53</xm:f>
            <x14:dxf>
              <font>
                <strike val="0"/>
              </font>
              <fill>
                <patternFill patternType="none">
                  <bgColor auto="1"/>
                </patternFill>
              </fill>
            </x14:dxf>
          </x14:cfRule>
          <xm:sqref>K49</xm:sqref>
        </x14:conditionalFormatting>
        <x14:conditionalFormatting xmlns:xm="http://schemas.microsoft.com/office/excel/2006/main">
          <x14:cfRule type="cellIs" priority="8" operator="equal" id="{163D2904-CDE4-4B0B-B510-EC90C730AEA4}">
            <xm:f>'Zoznam tímov a pretekárov'!$B$52</xm:f>
            <x14:dxf>
              <fill>
                <patternFill>
                  <bgColor rgb="FFFF0000"/>
                </patternFill>
              </fill>
            </x14:dxf>
          </x14:cfRule>
          <xm:sqref>E49</xm:sqref>
        </x14:conditionalFormatting>
        <x14:conditionalFormatting xmlns:xm="http://schemas.microsoft.com/office/excel/2006/main">
          <x14:cfRule type="cellIs" priority="1" operator="equal" id="{E211B1E7-D53F-49A0-A559-198826460812}">
            <xm:f>'Zoznam tímov a pretekárov'!$B$51</xm:f>
            <x14:dxf>
              <fill>
                <patternFill>
                  <bgColor rgb="FFFFFF00"/>
                </patternFill>
              </fill>
            </x14:dxf>
          </x14:cfRule>
          <x14:cfRule type="cellIs" priority="2" operator="equal" id="{90AD00A0-FE0C-4306-8EF4-97B8EFD85B33}">
            <xm:f>'Zoznam tímov a pretekárov'!$B$50</xm:f>
            <x14:dxf>
              <fill>
                <patternFill>
                  <bgColor theme="3" tint="0.59996337778862885"/>
                </patternFill>
              </fill>
            </x14:dxf>
          </x14:cfRule>
          <x14:cfRule type="cellIs" priority="3" operator="equal" id="{A1D9ADCD-ED95-4002-A9B0-F54EF7B2252C}">
            <xm:f>'Zoznam tímov a pretekárov'!$B$53</xm:f>
            <x14:dxf>
              <font>
                <strike val="0"/>
              </font>
              <fill>
                <patternFill patternType="none">
                  <bgColor auto="1"/>
                </patternFill>
              </fill>
            </x14:dxf>
          </x14:cfRule>
          <xm:sqref>K43</xm:sqref>
        </x14:conditionalFormatting>
        <x14:conditionalFormatting xmlns:xm="http://schemas.microsoft.com/office/excel/2006/main">
          <x14:cfRule type="cellIs" priority="4" operator="equal" id="{8656D6BB-1C75-45B8-8A07-A96DA38BF9AA}">
            <xm:f>'Zoznam tímov a pretekárov'!$B$52</xm:f>
            <x14:dxf>
              <fill>
                <patternFill>
                  <bgColor rgb="FFFF0000"/>
                </patternFill>
              </fill>
            </x14:dxf>
          </x14:cfRule>
          <xm:sqref>E43</xm:sqref>
        </x14:conditionalFormatting>
      </x14:conditionalFormattings>
    </ext>
    <ext xmlns:x14="http://schemas.microsoft.com/office/spreadsheetml/2009/9/main" uri="{CCE6A557-97BC-4b89-ADB6-D9C93CAAB3DF}">
      <x14:dataValidations xmlns:xm="http://schemas.microsoft.com/office/excel/2006/main" count="24">
        <x14:dataValidation type="list" allowBlank="1" showInputMessage="1" showErrorMessage="1" xr:uid="{00000000-0002-0000-0800-000001000000}">
          <x14:formula1>
            <xm:f>'Zoznam tímov a pretekárov'!$B$5:$I$5</xm:f>
          </x14:formula1>
          <xm:sqref>L7:M7 I7:J7 C7:D7 F7:G7</xm:sqref>
        </x14:dataValidation>
        <x14:dataValidation type="list" allowBlank="1" showInputMessage="1" showErrorMessage="1" xr:uid="{00000000-0002-0000-0800-000002000000}">
          <x14:formula1>
            <xm:f>'Zoznam tímov a pretekárov'!$B$3:$I$3</xm:f>
          </x14:formula1>
          <xm:sqref>L5:M5 F5:G5 I5:J5 C5</xm:sqref>
        </x14:dataValidation>
        <x14:dataValidation type="list" allowBlank="1" showInputMessage="1" showErrorMessage="1" xr:uid="{00000000-0002-0000-0800-000003000000}">
          <x14:formula1>
            <xm:f>'Zoznam tímov a pretekárov'!$B$25:$I$25</xm:f>
          </x14:formula1>
          <xm:sqref>L27:M27 I27:J27 C27:D27 F27:G27</xm:sqref>
        </x14:dataValidation>
        <x14:dataValidation type="list" allowBlank="1" showInputMessage="1" showErrorMessage="1" xr:uid="{00000000-0002-0000-0800-000004000000}">
          <x14:formula1>
            <xm:f>'Zoznam tímov a pretekárov'!$B$23:$I$23</xm:f>
          </x14:formula1>
          <xm:sqref>C25:D25 F25:G25 I25:J25 L25:M25</xm:sqref>
        </x14:dataValidation>
        <x14:dataValidation type="list" allowBlank="1" showInputMessage="1" showErrorMessage="1" xr:uid="{00000000-0002-0000-0800-000005000000}">
          <x14:formula1>
            <xm:f>'Zoznam tímov a pretekárov'!$B$21:$I$21</xm:f>
          </x14:formula1>
          <xm:sqref>L23:M23 I23:J23 C23:D23 F23:G23</xm:sqref>
        </x14:dataValidation>
        <x14:dataValidation type="list" allowBlank="1" showInputMessage="1" showErrorMessage="1" xr:uid="{00000000-0002-0000-0800-000006000000}">
          <x14:formula1>
            <xm:f>'Zoznam tímov a pretekárov'!$B$19:$I$19</xm:f>
          </x14:formula1>
          <xm:sqref>C21:D21 F21:G21 I21:J21 L21:M21</xm:sqref>
        </x14:dataValidation>
        <x14:dataValidation type="list" allowBlank="1" showInputMessage="1" showErrorMessage="1" xr:uid="{00000000-0002-0000-0800-000007000000}">
          <x14:formula1>
            <xm:f>'Zoznam tímov a pretekárov'!$B$17:$I$17</xm:f>
          </x14:formula1>
          <xm:sqref>L19:M19 I19:J19 C19:D19 F19:G19</xm:sqref>
        </x14:dataValidation>
        <x14:dataValidation type="list" allowBlank="1" showInputMessage="1" showErrorMessage="1" xr:uid="{00000000-0002-0000-0800-000008000000}">
          <x14:formula1>
            <xm:f>'Zoznam tímov a pretekárov'!$B$15:$I$15</xm:f>
          </x14:formula1>
          <xm:sqref>C17:D17 F17:G17 I17:J17 L17:M17</xm:sqref>
        </x14:dataValidation>
        <x14:dataValidation type="list" allowBlank="1" showInputMessage="1" showErrorMessage="1" xr:uid="{00000000-0002-0000-0800-000009000000}">
          <x14:formula1>
            <xm:f>'Zoznam tímov a pretekárov'!$B$13:$I$13</xm:f>
          </x14:formula1>
          <xm:sqref>L15:M15 I15:J15 C15:D15 F15:G15</xm:sqref>
        </x14:dataValidation>
        <x14:dataValidation type="list" showInputMessage="1" showErrorMessage="1" xr:uid="{00000000-0002-0000-0800-00000A000000}">
          <x14:formula1>
            <xm:f>'Zoznam tímov a pretekárov'!$B$11:$I$11</xm:f>
          </x14:formula1>
          <xm:sqref>C13:D13 F13:G13 I13:J13 L13:M13</xm:sqref>
        </x14:dataValidation>
        <x14:dataValidation type="list" allowBlank="1" showInputMessage="1" showErrorMessage="1" xr:uid="{00000000-0002-0000-0800-00000B000000}">
          <x14:formula1>
            <xm:f>'Zoznam tímov a pretekárov'!$B$9:$I$9</xm:f>
          </x14:formula1>
          <xm:sqref>L11:M11 I11:J11 C11:D11 F11:G11</xm:sqref>
        </x14:dataValidation>
        <x14:dataValidation type="list" allowBlank="1" showInputMessage="1" showErrorMessage="1" xr:uid="{00000000-0002-0000-0800-00000C000000}">
          <x14:formula1>
            <xm:f>'Zoznam tímov a pretekárov'!$B$7:$I$7</xm:f>
          </x14:formula1>
          <xm:sqref>C9:D9 F9:G9 I9:J9 L9:M9</xm:sqref>
        </x14:dataValidation>
        <x14:dataValidation type="list" allowBlank="1" showInputMessage="1" showErrorMessage="1" xr:uid="{00000000-0002-0000-0800-00000D000000}">
          <x14:formula1>
            <xm:f>'Zoznam tímov a pretekárov'!$B$27:$I$27</xm:f>
          </x14:formula1>
          <xm:sqref>C29:D29 F29:G29 I29:J29 L29:M29</xm:sqref>
        </x14:dataValidation>
        <x14:dataValidation type="list" allowBlank="1" showInputMessage="1" showErrorMessage="1" xr:uid="{00000000-0002-0000-0800-00000E000000}">
          <x14:formula1>
            <xm:f>'Zoznam tímov a pretekárov'!$B$50:$B$53</xm:f>
          </x14:formula1>
          <xm:sqref>E5</xm:sqref>
        </x14:dataValidation>
        <x14:dataValidation type="list" allowBlank="1" showInputMessage="1" showErrorMessage="1" xr:uid="{00000000-0002-0000-0800-00000F000000}">
          <x14:formula1>
            <xm:f>'Zoznam tímov a pretekárov'!$B$29:$I$29</xm:f>
          </x14:formula1>
          <xm:sqref>C31:D31 F31:G31 I31:J31 L31:M31</xm:sqref>
        </x14:dataValidation>
        <x14:dataValidation type="list" allowBlank="1" showInputMessage="1" showErrorMessage="1" xr:uid="{00000000-0002-0000-0800-000010000000}">
          <x14:formula1>
            <xm:f>'Zoznam tímov a pretekárov'!$B$33:$I$33</xm:f>
          </x14:formula1>
          <xm:sqref>C35:D35 F35:G35 I35:J35 L35:M35</xm:sqref>
        </x14:dataValidation>
        <x14:dataValidation type="list" allowBlank="1" showInputMessage="1" showErrorMessage="1" xr:uid="{00000000-0002-0000-0800-000011000000}">
          <x14:formula1>
            <xm:f>'Zoznam tímov a pretekárov'!$B$35:$I$35</xm:f>
          </x14:formula1>
          <xm:sqref>C37:D37 F37:G37 I37:J37 L37:M37</xm:sqref>
        </x14:dataValidation>
        <x14:dataValidation type="list" allowBlank="1" showInputMessage="1" showErrorMessage="1" xr:uid="{00000000-0002-0000-0800-000012000000}">
          <x14:formula1>
            <xm:f>'Zoznam tímov a pretekárov'!$B$37:$I$37</xm:f>
          </x14:formula1>
          <xm:sqref>C39:D39 F39:G39 I39:J39 L39:M39</xm:sqref>
        </x14:dataValidation>
        <x14:dataValidation type="list" allowBlank="1" showInputMessage="1" showErrorMessage="1" xr:uid="{00000000-0002-0000-0800-000013000000}">
          <x14:formula1>
            <xm:f>'Zoznam tímov a pretekárov'!$B$31:$I$31</xm:f>
          </x14:formula1>
          <xm:sqref>C33:D33 F33:G33 I33:J33 L33:M33</xm:sqref>
        </x14:dataValidation>
        <x14:dataValidation type="list" allowBlank="1" showInputMessage="1" showErrorMessage="1" xr:uid="{00000000-0002-0000-0800-000014000000}">
          <x14:formula1>
            <xm:f>'Zoznam tímov a pretekárov'!$B$47:$I$47</xm:f>
          </x14:formula1>
          <xm:sqref>C49:D49 F49:G49 I49:J49 L49:M49</xm:sqref>
        </x14:dataValidation>
        <x14:dataValidation type="list" allowBlank="1" showInputMessage="1" showErrorMessage="1" xr:uid="{00000000-0002-0000-0800-000015000000}">
          <x14:formula1>
            <xm:f>'Zoznam tímov a pretekárov'!$B$45:$I$45</xm:f>
          </x14:formula1>
          <xm:sqref>L47:M47 I47:J47 F47:G47 C47:D47</xm:sqref>
        </x14:dataValidation>
        <x14:dataValidation type="list" allowBlank="1" showInputMessage="1" showErrorMessage="1" xr:uid="{00000000-0002-0000-0800-000016000000}">
          <x14:formula1>
            <xm:f>'Zoznam tímov a pretekárov'!$B$43:$I$43</xm:f>
          </x14:formula1>
          <xm:sqref>C45:D45 F45:G45 I45:J45 L45:M45</xm:sqref>
        </x14:dataValidation>
        <x14:dataValidation type="list" allowBlank="1" showInputMessage="1" showErrorMessage="1" xr:uid="{00000000-0002-0000-0800-000017000000}">
          <x14:formula1>
            <xm:f>'Zoznam tímov a pretekárov'!$B$41:$I$41</xm:f>
          </x14:formula1>
          <xm:sqref>C43:D43 F43:G43 I43:J43 L43:M43</xm:sqref>
        </x14:dataValidation>
        <x14:dataValidation type="list" allowBlank="1" showInputMessage="1" showErrorMessage="1" xr:uid="{00000000-0002-0000-0800-000018000000}">
          <x14:formula1>
            <xm:f>'Zoznam tímov a pretekárov'!$B$39:$I$39</xm:f>
          </x14:formula1>
          <xm:sqref>C41:D41 F41:G41 I41:J41 L41:M41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16</vt:i4>
      </vt:variant>
      <vt:variant>
        <vt:lpstr>Pomenované rozsahy</vt:lpstr>
      </vt:variant>
      <vt:variant>
        <vt:i4>13</vt:i4>
      </vt:variant>
    </vt:vector>
  </HeadingPairs>
  <TitlesOfParts>
    <vt:vector size="29" baseType="lpstr">
      <vt:lpstr>Zoznam tímov a pretekárov</vt:lpstr>
      <vt:lpstr>1.kolo</vt:lpstr>
      <vt:lpstr>2.kolo</vt:lpstr>
      <vt:lpstr>Priebežné poradie po 1. a 2. k.</vt:lpstr>
      <vt:lpstr>12 družstiev Pretek č. 3</vt:lpstr>
      <vt:lpstr>12 družstiev Pretek č. 4</vt:lpstr>
      <vt:lpstr>Priebežné poradie po 3. a 4 </vt:lpstr>
      <vt:lpstr>3.kolo</vt:lpstr>
      <vt:lpstr>4.kolo</vt:lpstr>
      <vt:lpstr>vazne 1.preteky</vt:lpstr>
      <vt:lpstr>vazne 2.preteky</vt:lpstr>
      <vt:lpstr>vazne 3.preteky</vt:lpstr>
      <vt:lpstr>vazne 4.preteky</vt:lpstr>
      <vt:lpstr>Jednotlivci na zoradenie</vt:lpstr>
      <vt:lpstr>Sheet2</vt:lpstr>
      <vt:lpstr>Sheet1</vt:lpstr>
      <vt:lpstr>'1.kolo'!Oblasť_tlače</vt:lpstr>
      <vt:lpstr>'12 družstiev Pretek č. 3'!Oblasť_tlače</vt:lpstr>
      <vt:lpstr>'12 družstiev Pretek č. 4'!Oblasť_tlače</vt:lpstr>
      <vt:lpstr>'2.kolo'!Oblasť_tlače</vt:lpstr>
      <vt:lpstr>'3.kolo'!Oblasť_tlače</vt:lpstr>
      <vt:lpstr>'4.kolo'!Oblasť_tlače</vt:lpstr>
      <vt:lpstr>'Jednotlivci na zoradenie'!Oblasť_tlače</vt:lpstr>
      <vt:lpstr>'Priebežné poradie po 1. a 2. k.'!Oblasť_tlače</vt:lpstr>
      <vt:lpstr>'Priebežné poradie po 3. a 4 '!Oblasť_tlače</vt:lpstr>
      <vt:lpstr>'vazne 1.preteky'!Oblasť_tlače</vt:lpstr>
      <vt:lpstr>'vazne 2.preteky'!Oblasť_tlače</vt:lpstr>
      <vt:lpstr>'vazne 3.preteky'!Oblasť_tlače</vt:lpstr>
      <vt:lpstr>'vazne 4.preteky'!Oblasť_tlače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luboš</dc:creator>
  <cp:lastModifiedBy>SRZ</cp:lastModifiedBy>
  <cp:lastPrinted>2021-06-26T13:27:21Z</cp:lastPrinted>
  <dcterms:created xsi:type="dcterms:W3CDTF">2006-09-08T20:43:32Z</dcterms:created>
  <dcterms:modified xsi:type="dcterms:W3CDTF">2021-08-26T06:43:26Z</dcterms:modified>
</cp:coreProperties>
</file>