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ento_zošit"/>
  <mc:AlternateContent xmlns:mc="http://schemas.openxmlformats.org/markup-compatibility/2006">
    <mc:Choice Requires="x15">
      <x15ac:absPath xmlns:x15ac="http://schemas.microsoft.com/office/spreadsheetml/2010/11/ac" url="C:\Users\SRZ\Desktop\"/>
    </mc:Choice>
  </mc:AlternateContent>
  <xr:revisionPtr revIDLastSave="0" documentId="8_{A46F0FEC-9772-4B48-ADF0-8B8F1B92BC27}" xr6:coauthVersionLast="47" xr6:coauthVersionMax="47" xr10:uidLastSave="{00000000-0000-0000-0000-000000000000}"/>
  <bookViews>
    <workbookView xWindow="-108" yWindow="-108" windowWidth="23256" windowHeight="12576" tabRatio="839" activeTab="1" xr2:uid="{00000000-000D-0000-FFFF-FFFF00000000}"/>
  </bookViews>
  <sheets>
    <sheet name="Zoznam tímov a pretekárov" sheetId="63" r:id="rId1"/>
    <sheet name="12 družstiev Pretek č. 1" sheetId="15" r:id="rId2"/>
    <sheet name="Vazne listky 1.Pretek" sheetId="71" r:id="rId3"/>
  </sheets>
  <definedNames>
    <definedName name="_xlnm.Print_Area" localSheetId="1">'12 družstiev Pretek č. 1'!$A$1:$Q$29</definedName>
    <definedName name="_xlnm.Print_Area" localSheetId="2">'Vazne listky 1.Pretek'!$A$1:$AI$24</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71" l="1"/>
  <c r="E2" i="71"/>
  <c r="AF2" i="71"/>
  <c r="AC2" i="71"/>
  <c r="W2" i="71"/>
  <c r="T2" i="71"/>
  <c r="N2" i="71"/>
  <c r="K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J31" i="71"/>
  <c r="J30" i="71"/>
  <c r="J29" i="71"/>
  <c r="J28" i="71"/>
  <c r="K39" i="71"/>
  <c r="K38" i="71"/>
  <c r="K37" i="71"/>
  <c r="K36" i="71"/>
  <c r="K35" i="71"/>
  <c r="K34" i="71"/>
  <c r="K33" i="71"/>
  <c r="K32" i="71"/>
  <c r="K31" i="71"/>
  <c r="K30" i="71"/>
  <c r="K29" i="71"/>
  <c r="K28" i="71"/>
  <c r="N32" i="71"/>
  <c r="K8" i="71"/>
  <c r="W29" i="71"/>
  <c r="T5" i="71"/>
  <c r="AF30" i="71"/>
  <c r="AC6" i="71"/>
  <c r="N31" i="71"/>
  <c r="K7" i="71"/>
  <c r="N29" i="71"/>
  <c r="K5" i="71"/>
  <c r="AF29" i="71"/>
  <c r="AC5" i="71"/>
  <c r="AF39" i="71"/>
  <c r="AC15" i="71"/>
  <c r="AF28" i="71"/>
  <c r="AC4" i="71"/>
  <c r="AF38" i="71"/>
  <c r="AC14" i="71"/>
  <c r="AF37" i="71"/>
  <c r="AC13" i="71"/>
  <c r="AF36" i="71"/>
  <c r="AC12" i="71"/>
  <c r="AF35" i="71"/>
  <c r="AC11" i="71"/>
  <c r="AF34" i="71"/>
  <c r="AC10" i="71"/>
  <c r="AF33" i="71"/>
  <c r="AC9" i="71"/>
  <c r="AF32" i="71"/>
  <c r="AC8" i="71"/>
  <c r="AF31" i="71"/>
  <c r="AC7" i="71"/>
  <c r="W32" i="71"/>
  <c r="T8" i="71"/>
  <c r="W28" i="71"/>
  <c r="T4" i="71"/>
  <c r="W39" i="71"/>
  <c r="T15" i="71"/>
  <c r="W38" i="71"/>
  <c r="T14" i="71"/>
  <c r="W37" i="71"/>
  <c r="T13" i="71"/>
  <c r="W36" i="71"/>
  <c r="T12" i="71"/>
  <c r="W35" i="71"/>
  <c r="T11" i="71"/>
  <c r="W34" i="71"/>
  <c r="T10" i="71"/>
  <c r="W33" i="71"/>
  <c r="T9" i="71"/>
  <c r="W31" i="71"/>
  <c r="T7" i="71"/>
  <c r="W30" i="71"/>
  <c r="T6" i="71"/>
  <c r="N28" i="71"/>
  <c r="K4" i="71"/>
  <c r="N39" i="71"/>
  <c r="K15" i="71"/>
  <c r="N38" i="71"/>
  <c r="K14" i="71"/>
  <c r="N37" i="71"/>
  <c r="K13" i="71"/>
  <c r="N36" i="71"/>
  <c r="K12" i="71"/>
  <c r="N35" i="71"/>
  <c r="K11" i="71"/>
  <c r="N34" i="71"/>
  <c r="K10" i="71"/>
  <c r="N33" i="71"/>
  <c r="K9" i="71"/>
  <c r="N30" i="71"/>
  <c r="K6" i="71"/>
  <c r="B39" i="71"/>
  <c r="B38" i="71"/>
  <c r="B37" i="71"/>
  <c r="B36" i="71"/>
  <c r="B35" i="71"/>
  <c r="B34" i="71"/>
  <c r="B33" i="71"/>
  <c r="B32" i="71"/>
  <c r="B31" i="71"/>
  <c r="B30" i="71"/>
  <c r="B29" i="71"/>
  <c r="B28" i="71"/>
  <c r="A39" i="71"/>
  <c r="A38" i="71"/>
  <c r="A37" i="71"/>
  <c r="A36" i="71"/>
  <c r="A35" i="71"/>
  <c r="A34" i="71"/>
  <c r="A33" i="71"/>
  <c r="A32" i="71"/>
  <c r="A31" i="71"/>
  <c r="A30" i="71"/>
  <c r="A29" i="71"/>
  <c r="A28" i="71"/>
  <c r="E29" i="71"/>
  <c r="B5" i="71"/>
  <c r="E30" i="71"/>
  <c r="B6" i="71"/>
  <c r="E31" i="71"/>
  <c r="B7" i="71"/>
  <c r="E32" i="71"/>
  <c r="B8" i="71"/>
  <c r="E33" i="71"/>
  <c r="B9" i="71"/>
  <c r="E35" i="71"/>
  <c r="B11" i="71"/>
  <c r="E36" i="71"/>
  <c r="B12" i="71"/>
  <c r="E37" i="71"/>
  <c r="B13" i="71"/>
  <c r="E38" i="71"/>
  <c r="B14" i="71"/>
  <c r="E28" i="71"/>
  <c r="B4" i="71"/>
  <c r="E39" i="71"/>
  <c r="B15" i="71"/>
  <c r="E34" i="71"/>
  <c r="B10" i="71"/>
  <c r="AD39" i="71"/>
  <c r="U39" i="71"/>
  <c r="L39" i="71"/>
  <c r="C39" i="71"/>
  <c r="AD38" i="71"/>
  <c r="U38" i="71"/>
  <c r="L38" i="71"/>
  <c r="C38" i="71"/>
  <c r="AD37" i="71"/>
  <c r="U37" i="71"/>
  <c r="L37" i="71"/>
  <c r="C37" i="71"/>
  <c r="AD36" i="71"/>
  <c r="U36" i="71"/>
  <c r="L36" i="71"/>
  <c r="C36" i="71"/>
  <c r="AD35" i="71"/>
  <c r="AG36" i="71"/>
  <c r="AE12" i="71"/>
  <c r="U35" i="71"/>
  <c r="X38" i="71"/>
  <c r="V14" i="71"/>
  <c r="L35" i="71"/>
  <c r="O38" i="71"/>
  <c r="M14" i="71"/>
  <c r="C35" i="71"/>
  <c r="AD34" i="71"/>
  <c r="AD30" i="71"/>
  <c r="AG31" i="71"/>
  <c r="AE7" i="71"/>
  <c r="U34" i="71"/>
  <c r="X35" i="71"/>
  <c r="V11" i="71"/>
  <c r="L34" i="71"/>
  <c r="C34" i="71"/>
  <c r="AD33" i="71"/>
  <c r="AG35" i="71"/>
  <c r="AE11" i="71"/>
  <c r="U33" i="71"/>
  <c r="X33" i="71"/>
  <c r="V9" i="71"/>
  <c r="L33" i="71"/>
  <c r="C33" i="71"/>
  <c r="F31" i="71"/>
  <c r="D7" i="71"/>
  <c r="AD32" i="71"/>
  <c r="AG32" i="71"/>
  <c r="AE8" i="71"/>
  <c r="U32" i="71"/>
  <c r="L32" i="71"/>
  <c r="O35" i="71"/>
  <c r="M11" i="71"/>
  <c r="C32" i="71"/>
  <c r="F36" i="71"/>
  <c r="D12" i="71"/>
  <c r="AD31" i="71"/>
  <c r="AG33" i="71"/>
  <c r="AE9" i="71"/>
  <c r="U31" i="71"/>
  <c r="X29" i="71"/>
  <c r="V5" i="71"/>
  <c r="L31" i="71"/>
  <c r="O33" i="71"/>
  <c r="M9" i="71"/>
  <c r="C31" i="71"/>
  <c r="F30" i="71"/>
  <c r="D6" i="71"/>
  <c r="U30" i="71"/>
  <c r="X39" i="71"/>
  <c r="V15" i="71"/>
  <c r="L30" i="71"/>
  <c r="C30" i="71"/>
  <c r="F38" i="71"/>
  <c r="D14" i="71"/>
  <c r="AD29" i="71"/>
  <c r="AG39" i="71"/>
  <c r="AE15" i="71"/>
  <c r="U29" i="71"/>
  <c r="X28" i="71"/>
  <c r="V4" i="71"/>
  <c r="L29" i="71"/>
  <c r="O31" i="71"/>
  <c r="M7" i="71"/>
  <c r="C29" i="71"/>
  <c r="F34" i="71"/>
  <c r="D10" i="71"/>
  <c r="AD28" i="71"/>
  <c r="AG29" i="71"/>
  <c r="AE5" i="71"/>
  <c r="U28" i="71"/>
  <c r="X32" i="71"/>
  <c r="V8" i="71"/>
  <c r="C28" i="71"/>
  <c r="F39" i="71"/>
  <c r="D15" i="71"/>
  <c r="L28" i="71"/>
  <c r="AG37" i="71"/>
  <c r="AE13" i="71"/>
  <c r="O32" i="71"/>
  <c r="M8" i="71"/>
  <c r="AG28" i="71"/>
  <c r="AE4" i="71"/>
  <c r="O30" i="71"/>
  <c r="M6" i="71"/>
  <c r="O29" i="71"/>
  <c r="M5" i="71"/>
  <c r="O39" i="71"/>
  <c r="M15" i="71"/>
  <c r="O34" i="71"/>
  <c r="M10" i="71"/>
  <c r="O28" i="71"/>
  <c r="M4" i="71"/>
  <c r="O37" i="71"/>
  <c r="M13" i="71"/>
  <c r="AG34" i="71"/>
  <c r="AE10" i="71"/>
  <c r="AG38" i="71"/>
  <c r="AE14" i="71"/>
  <c r="X36" i="71"/>
  <c r="V12" i="71"/>
  <c r="X30" i="71"/>
  <c r="V6" i="71"/>
  <c r="X34" i="71"/>
  <c r="V10" i="71"/>
  <c r="X37" i="71"/>
  <c r="V13" i="71"/>
  <c r="X31" i="71"/>
  <c r="V7" i="71"/>
  <c r="F28" i="71"/>
  <c r="D4" i="71"/>
  <c r="F29" i="71"/>
  <c r="D5" i="71"/>
  <c r="F37" i="71"/>
  <c r="D13" i="71"/>
  <c r="F35" i="71"/>
  <c r="D11" i="71"/>
  <c r="F33" i="71"/>
  <c r="D9" i="71"/>
  <c r="O36" i="71"/>
  <c r="M12" i="71"/>
  <c r="AG30" i="71"/>
  <c r="AE6" i="71"/>
  <c r="F32" i="71"/>
  <c r="D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R8" i="15"/>
  <c r="AR16" i="15"/>
  <c r="AR9" i="15"/>
  <c r="AR17" i="15"/>
  <c r="AR10" i="15"/>
  <c r="AR11" i="15"/>
  <c r="AR12" i="15"/>
  <c r="AR13" i="15"/>
  <c r="AR14" i="15"/>
  <c r="AR15" i="15"/>
  <c r="AJ15" i="15"/>
  <c r="AR7" i="15"/>
  <c r="AN9" i="15"/>
  <c r="AN6" i="15"/>
  <c r="AN10" i="15"/>
  <c r="AN11" i="15"/>
  <c r="AN12" i="15"/>
  <c r="AN8" i="15"/>
  <c r="AN13" i="15"/>
  <c r="AN17" i="15"/>
  <c r="AN14" i="15"/>
  <c r="AN7" i="15"/>
  <c r="AN15" i="15"/>
  <c r="AN16" i="15"/>
  <c r="AR6" i="15"/>
  <c r="AF7" i="15"/>
  <c r="AF10" i="15"/>
  <c r="AF17" i="15"/>
  <c r="AF16" i="15"/>
  <c r="AF15" i="15"/>
  <c r="AF14" i="15"/>
  <c r="AF6" i="15"/>
  <c r="AF12" i="15"/>
  <c r="AF9" i="15"/>
  <c r="AF13" i="15"/>
  <c r="AF11" i="15"/>
  <c r="AF8" i="15"/>
  <c r="AJ16" i="15"/>
  <c r="AJ7" i="15"/>
  <c r="AJ14" i="15"/>
  <c r="AJ6" i="15"/>
  <c r="AJ13" i="15"/>
  <c r="AJ8" i="15"/>
  <c r="AJ12" i="15"/>
  <c r="AJ11" i="15"/>
  <c r="AJ9" i="15"/>
  <c r="AJ10" i="15"/>
  <c r="AJ17" i="15"/>
  <c r="P7" i="15"/>
  <c r="P9" i="15"/>
  <c r="P11" i="15"/>
  <c r="P13" i="15"/>
  <c r="P15" i="15"/>
  <c r="P5" i="15"/>
  <c r="P17" i="15"/>
  <c r="P19" i="15"/>
  <c r="P21" i="15"/>
  <c r="P23" i="15"/>
  <c r="P25" i="15"/>
  <c r="P27" i="15"/>
  <c r="AS14" i="15"/>
  <c r="AT14" i="15"/>
  <c r="N22" i="15"/>
  <c r="AS7" i="15"/>
  <c r="AT7" i="15"/>
  <c r="AS6" i="15"/>
  <c r="AT6" i="15"/>
  <c r="AS15" i="15"/>
  <c r="AT15" i="15"/>
  <c r="N24" i="15"/>
  <c r="AS17" i="15"/>
  <c r="AT17" i="15"/>
  <c r="N28" i="15"/>
  <c r="AS8" i="15"/>
  <c r="AT8" i="15"/>
  <c r="N10" i="15"/>
  <c r="AS9" i="15"/>
  <c r="AT9" i="15"/>
  <c r="N12" i="15"/>
  <c r="AS13" i="15"/>
  <c r="AT13" i="15"/>
  <c r="AS10" i="15"/>
  <c r="AT10" i="15"/>
  <c r="N14" i="15"/>
  <c r="AS11" i="15"/>
  <c r="AT11" i="15"/>
  <c r="N16" i="15"/>
  <c r="AS12" i="15"/>
  <c r="AT12" i="15"/>
  <c r="N18" i="15"/>
  <c r="AS16" i="15"/>
  <c r="AT16" i="15"/>
  <c r="N26" i="15"/>
  <c r="AK13" i="15"/>
  <c r="AL13" i="15"/>
  <c r="AK14" i="15"/>
  <c r="AL14" i="15"/>
  <c r="H22" i="15"/>
  <c r="AK16" i="15"/>
  <c r="AL16" i="15"/>
  <c r="H26" i="15"/>
  <c r="AK8" i="15"/>
  <c r="AL8" i="15"/>
  <c r="H10" i="15"/>
  <c r="AG15" i="15"/>
  <c r="AH15" i="15"/>
  <c r="E24" i="15"/>
  <c r="AG14" i="15"/>
  <c r="AH14" i="15"/>
  <c r="E22" i="15"/>
  <c r="AG13" i="15"/>
  <c r="AH13" i="15"/>
  <c r="AG9" i="15"/>
  <c r="AH9" i="15"/>
  <c r="AG11" i="15"/>
  <c r="AH11" i="15"/>
  <c r="AG17" i="15"/>
  <c r="AH17" i="15"/>
  <c r="E28" i="15"/>
  <c r="AG10" i="15"/>
  <c r="AH10" i="15"/>
  <c r="AG7" i="15"/>
  <c r="AH7" i="15"/>
  <c r="AG12" i="15"/>
  <c r="AH12" i="15"/>
  <c r="AG6" i="15"/>
  <c r="AH6" i="15"/>
  <c r="AG16" i="15"/>
  <c r="AH16" i="15"/>
  <c r="E26" i="15"/>
  <c r="AG8" i="15"/>
  <c r="AH8" i="15"/>
  <c r="AK12" i="15"/>
  <c r="AL12" i="15"/>
  <c r="H18" i="15"/>
  <c r="AK15" i="15"/>
  <c r="AL15" i="15"/>
  <c r="H24" i="15"/>
  <c r="AK10" i="15"/>
  <c r="AL10" i="15"/>
  <c r="AK17" i="15"/>
  <c r="AL17" i="15"/>
  <c r="H28" i="15"/>
  <c r="AK7" i="15"/>
  <c r="AL7" i="15"/>
  <c r="AK6" i="15"/>
  <c r="AL6" i="15"/>
  <c r="AK11" i="15"/>
  <c r="AL11" i="15"/>
  <c r="H16" i="15"/>
  <c r="AK9" i="15"/>
  <c r="AL9" i="15"/>
  <c r="Z17" i="15"/>
  <c r="Z16" i="15"/>
  <c r="Z15" i="15"/>
  <c r="Z14" i="15"/>
  <c r="Z12" i="15"/>
  <c r="Z11" i="15"/>
  <c r="Z10" i="15"/>
  <c r="Z9" i="15"/>
  <c r="Z8" i="15"/>
  <c r="Z7" i="15"/>
  <c r="Z6" i="15"/>
  <c r="Z13" i="15"/>
  <c r="AB7" i="15"/>
  <c r="AB12" i="15"/>
  <c r="AB13" i="15"/>
  <c r="AB9" i="15"/>
  <c r="AB8" i="15"/>
  <c r="AB6" i="15"/>
  <c r="AB14" i="15"/>
  <c r="AB17" i="15"/>
  <c r="AB16" i="15"/>
  <c r="AB11" i="15"/>
  <c r="AB15" i="15"/>
  <c r="AB10" i="15"/>
  <c r="AO8" i="15"/>
  <c r="AP8" i="15"/>
  <c r="AO6" i="15"/>
  <c r="AP6" i="15"/>
  <c r="AO17" i="15"/>
  <c r="AP17" i="15"/>
  <c r="AO9" i="15"/>
  <c r="AP9" i="15"/>
  <c r="AO7" i="15"/>
  <c r="AP7" i="15"/>
  <c r="AO14" i="15"/>
  <c r="AP14" i="15"/>
  <c r="AO16" i="15"/>
  <c r="AP16" i="15"/>
  <c r="AO10" i="15"/>
  <c r="AP10" i="15"/>
  <c r="AO15" i="15"/>
  <c r="AP15" i="15"/>
  <c r="AO13" i="15"/>
  <c r="AP13" i="15"/>
  <c r="AO12" i="15"/>
  <c r="AP12" i="15"/>
  <c r="AO11" i="15"/>
  <c r="AP11" i="15"/>
  <c r="K28" i="15"/>
  <c r="O27" i="15"/>
  <c r="K26" i="15"/>
  <c r="O25" i="15"/>
  <c r="K24" i="15"/>
  <c r="O23" i="15"/>
  <c r="K22" i="15"/>
  <c r="O21" i="15"/>
  <c r="O19" i="15"/>
  <c r="K18" i="15"/>
  <c r="O17" i="15"/>
  <c r="K16" i="15"/>
  <c r="O15" i="15"/>
  <c r="O13" i="15"/>
  <c r="K12" i="15"/>
  <c r="O11" i="15"/>
  <c r="K10" i="15"/>
  <c r="O9" i="15"/>
  <c r="O7" i="15"/>
  <c r="O5" i="15"/>
  <c r="Y17" i="15"/>
  <c r="Y16" i="15"/>
  <c r="Y15" i="15"/>
  <c r="Y14" i="15"/>
  <c r="Y13" i="15"/>
  <c r="Y12" i="15"/>
  <c r="Y11" i="15"/>
  <c r="Y10" i="15"/>
  <c r="Y9" i="15"/>
  <c r="Y8" i="15"/>
  <c r="Y7" i="15"/>
  <c r="Y6" i="15"/>
  <c r="AA17" i="15"/>
  <c r="AC17" i="15"/>
  <c r="AA12" i="15"/>
  <c r="AC12" i="15"/>
  <c r="AA7" i="15"/>
  <c r="AC7" i="15"/>
  <c r="AA10" i="15"/>
  <c r="AC10" i="15"/>
  <c r="AA11" i="15"/>
  <c r="AC11" i="15"/>
  <c r="AA9" i="15"/>
  <c r="AC9" i="15"/>
  <c r="AA16" i="15"/>
  <c r="AC16" i="15"/>
  <c r="AA15" i="15"/>
  <c r="AC15" i="15"/>
  <c r="AA13" i="15"/>
  <c r="AC13" i="15"/>
  <c r="AA6" i="15"/>
  <c r="AC6" i="15"/>
  <c r="AA8" i="15"/>
  <c r="AC8" i="15"/>
  <c r="AA14" i="15"/>
  <c r="AC14" i="15"/>
  <c r="AD7" i="15"/>
  <c r="Q7" i="15"/>
  <c r="AD8" i="15"/>
  <c r="Q9" i="15"/>
  <c r="AD15" i="15"/>
  <c r="Q23" i="15"/>
  <c r="AD13" i="15"/>
  <c r="Q19" i="15"/>
  <c r="AD9" i="15"/>
  <c r="Q11" i="15"/>
  <c r="AD17" i="15"/>
  <c r="Q27" i="15"/>
  <c r="AD14" i="15"/>
  <c r="Q21" i="15"/>
  <c r="AD10" i="15"/>
  <c r="Q13" i="15"/>
  <c r="AD11" i="15"/>
  <c r="Q15" i="15"/>
  <c r="AD6" i="15"/>
  <c r="Q5" i="15"/>
  <c r="AD12" i="15"/>
  <c r="Q17" i="15"/>
  <c r="AD16" i="15"/>
  <c r="Q25" i="15"/>
</calcChain>
</file>

<file path=xl/sharedStrings.xml><?xml version="1.0" encoding="utf-8"?>
<sst xmlns="http://schemas.openxmlformats.org/spreadsheetml/2006/main" count="181" uniqueCount="77">
  <si>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</si>
  <si>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</si>
  <si>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</si>
  <si>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</si>
  <si>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</si>
  <si>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</si>
  <si>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</si>
  <si>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</si>
  <si>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</si>
  <si>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</si>
  <si>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</si>
  <si>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</si>
  <si>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</si>
  <si>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</si>
  <si>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</si>
  <si>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</si>
  <si>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</si>
  <si>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</si>
  <si>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</si>
  <si>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</si>
  <si>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</si>
  <si>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</si>
  <si>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</si>
  <si>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</si>
  <si>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</si>
  <si>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</si>
  <si>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</si>
  <si>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</si>
  <si>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</si>
  <si>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</si>
  <si>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</si>
  <si>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</si>
  <si>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</si>
  <si>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</si>
  <si>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</si>
  <si>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</si>
  <si>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</si>
  <si>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</si>
  <si>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</si>
  <si>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</si>
  <si>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</si>
  <si>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</si>
  <si>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</si>
  <si>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</si>
  <si>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Liga žien  LRU - P</t>
  </si>
  <si>
    <t>Cibulková Eva</t>
  </si>
  <si>
    <t>Cibulková Martina</t>
  </si>
  <si>
    <t>Halušková Lucia</t>
  </si>
  <si>
    <t xml:space="preserve"> Šaľa</t>
  </si>
  <si>
    <t xml:space="preserve"> Ružomberok</t>
  </si>
  <si>
    <t>Jančošková Eva</t>
  </si>
  <si>
    <t>Zvolen</t>
  </si>
  <si>
    <t>Krivjanská Mirka</t>
  </si>
  <si>
    <t>Spišská Nová Ves</t>
  </si>
  <si>
    <t>Nagyová Zuzana</t>
  </si>
  <si>
    <t>Košice</t>
  </si>
  <si>
    <t>Komárno</t>
  </si>
  <si>
    <t>Veľké Kapušany</t>
  </si>
  <si>
    <t>Petőová Erika</t>
  </si>
  <si>
    <t>Petőczová Sandra</t>
  </si>
  <si>
    <t>a</t>
  </si>
  <si>
    <t>b</t>
  </si>
  <si>
    <t>c</t>
  </si>
  <si>
    <t>d</t>
  </si>
  <si>
    <t>Váženie      pretek č. 1</t>
  </si>
  <si>
    <t>Váženie       pretek č. 2</t>
  </si>
  <si>
    <t>Váženie      pretek č. 3</t>
  </si>
  <si>
    <t>Váženie       pretek č. 4</t>
  </si>
  <si>
    <t>Preteky č. 1</t>
  </si>
  <si>
    <t>Preteky č. 2</t>
  </si>
  <si>
    <t>Preteky č.3</t>
  </si>
  <si>
    <t>Preteky č, 4</t>
  </si>
  <si>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- 4</t>
    </r>
  </si>
  <si>
    <r>
      <t xml:space="preserve"> </t>
    </r>
    <r>
      <rPr>
        <sz val="14"/>
        <rFont val="Times New Roman"/>
        <family val="1"/>
        <charset val="238"/>
      </rPr>
      <t>Miesto preteku</t>
    </r>
    <r>
      <rPr>
        <b/>
        <sz val="14"/>
        <rFont val="Times New Roman"/>
        <family val="1"/>
        <charset val="238"/>
      </rPr>
      <t>: VN S2ňava - Ratnovská zátoka</t>
    </r>
  </si>
  <si>
    <r>
      <rPr>
        <sz val="14"/>
        <rFont val="Times New Roman"/>
        <family val="1"/>
        <charset val="238"/>
      </rPr>
      <t>Dátum : 9. - 11. 6. 2021</t>
    </r>
    <r>
      <rPr>
        <b/>
        <sz val="14"/>
        <rFont val="Times New Roman"/>
        <family val="1"/>
        <charset val="238"/>
      </rPr>
      <t xml:space="preserve"> </t>
    </r>
  </si>
  <si>
    <t xml:space="preserve">  </t>
  </si>
  <si>
    <t>Hlavný rozhodca : Tibor Petruš                                       Garant RADY :  Vladimír Mičian                    Riaditeľ preteku :  Peter Baránek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</si>
</sst>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40">
    <xf numFmtId="0" fontId="0" fillId="0" borderId="0" xfId="0"/>
    <xf numFmtId="0" fontId="0" fillId="0" borderId="0" xfId="0" applyBorder="1"/>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applyBorder="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3" fontId="12" fillId="0" borderId="0" xfId="0" applyNumberFormat="1" applyFont="1" applyFill="1" applyBorder="1"/>
    <xf numFmtId="0" fontId="0" fillId="0" borderId="0" xfId="0" applyFill="1" applyBorder="1"/>
    <xf numFmtId="164" fontId="18" fillId="0" borderId="23" xfId="0" applyNumberFormat="1" applyFont="1" applyFill="1" applyBorder="1"/>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Fill="1" applyBorder="1"/>
    <xf numFmtId="0" fontId="12" fillId="0" borderId="41" xfId="0" applyFont="1" applyFill="1" applyBorder="1"/>
    <xf numFmtId="0" fontId="12" fillId="0" borderId="42" xfId="0" applyFont="1" applyFill="1" applyBorder="1"/>
    <xf numFmtId="0" fontId="12" fillId="0" borderId="20" xfId="0" applyFont="1" applyFill="1" applyBorder="1"/>
    <xf numFmtId="0" fontId="0" fillId="0" borderId="20" xfId="0" applyFill="1" applyBorder="1"/>
    <xf numFmtId="0" fontId="0" fillId="0" borderId="43" xfId="0" applyFill="1" applyBorder="1"/>
    <xf numFmtId="3" fontId="12" fillId="0" borderId="19" xfId="0" applyNumberFormat="1" applyFont="1" applyFill="1" applyBorder="1"/>
    <xf numFmtId="3" fontId="0" fillId="0" borderId="19" xfId="0" applyNumberFormat="1" applyFill="1" applyBorder="1"/>
    <xf numFmtId="3" fontId="12" fillId="0" borderId="19" xfId="0" applyNumberFormat="1" applyFont="1" applyFill="1" applyBorder="1" applyAlignment="1">
      <alignment horizontal="right"/>
    </xf>
    <xf numFmtId="3" fontId="0" fillId="0" borderId="20" xfId="0" applyNumberFormat="1" applyFill="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9" fillId="0" borderId="11" xfId="0" applyFont="1" applyFill="1" applyBorder="1" applyAlignment="1" applyProtection="1">
      <alignment horizontal="center" vertical="center"/>
      <protection locked="0" hidden="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1" xfId="0" applyFont="1" applyFill="1" applyBorder="1" applyAlignment="1" applyProtection="1">
      <alignment horizontal="center" vertical="center" wrapText="1"/>
      <protection hidden="1"/>
    </xf>
    <xf numFmtId="0" fontId="18" fillId="0" borderId="22" xfId="0" applyFont="1" applyFill="1" applyBorder="1" applyAlignment="1">
      <alignment horizontal="center" vertical="center" wrapText="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0" fillId="0" borderId="40" xfId="0" applyBorder="1" applyAlignment="1">
      <alignment horizontal="left" vertical="center"/>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0" fontId="2" fillId="0" borderId="31"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0" fillId="0" borderId="0" xfId="0" applyFont="1" applyBorder="1" applyAlignment="1" applyProtection="1">
      <alignment horizontal="left"/>
      <protection locked="0" hidden="1"/>
    </xf>
    <xf numFmtId="0" fontId="12" fillId="0" borderId="35" xfId="0" applyFont="1" applyBorder="1" applyAlignment="1"/>
    <xf numFmtId="0" fontId="0" fillId="0" borderId="36" xfId="0" applyBorder="1" applyAlignment="1"/>
    <xf numFmtId="0" fontId="0" fillId="0" borderId="21" xfId="0" applyBorder="1" applyAlignment="1"/>
    <xf numFmtId="0" fontId="1" fillId="0" borderId="52" xfId="0" applyFont="1" applyBorder="1" applyAlignment="1"/>
    <xf numFmtId="0" fontId="0" fillId="0" borderId="57" xfId="0" applyBorder="1" applyAlignment="1"/>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22" xfId="0" applyFont="1" applyBorder="1" applyAlignment="1">
      <alignment horizontal="left"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applyAlignment="1"/>
    <xf numFmtId="0" fontId="0" fillId="0" borderId="50" xfId="0" applyBorder="1" applyAlignment="1"/>
    <xf numFmtId="0" fontId="18" fillId="0" borderId="36" xfId="0" applyFont="1" applyBorder="1" applyAlignment="1">
      <alignment horizontal="center"/>
    </xf>
    <xf numFmtId="0" fontId="1" fillId="0" borderId="10" xfId="0" applyFont="1" applyBorder="1" applyAlignment="1"/>
    <xf numFmtId="0" fontId="0" fillId="0" borderId="58" xfId="0" applyBorder="1" applyAlignment="1"/>
    <xf numFmtId="0" fontId="1" fillId="0" borderId="54" xfId="0" applyFont="1" applyBorder="1" applyAlignment="1"/>
    <xf numFmtId="0" fontId="0" fillId="0" borderId="59" xfId="0" applyBorder="1" applyAlignment="1"/>
    <xf numFmtId="0" fontId="11" fillId="0" borderId="36" xfId="0" applyFont="1" applyBorder="1" applyAlignment="1">
      <alignment horizontal="center"/>
    </xf>
  </cellXfs>
  <cellStyles count="1">
    <cellStyle name="Normálna" xfId="0" builtinId="0"/>
  </cellStyles>
  <dxfs count="53">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topLeftCell="A12" workbookViewId="0">
      <selection activeCell="B17" sqref="B17"/>
    </sheetView>
  </sheetViews>
  <sheetFormatPr defaultColWidth="8.88671875"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83" t="s">
        <v>43</v>
      </c>
      <c r="B1" s="29" t="s">
        <v>15</v>
      </c>
      <c r="C1" s="29" t="s">
        <v>16</v>
      </c>
      <c r="D1" s="29" t="s">
        <v>17</v>
      </c>
      <c r="E1" s="29" t="s">
        <v>18</v>
      </c>
      <c r="F1" s="29" t="s">
        <v>19</v>
      </c>
      <c r="G1" s="29" t="s">
        <v>20</v>
      </c>
      <c r="H1" s="29" t="s">
        <v>21</v>
      </c>
      <c r="I1" s="29" t="s">
        <v>22</v>
      </c>
    </row>
    <row r="2" spans="1:9" ht="13.8" thickBot="1" x14ac:dyDescent="0.3">
      <c r="A2" s="84"/>
      <c r="B2" s="30" t="s">
        <v>23</v>
      </c>
      <c r="C2" s="30" t="s">
        <v>23</v>
      </c>
      <c r="D2" s="30" t="s">
        <v>23</v>
      </c>
      <c r="E2" s="30" t="s">
        <v>23</v>
      </c>
      <c r="F2" s="30" t="s">
        <v>23</v>
      </c>
      <c r="G2" s="30" t="s">
        <v>23</v>
      </c>
      <c r="H2" s="30" t="s">
        <v>23</v>
      </c>
      <c r="I2" s="30" t="s">
        <v>23</v>
      </c>
    </row>
    <row r="3" spans="1:9" ht="17.25" customHeight="1" x14ac:dyDescent="0.25">
      <c r="A3" s="85" t="s">
        <v>48</v>
      </c>
      <c r="B3" s="62" t="s">
        <v>45</v>
      </c>
      <c r="C3" s="61"/>
      <c r="D3" s="61"/>
      <c r="E3" s="61"/>
      <c r="F3" s="61"/>
      <c r="G3" s="61"/>
      <c r="H3" s="61"/>
      <c r="I3" s="63"/>
    </row>
    <row r="4" spans="1:9" ht="17.25" customHeight="1" thickBot="1" x14ac:dyDescent="0.3">
      <c r="A4" s="86"/>
      <c r="B4" s="69"/>
      <c r="C4" s="64"/>
      <c r="D4" s="64"/>
      <c r="E4" s="64"/>
      <c r="F4" s="64"/>
      <c r="G4" s="64"/>
      <c r="H4" s="65"/>
      <c r="I4" s="66"/>
    </row>
    <row r="5" spans="1:9" ht="17.25" customHeight="1" x14ac:dyDescent="0.25">
      <c r="A5" s="85" t="s">
        <v>49</v>
      </c>
      <c r="B5" s="62" t="s">
        <v>46</v>
      </c>
      <c r="C5" s="61"/>
      <c r="D5" s="61"/>
      <c r="E5" s="61"/>
      <c r="F5" s="61"/>
      <c r="G5" s="61"/>
      <c r="H5" s="61"/>
      <c r="I5" s="63"/>
    </row>
    <row r="6" spans="1:9" ht="17.25" customHeight="1" thickBot="1" x14ac:dyDescent="0.3">
      <c r="A6" s="86"/>
      <c r="B6" s="67"/>
      <c r="C6" s="64"/>
      <c r="D6" s="64"/>
      <c r="E6" s="64"/>
      <c r="F6" s="64"/>
      <c r="G6" s="64"/>
      <c r="H6" s="64"/>
      <c r="I6" s="66"/>
    </row>
    <row r="7" spans="1:9" ht="17.25" customHeight="1" x14ac:dyDescent="0.25">
      <c r="A7" s="85" t="s">
        <v>42</v>
      </c>
      <c r="B7" s="62" t="s">
        <v>47</v>
      </c>
      <c r="C7" s="61"/>
      <c r="D7" s="61"/>
      <c r="E7" s="61"/>
      <c r="F7" s="61"/>
      <c r="G7" s="61"/>
      <c r="H7" s="61"/>
      <c r="I7" s="63"/>
    </row>
    <row r="8" spans="1:9" ht="17.25" customHeight="1" thickBot="1" x14ac:dyDescent="0.3">
      <c r="A8" s="86"/>
      <c r="B8" s="68"/>
      <c r="C8" s="65"/>
      <c r="D8" s="65"/>
      <c r="E8" s="65"/>
      <c r="F8" s="65"/>
      <c r="G8" s="65"/>
      <c r="H8" s="65"/>
      <c r="I8" s="66"/>
    </row>
    <row r="9" spans="1:9" ht="17.25" customHeight="1" x14ac:dyDescent="0.25">
      <c r="A9" s="85" t="s">
        <v>51</v>
      </c>
      <c r="B9" s="62" t="s">
        <v>50</v>
      </c>
      <c r="C9" s="61"/>
      <c r="D9" s="61"/>
      <c r="E9" s="61"/>
      <c r="F9" s="61"/>
      <c r="G9" s="61"/>
      <c r="H9" s="61"/>
      <c r="I9" s="63"/>
    </row>
    <row r="10" spans="1:9" ht="17.25" customHeight="1" thickBot="1" x14ac:dyDescent="0.3">
      <c r="A10" s="86"/>
      <c r="B10" s="68"/>
      <c r="C10" s="70"/>
      <c r="D10" s="65"/>
      <c r="E10" s="65"/>
      <c r="F10" s="65"/>
      <c r="G10" s="65"/>
      <c r="H10" s="65"/>
      <c r="I10" s="66"/>
    </row>
    <row r="11" spans="1:9" ht="17.25" customHeight="1" x14ac:dyDescent="0.25">
      <c r="A11" s="85" t="s">
        <v>53</v>
      </c>
      <c r="B11" s="62" t="s">
        <v>52</v>
      </c>
      <c r="C11" s="61"/>
      <c r="D11" s="61"/>
      <c r="E11" s="61"/>
      <c r="F11" s="61"/>
      <c r="G11" s="61"/>
      <c r="H11" s="61"/>
      <c r="I11" s="63"/>
    </row>
    <row r="12" spans="1:9" ht="17.25" customHeight="1" thickBot="1" x14ac:dyDescent="0.3">
      <c r="A12" s="86"/>
      <c r="B12" s="68"/>
      <c r="C12" s="65"/>
      <c r="D12" s="65"/>
      <c r="E12" s="65"/>
      <c r="F12" s="65"/>
      <c r="G12" s="65"/>
      <c r="H12" s="65"/>
      <c r="I12" s="66"/>
    </row>
    <row r="13" spans="1:9" ht="17.25" customHeight="1" x14ac:dyDescent="0.25">
      <c r="A13" s="85" t="s">
        <v>55</v>
      </c>
      <c r="B13" s="62" t="s">
        <v>54</v>
      </c>
      <c r="C13" s="61"/>
      <c r="D13" s="61"/>
      <c r="E13" s="61"/>
      <c r="F13" s="61"/>
      <c r="G13" s="61"/>
      <c r="H13" s="61"/>
      <c r="I13" s="63"/>
    </row>
    <row r="14" spans="1:9" ht="17.25" customHeight="1" thickBot="1" x14ac:dyDescent="0.3">
      <c r="A14" s="86"/>
      <c r="B14" s="68"/>
      <c r="C14" s="65"/>
      <c r="D14" s="65"/>
      <c r="E14" s="65"/>
      <c r="F14" s="65"/>
      <c r="G14" s="65"/>
      <c r="H14" s="65"/>
      <c r="I14" s="66"/>
    </row>
    <row r="15" spans="1:9" ht="17.25" customHeight="1" x14ac:dyDescent="0.25">
      <c r="A15" s="85" t="s">
        <v>56</v>
      </c>
      <c r="B15" s="62" t="s">
        <v>58</v>
      </c>
      <c r="C15" s="61"/>
      <c r="D15" s="61"/>
      <c r="E15" s="61"/>
      <c r="F15" s="61"/>
      <c r="G15" s="61"/>
      <c r="H15" s="61"/>
      <c r="I15" s="63"/>
    </row>
    <row r="16" spans="1:9" ht="17.25" customHeight="1" thickBot="1" x14ac:dyDescent="0.3">
      <c r="A16" s="86"/>
      <c r="B16" s="68"/>
      <c r="C16" s="65"/>
      <c r="D16" s="65"/>
      <c r="E16" s="65"/>
      <c r="F16" s="65"/>
      <c r="G16" s="65"/>
      <c r="H16" s="65"/>
      <c r="I16" s="66"/>
    </row>
    <row r="17" spans="1:9" ht="17.25" customHeight="1" x14ac:dyDescent="0.25">
      <c r="A17" s="85" t="s">
        <v>57</v>
      </c>
      <c r="B17" s="62" t="s">
        <v>59</v>
      </c>
      <c r="C17" s="61"/>
      <c r="D17" s="61"/>
      <c r="E17" s="61"/>
      <c r="F17" s="61"/>
      <c r="G17" s="61"/>
      <c r="H17" s="61"/>
      <c r="I17" s="63"/>
    </row>
    <row r="18" spans="1:9" ht="17.25" customHeight="1" thickBot="1" x14ac:dyDescent="0.3">
      <c r="A18" s="86"/>
      <c r="B18" s="68"/>
      <c r="C18" s="65"/>
      <c r="D18" s="65"/>
      <c r="E18" s="65"/>
      <c r="F18" s="65"/>
      <c r="G18" s="65"/>
      <c r="H18" s="65"/>
      <c r="I18" s="66"/>
    </row>
    <row r="19" spans="1:9" ht="17.25" customHeight="1" x14ac:dyDescent="0.25">
      <c r="A19" s="85">
        <v>1</v>
      </c>
      <c r="B19" s="62" t="s">
        <v>60</v>
      </c>
      <c r="C19" s="61"/>
      <c r="D19" s="61"/>
      <c r="E19" s="61"/>
      <c r="F19" s="61"/>
      <c r="G19" s="61"/>
      <c r="H19" s="61"/>
      <c r="I19" s="62"/>
    </row>
    <row r="20" spans="1:9" ht="17.25" customHeight="1" thickBot="1" x14ac:dyDescent="0.3">
      <c r="A20" s="86"/>
      <c r="B20" s="68"/>
      <c r="C20" s="65"/>
      <c r="D20" s="65"/>
      <c r="E20" s="65"/>
      <c r="F20" s="65"/>
      <c r="G20" s="65"/>
      <c r="H20" s="65"/>
      <c r="I20" s="68"/>
    </row>
    <row r="21" spans="1:9" ht="17.25" customHeight="1" x14ac:dyDescent="0.25">
      <c r="A21" s="85">
        <v>2</v>
      </c>
      <c r="B21" s="72" t="s">
        <v>61</v>
      </c>
      <c r="C21" s="73"/>
      <c r="D21" s="73"/>
      <c r="E21" s="73"/>
      <c r="F21" s="73"/>
      <c r="G21" s="73"/>
      <c r="H21" s="73"/>
      <c r="I21" s="63"/>
    </row>
    <row r="22" spans="1:9" ht="17.25" customHeight="1" thickBot="1" x14ac:dyDescent="0.3">
      <c r="A22" s="86"/>
      <c r="B22" s="74"/>
      <c r="C22" s="75"/>
      <c r="D22" s="75"/>
      <c r="E22" s="75"/>
      <c r="F22" s="75"/>
      <c r="G22" s="76"/>
      <c r="H22" s="75"/>
      <c r="I22" s="66"/>
    </row>
    <row r="23" spans="1:9" ht="17.25" customHeight="1" x14ac:dyDescent="0.25">
      <c r="A23" s="85">
        <v>3</v>
      </c>
      <c r="B23" s="72" t="s">
        <v>62</v>
      </c>
      <c r="C23" s="73"/>
      <c r="D23" s="73"/>
      <c r="E23" s="73"/>
      <c r="F23" s="73"/>
      <c r="G23" s="73"/>
      <c r="H23" s="73"/>
      <c r="I23" s="63"/>
    </row>
    <row r="24" spans="1:9" ht="17.25" customHeight="1" thickBot="1" x14ac:dyDescent="0.3">
      <c r="A24" s="86"/>
      <c r="B24" s="74"/>
      <c r="C24" s="75"/>
      <c r="D24" s="75"/>
      <c r="E24" s="75"/>
      <c r="F24" s="75"/>
      <c r="G24" s="75"/>
      <c r="H24" s="75"/>
      <c r="I24" s="66"/>
    </row>
    <row r="25" spans="1:9" ht="17.25" customHeight="1" x14ac:dyDescent="0.25">
      <c r="A25" s="85">
        <v>4</v>
      </c>
      <c r="B25" s="73" t="s">
        <v>63</v>
      </c>
      <c r="C25" s="73"/>
      <c r="D25" s="73"/>
      <c r="E25" s="73"/>
      <c r="F25" s="73"/>
      <c r="G25" s="73"/>
      <c r="H25" s="73"/>
      <c r="I25" s="63"/>
    </row>
    <row r="26" spans="1:9" ht="17.25" customHeight="1" thickBot="1" x14ac:dyDescent="0.3">
      <c r="A26" s="86"/>
      <c r="B26" s="77"/>
      <c r="C26" s="75"/>
      <c r="D26" s="75"/>
      <c r="E26" s="75"/>
      <c r="F26" s="75"/>
      <c r="G26" s="75"/>
      <c r="H26" s="75"/>
      <c r="I26" s="66"/>
    </row>
    <row r="30" spans="1:9" x14ac:dyDescent="0.25">
      <c r="A30" s="14" t="s">
        <v>24</v>
      </c>
      <c r="B30" s="14" t="s">
        <v>25</v>
      </c>
      <c r="C30" s="14" t="s">
        <v>28</v>
      </c>
    </row>
    <row r="31" spans="1:9" x14ac:dyDescent="0.25">
      <c r="B31" s="71" t="s">
        <v>26</v>
      </c>
      <c r="C31" s="71" t="s">
        <v>29</v>
      </c>
    </row>
    <row r="32" spans="1:9" x14ac:dyDescent="0.25">
      <c r="B32" s="14" t="s">
        <v>27</v>
      </c>
      <c r="C32" s="14" t="s">
        <v>30</v>
      </c>
    </row>
    <row r="33" spans="3:3" x14ac:dyDescent="0.25">
      <c r="C33" s="14" t="s">
        <v>31</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tabSelected="1" topLeftCell="A13" zoomScaleNormal="100" workbookViewId="0">
      <selection activeCell="T10" sqref="T10"/>
    </sheetView>
  </sheetViews>
  <sheetFormatPr defaultColWidth="8.88671875" defaultRowHeight="13.2" x14ac:dyDescent="0.25"/>
  <cols>
    <col min="1" max="1" width="5" style="1" customWidth="1"/>
    <col min="2" max="2" width="22.88671875" style="1" customWidth="1"/>
    <col min="3" max="3" width="5.6640625" style="1" customWidth="1"/>
    <col min="4" max="4" width="10.44140625" style="1" customWidth="1"/>
    <col min="5" max="5" width="4.88671875" style="1" bestFit="1" customWidth="1"/>
    <col min="6" max="6" width="5.6640625" style="1" customWidth="1"/>
    <col min="7" max="7" width="11" style="1" customWidth="1"/>
    <col min="8" max="9" width="5.6640625" style="1" customWidth="1"/>
    <col min="10" max="10" width="10.6640625" style="1" customWidth="1"/>
    <col min="11" max="12" width="5.6640625" style="1" customWidth="1"/>
    <col min="13" max="13" width="11.33203125" style="1" customWidth="1"/>
    <col min="14" max="14" width="5.6640625" style="1" customWidth="1"/>
    <col min="15" max="15" width="9.33203125" style="1"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96" t="s">
        <v>44</v>
      </c>
      <c r="B1" s="97"/>
      <c r="C1" s="87" t="s">
        <v>73</v>
      </c>
      <c r="D1" s="88"/>
      <c r="E1" s="88"/>
      <c r="F1" s="88"/>
      <c r="G1" s="88"/>
      <c r="H1" s="88"/>
      <c r="I1" s="88"/>
      <c r="J1" s="87" t="s">
        <v>74</v>
      </c>
      <c r="K1" s="88"/>
      <c r="L1" s="88"/>
      <c r="M1" s="88"/>
      <c r="N1" s="87" t="s">
        <v>72</v>
      </c>
      <c r="O1" s="88"/>
      <c r="P1" s="88"/>
      <c r="Q1" s="89"/>
    </row>
    <row r="2" spans="1:46" ht="20.25" customHeight="1" x14ac:dyDescent="0.25">
      <c r="A2" s="105"/>
      <c r="B2" s="101" t="s">
        <v>7</v>
      </c>
      <c r="C2" s="102" t="s">
        <v>68</v>
      </c>
      <c r="D2" s="103"/>
      <c r="E2" s="104"/>
      <c r="F2" s="102" t="s">
        <v>69</v>
      </c>
      <c r="G2" s="103"/>
      <c r="H2" s="104"/>
      <c r="I2" s="102" t="s">
        <v>70</v>
      </c>
      <c r="J2" s="103"/>
      <c r="K2" s="104"/>
      <c r="L2" s="102" t="s">
        <v>71</v>
      </c>
      <c r="M2" s="103"/>
      <c r="N2" s="103"/>
      <c r="O2" s="115" t="s">
        <v>5</v>
      </c>
      <c r="P2" s="115" t="s">
        <v>6</v>
      </c>
      <c r="Q2" s="118" t="s">
        <v>4</v>
      </c>
    </row>
    <row r="3" spans="1:46" ht="15.9" customHeight="1" x14ac:dyDescent="0.25">
      <c r="A3" s="105"/>
      <c r="B3" s="101"/>
      <c r="C3" s="106" t="s">
        <v>1</v>
      </c>
      <c r="D3" s="107"/>
      <c r="E3" s="108"/>
      <c r="F3" s="106" t="s">
        <v>1</v>
      </c>
      <c r="G3" s="107"/>
      <c r="H3" s="108"/>
      <c r="I3" s="106" t="s">
        <v>1</v>
      </c>
      <c r="J3" s="107"/>
      <c r="K3" s="108"/>
      <c r="L3" s="106" t="s">
        <v>1</v>
      </c>
      <c r="M3" s="107"/>
      <c r="N3" s="107"/>
      <c r="O3" s="116"/>
      <c r="P3" s="116"/>
      <c r="Q3" s="118"/>
      <c r="AE3" s="3"/>
      <c r="AF3" s="4"/>
    </row>
    <row r="4" spans="1:46" ht="15.9" customHeight="1" thickBot="1" x14ac:dyDescent="0.3">
      <c r="A4" s="105"/>
      <c r="B4" s="101"/>
      <c r="C4" s="25" t="s">
        <v>2</v>
      </c>
      <c r="D4" s="26" t="s">
        <v>3</v>
      </c>
      <c r="E4" s="27" t="s">
        <v>0</v>
      </c>
      <c r="F4" s="25" t="s">
        <v>2</v>
      </c>
      <c r="G4" s="26" t="s">
        <v>3</v>
      </c>
      <c r="H4" s="27" t="s">
        <v>0</v>
      </c>
      <c r="I4" s="25" t="s">
        <v>2</v>
      </c>
      <c r="J4" s="26" t="s">
        <v>3</v>
      </c>
      <c r="K4" s="27" t="s">
        <v>0</v>
      </c>
      <c r="L4" s="25" t="s">
        <v>2</v>
      </c>
      <c r="M4" s="26" t="s">
        <v>3</v>
      </c>
      <c r="N4" s="28" t="s">
        <v>0</v>
      </c>
      <c r="O4" s="117"/>
      <c r="P4" s="117"/>
      <c r="Q4" s="118"/>
      <c r="AE4" s="3"/>
      <c r="AF4" s="4"/>
      <c r="AJ4" s="14"/>
      <c r="AK4" s="14"/>
      <c r="AL4" s="14"/>
    </row>
    <row r="5" spans="1:46" ht="21.9" customHeight="1" x14ac:dyDescent="0.25">
      <c r="A5" s="98">
        <v>1</v>
      </c>
      <c r="B5" s="85" t="s">
        <v>48</v>
      </c>
      <c r="C5" s="92" t="s">
        <v>45</v>
      </c>
      <c r="D5" s="93"/>
      <c r="E5" s="31"/>
      <c r="F5" s="92" t="s">
        <v>45</v>
      </c>
      <c r="G5" s="94"/>
      <c r="H5" s="31"/>
      <c r="I5" s="90" t="s">
        <v>45</v>
      </c>
      <c r="J5" s="95"/>
      <c r="K5" s="31"/>
      <c r="L5" s="90" t="s">
        <v>45</v>
      </c>
      <c r="M5" s="95"/>
      <c r="N5" s="31"/>
      <c r="O5" s="111">
        <f>SUM(E6+H6+K6+N6)</f>
        <v>36</v>
      </c>
      <c r="P5" s="113">
        <f>SUM(D6+G6+J6+M6)</f>
        <v>0</v>
      </c>
      <c r="Q5" s="109">
        <f>AD6</f>
        <v>6</v>
      </c>
      <c r="Y5" s="120" t="s">
        <v>8</v>
      </c>
      <c r="Z5" s="121"/>
      <c r="AA5" s="121"/>
      <c r="AB5" s="121"/>
      <c r="AC5" s="121"/>
      <c r="AD5" s="122"/>
      <c r="AE5" s="120" t="s">
        <v>9</v>
      </c>
      <c r="AF5" s="121"/>
      <c r="AG5" s="121"/>
      <c r="AH5" s="122"/>
      <c r="AI5" s="120" t="s">
        <v>10</v>
      </c>
      <c r="AJ5" s="121"/>
      <c r="AK5" s="121"/>
      <c r="AL5" s="122"/>
      <c r="AM5" s="120" t="s">
        <v>11</v>
      </c>
      <c r="AN5" s="121"/>
      <c r="AO5" s="121"/>
      <c r="AP5" s="122"/>
      <c r="AQ5" s="120" t="s">
        <v>12</v>
      </c>
      <c r="AR5" s="121"/>
      <c r="AS5" s="121"/>
      <c r="AT5" s="122"/>
    </row>
    <row r="6" spans="1:46" ht="21.9" customHeight="1" thickBot="1" x14ac:dyDescent="0.3">
      <c r="A6" s="99"/>
      <c r="B6" s="86"/>
      <c r="C6" s="59">
        <v>0</v>
      </c>
      <c r="D6" s="20">
        <v>0</v>
      </c>
      <c r="E6" s="24">
        <v>9</v>
      </c>
      <c r="F6" s="19">
        <v>0</v>
      </c>
      <c r="G6" s="20">
        <v>0</v>
      </c>
      <c r="H6" s="24">
        <v>9</v>
      </c>
      <c r="I6" s="19">
        <v>0</v>
      </c>
      <c r="J6" s="20">
        <v>0</v>
      </c>
      <c r="K6" s="24">
        <v>9</v>
      </c>
      <c r="L6" s="19">
        <v>0</v>
      </c>
      <c r="M6" s="20">
        <v>0</v>
      </c>
      <c r="N6" s="24">
        <v>9</v>
      </c>
      <c r="O6" s="112"/>
      <c r="P6" s="114"/>
      <c r="Q6" s="110"/>
      <c r="Y6" s="5">
        <f>O5</f>
        <v>36</v>
      </c>
      <c r="Z6" s="6">
        <f>P5</f>
        <v>0</v>
      </c>
      <c r="AA6" s="1">
        <f>RANK(Y6,$Y$6:$Y$17,1)</f>
        <v>6</v>
      </c>
      <c r="AB6" s="1">
        <f>RANK(Z6,$Z$6:$Z$17,0)</f>
        <v>6</v>
      </c>
      <c r="AC6" s="1">
        <f>AA6+AB6*0.00001</f>
        <v>6.0000600000000004</v>
      </c>
      <c r="AD6" s="17">
        <f>RANK(AC6,$AC$6:$AC$17,1)</f>
        <v>6</v>
      </c>
      <c r="AE6" s="10">
        <f>D6</f>
        <v>0</v>
      </c>
      <c r="AF6" s="11">
        <f>IF(D5="d",MAX($A$5:$A$28) +1,RANK(AE6,$AE$6:$AE$17,0))</f>
        <v>4</v>
      </c>
      <c r="AG6" s="1">
        <f t="shared" ref="AG6:AG17" si="0">COUNTIF($AF$6:$AF$17,AF6)</f>
        <v>5</v>
      </c>
      <c r="AH6" s="15">
        <f>IF(AG6 &gt; 1,IF(MOD(AG6,2) = 0,(AF6*AG6+AG6-1)/AG6,(AF6*AG6+AG6)/AG6),IF(AG6=1,AF6,(AF6*AG6+AG6-1)/AG6))</f>
        <v>5</v>
      </c>
      <c r="AI6" s="10">
        <f>G6</f>
        <v>0</v>
      </c>
      <c r="AJ6">
        <f>IF(F5="d",MAX($A$5:$A$28) +1,RANK(AI6,$AI$6:$AI$17,0))</f>
        <v>4</v>
      </c>
      <c r="AK6" s="1">
        <f t="shared" ref="AK6:AK17" si="1">COUNTIF($AJ$6:$AJ$17,AJ6)</f>
        <v>5</v>
      </c>
      <c r="AL6" s="15">
        <f>IF(AK6 &gt; 1,IF(MOD(AK6,2) = 0,(AJ6*AK6+AK6-1)/AK6,(AJ6*AK6+AK6)/AK6),IF(AK6=1,AJ6,(AJ6*AK6+AK6-1)/AK6))</f>
        <v>5</v>
      </c>
      <c r="AM6" s="10">
        <f>J6</f>
        <v>0</v>
      </c>
      <c r="AN6" s="11">
        <f t="shared" ref="AN6:AN17" si="2">IF(J5="d",MAX($A$5:$A$28) +1,RANK(AM6,$AM$6:$AM$17,0))</f>
        <v>5</v>
      </c>
      <c r="AO6" s="1">
        <f>COUNTIF($AN$6:$AN$17,AN6)</f>
        <v>4</v>
      </c>
      <c r="AP6" s="15">
        <f>IF(AO6 &gt; 1,IF(MOD(AO6,2) = 0,(AN6*AO6+AO6-1)/AO6,(AN6*AO6+AO6)/AO6),IF(AO6=1,AN6,(AN6*AO6+AO6-1)/AO6))</f>
        <v>5.75</v>
      </c>
      <c r="AQ6" s="10">
        <f>M6</f>
        <v>0</v>
      </c>
      <c r="AR6" s="11">
        <f>IF(M5="d",MAX($A$5:$A$28) +1,RANK(AQ6,$AQ$6:$AQ$17,0))</f>
        <v>6</v>
      </c>
      <c r="AS6" s="1">
        <f>COUNTIF($AR$6:$AR$17,AR6)</f>
        <v>3</v>
      </c>
      <c r="AT6" s="15">
        <f>IF(AS6 &gt; 1,IF(MOD(AS6,2) = 0,(AR6*AS6+AS6-1)/AS6,(AR6*AS6+AS6)/AS6),IF(AS6=1,AR6,(AR6*AS6+AS6-1)/AS6))</f>
        <v>7</v>
      </c>
    </row>
    <row r="7" spans="1:46" ht="21.9" customHeight="1" x14ac:dyDescent="0.25">
      <c r="A7" s="98">
        <v>2</v>
      </c>
      <c r="B7" s="85" t="s">
        <v>49</v>
      </c>
      <c r="C7" s="92" t="s">
        <v>46</v>
      </c>
      <c r="D7" s="93"/>
      <c r="E7" s="31"/>
      <c r="F7" s="92" t="s">
        <v>46</v>
      </c>
      <c r="G7" s="93"/>
      <c r="H7" s="31"/>
      <c r="I7" s="90" t="s">
        <v>46</v>
      </c>
      <c r="J7" s="91"/>
      <c r="K7" s="31"/>
      <c r="L7" s="90" t="s">
        <v>46</v>
      </c>
      <c r="M7" s="91"/>
      <c r="N7" s="31"/>
      <c r="O7" s="111">
        <f>SUM(E8+H8+K8+N8)</f>
        <v>36</v>
      </c>
      <c r="P7" s="113">
        <f>SUM(D8+G8+J8+M8)</f>
        <v>0</v>
      </c>
      <c r="Q7" s="109">
        <f>AD7</f>
        <v>6</v>
      </c>
      <c r="Y7" s="5">
        <f>O7</f>
        <v>36</v>
      </c>
      <c r="Z7" s="6">
        <f>P7</f>
        <v>0</v>
      </c>
      <c r="AA7" s="1">
        <f t="shared" ref="AA7:AA17" si="3">RANK(Y7,$Y$6:$Y$17,1)</f>
        <v>6</v>
      </c>
      <c r="AB7" s="1">
        <f t="shared" ref="AB7:AB17" si="4">RANK(Z7,$Z$6:$Z$17,0)</f>
        <v>6</v>
      </c>
      <c r="AC7" s="1">
        <f t="shared" ref="AC7:AC17" si="5">AA7+AB7*0.00001</f>
        <v>6.0000600000000004</v>
      </c>
      <c r="AD7" s="17">
        <f t="shared" ref="AD7:AD17" si="6">RANK(AC7,$AC$6:$AC$17,1)</f>
        <v>6</v>
      </c>
      <c r="AE7" s="10">
        <f>D8</f>
        <v>0</v>
      </c>
      <c r="AF7" s="11">
        <f>IF(D7="d",MAX($A$5:$A$28) +1,RANK(AE7,$AE$6:$AE$17,0))</f>
        <v>4</v>
      </c>
      <c r="AG7" s="1">
        <f t="shared" si="0"/>
        <v>5</v>
      </c>
      <c r="AH7" s="15">
        <f t="shared" ref="AH7:AH17" si="7">IF(AG7 &gt; 1,IF(MOD(AG7,2) = 0,(AF7*AG7+AG7-1)/AG7,(AF7*AG7+AG7)/AG7),IF(AG7=1,AF7,(AF7*AG7+AG7-1)/AG7))</f>
        <v>5</v>
      </c>
      <c r="AI7" s="10">
        <f>G8</f>
        <v>0</v>
      </c>
      <c r="AJ7">
        <f>IF(F7="d",MAX($A$5:$A$28) +1,RANK(AI7,$AI$6:$AI$17,0))</f>
        <v>4</v>
      </c>
      <c r="AK7" s="1">
        <f t="shared" si="1"/>
        <v>5</v>
      </c>
      <c r="AL7" s="15">
        <f t="shared" ref="AL7:AL17" si="8">IF(AK7 &gt; 1,IF(MOD(AK7,2) = 0,(AJ7*AK7+AK7-1)/AK7,(AJ7*AK7+AK7)/AK7),IF(AK7=1,AJ7,(AJ7*AK7+AK7-1)/AK7))</f>
        <v>5</v>
      </c>
      <c r="AM7" s="10">
        <f>J8</f>
        <v>0</v>
      </c>
      <c r="AN7" s="11">
        <f t="shared" si="2"/>
        <v>5</v>
      </c>
      <c r="AO7" s="1">
        <f t="shared" ref="AO7:AO17" si="9">COUNTIF($AN$6:$AN$17,AN7)</f>
        <v>4</v>
      </c>
      <c r="AP7" s="15">
        <f t="shared" ref="AP7:AP17" si="10">IF(AO7=1,AN7,(AN7*AO7+AO7-1)/AO7)</f>
        <v>5.75</v>
      </c>
      <c r="AQ7" s="10">
        <f>M8</f>
        <v>0</v>
      </c>
      <c r="AR7" s="11">
        <f>IF(M7="d",MAX($A$5:$A$28) +1,RANK(AQ7,$AQ$6:$AQ$17,0))</f>
        <v>6</v>
      </c>
      <c r="AS7" s="1">
        <f t="shared" ref="AS7:AS17" si="11">COUNTIF($AR$6:$AR$17,AR7)</f>
        <v>3</v>
      </c>
      <c r="AT7" s="15">
        <f t="shared" ref="AT7:AT17" si="12">IF(AS7 &gt; 1,IF(MOD(AS7,2) = 0,(AR7*AS7+AS7-1)/AS7,(AR7*AS7+AS7)/AS7),IF(AS7=1,AR7,(AR7*AS7+AS7-1)/AS7))</f>
        <v>7</v>
      </c>
    </row>
    <row r="8" spans="1:46" ht="21.9" customHeight="1" thickBot="1" x14ac:dyDescent="0.3">
      <c r="A8" s="99"/>
      <c r="B8" s="86"/>
      <c r="C8" s="19">
        <v>0</v>
      </c>
      <c r="D8" s="20">
        <v>0</v>
      </c>
      <c r="E8" s="24">
        <v>9</v>
      </c>
      <c r="F8" s="19">
        <v>0</v>
      </c>
      <c r="G8" s="20">
        <v>0</v>
      </c>
      <c r="H8" s="24">
        <v>9</v>
      </c>
      <c r="I8" s="19">
        <v>0</v>
      </c>
      <c r="J8" s="20">
        <v>0</v>
      </c>
      <c r="K8" s="24">
        <v>9</v>
      </c>
      <c r="L8" s="82">
        <v>0</v>
      </c>
      <c r="M8" s="20">
        <v>0</v>
      </c>
      <c r="N8" s="24">
        <v>9</v>
      </c>
      <c r="O8" s="112"/>
      <c r="P8" s="114"/>
      <c r="Q8" s="110"/>
      <c r="Y8" s="5">
        <f>O9</f>
        <v>7</v>
      </c>
      <c r="Z8" s="6">
        <f>P9</f>
        <v>60825</v>
      </c>
      <c r="AA8" s="1">
        <f t="shared" si="3"/>
        <v>1</v>
      </c>
      <c r="AB8" s="1">
        <f t="shared" si="4"/>
        <v>2</v>
      </c>
      <c r="AC8" s="1">
        <f t="shared" si="5"/>
        <v>1.0000199999999999</v>
      </c>
      <c r="AD8" s="17">
        <f t="shared" si="6"/>
        <v>1</v>
      </c>
      <c r="AE8" s="10">
        <f>D10</f>
        <v>30460</v>
      </c>
      <c r="AF8" s="11">
        <f>IF(D9="d",MAX($A$5:$A$28) +1,RANK(AE8,$AE$6:$AE$17,0))</f>
        <v>2</v>
      </c>
      <c r="AG8" s="1">
        <f t="shared" si="0"/>
        <v>1</v>
      </c>
      <c r="AH8" s="15">
        <f t="shared" si="7"/>
        <v>2</v>
      </c>
      <c r="AI8" s="10">
        <f>G10</f>
        <v>16955</v>
      </c>
      <c r="AJ8">
        <f>IF(F9="d",MAX($A$5:$A$28) +1,RANK(AI8,$AI$6:$AI$17,0))</f>
        <v>3</v>
      </c>
      <c r="AK8" s="1">
        <f t="shared" si="1"/>
        <v>1</v>
      </c>
      <c r="AL8" s="15">
        <f t="shared" si="8"/>
        <v>3</v>
      </c>
      <c r="AM8" s="10">
        <f>J10</f>
        <v>6630</v>
      </c>
      <c r="AN8" s="11">
        <f t="shared" si="2"/>
        <v>1</v>
      </c>
      <c r="AO8" s="1">
        <f t="shared" si="9"/>
        <v>1</v>
      </c>
      <c r="AP8" s="15">
        <f t="shared" si="10"/>
        <v>1</v>
      </c>
      <c r="AQ8" s="10">
        <f>M10</f>
        <v>6780</v>
      </c>
      <c r="AR8" s="11">
        <f>IF(M9="d",MAX($A$5:$A$28) +1,RANK(AQ8,$AQ$6:$AQ$17,0))</f>
        <v>1</v>
      </c>
      <c r="AS8" s="1">
        <f t="shared" si="11"/>
        <v>1</v>
      </c>
      <c r="AT8" s="15">
        <f t="shared" si="12"/>
        <v>1</v>
      </c>
    </row>
    <row r="9" spans="1:46" ht="21.9" customHeight="1" x14ac:dyDescent="0.25">
      <c r="A9" s="100">
        <v>3</v>
      </c>
      <c r="B9" s="85" t="s">
        <v>42</v>
      </c>
      <c r="C9" s="92" t="s">
        <v>47</v>
      </c>
      <c r="D9" s="93"/>
      <c r="E9" s="31"/>
      <c r="F9" s="92" t="s">
        <v>47</v>
      </c>
      <c r="G9" s="93"/>
      <c r="H9" s="31"/>
      <c r="I9" s="90" t="s">
        <v>47</v>
      </c>
      <c r="J9" s="91"/>
      <c r="K9" s="31"/>
      <c r="L9" s="90" t="s">
        <v>47</v>
      </c>
      <c r="M9" s="91"/>
      <c r="N9" s="31"/>
      <c r="O9" s="111">
        <f>SUM(E10+H10+K10+N10)</f>
        <v>7</v>
      </c>
      <c r="P9" s="113">
        <f>SUM(D10+G10+J10+M10)</f>
        <v>60825</v>
      </c>
      <c r="Q9" s="109">
        <f>AD8</f>
        <v>1</v>
      </c>
      <c r="Y9" s="5">
        <f>O11</f>
        <v>26</v>
      </c>
      <c r="Z9" s="6">
        <f>P11</f>
        <v>2350</v>
      </c>
      <c r="AA9" s="1">
        <f t="shared" si="3"/>
        <v>4</v>
      </c>
      <c r="AB9" s="1">
        <f t="shared" si="4"/>
        <v>4</v>
      </c>
      <c r="AC9" s="1">
        <f t="shared" si="5"/>
        <v>4.0000400000000003</v>
      </c>
      <c r="AD9" s="17">
        <f t="shared" si="6"/>
        <v>4</v>
      </c>
      <c r="AE9" s="10">
        <f>D12</f>
        <v>0</v>
      </c>
      <c r="AF9" s="11">
        <f>IF(D11="d",MAX($A$5:$A$28) +1,RANK(AE9,$AE$6:$AE$17,0))</f>
        <v>4</v>
      </c>
      <c r="AG9" s="1">
        <f t="shared" si="0"/>
        <v>5</v>
      </c>
      <c r="AH9" s="15">
        <f t="shared" si="7"/>
        <v>5</v>
      </c>
      <c r="AI9" s="10">
        <f>G12</f>
        <v>0</v>
      </c>
      <c r="AJ9">
        <f>IF(F11="d",MAX($A$5:$A$28) +1,RANK(AI9,$AI$6:$AI$17,0))</f>
        <v>4</v>
      </c>
      <c r="AK9" s="1">
        <f t="shared" si="1"/>
        <v>5</v>
      </c>
      <c r="AL9" s="15">
        <f t="shared" si="8"/>
        <v>5</v>
      </c>
      <c r="AM9" s="10">
        <f>J12</f>
        <v>640</v>
      </c>
      <c r="AN9" s="11">
        <f t="shared" si="2"/>
        <v>4</v>
      </c>
      <c r="AO9" s="1">
        <f t="shared" si="9"/>
        <v>1</v>
      </c>
      <c r="AP9" s="15">
        <f t="shared" si="10"/>
        <v>4</v>
      </c>
      <c r="AQ9" s="10">
        <f>M12</f>
        <v>1710</v>
      </c>
      <c r="AR9" s="11">
        <f>IF(M11="d",MAX($A$5:$A$28) +1,RANK(AQ9,$AQ$6:$AQ$17,0))</f>
        <v>4</v>
      </c>
      <c r="AS9" s="1">
        <f t="shared" si="11"/>
        <v>1</v>
      </c>
      <c r="AT9" s="15">
        <f t="shared" si="12"/>
        <v>4</v>
      </c>
    </row>
    <row r="10" spans="1:46" ht="21.9" customHeight="1" thickBot="1" x14ac:dyDescent="0.3">
      <c r="A10" s="100"/>
      <c r="B10" s="86"/>
      <c r="C10" s="59">
        <v>1</v>
      </c>
      <c r="D10" s="20">
        <v>30460</v>
      </c>
      <c r="E10" s="24">
        <v>2</v>
      </c>
      <c r="F10" s="19">
        <v>2</v>
      </c>
      <c r="G10" s="20">
        <v>16955</v>
      </c>
      <c r="H10" s="24">
        <f>IF(ISBLANK(G10),0,IF(ISBLANK(F9),0,IF(H9 = "D",MAX($A$5:$A$28) + 1,AL8)))</f>
        <v>3</v>
      </c>
      <c r="I10" s="19">
        <v>3</v>
      </c>
      <c r="J10" s="20">
        <v>6630</v>
      </c>
      <c r="K10" s="24">
        <f>IF(ISBLANK(J10),0,IF(ISBLANK(I9),0,IF(K9 = "D",MAX($A$5:$A$28) + 1,AP8)))</f>
        <v>1</v>
      </c>
      <c r="L10" s="19">
        <v>4</v>
      </c>
      <c r="M10" s="20">
        <v>6780</v>
      </c>
      <c r="N10" s="24">
        <f>IF(ISBLANK(M10),0,IF(ISBLANK(L9),0,IF(N9 = "D",MAX($A$5:$A$28) + 1,AT8)))</f>
        <v>1</v>
      </c>
      <c r="O10" s="112"/>
      <c r="P10" s="114"/>
      <c r="Q10" s="110"/>
      <c r="Y10" s="5">
        <f>O13</f>
        <v>28</v>
      </c>
      <c r="Z10" s="6">
        <f>P13</f>
        <v>1620</v>
      </c>
      <c r="AA10" s="1">
        <f t="shared" si="3"/>
        <v>5</v>
      </c>
      <c r="AB10" s="1">
        <f t="shared" si="4"/>
        <v>5</v>
      </c>
      <c r="AC10" s="1">
        <f t="shared" si="5"/>
        <v>5.0000499999999999</v>
      </c>
      <c r="AD10" s="17">
        <f t="shared" si="6"/>
        <v>5</v>
      </c>
      <c r="AE10" s="10">
        <f>D14</f>
        <v>0</v>
      </c>
      <c r="AF10" s="11">
        <f>IF(D13="d",MAX($A$5:$A$28) +1,RANK(AE10,$AE$6:$AE$17,0))</f>
        <v>4</v>
      </c>
      <c r="AG10" s="1">
        <f t="shared" si="0"/>
        <v>5</v>
      </c>
      <c r="AH10" s="15">
        <f t="shared" si="7"/>
        <v>5</v>
      </c>
      <c r="AI10" s="10">
        <f>G14</f>
        <v>0</v>
      </c>
      <c r="AJ10">
        <f>IF(F13="d",MAX($A$5:$A$28) +1,RANK(AI10,$AI$6:$AI$17,0))</f>
        <v>4</v>
      </c>
      <c r="AK10" s="1">
        <f t="shared" si="1"/>
        <v>5</v>
      </c>
      <c r="AL10" s="15">
        <f t="shared" si="8"/>
        <v>5</v>
      </c>
      <c r="AM10" s="10">
        <f>J14</f>
        <v>0</v>
      </c>
      <c r="AN10" s="11">
        <f t="shared" si="2"/>
        <v>5</v>
      </c>
      <c r="AO10" s="1">
        <f t="shared" si="9"/>
        <v>4</v>
      </c>
      <c r="AP10" s="15">
        <f t="shared" si="10"/>
        <v>5.75</v>
      </c>
      <c r="AQ10" s="10">
        <f>M14</f>
        <v>1620</v>
      </c>
      <c r="AR10" s="11">
        <f>IF(M13="d",MAX($A$5:$A$28) +1,RANK(AQ10,$AQ$6:$AQ$17,0))</f>
        <v>5</v>
      </c>
      <c r="AS10" s="1">
        <f t="shared" si="11"/>
        <v>1</v>
      </c>
      <c r="AT10" s="15">
        <f>IF(AS10 &gt; 1,IF(MOD(AS10,2) = 0,(AR10*AS10+AS10-1)/AS10,(AR10*AS10+AS10)/AS10),IF(AS10=1,AR10,(AR10*AS10+AS10-1)/AS10))</f>
        <v>5</v>
      </c>
    </row>
    <row r="11" spans="1:46" ht="21.9" customHeight="1" x14ac:dyDescent="0.25">
      <c r="A11" s="98">
        <v>4</v>
      </c>
      <c r="B11" s="85" t="s">
        <v>51</v>
      </c>
      <c r="C11" s="92" t="s">
        <v>50</v>
      </c>
      <c r="D11" s="93"/>
      <c r="E11" s="31"/>
      <c r="F11" s="92" t="s">
        <v>50</v>
      </c>
      <c r="G11" s="93"/>
      <c r="H11" s="31"/>
      <c r="I11" s="90" t="s">
        <v>50</v>
      </c>
      <c r="J11" s="91"/>
      <c r="K11" s="31"/>
      <c r="L11" s="90" t="s">
        <v>50</v>
      </c>
      <c r="M11" s="91"/>
      <c r="N11" s="31"/>
      <c r="O11" s="111">
        <f>SUM(E12+H12+K12+N12)</f>
        <v>26</v>
      </c>
      <c r="P11" s="113">
        <f>SUM(D12+G12+J12+M12)</f>
        <v>2350</v>
      </c>
      <c r="Q11" s="109">
        <f>AD9</f>
        <v>4</v>
      </c>
      <c r="Y11" s="5">
        <f>O15</f>
        <v>9</v>
      </c>
      <c r="Z11" s="6">
        <f>P15</f>
        <v>50155</v>
      </c>
      <c r="AA11" s="1">
        <f t="shared" si="3"/>
        <v>3</v>
      </c>
      <c r="AB11" s="1">
        <f t="shared" si="4"/>
        <v>3</v>
      </c>
      <c r="AC11" s="1">
        <f t="shared" si="5"/>
        <v>3.0000300000000002</v>
      </c>
      <c r="AD11" s="17">
        <f t="shared" si="6"/>
        <v>3</v>
      </c>
      <c r="AE11" s="10">
        <f>D16</f>
        <v>26040</v>
      </c>
      <c r="AF11" s="11">
        <f>IF(D15="d",MAX($A$5:$A$28) +1,RANK(AE11,$AE$6:$AE$17,0))</f>
        <v>3</v>
      </c>
      <c r="AG11" s="1">
        <f t="shared" si="0"/>
        <v>1</v>
      </c>
      <c r="AH11" s="15">
        <f t="shared" si="7"/>
        <v>3</v>
      </c>
      <c r="AI11" s="10">
        <f>G16</f>
        <v>19615</v>
      </c>
      <c r="AJ11">
        <f>IF(F15="d",MAX($A$5:$A$28) +1,RANK(AI11,$AI$6:$AI$17,0))</f>
        <v>1</v>
      </c>
      <c r="AK11" s="1">
        <f t="shared" si="1"/>
        <v>1</v>
      </c>
      <c r="AL11" s="15">
        <f t="shared" si="8"/>
        <v>1</v>
      </c>
      <c r="AM11" s="10">
        <f>J16</f>
        <v>1690</v>
      </c>
      <c r="AN11" s="11">
        <f t="shared" si="2"/>
        <v>2</v>
      </c>
      <c r="AO11" s="1">
        <f t="shared" si="9"/>
        <v>1</v>
      </c>
      <c r="AP11" s="15">
        <f t="shared" si="10"/>
        <v>2</v>
      </c>
      <c r="AQ11" s="10">
        <f>M16</f>
        <v>2810</v>
      </c>
      <c r="AR11" s="11">
        <f>IF(M15="d",MAX($A$5:$A$28) +1,RANK(AQ11,$AQ$6:$AQ$17,0))</f>
        <v>3</v>
      </c>
      <c r="AS11" s="1">
        <f t="shared" si="11"/>
        <v>1</v>
      </c>
      <c r="AT11" s="15">
        <f t="shared" si="12"/>
        <v>3</v>
      </c>
    </row>
    <row r="12" spans="1:46" ht="21.9" customHeight="1" thickBot="1" x14ac:dyDescent="0.3">
      <c r="A12" s="99"/>
      <c r="B12" s="86"/>
      <c r="C12" s="19">
        <v>0</v>
      </c>
      <c r="D12" s="20">
        <v>0</v>
      </c>
      <c r="E12" s="24">
        <v>9</v>
      </c>
      <c r="F12" s="19">
        <v>0</v>
      </c>
      <c r="G12" s="20">
        <v>0</v>
      </c>
      <c r="H12" s="24">
        <v>9</v>
      </c>
      <c r="I12" s="19">
        <v>1</v>
      </c>
      <c r="J12" s="20">
        <v>640</v>
      </c>
      <c r="K12" s="24">
        <f>IF(ISBLANK(J12),0,IF(ISBLANK(I11),0,IF(K11 = "D",MAX($A$5:$A$28) + 1,AP9)))</f>
        <v>4</v>
      </c>
      <c r="L12" s="19">
        <v>3</v>
      </c>
      <c r="M12" s="20">
        <v>1710</v>
      </c>
      <c r="N12" s="24">
        <f>IF(ISBLANK(M12),0,IF(ISBLANK(L11),0,IF(N11 = "D",MAX($A$5:$A$28) + 1,AT9)))</f>
        <v>4</v>
      </c>
      <c r="O12" s="112"/>
      <c r="P12" s="114"/>
      <c r="Q12" s="110"/>
      <c r="U12" s="14"/>
      <c r="V12" s="14"/>
      <c r="W12" s="14"/>
      <c r="Y12" s="5">
        <f>O17</f>
        <v>8</v>
      </c>
      <c r="Z12" s="6">
        <f>P17</f>
        <v>76160</v>
      </c>
      <c r="AA12" s="1">
        <f t="shared" si="3"/>
        <v>2</v>
      </c>
      <c r="AB12" s="1">
        <f t="shared" si="4"/>
        <v>1</v>
      </c>
      <c r="AC12" s="1">
        <f t="shared" si="5"/>
        <v>2.0000100000000001</v>
      </c>
      <c r="AD12" s="17">
        <f t="shared" si="6"/>
        <v>2</v>
      </c>
      <c r="AE12" s="10">
        <f>D18</f>
        <v>49610</v>
      </c>
      <c r="AF12" s="11">
        <f>IF(D17="d",MAX($A$5:$A$28) +1,RANK(AE12,$AE$6:$AE$17,0))</f>
        <v>1</v>
      </c>
      <c r="AG12" s="1">
        <f t="shared" si="0"/>
        <v>1</v>
      </c>
      <c r="AH12" s="15">
        <f t="shared" si="7"/>
        <v>1</v>
      </c>
      <c r="AI12" s="10">
        <f>G18</f>
        <v>19510</v>
      </c>
      <c r="AJ12">
        <f>IF(F17="d",MAX($A$5:$A$28) +1,RANK(AI12,$AI$6:$AI$17,0))</f>
        <v>2</v>
      </c>
      <c r="AK12" s="1">
        <f t="shared" si="1"/>
        <v>1</v>
      </c>
      <c r="AL12" s="15">
        <f t="shared" si="8"/>
        <v>2</v>
      </c>
      <c r="AM12" s="10">
        <f>J18</f>
        <v>930</v>
      </c>
      <c r="AN12" s="11">
        <f t="shared" si="2"/>
        <v>3</v>
      </c>
      <c r="AO12" s="1">
        <f t="shared" si="9"/>
        <v>1</v>
      </c>
      <c r="AP12" s="15">
        <f t="shared" si="10"/>
        <v>3</v>
      </c>
      <c r="AQ12" s="10">
        <f>M18</f>
        <v>6110</v>
      </c>
      <c r="AR12" s="11">
        <f>IF(M17="d",MAX($A$5:$A$28) +1,RANK(AQ12,$AQ$6:$AQ$17,0))</f>
        <v>2</v>
      </c>
      <c r="AS12" s="1">
        <f t="shared" si="11"/>
        <v>1</v>
      </c>
      <c r="AT12" s="15">
        <f t="shared" si="12"/>
        <v>2</v>
      </c>
    </row>
    <row r="13" spans="1:46" ht="21.9" customHeight="1" x14ac:dyDescent="0.25">
      <c r="A13" s="100">
        <v>5</v>
      </c>
      <c r="B13" s="85" t="s">
        <v>53</v>
      </c>
      <c r="C13" s="92" t="s">
        <v>52</v>
      </c>
      <c r="D13" s="93"/>
      <c r="E13" s="31"/>
      <c r="F13" s="92" t="s">
        <v>52</v>
      </c>
      <c r="G13" s="93"/>
      <c r="H13" s="31"/>
      <c r="I13" s="90" t="s">
        <v>52</v>
      </c>
      <c r="J13" s="91"/>
      <c r="K13" s="31"/>
      <c r="L13" s="90" t="s">
        <v>52</v>
      </c>
      <c r="M13" s="91"/>
      <c r="N13" s="31"/>
      <c r="O13" s="111">
        <f>SUM(E14+H14+K14+N14)</f>
        <v>28</v>
      </c>
      <c r="P13" s="113">
        <f>SUM(D14+G14+J14+M14)</f>
        <v>1620</v>
      </c>
      <c r="Q13" s="109">
        <f>AD10</f>
        <v>5</v>
      </c>
      <c r="U13" s="14"/>
      <c r="V13" s="14"/>
      <c r="W13" s="14"/>
      <c r="Y13" s="5">
        <f>O19</f>
        <v>36</v>
      </c>
      <c r="Z13" s="6">
        <f>P19</f>
        <v>0</v>
      </c>
      <c r="AA13" s="1">
        <f t="shared" si="3"/>
        <v>6</v>
      </c>
      <c r="AB13" s="1">
        <f t="shared" si="4"/>
        <v>6</v>
      </c>
      <c r="AC13" s="1">
        <f t="shared" si="5"/>
        <v>6.0000600000000004</v>
      </c>
      <c r="AD13" s="17">
        <f t="shared" si="6"/>
        <v>6</v>
      </c>
      <c r="AE13" s="10">
        <f>D20</f>
        <v>0</v>
      </c>
      <c r="AF13" s="11">
        <f>IF(D19="d",MAX($A$5:$A$28) +1,RANK(AE13,$AE$6:$AE$17,0))</f>
        <v>4</v>
      </c>
      <c r="AG13" s="1">
        <f t="shared" si="0"/>
        <v>5</v>
      </c>
      <c r="AH13" s="15">
        <f t="shared" si="7"/>
        <v>5</v>
      </c>
      <c r="AI13" s="10">
        <f>G20</f>
        <v>0</v>
      </c>
      <c r="AJ13">
        <f>IF(F19="d",MAX($A$5:$A$28) +1,RANK(AI13,$AI$6:$AI$17,0))</f>
        <v>4</v>
      </c>
      <c r="AK13" s="1">
        <f t="shared" si="1"/>
        <v>5</v>
      </c>
      <c r="AL13" s="15">
        <f t="shared" si="8"/>
        <v>5</v>
      </c>
      <c r="AM13" s="10">
        <f>J20</f>
        <v>0</v>
      </c>
      <c r="AN13" s="11">
        <f t="shared" si="2"/>
        <v>5</v>
      </c>
      <c r="AO13" s="1">
        <f t="shared" si="9"/>
        <v>4</v>
      </c>
      <c r="AP13" s="15">
        <f t="shared" si="10"/>
        <v>5.75</v>
      </c>
      <c r="AQ13" s="10">
        <f>M20</f>
        <v>0</v>
      </c>
      <c r="AR13" s="11">
        <f>IF(M19="d",MAX($A$5:$A$28) +1,RANK(AQ13,$AQ$6:$AQ$17,0))</f>
        <v>6</v>
      </c>
      <c r="AS13" s="1">
        <f t="shared" si="11"/>
        <v>3</v>
      </c>
      <c r="AT13" s="15">
        <f t="shared" si="12"/>
        <v>7</v>
      </c>
    </row>
    <row r="14" spans="1:46" ht="21.9" customHeight="1" thickBot="1" x14ac:dyDescent="0.3">
      <c r="A14" s="100"/>
      <c r="B14" s="86"/>
      <c r="C14" s="19">
        <v>0</v>
      </c>
      <c r="D14" s="20">
        <v>0</v>
      </c>
      <c r="E14" s="24">
        <v>9</v>
      </c>
      <c r="F14" s="19">
        <v>0</v>
      </c>
      <c r="G14" s="20">
        <v>0</v>
      </c>
      <c r="H14" s="24">
        <v>9</v>
      </c>
      <c r="I14" s="19">
        <v>2</v>
      </c>
      <c r="J14" s="20">
        <v>0</v>
      </c>
      <c r="K14" s="24">
        <v>5</v>
      </c>
      <c r="L14" s="19">
        <v>5</v>
      </c>
      <c r="M14" s="20">
        <v>1620</v>
      </c>
      <c r="N14" s="24">
        <f>IF(ISBLANK(M14),0,IF(ISBLANK(L13),0,IF(N13 = "D",MAX($A$5:$A$28) + 1,AT10)))</f>
        <v>5</v>
      </c>
      <c r="O14" s="112"/>
      <c r="P14" s="114"/>
      <c r="Q14" s="110"/>
      <c r="U14" s="14"/>
      <c r="V14" s="14"/>
      <c r="W14" s="14"/>
      <c r="Y14" s="5">
        <f>O21</f>
        <v>36</v>
      </c>
      <c r="Z14" s="6">
        <f>P21</f>
        <v>-12</v>
      </c>
      <c r="AA14" s="1">
        <f t="shared" si="3"/>
        <v>6</v>
      </c>
      <c r="AB14" s="1">
        <f t="shared" si="4"/>
        <v>9</v>
      </c>
      <c r="AC14" s="1">
        <f t="shared" si="5"/>
        <v>6.0000900000000001</v>
      </c>
      <c r="AD14" s="17">
        <f t="shared" si="6"/>
        <v>9</v>
      </c>
      <c r="AE14" s="10">
        <f>D22</f>
        <v>-3</v>
      </c>
      <c r="AF14" s="11">
        <f>IF(D21="d",MAX($A$5:$A$28) +1,RANK(AE14,$AE$6:$AE$17,0))</f>
        <v>9</v>
      </c>
      <c r="AG14" s="1">
        <f t="shared" si="0"/>
        <v>1</v>
      </c>
      <c r="AH14" s="15">
        <f t="shared" si="7"/>
        <v>9</v>
      </c>
      <c r="AI14" s="10">
        <f>G22</f>
        <v>-3</v>
      </c>
      <c r="AJ14">
        <f>IF(F21="d",MAX($A$5:$A$28) +1,RANK(AI14,$AI$6:$AI$17,0))</f>
        <v>9</v>
      </c>
      <c r="AK14" s="1">
        <f t="shared" si="1"/>
        <v>1</v>
      </c>
      <c r="AL14" s="15">
        <f t="shared" si="8"/>
        <v>9</v>
      </c>
      <c r="AM14" s="10">
        <f>J22</f>
        <v>-3</v>
      </c>
      <c r="AN14" s="11">
        <f t="shared" si="2"/>
        <v>9</v>
      </c>
      <c r="AO14" s="1">
        <f t="shared" si="9"/>
        <v>1</v>
      </c>
      <c r="AP14" s="15">
        <f t="shared" si="10"/>
        <v>9</v>
      </c>
      <c r="AQ14" s="10">
        <f>M22</f>
        <v>-3</v>
      </c>
      <c r="AR14" s="11">
        <f>IF(M21="d",MAX($A$5:$A$28) +1,RANK(AQ14,$AQ$6:$AQ$17,0))</f>
        <v>9</v>
      </c>
      <c r="AS14" s="1">
        <f t="shared" si="11"/>
        <v>1</v>
      </c>
      <c r="AT14" s="15">
        <f>IF(AS14 &gt; 1,IF(MOD(AS14,2) = 0,(AR14*AS14+AS14-1)/AS14,(AR14*AS14+AS14)/AS14),IF(AS14=1,AR14,(AR14*AS14+AS14-1)/AS14))</f>
        <v>9</v>
      </c>
    </row>
    <row r="15" spans="1:46" ht="21.9" customHeight="1" x14ac:dyDescent="0.25">
      <c r="A15" s="98">
        <v>6</v>
      </c>
      <c r="B15" s="85" t="s">
        <v>55</v>
      </c>
      <c r="C15" s="92" t="s">
        <v>54</v>
      </c>
      <c r="D15" s="93"/>
      <c r="E15" s="31"/>
      <c r="F15" s="92" t="s">
        <v>54</v>
      </c>
      <c r="G15" s="93"/>
      <c r="H15" s="31"/>
      <c r="I15" s="90" t="s">
        <v>54</v>
      </c>
      <c r="J15" s="91"/>
      <c r="K15" s="31"/>
      <c r="L15" s="90" t="s">
        <v>54</v>
      </c>
      <c r="M15" s="91"/>
      <c r="N15" s="31"/>
      <c r="O15" s="111">
        <f>SUM(E16+H16+K16+N16)</f>
        <v>9</v>
      </c>
      <c r="P15" s="113">
        <f>SUM(D16+G16+J16+M16)</f>
        <v>50155</v>
      </c>
      <c r="Q15" s="109">
        <f>AD11</f>
        <v>3</v>
      </c>
      <c r="Y15" s="5">
        <f>O23</f>
        <v>40</v>
      </c>
      <c r="Z15" s="6">
        <f>P23</f>
        <v>-16</v>
      </c>
      <c r="AA15" s="1">
        <f t="shared" si="3"/>
        <v>11</v>
      </c>
      <c r="AB15" s="1">
        <f t="shared" si="4"/>
        <v>10</v>
      </c>
      <c r="AC15" s="1">
        <f t="shared" si="5"/>
        <v>11.0001</v>
      </c>
      <c r="AD15" s="17">
        <f t="shared" si="6"/>
        <v>11</v>
      </c>
      <c r="AE15" s="10">
        <f>D24</f>
        <v>-4</v>
      </c>
      <c r="AF15" s="11">
        <f>IF(D23="d",MAX($A$5:$A$28) +1,RANK(AE15,$AE$6:$AE$17,0))</f>
        <v>10</v>
      </c>
      <c r="AG15" s="1">
        <f t="shared" si="0"/>
        <v>1</v>
      </c>
      <c r="AH15" s="15">
        <f t="shared" si="7"/>
        <v>10</v>
      </c>
      <c r="AI15" s="10">
        <f>G24</f>
        <v>-4</v>
      </c>
      <c r="AJ15">
        <f>IF(F23="d",MAX($A$5:$A$28) +1,RANK(AI15,$AI$6:$AI$17,0))</f>
        <v>10</v>
      </c>
      <c r="AK15" s="1">
        <f t="shared" si="1"/>
        <v>1</v>
      </c>
      <c r="AL15" s="15">
        <f t="shared" si="8"/>
        <v>10</v>
      </c>
      <c r="AM15" s="10">
        <f>J24</f>
        <v>-4</v>
      </c>
      <c r="AN15" s="11">
        <f t="shared" si="2"/>
        <v>10</v>
      </c>
      <c r="AO15" s="1">
        <f t="shared" si="9"/>
        <v>1</v>
      </c>
      <c r="AP15" s="15">
        <f t="shared" si="10"/>
        <v>10</v>
      </c>
      <c r="AQ15" s="10">
        <f>M24</f>
        <v>-4</v>
      </c>
      <c r="AR15" s="11">
        <f>IF(M23="d",MAX($A$5:$A$28) +1,RANK(AQ15,$AQ$6:$AQ$17,0))</f>
        <v>10</v>
      </c>
      <c r="AS15" s="1">
        <f t="shared" si="11"/>
        <v>1</v>
      </c>
      <c r="AT15" s="15">
        <f t="shared" si="12"/>
        <v>10</v>
      </c>
    </row>
    <row r="16" spans="1:46" ht="21.9" customHeight="1" thickBot="1" x14ac:dyDescent="0.3">
      <c r="A16" s="99"/>
      <c r="B16" s="86"/>
      <c r="C16" s="19">
        <v>3</v>
      </c>
      <c r="D16" s="20">
        <v>26040</v>
      </c>
      <c r="E16" s="24">
        <v>3</v>
      </c>
      <c r="F16" s="19">
        <v>3</v>
      </c>
      <c r="G16" s="20">
        <v>19615</v>
      </c>
      <c r="H16" s="24">
        <f>IF(ISBLANK(G16),0,IF(ISBLANK(F15),0,IF(H15 = "D",MAX($A$5:$A$28) + 1,AL11)))</f>
        <v>1</v>
      </c>
      <c r="I16" s="19">
        <v>4</v>
      </c>
      <c r="J16" s="20">
        <v>1690</v>
      </c>
      <c r="K16" s="24">
        <f>IF(ISBLANK(J16),0,IF(ISBLANK(I15),0,IF(K15 = "D",MAX($A$5:$A$28) + 1,AP11)))</f>
        <v>2</v>
      </c>
      <c r="L16" s="59">
        <v>1</v>
      </c>
      <c r="M16" s="20">
        <v>2810</v>
      </c>
      <c r="N16" s="24">
        <f>IF(ISBLANK(M16),0,IF(ISBLANK(L15),0,IF(N15 = "D",MAX($A$5:$A$28) + 1,AT11)))</f>
        <v>3</v>
      </c>
      <c r="O16" s="112"/>
      <c r="P16" s="114"/>
      <c r="Q16" s="110"/>
      <c r="Y16" s="5">
        <f>O25</f>
        <v>44</v>
      </c>
      <c r="Z16" s="6">
        <f>P25</f>
        <v>-20</v>
      </c>
      <c r="AA16" s="1">
        <f t="shared" si="3"/>
        <v>12</v>
      </c>
      <c r="AB16" s="1">
        <f t="shared" si="4"/>
        <v>11</v>
      </c>
      <c r="AC16" s="1">
        <f t="shared" si="5"/>
        <v>12.000109999999999</v>
      </c>
      <c r="AD16" s="17">
        <f t="shared" si="6"/>
        <v>12</v>
      </c>
      <c r="AE16" s="10">
        <f>D26</f>
        <v>-5</v>
      </c>
      <c r="AF16" s="11">
        <f>IF(D25="d",MAX($A$5:$A$28) +1,RANK(AE16,$AE$6:$AE$17,0))</f>
        <v>11</v>
      </c>
      <c r="AG16" s="1">
        <f t="shared" si="0"/>
        <v>1</v>
      </c>
      <c r="AH16" s="15">
        <f t="shared" si="7"/>
        <v>11</v>
      </c>
      <c r="AI16" s="10">
        <f>G26</f>
        <v>-5</v>
      </c>
      <c r="AJ16">
        <f>IF(F25="d",MAX($A$5:$A$28) +1,RANK(AI16,$AI$6:$AI$17,0))</f>
        <v>11</v>
      </c>
      <c r="AK16" s="1">
        <f t="shared" si="1"/>
        <v>1</v>
      </c>
      <c r="AL16" s="15">
        <f t="shared" si="8"/>
        <v>11</v>
      </c>
      <c r="AM16" s="10">
        <f>J26</f>
        <v>-5</v>
      </c>
      <c r="AN16" s="11">
        <f t="shared" si="2"/>
        <v>11</v>
      </c>
      <c r="AO16" s="1">
        <f t="shared" si="9"/>
        <v>1</v>
      </c>
      <c r="AP16" s="15">
        <f t="shared" si="10"/>
        <v>11</v>
      </c>
      <c r="AQ16" s="10">
        <f>M26</f>
        <v>-5</v>
      </c>
      <c r="AR16" s="11">
        <f>IF(M25="d",MAX($A$5:$A$28) +1,RANK(AQ16,$AQ$6:$AQ$17,0))</f>
        <v>11</v>
      </c>
      <c r="AS16" s="1">
        <f t="shared" si="11"/>
        <v>1</v>
      </c>
      <c r="AT16" s="15">
        <f t="shared" si="12"/>
        <v>11</v>
      </c>
    </row>
    <row r="17" spans="1:46" ht="21.9" customHeight="1" thickBot="1" x14ac:dyDescent="0.3">
      <c r="A17" s="100">
        <v>7</v>
      </c>
      <c r="B17" s="85" t="s">
        <v>56</v>
      </c>
      <c r="C17" s="92" t="s">
        <v>58</v>
      </c>
      <c r="D17" s="93"/>
      <c r="E17" s="31"/>
      <c r="F17" s="92" t="s">
        <v>58</v>
      </c>
      <c r="G17" s="93"/>
      <c r="H17" s="31"/>
      <c r="I17" s="90" t="s">
        <v>58</v>
      </c>
      <c r="J17" s="91"/>
      <c r="K17" s="31"/>
      <c r="L17" s="90" t="s">
        <v>58</v>
      </c>
      <c r="M17" s="91"/>
      <c r="N17" s="31"/>
      <c r="O17" s="111">
        <f>SUM(E18+H18+K18+N18)</f>
        <v>8</v>
      </c>
      <c r="P17" s="113">
        <f>SUM(D18+G18+J18+M18)</f>
        <v>76160</v>
      </c>
      <c r="Q17" s="109">
        <f>AD12</f>
        <v>2</v>
      </c>
      <c r="Y17" s="7">
        <f>O27</f>
        <v>37</v>
      </c>
      <c r="Z17" s="8">
        <f>P27</f>
        <v>-24</v>
      </c>
      <c r="AA17" s="9">
        <f t="shared" si="3"/>
        <v>10</v>
      </c>
      <c r="AB17" s="9">
        <f t="shared" si="4"/>
        <v>12</v>
      </c>
      <c r="AC17" s="9">
        <f t="shared" si="5"/>
        <v>10.000120000000001</v>
      </c>
      <c r="AD17" s="18">
        <f t="shared" si="6"/>
        <v>10</v>
      </c>
      <c r="AE17" s="12">
        <f>D28</f>
        <v>-6</v>
      </c>
      <c r="AF17" s="11">
        <f>IF(D27="d",MAX($A$5:$A$28) +1,RANK(AE17,$AE$6:$AE$17,0))</f>
        <v>12</v>
      </c>
      <c r="AG17" s="9">
        <f t="shared" si="0"/>
        <v>1</v>
      </c>
      <c r="AH17" s="16">
        <f t="shared" si="7"/>
        <v>12</v>
      </c>
      <c r="AI17" s="12">
        <f>G28</f>
        <v>-6</v>
      </c>
      <c r="AJ17" s="13">
        <f>IF(F27="d",MAX($A$5:$A$28) +1,RANK(AI17,$AI$6:$AI$17,0))</f>
        <v>13</v>
      </c>
      <c r="AK17" s="9">
        <f t="shared" si="1"/>
        <v>1</v>
      </c>
      <c r="AL17" s="16">
        <f t="shared" si="8"/>
        <v>13</v>
      </c>
      <c r="AM17" s="12">
        <f>J28</f>
        <v>-6</v>
      </c>
      <c r="AN17" s="11">
        <f t="shared" si="2"/>
        <v>12</v>
      </c>
      <c r="AO17" s="9">
        <f t="shared" si="9"/>
        <v>1</v>
      </c>
      <c r="AP17" s="16">
        <f t="shared" si="10"/>
        <v>12</v>
      </c>
      <c r="AQ17" s="12">
        <f>M28</f>
        <v>-6</v>
      </c>
      <c r="AR17" s="11">
        <f>IF(M27="d",MAX($A$5:$A$28) +1,RANK(AQ17,$AQ$6:$AQ$17,0))</f>
        <v>12</v>
      </c>
      <c r="AS17" s="9">
        <f t="shared" si="11"/>
        <v>1</v>
      </c>
      <c r="AT17" s="16">
        <f t="shared" si="12"/>
        <v>12</v>
      </c>
    </row>
    <row r="18" spans="1:46" ht="21.9" customHeight="1" thickBot="1" x14ac:dyDescent="0.3">
      <c r="A18" s="100"/>
      <c r="B18" s="86"/>
      <c r="C18" s="19">
        <v>2</v>
      </c>
      <c r="D18" s="20">
        <v>49610</v>
      </c>
      <c r="E18" s="24">
        <v>1</v>
      </c>
      <c r="F18" s="19">
        <v>1</v>
      </c>
      <c r="G18" s="20">
        <v>19510</v>
      </c>
      <c r="H18" s="24">
        <f>IF(ISBLANK(G18),0,IF(ISBLANK(F17),0,IF(H17 = "D",MAX($A$5:$A$28) + 1,AL12)))</f>
        <v>2</v>
      </c>
      <c r="I18" s="19">
        <v>5</v>
      </c>
      <c r="J18" s="20">
        <v>930</v>
      </c>
      <c r="K18" s="24">
        <f>IF(ISBLANK(J18),0,IF(ISBLANK(I17),0,IF(K17 = "D",MAX($A$5:$A$28) + 1,AP12)))</f>
        <v>3</v>
      </c>
      <c r="L18" s="19">
        <v>2</v>
      </c>
      <c r="M18" s="20">
        <v>6110</v>
      </c>
      <c r="N18" s="24">
        <f>IF(ISBLANK(M18),0,IF(ISBLANK(L17),0,IF(N17 = "D",MAX($A$5:$A$28) + 1,AT12)))</f>
        <v>2</v>
      </c>
      <c r="O18" s="112"/>
      <c r="P18" s="114"/>
      <c r="Q18" s="110"/>
      <c r="AF18" s="3"/>
      <c r="AJ18" s="21"/>
      <c r="AK18" s="22"/>
      <c r="AL18" s="23"/>
    </row>
    <row r="19" spans="1:46" ht="21.9" customHeight="1" thickBot="1" x14ac:dyDescent="0.3">
      <c r="A19" s="98">
        <v>8</v>
      </c>
      <c r="B19" s="85" t="s">
        <v>57</v>
      </c>
      <c r="C19" s="92" t="s">
        <v>59</v>
      </c>
      <c r="D19" s="93"/>
      <c r="E19" s="31"/>
      <c r="F19" s="92" t="s">
        <v>59</v>
      </c>
      <c r="G19" s="93"/>
      <c r="H19" s="31"/>
      <c r="I19" s="90" t="s">
        <v>59</v>
      </c>
      <c r="J19" s="91"/>
      <c r="K19" s="31"/>
      <c r="L19" s="90" t="s">
        <v>59</v>
      </c>
      <c r="M19" s="91"/>
      <c r="N19" s="31"/>
      <c r="O19" s="111">
        <f>SUM(E20+H20+K20+N20)</f>
        <v>36</v>
      </c>
      <c r="P19" s="113">
        <f>SUM(D20+G20+J20+M20)</f>
        <v>0</v>
      </c>
      <c r="Q19" s="109">
        <f>AD13</f>
        <v>6</v>
      </c>
      <c r="AF19" s="3"/>
      <c r="AP19" s="14" t="s">
        <v>13</v>
      </c>
      <c r="AQ19" s="2" t="str">
        <f>IF(C5 = "D","0"," ")</f>
        <v xml:space="preserve"> </v>
      </c>
    </row>
    <row r="20" spans="1:46" ht="21.9" customHeight="1" thickBot="1" x14ac:dyDescent="0.3">
      <c r="A20" s="99"/>
      <c r="B20" s="86"/>
      <c r="C20" s="19">
        <v>0</v>
      </c>
      <c r="D20" s="20">
        <v>0</v>
      </c>
      <c r="E20" s="24">
        <v>9</v>
      </c>
      <c r="F20" s="19">
        <v>0</v>
      </c>
      <c r="G20" s="20">
        <v>0</v>
      </c>
      <c r="H20" s="24">
        <v>9</v>
      </c>
      <c r="I20" s="19">
        <v>0</v>
      </c>
      <c r="J20" s="20">
        <v>0</v>
      </c>
      <c r="K20" s="24">
        <v>9</v>
      </c>
      <c r="L20" s="19">
        <v>0</v>
      </c>
      <c r="M20" s="20">
        <v>0</v>
      </c>
      <c r="N20" s="24">
        <v>9</v>
      </c>
      <c r="O20" s="112"/>
      <c r="P20" s="114"/>
      <c r="Q20" s="110"/>
      <c r="AF20" s="3"/>
      <c r="AP20" s="14" t="s">
        <v>14</v>
      </c>
    </row>
    <row r="21" spans="1:46" ht="19.5" hidden="1" customHeight="1" x14ac:dyDescent="0.25">
      <c r="A21" s="98">
        <v>9</v>
      </c>
      <c r="B21" s="85"/>
      <c r="C21" s="90" t="s">
        <v>60</v>
      </c>
      <c r="D21" s="91"/>
      <c r="E21" s="31"/>
      <c r="F21" s="90" t="s">
        <v>60</v>
      </c>
      <c r="G21" s="91"/>
      <c r="H21" s="31"/>
      <c r="I21" s="90" t="s">
        <v>60</v>
      </c>
      <c r="J21" s="91"/>
      <c r="K21" s="31"/>
      <c r="L21" s="90" t="s">
        <v>60</v>
      </c>
      <c r="M21" s="91"/>
      <c r="N21" s="31"/>
      <c r="O21" s="111">
        <f>SUM(E22+H22+K22+N22)</f>
        <v>36</v>
      </c>
      <c r="P21" s="113">
        <f>SUM(D22+G22+J22+M22)</f>
        <v>-12</v>
      </c>
      <c r="Q21" s="109">
        <f>AD14</f>
        <v>9</v>
      </c>
      <c r="AF21" s="3"/>
    </row>
    <row r="22" spans="1:46" ht="19.5" hidden="1" customHeight="1" thickBot="1" x14ac:dyDescent="0.3">
      <c r="A22" s="99"/>
      <c r="B22" s="86"/>
      <c r="C22" s="19"/>
      <c r="D22" s="20">
        <v>-3</v>
      </c>
      <c r="E22" s="24">
        <f>IF(ISBLANK(D22),0,IF(ISBLANK(C21),0,IF(E21 = "D",MAX($A$5:$A$28) + 1,AH14)))</f>
        <v>9</v>
      </c>
      <c r="F22" s="19"/>
      <c r="G22" s="20">
        <v>-3</v>
      </c>
      <c r="H22" s="24">
        <f>IF(ISBLANK(G22),0,IF(ISBLANK(F21),0,IF(H21 = "D",MAX($A$5:$A$28) + 1,AL14)))</f>
        <v>9</v>
      </c>
      <c r="I22" s="19"/>
      <c r="J22" s="20">
        <v>-3</v>
      </c>
      <c r="K22" s="24">
        <f>IF(ISBLANK(J22),0,IF(ISBLANK(I21),0,IF(K21 = "D",MAX($A$5:$A$28) + 1,AP14)))</f>
        <v>9</v>
      </c>
      <c r="L22" s="19"/>
      <c r="M22" s="20">
        <v>-3</v>
      </c>
      <c r="N22" s="24">
        <f>IF(ISBLANK(M22),0,IF(ISBLANK(L21),0,IF(N21 = "D",MAX($A$5:$A$28) + 1,AT14)))</f>
        <v>9</v>
      </c>
      <c r="O22" s="112"/>
      <c r="P22" s="114"/>
      <c r="Q22" s="110"/>
      <c r="AF22" s="3"/>
    </row>
    <row r="23" spans="1:46" ht="19.5" hidden="1" customHeight="1" x14ac:dyDescent="0.25">
      <c r="A23" s="100">
        <v>10</v>
      </c>
      <c r="B23" s="85"/>
      <c r="C23" s="90" t="s">
        <v>61</v>
      </c>
      <c r="D23" s="91"/>
      <c r="E23" s="31"/>
      <c r="F23" s="90" t="s">
        <v>61</v>
      </c>
      <c r="G23" s="91"/>
      <c r="H23" s="31"/>
      <c r="I23" s="90" t="s">
        <v>61</v>
      </c>
      <c r="J23" s="91"/>
      <c r="K23" s="31"/>
      <c r="L23" s="90" t="s">
        <v>61</v>
      </c>
      <c r="M23" s="91"/>
      <c r="N23" s="31"/>
      <c r="O23" s="111">
        <f>SUM(E24+H24+K24+N24)</f>
        <v>40</v>
      </c>
      <c r="P23" s="113">
        <f>SUM(D24+G24+J24+M24)</f>
        <v>-16</v>
      </c>
      <c r="Q23" s="109">
        <f>AD15</f>
        <v>11</v>
      </c>
      <c r="AF23" s="3"/>
    </row>
    <row r="24" spans="1:46" ht="19.5" hidden="1" customHeight="1" thickBot="1" x14ac:dyDescent="0.3">
      <c r="A24" s="100"/>
      <c r="B24" s="86"/>
      <c r="C24" s="19"/>
      <c r="D24" s="20">
        <v>-4</v>
      </c>
      <c r="E24" s="24">
        <f>IF(ISBLANK(D24),0,IF(ISBLANK(C23),0,IF(E23 = "D",MAX($A$5:$A$28) + 1,AH15)))</f>
        <v>10</v>
      </c>
      <c r="F24" s="19"/>
      <c r="G24" s="20">
        <v>-4</v>
      </c>
      <c r="H24" s="24">
        <f>IF(ISBLANK(G24),0,IF(ISBLANK(F23),0,IF(H23 = "D",MAX($A$5:$A$28) + 1,AL15)))</f>
        <v>10</v>
      </c>
      <c r="I24" s="19"/>
      <c r="J24" s="20">
        <v>-4</v>
      </c>
      <c r="K24" s="24">
        <f>IF(ISBLANK(J24),0,IF(ISBLANK(I23),0,IF(K23 = "D",MAX($A$5:$A$28) + 1,AP15)))</f>
        <v>10</v>
      </c>
      <c r="L24" s="59"/>
      <c r="M24" s="20">
        <v>-4</v>
      </c>
      <c r="N24" s="24">
        <f>IF(ISBLANK(M24),0,IF(ISBLANK(L23),0,IF(N23 = "D",MAX($A$5:$A$28) + 1,AT15)))</f>
        <v>10</v>
      </c>
      <c r="O24" s="112"/>
      <c r="P24" s="114"/>
      <c r="Q24" s="110"/>
      <c r="AF24" s="3"/>
    </row>
    <row r="25" spans="1:46" ht="19.5" hidden="1" customHeight="1" x14ac:dyDescent="0.25">
      <c r="A25" s="98">
        <v>11</v>
      </c>
      <c r="B25" s="85"/>
      <c r="C25" s="90" t="s">
        <v>62</v>
      </c>
      <c r="D25" s="91"/>
      <c r="E25" s="31"/>
      <c r="F25" s="90" t="s">
        <v>62</v>
      </c>
      <c r="G25" s="91"/>
      <c r="H25" s="31"/>
      <c r="I25" s="90" t="s">
        <v>62</v>
      </c>
      <c r="J25" s="91"/>
      <c r="K25" s="31"/>
      <c r="L25" s="90" t="s">
        <v>62</v>
      </c>
      <c r="M25" s="91"/>
      <c r="N25" s="31"/>
      <c r="O25" s="111">
        <f>SUM(E26+H26+K26+N26)</f>
        <v>44</v>
      </c>
      <c r="P25" s="113">
        <f>SUM(D26+G26+J26+M26)</f>
        <v>-20</v>
      </c>
      <c r="Q25" s="109">
        <f>AD16</f>
        <v>12</v>
      </c>
      <c r="AF25" s="3"/>
    </row>
    <row r="26" spans="1:46" ht="19.5" hidden="1" customHeight="1" thickBot="1" x14ac:dyDescent="0.3">
      <c r="A26" s="99"/>
      <c r="B26" s="86"/>
      <c r="C26" s="60"/>
      <c r="D26" s="20">
        <v>-5</v>
      </c>
      <c r="E26" s="24">
        <f>IF(ISBLANK(D26),0,IF(ISBLANK(C25),0,IF(E25 = "D",MAX($A$5:$A$28) + 1,AH16)))</f>
        <v>11</v>
      </c>
      <c r="F26" s="19"/>
      <c r="G26" s="20">
        <v>-5</v>
      </c>
      <c r="H26" s="24">
        <f>IF(ISBLANK(G26),0,IF(ISBLANK(F25),0,IF(H25 = "D",MAX($A$5:$A$28) + 1,AL16)))</f>
        <v>11</v>
      </c>
      <c r="I26" s="19"/>
      <c r="J26" s="20">
        <v>-5</v>
      </c>
      <c r="K26" s="24">
        <f>IF(ISBLANK(J26),0,IF(ISBLANK(I25),0,IF(K25 = "D",MAX($A$5:$A$28) + 1,AP16)))</f>
        <v>11</v>
      </c>
      <c r="L26" s="19"/>
      <c r="M26" s="20">
        <v>-5</v>
      </c>
      <c r="N26" s="24">
        <f>IF(ISBLANK(M26),0,IF(ISBLANK(L25),0,IF(N25 = "D",MAX($A$5:$A$28) + 1,AT16)))</f>
        <v>11</v>
      </c>
      <c r="O26" s="112"/>
      <c r="P26" s="114"/>
      <c r="Q26" s="110"/>
      <c r="AF26" s="3"/>
    </row>
    <row r="27" spans="1:46" ht="19.5" hidden="1" customHeight="1" x14ac:dyDescent="0.25">
      <c r="A27" s="98">
        <v>12</v>
      </c>
      <c r="B27" s="85"/>
      <c r="C27" s="90" t="s">
        <v>63</v>
      </c>
      <c r="D27" s="91"/>
      <c r="E27" s="31"/>
      <c r="F27" s="90" t="s">
        <v>63</v>
      </c>
      <c r="G27" s="91"/>
      <c r="H27" s="31"/>
      <c r="I27" s="90" t="s">
        <v>63</v>
      </c>
      <c r="J27" s="91"/>
      <c r="K27" s="31"/>
      <c r="L27" s="90"/>
      <c r="M27" s="91"/>
      <c r="N27" s="31"/>
      <c r="O27" s="111">
        <f>SUM(E28+H28+K28+N28)</f>
        <v>37</v>
      </c>
      <c r="P27" s="113">
        <f>SUM(D28+G28+J28+M28)</f>
        <v>-24</v>
      </c>
      <c r="Q27" s="109">
        <f>AD17</f>
        <v>10</v>
      </c>
      <c r="AF27" s="3"/>
    </row>
    <row r="28" spans="1:46" ht="19.5" hidden="1" customHeight="1" thickBot="1" x14ac:dyDescent="0.3">
      <c r="A28" s="99"/>
      <c r="B28" s="86"/>
      <c r="C28" s="19"/>
      <c r="D28" s="20">
        <v>-6</v>
      </c>
      <c r="E28" s="24">
        <f>IF(ISBLANK(D28),0,IF(ISBLANK(C27),0,IF(E27 = "D",MAX($A$5:$A$28) + 1,AH17)))</f>
        <v>12</v>
      </c>
      <c r="F28" s="19"/>
      <c r="G28" s="20">
        <v>-6</v>
      </c>
      <c r="H28" s="24">
        <f>IF(ISBLANK(G28),0,IF(ISBLANK(F27),0,IF(H27 = "D",MAX($A$5:$A$28) + 1,AL17)))</f>
        <v>13</v>
      </c>
      <c r="I28" s="19"/>
      <c r="J28" s="20">
        <v>-6</v>
      </c>
      <c r="K28" s="24">
        <f>IF(ISBLANK(J28),0,IF(ISBLANK(I27),0,IF(K27 = "D",MAX($A$5:$A$28) + 1,AP17)))</f>
        <v>12</v>
      </c>
      <c r="L28" s="60"/>
      <c r="M28" s="20">
        <v>-6</v>
      </c>
      <c r="N28" s="24">
        <f>IF(ISBLANK(M28),0,IF(ISBLANK(L27),0,IF(N27 = "D",MAX($A$5:$A$28) + 1,AT17)))</f>
        <v>0</v>
      </c>
      <c r="O28" s="112"/>
      <c r="P28" s="114"/>
      <c r="Q28" s="110"/>
      <c r="AF28" s="3"/>
    </row>
    <row r="29" spans="1:46" ht="27.9" customHeight="1" x14ac:dyDescent="0.3">
      <c r="A29" s="119" t="s">
        <v>76</v>
      </c>
      <c r="B29" s="119"/>
      <c r="C29" s="119"/>
      <c r="D29" s="119"/>
      <c r="E29" s="119"/>
      <c r="F29" s="119"/>
      <c r="G29" s="119"/>
      <c r="H29" s="119"/>
      <c r="I29" s="119"/>
      <c r="J29" s="119"/>
      <c r="K29" s="119"/>
      <c r="L29" s="119"/>
      <c r="M29" s="119"/>
      <c r="N29" s="119"/>
      <c r="O29" s="119"/>
      <c r="P29" s="119"/>
      <c r="Q29" s="119"/>
    </row>
    <row r="32" spans="1:46" x14ac:dyDescent="0.25">
      <c r="H32" s="1" t="s">
        <v>75</v>
      </c>
    </row>
  </sheetData>
  <sheetProtection selectLockedCells="1"/>
  <sortState xmlns:xlrd2="http://schemas.microsoft.com/office/spreadsheetml/2017/richdata2"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7" type="noConversion"/>
  <conditionalFormatting sqref="AQ19">
    <cfRule type="containsBlanks" dxfId="52"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0620DC85-F087-4418-9500-0BA1A328B722}">
            <xm:f>'Zoznam tímov a pretekárov'!$B$31</xm:f>
            <x14:dxf>
              <fill>
                <patternFill>
                  <bgColor rgb="FFFFFF00"/>
                </patternFill>
              </fill>
            </x14:dxf>
          </x14:cfRule>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workbookViewId="0">
      <selection activeCell="D11" sqref="D11"/>
    </sheetView>
  </sheetViews>
  <sheetFormatPr defaultColWidth="8.88671875" defaultRowHeight="13.2" x14ac:dyDescent="0.25"/>
  <cols>
    <col min="1" max="1" width="8.109375" customWidth="1"/>
    <col min="2" max="2" width="27.6640625" customWidth="1"/>
    <col min="3" max="3" width="21.6640625" bestFit="1"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32"/>
      <c r="B1" s="125" t="s">
        <v>64</v>
      </c>
      <c r="C1" s="125"/>
      <c r="D1" s="125"/>
      <c r="E1" s="125"/>
      <c r="F1" s="125"/>
      <c r="G1" s="126"/>
      <c r="H1" s="56"/>
      <c r="J1" s="32"/>
      <c r="K1" s="125" t="s">
        <v>65</v>
      </c>
      <c r="L1" s="125"/>
      <c r="M1" s="125"/>
      <c r="N1" s="125"/>
      <c r="O1" s="125"/>
      <c r="P1" s="126"/>
      <c r="Q1" s="56"/>
      <c r="S1" s="32"/>
      <c r="T1" s="125" t="s">
        <v>66</v>
      </c>
      <c r="U1" s="125"/>
      <c r="V1" s="125"/>
      <c r="W1" s="125"/>
      <c r="X1" s="125"/>
      <c r="Y1" s="126"/>
      <c r="Z1" s="56"/>
      <c r="AB1" s="32"/>
      <c r="AC1" s="125" t="s">
        <v>67</v>
      </c>
      <c r="AD1" s="125"/>
      <c r="AE1" s="125"/>
      <c r="AF1" s="125"/>
      <c r="AG1" s="125"/>
      <c r="AH1" s="126"/>
      <c r="AI1" s="56"/>
    </row>
    <row r="2" spans="1:35" ht="44.25" customHeight="1" thickBot="1" x14ac:dyDescent="0.3">
      <c r="A2" s="33"/>
      <c r="B2" s="127" t="str">
        <f xml:space="preserve">   '12 družstiev Pretek č. 1'!$C$1</f>
        <v xml:space="preserve"> Miesto preteku: VN S2ňava - Ratnovská zátoka</v>
      </c>
      <c r="C2" s="127"/>
      <c r="D2" s="127"/>
      <c r="E2" s="128" t="str">
        <f>'12 družstiev Pretek č. 1'!$J$1</f>
        <v xml:space="preserve">Dátum : 9. - 11. 6. 2021 </v>
      </c>
      <c r="F2" s="128"/>
      <c r="G2" s="129"/>
      <c r="H2" s="57"/>
      <c r="J2" s="33"/>
      <c r="K2" s="127" t="str">
        <f xml:space="preserve">   '12 družstiev Pretek č. 1'!$C$1</f>
        <v xml:space="preserve"> Miesto preteku: VN S2ňava - Ratnovská zátoka</v>
      </c>
      <c r="L2" s="127"/>
      <c r="M2" s="127"/>
      <c r="N2" s="128" t="str">
        <f>'12 družstiev Pretek č. 1'!$J$1</f>
        <v xml:space="preserve">Dátum : 9. - 11. 6. 2021 </v>
      </c>
      <c r="O2" s="128"/>
      <c r="P2" s="129"/>
      <c r="Q2" s="57"/>
      <c r="S2" s="33"/>
      <c r="T2" s="127" t="str">
        <f xml:space="preserve">   '12 družstiev Pretek č. 1'!$C$1</f>
        <v xml:space="preserve"> Miesto preteku: VN S2ňava - Ratnovská zátoka</v>
      </c>
      <c r="U2" s="127"/>
      <c r="V2" s="127"/>
      <c r="W2" s="128" t="str">
        <f>'12 družstiev Pretek č. 1'!$J$1</f>
        <v xml:space="preserve">Dátum : 9. - 11. 6. 2021 </v>
      </c>
      <c r="X2" s="128"/>
      <c r="Y2" s="129"/>
      <c r="Z2" s="57"/>
      <c r="AB2" s="33"/>
      <c r="AC2" s="127" t="str">
        <f xml:space="preserve">   '12 družstiev Pretek č. 1'!$C$1</f>
        <v xml:space="preserve"> Miesto preteku: VN S2ňava - Ratnovská zátoka</v>
      </c>
      <c r="AD2" s="127"/>
      <c r="AE2" s="127"/>
      <c r="AF2" s="128" t="str">
        <f>'12 družstiev Pretek č. 1'!$J$1</f>
        <v xml:space="preserve">Dátum : 9. - 11. 6. 2021 </v>
      </c>
      <c r="AG2" s="128"/>
      <c r="AH2" s="129"/>
      <c r="AI2" s="57"/>
    </row>
    <row r="3" spans="1:35" ht="18.75" customHeight="1" thickBot="1" x14ac:dyDescent="0.3">
      <c r="A3" s="34" t="s">
        <v>34</v>
      </c>
      <c r="B3" s="130" t="s">
        <v>41</v>
      </c>
      <c r="C3" s="131"/>
      <c r="D3" s="36" t="s">
        <v>35</v>
      </c>
      <c r="E3" s="35" t="s">
        <v>36</v>
      </c>
      <c r="F3" s="35" t="s">
        <v>37</v>
      </c>
      <c r="G3" s="37" t="s">
        <v>38</v>
      </c>
      <c r="H3" s="58"/>
      <c r="J3" s="34" t="s">
        <v>34</v>
      </c>
      <c r="K3" s="130" t="s">
        <v>41</v>
      </c>
      <c r="L3" s="131"/>
      <c r="M3" s="36" t="s">
        <v>35</v>
      </c>
      <c r="N3" s="35" t="s">
        <v>36</v>
      </c>
      <c r="O3" s="35" t="s">
        <v>37</v>
      </c>
      <c r="P3" s="37" t="s">
        <v>38</v>
      </c>
      <c r="Q3" s="58"/>
      <c r="S3" s="34" t="s">
        <v>34</v>
      </c>
      <c r="T3" s="130" t="s">
        <v>41</v>
      </c>
      <c r="U3" s="131"/>
      <c r="V3" s="36" t="s">
        <v>35</v>
      </c>
      <c r="W3" s="35" t="s">
        <v>36</v>
      </c>
      <c r="X3" s="35" t="s">
        <v>37</v>
      </c>
      <c r="Y3" s="37" t="s">
        <v>38</v>
      </c>
      <c r="Z3" s="58"/>
      <c r="AB3" s="34" t="s">
        <v>34</v>
      </c>
      <c r="AC3" s="130" t="s">
        <v>41</v>
      </c>
      <c r="AD3" s="131"/>
      <c r="AE3" s="36" t="s">
        <v>35</v>
      </c>
      <c r="AF3" s="35" t="s">
        <v>36</v>
      </c>
      <c r="AG3" s="35" t="s">
        <v>37</v>
      </c>
      <c r="AH3" s="37" t="s">
        <v>38</v>
      </c>
      <c r="AI3" s="58"/>
    </row>
    <row r="4" spans="1:35" ht="50.1" customHeight="1" thickTop="1" x14ac:dyDescent="0.3">
      <c r="A4" s="38">
        <v>1</v>
      </c>
      <c r="B4" s="132" t="str">
        <f t="shared" ref="B4:B15" si="0">E28</f>
        <v>Halušková Lucia</v>
      </c>
      <c r="C4" s="133"/>
      <c r="D4" s="54" t="str">
        <f t="shared" ref="D4:D15" si="1">F28</f>
        <v>Turčianske Teplice</v>
      </c>
      <c r="E4" s="78">
        <v>30460</v>
      </c>
      <c r="F4" s="39"/>
      <c r="G4" s="80">
        <v>2</v>
      </c>
      <c r="H4" s="1"/>
      <c r="J4" s="38">
        <v>1</v>
      </c>
      <c r="K4" s="132" t="str">
        <f t="shared" ref="K4:K15" si="2">N28</f>
        <v>Petőová Erika</v>
      </c>
      <c r="L4" s="133"/>
      <c r="M4" s="54" t="str">
        <f t="shared" ref="M4:M15" si="3">O28</f>
        <v>Komárno</v>
      </c>
      <c r="N4" s="78">
        <v>19510</v>
      </c>
      <c r="O4" s="39"/>
      <c r="P4" s="80">
        <v>2</v>
      </c>
      <c r="Q4" s="1"/>
      <c r="S4" s="38">
        <v>1</v>
      </c>
      <c r="T4" s="132" t="str">
        <f t="shared" ref="T4:T15" si="4">W28</f>
        <v>Jančošková Eva</v>
      </c>
      <c r="U4" s="133"/>
      <c r="V4" s="54" t="str">
        <f t="shared" ref="V4:V15" si="5">X28</f>
        <v>Zvolen</v>
      </c>
      <c r="W4" s="39"/>
      <c r="X4" s="39"/>
      <c r="Y4" s="40"/>
      <c r="Z4" s="1"/>
      <c r="AB4" s="38">
        <v>1</v>
      </c>
      <c r="AC4" s="132" t="str">
        <f t="shared" ref="AC4:AC15" si="6">AF28</f>
        <v>Nagyová Zuzana</v>
      </c>
      <c r="AD4" s="133"/>
      <c r="AE4" s="54" t="str">
        <f t="shared" ref="AE4:AE15" si="7">AG28</f>
        <v>Košice</v>
      </c>
      <c r="AF4" s="39"/>
      <c r="AG4" s="39"/>
      <c r="AH4" s="40"/>
      <c r="AI4" s="1"/>
    </row>
    <row r="5" spans="1:35" ht="50.1" customHeight="1" x14ac:dyDescent="0.3">
      <c r="A5" s="41">
        <v>2</v>
      </c>
      <c r="B5" s="123" t="str">
        <f t="shared" si="0"/>
        <v>Petőová Erika</v>
      </c>
      <c r="C5" s="124"/>
      <c r="D5" s="55" t="str">
        <f t="shared" si="1"/>
        <v>Komárno</v>
      </c>
      <c r="E5" s="79">
        <v>49610</v>
      </c>
      <c r="F5" s="42"/>
      <c r="G5" s="81">
        <v>1</v>
      </c>
      <c r="H5" s="1"/>
      <c r="J5" s="41">
        <v>2</v>
      </c>
      <c r="K5" s="123" t="str">
        <f t="shared" si="2"/>
        <v>Halušková Lucia</v>
      </c>
      <c r="L5" s="124"/>
      <c r="M5" s="55" t="str">
        <f t="shared" si="3"/>
        <v>Turčianske Teplice</v>
      </c>
      <c r="N5" s="79">
        <v>16955</v>
      </c>
      <c r="O5" s="42"/>
      <c r="P5" s="81">
        <v>3</v>
      </c>
      <c r="Q5" s="1"/>
      <c r="S5" s="41">
        <v>2</v>
      </c>
      <c r="T5" s="123" t="str">
        <f t="shared" si="4"/>
        <v>Krivjanská Mirka</v>
      </c>
      <c r="U5" s="124"/>
      <c r="V5" s="55" t="str">
        <f t="shared" si="5"/>
        <v>Spišská Nová Ves</v>
      </c>
      <c r="W5" s="42"/>
      <c r="X5" s="42"/>
      <c r="Y5" s="44"/>
      <c r="Z5" s="1"/>
      <c r="AB5" s="41">
        <v>2</v>
      </c>
      <c r="AC5" s="123" t="str">
        <f t="shared" si="6"/>
        <v>Petőová Erika</v>
      </c>
      <c r="AD5" s="124"/>
      <c r="AE5" s="55" t="str">
        <f t="shared" si="7"/>
        <v>Komárno</v>
      </c>
      <c r="AF5" s="42"/>
      <c r="AG5" s="42"/>
      <c r="AH5" s="44"/>
      <c r="AI5" s="1"/>
    </row>
    <row r="6" spans="1:35" ht="50.1" customHeight="1" x14ac:dyDescent="0.3">
      <c r="A6" s="41">
        <v>3</v>
      </c>
      <c r="B6" s="123" t="str">
        <f t="shared" si="0"/>
        <v>Nagyová Zuzana</v>
      </c>
      <c r="C6" s="124"/>
      <c r="D6" s="55" t="str">
        <f t="shared" si="1"/>
        <v>Košice</v>
      </c>
      <c r="E6" s="79">
        <v>26040</v>
      </c>
      <c r="F6" s="42"/>
      <c r="G6" s="81">
        <v>3</v>
      </c>
      <c r="H6" s="1"/>
      <c r="J6" s="41">
        <v>3</v>
      </c>
      <c r="K6" s="123" t="str">
        <f t="shared" si="2"/>
        <v>Nagyová Zuzana</v>
      </c>
      <c r="L6" s="124"/>
      <c r="M6" s="55" t="str">
        <f t="shared" si="3"/>
        <v>Košice</v>
      </c>
      <c r="N6" s="79">
        <v>19615</v>
      </c>
      <c r="O6" s="42"/>
      <c r="P6" s="81">
        <v>1</v>
      </c>
      <c r="Q6" s="1"/>
      <c r="S6" s="41">
        <v>3</v>
      </c>
      <c r="T6" s="123" t="str">
        <f t="shared" si="4"/>
        <v>Halušková Lucia</v>
      </c>
      <c r="U6" s="124"/>
      <c r="V6" s="55" t="str">
        <f t="shared" si="5"/>
        <v>Turčianske Teplice</v>
      </c>
      <c r="W6" s="42"/>
      <c r="X6" s="42"/>
      <c r="Y6" s="44"/>
      <c r="Z6" s="1"/>
      <c r="AB6" s="41">
        <v>3</v>
      </c>
      <c r="AC6" s="123" t="str">
        <f t="shared" si="6"/>
        <v>Jančošková Eva</v>
      </c>
      <c r="AD6" s="124"/>
      <c r="AE6" s="55" t="str">
        <f t="shared" si="7"/>
        <v>Zvolen</v>
      </c>
      <c r="AF6" s="42"/>
      <c r="AG6" s="42"/>
      <c r="AH6" s="44"/>
      <c r="AI6" s="1"/>
    </row>
    <row r="7" spans="1:35" ht="50.1" customHeight="1" x14ac:dyDescent="0.3">
      <c r="A7" s="41">
        <v>4</v>
      </c>
      <c r="B7" s="123" t="e">
        <f t="shared" si="0"/>
        <v>#N/A</v>
      </c>
      <c r="C7" s="124"/>
      <c r="D7" s="55" t="e">
        <f t="shared" si="1"/>
        <v>#N/A</v>
      </c>
      <c r="E7" s="42"/>
      <c r="F7" s="42"/>
      <c r="G7" s="44"/>
      <c r="H7" s="1"/>
      <c r="J7" s="41">
        <v>4</v>
      </c>
      <c r="K7" s="123" t="e">
        <f t="shared" si="2"/>
        <v>#N/A</v>
      </c>
      <c r="L7" s="124"/>
      <c r="M7" s="55" t="e">
        <f t="shared" si="3"/>
        <v>#N/A</v>
      </c>
      <c r="N7" s="42"/>
      <c r="O7" s="42"/>
      <c r="P7" s="44"/>
      <c r="Q7" s="1"/>
      <c r="S7" s="41">
        <v>4</v>
      </c>
      <c r="T7" s="123" t="str">
        <f t="shared" si="4"/>
        <v>Nagyová Zuzana</v>
      </c>
      <c r="U7" s="124"/>
      <c r="V7" s="55" t="str">
        <f t="shared" si="5"/>
        <v>Košice</v>
      </c>
      <c r="W7" s="42"/>
      <c r="X7" s="42"/>
      <c r="Y7" s="44"/>
      <c r="Z7" s="1"/>
      <c r="AB7" s="41">
        <v>4</v>
      </c>
      <c r="AC7" s="123" t="str">
        <f t="shared" si="6"/>
        <v>Halušková Lucia</v>
      </c>
      <c r="AD7" s="124"/>
      <c r="AE7" s="55" t="str">
        <f t="shared" si="7"/>
        <v>Turčianske Teplice</v>
      </c>
      <c r="AF7" s="42"/>
      <c r="AG7" s="42"/>
      <c r="AH7" s="44"/>
      <c r="AI7" s="1"/>
    </row>
    <row r="8" spans="1:35" ht="50.1" customHeight="1" x14ac:dyDescent="0.3">
      <c r="A8" s="41">
        <v>5</v>
      </c>
      <c r="B8" s="123" t="e">
        <f t="shared" si="0"/>
        <v>#N/A</v>
      </c>
      <c r="C8" s="124"/>
      <c r="D8" s="55" t="e">
        <f t="shared" si="1"/>
        <v>#N/A</v>
      </c>
      <c r="E8" s="42"/>
      <c r="F8" s="42"/>
      <c r="G8" s="44"/>
      <c r="H8" s="1"/>
      <c r="J8" s="41">
        <v>5</v>
      </c>
      <c r="K8" s="123" t="e">
        <f t="shared" si="2"/>
        <v>#N/A</v>
      </c>
      <c r="L8" s="124"/>
      <c r="M8" s="55" t="e">
        <f t="shared" si="3"/>
        <v>#N/A</v>
      </c>
      <c r="N8" s="42"/>
      <c r="O8" s="42"/>
      <c r="P8" s="44"/>
      <c r="Q8" s="1"/>
      <c r="S8" s="41">
        <v>5</v>
      </c>
      <c r="T8" s="123" t="str">
        <f t="shared" si="4"/>
        <v>Petőová Erika</v>
      </c>
      <c r="U8" s="124"/>
      <c r="V8" s="55" t="str">
        <f t="shared" si="5"/>
        <v>Komárno</v>
      </c>
      <c r="W8" s="42"/>
      <c r="X8" s="42"/>
      <c r="Y8" s="44"/>
      <c r="Z8" s="1"/>
      <c r="AB8" s="41">
        <v>5</v>
      </c>
      <c r="AC8" s="123" t="str">
        <f t="shared" si="6"/>
        <v>Krivjanská Mirka</v>
      </c>
      <c r="AD8" s="124"/>
      <c r="AE8" s="55" t="str">
        <f t="shared" si="7"/>
        <v>Spišská Nová Ves</v>
      </c>
      <c r="AF8" s="42"/>
      <c r="AG8" s="42"/>
      <c r="AH8" s="44"/>
      <c r="AI8" s="1"/>
    </row>
    <row r="9" spans="1:35" ht="50.1" customHeight="1" x14ac:dyDescent="0.3">
      <c r="A9" s="41">
        <v>6</v>
      </c>
      <c r="B9" s="123" t="e">
        <f t="shared" si="0"/>
        <v>#N/A</v>
      </c>
      <c r="C9" s="124"/>
      <c r="D9" s="55" t="e">
        <f t="shared" si="1"/>
        <v>#N/A</v>
      </c>
      <c r="E9" s="42"/>
      <c r="F9" s="45"/>
      <c r="G9" s="44"/>
      <c r="H9" s="1"/>
      <c r="J9" s="41">
        <v>6</v>
      </c>
      <c r="K9" s="123" t="e">
        <f t="shared" si="2"/>
        <v>#N/A</v>
      </c>
      <c r="L9" s="124"/>
      <c r="M9" s="55" t="e">
        <f t="shared" si="3"/>
        <v>#N/A</v>
      </c>
      <c r="N9" s="42"/>
      <c r="O9" s="45"/>
      <c r="P9" s="44"/>
      <c r="Q9" s="1"/>
      <c r="S9" s="41">
        <v>6</v>
      </c>
      <c r="T9" s="123" t="e">
        <f t="shared" si="4"/>
        <v>#N/A</v>
      </c>
      <c r="U9" s="124"/>
      <c r="V9" s="55" t="e">
        <f t="shared" si="5"/>
        <v>#N/A</v>
      </c>
      <c r="W9" s="42"/>
      <c r="X9" s="45"/>
      <c r="Y9" s="44"/>
      <c r="Z9" s="1"/>
      <c r="AB9" s="41">
        <v>6</v>
      </c>
      <c r="AC9" s="123" t="e">
        <f t="shared" si="6"/>
        <v>#N/A</v>
      </c>
      <c r="AD9" s="124"/>
      <c r="AE9" s="55" t="e">
        <f t="shared" si="7"/>
        <v>#N/A</v>
      </c>
      <c r="AF9" s="42"/>
      <c r="AG9" s="45"/>
      <c r="AH9" s="44"/>
      <c r="AI9" s="1"/>
    </row>
    <row r="10" spans="1:35" ht="50.1" customHeight="1" x14ac:dyDescent="0.3">
      <c r="A10" s="41">
        <v>7</v>
      </c>
      <c r="B10" s="123" t="e">
        <f t="shared" si="0"/>
        <v>#N/A</v>
      </c>
      <c r="C10" s="124"/>
      <c r="D10" s="55" t="e">
        <f t="shared" si="1"/>
        <v>#N/A</v>
      </c>
      <c r="E10" s="42"/>
      <c r="F10" s="42"/>
      <c r="G10" s="44"/>
      <c r="H10" s="1"/>
      <c r="J10" s="41">
        <v>7</v>
      </c>
      <c r="K10" s="123" t="e">
        <f t="shared" si="2"/>
        <v>#N/A</v>
      </c>
      <c r="L10" s="124"/>
      <c r="M10" s="55" t="e">
        <f t="shared" si="3"/>
        <v>#N/A</v>
      </c>
      <c r="N10" s="42"/>
      <c r="O10" s="42"/>
      <c r="P10" s="44"/>
      <c r="Q10" s="1"/>
      <c r="S10" s="41">
        <v>7</v>
      </c>
      <c r="T10" s="123" t="e">
        <f t="shared" si="4"/>
        <v>#N/A</v>
      </c>
      <c r="U10" s="124"/>
      <c r="V10" s="55" t="e">
        <f t="shared" si="5"/>
        <v>#N/A</v>
      </c>
      <c r="W10" s="42"/>
      <c r="X10" s="42"/>
      <c r="Y10" s="44"/>
      <c r="Z10" s="1"/>
      <c r="AB10" s="41">
        <v>7</v>
      </c>
      <c r="AC10" s="123" t="e">
        <f t="shared" si="6"/>
        <v>#N/A</v>
      </c>
      <c r="AD10" s="124"/>
      <c r="AE10" s="55" t="e">
        <f t="shared" si="7"/>
        <v>#N/A</v>
      </c>
      <c r="AF10" s="42"/>
      <c r="AG10" s="42"/>
      <c r="AH10" s="44"/>
      <c r="AI10" s="1"/>
    </row>
    <row r="11" spans="1:35" ht="50.1" customHeight="1" thickBot="1" x14ac:dyDescent="0.35">
      <c r="A11" s="41">
        <v>8</v>
      </c>
      <c r="B11" s="123" t="e">
        <f t="shared" si="0"/>
        <v>#N/A</v>
      </c>
      <c r="C11" s="124"/>
      <c r="D11" s="55" t="e">
        <f t="shared" si="1"/>
        <v>#N/A</v>
      </c>
      <c r="E11" s="42"/>
      <c r="F11" s="42"/>
      <c r="G11" s="44"/>
      <c r="H11" s="1"/>
      <c r="J11" s="41">
        <v>8</v>
      </c>
      <c r="K11" s="123" t="e">
        <f t="shared" si="2"/>
        <v>#N/A</v>
      </c>
      <c r="L11" s="124"/>
      <c r="M11" s="55" t="e">
        <f t="shared" si="3"/>
        <v>#N/A</v>
      </c>
      <c r="N11" s="42"/>
      <c r="O11" s="42"/>
      <c r="P11" s="44"/>
      <c r="Q11" s="1"/>
      <c r="S11" s="41">
        <v>8</v>
      </c>
      <c r="T11" s="123" t="e">
        <f t="shared" si="4"/>
        <v>#N/A</v>
      </c>
      <c r="U11" s="124"/>
      <c r="V11" s="55" t="e">
        <f t="shared" si="5"/>
        <v>#N/A</v>
      </c>
      <c r="W11" s="42"/>
      <c r="X11" s="42"/>
      <c r="Y11" s="44"/>
      <c r="Z11" s="1"/>
      <c r="AB11" s="41">
        <v>8</v>
      </c>
      <c r="AC11" s="123" t="e">
        <f t="shared" si="6"/>
        <v>#N/A</v>
      </c>
      <c r="AD11" s="124"/>
      <c r="AE11" s="55" t="e">
        <f t="shared" si="7"/>
        <v>#N/A</v>
      </c>
      <c r="AF11" s="42"/>
      <c r="AG11" s="42"/>
      <c r="AH11" s="44"/>
      <c r="AI11" s="1"/>
    </row>
    <row r="12" spans="1:35" ht="31.5" hidden="1" customHeight="1" x14ac:dyDescent="0.3">
      <c r="A12" s="41">
        <v>9</v>
      </c>
      <c r="B12" s="123" t="e">
        <f t="shared" si="0"/>
        <v>#N/A</v>
      </c>
      <c r="C12" s="124"/>
      <c r="D12" s="55" t="e">
        <f t="shared" si="1"/>
        <v>#N/A</v>
      </c>
      <c r="E12" s="42"/>
      <c r="F12" s="42"/>
      <c r="G12" s="44"/>
      <c r="H12" s="1"/>
      <c r="J12" s="41">
        <v>9</v>
      </c>
      <c r="K12" s="123" t="e">
        <f t="shared" si="2"/>
        <v>#N/A</v>
      </c>
      <c r="L12" s="124"/>
      <c r="M12" s="55" t="e">
        <f t="shared" si="3"/>
        <v>#N/A</v>
      </c>
      <c r="N12" s="42"/>
      <c r="O12" s="42"/>
      <c r="P12" s="44"/>
      <c r="Q12" s="1"/>
      <c r="S12" s="41">
        <v>9</v>
      </c>
      <c r="T12" s="123" t="e">
        <f t="shared" si="4"/>
        <v>#N/A</v>
      </c>
      <c r="U12" s="124"/>
      <c r="V12" s="55" t="e">
        <f t="shared" si="5"/>
        <v>#N/A</v>
      </c>
      <c r="W12" s="42"/>
      <c r="X12" s="42"/>
      <c r="Y12" s="44"/>
      <c r="Z12" s="1"/>
      <c r="AB12" s="41">
        <v>9</v>
      </c>
      <c r="AC12" s="123" t="e">
        <f t="shared" si="6"/>
        <v>#N/A</v>
      </c>
      <c r="AD12" s="124"/>
      <c r="AE12" s="55" t="e">
        <f t="shared" si="7"/>
        <v>#N/A</v>
      </c>
      <c r="AF12" s="42"/>
      <c r="AG12" s="42"/>
      <c r="AH12" s="44"/>
      <c r="AI12" s="1"/>
    </row>
    <row r="13" spans="1:35" ht="31.5" hidden="1" customHeight="1" x14ac:dyDescent="0.3">
      <c r="A13" s="41">
        <v>10</v>
      </c>
      <c r="B13" s="123" t="e">
        <f t="shared" si="0"/>
        <v>#N/A</v>
      </c>
      <c r="C13" s="124"/>
      <c r="D13" s="55" t="e">
        <f t="shared" si="1"/>
        <v>#N/A</v>
      </c>
      <c r="E13" s="42"/>
      <c r="F13" s="42"/>
      <c r="G13" s="44"/>
      <c r="H13" s="1"/>
      <c r="J13" s="41">
        <v>10</v>
      </c>
      <c r="K13" s="123" t="e">
        <f t="shared" si="2"/>
        <v>#N/A</v>
      </c>
      <c r="L13" s="124"/>
      <c r="M13" s="55" t="e">
        <f t="shared" si="3"/>
        <v>#N/A</v>
      </c>
      <c r="N13" s="42"/>
      <c r="O13" s="42"/>
      <c r="P13" s="44"/>
      <c r="Q13" s="1"/>
      <c r="S13" s="41">
        <v>10</v>
      </c>
      <c r="T13" s="123" t="e">
        <f t="shared" si="4"/>
        <v>#N/A</v>
      </c>
      <c r="U13" s="124"/>
      <c r="V13" s="55" t="e">
        <f t="shared" si="5"/>
        <v>#N/A</v>
      </c>
      <c r="W13" s="42"/>
      <c r="X13" s="42"/>
      <c r="Y13" s="44"/>
      <c r="Z13" s="1"/>
      <c r="AB13" s="41">
        <v>10</v>
      </c>
      <c r="AC13" s="123" t="e">
        <f t="shared" si="6"/>
        <v>#N/A</v>
      </c>
      <c r="AD13" s="124"/>
      <c r="AE13" s="55" t="e">
        <f t="shared" si="7"/>
        <v>#N/A</v>
      </c>
      <c r="AF13" s="42"/>
      <c r="AG13" s="42"/>
      <c r="AH13" s="44"/>
      <c r="AI13" s="1"/>
    </row>
    <row r="14" spans="1:35" ht="31.5" hidden="1" customHeight="1" x14ac:dyDescent="0.3">
      <c r="A14" s="41">
        <v>11</v>
      </c>
      <c r="B14" s="123" t="e">
        <f t="shared" si="0"/>
        <v>#N/A</v>
      </c>
      <c r="C14" s="124"/>
      <c r="D14" s="55" t="e">
        <f t="shared" si="1"/>
        <v>#N/A</v>
      </c>
      <c r="E14" s="42"/>
      <c r="F14" s="42"/>
      <c r="G14" s="44"/>
      <c r="H14" s="1"/>
      <c r="J14" s="41">
        <v>11</v>
      </c>
      <c r="K14" s="123" t="e">
        <f t="shared" si="2"/>
        <v>#N/A</v>
      </c>
      <c r="L14" s="124"/>
      <c r="M14" s="55" t="e">
        <f t="shared" si="3"/>
        <v>#N/A</v>
      </c>
      <c r="N14" s="42"/>
      <c r="O14" s="42"/>
      <c r="P14" s="44"/>
      <c r="Q14" s="1"/>
      <c r="S14" s="41">
        <v>11</v>
      </c>
      <c r="T14" s="123" t="e">
        <f t="shared" si="4"/>
        <v>#N/A</v>
      </c>
      <c r="U14" s="124"/>
      <c r="V14" s="55" t="e">
        <f t="shared" si="5"/>
        <v>#N/A</v>
      </c>
      <c r="W14" s="42"/>
      <c r="X14" s="42"/>
      <c r="Y14" s="44"/>
      <c r="Z14" s="1"/>
      <c r="AB14" s="41">
        <v>11</v>
      </c>
      <c r="AC14" s="123" t="e">
        <f t="shared" si="6"/>
        <v>#N/A</v>
      </c>
      <c r="AD14" s="124"/>
      <c r="AE14" s="55" t="e">
        <f t="shared" si="7"/>
        <v>#N/A</v>
      </c>
      <c r="AF14" s="42"/>
      <c r="AG14" s="42"/>
      <c r="AH14" s="44"/>
      <c r="AI14" s="1"/>
    </row>
    <row r="15" spans="1:35" ht="31.5" hidden="1" customHeight="1" x14ac:dyDescent="0.3">
      <c r="A15" s="41">
        <v>12</v>
      </c>
      <c r="B15" s="123" t="e">
        <f t="shared" si="0"/>
        <v>#N/A</v>
      </c>
      <c r="C15" s="124"/>
      <c r="D15" s="55" t="e">
        <f t="shared" si="1"/>
        <v>#N/A</v>
      </c>
      <c r="E15" s="42"/>
      <c r="F15" s="42"/>
      <c r="G15" s="44"/>
      <c r="H15" s="1"/>
      <c r="J15" s="41">
        <v>12</v>
      </c>
      <c r="K15" s="123" t="e">
        <f t="shared" si="2"/>
        <v>#N/A</v>
      </c>
      <c r="L15" s="124"/>
      <c r="M15" s="55" t="e">
        <f t="shared" si="3"/>
        <v>#N/A</v>
      </c>
      <c r="N15" s="42"/>
      <c r="O15" s="42"/>
      <c r="P15" s="44"/>
      <c r="Q15" s="1"/>
      <c r="S15" s="41">
        <v>12</v>
      </c>
      <c r="T15" s="123" t="e">
        <f t="shared" si="4"/>
        <v>#N/A</v>
      </c>
      <c r="U15" s="124"/>
      <c r="V15" s="55" t="e">
        <f t="shared" si="5"/>
        <v>#N/A</v>
      </c>
      <c r="W15" s="42"/>
      <c r="X15" s="42"/>
      <c r="Y15" s="44"/>
      <c r="Z15" s="1"/>
      <c r="AB15" s="41">
        <v>12</v>
      </c>
      <c r="AC15" s="123" t="e">
        <f t="shared" si="6"/>
        <v>#N/A</v>
      </c>
      <c r="AD15" s="124"/>
      <c r="AE15" s="55" t="e">
        <f t="shared" si="7"/>
        <v>#N/A</v>
      </c>
      <c r="AF15" s="42"/>
      <c r="AG15" s="42"/>
      <c r="AH15" s="44"/>
      <c r="AI15" s="1"/>
    </row>
    <row r="16" spans="1:35" ht="31.5" hidden="1" customHeight="1" x14ac:dyDescent="0.3">
      <c r="A16" s="41">
        <v>13</v>
      </c>
      <c r="B16" s="123"/>
      <c r="C16" s="124"/>
      <c r="D16" s="43"/>
      <c r="E16" s="42"/>
      <c r="F16" s="42"/>
      <c r="G16" s="44"/>
      <c r="H16" s="1"/>
      <c r="J16" s="41">
        <v>13</v>
      </c>
      <c r="K16" s="123"/>
      <c r="L16" s="124"/>
      <c r="M16" s="43"/>
      <c r="N16" s="42"/>
      <c r="O16" s="42"/>
      <c r="P16" s="44"/>
      <c r="Q16" s="1"/>
      <c r="S16" s="41">
        <v>13</v>
      </c>
      <c r="T16" s="123"/>
      <c r="U16" s="124"/>
      <c r="V16" s="43"/>
      <c r="W16" s="42"/>
      <c r="X16" s="42"/>
      <c r="Y16" s="44"/>
      <c r="Z16" s="1"/>
      <c r="AB16" s="41">
        <v>13</v>
      </c>
      <c r="AC16" s="123"/>
      <c r="AD16" s="124"/>
      <c r="AE16" s="43"/>
      <c r="AF16" s="42"/>
      <c r="AG16" s="42"/>
      <c r="AH16" s="44"/>
      <c r="AI16" s="1"/>
    </row>
    <row r="17" spans="1:35" ht="31.5" hidden="1" customHeight="1" x14ac:dyDescent="0.3">
      <c r="A17" s="41">
        <v>14</v>
      </c>
      <c r="B17" s="123"/>
      <c r="C17" s="124"/>
      <c r="D17" s="47"/>
      <c r="E17" s="46"/>
      <c r="F17" s="46"/>
      <c r="G17" s="48"/>
      <c r="H17" s="1"/>
      <c r="J17" s="41">
        <v>14</v>
      </c>
      <c r="K17" s="123"/>
      <c r="L17" s="124"/>
      <c r="M17" s="47"/>
      <c r="N17" s="46"/>
      <c r="O17" s="46"/>
      <c r="P17" s="48"/>
      <c r="Q17" s="1"/>
      <c r="S17" s="41">
        <v>14</v>
      </c>
      <c r="T17" s="123"/>
      <c r="U17" s="124"/>
      <c r="V17" s="47"/>
      <c r="W17" s="46"/>
      <c r="X17" s="46"/>
      <c r="Y17" s="48"/>
      <c r="Z17" s="1"/>
      <c r="AB17" s="41">
        <v>14</v>
      </c>
      <c r="AC17" s="123"/>
      <c r="AD17" s="124"/>
      <c r="AE17" s="47"/>
      <c r="AF17" s="46"/>
      <c r="AG17" s="46"/>
      <c r="AH17" s="48"/>
      <c r="AI17" s="1"/>
    </row>
    <row r="18" spans="1:35" ht="31.5" hidden="1" customHeight="1" x14ac:dyDescent="0.3">
      <c r="A18" s="41">
        <v>15</v>
      </c>
      <c r="B18" s="123"/>
      <c r="C18" s="124"/>
      <c r="D18" s="43"/>
      <c r="E18" s="42"/>
      <c r="F18" s="42"/>
      <c r="G18" s="44"/>
      <c r="H18" s="1"/>
      <c r="J18" s="41">
        <v>15</v>
      </c>
      <c r="K18" s="123"/>
      <c r="L18" s="124"/>
      <c r="M18" s="43"/>
      <c r="N18" s="42"/>
      <c r="O18" s="42"/>
      <c r="P18" s="44"/>
      <c r="Q18" s="1"/>
      <c r="S18" s="41">
        <v>15</v>
      </c>
      <c r="T18" s="123"/>
      <c r="U18" s="124"/>
      <c r="V18" s="43"/>
      <c r="W18" s="42"/>
      <c r="X18" s="42"/>
      <c r="Y18" s="44"/>
      <c r="Z18" s="1"/>
      <c r="AB18" s="41">
        <v>15</v>
      </c>
      <c r="AC18" s="123"/>
      <c r="AD18" s="124"/>
      <c r="AE18" s="43"/>
      <c r="AF18" s="42"/>
      <c r="AG18" s="42"/>
      <c r="AH18" s="44"/>
      <c r="AI18" s="1"/>
    </row>
    <row r="19" spans="1:35" ht="31.5" hidden="1" customHeight="1" x14ac:dyDescent="0.3">
      <c r="A19" s="41">
        <v>16</v>
      </c>
      <c r="B19" s="123"/>
      <c r="C19" s="124"/>
      <c r="D19" s="43"/>
      <c r="E19" s="42"/>
      <c r="F19" s="42"/>
      <c r="G19" s="44"/>
      <c r="H19" s="1"/>
      <c r="J19" s="41">
        <v>16</v>
      </c>
      <c r="K19" s="123"/>
      <c r="L19" s="124"/>
      <c r="M19" s="43"/>
      <c r="N19" s="42"/>
      <c r="O19" s="42"/>
      <c r="P19" s="44"/>
      <c r="Q19" s="1"/>
      <c r="S19" s="41">
        <v>16</v>
      </c>
      <c r="T19" s="123"/>
      <c r="U19" s="124"/>
      <c r="V19" s="43"/>
      <c r="W19" s="42"/>
      <c r="X19" s="42"/>
      <c r="Y19" s="44"/>
      <c r="Z19" s="1"/>
      <c r="AB19" s="41">
        <v>16</v>
      </c>
      <c r="AC19" s="123"/>
      <c r="AD19" s="124"/>
      <c r="AE19" s="43"/>
      <c r="AF19" s="42"/>
      <c r="AG19" s="42"/>
      <c r="AH19" s="44"/>
      <c r="AI19" s="1"/>
    </row>
    <row r="20" spans="1:35" ht="31.5" hidden="1" customHeight="1" x14ac:dyDescent="0.3">
      <c r="A20" s="41">
        <v>17</v>
      </c>
      <c r="B20" s="123"/>
      <c r="C20" s="124"/>
      <c r="D20" s="43"/>
      <c r="E20" s="42"/>
      <c r="F20" s="42"/>
      <c r="G20" s="44"/>
      <c r="H20" s="1"/>
      <c r="J20" s="41">
        <v>17</v>
      </c>
      <c r="K20" s="123"/>
      <c r="L20" s="124"/>
      <c r="M20" s="43"/>
      <c r="N20" s="42"/>
      <c r="O20" s="42"/>
      <c r="P20" s="44"/>
      <c r="Q20" s="1"/>
      <c r="S20" s="41">
        <v>17</v>
      </c>
      <c r="T20" s="123"/>
      <c r="U20" s="124"/>
      <c r="V20" s="43"/>
      <c r="W20" s="42"/>
      <c r="X20" s="42"/>
      <c r="Y20" s="44"/>
      <c r="Z20" s="1"/>
      <c r="AB20" s="41">
        <v>17</v>
      </c>
      <c r="AC20" s="123"/>
      <c r="AD20" s="124"/>
      <c r="AE20" s="43"/>
      <c r="AF20" s="42"/>
      <c r="AG20" s="42"/>
      <c r="AH20" s="44"/>
      <c r="AI20" s="1"/>
    </row>
    <row r="21" spans="1:35" ht="31.5" hidden="1" customHeight="1" x14ac:dyDescent="0.3">
      <c r="A21" s="41">
        <v>18</v>
      </c>
      <c r="B21" s="123"/>
      <c r="C21" s="124"/>
      <c r="D21" s="49"/>
      <c r="E21" s="39"/>
      <c r="F21" s="39"/>
      <c r="G21" s="40"/>
      <c r="H21" s="1"/>
      <c r="J21" s="41">
        <v>18</v>
      </c>
      <c r="K21" s="123"/>
      <c r="L21" s="124"/>
      <c r="M21" s="49"/>
      <c r="N21" s="39"/>
      <c r="O21" s="39"/>
      <c r="P21" s="40"/>
      <c r="Q21" s="1"/>
      <c r="S21" s="41">
        <v>18</v>
      </c>
      <c r="T21" s="123"/>
      <c r="U21" s="124"/>
      <c r="V21" s="49"/>
      <c r="W21" s="39"/>
      <c r="X21" s="39"/>
      <c r="Y21" s="40"/>
      <c r="Z21" s="1"/>
      <c r="AB21" s="41">
        <v>18</v>
      </c>
      <c r="AC21" s="123"/>
      <c r="AD21" s="124"/>
      <c r="AE21" s="49"/>
      <c r="AF21" s="39"/>
      <c r="AG21" s="39"/>
      <c r="AH21" s="40"/>
      <c r="AI21" s="1"/>
    </row>
    <row r="22" spans="1:35" ht="31.5" hidden="1" customHeight="1" x14ac:dyDescent="0.3">
      <c r="A22" s="41">
        <v>19</v>
      </c>
      <c r="B22" s="135"/>
      <c r="C22" s="136"/>
      <c r="D22" s="43"/>
      <c r="E22" s="42"/>
      <c r="F22" s="42"/>
      <c r="G22" s="44"/>
      <c r="H22" s="1"/>
      <c r="J22" s="41">
        <v>19</v>
      </c>
      <c r="K22" s="135"/>
      <c r="L22" s="136"/>
      <c r="M22" s="43"/>
      <c r="N22" s="42"/>
      <c r="O22" s="42"/>
      <c r="P22" s="44"/>
      <c r="Q22" s="1"/>
      <c r="S22" s="41">
        <v>19</v>
      </c>
      <c r="T22" s="135"/>
      <c r="U22" s="136"/>
      <c r="V22" s="43"/>
      <c r="W22" s="42"/>
      <c r="X22" s="42"/>
      <c r="Y22" s="44"/>
      <c r="Z22" s="1"/>
      <c r="AB22" s="41">
        <v>19</v>
      </c>
      <c r="AC22" s="135"/>
      <c r="AD22" s="136"/>
      <c r="AE22" s="43"/>
      <c r="AF22" s="42"/>
      <c r="AG22" s="42"/>
      <c r="AH22" s="44"/>
      <c r="AI22" s="1"/>
    </row>
    <row r="23" spans="1:35" ht="31.5" hidden="1" customHeight="1" thickBot="1" x14ac:dyDescent="0.35">
      <c r="A23" s="50">
        <v>20</v>
      </c>
      <c r="B23" s="137"/>
      <c r="C23" s="138"/>
      <c r="D23" s="52"/>
      <c r="E23" s="51"/>
      <c r="F23" s="51"/>
      <c r="G23" s="53"/>
      <c r="H23" s="1"/>
      <c r="J23" s="50">
        <v>20</v>
      </c>
      <c r="K23" s="137"/>
      <c r="L23" s="138"/>
      <c r="M23" s="52"/>
      <c r="N23" s="51"/>
      <c r="O23" s="51"/>
      <c r="P23" s="53"/>
      <c r="Q23" s="1"/>
      <c r="S23" s="50">
        <v>20</v>
      </c>
      <c r="T23" s="137"/>
      <c r="U23" s="138"/>
      <c r="V23" s="52"/>
      <c r="W23" s="51"/>
      <c r="X23" s="51"/>
      <c r="Y23" s="53"/>
      <c r="Z23" s="1"/>
      <c r="AB23" s="50">
        <v>20</v>
      </c>
      <c r="AC23" s="137"/>
      <c r="AD23" s="138"/>
      <c r="AE23" s="52"/>
      <c r="AF23" s="51"/>
      <c r="AG23" s="51"/>
      <c r="AH23" s="53"/>
      <c r="AI23" s="1"/>
    </row>
    <row r="24" spans="1:35" ht="33.75" customHeight="1" x14ac:dyDescent="0.4">
      <c r="A24" s="139" t="s">
        <v>39</v>
      </c>
      <c r="B24" s="139"/>
      <c r="C24" s="139"/>
      <c r="D24" s="134" t="s">
        <v>40</v>
      </c>
      <c r="E24" s="134"/>
      <c r="F24" s="134"/>
      <c r="J24" s="139" t="s">
        <v>39</v>
      </c>
      <c r="K24" s="139"/>
      <c r="L24" s="139"/>
      <c r="M24" s="134" t="s">
        <v>40</v>
      </c>
      <c r="N24" s="134"/>
      <c r="O24" s="134"/>
      <c r="S24" s="139" t="s">
        <v>39</v>
      </c>
      <c r="T24" s="139"/>
      <c r="U24" s="139"/>
      <c r="V24" s="134" t="s">
        <v>40</v>
      </c>
      <c r="W24" s="134"/>
      <c r="X24" s="134"/>
      <c r="AB24" s="139" t="s">
        <v>39</v>
      </c>
      <c r="AC24" s="139"/>
      <c r="AD24" s="139"/>
      <c r="AE24" s="134" t="s">
        <v>40</v>
      </c>
      <c r="AF24" s="134"/>
      <c r="AG24" s="134"/>
    </row>
    <row r="27" spans="1:35" x14ac:dyDescent="0.25">
      <c r="A27" t="s">
        <v>32</v>
      </c>
      <c r="B27" t="s">
        <v>33</v>
      </c>
      <c r="J27" t="s">
        <v>32</v>
      </c>
      <c r="K27" t="s">
        <v>33</v>
      </c>
      <c r="S27" t="s">
        <v>32</v>
      </c>
      <c r="T27" t="s">
        <v>33</v>
      </c>
      <c r="AB27" t="s">
        <v>32</v>
      </c>
      <c r="AC27" t="s">
        <v>33</v>
      </c>
    </row>
    <row r="28" spans="1:35" x14ac:dyDescent="0.25">
      <c r="A28">
        <f>'12 družstiev Pretek č. 1'!C6</f>
        <v>0</v>
      </c>
      <c r="B28" t="str">
        <f>'12 družstiev Pretek č. 1'!C5</f>
        <v>Cibulková Eva</v>
      </c>
      <c r="C28" t="str">
        <f>'12 družstiev Pretek č. 1'!$B$5</f>
        <v xml:space="preserve"> Šaľa</v>
      </c>
      <c r="D28">
        <v>1</v>
      </c>
      <c r="E28" t="str">
        <f>VLOOKUP($D28,$A$28:$B$39,COLUMN($B$28:$B$39),0)</f>
        <v>Halušková Lucia</v>
      </c>
      <c r="F28" t="str">
        <f>VLOOKUP($D28,$A$28:$C$39,COLUMN($C$28:$C$39),0)</f>
        <v>Turčianske Teplice</v>
      </c>
      <c r="J28">
        <f>'12 družstiev Pretek č. 1'!F6</f>
        <v>0</v>
      </c>
      <c r="K28" t="str">
        <f>'12 družstiev Pretek č. 1'!F5</f>
        <v>Cibulková Eva</v>
      </c>
      <c r="L28" t="str">
        <f>'12 družstiev Pretek č. 1'!$B$5</f>
        <v xml:space="preserve"> Šaľa</v>
      </c>
      <c r="M28">
        <v>1</v>
      </c>
      <c r="N28" t="str">
        <f>VLOOKUP($M28,$J$28:$K$39,COLUMN($B$28:$B$39),0)</f>
        <v>Petőová Erika</v>
      </c>
      <c r="O28" t="str">
        <f>VLOOKUP($M28,$J$28:$L$39,COLUMN($C$28:$C$39),0)</f>
        <v>Komárno</v>
      </c>
      <c r="S28">
        <f>'12 družstiev Pretek č. 1'!I6</f>
        <v>0</v>
      </c>
      <c r="T28" t="str">
        <f>'12 družstiev Pretek č. 1'!I5</f>
        <v>Cibulková Eva</v>
      </c>
      <c r="U28" t="str">
        <f>'12 družstiev Pretek č. 1'!$B$5</f>
        <v xml:space="preserve"> Šaľa</v>
      </c>
      <c r="V28">
        <v>1</v>
      </c>
      <c r="W28" t="str">
        <f>VLOOKUP($V28,$S$28:$T$39,COLUMN($B$28:$B$39),0)</f>
        <v>Jančošková Eva</v>
      </c>
      <c r="X28" t="str">
        <f>VLOOKUP($V28,$S$28:$U$39,COLUMN($C$28:$C$39),0)</f>
        <v>Zvolen</v>
      </c>
      <c r="AB28">
        <f>'12 družstiev Pretek č. 1'!L6</f>
        <v>0</v>
      </c>
      <c r="AC28" t="str">
        <f>'12 družstiev Pretek č. 1'!L5</f>
        <v>Cibulková Eva</v>
      </c>
      <c r="AD28" t="str">
        <f>'12 družstiev Pretek č. 1'!$B$5</f>
        <v xml:space="preserve"> Šaľa</v>
      </c>
      <c r="AE28">
        <v>1</v>
      </c>
      <c r="AF28" t="str">
        <f>VLOOKUP($AE28,$AB$28:$AC$39,COLUMN($B$28:$B$39),0)</f>
        <v>Nagyová Zuzana</v>
      </c>
      <c r="AG28" t="str">
        <f>VLOOKUP($AE28,$AB$28:$AD$39,COLUMN($C$28:$C$39),0)</f>
        <v>Košice</v>
      </c>
    </row>
    <row r="29" spans="1:35" x14ac:dyDescent="0.25">
      <c r="A29">
        <f>'12 družstiev Pretek č. 1'!C8</f>
        <v>0</v>
      </c>
      <c r="B29" t="str">
        <f>'12 družstiev Pretek č. 1'!C7</f>
        <v>Cibulková Martina</v>
      </c>
      <c r="C29" t="str">
        <f>'12 družstiev Pretek č. 1'!$B$7</f>
        <v xml:space="preserve"> Ružomberok</v>
      </c>
      <c r="D29">
        <v>2</v>
      </c>
      <c r="E29" t="str">
        <f t="shared" ref="E29:E39" si="8">VLOOKUP($D29,$A$28:$B$39,COLUMN($B$28:$B$39),0)</f>
        <v>Petőová Erika</v>
      </c>
      <c r="F29" t="str">
        <f t="shared" ref="F29:F39" si="9">VLOOKUP($D29,$A$28:$C$39,COLUMN($C$28:$C$39),0)</f>
        <v>Komárno</v>
      </c>
      <c r="J29">
        <f>'12 družstiev Pretek č. 1'!F8</f>
        <v>0</v>
      </c>
      <c r="K29" t="str">
        <f>'12 družstiev Pretek č. 1'!F7</f>
        <v>Cibulková Martina</v>
      </c>
      <c r="L29" t="str">
        <f>'12 družstiev Pretek č. 1'!$B$7</f>
        <v xml:space="preserve"> Ružomberok</v>
      </c>
      <c r="M29">
        <v>2</v>
      </c>
      <c r="N29" t="str">
        <f t="shared" ref="N29:N39" si="10">VLOOKUP($M29,$J$28:$K$39,COLUMN($B$28:$B$39),0)</f>
        <v>Halušková Lucia</v>
      </c>
      <c r="O29" t="str">
        <f t="shared" ref="O29:O39" si="11">VLOOKUP($M29,$J$28:$L$39,COLUMN($C$28:$C$39),0)</f>
        <v>Turčianske Teplice</v>
      </c>
      <c r="S29">
        <f>'12 družstiev Pretek č. 1'!I8</f>
        <v>0</v>
      </c>
      <c r="T29" t="str">
        <f>'12 družstiev Pretek č. 1'!I7</f>
        <v>Cibulková Martina</v>
      </c>
      <c r="U29" t="str">
        <f>'12 družstiev Pretek č. 1'!$B$7</f>
        <v xml:space="preserve"> Ružomberok</v>
      </c>
      <c r="V29">
        <v>2</v>
      </c>
      <c r="W29" t="str">
        <f t="shared" ref="W29:W39" si="12">VLOOKUP($V29,$S$28:$T$39,COLUMN($B$28:$B$39),0)</f>
        <v>Krivjanská Mirka</v>
      </c>
      <c r="X29" t="str">
        <f t="shared" ref="X29:X39" si="13">VLOOKUP($V29,$S$28:$U$39,COLUMN($C$28:$C$39),0)</f>
        <v>Spišská Nová Ves</v>
      </c>
      <c r="AB29">
        <f>'12 družstiev Pretek č. 1'!L8</f>
        <v>0</v>
      </c>
      <c r="AC29" t="str">
        <f>'12 družstiev Pretek č. 1'!L7</f>
        <v>Cibulková Martina</v>
      </c>
      <c r="AD29" t="str">
        <f>'12 družstiev Pretek č. 1'!$B$7</f>
        <v xml:space="preserve"> Ružomberok</v>
      </c>
      <c r="AE29">
        <v>2</v>
      </c>
      <c r="AF29" t="str">
        <f t="shared" ref="AF29:AF39" si="14">VLOOKUP($AE29,$AB$28:$AC$39,COLUMN($B$28:$B$39),0)</f>
        <v>Petőová Erika</v>
      </c>
      <c r="AG29" t="str">
        <f t="shared" ref="AG29:AG39" si="15">VLOOKUP($AE29,$AB$28:$AD$39,COLUMN($C$28:$C$39),0)</f>
        <v>Komárno</v>
      </c>
    </row>
    <row r="30" spans="1:35" x14ac:dyDescent="0.25">
      <c r="A30">
        <f>'12 družstiev Pretek č. 1'!C10</f>
        <v>1</v>
      </c>
      <c r="B30" t="str">
        <f>'12 družstiev Pretek č. 1'!C9</f>
        <v>Halušková Lucia</v>
      </c>
      <c r="C30" t="str">
        <f>'12 družstiev Pretek č. 1'!$B$9</f>
        <v>Turčianske Teplice</v>
      </c>
      <c r="D30">
        <v>3</v>
      </c>
      <c r="E30" t="str">
        <f t="shared" si="8"/>
        <v>Nagyová Zuzana</v>
      </c>
      <c r="F30" t="str">
        <f t="shared" si="9"/>
        <v>Košice</v>
      </c>
      <c r="J30">
        <f>'12 družstiev Pretek č. 1'!F10</f>
        <v>2</v>
      </c>
      <c r="K30" t="str">
        <f>'12 družstiev Pretek č. 1'!F9</f>
        <v>Halušková Lucia</v>
      </c>
      <c r="L30" t="str">
        <f>'12 družstiev Pretek č. 1'!$B$9</f>
        <v>Turčianske Teplice</v>
      </c>
      <c r="M30">
        <v>3</v>
      </c>
      <c r="N30" t="str">
        <f t="shared" si="10"/>
        <v>Nagyová Zuzana</v>
      </c>
      <c r="O30" t="str">
        <f t="shared" si="11"/>
        <v>Košice</v>
      </c>
      <c r="S30">
        <f>'12 družstiev Pretek č. 1'!I10</f>
        <v>3</v>
      </c>
      <c r="T30" t="str">
        <f>'12 družstiev Pretek č. 1'!I9</f>
        <v>Halušková Lucia</v>
      </c>
      <c r="U30" t="str">
        <f>'12 družstiev Pretek č. 1'!$B$9</f>
        <v>Turčianske Teplice</v>
      </c>
      <c r="V30">
        <v>3</v>
      </c>
      <c r="W30" t="str">
        <f t="shared" si="12"/>
        <v>Halušková Lucia</v>
      </c>
      <c r="X30" t="str">
        <f t="shared" si="13"/>
        <v>Turčianske Teplice</v>
      </c>
      <c r="AB30">
        <f>'12 družstiev Pretek č. 1'!L10</f>
        <v>4</v>
      </c>
      <c r="AC30" t="str">
        <f>'12 družstiev Pretek č. 1'!L9</f>
        <v>Halušková Lucia</v>
      </c>
      <c r="AD30" t="str">
        <f>'12 družstiev Pretek č. 1'!$B$9</f>
        <v>Turčianske Teplice</v>
      </c>
      <c r="AE30">
        <v>3</v>
      </c>
      <c r="AF30" t="str">
        <f t="shared" si="14"/>
        <v>Jančošková Eva</v>
      </c>
      <c r="AG30" t="str">
        <f t="shared" si="15"/>
        <v>Zvolen</v>
      </c>
    </row>
    <row r="31" spans="1:35" x14ac:dyDescent="0.25">
      <c r="A31">
        <f>'12 družstiev Pretek č. 1'!C12</f>
        <v>0</v>
      </c>
      <c r="B31" t="str">
        <f>'12 družstiev Pretek č. 1'!C11</f>
        <v>Jančošková Eva</v>
      </c>
      <c r="C31" t="str">
        <f>'12 družstiev Pretek č. 1'!$B$11</f>
        <v>Zvolen</v>
      </c>
      <c r="D31">
        <v>4</v>
      </c>
      <c r="E31" t="e">
        <f t="shared" si="8"/>
        <v>#N/A</v>
      </c>
      <c r="F31" t="e">
        <f t="shared" si="9"/>
        <v>#N/A</v>
      </c>
      <c r="J31">
        <f>'12 družstiev Pretek č. 1'!F12</f>
        <v>0</v>
      </c>
      <c r="K31" t="str">
        <f>'12 družstiev Pretek č. 1'!F11</f>
        <v>Jančošková Eva</v>
      </c>
      <c r="L31" t="str">
        <f>'12 družstiev Pretek č. 1'!$B$11</f>
        <v>Zvolen</v>
      </c>
      <c r="M31">
        <v>4</v>
      </c>
      <c r="N31" t="e">
        <f t="shared" si="10"/>
        <v>#N/A</v>
      </c>
      <c r="O31" t="e">
        <f t="shared" si="11"/>
        <v>#N/A</v>
      </c>
      <c r="S31">
        <f>'12 družstiev Pretek č. 1'!I12</f>
        <v>1</v>
      </c>
      <c r="T31" t="str">
        <f>'12 družstiev Pretek č. 1'!I11</f>
        <v>Jančošková Eva</v>
      </c>
      <c r="U31" t="str">
        <f>'12 družstiev Pretek č. 1'!$B$11</f>
        <v>Zvolen</v>
      </c>
      <c r="V31">
        <v>4</v>
      </c>
      <c r="W31" t="str">
        <f t="shared" si="12"/>
        <v>Nagyová Zuzana</v>
      </c>
      <c r="X31" t="str">
        <f t="shared" si="13"/>
        <v>Košice</v>
      </c>
      <c r="AB31">
        <f>'12 družstiev Pretek č. 1'!L12</f>
        <v>3</v>
      </c>
      <c r="AC31" t="str">
        <f>'12 družstiev Pretek č. 1'!L11</f>
        <v>Jančošková Eva</v>
      </c>
      <c r="AD31" t="str">
        <f>'12 družstiev Pretek č. 1'!$B$11</f>
        <v>Zvolen</v>
      </c>
      <c r="AE31">
        <v>4</v>
      </c>
      <c r="AF31" t="str">
        <f t="shared" si="14"/>
        <v>Halušková Lucia</v>
      </c>
      <c r="AG31" t="str">
        <f t="shared" si="15"/>
        <v>Turčianske Teplice</v>
      </c>
    </row>
    <row r="32" spans="1:35" x14ac:dyDescent="0.25">
      <c r="A32">
        <f>'12 družstiev Pretek č. 1'!C14</f>
        <v>0</v>
      </c>
      <c r="B32" t="str">
        <f>'12 družstiev Pretek č. 1'!C13</f>
        <v>Krivjanská Mirka</v>
      </c>
      <c r="C32" t="str">
        <f>'12 družstiev Pretek č. 1'!$B$13</f>
        <v>Spišská Nová Ves</v>
      </c>
      <c r="D32">
        <v>5</v>
      </c>
      <c r="E32" t="e">
        <f t="shared" si="8"/>
        <v>#N/A</v>
      </c>
      <c r="F32" t="e">
        <f t="shared" si="9"/>
        <v>#N/A</v>
      </c>
      <c r="J32">
        <f>'12 družstiev Pretek č. 1'!F14</f>
        <v>0</v>
      </c>
      <c r="K32" t="str">
        <f>'12 družstiev Pretek č. 1'!F13</f>
        <v>Krivjanská Mirka</v>
      </c>
      <c r="L32" t="str">
        <f>'12 družstiev Pretek č. 1'!$B$13</f>
        <v>Spišská Nová Ves</v>
      </c>
      <c r="M32">
        <v>5</v>
      </c>
      <c r="N32" t="e">
        <f t="shared" si="10"/>
        <v>#N/A</v>
      </c>
      <c r="O32" t="e">
        <f t="shared" si="11"/>
        <v>#N/A</v>
      </c>
      <c r="S32">
        <f>'12 družstiev Pretek č. 1'!I14</f>
        <v>2</v>
      </c>
      <c r="T32" t="str">
        <f>'12 družstiev Pretek č. 1'!I13</f>
        <v>Krivjanská Mirka</v>
      </c>
      <c r="U32" t="str">
        <f>'12 družstiev Pretek č. 1'!$B$13</f>
        <v>Spišská Nová Ves</v>
      </c>
      <c r="V32">
        <v>5</v>
      </c>
      <c r="W32" t="str">
        <f t="shared" si="12"/>
        <v>Petőová Erika</v>
      </c>
      <c r="X32" t="str">
        <f t="shared" si="13"/>
        <v>Komárno</v>
      </c>
      <c r="AB32">
        <f>'12 družstiev Pretek č. 1'!L14</f>
        <v>5</v>
      </c>
      <c r="AC32" t="str">
        <f>'12 družstiev Pretek č. 1'!L13</f>
        <v>Krivjanská Mirka</v>
      </c>
      <c r="AD32" t="str">
        <f>'12 družstiev Pretek č. 1'!$B$13</f>
        <v>Spišská Nová Ves</v>
      </c>
      <c r="AE32">
        <v>5</v>
      </c>
      <c r="AF32" t="str">
        <f t="shared" si="14"/>
        <v>Krivjanská Mirka</v>
      </c>
      <c r="AG32" t="str">
        <f t="shared" si="15"/>
        <v>Spišská Nová Ves</v>
      </c>
    </row>
    <row r="33" spans="1:33" x14ac:dyDescent="0.25">
      <c r="A33">
        <f>'12 družstiev Pretek č. 1'!C16</f>
        <v>3</v>
      </c>
      <c r="B33" t="str">
        <f>'12 družstiev Pretek č. 1'!C15</f>
        <v>Nagyová Zuzana</v>
      </c>
      <c r="C33" t="str">
        <f>'12 družstiev Pretek č. 1'!$B$15</f>
        <v>Košice</v>
      </c>
      <c r="D33">
        <v>6</v>
      </c>
      <c r="E33" t="e">
        <f t="shared" si="8"/>
        <v>#N/A</v>
      </c>
      <c r="F33" t="e">
        <f t="shared" si="9"/>
        <v>#N/A</v>
      </c>
      <c r="J33">
        <f>'12 družstiev Pretek č. 1'!F16</f>
        <v>3</v>
      </c>
      <c r="K33" t="str">
        <f>'12 družstiev Pretek č. 1'!F15</f>
        <v>Nagyová Zuzana</v>
      </c>
      <c r="L33" t="str">
        <f>'12 družstiev Pretek č. 1'!$B$15</f>
        <v>Košice</v>
      </c>
      <c r="M33">
        <v>6</v>
      </c>
      <c r="N33" t="e">
        <f t="shared" si="10"/>
        <v>#N/A</v>
      </c>
      <c r="O33" t="e">
        <f t="shared" si="11"/>
        <v>#N/A</v>
      </c>
      <c r="S33">
        <f>'12 družstiev Pretek č. 1'!I16</f>
        <v>4</v>
      </c>
      <c r="T33" t="str">
        <f>'12 družstiev Pretek č. 1'!I15</f>
        <v>Nagyová Zuzana</v>
      </c>
      <c r="U33" t="str">
        <f>'12 družstiev Pretek č. 1'!$B$15</f>
        <v>Košice</v>
      </c>
      <c r="V33">
        <v>6</v>
      </c>
      <c r="W33" t="e">
        <f t="shared" si="12"/>
        <v>#N/A</v>
      </c>
      <c r="X33" t="e">
        <f t="shared" si="13"/>
        <v>#N/A</v>
      </c>
      <c r="AB33">
        <f>'12 družstiev Pretek č. 1'!L16</f>
        <v>1</v>
      </c>
      <c r="AC33" t="str">
        <f>'12 družstiev Pretek č. 1'!L15</f>
        <v>Nagyová Zuzana</v>
      </c>
      <c r="AD33" t="str">
        <f>'12 družstiev Pretek č. 1'!$B$15</f>
        <v>Košice</v>
      </c>
      <c r="AE33">
        <v>6</v>
      </c>
      <c r="AF33" t="e">
        <f t="shared" si="14"/>
        <v>#N/A</v>
      </c>
      <c r="AG33" t="e">
        <f t="shared" si="15"/>
        <v>#N/A</v>
      </c>
    </row>
    <row r="34" spans="1:33" x14ac:dyDescent="0.25">
      <c r="A34">
        <f>'12 družstiev Pretek č. 1'!C18</f>
        <v>2</v>
      </c>
      <c r="B34" t="str">
        <f>'12 družstiev Pretek č. 1'!C17</f>
        <v>Petőová Erika</v>
      </c>
      <c r="C34" t="str">
        <f>'12 družstiev Pretek č. 1'!$B$17</f>
        <v>Komárno</v>
      </c>
      <c r="D34">
        <v>7</v>
      </c>
      <c r="E34" t="e">
        <f t="shared" si="8"/>
        <v>#N/A</v>
      </c>
      <c r="F34" t="e">
        <f t="shared" si="9"/>
        <v>#N/A</v>
      </c>
      <c r="J34">
        <f>'12 družstiev Pretek č. 1'!F18</f>
        <v>1</v>
      </c>
      <c r="K34" t="str">
        <f>'12 družstiev Pretek č. 1'!F17</f>
        <v>Petőová Erika</v>
      </c>
      <c r="L34" t="str">
        <f>'12 družstiev Pretek č. 1'!$B$17</f>
        <v>Komárno</v>
      </c>
      <c r="M34">
        <v>7</v>
      </c>
      <c r="N34" t="e">
        <f t="shared" si="10"/>
        <v>#N/A</v>
      </c>
      <c r="O34" t="e">
        <f t="shared" si="11"/>
        <v>#N/A</v>
      </c>
      <c r="S34">
        <f>'12 družstiev Pretek č. 1'!I18</f>
        <v>5</v>
      </c>
      <c r="T34" t="str">
        <f>'12 družstiev Pretek č. 1'!I17</f>
        <v>Petőová Erika</v>
      </c>
      <c r="U34" t="str">
        <f>'12 družstiev Pretek č. 1'!$B$17</f>
        <v>Komárno</v>
      </c>
      <c r="V34">
        <v>7</v>
      </c>
      <c r="W34" t="e">
        <f t="shared" si="12"/>
        <v>#N/A</v>
      </c>
      <c r="X34" t="e">
        <f t="shared" si="13"/>
        <v>#N/A</v>
      </c>
      <c r="AB34">
        <f>'12 družstiev Pretek č. 1'!L18</f>
        <v>2</v>
      </c>
      <c r="AC34" t="str">
        <f>'12 družstiev Pretek č. 1'!L17</f>
        <v>Petőová Erika</v>
      </c>
      <c r="AD34" t="str">
        <f>'12 družstiev Pretek č. 1'!$B$17</f>
        <v>Komárno</v>
      </c>
      <c r="AE34">
        <v>7</v>
      </c>
      <c r="AF34" t="e">
        <f t="shared" si="14"/>
        <v>#N/A</v>
      </c>
      <c r="AG34" t="e">
        <f t="shared" si="15"/>
        <v>#N/A</v>
      </c>
    </row>
    <row r="35" spans="1:33" x14ac:dyDescent="0.25">
      <c r="A35">
        <f>'12 družstiev Pretek č. 1'!C20</f>
        <v>0</v>
      </c>
      <c r="B35" t="str">
        <f>'12 družstiev Pretek č. 1'!C19</f>
        <v>Petőczová Sandra</v>
      </c>
      <c r="C35" t="str">
        <f>'12 družstiev Pretek č. 1'!$B$19</f>
        <v>Veľké Kapušany</v>
      </c>
      <c r="D35">
        <v>8</v>
      </c>
      <c r="E35" t="e">
        <f t="shared" si="8"/>
        <v>#N/A</v>
      </c>
      <c r="F35" t="e">
        <f t="shared" si="9"/>
        <v>#N/A</v>
      </c>
      <c r="J35">
        <f>'12 družstiev Pretek č. 1'!F20</f>
        <v>0</v>
      </c>
      <c r="K35" t="str">
        <f>'12 družstiev Pretek č. 1'!F19</f>
        <v>Petőczová Sandra</v>
      </c>
      <c r="L35" t="str">
        <f>'12 družstiev Pretek č. 1'!$B$19</f>
        <v>Veľké Kapušany</v>
      </c>
      <c r="M35">
        <v>8</v>
      </c>
      <c r="N35" t="e">
        <f t="shared" si="10"/>
        <v>#N/A</v>
      </c>
      <c r="O35" t="e">
        <f t="shared" si="11"/>
        <v>#N/A</v>
      </c>
      <c r="S35">
        <f>'12 družstiev Pretek č. 1'!I20</f>
        <v>0</v>
      </c>
      <c r="T35" t="str">
        <f>'12 družstiev Pretek č. 1'!I19</f>
        <v>Petőczová Sandra</v>
      </c>
      <c r="U35" t="str">
        <f>'12 družstiev Pretek č. 1'!$B$19</f>
        <v>Veľké Kapušany</v>
      </c>
      <c r="V35">
        <v>8</v>
      </c>
      <c r="W35" t="e">
        <f t="shared" si="12"/>
        <v>#N/A</v>
      </c>
      <c r="X35" t="e">
        <f t="shared" si="13"/>
        <v>#N/A</v>
      </c>
      <c r="AB35">
        <f>'12 družstiev Pretek č. 1'!L20</f>
        <v>0</v>
      </c>
      <c r="AC35" t="str">
        <f>'12 družstiev Pretek č. 1'!L19</f>
        <v>Petőczová Sandra</v>
      </c>
      <c r="AD35" t="str">
        <f>'12 družstiev Pretek č. 1'!$B$19</f>
        <v>Veľké Kapušany</v>
      </c>
      <c r="AE35">
        <v>8</v>
      </c>
      <c r="AF35" t="e">
        <f t="shared" si="14"/>
        <v>#N/A</v>
      </c>
      <c r="AG35" t="e">
        <f t="shared" si="15"/>
        <v>#N/A</v>
      </c>
    </row>
    <row r="36" spans="1:33" x14ac:dyDescent="0.25">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e">
        <f t="shared" si="14"/>
        <v>#N/A</v>
      </c>
      <c r="AG36" t="e">
        <f t="shared" si="15"/>
        <v>#N/A</v>
      </c>
    </row>
    <row r="37" spans="1:33" x14ac:dyDescent="0.25">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5">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5">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P1"/>
    <mergeCell ref="K2:M2"/>
    <mergeCell ref="N2:P2"/>
    <mergeCell ref="K3:L3"/>
    <mergeCell ref="K4:L4"/>
    <mergeCell ref="K5:L5"/>
    <mergeCell ref="K6:L6"/>
    <mergeCell ref="K7:L7"/>
    <mergeCell ref="K8:L8"/>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s>
  <pageMargins left="0.7" right="0.7" top="0.75" bottom="0.75" header="0.3" footer="0.3"/>
  <pageSetup paperSize="9" scale="75" orientation="portrait" horizontalDpi="4294967293" verticalDpi="4294967293"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Zoznam tímov a pretekárov</vt:lpstr>
      <vt:lpstr>12 družstiev Pretek č. 1</vt:lpstr>
      <vt:lpstr>Vazne listky 1.Pretek</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SRZ</cp:lastModifiedBy>
  <cp:lastPrinted>2021-05-07T16:57:38Z</cp:lastPrinted>
  <dcterms:created xsi:type="dcterms:W3CDTF">2006-09-08T20:43:32Z</dcterms:created>
  <dcterms:modified xsi:type="dcterms:W3CDTF">2021-08-26T06:43:02Z</dcterms:modified>
</cp:coreProperties>
</file>