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codeName="Tento_zošit" defaultThemeVersion="124226"/>
  <mc:AlternateContent xmlns:mc="http://schemas.openxmlformats.org/markup-compatibility/2006">
    <mc:Choice Requires="x15">
      <x15ac:absPath xmlns:x15ac="http://schemas.microsoft.com/office/spreadsheetml/2010/11/ac" url="C:\Users\User\Documents\Ryby\Výsledky 2021\Plávaná\"/>
    </mc:Choice>
  </mc:AlternateContent>
  <xr:revisionPtr revIDLastSave="0" documentId="13_ncr:1_{D92D78D5-1481-4C9B-BC5C-B40B420E942F}" xr6:coauthVersionLast="47" xr6:coauthVersionMax="47" xr10:uidLastSave="{00000000-0000-0000-0000-000000000000}"/>
  <bookViews>
    <workbookView xWindow="-108" yWindow="-108" windowWidth="23256" windowHeight="12576" tabRatio="851" firstSheet="5" activeTab="8" xr2:uid="{00000000-000D-0000-FFFF-FFFF00000000}"/>
  </bookViews>
  <sheets>
    <sheet name="Zoznam tímov a pretekárov" sheetId="63" r:id="rId1"/>
    <sheet name="Priebežné poradie po 1. a 2. k." sheetId="62" state="hidden" r:id="rId2"/>
    <sheet name="12 družstiev Pretek č. 3" sheetId="66" state="hidden" r:id="rId3"/>
    <sheet name="12 družstiev Pretek č. 4" sheetId="68" state="hidden" r:id="rId4"/>
    <sheet name="Priebežné poradie po 3. a 4 " sheetId="69" state="hidden" r:id="rId5"/>
    <sheet name="14 družstiev Pretek č. 1" sheetId="91" r:id="rId6"/>
    <sheet name="14 družstiev Pretek č. 2" sheetId="65" r:id="rId7"/>
    <sheet name="14 družstiev Pretek č.3" sheetId="84" r:id="rId8"/>
    <sheet name="14 družstiev Pretek č.4" sheetId="85" r:id="rId9"/>
    <sheet name="14 družstiev Pretek č.5" sheetId="86" r:id="rId10"/>
    <sheet name="14 družstiev Pretek č.6" sheetId="87" r:id="rId11"/>
    <sheet name="vazne 1.pretek" sheetId="72" r:id="rId12"/>
    <sheet name="vazne 2.pretek" sheetId="71" r:id="rId13"/>
    <sheet name="vazne 3.pretek " sheetId="80" r:id="rId14"/>
    <sheet name="vazne 4.pretek " sheetId="88" r:id="rId15"/>
    <sheet name="vazne 5.pretek " sheetId="89" r:id="rId16"/>
    <sheet name="vazne 6.pretek " sheetId="90" r:id="rId17"/>
    <sheet name="Sheet2" sheetId="73" state="hidden" r:id="rId18"/>
    <sheet name="Sheet1" sheetId="74" state="hidden" r:id="rId19"/>
  </sheets>
  <definedNames>
    <definedName name="_xlnm.Print_Area" localSheetId="2">'12 družstiev Pretek č. 3'!$A$1:$V$29</definedName>
    <definedName name="_xlnm.Print_Area" localSheetId="3">'12 družstiev Pretek č. 4'!$A$1:$V$29</definedName>
    <definedName name="_xlnm.Print_Area" localSheetId="5">'14 družstiev Pretek č. 1'!$A$1:$V$39</definedName>
    <definedName name="_xlnm.Print_Area" localSheetId="6">'14 družstiev Pretek č. 2'!$A$1:$V$39</definedName>
    <definedName name="_xlnm.Print_Area" localSheetId="7">'14 družstiev Pretek č.3'!$A$1:$V$39</definedName>
    <definedName name="_xlnm.Print_Area" localSheetId="8">'14 družstiev Pretek č.4'!$A$1:$V$39</definedName>
    <definedName name="_xlnm.Print_Area" localSheetId="9">'14 družstiev Pretek č.5'!$A$1:$V$39</definedName>
    <definedName name="_xlnm.Print_Area" localSheetId="10">'14 družstiev Pretek č.6'!$A$1:$V$39</definedName>
    <definedName name="_xlnm.Print_Area" localSheetId="1">'Priebežné poradie po 1. a 2. k.'!$A$1:$Q$17</definedName>
    <definedName name="_xlnm.Print_Area" localSheetId="4">'Priebežné poradie po 3. a 4 '!$A$1:$Q$17</definedName>
    <definedName name="_xlnm.Print_Area" localSheetId="11">'vazne 1.pretek'!$A$1:$AH$24</definedName>
    <definedName name="_xlnm.Print_Area" localSheetId="12">'vazne 2.pretek'!$A$1:$AH$24</definedName>
    <definedName name="_xlnm.Print_Area" localSheetId="13">'vazne 3.pretek '!$A$1:$AH$24</definedName>
    <definedName name="_xlnm.Print_Area" localSheetId="14">'vazne 4.pretek '!$A$1:$AH$24</definedName>
    <definedName name="_xlnm.Print_Area" localSheetId="15">'vazne 5.pretek '!$A$1:$AH$24</definedName>
    <definedName name="_xlnm.Print_Area" localSheetId="16">'vazne 6.pretek '!$A$1:$AH$24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44" i="72" l="1"/>
  <c r="AB44" i="72"/>
  <c r="AC43" i="72"/>
  <c r="AB43" i="72"/>
  <c r="AC42" i="72"/>
  <c r="AB42" i="72"/>
  <c r="AC41" i="72"/>
  <c r="AB41" i="72"/>
  <c r="AC40" i="72"/>
  <c r="AB40" i="72"/>
  <c r="AC39" i="72"/>
  <c r="AB39" i="72"/>
  <c r="AC38" i="72"/>
  <c r="AB38" i="72"/>
  <c r="AC37" i="72"/>
  <c r="AB37" i="72"/>
  <c r="AC36" i="72"/>
  <c r="AB36" i="72"/>
  <c r="AC35" i="72"/>
  <c r="AB35" i="72"/>
  <c r="AC34" i="72"/>
  <c r="AB34" i="72"/>
  <c r="AC33" i="72"/>
  <c r="AB33" i="72"/>
  <c r="AC32" i="72"/>
  <c r="AB32" i="72"/>
  <c r="AC31" i="72"/>
  <c r="AB31" i="72"/>
  <c r="AC30" i="72"/>
  <c r="AB30" i="72"/>
  <c r="AC29" i="72"/>
  <c r="AB29" i="72"/>
  <c r="AC28" i="72"/>
  <c r="AB28" i="72"/>
  <c r="T44" i="72"/>
  <c r="S44" i="72"/>
  <c r="T43" i="72"/>
  <c r="S43" i="72"/>
  <c r="T42" i="72"/>
  <c r="S42" i="72"/>
  <c r="T41" i="72"/>
  <c r="S41" i="72"/>
  <c r="T40" i="72"/>
  <c r="S40" i="72"/>
  <c r="T39" i="72"/>
  <c r="S39" i="72"/>
  <c r="T38" i="72"/>
  <c r="S38" i="72"/>
  <c r="T37" i="72"/>
  <c r="S37" i="72"/>
  <c r="T36" i="72"/>
  <c r="S36" i="72"/>
  <c r="T35" i="72"/>
  <c r="S35" i="72"/>
  <c r="T34" i="72"/>
  <c r="S34" i="72"/>
  <c r="T33" i="72"/>
  <c r="S33" i="72"/>
  <c r="T32" i="72"/>
  <c r="S32" i="72"/>
  <c r="T31" i="72"/>
  <c r="S31" i="72"/>
  <c r="T30" i="72"/>
  <c r="S30" i="72"/>
  <c r="T29" i="72"/>
  <c r="S29" i="72"/>
  <c r="T28" i="72"/>
  <c r="S28" i="72"/>
  <c r="K44" i="72"/>
  <c r="J44" i="72"/>
  <c r="K43" i="72"/>
  <c r="J43" i="72"/>
  <c r="K42" i="72"/>
  <c r="J42" i="72"/>
  <c r="K41" i="72"/>
  <c r="J41" i="72"/>
  <c r="K40" i="72"/>
  <c r="J40" i="72"/>
  <c r="K39" i="72"/>
  <c r="J39" i="72"/>
  <c r="K38" i="72"/>
  <c r="J38" i="72"/>
  <c r="K37" i="72"/>
  <c r="J37" i="72"/>
  <c r="K36" i="72"/>
  <c r="J36" i="72"/>
  <c r="K35" i="72"/>
  <c r="J35" i="72"/>
  <c r="K34" i="72"/>
  <c r="J34" i="72"/>
  <c r="K33" i="72"/>
  <c r="J33" i="72"/>
  <c r="K32" i="72"/>
  <c r="J32" i="72"/>
  <c r="K31" i="72"/>
  <c r="J31" i="72"/>
  <c r="K30" i="72"/>
  <c r="J30" i="72"/>
  <c r="K29" i="72"/>
  <c r="J29" i="72"/>
  <c r="K28" i="72"/>
  <c r="J28" i="72"/>
  <c r="B44" i="72"/>
  <c r="A44" i="72"/>
  <c r="B43" i="72"/>
  <c r="A43" i="72"/>
  <c r="B42" i="72"/>
  <c r="A42" i="72"/>
  <c r="B41" i="72"/>
  <c r="A41" i="72"/>
  <c r="B40" i="72"/>
  <c r="A40" i="72"/>
  <c r="B39" i="72"/>
  <c r="A39" i="72"/>
  <c r="B38" i="72"/>
  <c r="A38" i="72"/>
  <c r="B37" i="72"/>
  <c r="A37" i="72"/>
  <c r="B36" i="72"/>
  <c r="A36" i="72"/>
  <c r="B35" i="72"/>
  <c r="A35" i="72"/>
  <c r="B34" i="72"/>
  <c r="A34" i="72"/>
  <c r="B33" i="72"/>
  <c r="A33" i="72"/>
  <c r="B32" i="72"/>
  <c r="A32" i="72"/>
  <c r="B31" i="72"/>
  <c r="A31" i="72"/>
  <c r="B30" i="72"/>
  <c r="A30" i="72"/>
  <c r="B29" i="72"/>
  <c r="A29" i="72"/>
  <c r="B28" i="72"/>
  <c r="A28" i="72"/>
  <c r="A28" i="71"/>
  <c r="B37" i="91"/>
  <c r="AD44" i="72" s="1"/>
  <c r="B35" i="91"/>
  <c r="L43" i="72" s="1"/>
  <c r="B33" i="91"/>
  <c r="AD42" i="72" s="1"/>
  <c r="P31" i="91"/>
  <c r="B31" i="91"/>
  <c r="U41" i="72" s="1"/>
  <c r="P29" i="91"/>
  <c r="B29" i="91"/>
  <c r="AD40" i="72" s="1"/>
  <c r="AV17" i="91"/>
  <c r="P27" i="91"/>
  <c r="B27" i="91"/>
  <c r="C39" i="72" s="1"/>
  <c r="AQ26" i="91"/>
  <c r="P25" i="91"/>
  <c r="B25" i="91"/>
  <c r="L38" i="72" s="1"/>
  <c r="P23" i="91"/>
  <c r="B23" i="91"/>
  <c r="U37" i="72" s="1"/>
  <c r="AQ22" i="91"/>
  <c r="AM22" i="91"/>
  <c r="AI22" i="91"/>
  <c r="AE22" i="91"/>
  <c r="AQ21" i="91"/>
  <c r="AM21" i="91"/>
  <c r="AI21" i="91"/>
  <c r="AE21" i="91"/>
  <c r="P21" i="91"/>
  <c r="Z14" i="91" s="1"/>
  <c r="B21" i="91"/>
  <c r="AD36" i="72" s="1"/>
  <c r="AQ20" i="91"/>
  <c r="AM20" i="91"/>
  <c r="AI20" i="91"/>
  <c r="AE20" i="91"/>
  <c r="AV19" i="91"/>
  <c r="AQ19" i="91"/>
  <c r="AM19" i="91"/>
  <c r="AI19" i="91"/>
  <c r="AE19" i="91"/>
  <c r="P19" i="91"/>
  <c r="B19" i="91"/>
  <c r="C35" i="72" s="1"/>
  <c r="AQ18" i="91"/>
  <c r="AM18" i="91"/>
  <c r="AI18" i="91"/>
  <c r="AE18" i="91"/>
  <c r="AQ17" i="91"/>
  <c r="AM17" i="91"/>
  <c r="AI17" i="91"/>
  <c r="AE17" i="91"/>
  <c r="AV12" i="91"/>
  <c r="P17" i="91"/>
  <c r="B17" i="91"/>
  <c r="L34" i="72" s="1"/>
  <c r="AV16" i="91"/>
  <c r="AQ16" i="91"/>
  <c r="AM16" i="91"/>
  <c r="AI16" i="91"/>
  <c r="AE16" i="91"/>
  <c r="AV15" i="91"/>
  <c r="AQ15" i="91"/>
  <c r="AM15" i="91"/>
  <c r="AI15" i="91"/>
  <c r="AE15" i="91"/>
  <c r="P15" i="91"/>
  <c r="B15" i="91"/>
  <c r="U33" i="72" s="1"/>
  <c r="AV14" i="91"/>
  <c r="AQ14" i="91"/>
  <c r="AM14" i="91"/>
  <c r="AI14" i="91"/>
  <c r="AE14" i="91"/>
  <c r="AQ13" i="91"/>
  <c r="AM13" i="91"/>
  <c r="AI13" i="91"/>
  <c r="AE13" i="91"/>
  <c r="P13" i="91"/>
  <c r="B13" i="91"/>
  <c r="AD32" i="72" s="1"/>
  <c r="AQ12" i="91"/>
  <c r="AM12" i="91"/>
  <c r="AI12" i="91"/>
  <c r="AE12" i="91"/>
  <c r="AV11" i="91"/>
  <c r="AQ11" i="91"/>
  <c r="AM11" i="91"/>
  <c r="AI11" i="91"/>
  <c r="AE11" i="91"/>
  <c r="P11" i="91"/>
  <c r="B11" i="91"/>
  <c r="C31" i="72" s="1"/>
  <c r="AQ10" i="91"/>
  <c r="AM10" i="91"/>
  <c r="AI10" i="91"/>
  <c r="AE10" i="91"/>
  <c r="AQ9" i="91"/>
  <c r="AM9" i="91"/>
  <c r="AI9" i="91"/>
  <c r="AE9" i="91"/>
  <c r="P9" i="91"/>
  <c r="AV8" i="91" s="1"/>
  <c r="B9" i="91"/>
  <c r="L30" i="72" s="1"/>
  <c r="AQ8" i="91"/>
  <c r="AM8" i="91"/>
  <c r="AI8" i="91"/>
  <c r="AE8" i="91"/>
  <c r="AQ7" i="91"/>
  <c r="AM7" i="91"/>
  <c r="AI7" i="91"/>
  <c r="AE7" i="91"/>
  <c r="P7" i="91"/>
  <c r="AV7" i="91" s="1"/>
  <c r="B7" i="91"/>
  <c r="U29" i="72" s="1"/>
  <c r="AQ6" i="91"/>
  <c r="AM6" i="91"/>
  <c r="AI6" i="91"/>
  <c r="AE6" i="91"/>
  <c r="AV6" i="91"/>
  <c r="P5" i="91"/>
  <c r="Z6" i="91" s="1"/>
  <c r="B5" i="91"/>
  <c r="AD28" i="72" s="1"/>
  <c r="AC44" i="90"/>
  <c r="AB44" i="90"/>
  <c r="AC43" i="90"/>
  <c r="AB43" i="90"/>
  <c r="AC42" i="90"/>
  <c r="AB42" i="90"/>
  <c r="AC41" i="90"/>
  <c r="AB41" i="90"/>
  <c r="AC40" i="90"/>
  <c r="AB40" i="90"/>
  <c r="AC39" i="90"/>
  <c r="AB39" i="90"/>
  <c r="AC38" i="90"/>
  <c r="AB38" i="90"/>
  <c r="AC37" i="90"/>
  <c r="AB37" i="90"/>
  <c r="AC36" i="90"/>
  <c r="AB36" i="90"/>
  <c r="AC35" i="90"/>
  <c r="AB35" i="90"/>
  <c r="AC34" i="90"/>
  <c r="AB34" i="90"/>
  <c r="AC33" i="90"/>
  <c r="AB33" i="90"/>
  <c r="AC32" i="90"/>
  <c r="AB32" i="90"/>
  <c r="AC31" i="90"/>
  <c r="AB31" i="90"/>
  <c r="AC30" i="90"/>
  <c r="AB30" i="90"/>
  <c r="AC29" i="90"/>
  <c r="AB29" i="90"/>
  <c r="AC28" i="90"/>
  <c r="AB28" i="90"/>
  <c r="T44" i="90"/>
  <c r="S44" i="90"/>
  <c r="T43" i="90"/>
  <c r="S43" i="90"/>
  <c r="T42" i="90"/>
  <c r="S42" i="90"/>
  <c r="T41" i="90"/>
  <c r="S41" i="90"/>
  <c r="T40" i="90"/>
  <c r="S40" i="90"/>
  <c r="T39" i="90"/>
  <c r="S39" i="90"/>
  <c r="T38" i="90"/>
  <c r="S38" i="90"/>
  <c r="T37" i="90"/>
  <c r="S37" i="90"/>
  <c r="T36" i="90"/>
  <c r="S36" i="90"/>
  <c r="T35" i="90"/>
  <c r="S35" i="90"/>
  <c r="T34" i="90"/>
  <c r="S34" i="90"/>
  <c r="T33" i="90"/>
  <c r="S33" i="90"/>
  <c r="T32" i="90"/>
  <c r="S32" i="90"/>
  <c r="T31" i="90"/>
  <c r="S31" i="90"/>
  <c r="T30" i="90"/>
  <c r="S30" i="90"/>
  <c r="T29" i="90"/>
  <c r="S29" i="90"/>
  <c r="T28" i="90"/>
  <c r="S28" i="90"/>
  <c r="K44" i="90"/>
  <c r="J44" i="90"/>
  <c r="K43" i="90"/>
  <c r="J43" i="90"/>
  <c r="K42" i="90"/>
  <c r="J42" i="90"/>
  <c r="K41" i="90"/>
  <c r="J41" i="90"/>
  <c r="K40" i="90"/>
  <c r="J40" i="90"/>
  <c r="K39" i="90"/>
  <c r="J39" i="90"/>
  <c r="K38" i="90"/>
  <c r="J38" i="90"/>
  <c r="K37" i="90"/>
  <c r="J37" i="90"/>
  <c r="K36" i="90"/>
  <c r="J36" i="90"/>
  <c r="K35" i="90"/>
  <c r="J35" i="90"/>
  <c r="K34" i="90"/>
  <c r="J34" i="90"/>
  <c r="K33" i="90"/>
  <c r="J33" i="90"/>
  <c r="K32" i="90"/>
  <c r="J32" i="90"/>
  <c r="K31" i="90"/>
  <c r="J31" i="90"/>
  <c r="K30" i="90"/>
  <c r="J30" i="90"/>
  <c r="K29" i="90"/>
  <c r="J29" i="90"/>
  <c r="K28" i="90"/>
  <c r="J28" i="90"/>
  <c r="B30" i="90"/>
  <c r="B28" i="90"/>
  <c r="B29" i="90"/>
  <c r="B44" i="90"/>
  <c r="A44" i="90"/>
  <c r="B43" i="90"/>
  <c r="A43" i="90"/>
  <c r="B42" i="90"/>
  <c r="A42" i="90"/>
  <c r="B41" i="90"/>
  <c r="A41" i="90"/>
  <c r="B40" i="90"/>
  <c r="A40" i="90"/>
  <c r="B39" i="90"/>
  <c r="A39" i="90"/>
  <c r="B38" i="90"/>
  <c r="A38" i="90"/>
  <c r="B37" i="90"/>
  <c r="A37" i="90"/>
  <c r="B36" i="90"/>
  <c r="A36" i="90"/>
  <c r="B35" i="90"/>
  <c r="A35" i="90"/>
  <c r="B34" i="90"/>
  <c r="A34" i="90"/>
  <c r="B33" i="90"/>
  <c r="A33" i="90"/>
  <c r="B32" i="90"/>
  <c r="A32" i="90"/>
  <c r="B31" i="90"/>
  <c r="A31" i="90"/>
  <c r="A30" i="90"/>
  <c r="A29" i="90"/>
  <c r="A28" i="90"/>
  <c r="AC44" i="89"/>
  <c r="AB44" i="89"/>
  <c r="AC43" i="89"/>
  <c r="AB43" i="89"/>
  <c r="AC42" i="89"/>
  <c r="AB42" i="89"/>
  <c r="AC41" i="89"/>
  <c r="AB41" i="89"/>
  <c r="AC40" i="89"/>
  <c r="AB40" i="89"/>
  <c r="AC39" i="89"/>
  <c r="AB39" i="89"/>
  <c r="AC38" i="89"/>
  <c r="AB38" i="89"/>
  <c r="AC37" i="89"/>
  <c r="AB37" i="89"/>
  <c r="AC36" i="89"/>
  <c r="AB36" i="89"/>
  <c r="AC35" i="89"/>
  <c r="AB35" i="89"/>
  <c r="AC34" i="89"/>
  <c r="AB34" i="89"/>
  <c r="AC33" i="89"/>
  <c r="AB33" i="89"/>
  <c r="AC32" i="89"/>
  <c r="AB32" i="89"/>
  <c r="AC31" i="89"/>
  <c r="AB31" i="89"/>
  <c r="AC30" i="89"/>
  <c r="AB30" i="89"/>
  <c r="AC29" i="89"/>
  <c r="AB29" i="89"/>
  <c r="AC28" i="89"/>
  <c r="AB28" i="89"/>
  <c r="T44" i="89"/>
  <c r="S44" i="89"/>
  <c r="T43" i="89"/>
  <c r="S43" i="89"/>
  <c r="T42" i="89"/>
  <c r="S42" i="89"/>
  <c r="T41" i="89"/>
  <c r="S41" i="89"/>
  <c r="T40" i="89"/>
  <c r="S40" i="89"/>
  <c r="T39" i="89"/>
  <c r="S39" i="89"/>
  <c r="T38" i="89"/>
  <c r="S38" i="89"/>
  <c r="T37" i="89"/>
  <c r="S37" i="89"/>
  <c r="T36" i="89"/>
  <c r="S36" i="89"/>
  <c r="T35" i="89"/>
  <c r="S35" i="89"/>
  <c r="T34" i="89"/>
  <c r="S34" i="89"/>
  <c r="T33" i="89"/>
  <c r="S33" i="89"/>
  <c r="T32" i="89"/>
  <c r="S32" i="89"/>
  <c r="T31" i="89"/>
  <c r="S31" i="89"/>
  <c r="T30" i="89"/>
  <c r="S30" i="89"/>
  <c r="T29" i="89"/>
  <c r="S29" i="89"/>
  <c r="T28" i="89"/>
  <c r="S28" i="89"/>
  <c r="K44" i="89"/>
  <c r="J44" i="89"/>
  <c r="K43" i="89"/>
  <c r="J43" i="89"/>
  <c r="K42" i="89"/>
  <c r="J42" i="89"/>
  <c r="K41" i="89"/>
  <c r="J41" i="89"/>
  <c r="K40" i="89"/>
  <c r="J40" i="89"/>
  <c r="K39" i="89"/>
  <c r="J39" i="89"/>
  <c r="K38" i="89"/>
  <c r="J38" i="89"/>
  <c r="K37" i="89"/>
  <c r="J37" i="89"/>
  <c r="K36" i="89"/>
  <c r="J36" i="89"/>
  <c r="K35" i="89"/>
  <c r="J35" i="89"/>
  <c r="K34" i="89"/>
  <c r="J34" i="89"/>
  <c r="K33" i="89"/>
  <c r="J33" i="89"/>
  <c r="K32" i="89"/>
  <c r="J32" i="89"/>
  <c r="K31" i="89"/>
  <c r="J31" i="89"/>
  <c r="K30" i="89"/>
  <c r="J30" i="89"/>
  <c r="K29" i="89"/>
  <c r="J29" i="89"/>
  <c r="K28" i="89"/>
  <c r="J28" i="89"/>
  <c r="B29" i="89"/>
  <c r="B30" i="89"/>
  <c r="B28" i="89"/>
  <c r="B44" i="89"/>
  <c r="A44" i="89"/>
  <c r="B43" i="89"/>
  <c r="A43" i="89"/>
  <c r="B42" i="89"/>
  <c r="A42" i="89"/>
  <c r="B41" i="89"/>
  <c r="A41" i="89"/>
  <c r="B40" i="89"/>
  <c r="A40" i="89"/>
  <c r="B39" i="89"/>
  <c r="A39" i="89"/>
  <c r="B38" i="89"/>
  <c r="A38" i="89"/>
  <c r="B37" i="89"/>
  <c r="A37" i="89"/>
  <c r="B36" i="89"/>
  <c r="A36" i="89"/>
  <c r="B35" i="89"/>
  <c r="A35" i="89"/>
  <c r="B34" i="89"/>
  <c r="A34" i="89"/>
  <c r="B33" i="89"/>
  <c r="A33" i="89"/>
  <c r="B32" i="89"/>
  <c r="A32" i="89"/>
  <c r="B31" i="89"/>
  <c r="A31" i="89"/>
  <c r="A30" i="89"/>
  <c r="A29" i="89"/>
  <c r="A28" i="89"/>
  <c r="AC44" i="88"/>
  <c r="AB44" i="88"/>
  <c r="AC43" i="88"/>
  <c r="AB43" i="88"/>
  <c r="AC42" i="88"/>
  <c r="AB42" i="88"/>
  <c r="AC41" i="88"/>
  <c r="AB41" i="88"/>
  <c r="AC40" i="88"/>
  <c r="AB40" i="88"/>
  <c r="AC39" i="88"/>
  <c r="AB39" i="88"/>
  <c r="AC38" i="88"/>
  <c r="AB38" i="88"/>
  <c r="AC37" i="88"/>
  <c r="AB37" i="88"/>
  <c r="AC36" i="88"/>
  <c r="AB36" i="88"/>
  <c r="AC35" i="88"/>
  <c r="AB35" i="88"/>
  <c r="AC34" i="88"/>
  <c r="AB34" i="88"/>
  <c r="AC33" i="88"/>
  <c r="AB33" i="88"/>
  <c r="AC32" i="88"/>
  <c r="AB32" i="88"/>
  <c r="AC31" i="88"/>
  <c r="AB31" i="88"/>
  <c r="AC30" i="88"/>
  <c r="AB30" i="88"/>
  <c r="AC29" i="88"/>
  <c r="AB29" i="88"/>
  <c r="AC28" i="88"/>
  <c r="AB28" i="88"/>
  <c r="T44" i="88"/>
  <c r="S44" i="88"/>
  <c r="T43" i="88"/>
  <c r="S43" i="88"/>
  <c r="T42" i="88"/>
  <c r="S42" i="88"/>
  <c r="T41" i="88"/>
  <c r="S41" i="88"/>
  <c r="T40" i="88"/>
  <c r="S40" i="88"/>
  <c r="T39" i="88"/>
  <c r="S39" i="88"/>
  <c r="T38" i="88"/>
  <c r="S38" i="88"/>
  <c r="T37" i="88"/>
  <c r="S37" i="88"/>
  <c r="T36" i="88"/>
  <c r="S36" i="88"/>
  <c r="T35" i="88"/>
  <c r="S35" i="88"/>
  <c r="T34" i="88"/>
  <c r="S34" i="88"/>
  <c r="T33" i="88"/>
  <c r="S33" i="88"/>
  <c r="T32" i="88"/>
  <c r="S32" i="88"/>
  <c r="T31" i="88"/>
  <c r="S31" i="88"/>
  <c r="T30" i="88"/>
  <c r="S30" i="88"/>
  <c r="T29" i="88"/>
  <c r="S29" i="88"/>
  <c r="T28" i="88"/>
  <c r="S28" i="88"/>
  <c r="K44" i="88"/>
  <c r="J44" i="88"/>
  <c r="K43" i="88"/>
  <c r="J43" i="88"/>
  <c r="K42" i="88"/>
  <c r="J42" i="88"/>
  <c r="K41" i="88"/>
  <c r="J41" i="88"/>
  <c r="K40" i="88"/>
  <c r="J40" i="88"/>
  <c r="K39" i="88"/>
  <c r="J39" i="88"/>
  <c r="K38" i="88"/>
  <c r="J38" i="88"/>
  <c r="K37" i="88"/>
  <c r="J37" i="88"/>
  <c r="K36" i="88"/>
  <c r="J36" i="88"/>
  <c r="K35" i="88"/>
  <c r="J35" i="88"/>
  <c r="K34" i="88"/>
  <c r="J34" i="88"/>
  <c r="K33" i="88"/>
  <c r="J33" i="88"/>
  <c r="K32" i="88"/>
  <c r="J32" i="88"/>
  <c r="K31" i="88"/>
  <c r="J31" i="88"/>
  <c r="K30" i="88"/>
  <c r="J30" i="88"/>
  <c r="K29" i="88"/>
  <c r="J29" i="88"/>
  <c r="K28" i="88"/>
  <c r="J28" i="88"/>
  <c r="B30" i="88"/>
  <c r="B44" i="88"/>
  <c r="A44" i="88"/>
  <c r="B43" i="88"/>
  <c r="A43" i="88"/>
  <c r="B42" i="88"/>
  <c r="A42" i="88"/>
  <c r="B41" i="88"/>
  <c r="A41" i="88"/>
  <c r="B40" i="88"/>
  <c r="A40" i="88"/>
  <c r="B39" i="88"/>
  <c r="A39" i="88"/>
  <c r="B38" i="88"/>
  <c r="A38" i="88"/>
  <c r="B37" i="88"/>
  <c r="A37" i="88"/>
  <c r="B36" i="88"/>
  <c r="A36" i="88"/>
  <c r="B35" i="88"/>
  <c r="A35" i="88"/>
  <c r="B34" i="88"/>
  <c r="A34" i="88"/>
  <c r="B33" i="88"/>
  <c r="A33" i="88"/>
  <c r="B32" i="88"/>
  <c r="A32" i="88"/>
  <c r="B31" i="88"/>
  <c r="A31" i="88"/>
  <c r="A30" i="88"/>
  <c r="AC44" i="80"/>
  <c r="AB44" i="80"/>
  <c r="AC43" i="80"/>
  <c r="AB43" i="80"/>
  <c r="AC42" i="80"/>
  <c r="AB42" i="80"/>
  <c r="AC41" i="80"/>
  <c r="AB41" i="80"/>
  <c r="AC40" i="80"/>
  <c r="AB40" i="80"/>
  <c r="AC39" i="80"/>
  <c r="AB39" i="80"/>
  <c r="AC38" i="80"/>
  <c r="AB38" i="80"/>
  <c r="AC37" i="80"/>
  <c r="AB37" i="80"/>
  <c r="AC36" i="80"/>
  <c r="AB36" i="80"/>
  <c r="AC35" i="80"/>
  <c r="AB35" i="80"/>
  <c r="AC34" i="80"/>
  <c r="AB34" i="80"/>
  <c r="AC33" i="80"/>
  <c r="AB33" i="80"/>
  <c r="AC32" i="80"/>
  <c r="AB32" i="80"/>
  <c r="AC31" i="80"/>
  <c r="AB31" i="80"/>
  <c r="AC30" i="80"/>
  <c r="AB30" i="80"/>
  <c r="AC29" i="80"/>
  <c r="AB29" i="80"/>
  <c r="AC28" i="80"/>
  <c r="AB28" i="80"/>
  <c r="T44" i="80"/>
  <c r="T43" i="80"/>
  <c r="T42" i="80"/>
  <c r="T41" i="80"/>
  <c r="T40" i="80"/>
  <c r="T39" i="80"/>
  <c r="T38" i="80"/>
  <c r="T37" i="80"/>
  <c r="T36" i="80"/>
  <c r="T35" i="80"/>
  <c r="T34" i="80"/>
  <c r="T33" i="80"/>
  <c r="T32" i="80"/>
  <c r="T31" i="80"/>
  <c r="T30" i="80"/>
  <c r="T29" i="80"/>
  <c r="T28" i="80"/>
  <c r="S44" i="80"/>
  <c r="S43" i="80"/>
  <c r="S42" i="80"/>
  <c r="S41" i="80"/>
  <c r="S40" i="80"/>
  <c r="S39" i="80"/>
  <c r="S38" i="80"/>
  <c r="S37" i="80"/>
  <c r="S36" i="80"/>
  <c r="S35" i="80"/>
  <c r="S34" i="80"/>
  <c r="S33" i="80"/>
  <c r="S32" i="80"/>
  <c r="S31" i="80"/>
  <c r="S30" i="80"/>
  <c r="S29" i="80"/>
  <c r="S28" i="80"/>
  <c r="K44" i="80"/>
  <c r="K43" i="80"/>
  <c r="K42" i="80"/>
  <c r="K41" i="80"/>
  <c r="K40" i="80"/>
  <c r="K39" i="80"/>
  <c r="K38" i="80"/>
  <c r="K37" i="80"/>
  <c r="K36" i="80"/>
  <c r="K35" i="80"/>
  <c r="K34" i="80"/>
  <c r="K33" i="80"/>
  <c r="K32" i="80"/>
  <c r="K31" i="80"/>
  <c r="K30" i="80"/>
  <c r="K29" i="80"/>
  <c r="K28" i="80"/>
  <c r="J44" i="80"/>
  <c r="J43" i="80"/>
  <c r="J42" i="80"/>
  <c r="J41" i="80"/>
  <c r="J40" i="80"/>
  <c r="J39" i="80"/>
  <c r="J38" i="80"/>
  <c r="J37" i="80"/>
  <c r="J36" i="80"/>
  <c r="J35" i="80"/>
  <c r="J34" i="80"/>
  <c r="J33" i="80"/>
  <c r="J32" i="80"/>
  <c r="J31" i="80"/>
  <c r="J30" i="80"/>
  <c r="J29" i="80"/>
  <c r="J28" i="80"/>
  <c r="B42" i="80"/>
  <c r="B41" i="80"/>
  <c r="B40" i="80"/>
  <c r="B39" i="80"/>
  <c r="B38" i="80"/>
  <c r="B37" i="80"/>
  <c r="B36" i="80"/>
  <c r="B35" i="80"/>
  <c r="B34" i="80"/>
  <c r="B33" i="80"/>
  <c r="B32" i="80"/>
  <c r="B31" i="80"/>
  <c r="A43" i="80"/>
  <c r="A42" i="80"/>
  <c r="A41" i="80"/>
  <c r="A40" i="80"/>
  <c r="A39" i="80"/>
  <c r="A38" i="80"/>
  <c r="A37" i="80"/>
  <c r="A36" i="80"/>
  <c r="A35" i="80"/>
  <c r="A34" i="80"/>
  <c r="A33" i="80"/>
  <c r="A32" i="80"/>
  <c r="A31" i="80"/>
  <c r="A30" i="80"/>
  <c r="B29" i="80"/>
  <c r="B44" i="80"/>
  <c r="A44" i="80"/>
  <c r="B43" i="80"/>
  <c r="A29" i="80"/>
  <c r="B30" i="80"/>
  <c r="B28" i="80"/>
  <c r="A28" i="80"/>
  <c r="B29" i="88"/>
  <c r="A29" i="88"/>
  <c r="A28" i="88"/>
  <c r="AF29" i="72" l="1"/>
  <c r="AF20" i="91"/>
  <c r="N41" i="72"/>
  <c r="N38" i="72"/>
  <c r="E44" i="80"/>
  <c r="N44" i="80"/>
  <c r="N34" i="72"/>
  <c r="N31" i="72"/>
  <c r="C38" i="72"/>
  <c r="L42" i="72"/>
  <c r="L41" i="72"/>
  <c r="N37" i="72"/>
  <c r="U43" i="72"/>
  <c r="N30" i="72"/>
  <c r="N28" i="72"/>
  <c r="C43" i="72"/>
  <c r="F43" i="72" s="1"/>
  <c r="U42" i="72"/>
  <c r="X42" i="72" s="1"/>
  <c r="AD43" i="72"/>
  <c r="C42" i="72"/>
  <c r="F42" i="72" s="1"/>
  <c r="L44" i="72"/>
  <c r="U44" i="72"/>
  <c r="C44" i="72"/>
  <c r="AG44" i="72"/>
  <c r="AN12" i="91"/>
  <c r="AJ16" i="91"/>
  <c r="C30" i="72"/>
  <c r="C34" i="72"/>
  <c r="Z16" i="91"/>
  <c r="AR10" i="91"/>
  <c r="Z15" i="91"/>
  <c r="AR8" i="91"/>
  <c r="Z19" i="91"/>
  <c r="X44" i="72"/>
  <c r="AN9" i="91"/>
  <c r="AN10" i="91"/>
  <c r="Z11" i="91"/>
  <c r="AJ12" i="91"/>
  <c r="AJ8" i="91"/>
  <c r="Z12" i="91"/>
  <c r="N44" i="72"/>
  <c r="E44" i="72"/>
  <c r="AF9" i="91"/>
  <c r="AF10" i="91"/>
  <c r="Z17" i="91"/>
  <c r="AF8" i="91"/>
  <c r="L29" i="72"/>
  <c r="L33" i="72"/>
  <c r="O31" i="72" s="1"/>
  <c r="L37" i="72"/>
  <c r="O33" i="72" s="1"/>
  <c r="U28" i="72"/>
  <c r="U32" i="72"/>
  <c r="U36" i="72"/>
  <c r="U40" i="72"/>
  <c r="X29" i="72" s="1"/>
  <c r="AD31" i="72"/>
  <c r="AD35" i="72"/>
  <c r="AG37" i="72" s="1"/>
  <c r="AD39" i="72"/>
  <c r="AG29" i="72" s="1"/>
  <c r="C29" i="72"/>
  <c r="F39" i="72" s="1"/>
  <c r="C33" i="72"/>
  <c r="F30" i="72" s="1"/>
  <c r="C37" i="72"/>
  <c r="F28" i="72" s="1"/>
  <c r="C41" i="72"/>
  <c r="L28" i="72"/>
  <c r="L32" i="72"/>
  <c r="L36" i="72"/>
  <c r="L40" i="72"/>
  <c r="O32" i="72" s="1"/>
  <c r="U31" i="72"/>
  <c r="X32" i="72" s="1"/>
  <c r="U35" i="72"/>
  <c r="U39" i="72"/>
  <c r="AD30" i="72"/>
  <c r="AG33" i="72" s="1"/>
  <c r="AD34" i="72"/>
  <c r="AG38" i="72" s="1"/>
  <c r="AD38" i="72"/>
  <c r="C28" i="72"/>
  <c r="C32" i="72"/>
  <c r="C36" i="72"/>
  <c r="C40" i="72"/>
  <c r="F36" i="72" s="1"/>
  <c r="L31" i="72"/>
  <c r="L35" i="72"/>
  <c r="L39" i="72"/>
  <c r="U30" i="72"/>
  <c r="U34" i="72"/>
  <c r="X36" i="72" s="1"/>
  <c r="U38" i="72"/>
  <c r="X38" i="72" s="1"/>
  <c r="AD29" i="72"/>
  <c r="AD33" i="72"/>
  <c r="AD37" i="72"/>
  <c r="AD41" i="72"/>
  <c r="O44" i="72"/>
  <c r="N29" i="72"/>
  <c r="N32" i="72"/>
  <c r="N35" i="72"/>
  <c r="AF28" i="72"/>
  <c r="N42" i="72"/>
  <c r="AF30" i="72"/>
  <c r="N33" i="72"/>
  <c r="N36" i="72"/>
  <c r="N39" i="72"/>
  <c r="N43" i="72"/>
  <c r="N40" i="72"/>
  <c r="F34" i="72"/>
  <c r="F44" i="72"/>
  <c r="O28" i="72"/>
  <c r="W28" i="72"/>
  <c r="O29" i="72"/>
  <c r="W29" i="72"/>
  <c r="O30" i="72"/>
  <c r="W30" i="72"/>
  <c r="W31" i="72"/>
  <c r="W32" i="72"/>
  <c r="W33" i="72"/>
  <c r="O34" i="72"/>
  <c r="W34" i="72"/>
  <c r="O35" i="72"/>
  <c r="W35" i="72"/>
  <c r="W36" i="72"/>
  <c r="O37" i="72"/>
  <c r="W37" i="72"/>
  <c r="O38" i="72"/>
  <c r="W38" i="72"/>
  <c r="O39" i="72"/>
  <c r="W39" i="72"/>
  <c r="W40" i="72"/>
  <c r="O41" i="72"/>
  <c r="W41" i="72"/>
  <c r="O42" i="72"/>
  <c r="W42" i="72"/>
  <c r="O43" i="72"/>
  <c r="W43" i="72"/>
  <c r="W44" i="72"/>
  <c r="F31" i="72"/>
  <c r="F38" i="72"/>
  <c r="F40" i="72"/>
  <c r="F41" i="72"/>
  <c r="X30" i="72"/>
  <c r="X31" i="72"/>
  <c r="AF31" i="72"/>
  <c r="AF32" i="72"/>
  <c r="X33" i="72"/>
  <c r="AF33" i="72"/>
  <c r="X34" i="72"/>
  <c r="AF34" i="72"/>
  <c r="X35" i="72"/>
  <c r="AF35" i="72"/>
  <c r="AF36" i="72"/>
  <c r="X37" i="72"/>
  <c r="AF37" i="72"/>
  <c r="AF38" i="72"/>
  <c r="X39" i="72"/>
  <c r="AF39" i="72"/>
  <c r="X40" i="72"/>
  <c r="AF40" i="72"/>
  <c r="X41" i="72"/>
  <c r="AF41" i="72"/>
  <c r="AF42" i="72"/>
  <c r="X43" i="72"/>
  <c r="AF43" i="72"/>
  <c r="AF44" i="72"/>
  <c r="F32" i="72"/>
  <c r="F33" i="72"/>
  <c r="F37" i="72"/>
  <c r="E28" i="72"/>
  <c r="AG28" i="72"/>
  <c r="E29" i="72"/>
  <c r="E30" i="72"/>
  <c r="AG30" i="72"/>
  <c r="E31" i="72"/>
  <c r="AG31" i="72"/>
  <c r="E32" i="72"/>
  <c r="AG32" i="72"/>
  <c r="E33" i="72"/>
  <c r="E34" i="72"/>
  <c r="AG34" i="72"/>
  <c r="E35" i="72"/>
  <c r="AG35" i="72"/>
  <c r="E36" i="72"/>
  <c r="AG36" i="72"/>
  <c r="E37" i="72"/>
  <c r="E38" i="72"/>
  <c r="E39" i="72"/>
  <c r="AG39" i="72"/>
  <c r="E40" i="72"/>
  <c r="AG40" i="72"/>
  <c r="E41" i="72"/>
  <c r="AG41" i="72"/>
  <c r="E42" i="72"/>
  <c r="AG42" i="72"/>
  <c r="E43" i="72"/>
  <c r="AG43" i="72"/>
  <c r="AF7" i="91"/>
  <c r="AR7" i="91"/>
  <c r="AJ10" i="91"/>
  <c r="AF13" i="91"/>
  <c r="AF6" i="91"/>
  <c r="AJ6" i="91"/>
  <c r="AN6" i="91"/>
  <c r="AR6" i="91"/>
  <c r="Z8" i="91"/>
  <c r="AJ11" i="91"/>
  <c r="AR12" i="91"/>
  <c r="AR15" i="91"/>
  <c r="AR16" i="91"/>
  <c r="AN17" i="91"/>
  <c r="AF22" i="91"/>
  <c r="AN7" i="91"/>
  <c r="AR9" i="91"/>
  <c r="AN13" i="91"/>
  <c r="AR14" i="91"/>
  <c r="AF16" i="91"/>
  <c r="AJ17" i="91"/>
  <c r="AN20" i="91"/>
  <c r="Z7" i="91"/>
  <c r="AV9" i="91"/>
  <c r="Z9" i="91"/>
  <c r="AF11" i="91"/>
  <c r="AR11" i="91"/>
  <c r="AJ13" i="91"/>
  <c r="AR13" i="91"/>
  <c r="AF14" i="91"/>
  <c r="AN14" i="91"/>
  <c r="AN15" i="91"/>
  <c r="AN16" i="91"/>
  <c r="AJ18" i="91"/>
  <c r="AJ19" i="91"/>
  <c r="AR19" i="91"/>
  <c r="AJ20" i="91"/>
  <c r="AR20" i="91"/>
  <c r="AJ21" i="91"/>
  <c r="AJ22" i="91"/>
  <c r="Z18" i="91"/>
  <c r="AV18" i="91"/>
  <c r="AJ7" i="91"/>
  <c r="AN8" i="91"/>
  <c r="AJ9" i="91"/>
  <c r="AN11" i="91"/>
  <c r="AJ14" i="91"/>
  <c r="AF15" i="91"/>
  <c r="AF19" i="91"/>
  <c r="AN19" i="91"/>
  <c r="AF12" i="91"/>
  <c r="Z10" i="91"/>
  <c r="AV10" i="91"/>
  <c r="AJ15" i="91"/>
  <c r="AN18" i="91"/>
  <c r="Z13" i="91"/>
  <c r="AV13" i="91"/>
  <c r="AN21" i="91"/>
  <c r="AF17" i="91"/>
  <c r="AF18" i="91"/>
  <c r="AF21" i="91"/>
  <c r="AR22" i="91"/>
  <c r="AR17" i="91"/>
  <c r="AR18" i="91"/>
  <c r="AR21" i="91"/>
  <c r="AN22" i="91"/>
  <c r="B28" i="88"/>
  <c r="AF28" i="90"/>
  <c r="AC4" i="90" s="1"/>
  <c r="E44" i="90"/>
  <c r="B20" i="90" s="1"/>
  <c r="W29" i="89"/>
  <c r="T5" i="89" s="1"/>
  <c r="E30" i="89"/>
  <c r="B6" i="89" s="1"/>
  <c r="E28" i="89"/>
  <c r="B4" i="89" s="1"/>
  <c r="E29" i="89"/>
  <c r="B5" i="89" s="1"/>
  <c r="W28" i="88"/>
  <c r="T4" i="88" s="1"/>
  <c r="E30" i="88"/>
  <c r="B6" i="88" s="1"/>
  <c r="W31" i="88"/>
  <c r="T7" i="88" s="1"/>
  <c r="E44" i="88"/>
  <c r="B20" i="88" s="1"/>
  <c r="B37" i="87"/>
  <c r="B35" i="87"/>
  <c r="B33" i="87"/>
  <c r="P31" i="87"/>
  <c r="Z19" i="87" s="1"/>
  <c r="B31" i="87"/>
  <c r="P29" i="87"/>
  <c r="Z18" i="87" s="1"/>
  <c r="B29" i="87"/>
  <c r="P27" i="87"/>
  <c r="Z17" i="87" s="1"/>
  <c r="B27" i="87"/>
  <c r="AQ26" i="87"/>
  <c r="P25" i="87"/>
  <c r="Z16" i="87" s="1"/>
  <c r="B25" i="87"/>
  <c r="P23" i="87"/>
  <c r="B23" i="87"/>
  <c r="AQ22" i="87"/>
  <c r="AM22" i="87"/>
  <c r="AI22" i="87"/>
  <c r="AE22" i="87"/>
  <c r="AQ21" i="87"/>
  <c r="AM21" i="87"/>
  <c r="AI21" i="87"/>
  <c r="AE21" i="87"/>
  <c r="P21" i="87"/>
  <c r="B21" i="87"/>
  <c r="AQ20" i="87"/>
  <c r="AM20" i="87"/>
  <c r="AI20" i="87"/>
  <c r="AE20" i="87"/>
  <c r="AQ19" i="87"/>
  <c r="AM19" i="87"/>
  <c r="AI19" i="87"/>
  <c r="AE19" i="87"/>
  <c r="P19" i="87"/>
  <c r="Z13" i="87" s="1"/>
  <c r="B19" i="87"/>
  <c r="AQ18" i="87"/>
  <c r="AM18" i="87"/>
  <c r="AI18" i="87"/>
  <c r="AE18" i="87"/>
  <c r="AQ17" i="87"/>
  <c r="AM17" i="87"/>
  <c r="AI17" i="87"/>
  <c r="AE17" i="87"/>
  <c r="P17" i="87"/>
  <c r="B17" i="87"/>
  <c r="AQ16" i="87"/>
  <c r="AM16" i="87"/>
  <c r="AI16" i="87"/>
  <c r="AE16" i="87"/>
  <c r="AQ15" i="87"/>
  <c r="AM15" i="87"/>
  <c r="AI15" i="87"/>
  <c r="AE15" i="87"/>
  <c r="P15" i="87"/>
  <c r="B15" i="87"/>
  <c r="AQ14" i="87"/>
  <c r="AM14" i="87"/>
  <c r="AI14" i="87"/>
  <c r="AE14" i="87"/>
  <c r="AQ13" i="87"/>
  <c r="AM13" i="87"/>
  <c r="AI13" i="87"/>
  <c r="AE13" i="87"/>
  <c r="P13" i="87"/>
  <c r="B13" i="87"/>
  <c r="AQ12" i="87"/>
  <c r="AM12" i="87"/>
  <c r="AI12" i="87"/>
  <c r="AE12" i="87"/>
  <c r="Z12" i="87"/>
  <c r="AQ11" i="87"/>
  <c r="AM11" i="87"/>
  <c r="AI11" i="87"/>
  <c r="AE11" i="87"/>
  <c r="P11" i="87"/>
  <c r="B11" i="87"/>
  <c r="AQ10" i="87"/>
  <c r="AM10" i="87"/>
  <c r="AI10" i="87"/>
  <c r="AE10" i="87"/>
  <c r="Z10" i="87"/>
  <c r="AQ9" i="87"/>
  <c r="AM9" i="87"/>
  <c r="AI9" i="87"/>
  <c r="AE9" i="87"/>
  <c r="P9" i="87"/>
  <c r="Z8" i="87" s="1"/>
  <c r="B9" i="87"/>
  <c r="AQ8" i="87"/>
  <c r="AM8" i="87"/>
  <c r="AI8" i="87"/>
  <c r="AE8" i="87"/>
  <c r="AQ7" i="87"/>
  <c r="AM7" i="87"/>
  <c r="AI7" i="87"/>
  <c r="AE7" i="87"/>
  <c r="P7" i="87"/>
  <c r="Z7" i="87" s="1"/>
  <c r="B7" i="87"/>
  <c r="AQ6" i="87"/>
  <c r="AM6" i="87"/>
  <c r="AI6" i="87"/>
  <c r="AE6" i="87"/>
  <c r="P5" i="87"/>
  <c r="B5" i="87"/>
  <c r="B37" i="86"/>
  <c r="B35" i="86"/>
  <c r="B33" i="86"/>
  <c r="P31" i="86"/>
  <c r="Z19" i="86" s="1"/>
  <c r="B31" i="86"/>
  <c r="P29" i="86"/>
  <c r="Z18" i="86" s="1"/>
  <c r="B29" i="86"/>
  <c r="P27" i="86"/>
  <c r="B27" i="86"/>
  <c r="AQ26" i="86"/>
  <c r="P25" i="86"/>
  <c r="B25" i="86"/>
  <c r="P23" i="86"/>
  <c r="Z15" i="86" s="1"/>
  <c r="B23" i="86"/>
  <c r="AQ22" i="86"/>
  <c r="AM22" i="86"/>
  <c r="AI22" i="86"/>
  <c r="AE22" i="86"/>
  <c r="AQ21" i="86"/>
  <c r="AM21" i="86"/>
  <c r="AI21" i="86"/>
  <c r="AE21" i="86"/>
  <c r="P21" i="86"/>
  <c r="Z14" i="86" s="1"/>
  <c r="B21" i="86"/>
  <c r="AQ20" i="86"/>
  <c r="AM20" i="86"/>
  <c r="AI20" i="86"/>
  <c r="AE20" i="86"/>
  <c r="AQ19" i="86"/>
  <c r="AM19" i="86"/>
  <c r="AI19" i="86"/>
  <c r="AE19" i="86"/>
  <c r="P19" i="86"/>
  <c r="Z13" i="86" s="1"/>
  <c r="B19" i="86"/>
  <c r="AQ18" i="86"/>
  <c r="AM18" i="86"/>
  <c r="AI18" i="86"/>
  <c r="AE18" i="86"/>
  <c r="AQ17" i="86"/>
  <c r="AM17" i="86"/>
  <c r="AI17" i="86"/>
  <c r="AE17" i="86"/>
  <c r="Z17" i="86"/>
  <c r="P17" i="86"/>
  <c r="Z12" i="86" s="1"/>
  <c r="B17" i="86"/>
  <c r="AQ16" i="86"/>
  <c r="AM16" i="86"/>
  <c r="AI16" i="86"/>
  <c r="AE16" i="86"/>
  <c r="AQ15" i="86"/>
  <c r="AM15" i="86"/>
  <c r="AI15" i="86"/>
  <c r="AE15" i="86"/>
  <c r="P15" i="86"/>
  <c r="B15" i="86"/>
  <c r="AQ14" i="86"/>
  <c r="AM14" i="86"/>
  <c r="AI14" i="86"/>
  <c r="AE14" i="86"/>
  <c r="AQ13" i="86"/>
  <c r="AM13" i="86"/>
  <c r="AI13" i="86"/>
  <c r="AE13" i="86"/>
  <c r="P13" i="86"/>
  <c r="B13" i="86"/>
  <c r="AQ12" i="86"/>
  <c r="AM12" i="86"/>
  <c r="AI12" i="86"/>
  <c r="AE12" i="86"/>
  <c r="AQ11" i="86"/>
  <c r="AM11" i="86"/>
  <c r="AI11" i="86"/>
  <c r="AE11" i="86"/>
  <c r="P11" i="86"/>
  <c r="B11" i="86"/>
  <c r="AQ10" i="86"/>
  <c r="AM10" i="86"/>
  <c r="AI10" i="86"/>
  <c r="AE10" i="86"/>
  <c r="AQ9" i="86"/>
  <c r="AM9" i="86"/>
  <c r="AI9" i="86"/>
  <c r="AE9" i="86"/>
  <c r="P9" i="86"/>
  <c r="B9" i="86"/>
  <c r="AQ8" i="86"/>
  <c r="AM8" i="86"/>
  <c r="AI8" i="86"/>
  <c r="AE8" i="86"/>
  <c r="AQ7" i="86"/>
  <c r="AM7" i="86"/>
  <c r="AI7" i="86"/>
  <c r="AE7" i="86"/>
  <c r="P7" i="86"/>
  <c r="B7" i="86"/>
  <c r="AQ6" i="86"/>
  <c r="AM6" i="86"/>
  <c r="AI6" i="86"/>
  <c r="AE6" i="86"/>
  <c r="P5" i="86"/>
  <c r="B5" i="86"/>
  <c r="B37" i="85"/>
  <c r="B35" i="85"/>
  <c r="B33" i="85"/>
  <c r="P31" i="85"/>
  <c r="B31" i="85"/>
  <c r="P29" i="85"/>
  <c r="Z18" i="85" s="1"/>
  <c r="B29" i="85"/>
  <c r="P27" i="85"/>
  <c r="B27" i="85"/>
  <c r="AQ26" i="85"/>
  <c r="P25" i="85"/>
  <c r="Z16" i="85" s="1"/>
  <c r="B25" i="85"/>
  <c r="P23" i="85"/>
  <c r="Z15" i="85" s="1"/>
  <c r="B23" i="85"/>
  <c r="AQ22" i="85"/>
  <c r="AM22" i="85"/>
  <c r="AI22" i="85"/>
  <c r="AE22" i="85"/>
  <c r="AQ21" i="85"/>
  <c r="AM21" i="85"/>
  <c r="AI21" i="85"/>
  <c r="AE21" i="85"/>
  <c r="P21" i="85"/>
  <c r="Z14" i="85" s="1"/>
  <c r="B21" i="85"/>
  <c r="AQ20" i="85"/>
  <c r="AM20" i="85"/>
  <c r="AI20" i="85"/>
  <c r="AE20" i="85"/>
  <c r="AQ19" i="85"/>
  <c r="AM19" i="85"/>
  <c r="AI19" i="85"/>
  <c r="AE19" i="85"/>
  <c r="P19" i="85"/>
  <c r="B19" i="85"/>
  <c r="AQ18" i="85"/>
  <c r="AM18" i="85"/>
  <c r="AI18" i="85"/>
  <c r="AE18" i="85"/>
  <c r="AQ17" i="85"/>
  <c r="AM17" i="85"/>
  <c r="AI17" i="85"/>
  <c r="AE17" i="85"/>
  <c r="P17" i="85"/>
  <c r="B17" i="85"/>
  <c r="AQ16" i="85"/>
  <c r="AM16" i="85"/>
  <c r="AI16" i="85"/>
  <c r="AE16" i="85"/>
  <c r="AQ15" i="85"/>
  <c r="AM15" i="85"/>
  <c r="AI15" i="85"/>
  <c r="AE15" i="85"/>
  <c r="P15" i="85"/>
  <c r="Z11" i="85" s="1"/>
  <c r="B15" i="85"/>
  <c r="AQ14" i="85"/>
  <c r="AM14" i="85"/>
  <c r="AI14" i="85"/>
  <c r="AE14" i="85"/>
  <c r="AQ13" i="85"/>
  <c r="AM13" i="85"/>
  <c r="AI13" i="85"/>
  <c r="AE13" i="85"/>
  <c r="P13" i="85"/>
  <c r="B13" i="85"/>
  <c r="AQ12" i="85"/>
  <c r="AM12" i="85"/>
  <c r="AI12" i="85"/>
  <c r="AE12" i="85"/>
  <c r="AQ11" i="85"/>
  <c r="AM11" i="85"/>
  <c r="AI11" i="85"/>
  <c r="AE11" i="85"/>
  <c r="P11" i="85"/>
  <c r="Z9" i="85" s="1"/>
  <c r="B11" i="85"/>
  <c r="AQ10" i="85"/>
  <c r="AM10" i="85"/>
  <c r="AI10" i="85"/>
  <c r="AE10" i="85"/>
  <c r="Z10" i="85"/>
  <c r="AQ9" i="85"/>
  <c r="AM9" i="85"/>
  <c r="AI9" i="85"/>
  <c r="AE9" i="85"/>
  <c r="P9" i="85"/>
  <c r="B9" i="85"/>
  <c r="AQ8" i="85"/>
  <c r="AM8" i="85"/>
  <c r="AI8" i="85"/>
  <c r="AE8" i="85"/>
  <c r="AQ7" i="85"/>
  <c r="AM7" i="85"/>
  <c r="AI7" i="85"/>
  <c r="AE7" i="85"/>
  <c r="P7" i="85"/>
  <c r="B7" i="85"/>
  <c r="AQ6" i="85"/>
  <c r="AM6" i="85"/>
  <c r="AI6" i="85"/>
  <c r="AE6" i="85"/>
  <c r="P5" i="85"/>
  <c r="Z6" i="85" s="1"/>
  <c r="B5" i="85"/>
  <c r="E28" i="80"/>
  <c r="B4" i="80" s="1"/>
  <c r="B37" i="84"/>
  <c r="B35" i="84"/>
  <c r="B33" i="84"/>
  <c r="P31" i="84"/>
  <c r="Z19" i="84" s="1"/>
  <c r="B31" i="84"/>
  <c r="P29" i="84"/>
  <c r="B29" i="84"/>
  <c r="P27" i="84"/>
  <c r="Z17" i="84" s="1"/>
  <c r="B27" i="84"/>
  <c r="AQ26" i="84"/>
  <c r="P25" i="84"/>
  <c r="Z16" i="84" s="1"/>
  <c r="B25" i="84"/>
  <c r="P23" i="84"/>
  <c r="B23" i="84"/>
  <c r="AQ22" i="84"/>
  <c r="AM22" i="84"/>
  <c r="AI22" i="84"/>
  <c r="AE22" i="84"/>
  <c r="AQ21" i="84"/>
  <c r="AM21" i="84"/>
  <c r="AI21" i="84"/>
  <c r="AE21" i="84"/>
  <c r="P21" i="84"/>
  <c r="Z14" i="84" s="1"/>
  <c r="B21" i="84"/>
  <c r="AQ20" i="84"/>
  <c r="AM20" i="84"/>
  <c r="AI20" i="84"/>
  <c r="AE20" i="84"/>
  <c r="AQ19" i="84"/>
  <c r="AM19" i="84"/>
  <c r="AI19" i="84"/>
  <c r="AE19" i="84"/>
  <c r="P19" i="84"/>
  <c r="B19" i="84"/>
  <c r="AQ18" i="84"/>
  <c r="AM18" i="84"/>
  <c r="AI18" i="84"/>
  <c r="AE18" i="84"/>
  <c r="AQ17" i="84"/>
  <c r="AM17" i="84"/>
  <c r="AI17" i="84"/>
  <c r="AE17" i="84"/>
  <c r="P17" i="84"/>
  <c r="B17" i="84"/>
  <c r="AQ16" i="84"/>
  <c r="AM16" i="84"/>
  <c r="AI16" i="84"/>
  <c r="AE16" i="84"/>
  <c r="AQ15" i="84"/>
  <c r="AM15" i="84"/>
  <c r="AI15" i="84"/>
  <c r="AE15" i="84"/>
  <c r="P15" i="84"/>
  <c r="Z11" i="84" s="1"/>
  <c r="B15" i="84"/>
  <c r="AQ14" i="84"/>
  <c r="AM14" i="84"/>
  <c r="AI14" i="84"/>
  <c r="AE14" i="84"/>
  <c r="AQ13" i="84"/>
  <c r="AM13" i="84"/>
  <c r="AI13" i="84"/>
  <c r="AE13" i="84"/>
  <c r="P13" i="84"/>
  <c r="Z10" i="84" s="1"/>
  <c r="B13" i="84"/>
  <c r="AQ12" i="84"/>
  <c r="AM12" i="84"/>
  <c r="AI12" i="84"/>
  <c r="AE12" i="84"/>
  <c r="AQ11" i="84"/>
  <c r="AM11" i="84"/>
  <c r="AI11" i="84"/>
  <c r="AE11" i="84"/>
  <c r="P11" i="84"/>
  <c r="Z9" i="84" s="1"/>
  <c r="B11" i="84"/>
  <c r="AQ10" i="84"/>
  <c r="AM10" i="84"/>
  <c r="AI10" i="84"/>
  <c r="AE10" i="84"/>
  <c r="AQ9" i="84"/>
  <c r="AM9" i="84"/>
  <c r="AI9" i="84"/>
  <c r="AE9" i="84"/>
  <c r="P9" i="84"/>
  <c r="Z8" i="84" s="1"/>
  <c r="B9" i="84"/>
  <c r="AQ8" i="84"/>
  <c r="AM8" i="84"/>
  <c r="AI8" i="84"/>
  <c r="AE8" i="84"/>
  <c r="AQ7" i="84"/>
  <c r="AM7" i="84"/>
  <c r="AI7" i="84"/>
  <c r="AE7" i="84"/>
  <c r="P7" i="84"/>
  <c r="B7" i="84"/>
  <c r="AQ6" i="84"/>
  <c r="AM6" i="84"/>
  <c r="AI6" i="84"/>
  <c r="AE6" i="84"/>
  <c r="P5" i="84"/>
  <c r="B5" i="84"/>
  <c r="W31" i="80"/>
  <c r="T7" i="80" s="1"/>
  <c r="W29" i="80"/>
  <c r="T5" i="80" s="1"/>
  <c r="O44" i="80"/>
  <c r="M20" i="80" s="1"/>
  <c r="X28" i="72" l="1"/>
  <c r="O40" i="72"/>
  <c r="F29" i="72"/>
  <c r="F35" i="72"/>
  <c r="O36" i="72"/>
  <c r="AN8" i="87"/>
  <c r="AJ6" i="87"/>
  <c r="AG21" i="91"/>
  <c r="AH21" i="91" s="1"/>
  <c r="E36" i="91" s="1"/>
  <c r="AK15" i="91"/>
  <c r="AL15" i="91" s="1"/>
  <c r="H24" i="91" s="1"/>
  <c r="AF10" i="86"/>
  <c r="AS21" i="91"/>
  <c r="AT21" i="91" s="1"/>
  <c r="N36" i="91" s="1"/>
  <c r="AS10" i="91"/>
  <c r="AT10" i="91" s="1"/>
  <c r="N14" i="91" s="1"/>
  <c r="AB13" i="91"/>
  <c r="AO9" i="91"/>
  <c r="AP9" i="91" s="1"/>
  <c r="K12" i="91" s="1"/>
  <c r="AO21" i="91"/>
  <c r="AP21" i="91" s="1"/>
  <c r="K36" i="91" s="1"/>
  <c r="AB17" i="91"/>
  <c r="AK12" i="91"/>
  <c r="AL12" i="91" s="1"/>
  <c r="H18" i="91" s="1"/>
  <c r="AB11" i="91"/>
  <c r="AD32" i="80"/>
  <c r="U32" i="80"/>
  <c r="L32" i="80"/>
  <c r="C32" i="80"/>
  <c r="C31" i="88"/>
  <c r="AD31" i="88"/>
  <c r="U31" i="88"/>
  <c r="L31" i="88"/>
  <c r="AD33" i="89"/>
  <c r="U33" i="89"/>
  <c r="L33" i="89"/>
  <c r="C33" i="89"/>
  <c r="AD29" i="90"/>
  <c r="U29" i="90"/>
  <c r="L29" i="90"/>
  <c r="C29" i="90"/>
  <c r="AD41" i="90"/>
  <c r="U41" i="90"/>
  <c r="L41" i="90"/>
  <c r="C41" i="90"/>
  <c r="L28" i="80"/>
  <c r="AD28" i="80"/>
  <c r="U28" i="80"/>
  <c r="U31" i="80"/>
  <c r="L31" i="80"/>
  <c r="C31" i="80"/>
  <c r="AD31" i="80"/>
  <c r="AD34" i="80"/>
  <c r="L34" i="80"/>
  <c r="C34" i="80"/>
  <c r="U34" i="80"/>
  <c r="U37" i="80"/>
  <c r="L37" i="80"/>
  <c r="C37" i="80"/>
  <c r="AD37" i="80"/>
  <c r="C35" i="88"/>
  <c r="AD35" i="88"/>
  <c r="U35" i="88"/>
  <c r="L35" i="88"/>
  <c r="AD37" i="88"/>
  <c r="U37" i="88"/>
  <c r="L37" i="88"/>
  <c r="C37" i="88"/>
  <c r="AD29" i="89"/>
  <c r="U29" i="89"/>
  <c r="L29" i="89"/>
  <c r="C29" i="89"/>
  <c r="C31" i="89"/>
  <c r="AD31" i="89"/>
  <c r="U31" i="89"/>
  <c r="L31" i="89"/>
  <c r="C39" i="89"/>
  <c r="AD39" i="89"/>
  <c r="U39" i="89"/>
  <c r="L39" i="89"/>
  <c r="AD41" i="89"/>
  <c r="U41" i="89"/>
  <c r="L41" i="89"/>
  <c r="C41" i="89"/>
  <c r="AD32" i="90"/>
  <c r="U32" i="90"/>
  <c r="L32" i="90"/>
  <c r="C32" i="90"/>
  <c r="AD36" i="90"/>
  <c r="U36" i="90"/>
  <c r="L36" i="90"/>
  <c r="C36" i="90"/>
  <c r="C38" i="90"/>
  <c r="AD38" i="90"/>
  <c r="U38" i="90"/>
  <c r="L38" i="90"/>
  <c r="C28" i="88"/>
  <c r="AD28" i="88"/>
  <c r="U28" i="88"/>
  <c r="L28" i="88"/>
  <c r="AD32" i="89"/>
  <c r="U32" i="89"/>
  <c r="L32" i="89"/>
  <c r="C32" i="89"/>
  <c r="AD30" i="80"/>
  <c r="L30" i="80"/>
  <c r="U30" i="80"/>
  <c r="C34" i="88"/>
  <c r="AD34" i="88"/>
  <c r="U34" i="88"/>
  <c r="L34" i="88"/>
  <c r="AD41" i="88"/>
  <c r="U41" i="88"/>
  <c r="L41" i="88"/>
  <c r="C41" i="88"/>
  <c r="C38" i="89"/>
  <c r="AD38" i="89"/>
  <c r="U38" i="89"/>
  <c r="L38" i="89"/>
  <c r="C35" i="90"/>
  <c r="AD35" i="90"/>
  <c r="U35" i="90"/>
  <c r="L35" i="90"/>
  <c r="AD40" i="90"/>
  <c r="U40" i="90"/>
  <c r="L40" i="90"/>
  <c r="C40" i="90"/>
  <c r="AD30" i="88"/>
  <c r="U30" i="88"/>
  <c r="L30" i="88"/>
  <c r="C30" i="88"/>
  <c r="U33" i="80"/>
  <c r="L33" i="80"/>
  <c r="C33" i="80"/>
  <c r="AD33" i="80"/>
  <c r="U39" i="80"/>
  <c r="AD39" i="80"/>
  <c r="C39" i="80"/>
  <c r="L39" i="80"/>
  <c r="U41" i="80"/>
  <c r="L41" i="80"/>
  <c r="C41" i="80"/>
  <c r="AD41" i="80"/>
  <c r="C29" i="88"/>
  <c r="AD29" i="88"/>
  <c r="U29" i="88"/>
  <c r="L29" i="88"/>
  <c r="AD33" i="88"/>
  <c r="U33" i="88"/>
  <c r="L33" i="88"/>
  <c r="C33" i="88"/>
  <c r="C39" i="88"/>
  <c r="AD39" i="88"/>
  <c r="U39" i="88"/>
  <c r="L39" i="88"/>
  <c r="AD36" i="89"/>
  <c r="U36" i="89"/>
  <c r="L36" i="89"/>
  <c r="C36" i="89"/>
  <c r="AD28" i="90"/>
  <c r="U28" i="90"/>
  <c r="L28" i="90"/>
  <c r="C28" i="90"/>
  <c r="C31" i="90"/>
  <c r="AD31" i="90"/>
  <c r="U31" i="90"/>
  <c r="L31" i="90"/>
  <c r="U29" i="80"/>
  <c r="L29" i="80"/>
  <c r="AD29" i="80"/>
  <c r="L36" i="80"/>
  <c r="C36" i="80"/>
  <c r="AD36" i="80"/>
  <c r="U36" i="80"/>
  <c r="AD38" i="80"/>
  <c r="L38" i="80"/>
  <c r="C38" i="80"/>
  <c r="U38" i="80"/>
  <c r="AD32" i="88"/>
  <c r="U32" i="88"/>
  <c r="L32" i="88"/>
  <c r="C32" i="88"/>
  <c r="AD36" i="88"/>
  <c r="U36" i="88"/>
  <c r="L36" i="88"/>
  <c r="C36" i="88"/>
  <c r="C38" i="88"/>
  <c r="AD38" i="88"/>
  <c r="U38" i="88"/>
  <c r="L38" i="88"/>
  <c r="AD28" i="89"/>
  <c r="U28" i="89"/>
  <c r="L28" i="89"/>
  <c r="C28" i="89"/>
  <c r="C30" i="89"/>
  <c r="AD30" i="89"/>
  <c r="U30" i="89"/>
  <c r="L30" i="89"/>
  <c r="C34" i="89"/>
  <c r="AD34" i="89"/>
  <c r="U34" i="89"/>
  <c r="L34" i="89"/>
  <c r="C35" i="89"/>
  <c r="AD35" i="89"/>
  <c r="U35" i="89"/>
  <c r="L35" i="89"/>
  <c r="AD40" i="89"/>
  <c r="U40" i="89"/>
  <c r="L40" i="89"/>
  <c r="C40" i="89"/>
  <c r="AD30" i="90"/>
  <c r="U30" i="90"/>
  <c r="L30" i="90"/>
  <c r="C30" i="90"/>
  <c r="C34" i="90"/>
  <c r="AD34" i="90"/>
  <c r="U34" i="90"/>
  <c r="L34" i="90"/>
  <c r="AD37" i="90"/>
  <c r="U37" i="90"/>
  <c r="L37" i="90"/>
  <c r="C37" i="90"/>
  <c r="U35" i="80"/>
  <c r="AD35" i="80"/>
  <c r="C35" i="80"/>
  <c r="L35" i="80"/>
  <c r="C40" i="80"/>
  <c r="AD40" i="80"/>
  <c r="U40" i="80"/>
  <c r="L40" i="80"/>
  <c r="AD40" i="88"/>
  <c r="U40" i="88"/>
  <c r="L40" i="88"/>
  <c r="C40" i="88"/>
  <c r="AD37" i="89"/>
  <c r="U37" i="89"/>
  <c r="L37" i="89"/>
  <c r="C37" i="89"/>
  <c r="AD33" i="90"/>
  <c r="U33" i="90"/>
  <c r="L33" i="90"/>
  <c r="C33" i="90"/>
  <c r="C39" i="90"/>
  <c r="AD39" i="90"/>
  <c r="U39" i="90"/>
  <c r="L39" i="90"/>
  <c r="AX13" i="91"/>
  <c r="AX14" i="91"/>
  <c r="AO22" i="91"/>
  <c r="AP22" i="91" s="1"/>
  <c r="K38" i="91" s="1"/>
  <c r="AS22" i="91"/>
  <c r="AT22" i="91" s="1"/>
  <c r="N38" i="91" s="1"/>
  <c r="AO18" i="91"/>
  <c r="AP18" i="91" s="1"/>
  <c r="K30" i="91" s="1"/>
  <c r="AG12" i="91"/>
  <c r="AH12" i="91" s="1"/>
  <c r="E18" i="91" s="1"/>
  <c r="AK14" i="91"/>
  <c r="AL14" i="91" s="1"/>
  <c r="H22" i="91" s="1"/>
  <c r="AK7" i="91"/>
  <c r="AL7" i="91" s="1"/>
  <c r="AK21" i="91"/>
  <c r="AL21" i="91" s="1"/>
  <c r="H36" i="91" s="1"/>
  <c r="AK19" i="91"/>
  <c r="AL19" i="91" s="1"/>
  <c r="H32" i="91" s="1"/>
  <c r="AK13" i="91"/>
  <c r="AL13" i="91" s="1"/>
  <c r="H20" i="91" s="1"/>
  <c r="AX9" i="91"/>
  <c r="AK17" i="91"/>
  <c r="AL17" i="91" s="1"/>
  <c r="H28" i="91" s="1"/>
  <c r="AS9" i="91"/>
  <c r="AT9" i="91" s="1"/>
  <c r="N12" i="91" s="1"/>
  <c r="AO17" i="91"/>
  <c r="AP17" i="91" s="1"/>
  <c r="K28" i="91" s="1"/>
  <c r="AS12" i="91"/>
  <c r="AT12" i="91" s="1"/>
  <c r="N18" i="91" s="1"/>
  <c r="AB8" i="91"/>
  <c r="AG6" i="91"/>
  <c r="AH6" i="91" s="1"/>
  <c r="E6" i="91" s="1"/>
  <c r="AG7" i="91"/>
  <c r="AH7" i="91" s="1"/>
  <c r="AX6" i="91"/>
  <c r="AX7" i="91"/>
  <c r="AO19" i="91"/>
  <c r="AP19" i="91" s="1"/>
  <c r="K32" i="91" s="1"/>
  <c r="AO11" i="91"/>
  <c r="AP11" i="91" s="1"/>
  <c r="K16" i="91" s="1"/>
  <c r="AX18" i="91"/>
  <c r="AS20" i="91"/>
  <c r="AT20" i="91" s="1"/>
  <c r="N34" i="91" s="1"/>
  <c r="AK18" i="91"/>
  <c r="AL18" i="91" s="1"/>
  <c r="H30" i="91" s="1"/>
  <c r="AO14" i="91"/>
  <c r="AP14" i="91" s="1"/>
  <c r="K22" i="91" s="1"/>
  <c r="AS11" i="91"/>
  <c r="AT11" i="91" s="1"/>
  <c r="N16" i="91" s="1"/>
  <c r="AB7" i="91"/>
  <c r="AG16" i="91"/>
  <c r="AH16" i="91" s="1"/>
  <c r="E26" i="91" s="1"/>
  <c r="AO7" i="91"/>
  <c r="AP7" i="91" s="1"/>
  <c r="AX12" i="91"/>
  <c r="AB12" i="91"/>
  <c r="AS6" i="91"/>
  <c r="AT6" i="91" s="1"/>
  <c r="N6" i="91" s="1"/>
  <c r="AG13" i="91"/>
  <c r="AH13" i="91" s="1"/>
  <c r="E20" i="91" s="1"/>
  <c r="AG10" i="91"/>
  <c r="AH10" i="91" s="1"/>
  <c r="E14" i="91" s="1"/>
  <c r="AX15" i="91"/>
  <c r="AB6" i="91"/>
  <c r="AB14" i="91"/>
  <c r="AG8" i="91"/>
  <c r="AH8" i="91" s="1"/>
  <c r="E10" i="91" s="1"/>
  <c r="AK16" i="91"/>
  <c r="AL16" i="91" s="1"/>
  <c r="H26" i="91" s="1"/>
  <c r="AS18" i="91"/>
  <c r="AT18" i="91" s="1"/>
  <c r="N30" i="91" s="1"/>
  <c r="AG18" i="91"/>
  <c r="AH18" i="91" s="1"/>
  <c r="E30" i="91" s="1"/>
  <c r="AX10" i="91"/>
  <c r="AG19" i="91"/>
  <c r="AH19" i="91" s="1"/>
  <c r="E32" i="91" s="1"/>
  <c r="AK9" i="91"/>
  <c r="AL9" i="91" s="1"/>
  <c r="H12" i="91" s="1"/>
  <c r="AB18" i="91"/>
  <c r="AK20" i="91"/>
  <c r="AL20" i="91" s="1"/>
  <c r="H34" i="91" s="1"/>
  <c r="AO16" i="91"/>
  <c r="AP16" i="91" s="1"/>
  <c r="K26" i="91" s="1"/>
  <c r="AG14" i="91"/>
  <c r="AH14" i="91" s="1"/>
  <c r="E22" i="91" s="1"/>
  <c r="AG11" i="91"/>
  <c r="AH11" i="91" s="1"/>
  <c r="E16" i="91" s="1"/>
  <c r="AO20" i="91"/>
  <c r="AP20" i="91" s="1"/>
  <c r="K34" i="91" s="1"/>
  <c r="AS14" i="91"/>
  <c r="AT14" i="91" s="1"/>
  <c r="N22" i="91" s="1"/>
  <c r="AG22" i="91"/>
  <c r="AH22" i="91" s="1"/>
  <c r="E38" i="91" s="1"/>
  <c r="AS16" i="91"/>
  <c r="AT16" i="91" s="1"/>
  <c r="N26" i="91" s="1"/>
  <c r="AX11" i="91"/>
  <c r="AO6" i="91"/>
  <c r="AP6" i="91" s="1"/>
  <c r="K6" i="91" s="1"/>
  <c r="AK10" i="91"/>
  <c r="AL10" i="91" s="1"/>
  <c r="H14" i="91" s="1"/>
  <c r="AX8" i="91"/>
  <c r="AX16" i="91"/>
  <c r="AB15" i="91"/>
  <c r="AO12" i="91"/>
  <c r="AP12" i="91" s="1"/>
  <c r="K18" i="91" s="1"/>
  <c r="AG9" i="91"/>
  <c r="AH9" i="91" s="1"/>
  <c r="E12" i="91" s="1"/>
  <c r="AS17" i="91"/>
  <c r="AT17" i="91" s="1"/>
  <c r="N28" i="91" s="1"/>
  <c r="AG17" i="91"/>
  <c r="AH17" i="91" s="1"/>
  <c r="E28" i="91" s="1"/>
  <c r="AB10" i="91"/>
  <c r="AG15" i="91"/>
  <c r="AH15" i="91" s="1"/>
  <c r="E24" i="91" s="1"/>
  <c r="AO8" i="91"/>
  <c r="AP8" i="91" s="1"/>
  <c r="K10" i="91" s="1"/>
  <c r="AK22" i="91"/>
  <c r="AL22" i="91" s="1"/>
  <c r="H38" i="91" s="1"/>
  <c r="AS19" i="91"/>
  <c r="AT19" i="91" s="1"/>
  <c r="N32" i="91" s="1"/>
  <c r="AO15" i="91"/>
  <c r="AP15" i="91" s="1"/>
  <c r="K24" i="91" s="1"/>
  <c r="AS13" i="91"/>
  <c r="AT13" i="91" s="1"/>
  <c r="N20" i="91" s="1"/>
  <c r="AB9" i="91"/>
  <c r="AX19" i="91"/>
  <c r="AO13" i="91"/>
  <c r="AP13" i="91" s="1"/>
  <c r="K20" i="91" s="1"/>
  <c r="AB19" i="91"/>
  <c r="AS15" i="91"/>
  <c r="AT15" i="91" s="1"/>
  <c r="N24" i="91" s="1"/>
  <c r="AK11" i="91"/>
  <c r="AL11" i="91" s="1"/>
  <c r="H16" i="91" s="1"/>
  <c r="AK6" i="91"/>
  <c r="AL6" i="91" s="1"/>
  <c r="H6" i="91" s="1"/>
  <c r="AS7" i="91"/>
  <c r="AT7" i="91" s="1"/>
  <c r="AK8" i="91"/>
  <c r="AL8" i="91" s="1"/>
  <c r="H10" i="91" s="1"/>
  <c r="AX17" i="91"/>
  <c r="AB16" i="91"/>
  <c r="AO10" i="91"/>
  <c r="AP10" i="91" s="1"/>
  <c r="K14" i="91" s="1"/>
  <c r="AS8" i="91"/>
  <c r="AT8" i="91" s="1"/>
  <c r="N10" i="91" s="1"/>
  <c r="AG20" i="91"/>
  <c r="AH20" i="91" s="1"/>
  <c r="E34" i="91" s="1"/>
  <c r="L43" i="88"/>
  <c r="C43" i="88"/>
  <c r="AD43" i="88"/>
  <c r="U43" i="88"/>
  <c r="AD43" i="80"/>
  <c r="L43" i="80"/>
  <c r="C43" i="80"/>
  <c r="U43" i="80"/>
  <c r="AD44" i="89"/>
  <c r="L44" i="89"/>
  <c r="O44" i="89" s="1"/>
  <c r="M20" i="89" s="1"/>
  <c r="C44" i="89"/>
  <c r="F44" i="89" s="1"/>
  <c r="D20" i="89" s="1"/>
  <c r="U44" i="89"/>
  <c r="U44" i="80"/>
  <c r="AD44" i="80"/>
  <c r="C44" i="80"/>
  <c r="L44" i="80"/>
  <c r="L44" i="88"/>
  <c r="C44" i="88"/>
  <c r="AD44" i="88"/>
  <c r="U44" i="88"/>
  <c r="L42" i="90"/>
  <c r="U42" i="90"/>
  <c r="C42" i="90"/>
  <c r="AD42" i="90"/>
  <c r="L42" i="89"/>
  <c r="U42" i="89"/>
  <c r="C42" i="89"/>
  <c r="AD42" i="89"/>
  <c r="L43" i="90"/>
  <c r="U43" i="90"/>
  <c r="C43" i="90"/>
  <c r="AD43" i="90"/>
  <c r="AD42" i="80"/>
  <c r="U42" i="80"/>
  <c r="L42" i="80"/>
  <c r="C42" i="80"/>
  <c r="L42" i="88"/>
  <c r="U42" i="88"/>
  <c r="C42" i="88"/>
  <c r="AD42" i="88"/>
  <c r="L43" i="89"/>
  <c r="U43" i="89"/>
  <c r="C43" i="89"/>
  <c r="AD43" i="89"/>
  <c r="AD44" i="90"/>
  <c r="L44" i="90"/>
  <c r="O44" i="90" s="1"/>
  <c r="M20" i="90" s="1"/>
  <c r="U44" i="90"/>
  <c r="C44" i="90"/>
  <c r="AR12" i="87"/>
  <c r="AR8" i="86"/>
  <c r="AR9" i="86"/>
  <c r="AF9" i="85"/>
  <c r="AR10" i="85"/>
  <c r="AN11" i="84"/>
  <c r="Z17" i="85"/>
  <c r="X44" i="80"/>
  <c r="V20" i="80" s="1"/>
  <c r="W32" i="80"/>
  <c r="T8" i="80" s="1"/>
  <c r="W30" i="80"/>
  <c r="T6" i="80" s="1"/>
  <c r="W28" i="80"/>
  <c r="T4" i="80" s="1"/>
  <c r="AN15" i="84"/>
  <c r="AF9" i="84"/>
  <c r="AR10" i="84"/>
  <c r="Z6" i="84"/>
  <c r="Z12" i="84"/>
  <c r="Z15" i="84"/>
  <c r="Z19" i="85"/>
  <c r="C30" i="80"/>
  <c r="AR11" i="84"/>
  <c r="AF15" i="85"/>
  <c r="AN16" i="87"/>
  <c r="AN6" i="87"/>
  <c r="AR7" i="87"/>
  <c r="X44" i="89"/>
  <c r="V20" i="89" s="1"/>
  <c r="W31" i="89"/>
  <c r="T7" i="89" s="1"/>
  <c r="W28" i="89"/>
  <c r="T4" i="89" s="1"/>
  <c r="AR8" i="84"/>
  <c r="AF10" i="84"/>
  <c r="AJ9" i="85"/>
  <c r="Z7" i="86"/>
  <c r="Z16" i="86"/>
  <c r="C29" i="80"/>
  <c r="AN9" i="84"/>
  <c r="Z13" i="84"/>
  <c r="Z8" i="85"/>
  <c r="AN9" i="85"/>
  <c r="AJ11" i="85"/>
  <c r="Z13" i="85"/>
  <c r="Z6" i="86"/>
  <c r="Z11" i="86"/>
  <c r="AR15" i="87"/>
  <c r="AR6" i="87"/>
  <c r="AF8" i="87"/>
  <c r="AJ12" i="87"/>
  <c r="AF10" i="87"/>
  <c r="Z15" i="87"/>
  <c r="F36" i="88"/>
  <c r="D12" i="88" s="1"/>
  <c r="AJ9" i="84"/>
  <c r="AJ15" i="84"/>
  <c r="AJ17" i="85"/>
  <c r="AF10" i="85"/>
  <c r="Z10" i="86"/>
  <c r="AF15" i="84"/>
  <c r="AJ10" i="84"/>
  <c r="AF11" i="84"/>
  <c r="AJ10" i="85"/>
  <c r="AN10" i="86"/>
  <c r="C28" i="80"/>
  <c r="AR9" i="84"/>
  <c r="AN10" i="84"/>
  <c r="AJ11" i="84"/>
  <c r="AR15" i="84"/>
  <c r="Z18" i="84"/>
  <c r="AR9" i="85"/>
  <c r="AN10" i="85"/>
  <c r="AN15" i="85"/>
  <c r="Z12" i="85"/>
  <c r="AJ9" i="86"/>
  <c r="AJ8" i="86"/>
  <c r="AF16" i="87"/>
  <c r="AF6" i="87"/>
  <c r="AJ7" i="87"/>
  <c r="AF11" i="85"/>
  <c r="AN9" i="86"/>
  <c r="AN8" i="86"/>
  <c r="AR10" i="86"/>
  <c r="AR8" i="87"/>
  <c r="AF12" i="87"/>
  <c r="AR10" i="87"/>
  <c r="AN11" i="85"/>
  <c r="AF9" i="86"/>
  <c r="AF8" i="86"/>
  <c r="AJ10" i="86"/>
  <c r="AN7" i="87"/>
  <c r="AJ8" i="87"/>
  <c r="AN12" i="87"/>
  <c r="AJ10" i="87"/>
  <c r="X44" i="88"/>
  <c r="V20" i="88" s="1"/>
  <c r="E44" i="89"/>
  <c r="B20" i="89" s="1"/>
  <c r="W30" i="89"/>
  <c r="T6" i="89" s="1"/>
  <c r="X44" i="90"/>
  <c r="V20" i="90" s="1"/>
  <c r="AN10" i="87"/>
  <c r="Z11" i="87"/>
  <c r="Z14" i="87"/>
  <c r="O44" i="88"/>
  <c r="M20" i="88" s="1"/>
  <c r="W30" i="88"/>
  <c r="T6" i="88" s="1"/>
  <c r="W29" i="88"/>
  <c r="T5" i="88" s="1"/>
  <c r="E31" i="88"/>
  <c r="B7" i="88" s="1"/>
  <c r="E29" i="88"/>
  <c r="B5" i="88" s="1"/>
  <c r="E28" i="88"/>
  <c r="B4" i="88" s="1"/>
  <c r="N28" i="90"/>
  <c r="K4" i="90" s="1"/>
  <c r="F29" i="90"/>
  <c r="D5" i="90" s="1"/>
  <c r="N29" i="90"/>
  <c r="K5" i="90" s="1"/>
  <c r="N30" i="90"/>
  <c r="K6" i="90" s="1"/>
  <c r="N31" i="90"/>
  <c r="K7" i="90" s="1"/>
  <c r="N32" i="90"/>
  <c r="K8" i="90" s="1"/>
  <c r="N33" i="90"/>
  <c r="K9" i="90" s="1"/>
  <c r="N34" i="90"/>
  <c r="K10" i="90" s="1"/>
  <c r="N35" i="90"/>
  <c r="K11" i="90" s="1"/>
  <c r="F36" i="90"/>
  <c r="D12" i="90" s="1"/>
  <c r="N36" i="90"/>
  <c r="K12" i="90" s="1"/>
  <c r="N37" i="90"/>
  <c r="K13" i="90" s="1"/>
  <c r="N38" i="90"/>
  <c r="K14" i="90" s="1"/>
  <c r="F39" i="90"/>
  <c r="D15" i="90" s="1"/>
  <c r="N39" i="90"/>
  <c r="K15" i="90" s="1"/>
  <c r="N40" i="90"/>
  <c r="K16" i="90" s="1"/>
  <c r="N41" i="90"/>
  <c r="K17" i="90" s="1"/>
  <c r="N42" i="90"/>
  <c r="K18" i="90" s="1"/>
  <c r="N43" i="90"/>
  <c r="K19" i="90" s="1"/>
  <c r="F44" i="90"/>
  <c r="D20" i="90" s="1"/>
  <c r="N44" i="90"/>
  <c r="K20" i="90" s="1"/>
  <c r="W28" i="90"/>
  <c r="T4" i="90" s="1"/>
  <c r="W29" i="90"/>
  <c r="T5" i="90" s="1"/>
  <c r="W30" i="90"/>
  <c r="T6" i="90" s="1"/>
  <c r="W31" i="90"/>
  <c r="T7" i="90" s="1"/>
  <c r="W32" i="90"/>
  <c r="T8" i="90" s="1"/>
  <c r="W33" i="90"/>
  <c r="T9" i="90" s="1"/>
  <c r="W34" i="90"/>
  <c r="T10" i="90" s="1"/>
  <c r="W35" i="90"/>
  <c r="T11" i="90" s="1"/>
  <c r="W36" i="90"/>
  <c r="T12" i="90" s="1"/>
  <c r="W37" i="90"/>
  <c r="T13" i="90" s="1"/>
  <c r="W38" i="90"/>
  <c r="T14" i="90" s="1"/>
  <c r="W39" i="90"/>
  <c r="T15" i="90" s="1"/>
  <c r="W40" i="90"/>
  <c r="T16" i="90" s="1"/>
  <c r="W41" i="90"/>
  <c r="T17" i="90" s="1"/>
  <c r="W42" i="90"/>
  <c r="T18" i="90" s="1"/>
  <c r="W43" i="90"/>
  <c r="T19" i="90" s="1"/>
  <c r="W44" i="90"/>
  <c r="T20" i="90" s="1"/>
  <c r="AF29" i="90"/>
  <c r="AC5" i="90" s="1"/>
  <c r="AF30" i="90"/>
  <c r="AC6" i="90" s="1"/>
  <c r="AF31" i="90"/>
  <c r="AC7" i="90" s="1"/>
  <c r="AF32" i="90"/>
  <c r="AC8" i="90" s="1"/>
  <c r="AF33" i="90"/>
  <c r="AC9" i="90" s="1"/>
  <c r="AF34" i="90"/>
  <c r="AC10" i="90" s="1"/>
  <c r="AF35" i="90"/>
  <c r="AC11" i="90" s="1"/>
  <c r="AF36" i="90"/>
  <c r="AC12" i="90" s="1"/>
  <c r="AF37" i="90"/>
  <c r="AC13" i="90" s="1"/>
  <c r="AF38" i="90"/>
  <c r="AC14" i="90" s="1"/>
  <c r="AF39" i="90"/>
  <c r="AC15" i="90" s="1"/>
  <c r="AF40" i="90"/>
  <c r="AC16" i="90" s="1"/>
  <c r="AF41" i="90"/>
  <c r="AC17" i="90" s="1"/>
  <c r="AF42" i="90"/>
  <c r="AC18" i="90" s="1"/>
  <c r="AF43" i="90"/>
  <c r="AC19" i="90" s="1"/>
  <c r="AF44" i="90"/>
  <c r="AC20" i="90" s="1"/>
  <c r="E28" i="90"/>
  <c r="B4" i="90" s="1"/>
  <c r="E29" i="90"/>
  <c r="B5" i="90" s="1"/>
  <c r="E30" i="90"/>
  <c r="B6" i="90" s="1"/>
  <c r="E31" i="90"/>
  <c r="B7" i="90" s="1"/>
  <c r="E32" i="90"/>
  <c r="B8" i="90" s="1"/>
  <c r="E33" i="90"/>
  <c r="B9" i="90" s="1"/>
  <c r="E34" i="90"/>
  <c r="B10" i="90" s="1"/>
  <c r="E35" i="90"/>
  <c r="B11" i="90" s="1"/>
  <c r="E36" i="90"/>
  <c r="B12" i="90" s="1"/>
  <c r="E37" i="90"/>
  <c r="B13" i="90" s="1"/>
  <c r="E38" i="90"/>
  <c r="B14" i="90" s="1"/>
  <c r="E39" i="90"/>
  <c r="B15" i="90" s="1"/>
  <c r="E40" i="90"/>
  <c r="B16" i="90" s="1"/>
  <c r="E41" i="90"/>
  <c r="B17" i="90" s="1"/>
  <c r="E42" i="90"/>
  <c r="B18" i="90" s="1"/>
  <c r="E43" i="90"/>
  <c r="B19" i="90" s="1"/>
  <c r="N28" i="89"/>
  <c r="K4" i="89" s="1"/>
  <c r="F29" i="89"/>
  <c r="D5" i="89" s="1"/>
  <c r="N29" i="89"/>
  <c r="K5" i="89" s="1"/>
  <c r="N30" i="89"/>
  <c r="K6" i="89" s="1"/>
  <c r="N31" i="89"/>
  <c r="K7" i="89" s="1"/>
  <c r="N32" i="89"/>
  <c r="K8" i="89" s="1"/>
  <c r="N33" i="89"/>
  <c r="K9" i="89" s="1"/>
  <c r="N34" i="89"/>
  <c r="K10" i="89" s="1"/>
  <c r="N35" i="89"/>
  <c r="K11" i="89" s="1"/>
  <c r="F36" i="89"/>
  <c r="D12" i="89" s="1"/>
  <c r="N36" i="89"/>
  <c r="K12" i="89" s="1"/>
  <c r="N37" i="89"/>
  <c r="K13" i="89" s="1"/>
  <c r="N38" i="89"/>
  <c r="K14" i="89" s="1"/>
  <c r="F39" i="89"/>
  <c r="D15" i="89" s="1"/>
  <c r="N39" i="89"/>
  <c r="K15" i="89" s="1"/>
  <c r="N40" i="89"/>
  <c r="K16" i="89" s="1"/>
  <c r="N41" i="89"/>
  <c r="K17" i="89" s="1"/>
  <c r="N42" i="89"/>
  <c r="K18" i="89" s="1"/>
  <c r="N43" i="89"/>
  <c r="K19" i="89" s="1"/>
  <c r="N44" i="89"/>
  <c r="K20" i="89" s="1"/>
  <c r="W32" i="89"/>
  <c r="T8" i="89" s="1"/>
  <c r="W33" i="89"/>
  <c r="T9" i="89" s="1"/>
  <c r="W34" i="89"/>
  <c r="T10" i="89" s="1"/>
  <c r="W35" i="89"/>
  <c r="T11" i="89" s="1"/>
  <c r="W36" i="89"/>
  <c r="T12" i="89" s="1"/>
  <c r="W37" i="89"/>
  <c r="T13" i="89" s="1"/>
  <c r="W38" i="89"/>
  <c r="T14" i="89" s="1"/>
  <c r="W39" i="89"/>
  <c r="T15" i="89" s="1"/>
  <c r="W40" i="89"/>
  <c r="T16" i="89" s="1"/>
  <c r="W41" i="89"/>
  <c r="T17" i="89" s="1"/>
  <c r="W42" i="89"/>
  <c r="T18" i="89" s="1"/>
  <c r="W43" i="89"/>
  <c r="T19" i="89" s="1"/>
  <c r="W44" i="89"/>
  <c r="T20" i="89" s="1"/>
  <c r="AF28" i="89"/>
  <c r="AC4" i="89" s="1"/>
  <c r="AF29" i="89"/>
  <c r="AC5" i="89" s="1"/>
  <c r="AF30" i="89"/>
  <c r="AC6" i="89" s="1"/>
  <c r="AF31" i="89"/>
  <c r="AC7" i="89" s="1"/>
  <c r="AF32" i="89"/>
  <c r="AC8" i="89" s="1"/>
  <c r="AF33" i="89"/>
  <c r="AC9" i="89" s="1"/>
  <c r="AF34" i="89"/>
  <c r="AC10" i="89" s="1"/>
  <c r="AF35" i="89"/>
  <c r="AC11" i="89" s="1"/>
  <c r="AF36" i="89"/>
  <c r="AC12" i="89" s="1"/>
  <c r="AF37" i="89"/>
  <c r="AC13" i="89" s="1"/>
  <c r="AF38" i="89"/>
  <c r="AC14" i="89" s="1"/>
  <c r="AF39" i="89"/>
  <c r="AC15" i="89" s="1"/>
  <c r="AF40" i="89"/>
  <c r="AC16" i="89" s="1"/>
  <c r="AF41" i="89"/>
  <c r="AC17" i="89" s="1"/>
  <c r="AF42" i="89"/>
  <c r="AC18" i="89" s="1"/>
  <c r="AF43" i="89"/>
  <c r="AC19" i="89" s="1"/>
  <c r="AF44" i="89"/>
  <c r="AC20" i="89" s="1"/>
  <c r="E31" i="89"/>
  <c r="B7" i="89" s="1"/>
  <c r="E32" i="89"/>
  <c r="B8" i="89" s="1"/>
  <c r="E33" i="89"/>
  <c r="B9" i="89" s="1"/>
  <c r="E34" i="89"/>
  <c r="B10" i="89" s="1"/>
  <c r="E35" i="89"/>
  <c r="B11" i="89" s="1"/>
  <c r="E36" i="89"/>
  <c r="B12" i="89" s="1"/>
  <c r="E37" i="89"/>
  <c r="B13" i="89" s="1"/>
  <c r="E38" i="89"/>
  <c r="B14" i="89" s="1"/>
  <c r="E39" i="89"/>
  <c r="B15" i="89" s="1"/>
  <c r="E40" i="89"/>
  <c r="B16" i="89" s="1"/>
  <c r="E41" i="89"/>
  <c r="B17" i="89" s="1"/>
  <c r="E42" i="89"/>
  <c r="B18" i="89" s="1"/>
  <c r="E43" i="89"/>
  <c r="B19" i="89" s="1"/>
  <c r="N28" i="88"/>
  <c r="K4" i="88" s="1"/>
  <c r="F29" i="88"/>
  <c r="D5" i="88" s="1"/>
  <c r="N29" i="88"/>
  <c r="K5" i="88" s="1"/>
  <c r="N30" i="88"/>
  <c r="K6" i="88" s="1"/>
  <c r="N31" i="88"/>
  <c r="K7" i="88" s="1"/>
  <c r="N32" i="88"/>
  <c r="K8" i="88" s="1"/>
  <c r="N33" i="88"/>
  <c r="K9" i="88" s="1"/>
  <c r="N34" i="88"/>
  <c r="K10" i="88" s="1"/>
  <c r="N35" i="88"/>
  <c r="K11" i="88" s="1"/>
  <c r="N36" i="88"/>
  <c r="K12" i="88" s="1"/>
  <c r="N37" i="88"/>
  <c r="K13" i="88" s="1"/>
  <c r="N38" i="88"/>
  <c r="K14" i="88" s="1"/>
  <c r="F39" i="88"/>
  <c r="D15" i="88" s="1"/>
  <c r="N39" i="88"/>
  <c r="K15" i="88" s="1"/>
  <c r="N40" i="88"/>
  <c r="K16" i="88" s="1"/>
  <c r="N41" i="88"/>
  <c r="K17" i="88" s="1"/>
  <c r="N42" i="88"/>
  <c r="K18" i="88" s="1"/>
  <c r="N43" i="88"/>
  <c r="K19" i="88" s="1"/>
  <c r="F44" i="88"/>
  <c r="D20" i="88" s="1"/>
  <c r="N44" i="88"/>
  <c r="K20" i="88" s="1"/>
  <c r="W32" i="88"/>
  <c r="T8" i="88" s="1"/>
  <c r="W33" i="88"/>
  <c r="T9" i="88" s="1"/>
  <c r="W34" i="88"/>
  <c r="T10" i="88" s="1"/>
  <c r="W35" i="88"/>
  <c r="T11" i="88" s="1"/>
  <c r="W36" i="88"/>
  <c r="T12" i="88" s="1"/>
  <c r="W37" i="88"/>
  <c r="T13" i="88" s="1"/>
  <c r="W38" i="88"/>
  <c r="T14" i="88" s="1"/>
  <c r="W39" i="88"/>
  <c r="T15" i="88" s="1"/>
  <c r="W40" i="88"/>
  <c r="T16" i="88" s="1"/>
  <c r="W41" i="88"/>
  <c r="T17" i="88" s="1"/>
  <c r="W42" i="88"/>
  <c r="T18" i="88" s="1"/>
  <c r="W43" i="88"/>
  <c r="T19" i="88" s="1"/>
  <c r="W44" i="88"/>
  <c r="T20" i="88" s="1"/>
  <c r="AF28" i="88"/>
  <c r="AC4" i="88" s="1"/>
  <c r="AF29" i="88"/>
  <c r="AC5" i="88" s="1"/>
  <c r="AF30" i="88"/>
  <c r="AC6" i="88" s="1"/>
  <c r="AF31" i="88"/>
  <c r="AC7" i="88" s="1"/>
  <c r="AF32" i="88"/>
  <c r="AC8" i="88" s="1"/>
  <c r="AF33" i="88"/>
  <c r="AC9" i="88" s="1"/>
  <c r="AF34" i="88"/>
  <c r="AC10" i="88" s="1"/>
  <c r="AF35" i="88"/>
  <c r="AC11" i="88" s="1"/>
  <c r="AF36" i="88"/>
  <c r="AC12" i="88" s="1"/>
  <c r="AF37" i="88"/>
  <c r="AC13" i="88" s="1"/>
  <c r="AF38" i="88"/>
  <c r="AC14" i="88" s="1"/>
  <c r="AF39" i="88"/>
  <c r="AC15" i="88" s="1"/>
  <c r="AF40" i="88"/>
  <c r="AC16" i="88" s="1"/>
  <c r="AF41" i="88"/>
  <c r="AC17" i="88" s="1"/>
  <c r="AF42" i="88"/>
  <c r="AC18" i="88" s="1"/>
  <c r="AF43" i="88"/>
  <c r="AC19" i="88" s="1"/>
  <c r="AF44" i="88"/>
  <c r="AC20" i="88" s="1"/>
  <c r="E32" i="88"/>
  <c r="B8" i="88" s="1"/>
  <c r="E33" i="88"/>
  <c r="B9" i="88" s="1"/>
  <c r="E34" i="88"/>
  <c r="B10" i="88" s="1"/>
  <c r="E35" i="88"/>
  <c r="B11" i="88" s="1"/>
  <c r="E36" i="88"/>
  <c r="B12" i="88" s="1"/>
  <c r="E37" i="88"/>
  <c r="B13" i="88" s="1"/>
  <c r="E38" i="88"/>
  <c r="B14" i="88" s="1"/>
  <c r="E39" i="88"/>
  <c r="B15" i="88" s="1"/>
  <c r="E40" i="88"/>
  <c r="B16" i="88" s="1"/>
  <c r="E41" i="88"/>
  <c r="B17" i="88" s="1"/>
  <c r="E42" i="88"/>
  <c r="B18" i="88" s="1"/>
  <c r="E43" i="88"/>
  <c r="B19" i="88" s="1"/>
  <c r="Z6" i="87"/>
  <c r="AF9" i="87"/>
  <c r="AJ9" i="87"/>
  <c r="AN9" i="87"/>
  <c r="AR9" i="87"/>
  <c r="AJ13" i="87"/>
  <c r="AN17" i="87"/>
  <c r="AF18" i="87"/>
  <c r="AJ21" i="87"/>
  <c r="AJ22" i="87"/>
  <c r="AF20" i="87"/>
  <c r="AF19" i="87"/>
  <c r="AJ20" i="87"/>
  <c r="AJ19" i="87"/>
  <c r="AN20" i="87"/>
  <c r="AN19" i="87"/>
  <c r="AR20" i="87"/>
  <c r="AR19" i="87"/>
  <c r="AF7" i="87"/>
  <c r="AF13" i="87"/>
  <c r="AJ14" i="87"/>
  <c r="AR14" i="87"/>
  <c r="AN15" i="87"/>
  <c r="AR17" i="87"/>
  <c r="AJ18" i="87"/>
  <c r="AN21" i="87"/>
  <c r="AN22" i="87"/>
  <c r="Z9" i="87"/>
  <c r="AR13" i="87"/>
  <c r="AJ15" i="87"/>
  <c r="AJ16" i="87"/>
  <c r="AR16" i="87"/>
  <c r="AF17" i="87"/>
  <c r="AN18" i="87"/>
  <c r="AR21" i="87"/>
  <c r="AR22" i="87"/>
  <c r="AF11" i="87"/>
  <c r="AJ11" i="87"/>
  <c r="AN11" i="87"/>
  <c r="AR11" i="87"/>
  <c r="AN13" i="87"/>
  <c r="AF14" i="87"/>
  <c r="AN14" i="87"/>
  <c r="AF15" i="87"/>
  <c r="AJ17" i="87"/>
  <c r="AR18" i="87"/>
  <c r="AF21" i="87"/>
  <c r="AF22" i="87"/>
  <c r="AF22" i="86"/>
  <c r="AF21" i="86"/>
  <c r="AF18" i="86"/>
  <c r="AF17" i="86"/>
  <c r="AF19" i="86"/>
  <c r="AJ22" i="86"/>
  <c r="AJ21" i="86"/>
  <c r="AJ18" i="86"/>
  <c r="AJ17" i="86"/>
  <c r="AJ19" i="86"/>
  <c r="AN21" i="86"/>
  <c r="AN18" i="86"/>
  <c r="AN17" i="86"/>
  <c r="AN19" i="86"/>
  <c r="AR21" i="86"/>
  <c r="AR18" i="86"/>
  <c r="AR17" i="86"/>
  <c r="AF7" i="86"/>
  <c r="AJ7" i="86"/>
  <c r="AN7" i="86"/>
  <c r="AR7" i="86"/>
  <c r="AF12" i="86"/>
  <c r="AJ13" i="86"/>
  <c r="AR13" i="86"/>
  <c r="AJ14" i="86"/>
  <c r="AR14" i="86"/>
  <c r="AR15" i="86"/>
  <c r="AN16" i="86"/>
  <c r="AR19" i="86"/>
  <c r="AN20" i="86"/>
  <c r="AR22" i="86"/>
  <c r="AF6" i="86"/>
  <c r="AJ6" i="86"/>
  <c r="AN6" i="86"/>
  <c r="AR6" i="86"/>
  <c r="Z9" i="86"/>
  <c r="AB18" i="86" s="1"/>
  <c r="AR11" i="86"/>
  <c r="AR12" i="86"/>
  <c r="AF15" i="86"/>
  <c r="AR16" i="86"/>
  <c r="AR20" i="86"/>
  <c r="Z8" i="86"/>
  <c r="AF11" i="86"/>
  <c r="AJ11" i="86"/>
  <c r="AN11" i="86"/>
  <c r="AN12" i="86"/>
  <c r="AF13" i="86"/>
  <c r="AN13" i="86"/>
  <c r="AF14" i="86"/>
  <c r="AN14" i="86"/>
  <c r="AJ15" i="86"/>
  <c r="AF16" i="86"/>
  <c r="AF20" i="86"/>
  <c r="AJ12" i="86"/>
  <c r="AN15" i="86"/>
  <c r="AJ16" i="86"/>
  <c r="AJ20" i="86"/>
  <c r="AN22" i="86"/>
  <c r="Z7" i="85"/>
  <c r="AN12" i="85"/>
  <c r="AF13" i="85"/>
  <c r="AN13" i="85"/>
  <c r="AF14" i="85"/>
  <c r="AN14" i="85"/>
  <c r="AJ16" i="85"/>
  <c r="AR19" i="85"/>
  <c r="AN20" i="85"/>
  <c r="AJ12" i="85"/>
  <c r="AN16" i="85"/>
  <c r="AR20" i="85"/>
  <c r="AF22" i="85"/>
  <c r="AF21" i="85"/>
  <c r="AF18" i="85"/>
  <c r="AF19" i="85"/>
  <c r="AJ22" i="85"/>
  <c r="AJ21" i="85"/>
  <c r="AJ18" i="85"/>
  <c r="AJ19" i="85"/>
  <c r="AN22" i="85"/>
  <c r="AN21" i="85"/>
  <c r="AN18" i="85"/>
  <c r="AN19" i="85"/>
  <c r="AR22" i="85"/>
  <c r="AR21" i="85"/>
  <c r="AR18" i="85"/>
  <c r="AR17" i="85"/>
  <c r="AF7" i="85"/>
  <c r="AJ7" i="85"/>
  <c r="AN7" i="85"/>
  <c r="AR7" i="85"/>
  <c r="AF8" i="85"/>
  <c r="AJ8" i="85"/>
  <c r="AN8" i="85"/>
  <c r="AR8" i="85"/>
  <c r="AF12" i="85"/>
  <c r="AJ13" i="85"/>
  <c r="AR13" i="85"/>
  <c r="AJ14" i="85"/>
  <c r="AR14" i="85"/>
  <c r="AR16" i="85"/>
  <c r="AF20" i="85"/>
  <c r="AF6" i="85"/>
  <c r="AJ6" i="85"/>
  <c r="AN6" i="85"/>
  <c r="AR6" i="85"/>
  <c r="AR11" i="85"/>
  <c r="AR12" i="85"/>
  <c r="AJ15" i="85"/>
  <c r="AR15" i="85"/>
  <c r="AF16" i="85"/>
  <c r="AF17" i="85"/>
  <c r="AN17" i="85"/>
  <c r="AJ20" i="85"/>
  <c r="B20" i="80"/>
  <c r="E29" i="80"/>
  <c r="B5" i="80" s="1"/>
  <c r="AJ20" i="84"/>
  <c r="AJ16" i="84"/>
  <c r="AJ22" i="84"/>
  <c r="AJ21" i="84"/>
  <c r="AJ18" i="84"/>
  <c r="AJ17" i="84"/>
  <c r="AJ19" i="84"/>
  <c r="AF7" i="84"/>
  <c r="AN8" i="84"/>
  <c r="AJ6" i="84"/>
  <c r="Z7" i="84"/>
  <c r="AF12" i="84"/>
  <c r="AJ12" i="84"/>
  <c r="AN12" i="84"/>
  <c r="AF13" i="84"/>
  <c r="AN13" i="84"/>
  <c r="AF14" i="84"/>
  <c r="AN14" i="84"/>
  <c r="AN16" i="84"/>
  <c r="AN7" i="84"/>
  <c r="AN6" i="84"/>
  <c r="AR16" i="84"/>
  <c r="AN22" i="84"/>
  <c r="AF20" i="84"/>
  <c r="AF22" i="84"/>
  <c r="AF21" i="84"/>
  <c r="AF18" i="84"/>
  <c r="AF17" i="84"/>
  <c r="AF19" i="84"/>
  <c r="AR21" i="84"/>
  <c r="AR18" i="84"/>
  <c r="AR17" i="84"/>
  <c r="AR19" i="84"/>
  <c r="AR12" i="84"/>
  <c r="AR7" i="84"/>
  <c r="AJ8" i="84"/>
  <c r="AJ13" i="84"/>
  <c r="AR13" i="84"/>
  <c r="AJ14" i="84"/>
  <c r="AR14" i="84"/>
  <c r="AF16" i="84"/>
  <c r="AN20" i="84"/>
  <c r="AR22" i="84"/>
  <c r="AN21" i="84"/>
  <c r="AN18" i="84"/>
  <c r="AN17" i="84"/>
  <c r="AN19" i="84"/>
  <c r="AJ7" i="84"/>
  <c r="AF8" i="84"/>
  <c r="AF6" i="84"/>
  <c r="AR6" i="84"/>
  <c r="AR20" i="84"/>
  <c r="N28" i="80"/>
  <c r="K4" i="80" s="1"/>
  <c r="F29" i="80"/>
  <c r="D5" i="80" s="1"/>
  <c r="N29" i="80"/>
  <c r="K5" i="80" s="1"/>
  <c r="N30" i="80"/>
  <c r="K6" i="80" s="1"/>
  <c r="N31" i="80"/>
  <c r="K7" i="80" s="1"/>
  <c r="N32" i="80"/>
  <c r="K8" i="80" s="1"/>
  <c r="N33" i="80"/>
  <c r="K9" i="80" s="1"/>
  <c r="N34" i="80"/>
  <c r="K10" i="80" s="1"/>
  <c r="N35" i="80"/>
  <c r="K11" i="80" s="1"/>
  <c r="F36" i="80"/>
  <c r="D12" i="80" s="1"/>
  <c r="N36" i="80"/>
  <c r="K12" i="80" s="1"/>
  <c r="N37" i="80"/>
  <c r="K13" i="80" s="1"/>
  <c r="N38" i="80"/>
  <c r="K14" i="80" s="1"/>
  <c r="F39" i="80"/>
  <c r="D15" i="80" s="1"/>
  <c r="N39" i="80"/>
  <c r="K15" i="80" s="1"/>
  <c r="N40" i="80"/>
  <c r="K16" i="80" s="1"/>
  <c r="N41" i="80"/>
  <c r="K17" i="80" s="1"/>
  <c r="N42" i="80"/>
  <c r="K18" i="80" s="1"/>
  <c r="N43" i="80"/>
  <c r="K19" i="80" s="1"/>
  <c r="F44" i="80"/>
  <c r="D20" i="80" s="1"/>
  <c r="K20" i="80"/>
  <c r="W33" i="80"/>
  <c r="T9" i="80" s="1"/>
  <c r="W34" i="80"/>
  <c r="T10" i="80" s="1"/>
  <c r="W35" i="80"/>
  <c r="T11" i="80" s="1"/>
  <c r="W36" i="80"/>
  <c r="T12" i="80" s="1"/>
  <c r="W37" i="80"/>
  <c r="T13" i="80" s="1"/>
  <c r="W38" i="80"/>
  <c r="T14" i="80" s="1"/>
  <c r="W39" i="80"/>
  <c r="T15" i="80" s="1"/>
  <c r="W40" i="80"/>
  <c r="T16" i="80" s="1"/>
  <c r="W41" i="80"/>
  <c r="T17" i="80" s="1"/>
  <c r="W42" i="80"/>
  <c r="T18" i="80" s="1"/>
  <c r="W43" i="80"/>
  <c r="T19" i="80" s="1"/>
  <c r="W44" i="80"/>
  <c r="T20" i="80" s="1"/>
  <c r="AF28" i="80"/>
  <c r="AC4" i="80" s="1"/>
  <c r="AF29" i="80"/>
  <c r="AC5" i="80" s="1"/>
  <c r="AF30" i="80"/>
  <c r="AC6" i="80" s="1"/>
  <c r="AF31" i="80"/>
  <c r="AC7" i="80" s="1"/>
  <c r="AF32" i="80"/>
  <c r="AC8" i="80" s="1"/>
  <c r="AF33" i="80"/>
  <c r="AC9" i="80" s="1"/>
  <c r="AF34" i="80"/>
  <c r="AC10" i="80" s="1"/>
  <c r="AF35" i="80"/>
  <c r="AC11" i="80" s="1"/>
  <c r="AF36" i="80"/>
  <c r="AC12" i="80" s="1"/>
  <c r="AF37" i="80"/>
  <c r="AC13" i="80" s="1"/>
  <c r="AF38" i="80"/>
  <c r="AC14" i="80" s="1"/>
  <c r="AF39" i="80"/>
  <c r="AC15" i="80" s="1"/>
  <c r="AF40" i="80"/>
  <c r="AC16" i="80" s="1"/>
  <c r="AF41" i="80"/>
  <c r="AC17" i="80" s="1"/>
  <c r="AF42" i="80"/>
  <c r="AC18" i="80" s="1"/>
  <c r="AF43" i="80"/>
  <c r="AC19" i="80" s="1"/>
  <c r="AF44" i="80"/>
  <c r="AC20" i="80" s="1"/>
  <c r="E30" i="80"/>
  <c r="B6" i="80" s="1"/>
  <c r="E31" i="80"/>
  <c r="B7" i="80" s="1"/>
  <c r="E32" i="80"/>
  <c r="B8" i="80" s="1"/>
  <c r="E33" i="80"/>
  <c r="B9" i="80" s="1"/>
  <c r="E34" i="80"/>
  <c r="B10" i="80" s="1"/>
  <c r="E35" i="80"/>
  <c r="B11" i="80" s="1"/>
  <c r="E36" i="80"/>
  <c r="B12" i="80" s="1"/>
  <c r="E37" i="80"/>
  <c r="B13" i="80" s="1"/>
  <c r="E38" i="80"/>
  <c r="B14" i="80" s="1"/>
  <c r="E39" i="80"/>
  <c r="B15" i="80" s="1"/>
  <c r="E40" i="80"/>
  <c r="B16" i="80" s="1"/>
  <c r="E41" i="80"/>
  <c r="B17" i="80" s="1"/>
  <c r="E42" i="80"/>
  <c r="B18" i="80" s="1"/>
  <c r="E43" i="80"/>
  <c r="B19" i="80" s="1"/>
  <c r="AQ22" i="65"/>
  <c r="AM22" i="65"/>
  <c r="AI22" i="65"/>
  <c r="AE22" i="65"/>
  <c r="AQ21" i="65"/>
  <c r="AM21" i="65"/>
  <c r="AI21" i="65"/>
  <c r="AE21" i="65"/>
  <c r="AQ20" i="65"/>
  <c r="AM20" i="65"/>
  <c r="AI20" i="65"/>
  <c r="AE20" i="65"/>
  <c r="AQ19" i="65"/>
  <c r="AM19" i="65"/>
  <c r="AI19" i="65"/>
  <c r="AE19" i="65"/>
  <c r="AQ18" i="65"/>
  <c r="AM18" i="65"/>
  <c r="AI18" i="65"/>
  <c r="AE18" i="65"/>
  <c r="AQ17" i="65"/>
  <c r="AM17" i="65"/>
  <c r="AI17" i="65"/>
  <c r="AE17" i="65"/>
  <c r="AQ16" i="65"/>
  <c r="AM16" i="65"/>
  <c r="AI16" i="65"/>
  <c r="AE16" i="65"/>
  <c r="AQ15" i="65"/>
  <c r="AM15" i="65"/>
  <c r="AI15" i="65"/>
  <c r="AE15" i="65"/>
  <c r="AQ14" i="65"/>
  <c r="AM14" i="65"/>
  <c r="AI14" i="65"/>
  <c r="AE14" i="65"/>
  <c r="AQ13" i="65"/>
  <c r="AM13" i="65"/>
  <c r="AI13" i="65"/>
  <c r="AE13" i="65"/>
  <c r="AQ12" i="65"/>
  <c r="AM12" i="65"/>
  <c r="AI12" i="65"/>
  <c r="AE12" i="65"/>
  <c r="AQ11" i="65"/>
  <c r="AM11" i="65"/>
  <c r="AI11" i="65"/>
  <c r="AE11" i="65"/>
  <c r="AQ10" i="65"/>
  <c r="AM10" i="65"/>
  <c r="AI10" i="65"/>
  <c r="AE10" i="65"/>
  <c r="AQ9" i="65"/>
  <c r="AM9" i="65"/>
  <c r="AI9" i="65"/>
  <c r="AE9" i="65"/>
  <c r="AQ8" i="65"/>
  <c r="AM8" i="65"/>
  <c r="AI8" i="65"/>
  <c r="AE8" i="65"/>
  <c r="AQ7" i="65"/>
  <c r="AM7" i="65"/>
  <c r="AI7" i="65"/>
  <c r="AE7" i="65"/>
  <c r="AQ6" i="65"/>
  <c r="AM6" i="65"/>
  <c r="AI6" i="65"/>
  <c r="AE6" i="65"/>
  <c r="AR6" i="65" l="1"/>
  <c r="AB13" i="86"/>
  <c r="AB13" i="85"/>
  <c r="AB9" i="87"/>
  <c r="AB16" i="86"/>
  <c r="AB15" i="86"/>
  <c r="AB10" i="86"/>
  <c r="AB8" i="86"/>
  <c r="AB14" i="86"/>
  <c r="AB17" i="86"/>
  <c r="AB14" i="84"/>
  <c r="O11" i="91"/>
  <c r="O29" i="91"/>
  <c r="O9" i="91"/>
  <c r="AU9" i="91"/>
  <c r="O15" i="91"/>
  <c r="O19" i="91"/>
  <c r="O7" i="91"/>
  <c r="O21" i="91"/>
  <c r="O25" i="91"/>
  <c r="O5" i="91"/>
  <c r="O17" i="91"/>
  <c r="O13" i="91"/>
  <c r="O23" i="91"/>
  <c r="AU18" i="91"/>
  <c r="O27" i="91"/>
  <c r="O31" i="91"/>
  <c r="AO13" i="87"/>
  <c r="AP13" i="87" s="1"/>
  <c r="K20" i="87" s="1"/>
  <c r="AG22" i="87"/>
  <c r="AH22" i="87" s="1"/>
  <c r="E38" i="87" s="1"/>
  <c r="AG20" i="86"/>
  <c r="AH20" i="86" s="1"/>
  <c r="E34" i="86" s="1"/>
  <c r="AG11" i="85"/>
  <c r="AH11" i="85" s="1"/>
  <c r="E16" i="85" s="1"/>
  <c r="AS20" i="84"/>
  <c r="AT20" i="84" s="1"/>
  <c r="N34" i="84" s="1"/>
  <c r="AK7" i="84"/>
  <c r="AL7" i="84" s="1"/>
  <c r="AR7" i="65"/>
  <c r="AR8" i="65"/>
  <c r="AB7" i="84"/>
  <c r="AB19" i="84"/>
  <c r="AK20" i="85"/>
  <c r="AL20" i="85" s="1"/>
  <c r="H34" i="85" s="1"/>
  <c r="AS15" i="85"/>
  <c r="AT15" i="85" s="1"/>
  <c r="N24" i="85" s="1"/>
  <c r="AB7" i="85"/>
  <c r="AB14" i="85"/>
  <c r="AB12" i="85"/>
  <c r="AB19" i="85"/>
  <c r="AF7" i="65"/>
  <c r="AF9" i="65"/>
  <c r="AB13" i="84"/>
  <c r="AS12" i="86"/>
  <c r="AT12" i="86" s="1"/>
  <c r="N18" i="86" s="1"/>
  <c r="AN7" i="65"/>
  <c r="AN9" i="65"/>
  <c r="AG6" i="84"/>
  <c r="AH6" i="84" s="1"/>
  <c r="E6" i="84" s="1"/>
  <c r="AO17" i="84"/>
  <c r="AP17" i="84" s="1"/>
  <c r="K28" i="84" s="1"/>
  <c r="AO15" i="84"/>
  <c r="AP15" i="84" s="1"/>
  <c r="K24" i="84" s="1"/>
  <c r="AG17" i="85"/>
  <c r="AH17" i="85" s="1"/>
  <c r="E28" i="85" s="1"/>
  <c r="AS12" i="85"/>
  <c r="AT12" i="85" s="1"/>
  <c r="N18" i="85" s="1"/>
  <c r="AO9" i="85"/>
  <c r="AP9" i="85" s="1"/>
  <c r="K12" i="85" s="1"/>
  <c r="AG16" i="86"/>
  <c r="AH16" i="86" s="1"/>
  <c r="E26" i="86" s="1"/>
  <c r="AS20" i="86"/>
  <c r="AT20" i="86" s="1"/>
  <c r="N34" i="86" s="1"/>
  <c r="AK9" i="84"/>
  <c r="AL9" i="84" s="1"/>
  <c r="H12" i="84" s="1"/>
  <c r="AO17" i="85"/>
  <c r="AP17" i="85" s="1"/>
  <c r="K28" i="85" s="1"/>
  <c r="AS10" i="85"/>
  <c r="AT10" i="85" s="1"/>
  <c r="N14" i="85" s="1"/>
  <c r="AO9" i="86"/>
  <c r="AP9" i="86" s="1"/>
  <c r="K12" i="86" s="1"/>
  <c r="AJ6" i="65"/>
  <c r="AF11" i="65"/>
  <c r="AK16" i="86"/>
  <c r="AL16" i="86" s="1"/>
  <c r="H26" i="86" s="1"/>
  <c r="AB19" i="87"/>
  <c r="AO15" i="86"/>
  <c r="AP15" i="86" s="1"/>
  <c r="K24" i="86" s="1"/>
  <c r="AS16" i="86"/>
  <c r="AT16" i="86" s="1"/>
  <c r="N26" i="86" s="1"/>
  <c r="AG9" i="86"/>
  <c r="AH9" i="86" s="1"/>
  <c r="E12" i="86" s="1"/>
  <c r="AG21" i="87"/>
  <c r="AH21" i="87" s="1"/>
  <c r="E36" i="87" s="1"/>
  <c r="AS11" i="87"/>
  <c r="AT11" i="87" s="1"/>
  <c r="N16" i="87" s="1"/>
  <c r="AO12" i="87"/>
  <c r="AP12" i="87" s="1"/>
  <c r="K18" i="87" s="1"/>
  <c r="AS9" i="86"/>
  <c r="AT9" i="86" s="1"/>
  <c r="N12" i="86" s="1"/>
  <c r="AG8" i="87"/>
  <c r="AH8" i="87" s="1"/>
  <c r="E10" i="87" s="1"/>
  <c r="AK7" i="87"/>
  <c r="AL7" i="87" s="1"/>
  <c r="H8" i="87" s="1"/>
  <c r="AK17" i="87"/>
  <c r="AL17" i="87" s="1"/>
  <c r="H28" i="87" s="1"/>
  <c r="AS18" i="87"/>
  <c r="AT18" i="87" s="1"/>
  <c r="N30" i="87" s="1"/>
  <c r="AO14" i="87"/>
  <c r="AP14" i="87" s="1"/>
  <c r="K22" i="87" s="1"/>
  <c r="AO11" i="87"/>
  <c r="AP11" i="87" s="1"/>
  <c r="K16" i="87" s="1"/>
  <c r="AS21" i="87"/>
  <c r="AT21" i="87" s="1"/>
  <c r="N36" i="87" s="1"/>
  <c r="AG17" i="87"/>
  <c r="AH17" i="87" s="1"/>
  <c r="E28" i="87" s="1"/>
  <c r="AK15" i="87"/>
  <c r="AL15" i="87" s="1"/>
  <c r="H24" i="87" s="1"/>
  <c r="AO22" i="87"/>
  <c r="AP22" i="87" s="1"/>
  <c r="K38" i="87" s="1"/>
  <c r="AO15" i="87"/>
  <c r="AP15" i="87" s="1"/>
  <c r="K24" i="87" s="1"/>
  <c r="AB13" i="87"/>
  <c r="AO19" i="87"/>
  <c r="AP19" i="87" s="1"/>
  <c r="K32" i="87" s="1"/>
  <c r="AG19" i="87"/>
  <c r="AH19" i="87" s="1"/>
  <c r="E32" i="87" s="1"/>
  <c r="AG18" i="87"/>
  <c r="AH18" i="87" s="1"/>
  <c r="E30" i="87" s="1"/>
  <c r="AS9" i="87"/>
  <c r="AT9" i="87" s="1"/>
  <c r="N12" i="87" s="1"/>
  <c r="AB18" i="87"/>
  <c r="AB17" i="87"/>
  <c r="AB12" i="87"/>
  <c r="AB11" i="87"/>
  <c r="AB16" i="87"/>
  <c r="AB6" i="87"/>
  <c r="AG12" i="87"/>
  <c r="AH12" i="87" s="1"/>
  <c r="E18" i="87" s="1"/>
  <c r="AB15" i="87"/>
  <c r="AO8" i="87"/>
  <c r="AP8" i="87" s="1"/>
  <c r="K10" i="87" s="1"/>
  <c r="AS15" i="87"/>
  <c r="AT15" i="87" s="1"/>
  <c r="N24" i="87" s="1"/>
  <c r="AG6" i="87"/>
  <c r="AH6" i="87" s="1"/>
  <c r="E6" i="87" s="1"/>
  <c r="AG14" i="87"/>
  <c r="AH14" i="87" s="1"/>
  <c r="E22" i="87" s="1"/>
  <c r="AK11" i="87"/>
  <c r="AL11" i="87" s="1"/>
  <c r="H16" i="87" s="1"/>
  <c r="AS16" i="87"/>
  <c r="AT16" i="87" s="1"/>
  <c r="N26" i="87" s="1"/>
  <c r="AS13" i="87"/>
  <c r="AT13" i="87" s="1"/>
  <c r="N20" i="87" s="1"/>
  <c r="AO21" i="87"/>
  <c r="AP21" i="87" s="1"/>
  <c r="K36" i="87" s="1"/>
  <c r="AS14" i="87"/>
  <c r="AT14" i="87" s="1"/>
  <c r="N22" i="87" s="1"/>
  <c r="AG7" i="87"/>
  <c r="AH7" i="87" s="1"/>
  <c r="E8" i="87" s="1"/>
  <c r="AO20" i="87"/>
  <c r="AP20" i="87" s="1"/>
  <c r="K34" i="87" s="1"/>
  <c r="AG20" i="87"/>
  <c r="AH20" i="87" s="1"/>
  <c r="E34" i="87" s="1"/>
  <c r="AO17" i="87"/>
  <c r="AP17" i="87" s="1"/>
  <c r="K28" i="87" s="1"/>
  <c r="AO9" i="87"/>
  <c r="AP9" i="87" s="1"/>
  <c r="K12" i="87" s="1"/>
  <c r="AS8" i="87"/>
  <c r="AT8" i="87" s="1"/>
  <c r="N10" i="87" s="1"/>
  <c r="AO10" i="87"/>
  <c r="AP10" i="87" s="1"/>
  <c r="K14" i="87" s="1"/>
  <c r="AS6" i="87"/>
  <c r="AT6" i="87" s="1"/>
  <c r="N6" i="87" s="1"/>
  <c r="AK8" i="87"/>
  <c r="AL8" i="87" s="1"/>
  <c r="H10" i="87" s="1"/>
  <c r="AG11" i="87"/>
  <c r="AH11" i="87" s="1"/>
  <c r="E16" i="87" s="1"/>
  <c r="AO18" i="87"/>
  <c r="AP18" i="87" s="1"/>
  <c r="K30" i="87" s="1"/>
  <c r="AK16" i="87"/>
  <c r="AL16" i="87" s="1"/>
  <c r="H26" i="87" s="1"/>
  <c r="AK18" i="87"/>
  <c r="AL18" i="87" s="1"/>
  <c r="H30" i="87" s="1"/>
  <c r="AK14" i="87"/>
  <c r="AL14" i="87" s="1"/>
  <c r="H22" i="87" s="1"/>
  <c r="AS19" i="87"/>
  <c r="AT19" i="87" s="1"/>
  <c r="N32" i="87" s="1"/>
  <c r="AK19" i="87"/>
  <c r="AL19" i="87" s="1"/>
  <c r="H32" i="87" s="1"/>
  <c r="AK22" i="87"/>
  <c r="AL22" i="87" s="1"/>
  <c r="H38" i="87" s="1"/>
  <c r="AB14" i="87"/>
  <c r="AK9" i="87"/>
  <c r="AL9" i="87" s="1"/>
  <c r="H12" i="87" s="1"/>
  <c r="AS10" i="87"/>
  <c r="AT10" i="87" s="1"/>
  <c r="N14" i="87" s="1"/>
  <c r="AB8" i="87"/>
  <c r="AS12" i="87"/>
  <c r="AT12" i="87" s="1"/>
  <c r="N18" i="87" s="1"/>
  <c r="AS7" i="87"/>
  <c r="AT7" i="87" s="1"/>
  <c r="N8" i="87" s="1"/>
  <c r="AO7" i="87"/>
  <c r="AP7" i="87" s="1"/>
  <c r="K8" i="87" s="1"/>
  <c r="AG10" i="87"/>
  <c r="AH10" i="87" s="1"/>
  <c r="E14" i="87" s="1"/>
  <c r="AO16" i="87"/>
  <c r="AP16" i="87" s="1"/>
  <c r="K26" i="87" s="1"/>
  <c r="AG15" i="87"/>
  <c r="AH15" i="87" s="1"/>
  <c r="E24" i="87" s="1"/>
  <c r="AS22" i="87"/>
  <c r="AT22" i="87" s="1"/>
  <c r="N38" i="87" s="1"/>
  <c r="AS17" i="87"/>
  <c r="AT17" i="87" s="1"/>
  <c r="N28" i="87" s="1"/>
  <c r="AG13" i="87"/>
  <c r="AH13" i="87" s="1"/>
  <c r="E20" i="87" s="1"/>
  <c r="AS20" i="87"/>
  <c r="AT20" i="87" s="1"/>
  <c r="N34" i="87" s="1"/>
  <c r="AK20" i="87"/>
  <c r="AL20" i="87" s="1"/>
  <c r="H34" i="87" s="1"/>
  <c r="AK21" i="87"/>
  <c r="AL21" i="87" s="1"/>
  <c r="H36" i="87" s="1"/>
  <c r="AK13" i="87"/>
  <c r="AL13" i="87" s="1"/>
  <c r="H20" i="87" s="1"/>
  <c r="AG9" i="87"/>
  <c r="AH9" i="87" s="1"/>
  <c r="E12" i="87" s="1"/>
  <c r="AB10" i="87"/>
  <c r="AK6" i="87"/>
  <c r="AL6" i="87" s="1"/>
  <c r="H6" i="87" s="1"/>
  <c r="AB7" i="87"/>
  <c r="AK10" i="87"/>
  <c r="AL10" i="87" s="1"/>
  <c r="H14" i="87" s="1"/>
  <c r="AO6" i="87"/>
  <c r="AP6" i="87" s="1"/>
  <c r="K6" i="87" s="1"/>
  <c r="AK12" i="87"/>
  <c r="AL12" i="87" s="1"/>
  <c r="H18" i="87" s="1"/>
  <c r="AG16" i="87"/>
  <c r="AH16" i="87" s="1"/>
  <c r="E26" i="87" s="1"/>
  <c r="AK15" i="86"/>
  <c r="AL15" i="86" s="1"/>
  <c r="H24" i="86" s="1"/>
  <c r="AG13" i="86"/>
  <c r="AH13" i="86" s="1"/>
  <c r="E20" i="86" s="1"/>
  <c r="AG11" i="86"/>
  <c r="AH11" i="86" s="1"/>
  <c r="E16" i="86" s="1"/>
  <c r="AS11" i="86"/>
  <c r="AT11" i="86" s="1"/>
  <c r="N16" i="86" s="1"/>
  <c r="AK6" i="86"/>
  <c r="AL6" i="86" s="1"/>
  <c r="H6" i="86" s="1"/>
  <c r="AS22" i="86"/>
  <c r="AT22" i="86" s="1"/>
  <c r="N38" i="86" s="1"/>
  <c r="AO16" i="86"/>
  <c r="AP16" i="86" s="1"/>
  <c r="K26" i="86" s="1"/>
  <c r="AS13" i="86"/>
  <c r="AT13" i="86" s="1"/>
  <c r="N20" i="86" s="1"/>
  <c r="AO7" i="86"/>
  <c r="AP7" i="86" s="1"/>
  <c r="K8" i="86" s="1"/>
  <c r="AS18" i="86"/>
  <c r="AT18" i="86" s="1"/>
  <c r="N30" i="86" s="1"/>
  <c r="AO18" i="86"/>
  <c r="AP18" i="86" s="1"/>
  <c r="K30" i="86" s="1"/>
  <c r="AK18" i="86"/>
  <c r="AL18" i="86" s="1"/>
  <c r="H30" i="86" s="1"/>
  <c r="AG17" i="86"/>
  <c r="AH17" i="86" s="1"/>
  <c r="E28" i="86" s="1"/>
  <c r="AO8" i="86"/>
  <c r="AP8" i="86" s="1"/>
  <c r="K10" i="86" s="1"/>
  <c r="AO10" i="86"/>
  <c r="AP10" i="86" s="1"/>
  <c r="K14" i="86" s="1"/>
  <c r="AO22" i="86"/>
  <c r="AP22" i="86" s="1"/>
  <c r="K38" i="86" s="1"/>
  <c r="AO14" i="86"/>
  <c r="AP14" i="86" s="1"/>
  <c r="K22" i="86" s="1"/>
  <c r="AO12" i="86"/>
  <c r="AP12" i="86" s="1"/>
  <c r="K18" i="86" s="1"/>
  <c r="AG15" i="86"/>
  <c r="AH15" i="86" s="1"/>
  <c r="E24" i="86" s="1"/>
  <c r="AB9" i="86"/>
  <c r="AG6" i="86"/>
  <c r="AH6" i="86" s="1"/>
  <c r="E6" i="86" s="1"/>
  <c r="AO20" i="86"/>
  <c r="AP20" i="86" s="1"/>
  <c r="K34" i="86" s="1"/>
  <c r="AS15" i="86"/>
  <c r="AT15" i="86" s="1"/>
  <c r="N24" i="86" s="1"/>
  <c r="AK13" i="86"/>
  <c r="AL13" i="86" s="1"/>
  <c r="H20" i="86" s="1"/>
  <c r="AK7" i="86"/>
  <c r="AL7" i="86" s="1"/>
  <c r="H8" i="86" s="1"/>
  <c r="AS21" i="86"/>
  <c r="AT21" i="86" s="1"/>
  <c r="N36" i="86" s="1"/>
  <c r="AO21" i="86"/>
  <c r="AP21" i="86" s="1"/>
  <c r="K36" i="86" s="1"/>
  <c r="AK21" i="86"/>
  <c r="AL21" i="86" s="1"/>
  <c r="H36" i="86" s="1"/>
  <c r="AG18" i="86"/>
  <c r="AH18" i="86" s="1"/>
  <c r="E30" i="86" s="1"/>
  <c r="AB7" i="86"/>
  <c r="AK20" i="86"/>
  <c r="AL20" i="86" s="1"/>
  <c r="H34" i="86" s="1"/>
  <c r="AG14" i="86"/>
  <c r="AH14" i="86" s="1"/>
  <c r="E22" i="86" s="1"/>
  <c r="AO11" i="86"/>
  <c r="AP11" i="86" s="1"/>
  <c r="K16" i="86" s="1"/>
  <c r="AS6" i="86"/>
  <c r="AT6" i="86" s="1"/>
  <c r="N6" i="86" s="1"/>
  <c r="AB6" i="86"/>
  <c r="AS19" i="86"/>
  <c r="AT19" i="86" s="1"/>
  <c r="N32" i="86" s="1"/>
  <c r="AS14" i="86"/>
  <c r="AT14" i="86" s="1"/>
  <c r="N22" i="86" s="1"/>
  <c r="AG12" i="86"/>
  <c r="AH12" i="86" s="1"/>
  <c r="E18" i="86" s="1"/>
  <c r="AG7" i="86"/>
  <c r="AH7" i="86" s="1"/>
  <c r="E8" i="86" s="1"/>
  <c r="AO19" i="86"/>
  <c r="AP19" i="86" s="1"/>
  <c r="K32" i="86" s="1"/>
  <c r="AK19" i="86"/>
  <c r="AL19" i="86" s="1"/>
  <c r="H32" i="86" s="1"/>
  <c r="AK22" i="86"/>
  <c r="AL22" i="86" s="1"/>
  <c r="H38" i="86" s="1"/>
  <c r="AG21" i="86"/>
  <c r="AH21" i="86" s="1"/>
  <c r="E36" i="86" s="1"/>
  <c r="AK10" i="86"/>
  <c r="AL10" i="86" s="1"/>
  <c r="H14" i="86" s="1"/>
  <c r="AG10" i="86"/>
  <c r="AH10" i="86" s="1"/>
  <c r="E14" i="86" s="1"/>
  <c r="AB11" i="86"/>
  <c r="AK8" i="86"/>
  <c r="AL8" i="86" s="1"/>
  <c r="H10" i="86" s="1"/>
  <c r="AK12" i="86"/>
  <c r="AL12" i="86" s="1"/>
  <c r="H18" i="86" s="1"/>
  <c r="AO13" i="86"/>
  <c r="AP13" i="86" s="1"/>
  <c r="K20" i="86" s="1"/>
  <c r="AK11" i="86"/>
  <c r="AL11" i="86" s="1"/>
  <c r="H16" i="86" s="1"/>
  <c r="AB12" i="86"/>
  <c r="AO6" i="86"/>
  <c r="AP6" i="86" s="1"/>
  <c r="K6" i="86" s="1"/>
  <c r="AB19" i="86"/>
  <c r="AK14" i="86"/>
  <c r="AL14" i="86" s="1"/>
  <c r="H22" i="86" s="1"/>
  <c r="AS7" i="86"/>
  <c r="AT7" i="86" s="1"/>
  <c r="N8" i="86" s="1"/>
  <c r="AS17" i="86"/>
  <c r="AT17" i="86" s="1"/>
  <c r="N28" i="86" s="1"/>
  <c r="AO17" i="86"/>
  <c r="AP17" i="86" s="1"/>
  <c r="K28" i="86" s="1"/>
  <c r="AK17" i="86"/>
  <c r="AL17" i="86" s="1"/>
  <c r="H28" i="86" s="1"/>
  <c r="AG19" i="86"/>
  <c r="AH19" i="86" s="1"/>
  <c r="E32" i="86" s="1"/>
  <c r="AG22" i="86"/>
  <c r="AH22" i="86" s="1"/>
  <c r="E38" i="86" s="1"/>
  <c r="AG8" i="86"/>
  <c r="AH8" i="86" s="1"/>
  <c r="E10" i="86" s="1"/>
  <c r="AS8" i="86"/>
  <c r="AT8" i="86" s="1"/>
  <c r="N10" i="86" s="1"/>
  <c r="AS10" i="86"/>
  <c r="AT10" i="86" s="1"/>
  <c r="N14" i="86" s="1"/>
  <c r="AK9" i="86"/>
  <c r="AL9" i="86" s="1"/>
  <c r="H12" i="86" s="1"/>
  <c r="AG16" i="85"/>
  <c r="AH16" i="85" s="1"/>
  <c r="E26" i="85" s="1"/>
  <c r="AK6" i="85"/>
  <c r="AL6" i="85" s="1"/>
  <c r="H6" i="85" s="1"/>
  <c r="AS14" i="85"/>
  <c r="AT14" i="85" s="1"/>
  <c r="N22" i="85" s="1"/>
  <c r="AG12" i="85"/>
  <c r="AH12" i="85" s="1"/>
  <c r="E18" i="85" s="1"/>
  <c r="AG8" i="85"/>
  <c r="AH8" i="85" s="1"/>
  <c r="E10" i="85" s="1"/>
  <c r="AG7" i="85"/>
  <c r="AH7" i="85" s="1"/>
  <c r="AS22" i="85"/>
  <c r="AT22" i="85" s="1"/>
  <c r="N38" i="85" s="1"/>
  <c r="AO22" i="85"/>
  <c r="AP22" i="85" s="1"/>
  <c r="K38" i="85" s="1"/>
  <c r="AK22" i="85"/>
  <c r="AL22" i="85" s="1"/>
  <c r="H38" i="85" s="1"/>
  <c r="AG22" i="85"/>
  <c r="AH22" i="85" s="1"/>
  <c r="E38" i="85" s="1"/>
  <c r="AO20" i="85"/>
  <c r="AP20" i="85" s="1"/>
  <c r="K34" i="85" s="1"/>
  <c r="AO14" i="85"/>
  <c r="AP14" i="85" s="1"/>
  <c r="K22" i="85" s="1"/>
  <c r="AO12" i="85"/>
  <c r="AP12" i="85" s="1"/>
  <c r="K18" i="85" s="1"/>
  <c r="AK11" i="85"/>
  <c r="AL11" i="85" s="1"/>
  <c r="H16" i="85" s="1"/>
  <c r="AB17" i="85"/>
  <c r="AB16" i="85"/>
  <c r="AK9" i="85"/>
  <c r="AL9" i="85" s="1"/>
  <c r="H12" i="85" s="1"/>
  <c r="AS11" i="85"/>
  <c r="AT11" i="85" s="1"/>
  <c r="N16" i="85" s="1"/>
  <c r="AG6" i="85"/>
  <c r="AH6" i="85" s="1"/>
  <c r="E6" i="85" s="1"/>
  <c r="AK14" i="85"/>
  <c r="AL14" i="85" s="1"/>
  <c r="H22" i="85" s="1"/>
  <c r="AS8" i="85"/>
  <c r="AT8" i="85" s="1"/>
  <c r="N10" i="85" s="1"/>
  <c r="AS7" i="85"/>
  <c r="AT7" i="85" s="1"/>
  <c r="AS17" i="85"/>
  <c r="AT17" i="85" s="1"/>
  <c r="N28" i="85" s="1"/>
  <c r="AO19" i="85"/>
  <c r="AP19" i="85" s="1"/>
  <c r="K32" i="85" s="1"/>
  <c r="AK19" i="85"/>
  <c r="AL19" i="85" s="1"/>
  <c r="H32" i="85" s="1"/>
  <c r="AG19" i="85"/>
  <c r="AH19" i="85" s="1"/>
  <c r="E32" i="85" s="1"/>
  <c r="AS19" i="85"/>
  <c r="AT19" i="85" s="1"/>
  <c r="N32" i="85" s="1"/>
  <c r="AG14" i="85"/>
  <c r="AH14" i="85" s="1"/>
  <c r="E22" i="85" s="1"/>
  <c r="AO10" i="85"/>
  <c r="AP10" i="85" s="1"/>
  <c r="K14" i="85" s="1"/>
  <c r="AK10" i="85"/>
  <c r="AL10" i="85" s="1"/>
  <c r="H14" i="85" s="1"/>
  <c r="AB8" i="85"/>
  <c r="AG15" i="85"/>
  <c r="AH15" i="85" s="1"/>
  <c r="E24" i="85" s="1"/>
  <c r="AK15" i="85"/>
  <c r="AL15" i="85" s="1"/>
  <c r="H24" i="85" s="1"/>
  <c r="AS6" i="85"/>
  <c r="AT6" i="85" s="1"/>
  <c r="N6" i="85" s="1"/>
  <c r="AG20" i="85"/>
  <c r="AH20" i="85" s="1"/>
  <c r="E34" i="85" s="1"/>
  <c r="AS13" i="85"/>
  <c r="AT13" i="85" s="1"/>
  <c r="N20" i="85" s="1"/>
  <c r="AO8" i="85"/>
  <c r="AP8" i="85" s="1"/>
  <c r="K10" i="85" s="1"/>
  <c r="AO7" i="85"/>
  <c r="AP7" i="85" s="1"/>
  <c r="AS18" i="85"/>
  <c r="AT18" i="85" s="1"/>
  <c r="N30" i="85" s="1"/>
  <c r="AO18" i="85"/>
  <c r="AP18" i="85" s="1"/>
  <c r="K30" i="85" s="1"/>
  <c r="AK18" i="85"/>
  <c r="AL18" i="85" s="1"/>
  <c r="H30" i="85" s="1"/>
  <c r="AG18" i="85"/>
  <c r="AH18" i="85" s="1"/>
  <c r="E30" i="85" s="1"/>
  <c r="AS20" i="85"/>
  <c r="AT20" i="85" s="1"/>
  <c r="N34" i="85" s="1"/>
  <c r="AK12" i="85"/>
  <c r="AL12" i="85" s="1"/>
  <c r="H18" i="85" s="1"/>
  <c r="AO13" i="85"/>
  <c r="AP13" i="85" s="1"/>
  <c r="K20" i="85" s="1"/>
  <c r="AS9" i="85"/>
  <c r="AT9" i="85" s="1"/>
  <c r="N12" i="85" s="1"/>
  <c r="AB15" i="85"/>
  <c r="AB11" i="85"/>
  <c r="AK17" i="85"/>
  <c r="AL17" i="85" s="1"/>
  <c r="H28" i="85" s="1"/>
  <c r="AB10" i="85"/>
  <c r="AO6" i="85"/>
  <c r="AP6" i="85" s="1"/>
  <c r="K6" i="85" s="1"/>
  <c r="AS16" i="85"/>
  <c r="AT16" i="85" s="1"/>
  <c r="AK13" i="85"/>
  <c r="AL13" i="85" s="1"/>
  <c r="H20" i="85" s="1"/>
  <c r="AK8" i="85"/>
  <c r="AL8" i="85" s="1"/>
  <c r="H10" i="85" s="1"/>
  <c r="AK7" i="85"/>
  <c r="AL7" i="85" s="1"/>
  <c r="AS21" i="85"/>
  <c r="AT21" i="85" s="1"/>
  <c r="N36" i="85" s="1"/>
  <c r="AO21" i="85"/>
  <c r="AP21" i="85" s="1"/>
  <c r="K36" i="85" s="1"/>
  <c r="AK21" i="85"/>
  <c r="AL21" i="85" s="1"/>
  <c r="H36" i="85" s="1"/>
  <c r="AG21" i="85"/>
  <c r="AH21" i="85" s="1"/>
  <c r="E36" i="85" s="1"/>
  <c r="AO16" i="85"/>
  <c r="AP16" i="85" s="1"/>
  <c r="K26" i="85" s="1"/>
  <c r="AK16" i="85"/>
  <c r="AL16" i="85" s="1"/>
  <c r="H26" i="85" s="1"/>
  <c r="AG13" i="85"/>
  <c r="AH13" i="85" s="1"/>
  <c r="E20" i="85" s="1"/>
  <c r="AO15" i="85"/>
  <c r="AP15" i="85" s="1"/>
  <c r="K24" i="85" s="1"/>
  <c r="AB9" i="85"/>
  <c r="AB6" i="85"/>
  <c r="AB18" i="85"/>
  <c r="AG10" i="85"/>
  <c r="AH10" i="85" s="1"/>
  <c r="E14" i="85" s="1"/>
  <c r="AO11" i="85"/>
  <c r="AP11" i="85" s="1"/>
  <c r="K16" i="85" s="1"/>
  <c r="AG9" i="85"/>
  <c r="AH9" i="85" s="1"/>
  <c r="E12" i="85" s="1"/>
  <c r="AO21" i="84"/>
  <c r="AP21" i="84" s="1"/>
  <c r="K36" i="84" s="1"/>
  <c r="AK14" i="84"/>
  <c r="AL14" i="84" s="1"/>
  <c r="H22" i="84" s="1"/>
  <c r="AS7" i="84"/>
  <c r="AT7" i="84" s="1"/>
  <c r="AS18" i="84"/>
  <c r="AT18" i="84" s="1"/>
  <c r="N30" i="84" s="1"/>
  <c r="AG18" i="84"/>
  <c r="AH18" i="84" s="1"/>
  <c r="E30" i="84" s="1"/>
  <c r="AO16" i="84"/>
  <c r="AP16" i="84" s="1"/>
  <c r="K26" i="84" s="1"/>
  <c r="AG13" i="84"/>
  <c r="AH13" i="84" s="1"/>
  <c r="E20" i="84" s="1"/>
  <c r="AK19" i="84"/>
  <c r="AL19" i="84" s="1"/>
  <c r="H32" i="84" s="1"/>
  <c r="AK22" i="84"/>
  <c r="AL22" i="84" s="1"/>
  <c r="H38" i="84" s="1"/>
  <c r="AK11" i="84"/>
  <c r="AL11" i="84" s="1"/>
  <c r="H16" i="84" s="1"/>
  <c r="AK10" i="84"/>
  <c r="AL10" i="84" s="1"/>
  <c r="H14" i="84" s="1"/>
  <c r="AK15" i="84"/>
  <c r="AL15" i="84" s="1"/>
  <c r="H24" i="84" s="1"/>
  <c r="AO11" i="84"/>
  <c r="AP11" i="84" s="1"/>
  <c r="K16" i="84" s="1"/>
  <c r="AG9" i="84"/>
  <c r="AH9" i="84" s="1"/>
  <c r="E12" i="84" s="1"/>
  <c r="AB6" i="84"/>
  <c r="AS6" i="84"/>
  <c r="AT6" i="84" s="1"/>
  <c r="N6" i="84" s="1"/>
  <c r="AO19" i="84"/>
  <c r="AP19" i="84" s="1"/>
  <c r="K32" i="84" s="1"/>
  <c r="AS22" i="84"/>
  <c r="AT22" i="84" s="1"/>
  <c r="N38" i="84" s="1"/>
  <c r="AS13" i="84"/>
  <c r="AT13" i="84" s="1"/>
  <c r="N20" i="84" s="1"/>
  <c r="AS12" i="84"/>
  <c r="AT12" i="84" s="1"/>
  <c r="N18" i="84" s="1"/>
  <c r="AS21" i="84"/>
  <c r="AT21" i="84" s="1"/>
  <c r="N36" i="84" s="1"/>
  <c r="AG21" i="84"/>
  <c r="AH21" i="84" s="1"/>
  <c r="E36" i="84" s="1"/>
  <c r="AO22" i="84"/>
  <c r="AP22" i="84" s="1"/>
  <c r="K38" i="84" s="1"/>
  <c r="AO14" i="84"/>
  <c r="AP14" i="84" s="1"/>
  <c r="K22" i="84" s="1"/>
  <c r="AO12" i="84"/>
  <c r="AP12" i="84" s="1"/>
  <c r="K18" i="84" s="1"/>
  <c r="AK6" i="84"/>
  <c r="AL6" i="84" s="1"/>
  <c r="H6" i="84" s="1"/>
  <c r="AK17" i="84"/>
  <c r="AL17" i="84" s="1"/>
  <c r="H28" i="84" s="1"/>
  <c r="AK16" i="84"/>
  <c r="AL16" i="84" s="1"/>
  <c r="H26" i="84" s="1"/>
  <c r="AO10" i="84"/>
  <c r="AP10" i="84" s="1"/>
  <c r="K14" i="84" s="1"/>
  <c r="AO9" i="84"/>
  <c r="AP9" i="84" s="1"/>
  <c r="K12" i="84" s="1"/>
  <c r="AS11" i="84"/>
  <c r="AT11" i="84" s="1"/>
  <c r="N16" i="84" s="1"/>
  <c r="AS8" i="84"/>
  <c r="AT8" i="84" s="1"/>
  <c r="N10" i="84" s="1"/>
  <c r="AB15" i="84"/>
  <c r="AO20" i="84"/>
  <c r="AP20" i="84" s="1"/>
  <c r="K34" i="84" s="1"/>
  <c r="AG16" i="84"/>
  <c r="AH16" i="84" s="1"/>
  <c r="E26" i="84" s="1"/>
  <c r="AK13" i="84"/>
  <c r="AL13" i="84" s="1"/>
  <c r="H20" i="84" s="1"/>
  <c r="AS19" i="84"/>
  <c r="AT19" i="84" s="1"/>
  <c r="N32" i="84" s="1"/>
  <c r="AG19" i="84"/>
  <c r="AH19" i="84" s="1"/>
  <c r="E32" i="84" s="1"/>
  <c r="AG22" i="84"/>
  <c r="AH22" i="84" s="1"/>
  <c r="E38" i="84" s="1"/>
  <c r="AS16" i="84"/>
  <c r="AT16" i="84" s="1"/>
  <c r="AO6" i="84"/>
  <c r="AP6" i="84" s="1"/>
  <c r="K6" i="84" s="1"/>
  <c r="AG14" i="84"/>
  <c r="AH14" i="84" s="1"/>
  <c r="E22" i="84" s="1"/>
  <c r="AK12" i="84"/>
  <c r="AL12" i="84" s="1"/>
  <c r="H18" i="84" s="1"/>
  <c r="AO8" i="84"/>
  <c r="AP8" i="84" s="1"/>
  <c r="K10" i="84" s="1"/>
  <c r="AK18" i="84"/>
  <c r="AL18" i="84" s="1"/>
  <c r="H30" i="84" s="1"/>
  <c r="AK20" i="84"/>
  <c r="AL20" i="84" s="1"/>
  <c r="H34" i="84" s="1"/>
  <c r="AS9" i="84"/>
  <c r="AT9" i="84" s="1"/>
  <c r="N12" i="84" s="1"/>
  <c r="AB12" i="84"/>
  <c r="AB11" i="84"/>
  <c r="AS10" i="84"/>
  <c r="AT10" i="84" s="1"/>
  <c r="N14" i="84" s="1"/>
  <c r="AB16" i="84"/>
  <c r="AB17" i="84"/>
  <c r="AG8" i="84"/>
  <c r="AH8" i="84" s="1"/>
  <c r="E10" i="84" s="1"/>
  <c r="AO18" i="84"/>
  <c r="AP18" i="84" s="1"/>
  <c r="K30" i="84" s="1"/>
  <c r="AS14" i="84"/>
  <c r="AT14" i="84" s="1"/>
  <c r="N22" i="84" s="1"/>
  <c r="AK8" i="84"/>
  <c r="AL8" i="84" s="1"/>
  <c r="H10" i="84" s="1"/>
  <c r="AS17" i="84"/>
  <c r="AT17" i="84" s="1"/>
  <c r="N28" i="84" s="1"/>
  <c r="AG17" i="84"/>
  <c r="AH17" i="84" s="1"/>
  <c r="E28" i="84" s="1"/>
  <c r="AG20" i="84"/>
  <c r="AH20" i="84" s="1"/>
  <c r="E34" i="84" s="1"/>
  <c r="AO7" i="84"/>
  <c r="AP7" i="84" s="1"/>
  <c r="AO13" i="84"/>
  <c r="AP13" i="84" s="1"/>
  <c r="K20" i="84" s="1"/>
  <c r="AG12" i="84"/>
  <c r="AH12" i="84" s="1"/>
  <c r="E18" i="84" s="1"/>
  <c r="AG7" i="84"/>
  <c r="AH7" i="84" s="1"/>
  <c r="AK21" i="84"/>
  <c r="AL21" i="84" s="1"/>
  <c r="H36" i="84" s="1"/>
  <c r="AS15" i="84"/>
  <c r="AT15" i="84" s="1"/>
  <c r="N24" i="84" s="1"/>
  <c r="AB9" i="84"/>
  <c r="AG11" i="84"/>
  <c r="AH11" i="84" s="1"/>
  <c r="E16" i="84" s="1"/>
  <c r="AG15" i="84"/>
  <c r="AH15" i="84" s="1"/>
  <c r="E24" i="84" s="1"/>
  <c r="AG10" i="84"/>
  <c r="AH10" i="84" s="1"/>
  <c r="E14" i="84" s="1"/>
  <c r="AB10" i="84"/>
  <c r="AB8" i="84"/>
  <c r="AB18" i="84"/>
  <c r="AJ9" i="65"/>
  <c r="AJ10" i="65"/>
  <c r="AF6" i="65"/>
  <c r="AN8" i="65"/>
  <c r="AF10" i="65"/>
  <c r="AJ11" i="65"/>
  <c r="AR11" i="65"/>
  <c r="AJ12" i="65"/>
  <c r="AR12" i="65"/>
  <c r="AJ13" i="65"/>
  <c r="AR13" i="65"/>
  <c r="AJ14" i="65"/>
  <c r="AR14" i="65"/>
  <c r="AJ15" i="65"/>
  <c r="AR15" i="65"/>
  <c r="AJ16" i="65"/>
  <c r="AR16" i="65"/>
  <c r="AJ17" i="65"/>
  <c r="AR17" i="65"/>
  <c r="AJ18" i="65"/>
  <c r="AR18" i="65"/>
  <c r="AJ19" i="65"/>
  <c r="AR19" i="65"/>
  <c r="AJ20" i="65"/>
  <c r="AR20" i="65"/>
  <c r="AJ21" i="65"/>
  <c r="AR21" i="65"/>
  <c r="AJ22" i="65"/>
  <c r="AJ7" i="65"/>
  <c r="AJ8" i="65"/>
  <c r="AR9" i="65"/>
  <c r="AR10" i="65"/>
  <c r="AN22" i="65"/>
  <c r="AN6" i="65"/>
  <c r="AF8" i="65"/>
  <c r="AN10" i="65"/>
  <c r="AN11" i="65"/>
  <c r="AF12" i="65"/>
  <c r="AN12" i="65"/>
  <c r="AF13" i="65"/>
  <c r="AN13" i="65"/>
  <c r="AF14" i="65"/>
  <c r="AN14" i="65"/>
  <c r="AF15" i="65"/>
  <c r="AN15" i="65"/>
  <c r="AF16" i="65"/>
  <c r="AN16" i="65"/>
  <c r="AF17" i="65"/>
  <c r="AN17" i="65"/>
  <c r="AF18" i="65"/>
  <c r="AN18" i="65"/>
  <c r="AF19" i="65"/>
  <c r="AN19" i="65"/>
  <c r="AF20" i="65"/>
  <c r="AN20" i="65"/>
  <c r="AF21" i="65"/>
  <c r="AN21" i="65"/>
  <c r="AF22" i="65"/>
  <c r="AR22" i="65"/>
  <c r="C72" i="74"/>
  <c r="C71" i="74"/>
  <c r="A72" i="74"/>
  <c r="A71" i="74"/>
  <c r="C55" i="74"/>
  <c r="C54" i="74"/>
  <c r="A55" i="74"/>
  <c r="A54" i="74"/>
  <c r="C38" i="74"/>
  <c r="C37" i="74"/>
  <c r="A38" i="74"/>
  <c r="A37" i="74"/>
  <c r="C21" i="74"/>
  <c r="C20" i="74"/>
  <c r="A21" i="74"/>
  <c r="A20" i="74"/>
  <c r="C72" i="73"/>
  <c r="C71" i="73"/>
  <c r="A72" i="73"/>
  <c r="L72" i="73" s="1"/>
  <c r="A71" i="73"/>
  <c r="L71" i="73" s="1"/>
  <c r="C55" i="73"/>
  <c r="C54" i="73"/>
  <c r="A55" i="73"/>
  <c r="L55" i="73" s="1"/>
  <c r="A54" i="73"/>
  <c r="L54" i="73" s="1"/>
  <c r="C38" i="73"/>
  <c r="C37" i="73"/>
  <c r="A38" i="73"/>
  <c r="L38" i="73" s="1"/>
  <c r="A37" i="73"/>
  <c r="L37" i="73" s="1"/>
  <c r="C21" i="73"/>
  <c r="C20" i="73"/>
  <c r="C19" i="73"/>
  <c r="A21" i="73"/>
  <c r="L21" i="73" s="1"/>
  <c r="A20" i="73"/>
  <c r="L20" i="73" s="1"/>
  <c r="AC44" i="71"/>
  <c r="AB44" i="71"/>
  <c r="T44" i="71"/>
  <c r="S44" i="71"/>
  <c r="K44" i="71"/>
  <c r="J44" i="71"/>
  <c r="B44" i="71"/>
  <c r="A44" i="71"/>
  <c r="AC43" i="71"/>
  <c r="AB43" i="71"/>
  <c r="T43" i="71"/>
  <c r="S43" i="71"/>
  <c r="K43" i="71"/>
  <c r="J43" i="71"/>
  <c r="B43" i="71"/>
  <c r="A43" i="71"/>
  <c r="AC42" i="71"/>
  <c r="AB42" i="71"/>
  <c r="T42" i="71"/>
  <c r="S42" i="71"/>
  <c r="K42" i="71"/>
  <c r="J42" i="71"/>
  <c r="B42" i="71"/>
  <c r="A42" i="71"/>
  <c r="AC41" i="71"/>
  <c r="AB41" i="71"/>
  <c r="T41" i="71"/>
  <c r="S41" i="71"/>
  <c r="K41" i="71"/>
  <c r="J41" i="71"/>
  <c r="B41" i="71"/>
  <c r="A41" i="71"/>
  <c r="AC40" i="71"/>
  <c r="AB40" i="71"/>
  <c r="T40" i="71"/>
  <c r="S40" i="71"/>
  <c r="K40" i="71"/>
  <c r="J40" i="71"/>
  <c r="B40" i="71"/>
  <c r="A40" i="71"/>
  <c r="AC39" i="71"/>
  <c r="AB39" i="71"/>
  <c r="T39" i="71"/>
  <c r="S39" i="71"/>
  <c r="K39" i="71"/>
  <c r="J39" i="71"/>
  <c r="B39" i="71"/>
  <c r="A39" i="71"/>
  <c r="AC38" i="71"/>
  <c r="AB38" i="71"/>
  <c r="T38" i="71"/>
  <c r="S38" i="71"/>
  <c r="K38" i="71"/>
  <c r="J38" i="71"/>
  <c r="B38" i="71"/>
  <c r="A38" i="71"/>
  <c r="AC37" i="71"/>
  <c r="AB37" i="71"/>
  <c r="T37" i="71"/>
  <c r="S37" i="71"/>
  <c r="K37" i="71"/>
  <c r="J37" i="71"/>
  <c r="B37" i="71"/>
  <c r="A37" i="71"/>
  <c r="AC36" i="71"/>
  <c r="AB36" i="71"/>
  <c r="T36" i="71"/>
  <c r="S36" i="71"/>
  <c r="K36" i="71"/>
  <c r="J36" i="71"/>
  <c r="B36" i="71"/>
  <c r="A36" i="71"/>
  <c r="AC35" i="71"/>
  <c r="AB35" i="71"/>
  <c r="T35" i="71"/>
  <c r="S35" i="71"/>
  <c r="K35" i="71"/>
  <c r="J35" i="71"/>
  <c r="B35" i="71"/>
  <c r="A35" i="71"/>
  <c r="AC34" i="71"/>
  <c r="AB34" i="71"/>
  <c r="T34" i="71"/>
  <c r="S34" i="71"/>
  <c r="K34" i="71"/>
  <c r="J34" i="71"/>
  <c r="B34" i="71"/>
  <c r="A34" i="71"/>
  <c r="AC33" i="71"/>
  <c r="AB33" i="71"/>
  <c r="T33" i="71"/>
  <c r="S33" i="71"/>
  <c r="K33" i="71"/>
  <c r="J33" i="71"/>
  <c r="B33" i="71"/>
  <c r="A33" i="71"/>
  <c r="AC32" i="71"/>
  <c r="AB32" i="71"/>
  <c r="T32" i="71"/>
  <c r="S32" i="71"/>
  <c r="K32" i="71"/>
  <c r="J32" i="71"/>
  <c r="B32" i="71"/>
  <c r="A32" i="71"/>
  <c r="AC31" i="71"/>
  <c r="AB31" i="71"/>
  <c r="T31" i="71"/>
  <c r="S31" i="71"/>
  <c r="K31" i="71"/>
  <c r="J31" i="71"/>
  <c r="B31" i="71"/>
  <c r="A31" i="71"/>
  <c r="AC30" i="71"/>
  <c r="AB30" i="71"/>
  <c r="T30" i="71"/>
  <c r="S30" i="71"/>
  <c r="K30" i="71"/>
  <c r="J30" i="71"/>
  <c r="B30" i="71"/>
  <c r="A30" i="71"/>
  <c r="AC29" i="71"/>
  <c r="AB29" i="71"/>
  <c r="T29" i="71"/>
  <c r="S29" i="71"/>
  <c r="K29" i="71"/>
  <c r="J29" i="71"/>
  <c r="B29" i="71"/>
  <c r="A29" i="71"/>
  <c r="AC28" i="71"/>
  <c r="AB28" i="71"/>
  <c r="T28" i="71"/>
  <c r="S28" i="71"/>
  <c r="K28" i="71"/>
  <c r="J28" i="71"/>
  <c r="B28" i="71"/>
  <c r="W32" i="71"/>
  <c r="P29" i="65"/>
  <c r="P31" i="65"/>
  <c r="B37" i="65"/>
  <c r="B35" i="65"/>
  <c r="W34" i="71" l="1"/>
  <c r="O11" i="87"/>
  <c r="Y9" i="87" s="1"/>
  <c r="AF41" i="71"/>
  <c r="AF29" i="71"/>
  <c r="AF31" i="71"/>
  <c r="AF35" i="71"/>
  <c r="AF33" i="71"/>
  <c r="AF37" i="71"/>
  <c r="AF39" i="71"/>
  <c r="O25" i="86"/>
  <c r="Y16" i="86" s="1"/>
  <c r="O23" i="84"/>
  <c r="Y15" i="84" s="1"/>
  <c r="O5" i="84"/>
  <c r="Y6" i="84" s="1"/>
  <c r="Z19" i="65"/>
  <c r="U31" i="65"/>
  <c r="Z18" i="65"/>
  <c r="U29" i="65"/>
  <c r="Y18" i="91"/>
  <c r="Y9" i="91"/>
  <c r="Y15" i="91"/>
  <c r="AU15" i="91"/>
  <c r="AU17" i="91"/>
  <c r="Y17" i="91"/>
  <c r="AU10" i="91"/>
  <c r="Y10" i="91"/>
  <c r="AU14" i="91"/>
  <c r="Y14" i="91"/>
  <c r="AU11" i="91"/>
  <c r="Y11" i="91"/>
  <c r="Y12" i="91"/>
  <c r="AU12" i="91"/>
  <c r="AU7" i="91"/>
  <c r="Y7" i="91"/>
  <c r="AU19" i="91"/>
  <c r="Y19" i="91"/>
  <c r="Y16" i="91"/>
  <c r="AU16" i="91"/>
  <c r="AU6" i="91"/>
  <c r="Y6" i="91"/>
  <c r="AU13" i="91"/>
  <c r="Y13" i="91"/>
  <c r="AU8" i="91"/>
  <c r="Y8" i="91"/>
  <c r="O11" i="85"/>
  <c r="Y9" i="85" s="1"/>
  <c r="O27" i="85"/>
  <c r="Y17" i="85" s="1"/>
  <c r="O21" i="85"/>
  <c r="Y14" i="85" s="1"/>
  <c r="O27" i="84"/>
  <c r="Y17" i="84" s="1"/>
  <c r="AD44" i="71"/>
  <c r="AG44" i="71" s="1"/>
  <c r="AE20" i="71" s="1"/>
  <c r="AG44" i="88"/>
  <c r="AE20" i="88" s="1"/>
  <c r="AG44" i="89"/>
  <c r="AE20" i="89" s="1"/>
  <c r="AG44" i="90"/>
  <c r="AE20" i="90" s="1"/>
  <c r="AG44" i="80"/>
  <c r="AE20" i="80" s="1"/>
  <c r="W43" i="71"/>
  <c r="T19" i="71" s="1"/>
  <c r="AO10" i="65"/>
  <c r="AP10" i="65" s="1"/>
  <c r="AK7" i="65"/>
  <c r="AL7" i="65" s="1"/>
  <c r="O15" i="84"/>
  <c r="Y11" i="84" s="1"/>
  <c r="O7" i="84"/>
  <c r="Y7" i="84" s="1"/>
  <c r="O11" i="86"/>
  <c r="O29" i="86"/>
  <c r="Y18" i="86" s="1"/>
  <c r="O23" i="87"/>
  <c r="Y15" i="87" s="1"/>
  <c r="O31" i="86"/>
  <c r="Y19" i="86" s="1"/>
  <c r="O25" i="87"/>
  <c r="O15" i="87"/>
  <c r="Y11" i="87" s="1"/>
  <c r="AD43" i="71"/>
  <c r="AG43" i="71" s="1"/>
  <c r="AE19" i="71" s="1"/>
  <c r="F43" i="80"/>
  <c r="D19" i="80" s="1"/>
  <c r="F43" i="90"/>
  <c r="D19" i="90" s="1"/>
  <c r="X43" i="89"/>
  <c r="V19" i="89" s="1"/>
  <c r="AG43" i="88"/>
  <c r="AE19" i="88" s="1"/>
  <c r="O43" i="90"/>
  <c r="M19" i="90" s="1"/>
  <c r="AG43" i="89"/>
  <c r="AE19" i="89" s="1"/>
  <c r="F43" i="88"/>
  <c r="D19" i="88" s="1"/>
  <c r="X43" i="90"/>
  <c r="V19" i="90" s="1"/>
  <c r="AG43" i="90"/>
  <c r="AE19" i="90" s="1"/>
  <c r="O43" i="89"/>
  <c r="M19" i="89" s="1"/>
  <c r="X43" i="88"/>
  <c r="V19" i="88" s="1"/>
  <c r="O43" i="80"/>
  <c r="M19" i="80" s="1"/>
  <c r="X43" i="80"/>
  <c r="V19" i="80" s="1"/>
  <c r="AG43" i="80"/>
  <c r="AE19" i="80" s="1"/>
  <c r="F43" i="89"/>
  <c r="D19" i="89" s="1"/>
  <c r="O43" i="88"/>
  <c r="M19" i="88" s="1"/>
  <c r="O17" i="84"/>
  <c r="O31" i="84"/>
  <c r="Y19" i="84" s="1"/>
  <c r="O13" i="85"/>
  <c r="Y10" i="85" s="1"/>
  <c r="AG22" i="65"/>
  <c r="AH22" i="65" s="1"/>
  <c r="AS9" i="65"/>
  <c r="AT9" i="65" s="1"/>
  <c r="AO7" i="65"/>
  <c r="AP7" i="65" s="1"/>
  <c r="O13" i="84"/>
  <c r="Y10" i="84" s="1"/>
  <c r="O15" i="85"/>
  <c r="O9" i="87"/>
  <c r="Y8" i="87" s="1"/>
  <c r="O13" i="87"/>
  <c r="O7" i="87"/>
  <c r="O31" i="87"/>
  <c r="O21" i="87"/>
  <c r="O27" i="87"/>
  <c r="O19" i="87"/>
  <c r="Y13" i="87" s="1"/>
  <c r="O5" i="87"/>
  <c r="O17" i="87"/>
  <c r="O29" i="87"/>
  <c r="O7" i="86"/>
  <c r="O23" i="86"/>
  <c r="O15" i="86"/>
  <c r="O9" i="86"/>
  <c r="O17" i="86"/>
  <c r="O19" i="86"/>
  <c r="O13" i="86"/>
  <c r="O5" i="86"/>
  <c r="O27" i="86"/>
  <c r="O21" i="86"/>
  <c r="O19" i="85"/>
  <c r="O5" i="85"/>
  <c r="O29" i="85"/>
  <c r="O31" i="85"/>
  <c r="O7" i="85"/>
  <c r="O9" i="85"/>
  <c r="O25" i="85"/>
  <c r="O23" i="85"/>
  <c r="O17" i="85"/>
  <c r="O25" i="84"/>
  <c r="O21" i="84"/>
  <c r="O19" i="84"/>
  <c r="O9" i="84"/>
  <c r="O11" i="84"/>
  <c r="O29" i="84"/>
  <c r="AG21" i="65"/>
  <c r="AH21" i="65" s="1"/>
  <c r="AG19" i="65"/>
  <c r="AH19" i="65" s="1"/>
  <c r="AG17" i="65"/>
  <c r="AH17" i="65" s="1"/>
  <c r="AG15" i="65"/>
  <c r="AH15" i="65" s="1"/>
  <c r="AG13" i="65"/>
  <c r="AH13" i="65" s="1"/>
  <c r="AO22" i="65"/>
  <c r="AP22" i="65" s="1"/>
  <c r="AS20" i="65"/>
  <c r="AT20" i="65" s="1"/>
  <c r="AS18" i="65"/>
  <c r="AT18" i="65" s="1"/>
  <c r="AS16" i="65"/>
  <c r="AT16" i="65" s="1"/>
  <c r="AS14" i="65"/>
  <c r="AT14" i="65" s="1"/>
  <c r="AS12" i="65"/>
  <c r="AT12" i="65" s="1"/>
  <c r="AG10" i="65"/>
  <c r="AH10" i="65" s="1"/>
  <c r="AG9" i="65"/>
  <c r="AH9" i="65" s="1"/>
  <c r="AS22" i="65"/>
  <c r="AT22" i="65" s="1"/>
  <c r="AO20" i="65"/>
  <c r="AP20" i="65" s="1"/>
  <c r="AO18" i="65"/>
  <c r="AP18" i="65" s="1"/>
  <c r="AO16" i="65"/>
  <c r="AP16" i="65" s="1"/>
  <c r="AO14" i="65"/>
  <c r="AP14" i="65" s="1"/>
  <c r="AO12" i="65"/>
  <c r="AP12" i="65" s="1"/>
  <c r="AG8" i="65"/>
  <c r="AH8" i="65" s="1"/>
  <c r="AS10" i="65"/>
  <c r="AT10" i="65" s="1"/>
  <c r="AK22" i="65"/>
  <c r="AL22" i="65" s="1"/>
  <c r="AK20" i="65"/>
  <c r="AL20" i="65" s="1"/>
  <c r="AK18" i="65"/>
  <c r="AL18" i="65" s="1"/>
  <c r="AK16" i="65"/>
  <c r="AL16" i="65" s="1"/>
  <c r="AK14" i="65"/>
  <c r="AL14" i="65" s="1"/>
  <c r="AK12" i="65"/>
  <c r="AL12" i="65" s="1"/>
  <c r="AK10" i="65"/>
  <c r="AL10" i="65" s="1"/>
  <c r="AS8" i="65"/>
  <c r="AT8" i="65" s="1"/>
  <c r="AS7" i="65"/>
  <c r="AT7" i="65" s="1"/>
  <c r="AG20" i="65"/>
  <c r="AH20" i="65" s="1"/>
  <c r="AG18" i="65"/>
  <c r="AH18" i="65" s="1"/>
  <c r="AG16" i="65"/>
  <c r="AH16" i="65" s="1"/>
  <c r="AG14" i="65"/>
  <c r="AH14" i="65" s="1"/>
  <c r="AG12" i="65"/>
  <c r="AH12" i="65" s="1"/>
  <c r="AS21" i="65"/>
  <c r="AT21" i="65" s="1"/>
  <c r="AS19" i="65"/>
  <c r="AT19" i="65" s="1"/>
  <c r="AS17" i="65"/>
  <c r="AT17" i="65" s="1"/>
  <c r="AS15" i="65"/>
  <c r="AT15" i="65" s="1"/>
  <c r="AS13" i="65"/>
  <c r="AT13" i="65" s="1"/>
  <c r="AS11" i="65"/>
  <c r="AT11" i="65" s="1"/>
  <c r="AO8" i="65"/>
  <c r="AP8" i="65" s="1"/>
  <c r="AK9" i="65"/>
  <c r="AL9" i="65" s="1"/>
  <c r="AS6" i="65"/>
  <c r="AT6" i="65" s="1"/>
  <c r="AG7" i="65"/>
  <c r="AH7" i="65" s="1"/>
  <c r="AO21" i="65"/>
  <c r="AP21" i="65" s="1"/>
  <c r="AO19" i="65"/>
  <c r="AP19" i="65" s="1"/>
  <c r="AO17" i="65"/>
  <c r="AP17" i="65" s="1"/>
  <c r="AO15" i="65"/>
  <c r="AP15" i="65" s="1"/>
  <c r="AO13" i="65"/>
  <c r="AP13" i="65" s="1"/>
  <c r="AO11" i="65"/>
  <c r="AP11" i="65" s="1"/>
  <c r="AO6" i="65"/>
  <c r="AP6" i="65" s="1"/>
  <c r="AK8" i="65"/>
  <c r="AL8" i="65" s="1"/>
  <c r="AK21" i="65"/>
  <c r="AL21" i="65" s="1"/>
  <c r="AK19" i="65"/>
  <c r="AL19" i="65" s="1"/>
  <c r="AK17" i="65"/>
  <c r="AL17" i="65" s="1"/>
  <c r="AK15" i="65"/>
  <c r="AL15" i="65" s="1"/>
  <c r="AK13" i="65"/>
  <c r="AL13" i="65" s="1"/>
  <c r="AK11" i="65"/>
  <c r="AL11" i="65" s="1"/>
  <c r="AG6" i="65"/>
  <c r="AH6" i="65" s="1"/>
  <c r="AO9" i="65"/>
  <c r="AP9" i="65" s="1"/>
  <c r="AG11" i="65"/>
  <c r="AH11" i="65" s="1"/>
  <c r="AK6" i="65"/>
  <c r="AL6" i="65" s="1"/>
  <c r="W30" i="71"/>
  <c r="W40" i="71"/>
  <c r="AF44" i="71"/>
  <c r="AC20" i="71" s="1"/>
  <c r="W44" i="71"/>
  <c r="T20" i="71" s="1"/>
  <c r="E44" i="71"/>
  <c r="B20" i="71" s="1"/>
  <c r="C43" i="71"/>
  <c r="F43" i="71" s="1"/>
  <c r="D19" i="71" s="1"/>
  <c r="U43" i="71"/>
  <c r="X43" i="71" s="1"/>
  <c r="V19" i="71" s="1"/>
  <c r="C44" i="71"/>
  <c r="U44" i="71"/>
  <c r="X44" i="71" s="1"/>
  <c r="V20" i="71" s="1"/>
  <c r="L43" i="71"/>
  <c r="O43" i="71" s="1"/>
  <c r="M19" i="71" s="1"/>
  <c r="L44" i="71"/>
  <c r="O44" i="71" s="1"/>
  <c r="M20" i="71" s="1"/>
  <c r="AF43" i="71"/>
  <c r="AC19" i="71" s="1"/>
  <c r="W42" i="71"/>
  <c r="W29" i="71"/>
  <c r="W31" i="71"/>
  <c r="W33" i="71"/>
  <c r="W35" i="71"/>
  <c r="W37" i="71"/>
  <c r="W39" i="71"/>
  <c r="W41" i="71"/>
  <c r="W28" i="71"/>
  <c r="W36" i="71"/>
  <c r="W38" i="71"/>
  <c r="AF28" i="71"/>
  <c r="AF30" i="71"/>
  <c r="AF32" i="71"/>
  <c r="AF34" i="71"/>
  <c r="AF36" i="71"/>
  <c r="AF38" i="71"/>
  <c r="AF40" i="71"/>
  <c r="AF42" i="71"/>
  <c r="N28" i="71"/>
  <c r="N29" i="71"/>
  <c r="N30" i="71"/>
  <c r="N31" i="71"/>
  <c r="N32" i="71"/>
  <c r="N33" i="71"/>
  <c r="N34" i="71"/>
  <c r="N35" i="71"/>
  <c r="N36" i="71"/>
  <c r="N37" i="71"/>
  <c r="N38" i="71"/>
  <c r="N39" i="71"/>
  <c r="N40" i="71"/>
  <c r="N41" i="71"/>
  <c r="N42" i="71"/>
  <c r="N43" i="71"/>
  <c r="K19" i="71" s="1"/>
  <c r="F44" i="71"/>
  <c r="D20" i="71" s="1"/>
  <c r="N44" i="71"/>
  <c r="K20" i="71" s="1"/>
  <c r="E28" i="71"/>
  <c r="E29" i="71"/>
  <c r="E30" i="71"/>
  <c r="E31" i="71"/>
  <c r="E32" i="71"/>
  <c r="E33" i="71"/>
  <c r="E34" i="71"/>
  <c r="E35" i="71"/>
  <c r="E36" i="71"/>
  <c r="E37" i="71"/>
  <c r="E38" i="71"/>
  <c r="E39" i="71"/>
  <c r="E40" i="71"/>
  <c r="E41" i="71"/>
  <c r="E42" i="71"/>
  <c r="E43" i="71"/>
  <c r="B19" i="71" s="1"/>
  <c r="P27" i="65"/>
  <c r="Z17" i="65" l="1"/>
  <c r="U27" i="65"/>
  <c r="AA8" i="91"/>
  <c r="AC8" i="91" s="1"/>
  <c r="AV19" i="65"/>
  <c r="U31" i="84"/>
  <c r="AW13" i="91"/>
  <c r="AY13" i="91" s="1"/>
  <c r="AA6" i="91"/>
  <c r="AC6" i="91" s="1"/>
  <c r="AA7" i="91"/>
  <c r="AC7" i="91" s="1"/>
  <c r="AA14" i="91"/>
  <c r="AC14" i="91" s="1"/>
  <c r="AW8" i="91"/>
  <c r="AY8" i="91" s="1"/>
  <c r="AW6" i="91"/>
  <c r="AY6" i="91" s="1"/>
  <c r="AA19" i="91"/>
  <c r="AC19" i="91" s="1"/>
  <c r="AW7" i="91"/>
  <c r="AY7" i="91" s="1"/>
  <c r="AA11" i="91"/>
  <c r="AC11" i="91" s="1"/>
  <c r="AW14" i="91"/>
  <c r="AY14" i="91" s="1"/>
  <c r="AW17" i="91"/>
  <c r="AY17" i="91" s="1"/>
  <c r="AA16" i="91"/>
  <c r="AC16" i="91" s="1"/>
  <c r="AA18" i="91"/>
  <c r="AC18" i="91" s="1"/>
  <c r="AA17" i="91"/>
  <c r="AC17" i="91" s="1"/>
  <c r="AA13" i="91"/>
  <c r="AC13" i="91" s="1"/>
  <c r="AW18" i="91"/>
  <c r="AY18" i="91" s="1"/>
  <c r="AW19" i="91"/>
  <c r="AY19" i="91" s="1"/>
  <c r="AW12" i="91"/>
  <c r="AY12" i="91" s="1"/>
  <c r="AW11" i="91"/>
  <c r="AY11" i="91" s="1"/>
  <c r="AA10" i="91"/>
  <c r="AC10" i="91" s="1"/>
  <c r="AW15" i="91"/>
  <c r="AY15" i="91" s="1"/>
  <c r="AW16" i="91"/>
  <c r="AY16" i="91" s="1"/>
  <c r="AW9" i="91"/>
  <c r="AY9" i="91" s="1"/>
  <c r="AA12" i="91"/>
  <c r="AC12" i="91" s="1"/>
  <c r="AA9" i="91"/>
  <c r="AC9" i="91" s="1"/>
  <c r="AW10" i="91"/>
  <c r="AY10" i="91" s="1"/>
  <c r="AA15" i="91"/>
  <c r="AC15" i="91" s="1"/>
  <c r="Y12" i="84"/>
  <c r="Y11" i="85"/>
  <c r="Y9" i="86"/>
  <c r="Y16" i="87"/>
  <c r="Y7" i="87"/>
  <c r="Y18" i="87"/>
  <c r="Y17" i="87"/>
  <c r="Y10" i="87"/>
  <c r="Y12" i="87"/>
  <c r="Y14" i="87"/>
  <c r="Y6" i="87"/>
  <c r="Y19" i="87"/>
  <c r="Y13" i="86"/>
  <c r="Y15" i="86"/>
  <c r="Y17" i="86"/>
  <c r="Y10" i="86"/>
  <c r="Y12" i="86"/>
  <c r="Y7" i="86"/>
  <c r="Y14" i="86"/>
  <c r="Y6" i="86"/>
  <c r="Y8" i="86"/>
  <c r="Y11" i="86"/>
  <c r="Y12" i="85"/>
  <c r="Y15" i="85"/>
  <c r="Y19" i="85"/>
  <c r="Y6" i="85"/>
  <c r="Y16" i="85"/>
  <c r="Y18" i="85"/>
  <c r="Y13" i="85"/>
  <c r="Y8" i="85"/>
  <c r="Y7" i="85"/>
  <c r="Y14" i="84"/>
  <c r="Y9" i="84"/>
  <c r="Y13" i="84"/>
  <c r="Y16" i="84"/>
  <c r="Y18" i="84"/>
  <c r="Y8" i="84"/>
  <c r="K12" i="65"/>
  <c r="H18" i="65"/>
  <c r="E6" i="65"/>
  <c r="N34" i="65"/>
  <c r="N28" i="65"/>
  <c r="E34" i="65"/>
  <c r="H26" i="65"/>
  <c r="H20" i="65"/>
  <c r="E20" i="65"/>
  <c r="K10" i="65"/>
  <c r="E26" i="65"/>
  <c r="N30" i="65"/>
  <c r="N14" i="65"/>
  <c r="N10" i="65"/>
  <c r="K14" i="65"/>
  <c r="E22" i="65"/>
  <c r="H34" i="65"/>
  <c r="N22" i="65"/>
  <c r="E18" i="65"/>
  <c r="K32" i="65"/>
  <c r="K28" i="65"/>
  <c r="E28" i="65"/>
  <c r="H28" i="65"/>
  <c r="E10" i="65"/>
  <c r="N24" i="65"/>
  <c r="E24" i="65"/>
  <c r="N18" i="65"/>
  <c r="H10" i="65"/>
  <c r="K18" i="65"/>
  <c r="N32" i="65"/>
  <c r="E32" i="65"/>
  <c r="H14" i="65"/>
  <c r="K24" i="65"/>
  <c r="E14" i="65"/>
  <c r="H24" i="65"/>
  <c r="K16" i="65"/>
  <c r="K20" i="65"/>
  <c r="N16" i="65"/>
  <c r="N6" i="65"/>
  <c r="K30" i="65"/>
  <c r="K6" i="65"/>
  <c r="H32" i="65"/>
  <c r="H6" i="65"/>
  <c r="H22" i="65"/>
  <c r="E30" i="65"/>
  <c r="K38" i="65"/>
  <c r="B55" i="74" s="1"/>
  <c r="K34" i="65"/>
  <c r="H30" i="65"/>
  <c r="N26" i="65"/>
  <c r="E16" i="65"/>
  <c r="N20" i="65"/>
  <c r="K26" i="65"/>
  <c r="H16" i="65"/>
  <c r="H12" i="65"/>
  <c r="N12" i="65"/>
  <c r="E12" i="65"/>
  <c r="K22" i="65"/>
  <c r="C70" i="74"/>
  <c r="A70" i="74"/>
  <c r="C69" i="74"/>
  <c r="A69" i="74"/>
  <c r="C68" i="74"/>
  <c r="A68" i="74"/>
  <c r="C67" i="74"/>
  <c r="A67" i="74"/>
  <c r="C66" i="74"/>
  <c r="A66" i="74"/>
  <c r="C65" i="74"/>
  <c r="A65" i="74"/>
  <c r="C64" i="74"/>
  <c r="A64" i="74"/>
  <c r="C63" i="74"/>
  <c r="A63" i="74"/>
  <c r="C62" i="74"/>
  <c r="A62" i="74"/>
  <c r="C61" i="74"/>
  <c r="A61" i="74"/>
  <c r="C60" i="74"/>
  <c r="A60" i="74"/>
  <c r="C59" i="74"/>
  <c r="A59" i="74"/>
  <c r="C58" i="74"/>
  <c r="A58" i="74"/>
  <c r="C57" i="74"/>
  <c r="A57" i="74"/>
  <c r="C56" i="74"/>
  <c r="A56" i="74"/>
  <c r="C53" i="74"/>
  <c r="A53" i="74"/>
  <c r="C52" i="74"/>
  <c r="A52" i="74"/>
  <c r="C51" i="74"/>
  <c r="A51" i="74"/>
  <c r="C50" i="74"/>
  <c r="A50" i="74"/>
  <c r="C49" i="74"/>
  <c r="A49" i="74"/>
  <c r="C48" i="74"/>
  <c r="A48" i="74"/>
  <c r="C47" i="74"/>
  <c r="A47" i="74"/>
  <c r="C46" i="74"/>
  <c r="A46" i="74"/>
  <c r="C45" i="74"/>
  <c r="A45" i="74"/>
  <c r="C44" i="74"/>
  <c r="A44" i="74"/>
  <c r="C43" i="74"/>
  <c r="A43" i="74"/>
  <c r="C42" i="74"/>
  <c r="A42" i="74"/>
  <c r="C41" i="74"/>
  <c r="A41" i="74"/>
  <c r="C40" i="74"/>
  <c r="A40" i="74"/>
  <c r="C39" i="74"/>
  <c r="A39" i="74"/>
  <c r="C36" i="74"/>
  <c r="A36" i="74"/>
  <c r="C35" i="74"/>
  <c r="A35" i="74"/>
  <c r="C34" i="74"/>
  <c r="A34" i="74"/>
  <c r="C33" i="74"/>
  <c r="A33" i="74"/>
  <c r="C32" i="74"/>
  <c r="A32" i="74"/>
  <c r="C31" i="74"/>
  <c r="A31" i="74"/>
  <c r="C30" i="74"/>
  <c r="A30" i="74"/>
  <c r="C29" i="74"/>
  <c r="A29" i="74"/>
  <c r="C28" i="74"/>
  <c r="A28" i="74"/>
  <c r="C27" i="74"/>
  <c r="A27" i="74"/>
  <c r="C26" i="74"/>
  <c r="A26" i="74"/>
  <c r="C25" i="74"/>
  <c r="A25" i="74"/>
  <c r="C24" i="74"/>
  <c r="A24" i="74"/>
  <c r="C23" i="74"/>
  <c r="A23" i="74"/>
  <c r="C22" i="74"/>
  <c r="A22" i="74"/>
  <c r="C19" i="74"/>
  <c r="A19" i="74"/>
  <c r="C18" i="74"/>
  <c r="A18" i="74"/>
  <c r="C17" i="74"/>
  <c r="A17" i="74"/>
  <c r="C16" i="74"/>
  <c r="A16" i="74"/>
  <c r="C15" i="74"/>
  <c r="A15" i="74"/>
  <c r="C14" i="74"/>
  <c r="A14" i="74"/>
  <c r="C13" i="74"/>
  <c r="A13" i="74"/>
  <c r="C12" i="74"/>
  <c r="A12" i="74"/>
  <c r="C11" i="74"/>
  <c r="A11" i="74"/>
  <c r="C10" i="74"/>
  <c r="A10" i="74"/>
  <c r="C9" i="74"/>
  <c r="A9" i="74"/>
  <c r="C8" i="74"/>
  <c r="A8" i="74"/>
  <c r="C7" i="74"/>
  <c r="A7" i="74"/>
  <c r="C6" i="74"/>
  <c r="A6" i="74"/>
  <c r="C5" i="74"/>
  <c r="A5" i="74"/>
  <c r="C70" i="73"/>
  <c r="C69" i="73"/>
  <c r="C68" i="73"/>
  <c r="C67" i="73"/>
  <c r="C66" i="73"/>
  <c r="C65" i="73"/>
  <c r="C64" i="73"/>
  <c r="C63" i="73"/>
  <c r="C62" i="73"/>
  <c r="C61" i="73"/>
  <c r="C60" i="73"/>
  <c r="C59" i="73"/>
  <c r="C58" i="73"/>
  <c r="C57" i="73"/>
  <c r="A70" i="73"/>
  <c r="L70" i="73" s="1"/>
  <c r="A69" i="73"/>
  <c r="L69" i="73" s="1"/>
  <c r="A68" i="73"/>
  <c r="L68" i="73" s="1"/>
  <c r="A67" i="73"/>
  <c r="L67" i="73" s="1"/>
  <c r="A66" i="73"/>
  <c r="L66" i="73" s="1"/>
  <c r="A65" i="73"/>
  <c r="L65" i="73" s="1"/>
  <c r="A64" i="73"/>
  <c r="L64" i="73" s="1"/>
  <c r="A63" i="73"/>
  <c r="L63" i="73" s="1"/>
  <c r="A61" i="73"/>
  <c r="L61" i="73" s="1"/>
  <c r="A62" i="73"/>
  <c r="L62" i="73" s="1"/>
  <c r="A60" i="73"/>
  <c r="L60" i="73" s="1"/>
  <c r="A59" i="73"/>
  <c r="L59" i="73" s="1"/>
  <c r="A58" i="73"/>
  <c r="L58" i="73" s="1"/>
  <c r="A57" i="73"/>
  <c r="L57" i="73" s="1"/>
  <c r="C56" i="73"/>
  <c r="A56" i="73"/>
  <c r="L56" i="73" s="1"/>
  <c r="C53" i="73"/>
  <c r="C52" i="73"/>
  <c r="C51" i="73"/>
  <c r="C50" i="73"/>
  <c r="C49" i="73"/>
  <c r="C48" i="73"/>
  <c r="C47" i="73"/>
  <c r="C46" i="73"/>
  <c r="C45" i="73"/>
  <c r="C44" i="73"/>
  <c r="C43" i="73"/>
  <c r="C42" i="73"/>
  <c r="C41" i="73"/>
  <c r="C40" i="73"/>
  <c r="C39" i="73"/>
  <c r="A53" i="73"/>
  <c r="L53" i="73" s="1"/>
  <c r="A52" i="73"/>
  <c r="L52" i="73" s="1"/>
  <c r="A51" i="73"/>
  <c r="L51" i="73" s="1"/>
  <c r="A50" i="73"/>
  <c r="L50" i="73" s="1"/>
  <c r="A49" i="73"/>
  <c r="L49" i="73" s="1"/>
  <c r="A48" i="73"/>
  <c r="L48" i="73" s="1"/>
  <c r="A47" i="73"/>
  <c r="L47" i="73" s="1"/>
  <c r="A46" i="73"/>
  <c r="L46" i="73" s="1"/>
  <c r="A45" i="73"/>
  <c r="L45" i="73" s="1"/>
  <c r="A44" i="73"/>
  <c r="L44" i="73" s="1"/>
  <c r="A43" i="73"/>
  <c r="L43" i="73" s="1"/>
  <c r="A42" i="73"/>
  <c r="L42" i="73" s="1"/>
  <c r="A41" i="73"/>
  <c r="L41" i="73" s="1"/>
  <c r="A40" i="73"/>
  <c r="L40" i="73" s="1"/>
  <c r="A39" i="73"/>
  <c r="L39" i="73" s="1"/>
  <c r="C36" i="73"/>
  <c r="C35" i="73"/>
  <c r="C34" i="73"/>
  <c r="C33" i="73"/>
  <c r="C32" i="73"/>
  <c r="C31" i="73"/>
  <c r="C30" i="73"/>
  <c r="C29" i="73"/>
  <c r="C28" i="73"/>
  <c r="C27" i="73"/>
  <c r="C26" i="73"/>
  <c r="C25" i="73"/>
  <c r="C24" i="73"/>
  <c r="C23" i="73"/>
  <c r="C22" i="73"/>
  <c r="A36" i="73"/>
  <c r="L36" i="73" s="1"/>
  <c r="A35" i="73"/>
  <c r="L35" i="73" s="1"/>
  <c r="A34" i="73"/>
  <c r="L34" i="73" s="1"/>
  <c r="A33" i="73"/>
  <c r="L33" i="73" s="1"/>
  <c r="A32" i="73"/>
  <c r="L32" i="73" s="1"/>
  <c r="A31" i="73"/>
  <c r="L31" i="73" s="1"/>
  <c r="A30" i="73"/>
  <c r="L30" i="73" s="1"/>
  <c r="A29" i="73"/>
  <c r="L29" i="73" s="1"/>
  <c r="A28" i="73"/>
  <c r="L28" i="73" s="1"/>
  <c r="A27" i="73"/>
  <c r="L27" i="73" s="1"/>
  <c r="A26" i="73"/>
  <c r="L26" i="73" s="1"/>
  <c r="A25" i="73"/>
  <c r="L25" i="73" s="1"/>
  <c r="A24" i="73"/>
  <c r="L24" i="73" s="1"/>
  <c r="A23" i="73"/>
  <c r="L23" i="73" s="1"/>
  <c r="A22" i="73"/>
  <c r="L22" i="73" s="1"/>
  <c r="AA6" i="84" l="1"/>
  <c r="AC6" i="84" s="1"/>
  <c r="AD8" i="91"/>
  <c r="Q9" i="91" s="1"/>
  <c r="AD15" i="91"/>
  <c r="Q23" i="91" s="1"/>
  <c r="U31" i="85"/>
  <c r="AV19" i="84"/>
  <c r="AV17" i="65"/>
  <c r="U27" i="84"/>
  <c r="AZ12" i="91"/>
  <c r="AD10" i="91"/>
  <c r="Q13" i="91" s="1"/>
  <c r="AD16" i="91"/>
  <c r="Q25" i="91" s="1"/>
  <c r="AD11" i="91"/>
  <c r="Q15" i="91" s="1"/>
  <c r="AZ8" i="91"/>
  <c r="AZ10" i="91"/>
  <c r="AZ16" i="91"/>
  <c r="AZ11" i="91"/>
  <c r="AD13" i="91"/>
  <c r="Q19" i="91" s="1"/>
  <c r="AZ7" i="91"/>
  <c r="AD14" i="91"/>
  <c r="Q21" i="91" s="1"/>
  <c r="AD17" i="91"/>
  <c r="Q27" i="91" s="1"/>
  <c r="AZ17" i="91"/>
  <c r="AD19" i="91"/>
  <c r="Q31" i="91" s="1"/>
  <c r="AD7" i="91"/>
  <c r="Q7" i="91" s="1"/>
  <c r="AZ9" i="91"/>
  <c r="AZ18" i="91"/>
  <c r="AD9" i="91"/>
  <c r="Q11" i="91" s="1"/>
  <c r="AZ13" i="91"/>
  <c r="AD12" i="91"/>
  <c r="Q17" i="91" s="1"/>
  <c r="AZ15" i="91"/>
  <c r="AZ19" i="91"/>
  <c r="AD18" i="91"/>
  <c r="Q29" i="91" s="1"/>
  <c r="AZ14" i="91"/>
  <c r="AZ6" i="91"/>
  <c r="AD6" i="91"/>
  <c r="Q5" i="91" s="1"/>
  <c r="AA17" i="84"/>
  <c r="AC17" i="84" s="1"/>
  <c r="AA18" i="84"/>
  <c r="AC18" i="84" s="1"/>
  <c r="AA11" i="86"/>
  <c r="AC11" i="86" s="1"/>
  <c r="AA9" i="87"/>
  <c r="AC9" i="87" s="1"/>
  <c r="AA7" i="84"/>
  <c r="AC7" i="84" s="1"/>
  <c r="AA8" i="84"/>
  <c r="AC8" i="84" s="1"/>
  <c r="AA16" i="86"/>
  <c r="AC16" i="86" s="1"/>
  <c r="AA19" i="87"/>
  <c r="AC19" i="87" s="1"/>
  <c r="AA7" i="85"/>
  <c r="AC7" i="85" s="1"/>
  <c r="AA16" i="87"/>
  <c r="AC16" i="87" s="1"/>
  <c r="AA14" i="87"/>
  <c r="AC14" i="87" s="1"/>
  <c r="AA12" i="87"/>
  <c r="AC12" i="87" s="1"/>
  <c r="AA18" i="87"/>
  <c r="AC18" i="87" s="1"/>
  <c r="AA6" i="87"/>
  <c r="AC6" i="87" s="1"/>
  <c r="AA15" i="87"/>
  <c r="AC15" i="87" s="1"/>
  <c r="AA8" i="87"/>
  <c r="AC8" i="87" s="1"/>
  <c r="AA13" i="87"/>
  <c r="AC13" i="87" s="1"/>
  <c r="AA10" i="87"/>
  <c r="AC10" i="87" s="1"/>
  <c r="AA17" i="87"/>
  <c r="AC17" i="87" s="1"/>
  <c r="AA7" i="87"/>
  <c r="AC7" i="87" s="1"/>
  <c r="AA11" i="87"/>
  <c r="AC11" i="87" s="1"/>
  <c r="AA18" i="86"/>
  <c r="AC18" i="86" s="1"/>
  <c r="AA17" i="86"/>
  <c r="AC17" i="86" s="1"/>
  <c r="AA9" i="86"/>
  <c r="AC9" i="86" s="1"/>
  <c r="AA6" i="86"/>
  <c r="AC6" i="86" s="1"/>
  <c r="AA7" i="86"/>
  <c r="AC7" i="86" s="1"/>
  <c r="AA10" i="86"/>
  <c r="AC10" i="86" s="1"/>
  <c r="AA15" i="86"/>
  <c r="AC15" i="86" s="1"/>
  <c r="AA8" i="86"/>
  <c r="AC8" i="86" s="1"/>
  <c r="AA14" i="86"/>
  <c r="AC14" i="86" s="1"/>
  <c r="AA12" i="86"/>
  <c r="AC12" i="86" s="1"/>
  <c r="AA13" i="86"/>
  <c r="AC13" i="86" s="1"/>
  <c r="AA19" i="86"/>
  <c r="AC19" i="86" s="1"/>
  <c r="AA14" i="85"/>
  <c r="AC14" i="85" s="1"/>
  <c r="AA9" i="85"/>
  <c r="AC9" i="85" s="1"/>
  <c r="AA13" i="85"/>
  <c r="AC13" i="85" s="1"/>
  <c r="AA16" i="85"/>
  <c r="AC16" i="85" s="1"/>
  <c r="AA6" i="85"/>
  <c r="AC6" i="85" s="1"/>
  <c r="AA15" i="85"/>
  <c r="AC15" i="85" s="1"/>
  <c r="AA8" i="85"/>
  <c r="AC8" i="85" s="1"/>
  <c r="AA18" i="85"/>
  <c r="AC18" i="85" s="1"/>
  <c r="AA19" i="85"/>
  <c r="AC19" i="85" s="1"/>
  <c r="AA17" i="85"/>
  <c r="AC17" i="85" s="1"/>
  <c r="AA12" i="85"/>
  <c r="AC12" i="85" s="1"/>
  <c r="AA10" i="85"/>
  <c r="AC10" i="85" s="1"/>
  <c r="AA11" i="85"/>
  <c r="AC11" i="85" s="1"/>
  <c r="AA10" i="84"/>
  <c r="AC10" i="84" s="1"/>
  <c r="AA19" i="84"/>
  <c r="AC19" i="84" s="1"/>
  <c r="AA13" i="84"/>
  <c r="AC13" i="84" s="1"/>
  <c r="AA11" i="84"/>
  <c r="AC11" i="84" s="1"/>
  <c r="AA12" i="84"/>
  <c r="AC12" i="84" s="1"/>
  <c r="AA16" i="84"/>
  <c r="AC16" i="84" s="1"/>
  <c r="AA9" i="84"/>
  <c r="AC9" i="84" s="1"/>
  <c r="AA14" i="84"/>
  <c r="AC14" i="84" s="1"/>
  <c r="AA15" i="84"/>
  <c r="AC15" i="84" s="1"/>
  <c r="N38" i="65"/>
  <c r="B72" i="74" s="1"/>
  <c r="O72" i="73" s="1"/>
  <c r="N36" i="65"/>
  <c r="B71" i="74" s="1"/>
  <c r="O71" i="73" s="1"/>
  <c r="K36" i="65"/>
  <c r="B54" i="74" s="1"/>
  <c r="H38" i="65"/>
  <c r="B38" i="74" s="1"/>
  <c r="O38" i="73" s="1"/>
  <c r="H36" i="65"/>
  <c r="B37" i="74" s="1"/>
  <c r="O54" i="73" s="1"/>
  <c r="E38" i="65"/>
  <c r="B21" i="74" s="1"/>
  <c r="O21" i="73" s="1"/>
  <c r="E36" i="65"/>
  <c r="B20" i="74" s="1"/>
  <c r="O20" i="73" s="1"/>
  <c r="P41" i="73"/>
  <c r="P47" i="73"/>
  <c r="P57" i="73"/>
  <c r="P56" i="73"/>
  <c r="P20" i="73"/>
  <c r="P21" i="73"/>
  <c r="P23" i="73"/>
  <c r="P60" i="73"/>
  <c r="P44" i="73"/>
  <c r="P46" i="73"/>
  <c r="P31" i="73"/>
  <c r="P50" i="73"/>
  <c r="P68" i="73"/>
  <c r="P58" i="73"/>
  <c r="P38" i="73"/>
  <c r="P54" i="73"/>
  <c r="P37" i="73"/>
  <c r="O55" i="73"/>
  <c r="P72" i="73"/>
  <c r="P71" i="73"/>
  <c r="P55" i="73"/>
  <c r="P25" i="73"/>
  <c r="P26" i="73"/>
  <c r="P28" i="73"/>
  <c r="P30" i="73"/>
  <c r="P66" i="73"/>
  <c r="P33" i="73"/>
  <c r="P69" i="73"/>
  <c r="P36" i="73"/>
  <c r="P40" i="73"/>
  <c r="P24" i="73"/>
  <c r="P59" i="73"/>
  <c r="P27" i="73"/>
  <c r="P45" i="73"/>
  <c r="P29" i="73"/>
  <c r="P64" i="73"/>
  <c r="P48" i="73"/>
  <c r="P32" i="73"/>
  <c r="P51" i="73"/>
  <c r="P52" i="73"/>
  <c r="P53" i="73"/>
  <c r="P42" i="73"/>
  <c r="P43" i="73"/>
  <c r="P61" i="73"/>
  <c r="P62" i="73"/>
  <c r="P63" i="73"/>
  <c r="P65" i="73"/>
  <c r="P49" i="73"/>
  <c r="P67" i="73"/>
  <c r="P34" i="73"/>
  <c r="P35" i="73"/>
  <c r="P70" i="73"/>
  <c r="P39" i="73"/>
  <c r="P22" i="73"/>
  <c r="C18" i="73"/>
  <c r="C17" i="73"/>
  <c r="C16" i="73"/>
  <c r="C15" i="73"/>
  <c r="C14" i="73"/>
  <c r="C13" i="73"/>
  <c r="C12" i="73"/>
  <c r="C11" i="73"/>
  <c r="C10" i="73"/>
  <c r="C9" i="73"/>
  <c r="C8" i="73"/>
  <c r="C7" i="73"/>
  <c r="A19" i="73"/>
  <c r="L19" i="73" s="1"/>
  <c r="P19" i="73" s="1"/>
  <c r="A14" i="73"/>
  <c r="L14" i="73" s="1"/>
  <c r="A15" i="73"/>
  <c r="L15" i="73" s="1"/>
  <c r="P15" i="73" s="1"/>
  <c r="A16" i="73"/>
  <c r="L16" i="73" s="1"/>
  <c r="A17" i="73"/>
  <c r="L17" i="73" s="1"/>
  <c r="A18" i="73"/>
  <c r="L18" i="73" s="1"/>
  <c r="A7" i="73"/>
  <c r="L7" i="73" s="1"/>
  <c r="A8" i="73"/>
  <c r="L8" i="73" s="1"/>
  <c r="A9" i="73"/>
  <c r="L9" i="73" s="1"/>
  <c r="A10" i="73"/>
  <c r="L10" i="73" s="1"/>
  <c r="A11" i="73"/>
  <c r="L11" i="73" s="1"/>
  <c r="A12" i="73"/>
  <c r="L12" i="73" s="1"/>
  <c r="A13" i="73"/>
  <c r="L13" i="73" s="1"/>
  <c r="C6" i="73"/>
  <c r="A6" i="73"/>
  <c r="L6" i="73" s="1"/>
  <c r="P6" i="73" s="1"/>
  <c r="C5" i="73"/>
  <c r="A5" i="73"/>
  <c r="AD7" i="87" l="1"/>
  <c r="Q7" i="87" s="1"/>
  <c r="AD13" i="86"/>
  <c r="Q19" i="86" s="1"/>
  <c r="U27" i="85"/>
  <c r="AV17" i="84"/>
  <c r="U31" i="86"/>
  <c r="AV19" i="85"/>
  <c r="AD14" i="84"/>
  <c r="Q21" i="84" s="1"/>
  <c r="AD11" i="85"/>
  <c r="Q15" i="85" s="1"/>
  <c r="AD11" i="87"/>
  <c r="Q15" i="87" s="1"/>
  <c r="AD13" i="87"/>
  <c r="Q19" i="87" s="1"/>
  <c r="AD6" i="87"/>
  <c r="Q5" i="87" s="1"/>
  <c r="AD12" i="87"/>
  <c r="Q17" i="87" s="1"/>
  <c r="AD8" i="87"/>
  <c r="Q9" i="87" s="1"/>
  <c r="AD14" i="87"/>
  <c r="Q21" i="87" s="1"/>
  <c r="AD16" i="87"/>
  <c r="Q25" i="87" s="1"/>
  <c r="AD17" i="87"/>
  <c r="Q27" i="87" s="1"/>
  <c r="AD15" i="87"/>
  <c r="Q23" i="87" s="1"/>
  <c r="AD10" i="87"/>
  <c r="Q13" i="87" s="1"/>
  <c r="AD18" i="87"/>
  <c r="Q29" i="87" s="1"/>
  <c r="AD19" i="87"/>
  <c r="Q31" i="87" s="1"/>
  <c r="AD9" i="87"/>
  <c r="Q11" i="87" s="1"/>
  <c r="AD19" i="86"/>
  <c r="Q31" i="86" s="1"/>
  <c r="AD14" i="86"/>
  <c r="Q21" i="86" s="1"/>
  <c r="AD8" i="86"/>
  <c r="Q9" i="86" s="1"/>
  <c r="AD7" i="86"/>
  <c r="Q7" i="86" s="1"/>
  <c r="AD18" i="86"/>
  <c r="Q29" i="86" s="1"/>
  <c r="AD6" i="86"/>
  <c r="Q5" i="86" s="1"/>
  <c r="AD17" i="86"/>
  <c r="Q27" i="86" s="1"/>
  <c r="AD15" i="86"/>
  <c r="Q23" i="86" s="1"/>
  <c r="AD9" i="86"/>
  <c r="Q11" i="86" s="1"/>
  <c r="AD12" i="86"/>
  <c r="Q17" i="86" s="1"/>
  <c r="AD10" i="86"/>
  <c r="Q13" i="86" s="1"/>
  <c r="AD11" i="86"/>
  <c r="Q15" i="86" s="1"/>
  <c r="AD16" i="86"/>
  <c r="Q25" i="86" s="1"/>
  <c r="AD19" i="85"/>
  <c r="Q31" i="85" s="1"/>
  <c r="AD15" i="85"/>
  <c r="Q23" i="85" s="1"/>
  <c r="AD9" i="85"/>
  <c r="Q11" i="85" s="1"/>
  <c r="AD10" i="85"/>
  <c r="Q13" i="85" s="1"/>
  <c r="AD6" i="85"/>
  <c r="Q5" i="85" s="1"/>
  <c r="AD12" i="85"/>
  <c r="Q17" i="85" s="1"/>
  <c r="AD18" i="85"/>
  <c r="Q29" i="85" s="1"/>
  <c r="AD8" i="85"/>
  <c r="Q9" i="85" s="1"/>
  <c r="AD16" i="85"/>
  <c r="Q25" i="85" s="1"/>
  <c r="AD14" i="85"/>
  <c r="Q21" i="85" s="1"/>
  <c r="AD17" i="85"/>
  <c r="Q27" i="85" s="1"/>
  <c r="AD7" i="85"/>
  <c r="Q7" i="85" s="1"/>
  <c r="AD13" i="85"/>
  <c r="Q19" i="85" s="1"/>
  <c r="AD8" i="84"/>
  <c r="Q9" i="84" s="1"/>
  <c r="AD15" i="84"/>
  <c r="Q23" i="84" s="1"/>
  <c r="AD18" i="84"/>
  <c r="Q29" i="84" s="1"/>
  <c r="AD19" i="84"/>
  <c r="Q31" i="84" s="1"/>
  <c r="AD12" i="84"/>
  <c r="Q17" i="84" s="1"/>
  <c r="AD10" i="84"/>
  <c r="Q13" i="84" s="1"/>
  <c r="AD9" i="84"/>
  <c r="Q11" i="84" s="1"/>
  <c r="AD16" i="84"/>
  <c r="Q25" i="84" s="1"/>
  <c r="AD11" i="84"/>
  <c r="Q15" i="84" s="1"/>
  <c r="AD6" i="84"/>
  <c r="Q5" i="84" s="1"/>
  <c r="AD17" i="84"/>
  <c r="Q27" i="84" s="1"/>
  <c r="AD13" i="84"/>
  <c r="Q19" i="84" s="1"/>
  <c r="AD7" i="84"/>
  <c r="Q7" i="84" s="1"/>
  <c r="O37" i="73"/>
  <c r="P16" i="73"/>
  <c r="P14" i="73"/>
  <c r="P12" i="73"/>
  <c r="P10" i="73"/>
  <c r="P8" i="73"/>
  <c r="P13" i="73"/>
  <c r="P7" i="73"/>
  <c r="P9" i="73"/>
  <c r="P17" i="73"/>
  <c r="P18" i="73"/>
  <c r="P11" i="73"/>
  <c r="N6" i="73"/>
  <c r="N9" i="73"/>
  <c r="N14" i="73"/>
  <c r="N17" i="73"/>
  <c r="N44" i="73"/>
  <c r="N46" i="73"/>
  <c r="N64" i="73"/>
  <c r="N66" i="73"/>
  <c r="N69" i="73"/>
  <c r="N26" i="73"/>
  <c r="N29" i="73"/>
  <c r="N34" i="73"/>
  <c r="N37" i="73"/>
  <c r="N49" i="73"/>
  <c r="N54" i="73"/>
  <c r="N57" i="73"/>
  <c r="N60" i="73"/>
  <c r="N62" i="73"/>
  <c r="N10" i="73"/>
  <c r="N13" i="73"/>
  <c r="N18" i="73"/>
  <c r="N45" i="73"/>
  <c r="N65" i="73"/>
  <c r="N70" i="73"/>
  <c r="N22" i="73"/>
  <c r="N25" i="73"/>
  <c r="N30" i="73"/>
  <c r="N33" i="73"/>
  <c r="N41" i="73"/>
  <c r="N48" i="73"/>
  <c r="N50" i="73"/>
  <c r="N53" i="73"/>
  <c r="N61" i="73"/>
  <c r="N59" i="73"/>
  <c r="N38" i="73"/>
  <c r="N51" i="73"/>
  <c r="N12" i="73"/>
  <c r="N36" i="73"/>
  <c r="N31" i="73"/>
  <c r="N19" i="73"/>
  <c r="N56" i="73"/>
  <c r="N27" i="73"/>
  <c r="N39" i="73"/>
  <c r="N67" i="73"/>
  <c r="N55" i="73"/>
  <c r="N32" i="73"/>
  <c r="N23" i="73"/>
  <c r="N68" i="73"/>
  <c r="N42" i="73"/>
  <c r="N63" i="73"/>
  <c r="N47" i="73"/>
  <c r="N16" i="73"/>
  <c r="N20" i="73"/>
  <c r="N15" i="73"/>
  <c r="N72" i="73"/>
  <c r="N40" i="73"/>
  <c r="N11" i="73"/>
  <c r="N21" i="73"/>
  <c r="N43" i="73"/>
  <c r="N71" i="73"/>
  <c r="N52" i="73"/>
  <c r="N7" i="73"/>
  <c r="N35" i="73"/>
  <c r="N58" i="73"/>
  <c r="N8" i="73"/>
  <c r="N28" i="73"/>
  <c r="N24" i="73"/>
  <c r="L5" i="73"/>
  <c r="U31" i="87" l="1"/>
  <c r="AV19" i="87" s="1"/>
  <c r="AV19" i="86"/>
  <c r="U27" i="86"/>
  <c r="AV17" i="85"/>
  <c r="B6" i="72"/>
  <c r="B11" i="72"/>
  <c r="B13" i="72"/>
  <c r="B17" i="72"/>
  <c r="B5" i="72"/>
  <c r="B7" i="72"/>
  <c r="B9" i="72"/>
  <c r="B12" i="72"/>
  <c r="B14" i="72"/>
  <c r="B16" i="72"/>
  <c r="D19" i="72"/>
  <c r="B20" i="72"/>
  <c r="B19" i="72"/>
  <c r="D20" i="72"/>
  <c r="B18" i="72"/>
  <c r="K6" i="72"/>
  <c r="K9" i="72"/>
  <c r="K11" i="72"/>
  <c r="K13" i="72"/>
  <c r="K15" i="72"/>
  <c r="K17" i="72"/>
  <c r="K5" i="72"/>
  <c r="K10" i="72"/>
  <c r="K12" i="72"/>
  <c r="K14" i="72"/>
  <c r="K16" i="72"/>
  <c r="K4" i="72"/>
  <c r="V19" i="72"/>
  <c r="T5" i="72"/>
  <c r="T7" i="72"/>
  <c r="T9" i="72"/>
  <c r="T11" i="72"/>
  <c r="T13" i="72"/>
  <c r="T16" i="72"/>
  <c r="T18" i="72"/>
  <c r="T20" i="72"/>
  <c r="T4" i="72"/>
  <c r="V20" i="72"/>
  <c r="T6" i="72"/>
  <c r="T8" i="72"/>
  <c r="T10" i="72"/>
  <c r="T12" i="72"/>
  <c r="T17" i="72"/>
  <c r="T19" i="72"/>
  <c r="AC6" i="72"/>
  <c r="AC8" i="72"/>
  <c r="AC11" i="72"/>
  <c r="AC17" i="72"/>
  <c r="AC5" i="72"/>
  <c r="AC7" i="72"/>
  <c r="AC10" i="72"/>
  <c r="AC12" i="72"/>
  <c r="AC14" i="72"/>
  <c r="AC16" i="72"/>
  <c r="AC18" i="72"/>
  <c r="AC4" i="72"/>
  <c r="B10" i="72"/>
  <c r="K8" i="72"/>
  <c r="T15" i="72"/>
  <c r="S58" i="73"/>
  <c r="S8" i="73"/>
  <c r="S7" i="73"/>
  <c r="S21" i="73"/>
  <c r="S15" i="73"/>
  <c r="S63" i="73"/>
  <c r="S32" i="73"/>
  <c r="S27" i="73"/>
  <c r="S36" i="73"/>
  <c r="S59" i="73"/>
  <c r="S48" i="73"/>
  <c r="S30" i="73"/>
  <c r="S65" i="73"/>
  <c r="S10" i="73"/>
  <c r="S54" i="73"/>
  <c r="S29" i="73"/>
  <c r="S64" i="73"/>
  <c r="S17" i="73"/>
  <c r="N5" i="73"/>
  <c r="P5" i="73"/>
  <c r="S52" i="73"/>
  <c r="S11" i="73"/>
  <c r="S20" i="73"/>
  <c r="S42" i="73"/>
  <c r="S55" i="73"/>
  <c r="S56" i="73"/>
  <c r="S12" i="73"/>
  <c r="S61" i="73"/>
  <c r="S25" i="73"/>
  <c r="S45" i="73"/>
  <c r="S62" i="73"/>
  <c r="S49" i="73"/>
  <c r="S26" i="73"/>
  <c r="S46" i="73"/>
  <c r="S14" i="73"/>
  <c r="S24" i="73"/>
  <c r="S71" i="73"/>
  <c r="S40" i="73"/>
  <c r="S16" i="73"/>
  <c r="S68" i="73"/>
  <c r="S67" i="73"/>
  <c r="S19" i="73"/>
  <c r="S51" i="73"/>
  <c r="S53" i="73"/>
  <c r="S41" i="73"/>
  <c r="S22" i="73"/>
  <c r="S18" i="73"/>
  <c r="S60" i="73"/>
  <c r="S37" i="73"/>
  <c r="S69" i="73"/>
  <c r="S44" i="73"/>
  <c r="S9" i="73"/>
  <c r="S28" i="73"/>
  <c r="S35" i="73"/>
  <c r="S43" i="73"/>
  <c r="S72" i="73"/>
  <c r="S47" i="73"/>
  <c r="S23" i="73"/>
  <c r="S39" i="73"/>
  <c r="S31" i="73"/>
  <c r="S38" i="73"/>
  <c r="S50" i="73"/>
  <c r="S33" i="73"/>
  <c r="S70" i="73"/>
  <c r="S13" i="73"/>
  <c r="S57" i="73"/>
  <c r="S34" i="73"/>
  <c r="S66" i="73"/>
  <c r="S6" i="73"/>
  <c r="AE19" i="72"/>
  <c r="AC19" i="72"/>
  <c r="AE20" i="72"/>
  <c r="AC20" i="72"/>
  <c r="AC9" i="72"/>
  <c r="K20" i="72"/>
  <c r="M19" i="72"/>
  <c r="K19" i="72"/>
  <c r="K18" i="72"/>
  <c r="M20" i="72"/>
  <c r="K7" i="72"/>
  <c r="B4" i="72"/>
  <c r="B8" i="72"/>
  <c r="B15" i="72"/>
  <c r="B16" i="71"/>
  <c r="AC16" i="71"/>
  <c r="K18" i="71"/>
  <c r="K17" i="71"/>
  <c r="K16" i="71"/>
  <c r="AC17" i="71"/>
  <c r="T17" i="71"/>
  <c r="T16" i="71"/>
  <c r="T18" i="71"/>
  <c r="B18" i="71"/>
  <c r="B17" i="71"/>
  <c r="AC15" i="72"/>
  <c r="AC13" i="72"/>
  <c r="T14" i="72"/>
  <c r="AC18" i="71"/>
  <c r="U27" i="87" l="1"/>
  <c r="AV17" i="87" s="1"/>
  <c r="AV17" i="86"/>
  <c r="S5" i="73"/>
  <c r="B15" i="65"/>
  <c r="B17" i="65"/>
  <c r="B19" i="65"/>
  <c r="B21" i="65"/>
  <c r="B23" i="65"/>
  <c r="B25" i="65"/>
  <c r="B27" i="65"/>
  <c r="B29" i="65"/>
  <c r="B31" i="65"/>
  <c r="B33" i="65"/>
  <c r="P25" i="65"/>
  <c r="P23" i="65"/>
  <c r="P21" i="65"/>
  <c r="P19" i="65"/>
  <c r="P17" i="65"/>
  <c r="P15" i="65"/>
  <c r="P13" i="65"/>
  <c r="B13" i="65"/>
  <c r="P11" i="65"/>
  <c r="B11" i="65"/>
  <c r="P9" i="65"/>
  <c r="B9" i="65"/>
  <c r="P7" i="65"/>
  <c r="B7" i="65"/>
  <c r="P5" i="65"/>
  <c r="B5" i="65"/>
  <c r="Z6" i="65" l="1"/>
  <c r="U5" i="65"/>
  <c r="U5" i="84" s="1"/>
  <c r="U5" i="85" s="1"/>
  <c r="U5" i="86" s="1"/>
  <c r="U5" i="87" s="1"/>
  <c r="Z10" i="65"/>
  <c r="U13" i="65"/>
  <c r="Z15" i="65"/>
  <c r="U23" i="65"/>
  <c r="Z11" i="65"/>
  <c r="U15" i="65"/>
  <c r="Z7" i="65"/>
  <c r="U7" i="65"/>
  <c r="Z9" i="65"/>
  <c r="U11" i="65"/>
  <c r="Z12" i="65"/>
  <c r="U17" i="65"/>
  <c r="Z16" i="65"/>
  <c r="U25" i="65"/>
  <c r="Z8" i="65"/>
  <c r="U9" i="65"/>
  <c r="Z14" i="65"/>
  <c r="U21" i="65"/>
  <c r="Z13" i="65"/>
  <c r="U19" i="65"/>
  <c r="F33" i="80"/>
  <c r="D9" i="80" s="1"/>
  <c r="F33" i="90"/>
  <c r="D9" i="90" s="1"/>
  <c r="X28" i="89"/>
  <c r="V4" i="89" s="1"/>
  <c r="AG31" i="88"/>
  <c r="AE7" i="88" s="1"/>
  <c r="O35" i="90"/>
  <c r="M11" i="90" s="1"/>
  <c r="AG31" i="89"/>
  <c r="AE7" i="89" s="1"/>
  <c r="F33" i="88"/>
  <c r="D9" i="88" s="1"/>
  <c r="X28" i="90"/>
  <c r="V4" i="90" s="1"/>
  <c r="AG31" i="90"/>
  <c r="AE7" i="90" s="1"/>
  <c r="O35" i="89"/>
  <c r="M11" i="89" s="1"/>
  <c r="X28" i="88"/>
  <c r="V4" i="88" s="1"/>
  <c r="O35" i="80"/>
  <c r="M11" i="80" s="1"/>
  <c r="X28" i="80"/>
  <c r="V4" i="80" s="1"/>
  <c r="AG31" i="80"/>
  <c r="AE7" i="80" s="1"/>
  <c r="F33" i="89"/>
  <c r="D9" i="89" s="1"/>
  <c r="O35" i="88"/>
  <c r="M11" i="88" s="1"/>
  <c r="F41" i="80"/>
  <c r="D17" i="80" s="1"/>
  <c r="F41" i="90"/>
  <c r="D17" i="90" s="1"/>
  <c r="X34" i="89"/>
  <c r="V10" i="89" s="1"/>
  <c r="AG40" i="88"/>
  <c r="AE16" i="88" s="1"/>
  <c r="O39" i="90"/>
  <c r="M15" i="90" s="1"/>
  <c r="AG40" i="89"/>
  <c r="AE16" i="89" s="1"/>
  <c r="F41" i="88"/>
  <c r="D17" i="88" s="1"/>
  <c r="X34" i="90"/>
  <c r="V10" i="90" s="1"/>
  <c r="AG40" i="90"/>
  <c r="AE16" i="90" s="1"/>
  <c r="O39" i="89"/>
  <c r="M15" i="89" s="1"/>
  <c r="X34" i="88"/>
  <c r="V10" i="88" s="1"/>
  <c r="O39" i="80"/>
  <c r="M15" i="80" s="1"/>
  <c r="X34" i="80"/>
  <c r="V10" i="80" s="1"/>
  <c r="F41" i="89"/>
  <c r="D17" i="89" s="1"/>
  <c r="O39" i="88"/>
  <c r="M15" i="88" s="1"/>
  <c r="AG40" i="80"/>
  <c r="AE16" i="80" s="1"/>
  <c r="AG34" i="90"/>
  <c r="AE10" i="90" s="1"/>
  <c r="AG34" i="89"/>
  <c r="AE10" i="89" s="1"/>
  <c r="X30" i="89"/>
  <c r="V6" i="89" s="1"/>
  <c r="X30" i="90"/>
  <c r="V6" i="90" s="1"/>
  <c r="O28" i="89"/>
  <c r="M4" i="89" s="1"/>
  <c r="AG34" i="88"/>
  <c r="AE10" i="88" s="1"/>
  <c r="X30" i="88"/>
  <c r="V6" i="88" s="1"/>
  <c r="O28" i="80"/>
  <c r="M4" i="80" s="1"/>
  <c r="AG34" i="80"/>
  <c r="AE10" i="80" s="1"/>
  <c r="X30" i="80"/>
  <c r="V6" i="80" s="1"/>
  <c r="O28" i="90"/>
  <c r="M4" i="90" s="1"/>
  <c r="O28" i="88"/>
  <c r="M4" i="88" s="1"/>
  <c r="O37" i="89"/>
  <c r="M13" i="89" s="1"/>
  <c r="X35" i="88"/>
  <c r="V11" i="88" s="1"/>
  <c r="O37" i="90"/>
  <c r="M13" i="90" s="1"/>
  <c r="X35" i="89"/>
  <c r="V11" i="89" s="1"/>
  <c r="AG38" i="88"/>
  <c r="AE14" i="88" s="1"/>
  <c r="X35" i="90"/>
  <c r="V11" i="90" s="1"/>
  <c r="AG38" i="90"/>
  <c r="AE14" i="90" s="1"/>
  <c r="O37" i="88"/>
  <c r="M13" i="88" s="1"/>
  <c r="AG38" i="89"/>
  <c r="AE14" i="89" s="1"/>
  <c r="O37" i="80"/>
  <c r="M13" i="80" s="1"/>
  <c r="AG38" i="80"/>
  <c r="AE14" i="80" s="1"/>
  <c r="X35" i="80"/>
  <c r="V11" i="80" s="1"/>
  <c r="F31" i="80"/>
  <c r="D7" i="80" s="1"/>
  <c r="F31" i="90"/>
  <c r="D7" i="90" s="1"/>
  <c r="X37" i="89"/>
  <c r="V13" i="89" s="1"/>
  <c r="AG41" i="88"/>
  <c r="AE17" i="88" s="1"/>
  <c r="O36" i="90"/>
  <c r="M12" i="90" s="1"/>
  <c r="AG41" i="89"/>
  <c r="AE17" i="89" s="1"/>
  <c r="F31" i="88"/>
  <c r="D7" i="88" s="1"/>
  <c r="X37" i="90"/>
  <c r="V13" i="90" s="1"/>
  <c r="AG41" i="90"/>
  <c r="AE17" i="90" s="1"/>
  <c r="O36" i="89"/>
  <c r="M12" i="89" s="1"/>
  <c r="X37" i="88"/>
  <c r="V13" i="88" s="1"/>
  <c r="O36" i="80"/>
  <c r="M12" i="80" s="1"/>
  <c r="AG41" i="80"/>
  <c r="AE17" i="80" s="1"/>
  <c r="F31" i="89"/>
  <c r="D7" i="89" s="1"/>
  <c r="O36" i="88"/>
  <c r="M12" i="88" s="1"/>
  <c r="X37" i="80"/>
  <c r="V13" i="80" s="1"/>
  <c r="F42" i="80"/>
  <c r="D18" i="80" s="1"/>
  <c r="F42" i="90"/>
  <c r="D18" i="90" s="1"/>
  <c r="X42" i="89"/>
  <c r="V18" i="89" s="1"/>
  <c r="AG35" i="88"/>
  <c r="AE11" i="88" s="1"/>
  <c r="O42" i="90"/>
  <c r="M18" i="90" s="1"/>
  <c r="AG35" i="89"/>
  <c r="AE11" i="89" s="1"/>
  <c r="F42" i="88"/>
  <c r="D18" i="88" s="1"/>
  <c r="X42" i="90"/>
  <c r="V18" i="90" s="1"/>
  <c r="AG35" i="90"/>
  <c r="AE11" i="90" s="1"/>
  <c r="O42" i="89"/>
  <c r="M18" i="89" s="1"/>
  <c r="X42" i="88"/>
  <c r="V18" i="88" s="1"/>
  <c r="O42" i="80"/>
  <c r="M18" i="80" s="1"/>
  <c r="X42" i="80"/>
  <c r="V18" i="80" s="1"/>
  <c r="F42" i="89"/>
  <c r="D18" i="89" s="1"/>
  <c r="O42" i="88"/>
  <c r="M18" i="88" s="1"/>
  <c r="AG35" i="80"/>
  <c r="AE11" i="80" s="1"/>
  <c r="F32" i="80"/>
  <c r="D8" i="80" s="1"/>
  <c r="F32" i="90"/>
  <c r="D8" i="90" s="1"/>
  <c r="X31" i="89"/>
  <c r="V7" i="89" s="1"/>
  <c r="AG28" i="88"/>
  <c r="AE4" i="88" s="1"/>
  <c r="O29" i="90"/>
  <c r="M5" i="90" s="1"/>
  <c r="AG28" i="89"/>
  <c r="AE4" i="89" s="1"/>
  <c r="F32" i="88"/>
  <c r="D8" i="88" s="1"/>
  <c r="X31" i="90"/>
  <c r="V7" i="90" s="1"/>
  <c r="AG28" i="90"/>
  <c r="AE4" i="90" s="1"/>
  <c r="O29" i="89"/>
  <c r="M5" i="89" s="1"/>
  <c r="X31" i="88"/>
  <c r="V7" i="88" s="1"/>
  <c r="O29" i="80"/>
  <c r="M5" i="80" s="1"/>
  <c r="X31" i="80"/>
  <c r="V7" i="80" s="1"/>
  <c r="F32" i="89"/>
  <c r="D8" i="89" s="1"/>
  <c r="O29" i="88"/>
  <c r="M5" i="88" s="1"/>
  <c r="AG28" i="80"/>
  <c r="AE4" i="80" s="1"/>
  <c r="F40" i="80"/>
  <c r="D16" i="80" s="1"/>
  <c r="F40" i="90"/>
  <c r="D16" i="90" s="1"/>
  <c r="X39" i="89"/>
  <c r="V15" i="89" s="1"/>
  <c r="AG42" i="88"/>
  <c r="AE18" i="88" s="1"/>
  <c r="O31" i="90"/>
  <c r="M7" i="90" s="1"/>
  <c r="AG42" i="89"/>
  <c r="AE18" i="89" s="1"/>
  <c r="F40" i="88"/>
  <c r="D16" i="88" s="1"/>
  <c r="X39" i="90"/>
  <c r="V15" i="90" s="1"/>
  <c r="AG42" i="90"/>
  <c r="AE18" i="90" s="1"/>
  <c r="O31" i="89"/>
  <c r="M7" i="89" s="1"/>
  <c r="X39" i="88"/>
  <c r="V15" i="88" s="1"/>
  <c r="O31" i="80"/>
  <c r="M7" i="80" s="1"/>
  <c r="F40" i="89"/>
  <c r="D16" i="89" s="1"/>
  <c r="O31" i="88"/>
  <c r="M7" i="88" s="1"/>
  <c r="AG42" i="80"/>
  <c r="AE18" i="80" s="1"/>
  <c r="X39" i="80"/>
  <c r="V15" i="80" s="1"/>
  <c r="F37" i="80"/>
  <c r="D13" i="80" s="1"/>
  <c r="F37" i="90"/>
  <c r="D13" i="90" s="1"/>
  <c r="X38" i="89"/>
  <c r="V14" i="89" s="1"/>
  <c r="AG39" i="88"/>
  <c r="AE15" i="88" s="1"/>
  <c r="O33" i="90"/>
  <c r="M9" i="90" s="1"/>
  <c r="AG39" i="89"/>
  <c r="AE15" i="89" s="1"/>
  <c r="F37" i="88"/>
  <c r="D13" i="88" s="1"/>
  <c r="X38" i="90"/>
  <c r="V14" i="90" s="1"/>
  <c r="AG39" i="90"/>
  <c r="AE15" i="90" s="1"/>
  <c r="O33" i="89"/>
  <c r="M9" i="89" s="1"/>
  <c r="X38" i="88"/>
  <c r="V14" i="88" s="1"/>
  <c r="F37" i="89"/>
  <c r="D13" i="89" s="1"/>
  <c r="O33" i="88"/>
  <c r="M9" i="88" s="1"/>
  <c r="AG39" i="80"/>
  <c r="AE15" i="80" s="1"/>
  <c r="O33" i="80"/>
  <c r="M9" i="80" s="1"/>
  <c r="X38" i="80"/>
  <c r="V14" i="80" s="1"/>
  <c r="F28" i="80"/>
  <c r="D4" i="80" s="1"/>
  <c r="F28" i="90"/>
  <c r="D4" i="90" s="1"/>
  <c r="X41" i="89"/>
  <c r="V17" i="89" s="1"/>
  <c r="AG37" i="88"/>
  <c r="AE13" i="88" s="1"/>
  <c r="O38" i="90"/>
  <c r="M14" i="90" s="1"/>
  <c r="AG37" i="89"/>
  <c r="AE13" i="89" s="1"/>
  <c r="F28" i="88"/>
  <c r="D4" i="88" s="1"/>
  <c r="X41" i="90"/>
  <c r="V17" i="90" s="1"/>
  <c r="AG37" i="90"/>
  <c r="AE13" i="90" s="1"/>
  <c r="O38" i="89"/>
  <c r="M14" i="89" s="1"/>
  <c r="X41" i="88"/>
  <c r="V17" i="88" s="1"/>
  <c r="F28" i="89"/>
  <c r="D4" i="89" s="1"/>
  <c r="O38" i="88"/>
  <c r="M14" i="88" s="1"/>
  <c r="AG37" i="80"/>
  <c r="AE13" i="80" s="1"/>
  <c r="O38" i="80"/>
  <c r="M14" i="80" s="1"/>
  <c r="X41" i="80"/>
  <c r="V17" i="80" s="1"/>
  <c r="F38" i="80"/>
  <c r="D14" i="80" s="1"/>
  <c r="F38" i="90"/>
  <c r="D14" i="90" s="1"/>
  <c r="X40" i="89"/>
  <c r="V16" i="89" s="1"/>
  <c r="AG29" i="88"/>
  <c r="AE5" i="88" s="1"/>
  <c r="O32" i="90"/>
  <c r="M8" i="90" s="1"/>
  <c r="AG29" i="89"/>
  <c r="AE5" i="89" s="1"/>
  <c r="F38" i="88"/>
  <c r="D14" i="88" s="1"/>
  <c r="X40" i="90"/>
  <c r="V16" i="90" s="1"/>
  <c r="AG29" i="90"/>
  <c r="AE5" i="90" s="1"/>
  <c r="O32" i="89"/>
  <c r="M8" i="89" s="1"/>
  <c r="X40" i="88"/>
  <c r="V16" i="88" s="1"/>
  <c r="F38" i="89"/>
  <c r="D14" i="89" s="1"/>
  <c r="O32" i="88"/>
  <c r="M8" i="88" s="1"/>
  <c r="AG29" i="80"/>
  <c r="AE5" i="80" s="1"/>
  <c r="O32" i="80"/>
  <c r="M8" i="80" s="1"/>
  <c r="X40" i="80"/>
  <c r="V16" i="80" s="1"/>
  <c r="O30" i="88"/>
  <c r="M6" i="88" s="1"/>
  <c r="O30" i="90"/>
  <c r="M6" i="90" s="1"/>
  <c r="AG30" i="88"/>
  <c r="AE6" i="88" s="1"/>
  <c r="X33" i="88"/>
  <c r="V9" i="88" s="1"/>
  <c r="X33" i="90"/>
  <c r="V9" i="90" s="1"/>
  <c r="AG30" i="90"/>
  <c r="AE6" i="90" s="1"/>
  <c r="AG30" i="89"/>
  <c r="AE6" i="89" s="1"/>
  <c r="X33" i="89"/>
  <c r="V9" i="89" s="1"/>
  <c r="O30" i="89"/>
  <c r="M6" i="89" s="1"/>
  <c r="AG30" i="80"/>
  <c r="AE6" i="80" s="1"/>
  <c r="X33" i="80"/>
  <c r="V9" i="80" s="1"/>
  <c r="O30" i="80"/>
  <c r="M6" i="80" s="1"/>
  <c r="F35" i="80"/>
  <c r="D11" i="80" s="1"/>
  <c r="F35" i="90"/>
  <c r="D11" i="90" s="1"/>
  <c r="O41" i="89"/>
  <c r="M17" i="89" s="1"/>
  <c r="AG33" i="88"/>
  <c r="AE9" i="88" s="1"/>
  <c r="X32" i="88"/>
  <c r="V8" i="88" s="1"/>
  <c r="O41" i="90"/>
  <c r="M17" i="90" s="1"/>
  <c r="AG33" i="89"/>
  <c r="AE9" i="89" s="1"/>
  <c r="X32" i="89"/>
  <c r="V8" i="89" s="1"/>
  <c r="X32" i="90"/>
  <c r="V8" i="90" s="1"/>
  <c r="AG33" i="90"/>
  <c r="AE9" i="90" s="1"/>
  <c r="F35" i="89"/>
  <c r="D11" i="89" s="1"/>
  <c r="O41" i="88"/>
  <c r="M17" i="88" s="1"/>
  <c r="F35" i="88"/>
  <c r="D11" i="88" s="1"/>
  <c r="O41" i="80"/>
  <c r="M17" i="80" s="1"/>
  <c r="AG33" i="80"/>
  <c r="AE9" i="80" s="1"/>
  <c r="X32" i="80"/>
  <c r="V8" i="80" s="1"/>
  <c r="F34" i="80"/>
  <c r="D10" i="80" s="1"/>
  <c r="F34" i="90"/>
  <c r="D10" i="90" s="1"/>
  <c r="X36" i="89"/>
  <c r="V12" i="89" s="1"/>
  <c r="AG32" i="88"/>
  <c r="AE8" i="88" s="1"/>
  <c r="O34" i="90"/>
  <c r="M10" i="90" s="1"/>
  <c r="AG32" i="89"/>
  <c r="AE8" i="89" s="1"/>
  <c r="F34" i="88"/>
  <c r="D10" i="88" s="1"/>
  <c r="X36" i="90"/>
  <c r="V12" i="90" s="1"/>
  <c r="AG32" i="90"/>
  <c r="AE8" i="90" s="1"/>
  <c r="O34" i="89"/>
  <c r="M10" i="89" s="1"/>
  <c r="X36" i="88"/>
  <c r="V12" i="88" s="1"/>
  <c r="X36" i="80"/>
  <c r="V12" i="80" s="1"/>
  <c r="AG32" i="80"/>
  <c r="AE8" i="80" s="1"/>
  <c r="F34" i="89"/>
  <c r="D10" i="89" s="1"/>
  <c r="O34" i="88"/>
  <c r="M10" i="88" s="1"/>
  <c r="O34" i="80"/>
  <c r="M10" i="80" s="1"/>
  <c r="F30" i="80"/>
  <c r="D6" i="80" s="1"/>
  <c r="F30" i="90"/>
  <c r="D6" i="90" s="1"/>
  <c r="X29" i="89"/>
  <c r="V5" i="89" s="1"/>
  <c r="AG36" i="88"/>
  <c r="AE12" i="88" s="1"/>
  <c r="O40" i="90"/>
  <c r="M16" i="90" s="1"/>
  <c r="AG36" i="89"/>
  <c r="AE12" i="89" s="1"/>
  <c r="F30" i="88"/>
  <c r="D6" i="88" s="1"/>
  <c r="X29" i="90"/>
  <c r="V5" i="90" s="1"/>
  <c r="AG36" i="90"/>
  <c r="AE12" i="90" s="1"/>
  <c r="O40" i="89"/>
  <c r="M16" i="89" s="1"/>
  <c r="X29" i="88"/>
  <c r="V5" i="88" s="1"/>
  <c r="X29" i="80"/>
  <c r="V5" i="80" s="1"/>
  <c r="AG36" i="80"/>
  <c r="AE12" i="80" s="1"/>
  <c r="F30" i="89"/>
  <c r="D6" i="89" s="1"/>
  <c r="O40" i="88"/>
  <c r="M16" i="88" s="1"/>
  <c r="O40" i="80"/>
  <c r="M16" i="80" s="1"/>
  <c r="AD29" i="71"/>
  <c r="L29" i="71"/>
  <c r="U29" i="71"/>
  <c r="C29" i="71"/>
  <c r="AD31" i="71"/>
  <c r="L31" i="71"/>
  <c r="O41" i="71" s="1"/>
  <c r="M17" i="71" s="1"/>
  <c r="U31" i="71"/>
  <c r="C31" i="71"/>
  <c r="AD32" i="71"/>
  <c r="AG41" i="71" s="1"/>
  <c r="L32" i="71"/>
  <c r="U32" i="71"/>
  <c r="C32" i="71"/>
  <c r="AD42" i="71"/>
  <c r="AG35" i="71" s="1"/>
  <c r="L42" i="71"/>
  <c r="O42" i="71" s="1"/>
  <c r="M18" i="71" s="1"/>
  <c r="U42" i="71"/>
  <c r="X42" i="71" s="1"/>
  <c r="V18" i="71" s="1"/>
  <c r="C42" i="71"/>
  <c r="F42" i="71" s="1"/>
  <c r="D18" i="71" s="1"/>
  <c r="AD40" i="71"/>
  <c r="L40" i="71"/>
  <c r="U40" i="71"/>
  <c r="X36" i="71" s="1"/>
  <c r="C40" i="71"/>
  <c r="F34" i="71" s="1"/>
  <c r="AD38" i="71"/>
  <c r="AG28" i="71" s="1"/>
  <c r="L38" i="71"/>
  <c r="O29" i="71" s="1"/>
  <c r="U38" i="71"/>
  <c r="C38" i="71"/>
  <c r="AD36" i="71"/>
  <c r="L36" i="71"/>
  <c r="U36" i="71"/>
  <c r="C36" i="71"/>
  <c r="AD34" i="71"/>
  <c r="AG42" i="71" s="1"/>
  <c r="L34" i="71"/>
  <c r="O31" i="71" s="1"/>
  <c r="U34" i="71"/>
  <c r="C34" i="71"/>
  <c r="F40" i="71" s="1"/>
  <c r="D16" i="71" s="1"/>
  <c r="AD28" i="71"/>
  <c r="L28" i="71"/>
  <c r="U28" i="71"/>
  <c r="C28" i="71"/>
  <c r="F29" i="71" s="1"/>
  <c r="AD30" i="71"/>
  <c r="AG38" i="71" s="1"/>
  <c r="L30" i="71"/>
  <c r="U30" i="71"/>
  <c r="X35" i="71" s="1"/>
  <c r="C30" i="71"/>
  <c r="F36" i="71" s="1"/>
  <c r="AD41" i="71"/>
  <c r="L41" i="71"/>
  <c r="O33" i="71" s="1"/>
  <c r="U41" i="71"/>
  <c r="X38" i="71" s="1"/>
  <c r="C41" i="71"/>
  <c r="F37" i="71" s="1"/>
  <c r="AD39" i="71"/>
  <c r="AG31" i="71" s="1"/>
  <c r="L39" i="71"/>
  <c r="U39" i="71"/>
  <c r="C39" i="71"/>
  <c r="AD37" i="71"/>
  <c r="AG37" i="71" s="1"/>
  <c r="L37" i="71"/>
  <c r="O38" i="71" s="1"/>
  <c r="U37" i="71"/>
  <c r="X41" i="71" s="1"/>
  <c r="V17" i="71" s="1"/>
  <c r="C37" i="71"/>
  <c r="F28" i="71" s="1"/>
  <c r="AD35" i="71"/>
  <c r="AG40" i="71" s="1"/>
  <c r="L35" i="71"/>
  <c r="O39" i="71" s="1"/>
  <c r="U35" i="71"/>
  <c r="X34" i="71" s="1"/>
  <c r="C35" i="71"/>
  <c r="F41" i="71" s="1"/>
  <c r="AD33" i="71"/>
  <c r="AG29" i="71" s="1"/>
  <c r="L33" i="71"/>
  <c r="O32" i="71" s="1"/>
  <c r="U33" i="71"/>
  <c r="X40" i="71" s="1"/>
  <c r="V16" i="71" s="1"/>
  <c r="C33" i="71"/>
  <c r="F38" i="71" s="1"/>
  <c r="O37" i="71" l="1"/>
  <c r="X30" i="71"/>
  <c r="X33" i="71"/>
  <c r="AG33" i="71"/>
  <c r="F30" i="71"/>
  <c r="F31" i="71"/>
  <c r="F39" i="71"/>
  <c r="O28" i="71"/>
  <c r="O40" i="71"/>
  <c r="O34" i="71"/>
  <c r="O36" i="71"/>
  <c r="O30" i="71"/>
  <c r="AG39" i="71"/>
  <c r="AG34" i="71"/>
  <c r="AG36" i="71"/>
  <c r="AG32" i="71"/>
  <c r="AG30" i="71"/>
  <c r="O35" i="71"/>
  <c r="X29" i="71"/>
  <c r="F33" i="71"/>
  <c r="F35" i="71"/>
  <c r="X37" i="71"/>
  <c r="F32" i="71"/>
  <c r="X28" i="71"/>
  <c r="X39" i="71"/>
  <c r="X31" i="71"/>
  <c r="X32" i="71"/>
  <c r="AB13" i="65"/>
  <c r="AB7" i="65"/>
  <c r="AB18" i="65"/>
  <c r="AB8" i="65"/>
  <c r="AB12" i="65"/>
  <c r="AB15" i="65"/>
  <c r="AB14" i="65"/>
  <c r="AB17" i="65"/>
  <c r="AB11" i="65"/>
  <c r="AB10" i="65"/>
  <c r="AB6" i="65"/>
  <c r="AB16" i="65"/>
  <c r="AB19" i="65"/>
  <c r="AB9" i="65"/>
  <c r="M18" i="72"/>
  <c r="AE16" i="72"/>
  <c r="AE8" i="72"/>
  <c r="M16" i="72"/>
  <c r="AE6" i="72"/>
  <c r="D18" i="72"/>
  <c r="V18" i="72"/>
  <c r="V12" i="72"/>
  <c r="D15" i="72"/>
  <c r="V8" i="72"/>
  <c r="V13" i="72"/>
  <c r="M4" i="72"/>
  <c r="D7" i="72"/>
  <c r="D13" i="72"/>
  <c r="M15" i="72"/>
  <c r="M14" i="72"/>
  <c r="V14" i="72"/>
  <c r="M12" i="72"/>
  <c r="D8" i="72"/>
  <c r="M17" i="72"/>
  <c r="M16" i="71"/>
  <c r="AE17" i="72"/>
  <c r="D17" i="71"/>
  <c r="AE5" i="72"/>
  <c r="AE17" i="71"/>
  <c r="AE16" i="71"/>
  <c r="AE18" i="71"/>
  <c r="AE18" i="72"/>
  <c r="V4" i="72"/>
  <c r="V7" i="72"/>
  <c r="AE9" i="72"/>
  <c r="D6" i="72"/>
  <c r="D12" i="72"/>
  <c r="B9" i="74"/>
  <c r="O60" i="73" s="1"/>
  <c r="B68" i="74"/>
  <c r="B51" i="74"/>
  <c r="O51" i="73" s="1"/>
  <c r="B15" i="74"/>
  <c r="O15" i="73" s="1"/>
  <c r="B35" i="74"/>
  <c r="O69" i="73" s="1"/>
  <c r="B39" i="74"/>
  <c r="B11" i="74"/>
  <c r="O11" i="73" s="1"/>
  <c r="B57" i="74"/>
  <c r="B29" i="74"/>
  <c r="O12" i="73" s="1"/>
  <c r="B42" i="74"/>
  <c r="O59" i="73" s="1"/>
  <c r="B6" i="74"/>
  <c r="O23" i="73" s="1"/>
  <c r="B26" i="74"/>
  <c r="O26" i="73" s="1"/>
  <c r="B53" i="74"/>
  <c r="O53" i="73" s="1"/>
  <c r="B50" i="74"/>
  <c r="O16" i="73" s="1"/>
  <c r="B19" i="74"/>
  <c r="O19" i="73" s="1"/>
  <c r="B56" i="74"/>
  <c r="B70" i="74"/>
  <c r="O70" i="73" s="1"/>
  <c r="B24" i="74"/>
  <c r="O58" i="73" s="1"/>
  <c r="B61" i="74"/>
  <c r="O61" i="73" s="1"/>
  <c r="B25" i="74"/>
  <c r="O25" i="73" s="1"/>
  <c r="B16" i="74"/>
  <c r="O50" i="73" s="1"/>
  <c r="B7" i="74"/>
  <c r="O41" i="73" s="1"/>
  <c r="B46" i="74"/>
  <c r="O29" i="73" s="1"/>
  <c r="B10" i="74"/>
  <c r="B60" i="74"/>
  <c r="B30" i="74"/>
  <c r="O30" i="73" s="1"/>
  <c r="B52" i="74"/>
  <c r="O52" i="73" s="1"/>
  <c r="B36" i="74"/>
  <c r="O36" i="73" s="1"/>
  <c r="B49" i="74"/>
  <c r="O32" i="73" s="1"/>
  <c r="B22" i="74"/>
  <c r="O56" i="73" s="1"/>
  <c r="B69" i="74"/>
  <c r="B66" i="74"/>
  <c r="B45" i="74"/>
  <c r="O45" i="73" s="1"/>
  <c r="B63" i="74"/>
  <c r="O63" i="73" s="1"/>
  <c r="B27" i="74"/>
  <c r="O10" i="73" s="1"/>
  <c r="B28" i="74"/>
  <c r="O28" i="73" s="1"/>
  <c r="B40" i="74"/>
  <c r="O40" i="73" s="1"/>
  <c r="B48" i="74"/>
  <c r="O48" i="73" s="1"/>
  <c r="B47" i="74"/>
  <c r="O64" i="73" s="1"/>
  <c r="B32" i="74"/>
  <c r="O66" i="73" s="1"/>
  <c r="B65" i="74"/>
  <c r="O65" i="73" s="1"/>
  <c r="B14" i="74"/>
  <c r="O31" i="73" s="1"/>
  <c r="B43" i="74"/>
  <c r="O9" i="73" s="1"/>
  <c r="B5" i="74"/>
  <c r="O5" i="73" s="1"/>
  <c r="B34" i="74"/>
  <c r="O17" i="73" s="1"/>
  <c r="B62" i="74"/>
  <c r="O62" i="73" s="1"/>
  <c r="B67" i="74"/>
  <c r="O67" i="73" s="1"/>
  <c r="B58" i="74"/>
  <c r="B59" i="74"/>
  <c r="B23" i="74"/>
  <c r="O57" i="73" s="1"/>
  <c r="B31" i="74"/>
  <c r="O14" i="73" s="1"/>
  <c r="B41" i="74"/>
  <c r="O24" i="73" s="1"/>
  <c r="B44" i="74"/>
  <c r="B8" i="74"/>
  <c r="O8" i="73" s="1"/>
  <c r="B13" i="74"/>
  <c r="O47" i="73" s="1"/>
  <c r="B64" i="74"/>
  <c r="B38" i="73" l="1"/>
  <c r="M38" i="73" s="1"/>
  <c r="B37" i="73"/>
  <c r="M37" i="73" s="1"/>
  <c r="B36" i="73"/>
  <c r="M36" i="73" s="1"/>
  <c r="B35" i="73"/>
  <c r="M35" i="73" s="1"/>
  <c r="O27" i="73"/>
  <c r="O39" i="73"/>
  <c r="O44" i="73"/>
  <c r="O22" i="73"/>
  <c r="O42" i="73"/>
  <c r="O13" i="73"/>
  <c r="O7" i="73"/>
  <c r="O49" i="73"/>
  <c r="O43" i="73"/>
  <c r="O6" i="73"/>
  <c r="O35" i="73"/>
  <c r="O34" i="73"/>
  <c r="B18" i="74"/>
  <c r="O18" i="73" s="1"/>
  <c r="O31" i="65"/>
  <c r="B17" i="74"/>
  <c r="O68" i="73" s="1"/>
  <c r="O29" i="65"/>
  <c r="B33" i="74"/>
  <c r="O33" i="73" s="1"/>
  <c r="O27" i="65"/>
  <c r="O11" i="65"/>
  <c r="O5" i="65"/>
  <c r="O21" i="65"/>
  <c r="O13" i="65"/>
  <c r="O9" i="65"/>
  <c r="O25" i="65"/>
  <c r="O23" i="65"/>
  <c r="O17" i="65"/>
  <c r="O15" i="65"/>
  <c r="O7" i="65"/>
  <c r="Y12" i="65" l="1"/>
  <c r="T17" i="65"/>
  <c r="Y19" i="65"/>
  <c r="T31" i="65"/>
  <c r="Y7" i="65"/>
  <c r="T7" i="65"/>
  <c r="Y16" i="65"/>
  <c r="T25" i="65"/>
  <c r="Y6" i="65"/>
  <c r="T5" i="65"/>
  <c r="T5" i="84" s="1"/>
  <c r="T5" i="85" s="1"/>
  <c r="T5" i="86" s="1"/>
  <c r="T5" i="87" s="1"/>
  <c r="AU6" i="87" s="1"/>
  <c r="Y18" i="65"/>
  <c r="T29" i="65"/>
  <c r="Y10" i="65"/>
  <c r="T13" i="65"/>
  <c r="Y15" i="65"/>
  <c r="T23" i="65"/>
  <c r="Y11" i="65"/>
  <c r="T15" i="65"/>
  <c r="Y8" i="65"/>
  <c r="T9" i="65"/>
  <c r="Y9" i="65"/>
  <c r="T11" i="65"/>
  <c r="Y17" i="65"/>
  <c r="T27" i="65"/>
  <c r="Y14" i="65"/>
  <c r="T21" i="65"/>
  <c r="AV18" i="65"/>
  <c r="U29" i="84"/>
  <c r="R38" i="73"/>
  <c r="R37" i="73"/>
  <c r="R36" i="73"/>
  <c r="R35" i="73"/>
  <c r="O19" i="65"/>
  <c r="B12" i="74"/>
  <c r="O46" i="73" s="1"/>
  <c r="Y13" i="65" l="1"/>
  <c r="AA12" i="65" s="1"/>
  <c r="AC12" i="65" s="1"/>
  <c r="T19" i="65"/>
  <c r="U29" i="85"/>
  <c r="AV18" i="84"/>
  <c r="AA13" i="65"/>
  <c r="AC13" i="65" s="1"/>
  <c r="AA18" i="65"/>
  <c r="AC18" i="65" s="1"/>
  <c r="T6" i="71"/>
  <c r="T7" i="71"/>
  <c r="AA9" i="65" l="1"/>
  <c r="AC9" i="65" s="1"/>
  <c r="AA14" i="65"/>
  <c r="AC14" i="65" s="1"/>
  <c r="AA6" i="65"/>
  <c r="AC6" i="65" s="1"/>
  <c r="AA8" i="65"/>
  <c r="AC8" i="65" s="1"/>
  <c r="AA10" i="65"/>
  <c r="AC10" i="65" s="1"/>
  <c r="AA19" i="65"/>
  <c r="AC19" i="65" s="1"/>
  <c r="AA15" i="65"/>
  <c r="AC15" i="65" s="1"/>
  <c r="AA7" i="65"/>
  <c r="AC7" i="65" s="1"/>
  <c r="AA16" i="65"/>
  <c r="AC16" i="65" s="1"/>
  <c r="AA11" i="65"/>
  <c r="AC11" i="65" s="1"/>
  <c r="AA17" i="65"/>
  <c r="AC17" i="65" s="1"/>
  <c r="U29" i="86"/>
  <c r="AV18" i="85"/>
  <c r="T8" i="71"/>
  <c r="B15" i="71"/>
  <c r="T5" i="71"/>
  <c r="AC5" i="71"/>
  <c r="T4" i="71"/>
  <c r="K4" i="71"/>
  <c r="K6" i="71"/>
  <c r="K8" i="71"/>
  <c r="K10" i="71"/>
  <c r="K12" i="71"/>
  <c r="K14" i="71"/>
  <c r="T9" i="71"/>
  <c r="T11" i="71"/>
  <c r="T13" i="71"/>
  <c r="T15" i="71"/>
  <c r="AC4" i="71"/>
  <c r="AC6" i="71"/>
  <c r="AC8" i="71"/>
  <c r="AC10" i="71"/>
  <c r="AC12" i="71"/>
  <c r="AC14" i="71"/>
  <c r="B6" i="71"/>
  <c r="B8" i="71"/>
  <c r="B10" i="71"/>
  <c r="B12" i="71"/>
  <c r="B14" i="71"/>
  <c r="B4" i="71"/>
  <c r="K5" i="71"/>
  <c r="K7" i="71"/>
  <c r="K9" i="71"/>
  <c r="K11" i="71"/>
  <c r="K13" i="71"/>
  <c r="K15" i="71"/>
  <c r="T10" i="71"/>
  <c r="T12" i="71"/>
  <c r="T14" i="71"/>
  <c r="AC7" i="71"/>
  <c r="AC9" i="71"/>
  <c r="AC11" i="71"/>
  <c r="AC13" i="71"/>
  <c r="AC15" i="71"/>
  <c r="B5" i="71"/>
  <c r="B7" i="71"/>
  <c r="B9" i="71"/>
  <c r="B11" i="71"/>
  <c r="B13" i="71"/>
  <c r="AD17" i="65" l="1"/>
  <c r="Q27" i="65" s="1"/>
  <c r="AD8" i="65"/>
  <c r="AD6" i="65"/>
  <c r="Q5" i="65" s="1"/>
  <c r="AD11" i="65"/>
  <c r="AD13" i="65"/>
  <c r="AD19" i="65"/>
  <c r="Q31" i="65" s="1"/>
  <c r="AD16" i="65"/>
  <c r="AD7" i="65"/>
  <c r="AD18" i="65"/>
  <c r="Q29" i="65" s="1"/>
  <c r="AD14" i="65"/>
  <c r="AD9" i="65"/>
  <c r="AD10" i="65"/>
  <c r="AD15" i="65"/>
  <c r="AD12" i="65"/>
  <c r="U29" i="87"/>
  <c r="AV18" i="87" s="1"/>
  <c r="AV18" i="86"/>
  <c r="B16" i="69"/>
  <c r="B15" i="69"/>
  <c r="B14" i="69"/>
  <c r="B13" i="69"/>
  <c r="B12" i="69"/>
  <c r="B11" i="69"/>
  <c r="B10" i="69"/>
  <c r="B9" i="69"/>
  <c r="B8" i="69"/>
  <c r="B7" i="69"/>
  <c r="B6" i="69"/>
  <c r="B5" i="69"/>
  <c r="P27" i="68"/>
  <c r="M16" i="69" s="1"/>
  <c r="B27" i="68"/>
  <c r="P25" i="68"/>
  <c r="M15" i="69" s="1"/>
  <c r="B25" i="68"/>
  <c r="P23" i="68"/>
  <c r="M14" i="69" s="1"/>
  <c r="B23" i="68"/>
  <c r="P21" i="68"/>
  <c r="M13" i="69" s="1"/>
  <c r="B21" i="68"/>
  <c r="AQ19" i="68"/>
  <c r="P19" i="68"/>
  <c r="M12" i="69" s="1"/>
  <c r="B19" i="68"/>
  <c r="AQ17" i="68"/>
  <c r="AM17" i="68"/>
  <c r="AI17" i="68"/>
  <c r="AE17" i="68"/>
  <c r="P17" i="68"/>
  <c r="M11" i="69" s="1"/>
  <c r="B17" i="68"/>
  <c r="AQ16" i="68"/>
  <c r="AM16" i="68"/>
  <c r="AI16" i="68"/>
  <c r="AE16" i="68"/>
  <c r="AQ15" i="68"/>
  <c r="AM15" i="68"/>
  <c r="AI15" i="68"/>
  <c r="AE15" i="68"/>
  <c r="P15" i="68"/>
  <c r="M10" i="69" s="1"/>
  <c r="B15" i="68"/>
  <c r="AQ14" i="68"/>
  <c r="AM14" i="68"/>
  <c r="AI14" i="68"/>
  <c r="AE14" i="68"/>
  <c r="AQ13" i="68"/>
  <c r="AM13" i="68"/>
  <c r="AI13" i="68"/>
  <c r="AE13" i="68"/>
  <c r="P13" i="68"/>
  <c r="Z10" i="68" s="1"/>
  <c r="B13" i="68"/>
  <c r="AQ12" i="68"/>
  <c r="AM12" i="68"/>
  <c r="AI12" i="68"/>
  <c r="AE12" i="68"/>
  <c r="AQ11" i="68"/>
  <c r="AM11" i="68"/>
  <c r="AI11" i="68"/>
  <c r="AE11" i="68"/>
  <c r="P11" i="68"/>
  <c r="M8" i="69" s="1"/>
  <c r="B11" i="68"/>
  <c r="AQ10" i="68"/>
  <c r="AM10" i="68"/>
  <c r="AI10" i="68"/>
  <c r="AE10" i="68"/>
  <c r="AQ9" i="68"/>
  <c r="AM9" i="68"/>
  <c r="AI9" i="68"/>
  <c r="AE9" i="68"/>
  <c r="P9" i="68"/>
  <c r="M7" i="69" s="1"/>
  <c r="B9" i="68"/>
  <c r="AQ8" i="68"/>
  <c r="AM8" i="68"/>
  <c r="AI8" i="68"/>
  <c r="AE8" i="68"/>
  <c r="AQ7" i="68"/>
  <c r="AM7" i="68"/>
  <c r="AI7" i="68"/>
  <c r="AE7" i="68"/>
  <c r="P7" i="68"/>
  <c r="M6" i="69" s="1"/>
  <c r="B7" i="68"/>
  <c r="AQ6" i="68"/>
  <c r="AM6" i="68"/>
  <c r="AI6" i="68"/>
  <c r="AE6" i="68"/>
  <c r="P5" i="68"/>
  <c r="Z6" i="68" s="1"/>
  <c r="B5" i="68"/>
  <c r="P27" i="66"/>
  <c r="Z17" i="66" s="1"/>
  <c r="B27" i="66"/>
  <c r="P25" i="66"/>
  <c r="J15" i="69" s="1"/>
  <c r="B25" i="66"/>
  <c r="P23" i="66"/>
  <c r="J14" i="69" s="1"/>
  <c r="B23" i="66"/>
  <c r="P21" i="66"/>
  <c r="J13" i="69" s="1"/>
  <c r="B21" i="66"/>
  <c r="AQ19" i="66"/>
  <c r="P19" i="66"/>
  <c r="J12" i="69" s="1"/>
  <c r="B19" i="66"/>
  <c r="AQ17" i="66"/>
  <c r="AM17" i="66"/>
  <c r="AI17" i="66"/>
  <c r="AE17" i="66"/>
  <c r="P17" i="66"/>
  <c r="J11" i="69" s="1"/>
  <c r="B17" i="66"/>
  <c r="AQ16" i="66"/>
  <c r="AM16" i="66"/>
  <c r="AI16" i="66"/>
  <c r="AE16" i="66"/>
  <c r="AQ15" i="66"/>
  <c r="AM15" i="66"/>
  <c r="AI15" i="66"/>
  <c r="AE15" i="66"/>
  <c r="P15" i="66"/>
  <c r="Z11" i="66" s="1"/>
  <c r="B15" i="66"/>
  <c r="AQ14" i="66"/>
  <c r="AM14" i="66"/>
  <c r="AI14" i="66"/>
  <c r="AE14" i="66"/>
  <c r="AQ13" i="66"/>
  <c r="AM13" i="66"/>
  <c r="AI13" i="66"/>
  <c r="AE13" i="66"/>
  <c r="P13" i="66"/>
  <c r="J9" i="69" s="1"/>
  <c r="B13" i="66"/>
  <c r="AQ12" i="66"/>
  <c r="AM12" i="66"/>
  <c r="AI12" i="66"/>
  <c r="AE12" i="66"/>
  <c r="AQ11" i="66"/>
  <c r="AM11" i="66"/>
  <c r="AI11" i="66"/>
  <c r="AE11" i="66"/>
  <c r="P11" i="66"/>
  <c r="J8" i="69" s="1"/>
  <c r="B11" i="66"/>
  <c r="AQ10" i="66"/>
  <c r="AM10" i="66"/>
  <c r="AI10" i="66"/>
  <c r="AE10" i="66"/>
  <c r="AQ9" i="66"/>
  <c r="AM9" i="66"/>
  <c r="AI9" i="66"/>
  <c r="AE9" i="66"/>
  <c r="P9" i="66"/>
  <c r="J7" i="69" s="1"/>
  <c r="B9" i="66"/>
  <c r="AQ8" i="66"/>
  <c r="AM8" i="66"/>
  <c r="AI8" i="66"/>
  <c r="AE8" i="66"/>
  <c r="AQ7" i="66"/>
  <c r="AM7" i="66"/>
  <c r="AI7" i="66"/>
  <c r="AE7" i="66"/>
  <c r="P7" i="66"/>
  <c r="Z7" i="66" s="1"/>
  <c r="B7" i="66"/>
  <c r="AQ6" i="66"/>
  <c r="AM6" i="66"/>
  <c r="AI6" i="66"/>
  <c r="AE6" i="66"/>
  <c r="P5" i="66"/>
  <c r="Z6" i="66" s="1"/>
  <c r="B5" i="66"/>
  <c r="AQ26" i="65"/>
  <c r="AR14" i="66" l="1"/>
  <c r="D5" i="71"/>
  <c r="AE6" i="71"/>
  <c r="M11" i="71"/>
  <c r="V4" i="71"/>
  <c r="D6" i="71"/>
  <c r="AE11" i="71"/>
  <c r="M12" i="71"/>
  <c r="V12" i="71"/>
  <c r="D12" i="71"/>
  <c r="AE15" i="71"/>
  <c r="M8" i="71"/>
  <c r="V11" i="71"/>
  <c r="AE5" i="71"/>
  <c r="V5" i="71"/>
  <c r="M13" i="71"/>
  <c r="D13" i="71"/>
  <c r="AE12" i="71"/>
  <c r="V10" i="71"/>
  <c r="M5" i="71"/>
  <c r="D10" i="71"/>
  <c r="AE4" i="71"/>
  <c r="V14" i="71"/>
  <c r="M6" i="71"/>
  <c r="D9" i="71"/>
  <c r="AE7" i="71"/>
  <c r="V8" i="71"/>
  <c r="M7" i="71"/>
  <c r="D14" i="71"/>
  <c r="AE14" i="71"/>
  <c r="V6" i="71"/>
  <c r="M14" i="71"/>
  <c r="D7" i="71"/>
  <c r="AE10" i="71"/>
  <c r="V15" i="71"/>
  <c r="M15" i="71"/>
  <c r="D11" i="71"/>
  <c r="AE8" i="71"/>
  <c r="V13" i="71"/>
  <c r="M9" i="71"/>
  <c r="D8" i="71"/>
  <c r="AE13" i="71"/>
  <c r="V9" i="71"/>
  <c r="M4" i="71"/>
  <c r="D4" i="71"/>
  <c r="AE9" i="71"/>
  <c r="V7" i="71"/>
  <c r="M10" i="71"/>
  <c r="D15" i="71"/>
  <c r="G8" i="62"/>
  <c r="G7" i="62"/>
  <c r="G6" i="69"/>
  <c r="Z12" i="68"/>
  <c r="Z14" i="68"/>
  <c r="Z13" i="68"/>
  <c r="Z16" i="68"/>
  <c r="Z15" i="68"/>
  <c r="Z11" i="68"/>
  <c r="AF12" i="68"/>
  <c r="Z15" i="66"/>
  <c r="Z13" i="66"/>
  <c r="Z14" i="66"/>
  <c r="Z12" i="66"/>
  <c r="AF12" i="66"/>
  <c r="AJ7" i="66"/>
  <c r="AJ10" i="66"/>
  <c r="AN8" i="66"/>
  <c r="AJ13" i="66"/>
  <c r="AF7" i="68"/>
  <c r="AN7" i="68"/>
  <c r="AF8" i="68"/>
  <c r="AN8" i="68"/>
  <c r="AR9" i="68"/>
  <c r="J5" i="69"/>
  <c r="J10" i="69"/>
  <c r="J16" i="69"/>
  <c r="G16" i="69"/>
  <c r="G16" i="62"/>
  <c r="G15" i="69"/>
  <c r="G15" i="62"/>
  <c r="G14" i="69"/>
  <c r="G14" i="62"/>
  <c r="G13" i="69"/>
  <c r="G13" i="62"/>
  <c r="G12" i="69"/>
  <c r="G12" i="62"/>
  <c r="G11" i="62"/>
  <c r="G10" i="69"/>
  <c r="G10" i="62"/>
  <c r="G9" i="69"/>
  <c r="G9" i="62"/>
  <c r="G8" i="69"/>
  <c r="G7" i="69"/>
  <c r="G6" i="62"/>
  <c r="G5" i="69"/>
  <c r="G5" i="62"/>
  <c r="AJ8" i="68"/>
  <c r="AN13" i="68"/>
  <c r="AR13" i="68"/>
  <c r="AR7" i="68"/>
  <c r="AN17" i="68"/>
  <c r="M5" i="69"/>
  <c r="AJ10" i="68"/>
  <c r="AF14" i="68"/>
  <c r="AJ9" i="68"/>
  <c r="AR10" i="68"/>
  <c r="AJ14" i="68"/>
  <c r="AF13" i="68"/>
  <c r="AN14" i="68"/>
  <c r="M9" i="69"/>
  <c r="AJ13" i="68"/>
  <c r="AR14" i="68"/>
  <c r="AF17" i="68"/>
  <c r="AN12" i="68"/>
  <c r="AN7" i="66"/>
  <c r="AR6" i="66"/>
  <c r="AF15" i="66"/>
  <c r="Z8" i="66"/>
  <c r="AJ15" i="66"/>
  <c r="J6" i="69"/>
  <c r="AF8" i="66"/>
  <c r="AJ14" i="66"/>
  <c r="AN15" i="66"/>
  <c r="AF17" i="66"/>
  <c r="AJ17" i="66"/>
  <c r="AR9" i="66"/>
  <c r="AJ11" i="66"/>
  <c r="AF7" i="66"/>
  <c r="AJ6" i="66"/>
  <c r="AR13" i="66"/>
  <c r="AF16" i="66"/>
  <c r="AN6" i="66"/>
  <c r="Z10" i="66"/>
  <c r="AN16" i="66"/>
  <c r="AR16" i="66"/>
  <c r="AF10" i="66"/>
  <c r="G11" i="69"/>
  <c r="AR15" i="68"/>
  <c r="AR16" i="68"/>
  <c r="AJ6" i="68"/>
  <c r="AR6" i="68"/>
  <c r="Z17" i="68"/>
  <c r="AJ15" i="68"/>
  <c r="AJ16" i="68"/>
  <c r="Z7" i="68"/>
  <c r="Z8" i="68"/>
  <c r="AJ11" i="68"/>
  <c r="AR11" i="68"/>
  <c r="AJ12" i="68"/>
  <c r="AR12" i="68"/>
  <c r="AF9" i="68"/>
  <c r="AN9" i="68"/>
  <c r="AF10" i="68"/>
  <c r="AN10" i="68"/>
  <c r="AJ17" i="68"/>
  <c r="AR17" i="68"/>
  <c r="AJ7" i="68"/>
  <c r="AR8" i="68"/>
  <c r="AF15" i="68"/>
  <c r="AN15" i="68"/>
  <c r="AF16" i="68"/>
  <c r="AN16" i="68"/>
  <c r="AF6" i="68"/>
  <c r="AN6" i="68"/>
  <c r="Z9" i="68"/>
  <c r="AF11" i="68"/>
  <c r="AN11" i="68"/>
  <c r="AJ9" i="66"/>
  <c r="AF11" i="66"/>
  <c r="AJ8" i="66"/>
  <c r="AJ12" i="66"/>
  <c r="AR12" i="66"/>
  <c r="AN14" i="66"/>
  <c r="Z16" i="66"/>
  <c r="AR8" i="66"/>
  <c r="AN11" i="66"/>
  <c r="AR17" i="66"/>
  <c r="AF6" i="66"/>
  <c r="AN9" i="66"/>
  <c r="AF14" i="66"/>
  <c r="AJ16" i="66"/>
  <c r="AR7" i="66"/>
  <c r="AF9" i="66"/>
  <c r="AR10" i="66"/>
  <c r="AR11" i="66"/>
  <c r="AN13" i="66"/>
  <c r="AR15" i="66"/>
  <c r="AN17" i="66"/>
  <c r="AN12" i="66"/>
  <c r="AF13" i="66"/>
  <c r="Z9" i="66"/>
  <c r="AN10" i="66"/>
  <c r="AB15" i="66" l="1"/>
  <c r="AK16" i="66"/>
  <c r="AL16" i="66" s="1"/>
  <c r="H26" i="66" s="1"/>
  <c r="AO17" i="66"/>
  <c r="AP17" i="66" s="1"/>
  <c r="K28" i="66" s="1"/>
  <c r="AS11" i="66"/>
  <c r="AT11" i="66" s="1"/>
  <c r="N16" i="66" s="1"/>
  <c r="AB7" i="66"/>
  <c r="AG10" i="68"/>
  <c r="AH10" i="68" s="1"/>
  <c r="E14" i="68" s="1"/>
  <c r="AB10" i="68"/>
  <c r="AO11" i="68"/>
  <c r="AP11" i="68" s="1"/>
  <c r="K16" i="68" s="1"/>
  <c r="AS12" i="68"/>
  <c r="AT12" i="68" s="1"/>
  <c r="N18" i="68" s="1"/>
  <c r="AB9" i="68"/>
  <c r="AK7" i="68"/>
  <c r="AL7" i="68" s="1"/>
  <c r="H8" i="68" s="1"/>
  <c r="AS13" i="68"/>
  <c r="AT13" i="68" s="1"/>
  <c r="N20" i="68" s="1"/>
  <c r="AO14" i="68"/>
  <c r="AP14" i="68" s="1"/>
  <c r="K22" i="68" s="1"/>
  <c r="AG7" i="68"/>
  <c r="AH7" i="68" s="1"/>
  <c r="E8" i="68" s="1"/>
  <c r="AO8" i="66"/>
  <c r="AP8" i="66" s="1"/>
  <c r="K10" i="66" s="1"/>
  <c r="AB9" i="66"/>
  <c r="AS10" i="66"/>
  <c r="AT10" i="66" s="1"/>
  <c r="N14" i="66" s="1"/>
  <c r="AO6" i="66"/>
  <c r="AP6" i="66" s="1"/>
  <c r="K6" i="66" s="1"/>
  <c r="AG13" i="66"/>
  <c r="AH13" i="66" s="1"/>
  <c r="E20" i="66" s="1"/>
  <c r="AG7" i="66"/>
  <c r="AH7" i="66" s="1"/>
  <c r="E8" i="66" s="1"/>
  <c r="AS13" i="66"/>
  <c r="AT13" i="66" s="1"/>
  <c r="N20" i="66" s="1"/>
  <c r="AK12" i="66"/>
  <c r="AL12" i="66" s="1"/>
  <c r="H18" i="66" s="1"/>
  <c r="AG15" i="66"/>
  <c r="AH15" i="66" s="1"/>
  <c r="E24" i="66" s="1"/>
  <c r="AK12" i="68"/>
  <c r="AL12" i="68" s="1"/>
  <c r="H18" i="68" s="1"/>
  <c r="AS17" i="68"/>
  <c r="AT17" i="68" s="1"/>
  <c r="N28" i="68" s="1"/>
  <c r="AS11" i="68"/>
  <c r="AT11" i="68" s="1"/>
  <c r="N16" i="68" s="1"/>
  <c r="AB14" i="68"/>
  <c r="AO16" i="68"/>
  <c r="AP16" i="68" s="1"/>
  <c r="K26" i="68" s="1"/>
  <c r="AK17" i="68"/>
  <c r="AL17" i="68" s="1"/>
  <c r="H28" i="68" s="1"/>
  <c r="AK11" i="68"/>
  <c r="AL11" i="68" s="1"/>
  <c r="H16" i="68" s="1"/>
  <c r="AB6" i="68"/>
  <c r="AG14" i="68"/>
  <c r="AH14" i="68" s="1"/>
  <c r="E22" i="68" s="1"/>
  <c r="AG13" i="68"/>
  <c r="AH13" i="68" s="1"/>
  <c r="E20" i="68" s="1"/>
  <c r="AB13" i="68"/>
  <c r="AB17" i="68"/>
  <c r="AK14" i="68"/>
  <c r="AL14" i="68" s="1"/>
  <c r="H22" i="68" s="1"/>
  <c r="AB12" i="68"/>
  <c r="AO6" i="68"/>
  <c r="AP6" i="68" s="1"/>
  <c r="K6" i="68" s="1"/>
  <c r="AS6" i="68"/>
  <c r="AT6" i="68" s="1"/>
  <c r="N6" i="68" s="1"/>
  <c r="AS10" i="68"/>
  <c r="AT10" i="68" s="1"/>
  <c r="N14" i="68" s="1"/>
  <c r="AG6" i="68"/>
  <c r="AH6" i="68" s="1"/>
  <c r="E6" i="68" s="1"/>
  <c r="AK6" i="68"/>
  <c r="AL6" i="68" s="1"/>
  <c r="H6" i="68" s="1"/>
  <c r="AG16" i="68"/>
  <c r="AH16" i="68" s="1"/>
  <c r="E26" i="68" s="1"/>
  <c r="AO10" i="68"/>
  <c r="AP10" i="68" s="1"/>
  <c r="K14" i="68" s="1"/>
  <c r="AB8" i="68"/>
  <c r="AS16" i="68"/>
  <c r="AT16" i="68" s="1"/>
  <c r="N26" i="68" s="1"/>
  <c r="AK13" i="68"/>
  <c r="AL13" i="68" s="1"/>
  <c r="H20" i="68" s="1"/>
  <c r="AK10" i="68"/>
  <c r="AL10" i="68" s="1"/>
  <c r="H14" i="68" s="1"/>
  <c r="AK9" i="68"/>
  <c r="AL9" i="68" s="1"/>
  <c r="H12" i="68" s="1"/>
  <c r="AO13" i="68"/>
  <c r="AP13" i="68" s="1"/>
  <c r="K20" i="68" s="1"/>
  <c r="AB7" i="68"/>
  <c r="AB16" i="68"/>
  <c r="AB15" i="68"/>
  <c r="AS15" i="68"/>
  <c r="AT15" i="68" s="1"/>
  <c r="N24" i="68" s="1"/>
  <c r="AO8" i="68"/>
  <c r="AP8" i="68" s="1"/>
  <c r="K10" i="68" s="1"/>
  <c r="AS9" i="68"/>
  <c r="AT9" i="68" s="1"/>
  <c r="N12" i="68" s="1"/>
  <c r="AO12" i="68"/>
  <c r="AP12" i="68" s="1"/>
  <c r="K18" i="68" s="1"/>
  <c r="AG8" i="68"/>
  <c r="AH8" i="68" s="1"/>
  <c r="E10" i="68" s="1"/>
  <c r="AO9" i="68"/>
  <c r="AP9" i="68" s="1"/>
  <c r="K12" i="68" s="1"/>
  <c r="AO15" i="68"/>
  <c r="AP15" i="68" s="1"/>
  <c r="K24" i="68" s="1"/>
  <c r="AG11" i="68"/>
  <c r="AH11" i="68" s="1"/>
  <c r="E16" i="68" s="1"/>
  <c r="AG15" i="68"/>
  <c r="AH15" i="68" s="1"/>
  <c r="E24" i="68" s="1"/>
  <c r="AK16" i="68"/>
  <c r="AL16" i="68" s="1"/>
  <c r="H26" i="68" s="1"/>
  <c r="AS7" i="68"/>
  <c r="AT7" i="68" s="1"/>
  <c r="N8" i="68" s="1"/>
  <c r="AK8" i="68"/>
  <c r="AL8" i="68" s="1"/>
  <c r="H10" i="68" s="1"/>
  <c r="AS8" i="68"/>
  <c r="AT8" i="68" s="1"/>
  <c r="N10" i="68" s="1"/>
  <c r="AG9" i="68"/>
  <c r="AH9" i="68" s="1"/>
  <c r="E12" i="68" s="1"/>
  <c r="AK15" i="68"/>
  <c r="AL15" i="68" s="1"/>
  <c r="H24" i="68" s="1"/>
  <c r="AG17" i="68"/>
  <c r="AH17" i="68" s="1"/>
  <c r="E28" i="68" s="1"/>
  <c r="AO7" i="68"/>
  <c r="AP7" i="68" s="1"/>
  <c r="K8" i="68" s="1"/>
  <c r="AO17" i="68"/>
  <c r="AP17" i="68" s="1"/>
  <c r="K28" i="68" s="1"/>
  <c r="AG12" i="68"/>
  <c r="AH12" i="68" s="1"/>
  <c r="E18" i="68" s="1"/>
  <c r="AB11" i="68"/>
  <c r="AS14" i="68"/>
  <c r="AT14" i="68" s="1"/>
  <c r="N22" i="68" s="1"/>
  <c r="AO12" i="66"/>
  <c r="AP12" i="66" s="1"/>
  <c r="K18" i="66" s="1"/>
  <c r="AG10" i="66"/>
  <c r="AH10" i="66" s="1"/>
  <c r="E14" i="66" s="1"/>
  <c r="AG14" i="66"/>
  <c r="AH14" i="66" s="1"/>
  <c r="E22" i="66" s="1"/>
  <c r="AK8" i="66"/>
  <c r="AL8" i="66" s="1"/>
  <c r="H10" i="66" s="1"/>
  <c r="AB13" i="66"/>
  <c r="AO9" i="66"/>
  <c r="AP9" i="66" s="1"/>
  <c r="K12" i="66" s="1"/>
  <c r="AO16" i="66"/>
  <c r="AP16" i="66" s="1"/>
  <c r="K26" i="66" s="1"/>
  <c r="AO15" i="66"/>
  <c r="AP15" i="66" s="1"/>
  <c r="K24" i="66" s="1"/>
  <c r="AB14" i="66"/>
  <c r="AO13" i="66"/>
  <c r="AP13" i="66" s="1"/>
  <c r="K20" i="66" s="1"/>
  <c r="AO10" i="66"/>
  <c r="AP10" i="66" s="1"/>
  <c r="K14" i="66" s="1"/>
  <c r="AG6" i="66"/>
  <c r="AH6" i="66" s="1"/>
  <c r="E6" i="66" s="1"/>
  <c r="AB16" i="66"/>
  <c r="AG11" i="66"/>
  <c r="AH11" i="66" s="1"/>
  <c r="E16" i="66" s="1"/>
  <c r="AK13" i="66"/>
  <c r="AL13" i="66" s="1"/>
  <c r="H20" i="66" s="1"/>
  <c r="AS16" i="66"/>
  <c r="AT16" i="66" s="1"/>
  <c r="N26" i="66" s="1"/>
  <c r="AG8" i="66"/>
  <c r="AH8" i="66" s="1"/>
  <c r="E10" i="66" s="1"/>
  <c r="AK11" i="66"/>
  <c r="AL11" i="66" s="1"/>
  <c r="H16" i="66" s="1"/>
  <c r="AK14" i="66"/>
  <c r="AL14" i="66" s="1"/>
  <c r="H22" i="66" s="1"/>
  <c r="AS17" i="66"/>
  <c r="AT17" i="66" s="1"/>
  <c r="N28" i="66" s="1"/>
  <c r="AK9" i="66"/>
  <c r="AL9" i="66" s="1"/>
  <c r="H12" i="66" s="1"/>
  <c r="AS6" i="66"/>
  <c r="AT6" i="66" s="1"/>
  <c r="N6" i="66" s="1"/>
  <c r="AG17" i="66"/>
  <c r="AH17" i="66" s="1"/>
  <c r="E28" i="66" s="1"/>
  <c r="AO11" i="66"/>
  <c r="AP11" i="66" s="1"/>
  <c r="K16" i="66" s="1"/>
  <c r="AO14" i="66"/>
  <c r="AP14" i="66" s="1"/>
  <c r="K22" i="66" s="1"/>
  <c r="AB12" i="66"/>
  <c r="AB8" i="66"/>
  <c r="AG16" i="66"/>
  <c r="AH16" i="66" s="1"/>
  <c r="E26" i="66" s="1"/>
  <c r="AS8" i="66"/>
  <c r="AT8" i="66" s="1"/>
  <c r="N10" i="66" s="1"/>
  <c r="AS12" i="66"/>
  <c r="AT12" i="66" s="1"/>
  <c r="N18" i="66" s="1"/>
  <c r="AK10" i="66"/>
  <c r="AL10" i="66" s="1"/>
  <c r="H14" i="66" s="1"/>
  <c r="AS9" i="66"/>
  <c r="AT9" i="66" s="1"/>
  <c r="N12" i="66" s="1"/>
  <c r="AK7" i="66"/>
  <c r="AL7" i="66" s="1"/>
  <c r="H8" i="66" s="1"/>
  <c r="AK6" i="66"/>
  <c r="AL6" i="66" s="1"/>
  <c r="H6" i="66" s="1"/>
  <c r="AK15" i="66"/>
  <c r="AL15" i="66" s="1"/>
  <c r="H24" i="66" s="1"/>
  <c r="AG12" i="66"/>
  <c r="AH12" i="66" s="1"/>
  <c r="E18" i="66" s="1"/>
  <c r="AO7" i="66"/>
  <c r="AP7" i="66" s="1"/>
  <c r="K8" i="66" s="1"/>
  <c r="AB17" i="66"/>
  <c r="AS14" i="66"/>
  <c r="AT14" i="66" s="1"/>
  <c r="N22" i="66" s="1"/>
  <c r="AB6" i="66"/>
  <c r="AS15" i="66"/>
  <c r="AT15" i="66" s="1"/>
  <c r="N24" i="66" s="1"/>
  <c r="AG9" i="66"/>
  <c r="AH9" i="66" s="1"/>
  <c r="E12" i="66" s="1"/>
  <c r="AS7" i="66"/>
  <c r="AT7" i="66" s="1"/>
  <c r="N8" i="66" s="1"/>
  <c r="AK17" i="66"/>
  <c r="AL17" i="66" s="1"/>
  <c r="H28" i="66" s="1"/>
  <c r="AB10" i="66"/>
  <c r="AB11" i="66"/>
  <c r="B16" i="62"/>
  <c r="B14" i="62"/>
  <c r="B15" i="62"/>
  <c r="B13" i="62"/>
  <c r="B12" i="62"/>
  <c r="B11" i="62"/>
  <c r="B10" i="62"/>
  <c r="B9" i="62"/>
  <c r="B8" i="62"/>
  <c r="B7" i="62"/>
  <c r="B6" i="62"/>
  <c r="B5" i="62"/>
  <c r="O27" i="68" l="1"/>
  <c r="Y17" i="68" s="1"/>
  <c r="O17" i="68"/>
  <c r="Y12" i="68" s="1"/>
  <c r="O25" i="68"/>
  <c r="Y16" i="68" s="1"/>
  <c r="O23" i="68"/>
  <c r="Y15" i="68" s="1"/>
  <c r="O19" i="68"/>
  <c r="L12" i="69" s="1"/>
  <c r="O21" i="68"/>
  <c r="Y14" i="68" s="1"/>
  <c r="O15" i="68"/>
  <c r="L10" i="69" s="1"/>
  <c r="O13" i="68"/>
  <c r="L9" i="69" s="1"/>
  <c r="O11" i="68"/>
  <c r="Y9" i="68" s="1"/>
  <c r="O9" i="68"/>
  <c r="L7" i="69" s="1"/>
  <c r="O7" i="68"/>
  <c r="L6" i="69" s="1"/>
  <c r="O5" i="68"/>
  <c r="L5" i="69" s="1"/>
  <c r="L16" i="69"/>
  <c r="O27" i="66"/>
  <c r="I16" i="69" s="1"/>
  <c r="O25" i="66"/>
  <c r="Y16" i="66" s="1"/>
  <c r="O23" i="66"/>
  <c r="I14" i="69" s="1"/>
  <c r="O21" i="66"/>
  <c r="I13" i="69" s="1"/>
  <c r="O19" i="66"/>
  <c r="Y13" i="66" s="1"/>
  <c r="O17" i="66"/>
  <c r="Y12" i="66" s="1"/>
  <c r="O15" i="66"/>
  <c r="I10" i="69" s="1"/>
  <c r="O13" i="66"/>
  <c r="I9" i="69" s="1"/>
  <c r="O11" i="66"/>
  <c r="I8" i="69" s="1"/>
  <c r="O9" i="66"/>
  <c r="I7" i="69" s="1"/>
  <c r="O7" i="66"/>
  <c r="Y7" i="66" s="1"/>
  <c r="O5" i="66"/>
  <c r="I5" i="69" s="1"/>
  <c r="M8" i="72" l="1"/>
  <c r="M10" i="72"/>
  <c r="M5" i="72"/>
  <c r="AE10" i="72"/>
  <c r="AE7" i="72"/>
  <c r="V11" i="72"/>
  <c r="V15" i="72"/>
  <c r="D9" i="72"/>
  <c r="D4" i="72"/>
  <c r="V16" i="72"/>
  <c r="V17" i="72"/>
  <c r="V6" i="72"/>
  <c r="V10" i="72"/>
  <c r="V5" i="72"/>
  <c r="V9" i="72"/>
  <c r="M11" i="72"/>
  <c r="M13" i="72"/>
  <c r="M6" i="72"/>
  <c r="M9" i="72"/>
  <c r="M7" i="72"/>
  <c r="D5" i="72"/>
  <c r="D11" i="72"/>
  <c r="AE15" i="72"/>
  <c r="AE13" i="72"/>
  <c r="AE11" i="72"/>
  <c r="AE14" i="72"/>
  <c r="D14" i="72"/>
  <c r="D10" i="72"/>
  <c r="AE12" i="72"/>
  <c r="AE4" i="72"/>
  <c r="D17" i="72"/>
  <c r="D16" i="72"/>
  <c r="F8" i="62"/>
  <c r="F16" i="62"/>
  <c r="F6" i="69"/>
  <c r="Y13" i="68"/>
  <c r="L11" i="69"/>
  <c r="L13" i="69"/>
  <c r="L14" i="69"/>
  <c r="L15" i="69"/>
  <c r="Y7" i="68"/>
  <c r="Y10" i="68"/>
  <c r="Y11" i="68"/>
  <c r="L8" i="69"/>
  <c r="Y8" i="68"/>
  <c r="Y6" i="68"/>
  <c r="Y17" i="66"/>
  <c r="Y14" i="66"/>
  <c r="I15" i="69"/>
  <c r="Y10" i="66"/>
  <c r="I12" i="69"/>
  <c r="Y15" i="66"/>
  <c r="Y9" i="66"/>
  <c r="I11" i="69"/>
  <c r="Y11" i="66"/>
  <c r="Y8" i="66"/>
  <c r="I6" i="69"/>
  <c r="Y6" i="66"/>
  <c r="F14" i="69"/>
  <c r="F14" i="62"/>
  <c r="F16" i="69"/>
  <c r="F7" i="62"/>
  <c r="F12" i="62"/>
  <c r="F15" i="69"/>
  <c r="F15" i="62"/>
  <c r="F13" i="62"/>
  <c r="F13" i="69"/>
  <c r="F11" i="69"/>
  <c r="F11" i="62"/>
  <c r="F10" i="62"/>
  <c r="F10" i="69"/>
  <c r="F12" i="69"/>
  <c r="F9" i="69"/>
  <c r="F9" i="62"/>
  <c r="F7" i="69"/>
  <c r="F6" i="62"/>
  <c r="F8" i="69"/>
  <c r="F5" i="62"/>
  <c r="F5" i="69"/>
  <c r="Q11" i="65" l="1"/>
  <c r="Q21" i="65"/>
  <c r="Q19" i="65"/>
  <c r="Q13" i="65"/>
  <c r="Q25" i="65"/>
  <c r="Q15" i="65"/>
  <c r="Q23" i="65"/>
  <c r="Q7" i="65"/>
  <c r="Q17" i="65"/>
  <c r="Q9" i="65"/>
  <c r="AA9" i="68"/>
  <c r="AC9" i="68" s="1"/>
  <c r="AA14" i="68"/>
  <c r="AC14" i="68" s="1"/>
  <c r="AA11" i="68"/>
  <c r="AC11" i="68" s="1"/>
  <c r="AA13" i="68"/>
  <c r="AC13" i="68" s="1"/>
  <c r="AA7" i="68"/>
  <c r="AC7" i="68" s="1"/>
  <c r="AA6" i="68"/>
  <c r="AC6" i="68" s="1"/>
  <c r="AA15" i="68"/>
  <c r="AC15" i="68" s="1"/>
  <c r="AA17" i="68"/>
  <c r="AC17" i="68" s="1"/>
  <c r="AA12" i="68"/>
  <c r="AC12" i="68" s="1"/>
  <c r="AA10" i="68"/>
  <c r="AC10" i="68" s="1"/>
  <c r="AA16" i="68"/>
  <c r="AC16" i="68" s="1"/>
  <c r="AA8" i="68"/>
  <c r="AC8" i="68" s="1"/>
  <c r="AA11" i="66"/>
  <c r="AC11" i="66" s="1"/>
  <c r="AA13" i="66"/>
  <c r="AC13" i="66" s="1"/>
  <c r="AA10" i="66"/>
  <c r="AC10" i="66" s="1"/>
  <c r="AA14" i="66"/>
  <c r="AC14" i="66" s="1"/>
  <c r="AA6" i="66"/>
  <c r="AC6" i="66" s="1"/>
  <c r="AA7" i="66"/>
  <c r="AC7" i="66" s="1"/>
  <c r="AA9" i="66"/>
  <c r="AC9" i="66" s="1"/>
  <c r="AA16" i="66"/>
  <c r="AC16" i="66" s="1"/>
  <c r="AA15" i="66"/>
  <c r="AC15" i="66" s="1"/>
  <c r="AA17" i="66"/>
  <c r="AC17" i="66" s="1"/>
  <c r="AA8" i="66"/>
  <c r="AC8" i="66" s="1"/>
  <c r="AA12" i="66"/>
  <c r="AC12" i="66" s="1"/>
  <c r="H6" i="62" l="1"/>
  <c r="H16" i="69"/>
  <c r="H7" i="69"/>
  <c r="H9" i="69"/>
  <c r="H15" i="69"/>
  <c r="H5" i="62"/>
  <c r="H12" i="69"/>
  <c r="AD14" i="68"/>
  <c r="Q21" i="68" s="1"/>
  <c r="N13" i="69" s="1"/>
  <c r="AD12" i="68"/>
  <c r="Q17" i="68" s="1"/>
  <c r="N11" i="69" s="1"/>
  <c r="AD15" i="68"/>
  <c r="Q23" i="68" s="1"/>
  <c r="N14" i="69" s="1"/>
  <c r="AD6" i="68"/>
  <c r="Q5" i="68" s="1"/>
  <c r="N5" i="69" s="1"/>
  <c r="AD16" i="68"/>
  <c r="Q25" i="68" s="1"/>
  <c r="N15" i="69" s="1"/>
  <c r="AD11" i="68"/>
  <c r="Q15" i="68" s="1"/>
  <c r="N10" i="69" s="1"/>
  <c r="AD9" i="68"/>
  <c r="Q11" i="68" s="1"/>
  <c r="N8" i="69" s="1"/>
  <c r="AD10" i="68"/>
  <c r="Q13" i="68" s="1"/>
  <c r="N9" i="69" s="1"/>
  <c r="AD17" i="68"/>
  <c r="Q27" i="68" s="1"/>
  <c r="N16" i="69" s="1"/>
  <c r="AD7" i="68"/>
  <c r="Q7" i="68" s="1"/>
  <c r="N6" i="69" s="1"/>
  <c r="AD8" i="68"/>
  <c r="Q9" i="68" s="1"/>
  <c r="N7" i="69" s="1"/>
  <c r="AD13" i="68"/>
  <c r="Q19" i="68" s="1"/>
  <c r="N12" i="69" s="1"/>
  <c r="AD13" i="66"/>
  <c r="Q19" i="66" s="1"/>
  <c r="K12" i="69" s="1"/>
  <c r="AD7" i="66"/>
  <c r="Q7" i="66" s="1"/>
  <c r="K6" i="69" s="1"/>
  <c r="AD15" i="66"/>
  <c r="Q23" i="66" s="1"/>
  <c r="K14" i="69" s="1"/>
  <c r="AD11" i="66"/>
  <c r="Q15" i="66" s="1"/>
  <c r="K10" i="69" s="1"/>
  <c r="AD9" i="66"/>
  <c r="Q11" i="66" s="1"/>
  <c r="K8" i="69" s="1"/>
  <c r="AD17" i="66"/>
  <c r="Q27" i="66" s="1"/>
  <c r="K16" i="69" s="1"/>
  <c r="AD12" i="66"/>
  <c r="Q17" i="66" s="1"/>
  <c r="K11" i="69" s="1"/>
  <c r="AD6" i="66"/>
  <c r="Q5" i="66" s="1"/>
  <c r="K5" i="69" s="1"/>
  <c r="AD10" i="66"/>
  <c r="Q13" i="66" s="1"/>
  <c r="K9" i="69" s="1"/>
  <c r="AD8" i="66"/>
  <c r="Q9" i="66" s="1"/>
  <c r="K7" i="69" s="1"/>
  <c r="AD14" i="66"/>
  <c r="Q21" i="66" s="1"/>
  <c r="K13" i="69" s="1"/>
  <c r="AD16" i="66"/>
  <c r="Q25" i="66" s="1"/>
  <c r="K15" i="69" s="1"/>
  <c r="H10" i="69"/>
  <c r="H8" i="69"/>
  <c r="H14" i="62"/>
  <c r="H11" i="62"/>
  <c r="H13" i="62" l="1"/>
  <c r="H13" i="69"/>
  <c r="H12" i="62"/>
  <c r="H15" i="62"/>
  <c r="H6" i="69"/>
  <c r="H10" i="62"/>
  <c r="H9" i="62"/>
  <c r="H8" i="62"/>
  <c r="H11" i="69"/>
  <c r="H5" i="69"/>
  <c r="H7" i="62"/>
  <c r="H14" i="69"/>
  <c r="H16" i="62"/>
  <c r="AV6" i="84" l="1"/>
  <c r="AV6" i="86"/>
  <c r="AV6" i="85"/>
  <c r="AV6" i="87"/>
  <c r="B34" i="73"/>
  <c r="M34" i="73" s="1"/>
  <c r="D16" i="69"/>
  <c r="P16" i="69" s="1"/>
  <c r="U27" i="68"/>
  <c r="AV17" i="68" s="1"/>
  <c r="U27" i="66"/>
  <c r="AV17" i="66" s="1"/>
  <c r="D16" i="62"/>
  <c r="U25" i="66"/>
  <c r="AV16" i="66" s="1"/>
  <c r="U25" i="68"/>
  <c r="AV16" i="68" s="1"/>
  <c r="D15" i="69"/>
  <c r="P15" i="69" s="1"/>
  <c r="D15" i="62"/>
  <c r="D14" i="69"/>
  <c r="P14" i="69" s="1"/>
  <c r="U23" i="68"/>
  <c r="AV15" i="68" s="1"/>
  <c r="U23" i="66"/>
  <c r="AV15" i="66" s="1"/>
  <c r="D14" i="62"/>
  <c r="U21" i="68"/>
  <c r="AV14" i="68" s="1"/>
  <c r="D13" i="62"/>
  <c r="U21" i="66"/>
  <c r="AV14" i="66" s="1"/>
  <c r="D13" i="69"/>
  <c r="P13" i="69" s="1"/>
  <c r="D12" i="69"/>
  <c r="P12" i="69" s="1"/>
  <c r="D12" i="62"/>
  <c r="U19" i="68"/>
  <c r="AV13" i="68" s="1"/>
  <c r="U19" i="66"/>
  <c r="AV13" i="66" s="1"/>
  <c r="U17" i="66"/>
  <c r="AV12" i="66" s="1"/>
  <c r="D11" i="62"/>
  <c r="U17" i="68"/>
  <c r="AV12" i="68" s="1"/>
  <c r="D11" i="69"/>
  <c r="P11" i="69" s="1"/>
  <c r="U15" i="66"/>
  <c r="AV11" i="66" s="1"/>
  <c r="U15" i="68"/>
  <c r="AV11" i="68" s="1"/>
  <c r="D10" i="62"/>
  <c r="D10" i="69"/>
  <c r="P10" i="69" s="1"/>
  <c r="D9" i="69"/>
  <c r="P9" i="69" s="1"/>
  <c r="D9" i="62"/>
  <c r="U13" i="68"/>
  <c r="AV10" i="68" s="1"/>
  <c r="U13" i="66"/>
  <c r="AV10" i="66" s="1"/>
  <c r="D8" i="62"/>
  <c r="D8" i="69"/>
  <c r="P8" i="69" s="1"/>
  <c r="U11" i="68"/>
  <c r="AV9" i="68" s="1"/>
  <c r="U11" i="66"/>
  <c r="AV9" i="66" s="1"/>
  <c r="U9" i="68"/>
  <c r="AV8" i="68" s="1"/>
  <c r="D7" i="69"/>
  <c r="P7" i="69" s="1"/>
  <c r="U9" i="66"/>
  <c r="AV8" i="66" s="1"/>
  <c r="D7" i="62"/>
  <c r="U7" i="68"/>
  <c r="AV7" i="68" s="1"/>
  <c r="D6" i="62"/>
  <c r="D6" i="69"/>
  <c r="P6" i="69" s="1"/>
  <c r="U7" i="66"/>
  <c r="AV7" i="66" s="1"/>
  <c r="U5" i="68"/>
  <c r="AV6" i="68" s="1"/>
  <c r="D5" i="62"/>
  <c r="D5" i="69"/>
  <c r="P5" i="69" s="1"/>
  <c r="U5" i="66"/>
  <c r="AV6" i="66" s="1"/>
  <c r="AV6" i="65"/>
  <c r="AV16" i="65" l="1"/>
  <c r="U25" i="84"/>
  <c r="AV7" i="65"/>
  <c r="U7" i="84"/>
  <c r="AV8" i="65"/>
  <c r="U9" i="84"/>
  <c r="AV11" i="65"/>
  <c r="U15" i="84"/>
  <c r="AV14" i="65"/>
  <c r="U21" i="84"/>
  <c r="AV15" i="65"/>
  <c r="U23" i="84"/>
  <c r="AV10" i="65"/>
  <c r="U13" i="84"/>
  <c r="AV12" i="65"/>
  <c r="U17" i="84"/>
  <c r="AV9" i="65"/>
  <c r="U11" i="84"/>
  <c r="AV13" i="65"/>
  <c r="U19" i="84"/>
  <c r="B18" i="73"/>
  <c r="B27" i="73"/>
  <c r="M27" i="73" s="1"/>
  <c r="B72" i="73"/>
  <c r="M72" i="73" s="1"/>
  <c r="B71" i="73"/>
  <c r="M71" i="73" s="1"/>
  <c r="B70" i="73"/>
  <c r="M70" i="73" s="1"/>
  <c r="R70" i="73" s="1"/>
  <c r="B69" i="73"/>
  <c r="M69" i="73" s="1"/>
  <c r="B68" i="73"/>
  <c r="M68" i="73" s="1"/>
  <c r="B67" i="73"/>
  <c r="M67" i="73" s="1"/>
  <c r="B66" i="73"/>
  <c r="M66" i="73" s="1"/>
  <c r="B65" i="73"/>
  <c r="M65" i="73" s="1"/>
  <c r="B64" i="73"/>
  <c r="M64" i="73" s="1"/>
  <c r="B63" i="73"/>
  <c r="M63" i="73" s="1"/>
  <c r="B62" i="73"/>
  <c r="M62" i="73" s="1"/>
  <c r="B61" i="73"/>
  <c r="M61" i="73" s="1"/>
  <c r="B60" i="73"/>
  <c r="M60" i="73" s="1"/>
  <c r="B59" i="73"/>
  <c r="M59" i="73" s="1"/>
  <c r="B58" i="73"/>
  <c r="M58" i="73" s="1"/>
  <c r="B57" i="73"/>
  <c r="M57" i="73" s="1"/>
  <c r="B55" i="73"/>
  <c r="M55" i="73" s="1"/>
  <c r="B54" i="73"/>
  <c r="M54" i="73" s="1"/>
  <c r="B53" i="73"/>
  <c r="M53" i="73" s="1"/>
  <c r="B52" i="73"/>
  <c r="M52" i="73" s="1"/>
  <c r="B51" i="73"/>
  <c r="M51" i="73" s="1"/>
  <c r="B56" i="73"/>
  <c r="M56" i="73" s="1"/>
  <c r="B32" i="73"/>
  <c r="M32" i="73" s="1"/>
  <c r="B31" i="73"/>
  <c r="M31" i="73" s="1"/>
  <c r="B30" i="73"/>
  <c r="M30" i="73" s="1"/>
  <c r="B29" i="73"/>
  <c r="M29" i="73" s="1"/>
  <c r="B28" i="73"/>
  <c r="M28" i="73" s="1"/>
  <c r="B26" i="73"/>
  <c r="M26" i="73" s="1"/>
  <c r="B25" i="73"/>
  <c r="M25" i="73" s="1"/>
  <c r="B24" i="73"/>
  <c r="M24" i="73" s="1"/>
  <c r="B23" i="73"/>
  <c r="M23" i="73" s="1"/>
  <c r="R23" i="73" s="1"/>
  <c r="B22" i="73"/>
  <c r="M22" i="73" s="1"/>
  <c r="B21" i="73"/>
  <c r="M21" i="73" s="1"/>
  <c r="B20" i="73"/>
  <c r="M20" i="73" s="1"/>
  <c r="B19" i="73"/>
  <c r="M19" i="73" s="1"/>
  <c r="B16" i="73"/>
  <c r="M16" i="73" s="1"/>
  <c r="B15" i="73"/>
  <c r="M15" i="73" s="1"/>
  <c r="B14" i="73"/>
  <c r="M14" i="73" s="1"/>
  <c r="B13" i="73"/>
  <c r="M13" i="73" s="1"/>
  <c r="B12" i="73"/>
  <c r="M12" i="73" s="1"/>
  <c r="B11" i="73"/>
  <c r="M11" i="73" s="1"/>
  <c r="B10" i="73"/>
  <c r="M10" i="73" s="1"/>
  <c r="B9" i="73"/>
  <c r="M9" i="73" s="1"/>
  <c r="B8" i="73"/>
  <c r="M8" i="73" s="1"/>
  <c r="B7" i="73"/>
  <c r="M7" i="73" s="1"/>
  <c r="B6" i="73"/>
  <c r="M6" i="73" s="1"/>
  <c r="B5" i="73"/>
  <c r="M5" i="73" s="1"/>
  <c r="R34" i="73"/>
  <c r="B17" i="73"/>
  <c r="B33" i="73"/>
  <c r="W10" i="69"/>
  <c r="W12" i="69"/>
  <c r="W13" i="69"/>
  <c r="W8" i="69"/>
  <c r="W6" i="69"/>
  <c r="W14" i="69"/>
  <c r="W7" i="69"/>
  <c r="W15" i="69"/>
  <c r="W16" i="69"/>
  <c r="W9" i="69"/>
  <c r="W5" i="69"/>
  <c r="W11" i="69"/>
  <c r="P14" i="62"/>
  <c r="P7" i="62"/>
  <c r="P6" i="62"/>
  <c r="AX17" i="66"/>
  <c r="AX14" i="66"/>
  <c r="AX8" i="66"/>
  <c r="AX13" i="66"/>
  <c r="AX7" i="66"/>
  <c r="AX11" i="66"/>
  <c r="AX16" i="66"/>
  <c r="AX10" i="66"/>
  <c r="AX6" i="66"/>
  <c r="AX15" i="66"/>
  <c r="AX12" i="66"/>
  <c r="AX9" i="66"/>
  <c r="P5" i="62"/>
  <c r="AX7" i="68"/>
  <c r="AX16" i="68"/>
  <c r="AX14" i="68"/>
  <c r="AX11" i="68"/>
  <c r="AX12" i="68"/>
  <c r="AX9" i="68"/>
  <c r="AX6" i="68"/>
  <c r="AX15" i="68"/>
  <c r="AX8" i="68"/>
  <c r="AX13" i="68"/>
  <c r="AX17" i="68"/>
  <c r="AX10" i="68"/>
  <c r="P9" i="62"/>
  <c r="P12" i="62"/>
  <c r="P8" i="62"/>
  <c r="P15" i="62"/>
  <c r="P13" i="62"/>
  <c r="P10" i="62"/>
  <c r="P16" i="62"/>
  <c r="P11" i="62"/>
  <c r="AX17" i="65" l="1"/>
  <c r="AX13" i="65"/>
  <c r="AX12" i="65"/>
  <c r="AX7" i="65"/>
  <c r="AX8" i="65"/>
  <c r="AX14" i="65"/>
  <c r="AX15" i="65"/>
  <c r="AX16" i="65"/>
  <c r="AX11" i="65"/>
  <c r="AX18" i="65"/>
  <c r="AX9" i="65"/>
  <c r="AX10" i="65"/>
  <c r="AX6" i="65"/>
  <c r="AX19" i="65"/>
  <c r="U19" i="85"/>
  <c r="AV13" i="84"/>
  <c r="U17" i="85"/>
  <c r="AV12" i="84"/>
  <c r="U23" i="85"/>
  <c r="AV15" i="84"/>
  <c r="U15" i="85"/>
  <c r="AV11" i="84"/>
  <c r="U7" i="85"/>
  <c r="AV7" i="84"/>
  <c r="U11" i="85"/>
  <c r="AV9" i="84"/>
  <c r="U13" i="85"/>
  <c r="AV10" i="84"/>
  <c r="U21" i="85"/>
  <c r="AV14" i="84"/>
  <c r="U9" i="85"/>
  <c r="AV8" i="84"/>
  <c r="U25" i="85"/>
  <c r="AV16" i="84"/>
  <c r="R27" i="73"/>
  <c r="R72" i="73"/>
  <c r="R67" i="73"/>
  <c r="R69" i="73"/>
  <c r="R71" i="73"/>
  <c r="R68" i="73"/>
  <c r="R66" i="73"/>
  <c r="R65" i="73"/>
  <c r="R64" i="73"/>
  <c r="R62" i="73"/>
  <c r="R63" i="73"/>
  <c r="R61" i="73"/>
  <c r="R59" i="73"/>
  <c r="R60" i="73"/>
  <c r="R58" i="73"/>
  <c r="R57" i="73"/>
  <c r="R55" i="73"/>
  <c r="R53" i="73"/>
  <c r="R54" i="73"/>
  <c r="R51" i="73"/>
  <c r="R52" i="73"/>
  <c r="R56" i="73"/>
  <c r="R32" i="73"/>
  <c r="R31" i="73"/>
  <c r="R28" i="73"/>
  <c r="R29" i="73"/>
  <c r="R30" i="73"/>
  <c r="R26" i="73"/>
  <c r="R25" i="73"/>
  <c r="R24" i="73"/>
  <c r="R22" i="73"/>
  <c r="R21" i="73"/>
  <c r="R19" i="73"/>
  <c r="R20" i="73"/>
  <c r="R16" i="73"/>
  <c r="R15" i="73"/>
  <c r="R14" i="73"/>
  <c r="R13" i="73"/>
  <c r="R12" i="73"/>
  <c r="R10" i="73"/>
  <c r="R11" i="73"/>
  <c r="R7" i="73"/>
  <c r="R9" i="73"/>
  <c r="R8" i="73"/>
  <c r="R6" i="73"/>
  <c r="M33" i="73"/>
  <c r="M18" i="73"/>
  <c r="M17" i="73"/>
  <c r="R5" i="73"/>
  <c r="W9" i="62"/>
  <c r="W13" i="62"/>
  <c r="W5" i="62"/>
  <c r="W11" i="62"/>
  <c r="W15" i="62"/>
  <c r="W8" i="62"/>
  <c r="W6" i="62"/>
  <c r="W12" i="62"/>
  <c r="W7" i="62"/>
  <c r="W14" i="62"/>
  <c r="W16" i="62"/>
  <c r="W10" i="62"/>
  <c r="B41" i="73"/>
  <c r="M41" i="73" s="1"/>
  <c r="B42" i="73"/>
  <c r="M42" i="73" s="1"/>
  <c r="B40" i="73"/>
  <c r="M40" i="73" s="1"/>
  <c r="B47" i="73"/>
  <c r="M47" i="73" s="1"/>
  <c r="B49" i="73"/>
  <c r="M49" i="73" s="1"/>
  <c r="B43" i="73"/>
  <c r="M43" i="73" s="1"/>
  <c r="B48" i="73"/>
  <c r="M48" i="73" s="1"/>
  <c r="B46" i="73"/>
  <c r="M46" i="73" s="1"/>
  <c r="B45" i="73"/>
  <c r="M45" i="73" s="1"/>
  <c r="B44" i="73"/>
  <c r="M44" i="73" s="1"/>
  <c r="AX16" i="84" l="1"/>
  <c r="AX14" i="84"/>
  <c r="AX12" i="84"/>
  <c r="AX11" i="84"/>
  <c r="AX10" i="84"/>
  <c r="AX7" i="84"/>
  <c r="AX18" i="84"/>
  <c r="AX17" i="84"/>
  <c r="AX6" i="84"/>
  <c r="AX19" i="84"/>
  <c r="AX15" i="84"/>
  <c r="AX13" i="84"/>
  <c r="AX9" i="84"/>
  <c r="AX8" i="84"/>
  <c r="U25" i="86"/>
  <c r="AV16" i="85"/>
  <c r="U21" i="86"/>
  <c r="AV14" i="85"/>
  <c r="U11" i="86"/>
  <c r="AV9" i="85"/>
  <c r="U15" i="86"/>
  <c r="AV11" i="85"/>
  <c r="U17" i="86"/>
  <c r="AV12" i="85"/>
  <c r="U9" i="86"/>
  <c r="AV8" i="85"/>
  <c r="U13" i="86"/>
  <c r="AV10" i="85"/>
  <c r="U7" i="86"/>
  <c r="AV7" i="85"/>
  <c r="U23" i="86"/>
  <c r="AV15" i="85"/>
  <c r="U19" i="86"/>
  <c r="AV13" i="85"/>
  <c r="B39" i="73"/>
  <c r="M39" i="73" s="1"/>
  <c r="R44" i="73"/>
  <c r="R47" i="73"/>
  <c r="R48" i="73"/>
  <c r="R41" i="73"/>
  <c r="R43" i="73"/>
  <c r="R42" i="73"/>
  <c r="R33" i="73"/>
  <c r="R46" i="73"/>
  <c r="R17" i="73"/>
  <c r="R40" i="73"/>
  <c r="R18" i="73"/>
  <c r="R45" i="73"/>
  <c r="R49" i="73"/>
  <c r="B50" i="73"/>
  <c r="AX13" i="85" l="1"/>
  <c r="AX8" i="85"/>
  <c r="AX11" i="85"/>
  <c r="AX15" i="85"/>
  <c r="AX12" i="85"/>
  <c r="AX9" i="85"/>
  <c r="AX16" i="85"/>
  <c r="AX7" i="85"/>
  <c r="AX18" i="85"/>
  <c r="AX6" i="85"/>
  <c r="AX19" i="85"/>
  <c r="AX17" i="85"/>
  <c r="AX14" i="85"/>
  <c r="AX10" i="85"/>
  <c r="U19" i="87"/>
  <c r="AV13" i="87" s="1"/>
  <c r="AV13" i="86"/>
  <c r="U7" i="87"/>
  <c r="AV7" i="87" s="1"/>
  <c r="AV7" i="86"/>
  <c r="U9" i="87"/>
  <c r="AV8" i="87" s="1"/>
  <c r="AV8" i="86"/>
  <c r="U15" i="87"/>
  <c r="AV11" i="87" s="1"/>
  <c r="AV11" i="86"/>
  <c r="U21" i="87"/>
  <c r="AV14" i="87" s="1"/>
  <c r="AV14" i="86"/>
  <c r="U23" i="87"/>
  <c r="AV15" i="87" s="1"/>
  <c r="AV15" i="86"/>
  <c r="U13" i="87"/>
  <c r="AV10" i="87" s="1"/>
  <c r="AV10" i="86"/>
  <c r="U17" i="87"/>
  <c r="AV12" i="87" s="1"/>
  <c r="AV12" i="86"/>
  <c r="U11" i="87"/>
  <c r="AV9" i="87" s="1"/>
  <c r="AV9" i="86"/>
  <c r="U25" i="87"/>
  <c r="AV16" i="87" s="1"/>
  <c r="AV16" i="86"/>
  <c r="AU19" i="65"/>
  <c r="T31" i="84"/>
  <c r="AU18" i="65"/>
  <c r="T29" i="84"/>
  <c r="R39" i="73"/>
  <c r="M50" i="73"/>
  <c r="C16" i="62"/>
  <c r="O16" i="62" s="1"/>
  <c r="T27" i="66"/>
  <c r="AU17" i="66" s="1"/>
  <c r="C16" i="69"/>
  <c r="O16" i="69" s="1"/>
  <c r="T27" i="68"/>
  <c r="AU17" i="68" s="1"/>
  <c r="T25" i="66"/>
  <c r="AU16" i="66" s="1"/>
  <c r="C15" i="62"/>
  <c r="O15" i="62" s="1"/>
  <c r="C15" i="69"/>
  <c r="O15" i="69" s="1"/>
  <c r="T25" i="68"/>
  <c r="AU16" i="68" s="1"/>
  <c r="T23" i="68"/>
  <c r="AU15" i="68" s="1"/>
  <c r="T23" i="66"/>
  <c r="AU15" i="66" s="1"/>
  <c r="C14" i="62"/>
  <c r="O14" i="62" s="1"/>
  <c r="C14" i="69"/>
  <c r="O14" i="69" s="1"/>
  <c r="C13" i="62"/>
  <c r="O13" i="62" s="1"/>
  <c r="T21" i="68"/>
  <c r="AU14" i="68" s="1"/>
  <c r="C13" i="69"/>
  <c r="O13" i="69" s="1"/>
  <c r="T21" i="66"/>
  <c r="AU14" i="66" s="1"/>
  <c r="T19" i="68"/>
  <c r="AU13" i="68" s="1"/>
  <c r="C12" i="69"/>
  <c r="O12" i="69" s="1"/>
  <c r="T19" i="66"/>
  <c r="AU13" i="66" s="1"/>
  <c r="C12" i="62"/>
  <c r="O12" i="62" s="1"/>
  <c r="T17" i="68"/>
  <c r="AU12" i="68" s="1"/>
  <c r="C11" i="69"/>
  <c r="O11" i="69" s="1"/>
  <c r="T17" i="66"/>
  <c r="AU12" i="66" s="1"/>
  <c r="C11" i="62"/>
  <c r="O11" i="62" s="1"/>
  <c r="C10" i="62"/>
  <c r="O10" i="62" s="1"/>
  <c r="T15" i="68"/>
  <c r="AU11" i="68" s="1"/>
  <c r="T15" i="66"/>
  <c r="AU11" i="66" s="1"/>
  <c r="C10" i="69"/>
  <c r="O10" i="69" s="1"/>
  <c r="T13" i="66"/>
  <c r="AU10" i="66" s="1"/>
  <c r="C9" i="69"/>
  <c r="O9" i="69" s="1"/>
  <c r="T13" i="68"/>
  <c r="AU10" i="68" s="1"/>
  <c r="C9" i="62"/>
  <c r="O9" i="62" s="1"/>
  <c r="C8" i="62"/>
  <c r="O8" i="62" s="1"/>
  <c r="T11" i="68"/>
  <c r="AU9" i="68" s="1"/>
  <c r="C8" i="69"/>
  <c r="O8" i="69" s="1"/>
  <c r="T11" i="66"/>
  <c r="AU9" i="66" s="1"/>
  <c r="C7" i="62"/>
  <c r="O7" i="62" s="1"/>
  <c r="T9" i="68"/>
  <c r="AU8" i="68" s="1"/>
  <c r="C7" i="69"/>
  <c r="O7" i="69" s="1"/>
  <c r="T9" i="66"/>
  <c r="AU8" i="66" s="1"/>
  <c r="T7" i="68"/>
  <c r="AU7" i="68" s="1"/>
  <c r="T7" i="66"/>
  <c r="AU7" i="66" s="1"/>
  <c r="C6" i="62"/>
  <c r="O6" i="62" s="1"/>
  <c r="C6" i="69"/>
  <c r="O6" i="69" s="1"/>
  <c r="AX16" i="87" l="1"/>
  <c r="AX16" i="86"/>
  <c r="AX15" i="86"/>
  <c r="AX12" i="87"/>
  <c r="AX15" i="87"/>
  <c r="AX11" i="87"/>
  <c r="AX7" i="87"/>
  <c r="AX18" i="87"/>
  <c r="AX17" i="87"/>
  <c r="AX6" i="87"/>
  <c r="AX19" i="87"/>
  <c r="AX12" i="86"/>
  <c r="AX7" i="86"/>
  <c r="AX18" i="86"/>
  <c r="AX6" i="86"/>
  <c r="AX17" i="86"/>
  <c r="AX19" i="86"/>
  <c r="AX9" i="86"/>
  <c r="AX10" i="86"/>
  <c r="AX14" i="86"/>
  <c r="AX8" i="86"/>
  <c r="AX13" i="86"/>
  <c r="AX11" i="86"/>
  <c r="AX9" i="87"/>
  <c r="AX10" i="87"/>
  <c r="AX14" i="87"/>
  <c r="AX8" i="87"/>
  <c r="AX13" i="87"/>
  <c r="AU13" i="65"/>
  <c r="T19" i="84"/>
  <c r="AU15" i="65"/>
  <c r="T23" i="84"/>
  <c r="T29" i="85"/>
  <c r="AU18" i="84"/>
  <c r="AU7" i="65"/>
  <c r="T7" i="84"/>
  <c r="AU8" i="65"/>
  <c r="T9" i="84"/>
  <c r="AU12" i="65"/>
  <c r="T17" i="84"/>
  <c r="AU14" i="65"/>
  <c r="T21" i="84"/>
  <c r="AU16" i="65"/>
  <c r="T25" i="84"/>
  <c r="T31" i="85"/>
  <c r="AU19" i="84"/>
  <c r="AU9" i="65"/>
  <c r="T11" i="84"/>
  <c r="AU11" i="65"/>
  <c r="T15" i="84"/>
  <c r="AU10" i="65"/>
  <c r="T13" i="84"/>
  <c r="AU17" i="65"/>
  <c r="T27" i="84"/>
  <c r="C5" i="69"/>
  <c r="O5" i="69" s="1"/>
  <c r="V13" i="69" s="1"/>
  <c r="X13" i="69" s="1"/>
  <c r="AU6" i="84"/>
  <c r="AU6" i="86"/>
  <c r="AU6" i="85"/>
  <c r="T5" i="66"/>
  <c r="AU6" i="66" s="1"/>
  <c r="AW11" i="66" s="1"/>
  <c r="AY11" i="66" s="1"/>
  <c r="AU6" i="65"/>
  <c r="T5" i="68"/>
  <c r="AU6" i="68" s="1"/>
  <c r="AW16" i="68" s="1"/>
  <c r="AY16" i="68" s="1"/>
  <c r="C5" i="62"/>
  <c r="O5" i="62" s="1"/>
  <c r="V5" i="62" s="1"/>
  <c r="X5" i="62" s="1"/>
  <c r="R50" i="73"/>
  <c r="V7" i="69"/>
  <c r="X7" i="69" s="1"/>
  <c r="V15" i="69" l="1"/>
  <c r="X15" i="69" s="1"/>
  <c r="V10" i="69"/>
  <c r="X10" i="69" s="1"/>
  <c r="V11" i="69"/>
  <c r="X11" i="69" s="1"/>
  <c r="V14" i="69"/>
  <c r="X14" i="69" s="1"/>
  <c r="V16" i="69"/>
  <c r="X16" i="69" s="1"/>
  <c r="V12" i="69"/>
  <c r="X12" i="69" s="1"/>
  <c r="V5" i="69"/>
  <c r="X5" i="69" s="1"/>
  <c r="V8" i="69"/>
  <c r="X8" i="69" s="1"/>
  <c r="V6" i="69"/>
  <c r="X6" i="69" s="1"/>
  <c r="V9" i="69"/>
  <c r="X9" i="69" s="1"/>
  <c r="AW18" i="65"/>
  <c r="AY18" i="65" s="1"/>
  <c r="T13" i="85"/>
  <c r="AU10" i="84"/>
  <c r="T23" i="85"/>
  <c r="AU15" i="84"/>
  <c r="T25" i="85"/>
  <c r="AU16" i="84"/>
  <c r="T17" i="85"/>
  <c r="AU12" i="84"/>
  <c r="T27" i="85"/>
  <c r="AU17" i="84"/>
  <c r="T15" i="85"/>
  <c r="AU11" i="84"/>
  <c r="T21" i="85"/>
  <c r="AU14" i="84"/>
  <c r="T9" i="85"/>
  <c r="AU8" i="84"/>
  <c r="T19" i="85"/>
  <c r="AU13" i="84"/>
  <c r="T11" i="85"/>
  <c r="AU9" i="84"/>
  <c r="T7" i="85"/>
  <c r="AU7" i="84"/>
  <c r="T31" i="86"/>
  <c r="AU19" i="85"/>
  <c r="T29" i="86"/>
  <c r="AU18" i="85"/>
  <c r="V16" i="62"/>
  <c r="X16" i="62" s="1"/>
  <c r="AW10" i="66"/>
  <c r="AY10" i="66" s="1"/>
  <c r="AW17" i="66"/>
  <c r="AY17" i="66" s="1"/>
  <c r="AW12" i="68"/>
  <c r="AY12" i="68" s="1"/>
  <c r="AW15" i="65"/>
  <c r="AY15" i="65" s="1"/>
  <c r="AW11" i="65"/>
  <c r="AY11" i="65" s="1"/>
  <c r="AW13" i="68"/>
  <c r="AY13" i="68" s="1"/>
  <c r="AW16" i="66"/>
  <c r="AY16" i="66" s="1"/>
  <c r="AW15" i="66"/>
  <c r="AY15" i="66" s="1"/>
  <c r="AW13" i="66"/>
  <c r="AY13" i="66" s="1"/>
  <c r="AW12" i="66"/>
  <c r="AY12" i="66" s="1"/>
  <c r="AW6" i="66"/>
  <c r="AY6" i="66" s="1"/>
  <c r="AW7" i="66"/>
  <c r="AY7" i="66" s="1"/>
  <c r="AW14" i="66"/>
  <c r="AY14" i="66" s="1"/>
  <c r="AW6" i="68"/>
  <c r="AY6" i="68" s="1"/>
  <c r="AW10" i="68"/>
  <c r="AY10" i="68" s="1"/>
  <c r="AW15" i="68"/>
  <c r="AY15" i="68" s="1"/>
  <c r="AW16" i="65"/>
  <c r="AY16" i="65" s="1"/>
  <c r="AW10" i="65"/>
  <c r="AY10" i="65" s="1"/>
  <c r="AW8" i="66"/>
  <c r="AY8" i="66" s="1"/>
  <c r="AW9" i="68"/>
  <c r="AY9" i="68" s="1"/>
  <c r="AW9" i="66"/>
  <c r="AY9" i="66" s="1"/>
  <c r="AW17" i="65"/>
  <c r="AY17" i="65" s="1"/>
  <c r="V11" i="62"/>
  <c r="X11" i="62" s="1"/>
  <c r="AW7" i="68"/>
  <c r="AY7" i="68" s="1"/>
  <c r="AW17" i="68"/>
  <c r="AY17" i="68" s="1"/>
  <c r="V15" i="62"/>
  <c r="X15" i="62" s="1"/>
  <c r="AW14" i="68"/>
  <c r="AY14" i="68" s="1"/>
  <c r="AW11" i="68"/>
  <c r="AY11" i="68" s="1"/>
  <c r="AW8" i="68"/>
  <c r="AY8" i="68" s="1"/>
  <c r="AW8" i="65"/>
  <c r="AY8" i="65" s="1"/>
  <c r="AW19" i="65"/>
  <c r="AY19" i="65" s="1"/>
  <c r="V6" i="62"/>
  <c r="X6" i="62" s="1"/>
  <c r="V7" i="62"/>
  <c r="X7" i="62" s="1"/>
  <c r="AW14" i="65"/>
  <c r="AY14" i="65" s="1"/>
  <c r="AW7" i="65"/>
  <c r="AY7" i="65" s="1"/>
  <c r="AW9" i="65"/>
  <c r="AY9" i="65" s="1"/>
  <c r="AW6" i="65"/>
  <c r="AY6" i="65" s="1"/>
  <c r="V12" i="62"/>
  <c r="X12" i="62" s="1"/>
  <c r="AW12" i="65"/>
  <c r="AY12" i="65" s="1"/>
  <c r="AW13" i="65"/>
  <c r="AY13" i="65" s="1"/>
  <c r="V14" i="62"/>
  <c r="X14" i="62" s="1"/>
  <c r="V13" i="62"/>
  <c r="X13" i="62" s="1"/>
  <c r="V9" i="62"/>
  <c r="X9" i="62" s="1"/>
  <c r="V8" i="62"/>
  <c r="X8" i="62" s="1"/>
  <c r="V10" i="62"/>
  <c r="X10" i="62" s="1"/>
  <c r="E5" i="62"/>
  <c r="E9" i="69"/>
  <c r="E10" i="69"/>
  <c r="E16" i="62"/>
  <c r="E8" i="62"/>
  <c r="E13" i="69"/>
  <c r="E6" i="69"/>
  <c r="E11" i="69"/>
  <c r="AA5" i="69" l="1"/>
  <c r="Q5" i="69" s="1"/>
  <c r="AA9" i="69"/>
  <c r="Q9" i="69" s="1"/>
  <c r="AA8" i="69"/>
  <c r="Q8" i="69" s="1"/>
  <c r="AW6" i="84"/>
  <c r="AY6" i="84" s="1"/>
  <c r="AA6" i="69"/>
  <c r="Q6" i="69" s="1"/>
  <c r="AW13" i="84"/>
  <c r="AY13" i="84" s="1"/>
  <c r="AW17" i="84"/>
  <c r="AY17" i="84" s="1"/>
  <c r="AW11" i="84"/>
  <c r="AY11" i="84" s="1"/>
  <c r="AW16" i="84"/>
  <c r="AY16" i="84" s="1"/>
  <c r="AA12" i="69"/>
  <c r="Q12" i="69" s="1"/>
  <c r="AW8" i="84"/>
  <c r="AY8" i="84" s="1"/>
  <c r="AA7" i="69"/>
  <c r="Q7" i="69" s="1"/>
  <c r="AA16" i="69"/>
  <c r="Q16" i="69" s="1"/>
  <c r="AW18" i="84"/>
  <c r="AY18" i="84" s="1"/>
  <c r="AA10" i="69"/>
  <c r="Q10" i="69" s="1"/>
  <c r="AA11" i="69"/>
  <c r="Q11" i="69" s="1"/>
  <c r="AA13" i="69"/>
  <c r="Q13" i="69" s="1"/>
  <c r="AA15" i="69"/>
  <c r="Q15" i="69" s="1"/>
  <c r="AA14" i="69"/>
  <c r="Q14" i="69" s="1"/>
  <c r="AW19" i="84"/>
  <c r="AY19" i="84" s="1"/>
  <c r="AW12" i="84"/>
  <c r="AY12" i="84" s="1"/>
  <c r="AW9" i="84"/>
  <c r="AY9" i="84" s="1"/>
  <c r="AW15" i="84"/>
  <c r="AY15" i="84" s="1"/>
  <c r="T25" i="86"/>
  <c r="AU16" i="85"/>
  <c r="T23" i="86"/>
  <c r="AU15" i="85"/>
  <c r="T7" i="86"/>
  <c r="AU7" i="85"/>
  <c r="T21" i="86"/>
  <c r="AU14" i="85"/>
  <c r="AW10" i="84"/>
  <c r="AY10" i="84" s="1"/>
  <c r="AW14" i="84"/>
  <c r="AY14" i="84" s="1"/>
  <c r="AW7" i="84"/>
  <c r="AY7" i="84" s="1"/>
  <c r="T31" i="87"/>
  <c r="AU19" i="87" s="1"/>
  <c r="AU19" i="86"/>
  <c r="T11" i="86"/>
  <c r="AU9" i="85"/>
  <c r="T9" i="86"/>
  <c r="AU8" i="85"/>
  <c r="T15" i="86"/>
  <c r="AU11" i="85"/>
  <c r="T29" i="87"/>
  <c r="AU18" i="87" s="1"/>
  <c r="AU18" i="86"/>
  <c r="T19" i="86"/>
  <c r="AU13" i="85"/>
  <c r="T27" i="86"/>
  <c r="AU17" i="85"/>
  <c r="T17" i="86"/>
  <c r="AU12" i="85"/>
  <c r="T13" i="86"/>
  <c r="AU10" i="85"/>
  <c r="AZ8" i="66"/>
  <c r="V9" i="66" s="1"/>
  <c r="AZ13" i="68"/>
  <c r="V19" i="68" s="1"/>
  <c r="AZ7" i="66"/>
  <c r="V7" i="66" s="1"/>
  <c r="AZ15" i="65"/>
  <c r="V23" i="65" s="1"/>
  <c r="AZ15" i="68"/>
  <c r="V23" i="68" s="1"/>
  <c r="AZ17" i="66"/>
  <c r="V27" i="66" s="1"/>
  <c r="AZ7" i="68"/>
  <c r="V7" i="68" s="1"/>
  <c r="AZ9" i="65"/>
  <c r="V11" i="65" s="1"/>
  <c r="AZ11" i="68"/>
  <c r="V15" i="68" s="1"/>
  <c r="AZ13" i="66"/>
  <c r="V19" i="66" s="1"/>
  <c r="AZ10" i="68"/>
  <c r="V13" i="68" s="1"/>
  <c r="AZ14" i="66"/>
  <c r="V21" i="66" s="1"/>
  <c r="AZ15" i="66"/>
  <c r="V23" i="66" s="1"/>
  <c r="AZ11" i="66"/>
  <c r="V15" i="66" s="1"/>
  <c r="AA15" i="62"/>
  <c r="Q15" i="62" s="1"/>
  <c r="AZ12" i="65"/>
  <c r="V17" i="65" s="1"/>
  <c r="AZ6" i="65"/>
  <c r="V5" i="65" s="1"/>
  <c r="AZ14" i="68"/>
  <c r="V21" i="68" s="1"/>
  <c r="AZ12" i="66"/>
  <c r="V17" i="66" s="1"/>
  <c r="AZ6" i="66"/>
  <c r="V5" i="66" s="1"/>
  <c r="AZ19" i="65"/>
  <c r="V31" i="65" s="1"/>
  <c r="AZ10" i="66"/>
  <c r="V13" i="66" s="1"/>
  <c r="AZ9" i="66"/>
  <c r="V11" i="66" s="1"/>
  <c r="AZ16" i="66"/>
  <c r="V25" i="66" s="1"/>
  <c r="AZ8" i="65"/>
  <c r="V9" i="65" s="1"/>
  <c r="AZ6" i="68"/>
  <c r="V5" i="68" s="1"/>
  <c r="AZ14" i="65"/>
  <c r="V21" i="65" s="1"/>
  <c r="AZ17" i="68"/>
  <c r="V27" i="68" s="1"/>
  <c r="AZ9" i="68"/>
  <c r="V11" i="68" s="1"/>
  <c r="AZ8" i="68"/>
  <c r="V9" i="68" s="1"/>
  <c r="AZ16" i="68"/>
  <c r="V25" i="68" s="1"/>
  <c r="AZ12" i="68"/>
  <c r="V17" i="68" s="1"/>
  <c r="AZ11" i="65"/>
  <c r="V15" i="65" s="1"/>
  <c r="AZ13" i="65"/>
  <c r="V19" i="65" s="1"/>
  <c r="AZ10" i="65"/>
  <c r="V13" i="65" s="1"/>
  <c r="AA10" i="62"/>
  <c r="Q10" i="62" s="1"/>
  <c r="AA13" i="62"/>
  <c r="Q13" i="62" s="1"/>
  <c r="AA5" i="62"/>
  <c r="Q5" i="62" s="1"/>
  <c r="AZ16" i="65"/>
  <c r="V25" i="65" s="1"/>
  <c r="AZ18" i="65"/>
  <c r="V29" i="65" s="1"/>
  <c r="AZ7" i="65"/>
  <c r="V7" i="65" s="1"/>
  <c r="AZ17" i="65"/>
  <c r="V27" i="65" s="1"/>
  <c r="AA9" i="62"/>
  <c r="Q9" i="62" s="1"/>
  <c r="AA14" i="62"/>
  <c r="Q14" i="62" s="1"/>
  <c r="AA16" i="62"/>
  <c r="Q16" i="62" s="1"/>
  <c r="AA7" i="62"/>
  <c r="Q7" i="62" s="1"/>
  <c r="AA6" i="62"/>
  <c r="Q6" i="62" s="1"/>
  <c r="AA11" i="62"/>
  <c r="Q11" i="62" s="1"/>
  <c r="AA8" i="62"/>
  <c r="Q8" i="62" s="1"/>
  <c r="AA12" i="62"/>
  <c r="Q12" i="62" s="1"/>
  <c r="E5" i="69"/>
  <c r="E13" i="62"/>
  <c r="E7" i="62"/>
  <c r="E6" i="62"/>
  <c r="E9" i="62"/>
  <c r="E8" i="69"/>
  <c r="E7" i="69"/>
  <c r="E11" i="62"/>
  <c r="E10" i="62"/>
  <c r="E12" i="69"/>
  <c r="E12" i="62"/>
  <c r="E14" i="62"/>
  <c r="E14" i="69"/>
  <c r="E15" i="69"/>
  <c r="E15" i="62"/>
  <c r="E16" i="69"/>
  <c r="AZ7" i="84" l="1"/>
  <c r="V7" i="84" s="1"/>
  <c r="AZ12" i="84"/>
  <c r="V17" i="84" s="1"/>
  <c r="AW12" i="85"/>
  <c r="AY12" i="85" s="1"/>
  <c r="AZ9" i="84"/>
  <c r="V11" i="84" s="1"/>
  <c r="AZ17" i="84"/>
  <c r="V27" i="84" s="1"/>
  <c r="AZ14" i="84"/>
  <c r="V21" i="84" s="1"/>
  <c r="AZ18" i="84"/>
  <c r="V29" i="84" s="1"/>
  <c r="AZ8" i="84"/>
  <c r="V9" i="84" s="1"/>
  <c r="AZ11" i="84"/>
  <c r="V15" i="84" s="1"/>
  <c r="AZ15" i="84"/>
  <c r="V23" i="84" s="1"/>
  <c r="AW13" i="85"/>
  <c r="AY13" i="85" s="1"/>
  <c r="AW11" i="85"/>
  <c r="AY11" i="85" s="1"/>
  <c r="AW9" i="85"/>
  <c r="AY9" i="85" s="1"/>
  <c r="AZ13" i="84"/>
  <c r="V19" i="84" s="1"/>
  <c r="AZ16" i="84"/>
  <c r="V25" i="84" s="1"/>
  <c r="T17" i="87"/>
  <c r="AU12" i="87" s="1"/>
  <c r="AU12" i="86"/>
  <c r="T19" i="87"/>
  <c r="AU13" i="87" s="1"/>
  <c r="AU13" i="86"/>
  <c r="T15" i="87"/>
  <c r="AU11" i="87" s="1"/>
  <c r="AU11" i="86"/>
  <c r="T11" i="87"/>
  <c r="AU9" i="87" s="1"/>
  <c r="AU9" i="86"/>
  <c r="AW6" i="85"/>
  <c r="AY6" i="85" s="1"/>
  <c r="AW7" i="85"/>
  <c r="AY7" i="85" s="1"/>
  <c r="AW19" i="85"/>
  <c r="AY19" i="85" s="1"/>
  <c r="AW18" i="85"/>
  <c r="AY18" i="85" s="1"/>
  <c r="AW16" i="85"/>
  <c r="AY16" i="85" s="1"/>
  <c r="AZ10" i="84"/>
  <c r="V13" i="84" s="1"/>
  <c r="AZ6" i="84"/>
  <c r="V5" i="84" s="1"/>
  <c r="AW10" i="85"/>
  <c r="AY10" i="85" s="1"/>
  <c r="AW17" i="85"/>
  <c r="AY17" i="85" s="1"/>
  <c r="AW8" i="85"/>
  <c r="AY8" i="85" s="1"/>
  <c r="T7" i="87"/>
  <c r="AU7" i="87" s="1"/>
  <c r="AU7" i="86"/>
  <c r="T25" i="87"/>
  <c r="AU16" i="87" s="1"/>
  <c r="AU16" i="86"/>
  <c r="AZ19" i="84"/>
  <c r="V31" i="84" s="1"/>
  <c r="T13" i="87"/>
  <c r="AU10" i="87" s="1"/>
  <c r="AU10" i="86"/>
  <c r="T27" i="87"/>
  <c r="AU17" i="87" s="1"/>
  <c r="AU17" i="86"/>
  <c r="T9" i="87"/>
  <c r="AU8" i="87" s="1"/>
  <c r="AU8" i="86"/>
  <c r="AW14" i="85"/>
  <c r="AY14" i="85" s="1"/>
  <c r="AW15" i="85"/>
  <c r="AY15" i="85" s="1"/>
  <c r="T21" i="87"/>
  <c r="AU14" i="87" s="1"/>
  <c r="AU14" i="86"/>
  <c r="T23" i="87"/>
  <c r="AU15" i="87" s="1"/>
  <c r="AU15" i="86"/>
  <c r="AW19" i="87" l="1"/>
  <c r="AY19" i="87" s="1"/>
  <c r="AW14" i="86"/>
  <c r="AY14" i="86" s="1"/>
  <c r="AW14" i="87"/>
  <c r="AY14" i="87" s="1"/>
  <c r="AZ10" i="85"/>
  <c r="V13" i="85" s="1"/>
  <c r="AW17" i="86"/>
  <c r="AY17" i="86" s="1"/>
  <c r="AW8" i="86"/>
  <c r="AY8" i="86" s="1"/>
  <c r="AW17" i="87"/>
  <c r="AY17" i="87" s="1"/>
  <c r="AW16" i="86"/>
  <c r="AY16" i="86" s="1"/>
  <c r="AW19" i="86"/>
  <c r="AY19" i="86" s="1"/>
  <c r="AZ18" i="85"/>
  <c r="V29" i="85" s="1"/>
  <c r="AW9" i="86"/>
  <c r="AY9" i="86" s="1"/>
  <c r="AW13" i="86"/>
  <c r="AY13" i="86" s="1"/>
  <c r="AZ13" i="85"/>
  <c r="V19" i="85" s="1"/>
  <c r="AW15" i="86"/>
  <c r="AY15" i="86" s="1"/>
  <c r="AZ15" i="85"/>
  <c r="V23" i="85" s="1"/>
  <c r="AW8" i="87"/>
  <c r="AY8" i="87" s="1"/>
  <c r="AW10" i="86"/>
  <c r="AY10" i="86" s="1"/>
  <c r="AW16" i="87"/>
  <c r="AY16" i="87" s="1"/>
  <c r="AZ8" i="85"/>
  <c r="V9" i="85" s="1"/>
  <c r="AZ19" i="85"/>
  <c r="V31" i="85" s="1"/>
  <c r="AW9" i="87"/>
  <c r="AY9" i="87" s="1"/>
  <c r="AW13" i="87"/>
  <c r="AY13" i="87" s="1"/>
  <c r="AW15" i="87"/>
  <c r="AY15" i="87" s="1"/>
  <c r="AZ14" i="85"/>
  <c r="V21" i="85" s="1"/>
  <c r="AW18" i="87"/>
  <c r="AY18" i="87" s="1"/>
  <c r="AW10" i="87"/>
  <c r="AY10" i="87" s="1"/>
  <c r="AW6" i="86"/>
  <c r="AY6" i="86" s="1"/>
  <c r="AW7" i="86"/>
  <c r="AY7" i="86" s="1"/>
  <c r="AW18" i="86"/>
  <c r="AY18" i="86" s="1"/>
  <c r="AZ7" i="85"/>
  <c r="V7" i="85" s="1"/>
  <c r="AW11" i="86"/>
  <c r="AY11" i="86" s="1"/>
  <c r="AW12" i="86"/>
  <c r="AY12" i="86" s="1"/>
  <c r="AZ9" i="85"/>
  <c r="V11" i="85" s="1"/>
  <c r="AW7" i="87"/>
  <c r="AY7" i="87" s="1"/>
  <c r="AW6" i="87"/>
  <c r="AY6" i="87" s="1"/>
  <c r="AZ17" i="85"/>
  <c r="V27" i="85" s="1"/>
  <c r="AZ16" i="85"/>
  <c r="V25" i="85" s="1"/>
  <c r="AZ6" i="85"/>
  <c r="V5" i="85" s="1"/>
  <c r="AW11" i="87"/>
  <c r="AY11" i="87" s="1"/>
  <c r="AW12" i="87"/>
  <c r="AY12" i="87" s="1"/>
  <c r="AZ11" i="85"/>
  <c r="V15" i="85" s="1"/>
  <c r="AZ12" i="85"/>
  <c r="V17" i="85" s="1"/>
  <c r="AZ18" i="86" l="1"/>
  <c r="V29" i="86" s="1"/>
  <c r="AZ18" i="87"/>
  <c r="V29" i="87" s="1"/>
  <c r="AZ9" i="87"/>
  <c r="V11" i="87" s="1"/>
  <c r="AZ19" i="86"/>
  <c r="V31" i="86" s="1"/>
  <c r="AZ12" i="87"/>
  <c r="V17" i="87" s="1"/>
  <c r="AZ12" i="86"/>
  <c r="V17" i="86" s="1"/>
  <c r="AZ7" i="86"/>
  <c r="V7" i="86" s="1"/>
  <c r="AZ8" i="87"/>
  <c r="V9" i="87" s="1"/>
  <c r="AZ13" i="86"/>
  <c r="V19" i="86" s="1"/>
  <c r="AZ16" i="86"/>
  <c r="V25" i="86" s="1"/>
  <c r="AZ17" i="86"/>
  <c r="V27" i="86" s="1"/>
  <c r="AZ14" i="87"/>
  <c r="V21" i="87" s="1"/>
  <c r="AZ6" i="87"/>
  <c r="V5" i="87" s="1"/>
  <c r="AZ11" i="86"/>
  <c r="V15" i="86" s="1"/>
  <c r="AZ6" i="86"/>
  <c r="V5" i="86" s="1"/>
  <c r="AZ15" i="87"/>
  <c r="V23" i="87" s="1"/>
  <c r="AZ9" i="86"/>
  <c r="V11" i="86" s="1"/>
  <c r="AZ17" i="87"/>
  <c r="V27" i="87" s="1"/>
  <c r="AZ19" i="87"/>
  <c r="V31" i="87" s="1"/>
  <c r="AZ10" i="86"/>
  <c r="V13" i="86" s="1"/>
  <c r="AZ11" i="87"/>
  <c r="V15" i="87" s="1"/>
  <c r="AZ7" i="87"/>
  <c r="V7" i="87" s="1"/>
  <c r="AZ10" i="87"/>
  <c r="V13" i="87" s="1"/>
  <c r="AZ13" i="87"/>
  <c r="V19" i="87" s="1"/>
  <c r="AZ16" i="87"/>
  <c r="V25" i="87" s="1"/>
  <c r="AZ15" i="86"/>
  <c r="V23" i="86" s="1"/>
  <c r="AZ8" i="86"/>
  <c r="V9" i="86" s="1"/>
  <c r="AZ14" i="86"/>
  <c r="V21" i="86" s="1"/>
</calcChain>
</file>

<file path=xl/sharedStrings.xml><?xml version="1.0" encoding="utf-8"?>
<sst xmlns="http://schemas.openxmlformats.org/spreadsheetml/2006/main" count="1194" uniqueCount="303">
  <si>
    <t>Por.</t>
  </si>
  <si>
    <t>Poradie</t>
  </si>
  <si>
    <t>Umiest.</t>
  </si>
  <si>
    <t xml:space="preserve">Konečné Výsledky </t>
  </si>
  <si>
    <t>S E K T O R   " A "</t>
  </si>
  <si>
    <t>S E K T O R   " B "</t>
  </si>
  <si>
    <t>S E K T O R   " C "</t>
  </si>
  <si>
    <t>S E K T O R   " D "</t>
  </si>
  <si>
    <t>Meno Pretekára</t>
  </si>
  <si>
    <t>Číslo</t>
  </si>
  <si>
    <t>Váha</t>
  </si>
  <si>
    <t>PORADIE</t>
  </si>
  <si>
    <t>C I P S             B o d y</t>
  </si>
  <si>
    <t>Súčet    umiest.</t>
  </si>
  <si>
    <t>C I P S  BODY</t>
  </si>
  <si>
    <t xml:space="preserve">Pretek č. 1 </t>
  </si>
  <si>
    <t>Pretek č. 2</t>
  </si>
  <si>
    <t>C I P S                B o d y</t>
  </si>
  <si>
    <t>ZO  SRZ</t>
  </si>
  <si>
    <t>Hlavný rozhodca : Miloslav PROCHÁZKA                     Garant RADY : ………………………….            Riaditeľ preteku : ........................................</t>
  </si>
  <si>
    <t>*</t>
  </si>
  <si>
    <t>POCITANIE PORADIA</t>
  </si>
  <si>
    <t>POCITANIE PRETEKAROV SEKTOR   A</t>
  </si>
  <si>
    <t>POCITANIE PRETEKAROV SEKTOR   B</t>
  </si>
  <si>
    <t>POCITANIE PRETEKAROV SEKTOR   C</t>
  </si>
  <si>
    <t>POCITANIE PRETEKAROV SEKTOR   D</t>
  </si>
  <si>
    <t>diskval</t>
  </si>
  <si>
    <t>meno ucastnika C5</t>
  </si>
  <si>
    <t xml:space="preserve"> V Ý S L E D K Y    D R U Ž S T I E V  P O   P R V O M  D V O J K O L E</t>
  </si>
  <si>
    <t>Pretekár1</t>
  </si>
  <si>
    <t>Pretekár2</t>
  </si>
  <si>
    <t>Pretekár3</t>
  </si>
  <si>
    <t>Pretekár4</t>
  </si>
  <si>
    <t>Pretekár5</t>
  </si>
  <si>
    <t>Pretekár6</t>
  </si>
  <si>
    <t>Pretekár7</t>
  </si>
  <si>
    <t>Pretekár8</t>
  </si>
  <si>
    <t>číslo reg.preukazu</t>
  </si>
  <si>
    <t>Vladimír Freund</t>
  </si>
  <si>
    <t>Norbert Németh</t>
  </si>
  <si>
    <t>TRESTY</t>
  </si>
  <si>
    <t>D</t>
  </si>
  <si>
    <t>Z</t>
  </si>
  <si>
    <t>C</t>
  </si>
  <si>
    <t>diskvalifikovaný</t>
  </si>
  <si>
    <t>žltá karta</t>
  </si>
  <si>
    <t>červená karta</t>
  </si>
  <si>
    <t>prazdna bunka</t>
  </si>
  <si>
    <t>CELKOVÉ PORADIE</t>
  </si>
  <si>
    <t>Súčet umiestnení</t>
  </si>
  <si>
    <t>CIPS Body</t>
  </si>
  <si>
    <t xml:space="preserve"> CELKOVE PORADIE</t>
  </si>
  <si>
    <t>Martin Slezák</t>
  </si>
  <si>
    <t>Pavel Madro</t>
  </si>
  <si>
    <t>Vladimír Buchan</t>
  </si>
  <si>
    <t>Pavel Brašeň</t>
  </si>
  <si>
    <t>Tomáš Németh</t>
  </si>
  <si>
    <t>Peter Hrubiak</t>
  </si>
  <si>
    <t>Milan Gažo</t>
  </si>
  <si>
    <t>Zoltán Nagy</t>
  </si>
  <si>
    <t>Jaroslav Haššo</t>
  </si>
  <si>
    <t>Branislav Kriška</t>
  </si>
  <si>
    <t>Martin Haššo</t>
  </si>
  <si>
    <t>Milan Zelenák</t>
  </si>
  <si>
    <t>Pavol Matula</t>
  </si>
  <si>
    <t>Milan Melichar</t>
  </si>
  <si>
    <t>Alexander Pónya</t>
  </si>
  <si>
    <t>Milan Michlík</t>
  </si>
  <si>
    <t>Peter Labát</t>
  </si>
  <si>
    <t>Marián Hasoň</t>
  </si>
  <si>
    <t>Ján Lantaj</t>
  </si>
  <si>
    <t>Marek Gergel</t>
  </si>
  <si>
    <t>Lubomír Krekáč</t>
  </si>
  <si>
    <t>Peter Králik</t>
  </si>
  <si>
    <t>Peter Baránek</t>
  </si>
  <si>
    <t>Rastislav Dudr</t>
  </si>
  <si>
    <t>Jozef Gyukovits</t>
  </si>
  <si>
    <t>Štefan Pupák</t>
  </si>
  <si>
    <t>Pavol Kovács</t>
  </si>
  <si>
    <t>Jozef Vígh ml.</t>
  </si>
  <si>
    <t>Jozef Vígh st.</t>
  </si>
  <si>
    <t>Richard Bartakovics</t>
  </si>
  <si>
    <t>Juraj Bartakovics</t>
  </si>
  <si>
    <t>Attila Jarábek</t>
  </si>
  <si>
    <t>Daniel Thuroczy</t>
  </si>
  <si>
    <t>Peter Hašuk</t>
  </si>
  <si>
    <t>Miloš Galgóci ml.</t>
  </si>
  <si>
    <t>Kristián Szikonya</t>
  </si>
  <si>
    <t>Ján Tárnok</t>
  </si>
  <si>
    <t>Dávid Kopinec</t>
  </si>
  <si>
    <t>Gabriel Drozdík</t>
  </si>
  <si>
    <t>Pavol Dóka</t>
  </si>
  <si>
    <t>Milan Pálinkaš</t>
  </si>
  <si>
    <t>Peter Bendík</t>
  </si>
  <si>
    <t>Ján Grecula</t>
  </si>
  <si>
    <t>Karol Polák</t>
  </si>
  <si>
    <t>Milan Štefan</t>
  </si>
  <si>
    <t>1. Liga  LRU - Fee</t>
  </si>
  <si>
    <t>Ivan Perbecký</t>
  </si>
  <si>
    <t>Alex. Tomanovics</t>
  </si>
  <si>
    <t>Hlavný rozhodca : Miloslav Procházka                      Garant RADY : Ján  Lantaj                 Riaditeľ preteku : Viliam  Ottinger</t>
  </si>
  <si>
    <r>
      <t xml:space="preserve"> </t>
    </r>
    <r>
      <rPr>
        <sz val="14"/>
        <rFont val="Times New Roman"/>
        <family val="1"/>
        <charset val="238"/>
      </rPr>
      <t>Miesto preteku</t>
    </r>
    <r>
      <rPr>
        <b/>
        <sz val="14"/>
        <rFont val="Times New Roman"/>
        <family val="1"/>
        <charset val="238"/>
      </rPr>
      <t xml:space="preserve">: Hlohovec Váh č. 4 Madunický kanál        </t>
    </r>
    <r>
      <rPr>
        <sz val="14"/>
        <rFont val="Times New Roman"/>
        <family val="1"/>
        <charset val="238"/>
      </rPr>
      <t xml:space="preserve"> Dátum : 6. 9. 2014</t>
    </r>
    <r>
      <rPr>
        <b/>
        <sz val="14"/>
        <rFont val="Times New Roman"/>
        <family val="1"/>
        <charset val="238"/>
      </rPr>
      <t xml:space="preserve">     </t>
    </r>
    <r>
      <rPr>
        <sz val="14"/>
        <rFont val="Times New Roman"/>
        <family val="1"/>
        <charset val="238"/>
      </rPr>
      <t>Poradie preteku</t>
    </r>
    <r>
      <rPr>
        <b/>
        <sz val="14"/>
        <rFont val="Times New Roman"/>
        <family val="1"/>
        <charset val="238"/>
      </rPr>
      <t xml:space="preserve">:  </t>
    </r>
    <r>
      <rPr>
        <b/>
        <sz val="16"/>
        <rFont val="Times New Roman"/>
        <family val="1"/>
        <charset val="238"/>
      </rPr>
      <t xml:space="preserve">  3 </t>
    </r>
    <r>
      <rPr>
        <b/>
        <sz val="20"/>
        <rFont val="Times New Roman"/>
        <family val="1"/>
        <charset val="238"/>
      </rPr>
      <t xml:space="preserve">    </t>
    </r>
  </si>
  <si>
    <t>Pretek č. 3</t>
  </si>
  <si>
    <t>Pretek č. 4</t>
  </si>
  <si>
    <t>Umiest- nenie</t>
  </si>
  <si>
    <t>Pora-  die</t>
  </si>
  <si>
    <t>Hlavný rozhodca : Miloslav PROCHÁZKA                      Garant RADY :   Ján  LANTAJ              Riaditeľ preteku : Viliam  OTTINGER</t>
  </si>
  <si>
    <t xml:space="preserve"> V Ý S L E D K Y    D R U Ž S T I E V       L R U  -  F e e d e r      2 0 1 4</t>
  </si>
  <si>
    <t>Dominik Gaža</t>
  </si>
  <si>
    <t>Miesto</t>
  </si>
  <si>
    <t>Meno a priezvisko</t>
  </si>
  <si>
    <t>Družstvo</t>
  </si>
  <si>
    <t>Váha v g.</t>
  </si>
  <si>
    <t>Podpis</t>
  </si>
  <si>
    <t>por.</t>
  </si>
  <si>
    <t>Vedúci skupiny pre váženie :</t>
  </si>
  <si>
    <t>.........................................................</t>
  </si>
  <si>
    <t>por</t>
  </si>
  <si>
    <t>meno</t>
  </si>
  <si>
    <r>
      <rPr>
        <sz val="14"/>
        <rFont val="Times New Roman"/>
        <family val="1"/>
        <charset val="238"/>
      </rPr>
      <t xml:space="preserve">Dátum : </t>
    </r>
    <r>
      <rPr>
        <b/>
        <sz val="14"/>
        <rFont val="Times New Roman"/>
        <family val="1"/>
        <charset val="238"/>
      </rPr>
      <t xml:space="preserve"> </t>
    </r>
    <r>
      <rPr>
        <b/>
        <sz val="16"/>
        <rFont val="Times New Roman"/>
        <family val="1"/>
        <charset val="238"/>
      </rPr>
      <t>7.9.2014</t>
    </r>
  </si>
  <si>
    <r>
      <rPr>
        <sz val="14"/>
        <rFont val="Times New Roman"/>
        <family val="1"/>
        <charset val="238"/>
      </rPr>
      <t>Poradie preteku:</t>
    </r>
    <r>
      <rPr>
        <b/>
        <sz val="14"/>
        <rFont val="Times New Roman"/>
        <family val="1"/>
        <charset val="238"/>
      </rPr>
      <t xml:space="preserve">       </t>
    </r>
    <r>
      <rPr>
        <b/>
        <sz val="16"/>
        <rFont val="Times New Roman"/>
        <family val="1"/>
        <charset val="238"/>
      </rPr>
      <t>4</t>
    </r>
    <r>
      <rPr>
        <b/>
        <sz val="20"/>
        <rFont val="Times New Roman"/>
        <family val="1"/>
        <charset val="238"/>
      </rPr>
      <t xml:space="preserve"> </t>
    </r>
  </si>
  <si>
    <r>
      <rPr>
        <sz val="12"/>
        <rFont val="Times New Roman"/>
        <family val="1"/>
        <charset val="238"/>
      </rPr>
      <t>Miesto preteku</t>
    </r>
    <r>
      <rPr>
        <b/>
        <sz val="12"/>
        <rFont val="Times New Roman"/>
        <family val="1"/>
        <charset val="238"/>
      </rPr>
      <t>: Hlohovec Váh č. 4 Madunický kanál</t>
    </r>
  </si>
  <si>
    <t>Jozef Gyurkovits</t>
  </si>
  <si>
    <t>Vladimír Lieskay</t>
  </si>
  <si>
    <t>Jednotlivci II</t>
  </si>
  <si>
    <t>Jednotlivci III</t>
  </si>
  <si>
    <t>Váženie   sektor  " A "    pretek č. 1</t>
  </si>
  <si>
    <t>Dátum: 3.10.2015</t>
  </si>
  <si>
    <t>Miesto preteku: Bytča</t>
  </si>
  <si>
    <t>Váženie   sektor  " B "    pretek č. 1</t>
  </si>
  <si>
    <t>Váženie   sektor  " C "    pretek č. 1</t>
  </si>
  <si>
    <t>Váženie   sektor  " D "    pretek č. 1</t>
  </si>
  <si>
    <t>Váženie   sektor  " A "    pretek č. 2</t>
  </si>
  <si>
    <t>Váženie   sektor  " D "    pretek č. 2</t>
  </si>
  <si>
    <t>Váženie   sektor  " C "    pretek č. 2</t>
  </si>
  <si>
    <t>Váženie   sektor  " B "    pretek č. 2</t>
  </si>
  <si>
    <t>P1</t>
  </si>
  <si>
    <t>P2</t>
  </si>
  <si>
    <t>CIPS           Body</t>
  </si>
  <si>
    <t>Jednotlivci I</t>
  </si>
  <si>
    <t>Váženie   sektor  " A "    pretek č.3</t>
  </si>
  <si>
    <t xml:space="preserve">LRU - </t>
  </si>
  <si>
    <t>LRU</t>
  </si>
  <si>
    <r>
      <t xml:space="preserve"> </t>
    </r>
    <r>
      <rPr>
        <sz val="14"/>
        <rFont val="Times New Roman"/>
        <family val="1"/>
        <charset val="238"/>
      </rPr>
      <t>Miesto preteku</t>
    </r>
    <r>
      <rPr>
        <b/>
        <sz val="14"/>
        <rFont val="Times New Roman"/>
        <family val="1"/>
        <charset val="238"/>
      </rPr>
      <t xml:space="preserve">:        </t>
    </r>
    <r>
      <rPr>
        <sz val="14"/>
        <rFont val="Times New Roman"/>
        <family val="1"/>
        <charset val="238"/>
      </rPr>
      <t xml:space="preserve"> Dátum : </t>
    </r>
    <r>
      <rPr>
        <b/>
        <sz val="14"/>
        <rFont val="Times New Roman"/>
        <family val="1"/>
        <charset val="238"/>
      </rPr>
      <t xml:space="preserve">                         </t>
    </r>
    <r>
      <rPr>
        <sz val="14"/>
        <rFont val="Times New Roman"/>
        <family val="1"/>
        <charset val="238"/>
      </rPr>
      <t>Poradie preteku</t>
    </r>
    <r>
      <rPr>
        <b/>
        <sz val="14"/>
        <rFont val="Times New Roman"/>
        <family val="1"/>
        <charset val="238"/>
      </rPr>
      <t>:     5</t>
    </r>
    <r>
      <rPr>
        <b/>
        <sz val="20"/>
        <rFont val="Times New Roman"/>
        <family val="1"/>
        <charset val="238"/>
      </rPr>
      <t xml:space="preserve"> </t>
    </r>
  </si>
  <si>
    <t xml:space="preserve">Hlavný rozhodca :               Garant RADY :        Riaditeľ preteku :  </t>
  </si>
  <si>
    <t xml:space="preserve">LRU </t>
  </si>
  <si>
    <r>
      <t xml:space="preserve"> </t>
    </r>
    <r>
      <rPr>
        <sz val="14"/>
        <rFont val="Times New Roman"/>
        <family val="1"/>
        <charset val="238"/>
      </rPr>
      <t>Miesto preteku</t>
    </r>
    <r>
      <rPr>
        <b/>
        <sz val="14"/>
        <rFont val="Times New Roman"/>
        <family val="1"/>
        <charset val="238"/>
      </rPr>
      <t xml:space="preserve">:         </t>
    </r>
    <r>
      <rPr>
        <sz val="14"/>
        <rFont val="Times New Roman"/>
        <family val="1"/>
        <charset val="238"/>
      </rPr>
      <t xml:space="preserve"> Dátum : </t>
    </r>
    <r>
      <rPr>
        <b/>
        <sz val="14"/>
        <rFont val="Times New Roman"/>
        <family val="1"/>
        <charset val="238"/>
      </rPr>
      <t xml:space="preserve">                       </t>
    </r>
    <r>
      <rPr>
        <sz val="14"/>
        <rFont val="Times New Roman"/>
        <family val="1"/>
        <charset val="238"/>
      </rPr>
      <t>Poradie preteku</t>
    </r>
    <r>
      <rPr>
        <b/>
        <sz val="14"/>
        <rFont val="Times New Roman"/>
        <family val="1"/>
        <charset val="238"/>
      </rPr>
      <t>:    6</t>
    </r>
    <r>
      <rPr>
        <b/>
        <sz val="20"/>
        <rFont val="Times New Roman"/>
        <family val="1"/>
        <charset val="238"/>
      </rPr>
      <t xml:space="preserve"> </t>
    </r>
  </si>
  <si>
    <t>Hlavný rozhodca :                    Garant RADY :     Riaditeľ preteku : .</t>
  </si>
  <si>
    <t>Galanta               RYPOMIX</t>
  </si>
  <si>
    <t>Ladislav Ješ</t>
  </si>
  <si>
    <t>Denis Rovenský</t>
  </si>
  <si>
    <t>Ivan Rovenský</t>
  </si>
  <si>
    <t>Dávid Óvári</t>
  </si>
  <si>
    <t>Kristián Óvári</t>
  </si>
  <si>
    <t>Humenné</t>
  </si>
  <si>
    <t>Jaroslav Dutko</t>
  </si>
  <si>
    <t>Rastislav Duda</t>
  </si>
  <si>
    <t>Vladimír Buček</t>
  </si>
  <si>
    <t>Michal Danko</t>
  </si>
  <si>
    <t>Štefan Duc</t>
  </si>
  <si>
    <t>Matúš Buček</t>
  </si>
  <si>
    <t>Dušan Burdza</t>
  </si>
  <si>
    <t>Lučenec</t>
  </si>
  <si>
    <t>Jaroslav Líška st.</t>
  </si>
  <si>
    <t>Jaroslav Líška ml.</t>
  </si>
  <si>
    <t>Ladislav Kusnyír</t>
  </si>
  <si>
    <t>Ján Marcinek</t>
  </si>
  <si>
    <t>Miroslav Látka</t>
  </si>
  <si>
    <t>Pavol Košáň</t>
  </si>
  <si>
    <t>Jozef Václavek</t>
  </si>
  <si>
    <t>Nová Baňa</t>
  </si>
  <si>
    <t>Matej Buška</t>
  </si>
  <si>
    <t>Marián Lisičan</t>
  </si>
  <si>
    <t>Peter Lisičan</t>
  </si>
  <si>
    <t>Radoslav Jakubík</t>
  </si>
  <si>
    <t>Branislav Šramka</t>
  </si>
  <si>
    <t>Branislav Hudec</t>
  </si>
  <si>
    <t>Ľudovít Sýkora</t>
  </si>
  <si>
    <t>Marek Fáber</t>
  </si>
  <si>
    <t>Prešov B</t>
  </si>
  <si>
    <t>Peter Majdák</t>
  </si>
  <si>
    <t>Peter Zborovjan</t>
  </si>
  <si>
    <t>Marián Longauer</t>
  </si>
  <si>
    <t>Juraj Sajdák</t>
  </si>
  <si>
    <t>Marek Rešetár</t>
  </si>
  <si>
    <t>Marek Zborovjan</t>
  </si>
  <si>
    <t>Lee Clarke</t>
  </si>
  <si>
    <t>Ružomberok</t>
  </si>
  <si>
    <t>Maroš Cibulka</t>
  </si>
  <si>
    <t>Martina Cibulková</t>
  </si>
  <si>
    <t>Miroslav Kosmeľ</t>
  </si>
  <si>
    <t>Ľuboslav Mihálik</t>
  </si>
  <si>
    <t>Martin Maslo</t>
  </si>
  <si>
    <t>Róbert Kňazovický</t>
  </si>
  <si>
    <t>ŽK do 21.9.2022</t>
  </si>
  <si>
    <t>Sabinov</t>
  </si>
  <si>
    <t>Ján Matola</t>
  </si>
  <si>
    <t>Ľubomír Ivančík</t>
  </si>
  <si>
    <t>Július Forgáč st.</t>
  </si>
  <si>
    <t>Štefan Dvorščak</t>
  </si>
  <si>
    <t>Karol Leššo</t>
  </si>
  <si>
    <t>Spišská Nová Ves                      Spiš fish</t>
  </si>
  <si>
    <t>Michal Pacák</t>
  </si>
  <si>
    <t>Slavomír Oreško</t>
  </si>
  <si>
    <t>Miloš Oreško</t>
  </si>
  <si>
    <t>Rastislav Staňa</t>
  </si>
  <si>
    <t>Július Vlk</t>
  </si>
  <si>
    <t>Miroslava Krivjanská</t>
  </si>
  <si>
    <t>Šaľa                            Maver</t>
  </si>
  <si>
    <t>Zdenko Tuška</t>
  </si>
  <si>
    <t>Eva Cibulková</t>
  </si>
  <si>
    <t>Emil Raschman</t>
  </si>
  <si>
    <t>Timotej Minárik</t>
  </si>
  <si>
    <t>Alexander Papp</t>
  </si>
  <si>
    <t>Miroslav Janek</t>
  </si>
  <si>
    <t>Veľké Kapušany         Maros Mix Tubertíny</t>
  </si>
  <si>
    <t>Bartolomej Fleischer</t>
  </si>
  <si>
    <t>Jaroslav Galgán</t>
  </si>
  <si>
    <t>Karol Petőcz</t>
  </si>
  <si>
    <t>Zoltán Magyar</t>
  </si>
  <si>
    <t>János Robert Péceli</t>
  </si>
  <si>
    <t>Peter Timko</t>
  </si>
  <si>
    <t>Martin Rusnák</t>
  </si>
  <si>
    <t>vedúci Vernársky</t>
  </si>
  <si>
    <t>Veľký Krtíš</t>
  </si>
  <si>
    <t>Jaroslav Kanász</t>
  </si>
  <si>
    <t>Slavomír Kanász</t>
  </si>
  <si>
    <t>Marián Líškay</t>
  </si>
  <si>
    <t>Igor Líškay</t>
  </si>
  <si>
    <t>Róbert Repa</t>
  </si>
  <si>
    <t>Matej  Bella</t>
  </si>
  <si>
    <t>Tomáš Hubočan</t>
  </si>
  <si>
    <t xml:space="preserve">Zvolen </t>
  </si>
  <si>
    <t>Milan Pavlovský</t>
  </si>
  <si>
    <t>Eva Jančošková</t>
  </si>
  <si>
    <t>Slavomír Mihálik</t>
  </si>
  <si>
    <t>Peter Kohút</t>
  </si>
  <si>
    <t>Ján Kamenský</t>
  </si>
  <si>
    <t>Lőrinz Dénes</t>
  </si>
  <si>
    <t>Igor Michálek</t>
  </si>
  <si>
    <t>ŽK do 31.7.2022</t>
  </si>
  <si>
    <t>Žilina                          Vagón klub</t>
  </si>
  <si>
    <t>Jozef Valášek</t>
  </si>
  <si>
    <t>Martin Valášek</t>
  </si>
  <si>
    <t>Karol Matyas</t>
  </si>
  <si>
    <t>Martin Rajman</t>
  </si>
  <si>
    <t>Pavol Rajtek</t>
  </si>
  <si>
    <t>Bánovce nad Bebravou Drym Tim</t>
  </si>
  <si>
    <t>Michal Demčák</t>
  </si>
  <si>
    <t>Michal Petrulák</t>
  </si>
  <si>
    <t>Martin Petrulák</t>
  </si>
  <si>
    <t>Lukáš Kubečka</t>
  </si>
  <si>
    <t>Igor Krajčík</t>
  </si>
  <si>
    <t>aa</t>
  </si>
  <si>
    <t>ab</t>
  </si>
  <si>
    <t>ac</t>
  </si>
  <si>
    <t>ad</t>
  </si>
  <si>
    <t>ba</t>
  </si>
  <si>
    <t>bb</t>
  </si>
  <si>
    <t>bc</t>
  </si>
  <si>
    <t>bd</t>
  </si>
  <si>
    <t>ca</t>
  </si>
  <si>
    <t>cb</t>
  </si>
  <si>
    <t>cc</t>
  </si>
  <si>
    <t>cd</t>
  </si>
  <si>
    <t xml:space="preserve">Miesto preteku: </t>
  </si>
  <si>
    <t xml:space="preserve">Dátum: </t>
  </si>
  <si>
    <t>Miesto preteku:</t>
  </si>
  <si>
    <t>Dátum:</t>
  </si>
  <si>
    <t>Váženie   sektor  " B "    pretek č.3</t>
  </si>
  <si>
    <t>Váženie   sektor  " C "    pretek č. 3</t>
  </si>
  <si>
    <t>Váženie   sektor  " D "    pretek č. 3</t>
  </si>
  <si>
    <t>Váženie   sektor  " A "    pretek č.4</t>
  </si>
  <si>
    <t>Váženie   sektor  " B "    pretek č. 4</t>
  </si>
  <si>
    <t>Váženie   sektor  " C "    pretek č. 4</t>
  </si>
  <si>
    <t>Váženie   sektor  " D "    pretek č. 4</t>
  </si>
  <si>
    <t>Váženie   sektor  " A "    pretek č.5</t>
  </si>
  <si>
    <t>Váženie   sektor  " B "    pretek č. 5</t>
  </si>
  <si>
    <t>Váženie   sektor  " C "    pretek č. 5</t>
  </si>
  <si>
    <t>Váženie   sektor  " D "    pretek č. 5</t>
  </si>
  <si>
    <t>Váženie   sektor  " A "    pretek č.6</t>
  </si>
  <si>
    <t>Váženie   sektor  " C "    pretek č. 6</t>
  </si>
  <si>
    <t>Váženie   sektor  " D "    pretek č. 6</t>
  </si>
  <si>
    <t>Váženie   sektor  " B "    pretek č.6</t>
  </si>
  <si>
    <t>OZ  SRZ</t>
  </si>
  <si>
    <t>Názov družstva OZ SRZ</t>
  </si>
  <si>
    <t xml:space="preserve">LRU-PL 2.liga </t>
  </si>
  <si>
    <r>
      <t xml:space="preserve"> </t>
    </r>
    <r>
      <rPr>
        <sz val="14"/>
        <rFont val="Times New Roman"/>
        <family val="1"/>
        <charset val="238"/>
      </rPr>
      <t>Miesto preteku</t>
    </r>
    <r>
      <rPr>
        <b/>
        <sz val="14"/>
        <rFont val="Times New Roman"/>
        <family val="1"/>
        <charset val="238"/>
      </rPr>
      <t xml:space="preserve">:  VN Môťová     </t>
    </r>
    <r>
      <rPr>
        <sz val="14"/>
        <rFont val="Times New Roman"/>
        <family val="1"/>
        <charset val="238"/>
      </rPr>
      <t xml:space="preserve">      Dátum :</t>
    </r>
    <r>
      <rPr>
        <b/>
        <sz val="14"/>
        <rFont val="Times New Roman"/>
        <family val="1"/>
        <charset val="238"/>
      </rPr>
      <t xml:space="preserve">   22.05.2021                   </t>
    </r>
    <r>
      <rPr>
        <sz val="14"/>
        <rFont val="Times New Roman"/>
        <family val="1"/>
        <charset val="238"/>
      </rPr>
      <t>Poradie preteku</t>
    </r>
    <r>
      <rPr>
        <b/>
        <sz val="14"/>
        <rFont val="Times New Roman"/>
        <family val="1"/>
        <charset val="238"/>
      </rPr>
      <t>:       1</t>
    </r>
    <r>
      <rPr>
        <b/>
        <sz val="20"/>
        <rFont val="Times New Roman"/>
        <family val="1"/>
        <charset val="238"/>
      </rPr>
      <t xml:space="preserve"> </t>
    </r>
  </si>
  <si>
    <t xml:space="preserve">Hlavný rozhodca :    Peter Bielik                Garant RADY :  Ľuboš Krupička      Riaditeľ preteku :  </t>
  </si>
  <si>
    <t>LRU -PL2.liga</t>
  </si>
  <si>
    <r>
      <t xml:space="preserve"> </t>
    </r>
    <r>
      <rPr>
        <sz val="14"/>
        <rFont val="Times New Roman"/>
        <family val="1"/>
        <charset val="238"/>
      </rPr>
      <t>Miesto preteku</t>
    </r>
    <r>
      <rPr>
        <b/>
        <sz val="14"/>
        <rFont val="Times New Roman"/>
        <family val="1"/>
        <charset val="238"/>
      </rPr>
      <t xml:space="preserve">: VN Môťová          </t>
    </r>
    <r>
      <rPr>
        <sz val="14"/>
        <rFont val="Times New Roman"/>
        <family val="1"/>
        <charset val="238"/>
      </rPr>
      <t xml:space="preserve"> Dátum :</t>
    </r>
    <r>
      <rPr>
        <b/>
        <sz val="14"/>
        <rFont val="Times New Roman"/>
        <family val="1"/>
        <charset val="238"/>
      </rPr>
      <t xml:space="preserve">   23.05.2021                      </t>
    </r>
    <r>
      <rPr>
        <sz val="14"/>
        <rFont val="Times New Roman"/>
        <family val="1"/>
        <charset val="238"/>
      </rPr>
      <t>Poradie preteku</t>
    </r>
    <r>
      <rPr>
        <b/>
        <sz val="14"/>
        <rFont val="Times New Roman"/>
        <family val="1"/>
        <charset val="238"/>
      </rPr>
      <t>:       2</t>
    </r>
    <r>
      <rPr>
        <b/>
        <sz val="20"/>
        <rFont val="Times New Roman"/>
        <family val="1"/>
        <charset val="238"/>
      </rPr>
      <t xml:space="preserve"> </t>
    </r>
  </si>
  <si>
    <t xml:space="preserve">Hlavný rozhodca :  Peter Bielik                 Garant RADY :  Ľuboš Krupička      Riaditeľ preteku :  </t>
  </si>
  <si>
    <t>Gábor Papp</t>
  </si>
  <si>
    <t>Ivan Cibulka</t>
  </si>
  <si>
    <t>Radovan Máčaj</t>
  </si>
  <si>
    <t>Forhondy</t>
  </si>
  <si>
    <r>
      <t xml:space="preserve"> </t>
    </r>
    <r>
      <rPr>
        <sz val="14"/>
        <rFont val="Times New Roman"/>
        <family val="1"/>
        <charset val="238"/>
      </rPr>
      <t>Miesto preteku</t>
    </r>
    <r>
      <rPr>
        <b/>
        <sz val="14"/>
        <rFont val="Times New Roman"/>
        <family val="1"/>
        <charset val="238"/>
      </rPr>
      <t xml:space="preserve">: VN Slňava Piešťany     </t>
    </r>
    <r>
      <rPr>
        <sz val="14"/>
        <rFont val="Times New Roman"/>
        <family val="1"/>
        <charset val="238"/>
      </rPr>
      <t xml:space="preserve"> Dátum : 10.7.2021</t>
    </r>
    <r>
      <rPr>
        <b/>
        <sz val="14"/>
        <rFont val="Times New Roman"/>
        <family val="1"/>
        <charset val="238"/>
      </rPr>
      <t xml:space="preserve">                         </t>
    </r>
    <r>
      <rPr>
        <sz val="14"/>
        <rFont val="Times New Roman"/>
        <family val="1"/>
        <charset val="238"/>
      </rPr>
      <t>Poradie preteku</t>
    </r>
    <r>
      <rPr>
        <b/>
        <sz val="14"/>
        <rFont val="Times New Roman"/>
        <family val="1"/>
        <charset val="238"/>
      </rPr>
      <t>:     3</t>
    </r>
    <r>
      <rPr>
        <b/>
        <sz val="20"/>
        <rFont val="Times New Roman"/>
        <family val="1"/>
        <charset val="238"/>
      </rPr>
      <t xml:space="preserve"> </t>
    </r>
  </si>
  <si>
    <t>Hlavný rozhodca : Pavol Kubiš                                  Garant RADY : Ľuboš Krupička                          Riaditeľ preteku :  Zdenko Tuška</t>
  </si>
  <si>
    <r>
      <t xml:space="preserve"> </t>
    </r>
    <r>
      <rPr>
        <sz val="14"/>
        <rFont val="Times New Roman"/>
        <family val="1"/>
        <charset val="238"/>
      </rPr>
      <t>Miesto preteku</t>
    </r>
    <r>
      <rPr>
        <b/>
        <sz val="14"/>
        <rFont val="Times New Roman"/>
        <family val="1"/>
        <charset val="238"/>
      </rPr>
      <t xml:space="preserve">: VN Slňava Piešťany          </t>
    </r>
    <r>
      <rPr>
        <sz val="14"/>
        <rFont val="Times New Roman"/>
        <family val="1"/>
        <charset val="238"/>
      </rPr>
      <t xml:space="preserve"> Dátum : 11.7.2021</t>
    </r>
    <r>
      <rPr>
        <b/>
        <sz val="14"/>
        <rFont val="Times New Roman"/>
        <family val="1"/>
        <charset val="238"/>
      </rPr>
      <t xml:space="preserve">                         </t>
    </r>
    <r>
      <rPr>
        <sz val="14"/>
        <rFont val="Times New Roman"/>
        <family val="1"/>
        <charset val="238"/>
      </rPr>
      <t>Poradie preteku</t>
    </r>
    <r>
      <rPr>
        <b/>
        <sz val="14"/>
        <rFont val="Times New Roman"/>
        <family val="1"/>
        <charset val="238"/>
      </rPr>
      <t>:      4</t>
    </r>
    <r>
      <rPr>
        <b/>
        <sz val="20"/>
        <rFont val="Times New Roman"/>
        <family val="1"/>
        <charset val="238"/>
      </rPr>
      <t xml:space="preserve"> </t>
    </r>
  </si>
  <si>
    <t>Dátum: 10.7.2021</t>
  </si>
  <si>
    <t>Miesto preteku: VN Slňava Piešťany</t>
  </si>
  <si>
    <t>Dátum: 11.7.2021</t>
  </si>
  <si>
    <t>LRU - Plávaná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</si>
</sst>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9" x14ac:knownFonts="1">
    <font>
      <sz val="10"/>
      <name val="Arial"/>
      <charset val="238"/>
    </font>
    <font>
      <b/>
      <sz val="14"/>
      <name val="Times New Roman"/>
      <family val="1"/>
      <charset val="238"/>
    </font>
    <font>
      <b/>
      <sz val="11"/>
      <name val="Times New Roman"/>
      <family val="1"/>
      <charset val="238"/>
    </font>
    <font>
      <b/>
      <sz val="12"/>
      <name val="Times New Roman"/>
      <family val="1"/>
      <charset val="238"/>
    </font>
    <font>
      <b/>
      <sz val="10"/>
      <name val="Times New Roman"/>
      <family val="1"/>
      <charset val="238"/>
    </font>
    <font>
      <b/>
      <sz val="18"/>
      <name val="Times New Roman"/>
      <family val="1"/>
      <charset val="238"/>
    </font>
    <font>
      <sz val="14"/>
      <name val="Times New Roman"/>
      <family val="1"/>
      <charset val="238"/>
    </font>
    <font>
      <b/>
      <sz val="16"/>
      <name val="Times New Roman"/>
      <family val="1"/>
      <charset val="238"/>
    </font>
    <font>
      <b/>
      <sz val="13.4"/>
      <name val="Times New Roman"/>
      <family val="1"/>
      <charset val="238"/>
    </font>
    <font>
      <sz val="10"/>
      <name val="Times New Roman"/>
      <family val="1"/>
      <charset val="238"/>
    </font>
    <font>
      <sz val="11"/>
      <name val="Times New Roman"/>
      <family val="1"/>
      <charset val="238"/>
    </font>
    <font>
      <sz val="12"/>
      <name val="Times New Roman"/>
      <family val="1"/>
      <charset val="238"/>
    </font>
    <font>
      <sz val="18"/>
      <name val="Times New Roman"/>
      <family val="1"/>
      <charset val="238"/>
    </font>
    <font>
      <sz val="10"/>
      <name val="Arial"/>
      <family val="2"/>
      <charset val="238"/>
    </font>
    <font>
      <b/>
      <sz val="18"/>
      <name val="Arial"/>
      <family val="2"/>
      <charset val="238"/>
    </font>
    <font>
      <sz val="11"/>
      <name val="Arial"/>
      <family val="2"/>
      <charset val="238"/>
    </font>
    <font>
      <b/>
      <sz val="9"/>
      <name val="Times New Roman"/>
      <family val="1"/>
      <charset val="238"/>
    </font>
    <font>
      <b/>
      <sz val="26"/>
      <name val="Times New Roman"/>
      <family val="1"/>
      <charset val="238"/>
    </font>
    <font>
      <b/>
      <sz val="20"/>
      <name val="Times New Roman"/>
      <family val="1"/>
      <charset val="238"/>
    </font>
    <font>
      <sz val="8"/>
      <name val="Arial"/>
      <family val="2"/>
      <charset val="238"/>
    </font>
    <font>
      <b/>
      <sz val="10"/>
      <name val="Arial"/>
      <family val="2"/>
      <charset val="238"/>
    </font>
    <font>
      <sz val="12"/>
      <name val="Arial"/>
      <family val="2"/>
      <charset val="238"/>
    </font>
    <font>
      <b/>
      <sz val="20"/>
      <name val="Arial"/>
      <family val="2"/>
      <charset val="238"/>
    </font>
    <font>
      <sz val="14"/>
      <name val="Arial"/>
      <family val="2"/>
      <charset val="238"/>
    </font>
    <font>
      <b/>
      <sz val="24"/>
      <name val="Times New Roman"/>
      <family val="1"/>
      <charset val="238"/>
    </font>
    <font>
      <b/>
      <sz val="22"/>
      <name val="Times New Roman"/>
      <family val="1"/>
      <charset val="238"/>
    </font>
    <font>
      <sz val="16"/>
      <name val="Times New Roman"/>
      <family val="1"/>
      <charset val="238"/>
    </font>
    <font>
      <sz val="16"/>
      <name val="Arial"/>
      <family val="2"/>
      <charset val="238"/>
    </font>
    <font>
      <sz val="9"/>
      <name val="Arial"/>
      <family val="2"/>
      <charset val="238"/>
    </font>
  </fonts>
  <fills count="4">
    <fill>
      <patternFill patternType="none"/>
    </fill>
    <fill>
      <patternFill patternType="gray125"/>
    </fill>
    <fill>
      <patternFill patternType="solid">
        <fgColor rgb="FFFFFF00"/>
        <bgColor indexed="64"/>
      </patternFill>
    </fill>
    <fill>
      <patternFill patternType="solid">
        <fgColor rgb="FF3399FF"/>
        <bgColor indexed="64"/>
      </patternFill>
    </fill>
  </fills>
  <borders count="84">
    <border>
      <left/>
      <right/>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medium">
        <color indexed="64"/>
      </right>
      <top/>
      <bottom/>
      <diagonal/>
    </border>
    <border>
      <left/>
      <right style="thin">
        <color indexed="64"/>
      </right>
      <top style="double">
        <color indexed="64"/>
      </top>
      <bottom/>
      <diagonal/>
    </border>
    <border>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bottom style="thin">
        <color indexed="64"/>
      </bottom>
      <diagonal/>
    </border>
    <border>
      <left style="medium">
        <color indexed="64"/>
      </left>
      <right/>
      <top/>
      <bottom style="double">
        <color indexed="64"/>
      </bottom>
      <diagonal/>
    </border>
    <border>
      <left style="medium">
        <color indexed="64"/>
      </left>
      <right/>
      <top style="double">
        <color indexed="64"/>
      </top>
      <bottom style="thin">
        <color indexed="64"/>
      </bottom>
      <diagonal/>
    </border>
    <border>
      <left/>
      <right style="thin">
        <color indexed="64"/>
      </right>
      <top/>
      <bottom style="double">
        <color indexed="64"/>
      </bottom>
      <diagonal/>
    </border>
  </borders>
  <cellStyleXfs count="1">
    <xf numFmtId="0" fontId="0" fillId="0" borderId="0"/>
  </cellStyleXfs>
  <cellXfs count="321">
    <xf numFmtId="0" fontId="0" fillId="0" borderId="0" xfId="0"/>
    <xf numFmtId="0" fontId="4" fillId="0" borderId="0" xfId="0" applyFont="1"/>
    <xf numFmtId="0" fontId="4" fillId="0" borderId="1" xfId="0" applyFont="1" applyBorder="1" applyAlignment="1">
      <alignment horizontal="center" vertical="center"/>
    </xf>
    <xf numFmtId="0" fontId="4" fillId="0" borderId="0" xfId="0" applyFont="1" applyBorder="1"/>
    <xf numFmtId="0" fontId="4" fillId="0" borderId="2" xfId="0" applyFont="1" applyBorder="1" applyAlignment="1">
      <alignment horizontal="center" vertical="center"/>
    </xf>
    <xf numFmtId="0" fontId="4" fillId="0" borderId="0" xfId="0" applyFont="1" applyBorder="1" applyAlignment="1">
      <alignment horizontal="center" vertical="center"/>
    </xf>
    <xf numFmtId="0" fontId="2" fillId="0" borderId="0" xfId="0" applyFont="1" applyBorder="1" applyAlignment="1">
      <alignment horizontal="center" vertical="center"/>
    </xf>
    <xf numFmtId="0" fontId="4" fillId="0" borderId="3" xfId="0" applyFont="1" applyBorder="1" applyAlignment="1">
      <alignment horizontal="center" vertical="center"/>
    </xf>
    <xf numFmtId="0" fontId="0" fillId="0" borderId="0" xfId="0" applyBorder="1"/>
    <xf numFmtId="0" fontId="10" fillId="0" borderId="14" xfId="0" applyFont="1" applyBorder="1" applyAlignment="1">
      <alignment horizontal="center" vertical="center"/>
    </xf>
    <xf numFmtId="164" fontId="0" fillId="0" borderId="0" xfId="0" applyNumberFormat="1"/>
    <xf numFmtId="3" fontId="0" fillId="0" borderId="0" xfId="0" applyNumberFormat="1"/>
    <xf numFmtId="164" fontId="0" fillId="0" borderId="1" xfId="0" applyNumberFormat="1" applyBorder="1"/>
    <xf numFmtId="3" fontId="0" fillId="0" borderId="0" xfId="0" applyNumberFormat="1" applyBorder="1"/>
    <xf numFmtId="164" fontId="0" fillId="0" borderId="2" xfId="0" applyNumberFormat="1" applyBorder="1"/>
    <xf numFmtId="3" fontId="0" fillId="0" borderId="43" xfId="0" applyNumberFormat="1" applyBorder="1"/>
    <xf numFmtId="0" fontId="0" fillId="0" borderId="43" xfId="0" applyBorder="1"/>
    <xf numFmtId="1" fontId="0" fillId="0" borderId="1" xfId="0" applyNumberFormat="1" applyBorder="1"/>
    <xf numFmtId="3" fontId="13" fillId="0" borderId="0" xfId="0" applyNumberFormat="1" applyFont="1" applyBorder="1"/>
    <xf numFmtId="1" fontId="0" fillId="0" borderId="2" xfId="0" applyNumberFormat="1" applyBorder="1"/>
    <xf numFmtId="3" fontId="13" fillId="0" borderId="43" xfId="0" applyNumberFormat="1" applyFont="1" applyBorder="1"/>
    <xf numFmtId="0" fontId="13" fillId="0" borderId="0" xfId="0" applyFont="1"/>
    <xf numFmtId="164" fontId="20" fillId="0" borderId="25" xfId="0" applyNumberFormat="1" applyFont="1" applyBorder="1"/>
    <xf numFmtId="164" fontId="20" fillId="0" borderId="24" xfId="0" applyNumberFormat="1" applyFont="1" applyBorder="1"/>
    <xf numFmtId="0" fontId="20" fillId="0" borderId="25" xfId="0" applyFont="1" applyBorder="1"/>
    <xf numFmtId="0" fontId="20" fillId="0" borderId="24" xfId="0" applyFont="1" applyBorder="1"/>
    <xf numFmtId="0" fontId="11" fillId="0" borderId="0" xfId="0" applyFont="1" applyBorder="1" applyAlignment="1">
      <alignment horizontal="left"/>
    </xf>
    <xf numFmtId="0" fontId="10" fillId="0" borderId="13" xfId="0" applyFont="1" applyBorder="1" applyAlignment="1" applyProtection="1">
      <alignment horizontal="center" vertical="center"/>
      <protection locked="0" hidden="1"/>
    </xf>
    <xf numFmtId="0" fontId="10" fillId="0" borderId="14" xfId="0" applyFont="1" applyBorder="1" applyAlignment="1" applyProtection="1">
      <alignment horizontal="center" vertical="center"/>
      <protection locked="0" hidden="1"/>
    </xf>
    <xf numFmtId="3" fontId="13" fillId="0" borderId="0" xfId="0" applyNumberFormat="1" applyFont="1" applyFill="1" applyBorder="1"/>
    <xf numFmtId="0" fontId="0" fillId="0" borderId="0" xfId="0" applyFill="1" applyBorder="1"/>
    <xf numFmtId="164" fontId="20" fillId="0" borderId="25" xfId="0" applyNumberFormat="1" applyFont="1" applyFill="1" applyBorder="1"/>
    <xf numFmtId="164" fontId="10" fillId="0" borderId="5" xfId="0" applyNumberFormat="1" applyFont="1" applyBorder="1" applyAlignment="1" applyProtection="1">
      <alignment horizontal="center" vertical="center"/>
      <protection hidden="1"/>
    </xf>
    <xf numFmtId="0" fontId="2" fillId="0" borderId="35" xfId="0" applyFont="1" applyBorder="1" applyAlignment="1" applyProtection="1">
      <alignment horizontal="center" vertical="center" wrapText="1"/>
      <protection hidden="1"/>
    </xf>
    <xf numFmtId="164" fontId="4" fillId="0" borderId="33" xfId="0" applyNumberFormat="1" applyFont="1" applyBorder="1" applyAlignment="1" applyProtection="1">
      <alignment horizontal="center" vertical="center"/>
      <protection hidden="1"/>
    </xf>
    <xf numFmtId="3" fontId="4" fillId="0" borderId="31" xfId="0" applyNumberFormat="1" applyFont="1" applyBorder="1" applyAlignment="1" applyProtection="1">
      <alignment horizontal="center" vertical="center"/>
      <protection hidden="1"/>
    </xf>
    <xf numFmtId="0" fontId="4" fillId="0" borderId="32" xfId="0" applyFont="1" applyBorder="1" applyAlignment="1" applyProtection="1">
      <alignment horizontal="center" vertical="center"/>
      <protection hidden="1"/>
    </xf>
    <xf numFmtId="3" fontId="7" fillId="0" borderId="18" xfId="0" applyNumberFormat="1" applyFont="1" applyBorder="1" applyAlignment="1" applyProtection="1">
      <alignment horizontal="center" vertical="center"/>
      <protection hidden="1"/>
    </xf>
    <xf numFmtId="0" fontId="7" fillId="0" borderId="15" xfId="0" applyFont="1" applyBorder="1" applyAlignment="1" applyProtection="1">
      <alignment horizontal="center" vertical="center"/>
      <protection hidden="1"/>
    </xf>
    <xf numFmtId="0" fontId="17" fillId="0" borderId="6" xfId="0" applyFont="1" applyBorder="1" applyAlignment="1" applyProtection="1">
      <alignment horizontal="center" vertical="center"/>
      <protection hidden="1"/>
    </xf>
    <xf numFmtId="3" fontId="7" fillId="0" borderId="26" xfId="0" applyNumberFormat="1" applyFont="1" applyBorder="1" applyAlignment="1" applyProtection="1">
      <alignment horizontal="center" vertical="center"/>
      <protection hidden="1"/>
    </xf>
    <xf numFmtId="0" fontId="5" fillId="0" borderId="16" xfId="0" applyFont="1" applyBorder="1" applyAlignment="1" applyProtection="1">
      <alignment horizontal="center" vertical="center"/>
      <protection hidden="1"/>
    </xf>
    <xf numFmtId="164" fontId="1" fillId="0" borderId="34" xfId="0" applyNumberFormat="1" applyFont="1" applyBorder="1" applyAlignment="1" applyProtection="1">
      <alignment horizontal="center" vertical="center"/>
      <protection hidden="1"/>
    </xf>
    <xf numFmtId="3" fontId="1" fillId="0" borderId="20" xfId="0" applyNumberFormat="1" applyFont="1" applyBorder="1" applyAlignment="1" applyProtection="1">
      <alignment horizontal="center" vertical="center"/>
      <protection hidden="1"/>
    </xf>
    <xf numFmtId="0" fontId="5" fillId="0" borderId="62" xfId="0" applyFont="1" applyBorder="1" applyAlignment="1" applyProtection="1">
      <alignment horizontal="center" vertical="center"/>
      <protection hidden="1"/>
    </xf>
    <xf numFmtId="164" fontId="4" fillId="0" borderId="19" xfId="0" applyNumberFormat="1" applyFont="1" applyBorder="1" applyAlignment="1" applyProtection="1">
      <alignment horizontal="center" vertical="center"/>
      <protection hidden="1"/>
    </xf>
    <xf numFmtId="3" fontId="4" fillId="0" borderId="17" xfId="0" applyNumberFormat="1"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3" fontId="7" fillId="0" borderId="19" xfId="0" applyNumberFormat="1" applyFont="1" applyBorder="1" applyAlignment="1" applyProtection="1">
      <alignment horizontal="center" vertical="center"/>
      <protection hidden="1"/>
    </xf>
    <xf numFmtId="0" fontId="7" fillId="0" borderId="17" xfId="0" applyFont="1" applyBorder="1" applyAlignment="1" applyProtection="1">
      <alignment horizontal="center" vertical="center"/>
      <protection hidden="1"/>
    </xf>
    <xf numFmtId="0" fontId="17" fillId="0" borderId="7" xfId="0" applyFont="1" applyBorder="1" applyAlignment="1" applyProtection="1">
      <alignment horizontal="center" vertical="center"/>
      <protection hidden="1"/>
    </xf>
    <xf numFmtId="3" fontId="7" fillId="0" borderId="27" xfId="0" applyNumberFormat="1" applyFont="1" applyBorder="1" applyAlignment="1" applyProtection="1">
      <alignment horizontal="center" vertical="center"/>
      <protection hidden="1"/>
    </xf>
    <xf numFmtId="0" fontId="5" fillId="0" borderId="4" xfId="0" applyFont="1" applyBorder="1" applyAlignment="1" applyProtection="1">
      <alignment horizontal="center" vertical="center"/>
      <protection hidden="1"/>
    </xf>
    <xf numFmtId="164" fontId="1" fillId="0" borderId="18" xfId="0" applyNumberFormat="1" applyFont="1" applyBorder="1" applyAlignment="1" applyProtection="1">
      <alignment horizontal="center" vertical="center"/>
      <protection hidden="1"/>
    </xf>
    <xf numFmtId="3" fontId="1" fillId="0" borderId="17" xfId="0" applyNumberFormat="1" applyFont="1" applyBorder="1" applyAlignment="1" applyProtection="1">
      <alignment horizontal="center" vertical="center"/>
      <protection hidden="1"/>
    </xf>
    <xf numFmtId="0" fontId="7" fillId="0" borderId="27" xfId="0" applyNumberFormat="1" applyFont="1" applyBorder="1" applyAlignment="1" applyProtection="1">
      <alignment horizontal="center" vertical="center"/>
      <protection hidden="1"/>
    </xf>
    <xf numFmtId="0" fontId="2" fillId="0" borderId="36" xfId="0" applyFont="1" applyBorder="1" applyAlignment="1" applyProtection="1">
      <alignment horizontal="center" vertical="center" wrapText="1"/>
      <protection hidden="1"/>
    </xf>
    <xf numFmtId="3" fontId="4" fillId="0" borderId="14" xfId="0" applyNumberFormat="1" applyFont="1" applyBorder="1" applyAlignment="1" applyProtection="1">
      <alignment horizontal="center" vertical="center"/>
      <protection hidden="1"/>
    </xf>
    <xf numFmtId="0" fontId="4" fillId="0" borderId="24" xfId="0" applyFont="1" applyBorder="1" applyAlignment="1" applyProtection="1">
      <alignment horizontal="center" vertical="center"/>
      <protection hidden="1"/>
    </xf>
    <xf numFmtId="3" fontId="7" fillId="0" borderId="13" xfId="0" applyNumberFormat="1" applyFont="1" applyBorder="1" applyAlignment="1" applyProtection="1">
      <alignment horizontal="center" vertical="center"/>
      <protection hidden="1"/>
    </xf>
    <xf numFmtId="0" fontId="7" fillId="0" borderId="14" xfId="0" applyFont="1" applyBorder="1" applyAlignment="1" applyProtection="1">
      <alignment horizontal="center" vertical="center"/>
      <protection hidden="1"/>
    </xf>
    <xf numFmtId="0" fontId="17" fillId="0" borderId="8" xfId="0" applyFont="1" applyBorder="1" applyAlignment="1" applyProtection="1">
      <alignment horizontal="center" vertical="center"/>
      <protection hidden="1"/>
    </xf>
    <xf numFmtId="3" fontId="7" fillId="0" borderId="28" xfId="0" applyNumberFormat="1" applyFont="1" applyBorder="1" applyAlignment="1" applyProtection="1">
      <alignment horizontal="center" vertical="center"/>
      <protection hidden="1"/>
    </xf>
    <xf numFmtId="0" fontId="5" fillId="0" borderId="5" xfId="0" applyFont="1" applyBorder="1" applyAlignment="1" applyProtection="1">
      <alignment horizontal="center" vertical="center"/>
      <protection hidden="1"/>
    </xf>
    <xf numFmtId="164" fontId="1" fillId="0" borderId="21" xfId="0" applyNumberFormat="1" applyFont="1" applyBorder="1" applyAlignment="1" applyProtection="1">
      <alignment horizontal="center" vertical="center"/>
      <protection hidden="1"/>
    </xf>
    <xf numFmtId="3" fontId="1" fillId="0" borderId="22" xfId="0" applyNumberFormat="1" applyFont="1" applyBorder="1" applyAlignment="1" applyProtection="1">
      <alignment horizontal="center" vertical="center"/>
      <protection hidden="1"/>
    </xf>
    <xf numFmtId="0" fontId="9" fillId="0" borderId="9" xfId="0" applyFont="1" applyBorder="1" applyAlignment="1" applyProtection="1">
      <alignment horizontal="center" vertical="center"/>
      <protection hidden="1"/>
    </xf>
    <xf numFmtId="0" fontId="9" fillId="0" borderId="10" xfId="0" applyFont="1" applyBorder="1" applyAlignment="1" applyProtection="1">
      <alignment horizontal="center" vertical="center"/>
      <protection hidden="1"/>
    </xf>
    <xf numFmtId="0" fontId="9" fillId="0" borderId="11" xfId="0" applyFont="1" applyBorder="1" applyAlignment="1" applyProtection="1">
      <alignment horizontal="center" vertical="center"/>
      <protection hidden="1"/>
    </xf>
    <xf numFmtId="0" fontId="9" fillId="0" borderId="12" xfId="0" applyFont="1" applyBorder="1" applyAlignment="1" applyProtection="1">
      <alignment horizontal="center" vertical="center"/>
      <protection hidden="1"/>
    </xf>
    <xf numFmtId="164" fontId="4" fillId="0" borderId="13" xfId="0" applyNumberFormat="1" applyFont="1" applyBorder="1" applyAlignment="1" applyProtection="1">
      <alignment horizontal="center" vertical="center"/>
      <protection hidden="1"/>
    </xf>
    <xf numFmtId="0" fontId="13" fillId="0" borderId="47" xfId="0" applyFont="1" applyBorder="1"/>
    <xf numFmtId="0" fontId="13" fillId="0" borderId="20" xfId="0" applyFont="1" applyBorder="1"/>
    <xf numFmtId="0" fontId="13" fillId="0" borderId="48" xfId="0" applyFont="1" applyBorder="1"/>
    <xf numFmtId="0" fontId="0" fillId="0" borderId="21" xfId="0" applyBorder="1"/>
    <xf numFmtId="0" fontId="0" fillId="0" borderId="22" xfId="0" applyBorder="1"/>
    <xf numFmtId="0" fontId="0" fillId="0" borderId="49" xfId="0" applyBorder="1"/>
    <xf numFmtId="0" fontId="20" fillId="0" borderId="63" xfId="0" applyFont="1" applyBorder="1" applyAlignment="1">
      <alignment horizontal="center" vertical="center"/>
    </xf>
    <xf numFmtId="0" fontId="20" fillId="0" borderId="36" xfId="0" applyFont="1" applyBorder="1" applyAlignment="1">
      <alignment horizontal="center" vertical="center"/>
    </xf>
    <xf numFmtId="0" fontId="13" fillId="0" borderId="22" xfId="0" applyFont="1" applyBorder="1"/>
    <xf numFmtId="0" fontId="4" fillId="0" borderId="6" xfId="0" applyFont="1" applyBorder="1" applyAlignment="1" applyProtection="1">
      <alignment horizontal="center" vertical="center"/>
      <protection hidden="1"/>
    </xf>
    <xf numFmtId="0" fontId="10" fillId="0" borderId="32" xfId="0" applyFont="1" applyBorder="1" applyAlignment="1" applyProtection="1">
      <alignment horizontal="center" vertical="center"/>
      <protection locked="0" hidden="1"/>
    </xf>
    <xf numFmtId="3" fontId="4" fillId="0" borderId="32" xfId="0" applyNumberFormat="1" applyFont="1" applyBorder="1" applyAlignment="1" applyProtection="1">
      <alignment horizontal="center" vertical="center"/>
      <protection hidden="1"/>
    </xf>
    <xf numFmtId="3" fontId="4" fillId="0" borderId="6" xfId="0" applyNumberFormat="1" applyFont="1" applyBorder="1" applyAlignment="1" applyProtection="1">
      <alignment horizontal="center" vertical="center"/>
      <protection hidden="1"/>
    </xf>
    <xf numFmtId="3" fontId="4" fillId="0" borderId="24" xfId="0" applyNumberFormat="1" applyFont="1" applyBorder="1" applyAlignment="1" applyProtection="1">
      <alignment horizontal="center" vertical="center"/>
      <protection hidden="1"/>
    </xf>
    <xf numFmtId="0" fontId="10" fillId="0" borderId="13" xfId="0" applyFont="1" applyFill="1" applyBorder="1" applyAlignment="1" applyProtection="1">
      <alignment horizontal="center" vertical="center"/>
      <protection locked="0" hidden="1"/>
    </xf>
    <xf numFmtId="0" fontId="18" fillId="0" borderId="0" xfId="0" applyFont="1" applyBorder="1" applyAlignment="1">
      <alignment horizontal="center" vertical="center"/>
    </xf>
    <xf numFmtId="0" fontId="24" fillId="0" borderId="0" xfId="0" applyFont="1" applyBorder="1" applyAlignment="1">
      <alignment horizontal="center" vertical="center"/>
    </xf>
    <xf numFmtId="0" fontId="25" fillId="0" borderId="0" xfId="0" applyFont="1" applyBorder="1" applyAlignment="1">
      <alignment horizontal="center" vertical="center"/>
    </xf>
    <xf numFmtId="0" fontId="11" fillId="0" borderId="0" xfId="0" applyFont="1" applyBorder="1" applyAlignment="1" applyProtection="1">
      <protection locked="0" hidden="1"/>
    </xf>
    <xf numFmtId="0" fontId="18" fillId="0" borderId="41" xfId="0" applyFont="1" applyBorder="1" applyAlignment="1">
      <alignment vertical="center"/>
    </xf>
    <xf numFmtId="0" fontId="18" fillId="0" borderId="2" xfId="0" applyFont="1" applyBorder="1" applyAlignment="1">
      <alignment vertical="center"/>
    </xf>
    <xf numFmtId="0" fontId="5" fillId="0" borderId="0" xfId="0" applyFont="1" applyBorder="1" applyAlignment="1">
      <alignment horizontal="left" vertical="center"/>
    </xf>
    <xf numFmtId="0" fontId="3" fillId="0" borderId="64" xfId="0" applyFont="1" applyBorder="1" applyAlignment="1">
      <alignment horizontal="left" vertical="center"/>
    </xf>
    <xf numFmtId="0" fontId="3" fillId="0" borderId="67" xfId="0" applyFont="1" applyBorder="1" applyAlignment="1">
      <alignment horizontal="left" vertical="center"/>
    </xf>
    <xf numFmtId="0" fontId="3" fillId="0" borderId="68" xfId="0" applyFont="1" applyBorder="1" applyAlignment="1">
      <alignment horizontal="left" vertical="center"/>
    </xf>
    <xf numFmtId="0" fontId="3" fillId="0" borderId="69" xfId="0" applyFont="1" applyBorder="1" applyAlignment="1">
      <alignment horizontal="left" vertical="center"/>
    </xf>
    <xf numFmtId="0" fontId="3" fillId="0" borderId="0" xfId="0" applyFont="1" applyBorder="1" applyAlignment="1">
      <alignment horizontal="left" vertical="center"/>
    </xf>
    <xf numFmtId="1" fontId="1" fillId="0" borderId="18" xfId="0" applyNumberFormat="1" applyFont="1" applyBorder="1" applyAlignment="1">
      <alignment horizontal="center" vertical="center"/>
    </xf>
    <xf numFmtId="0" fontId="2" fillId="0" borderId="72" xfId="0" applyFont="1" applyBorder="1" applyAlignment="1">
      <alignment wrapText="1"/>
    </xf>
    <xf numFmtId="0" fontId="1" fillId="0" borderId="15" xfId="0" applyFont="1" applyBorder="1"/>
    <xf numFmtId="0" fontId="0" fillId="0" borderId="16" xfId="0" applyBorder="1"/>
    <xf numFmtId="1" fontId="1" fillId="0" borderId="19" xfId="0" applyNumberFormat="1" applyFont="1" applyBorder="1" applyAlignment="1">
      <alignment horizontal="center" vertical="center"/>
    </xf>
    <xf numFmtId="0" fontId="2" fillId="0" borderId="17" xfId="0" applyFont="1" applyBorder="1" applyAlignment="1">
      <alignment wrapText="1"/>
    </xf>
    <xf numFmtId="0" fontId="1" fillId="0" borderId="17" xfId="0" applyFont="1" applyBorder="1"/>
    <xf numFmtId="0" fontId="0" fillId="0" borderId="4" xfId="0" applyBorder="1"/>
    <xf numFmtId="0" fontId="3" fillId="0" borderId="17" xfId="0" applyFont="1" applyBorder="1"/>
    <xf numFmtId="0" fontId="1" fillId="0" borderId="73" xfId="0" applyFont="1" applyBorder="1"/>
    <xf numFmtId="0" fontId="1" fillId="0" borderId="10" xfId="0" applyFont="1" applyBorder="1"/>
    <xf numFmtId="0" fontId="0" fillId="0" borderId="11" xfId="0" applyBorder="1"/>
    <xf numFmtId="0" fontId="1" fillId="0" borderId="75" xfId="0" applyFont="1" applyBorder="1"/>
    <xf numFmtId="1" fontId="1" fillId="0" borderId="13" xfId="0" applyNumberFormat="1" applyFont="1" applyBorder="1" applyAlignment="1">
      <alignment horizontal="center" vertical="center"/>
    </xf>
    <xf numFmtId="0" fontId="1" fillId="0" borderId="77" xfId="0" applyFont="1" applyBorder="1"/>
    <xf numFmtId="0" fontId="1" fillId="0" borderId="14" xfId="0" applyFont="1" applyBorder="1"/>
    <xf numFmtId="0" fontId="0" fillId="0" borderId="5" xfId="0" applyBorder="1"/>
    <xf numFmtId="0" fontId="13" fillId="0" borderId="20" xfId="0" applyFont="1" applyFill="1" applyBorder="1"/>
    <xf numFmtId="0" fontId="0" fillId="0" borderId="22" xfId="0" applyFill="1" applyBorder="1"/>
    <xf numFmtId="0" fontId="13" fillId="0" borderId="47" xfId="0" applyFont="1" applyFill="1" applyBorder="1"/>
    <xf numFmtId="0" fontId="13" fillId="0" borderId="22" xfId="0" applyFont="1" applyFill="1" applyBorder="1"/>
    <xf numFmtId="164" fontId="2" fillId="0" borderId="5" xfId="0" applyNumberFormat="1" applyFont="1" applyBorder="1" applyAlignment="1" applyProtection="1">
      <alignment horizontal="center" vertical="center"/>
      <protection hidden="1"/>
    </xf>
    <xf numFmtId="0" fontId="0" fillId="0" borderId="0" xfId="0" applyFill="1"/>
    <xf numFmtId="164" fontId="0" fillId="0" borderId="0" xfId="0" applyNumberFormat="1" applyBorder="1"/>
    <xf numFmtId="0" fontId="13" fillId="0" borderId="0" xfId="0" applyFont="1" applyBorder="1"/>
    <xf numFmtId="0" fontId="2" fillId="0" borderId="23" xfId="0" applyFont="1" applyBorder="1" applyAlignment="1" applyProtection="1">
      <alignment horizontal="center" vertical="center" wrapText="1"/>
      <protection hidden="1"/>
    </xf>
    <xf numFmtId="0" fontId="20" fillId="0" borderId="24" xfId="0" applyFont="1" applyBorder="1" applyAlignment="1">
      <alignment horizontal="center" vertical="center" wrapText="1"/>
    </xf>
    <xf numFmtId="0" fontId="28" fillId="0" borderId="20" xfId="0" applyFont="1" applyBorder="1"/>
    <xf numFmtId="3" fontId="13" fillId="0" borderId="21" xfId="0" applyNumberFormat="1" applyFont="1" applyBorder="1" applyAlignment="1">
      <alignment horizontal="center"/>
    </xf>
    <xf numFmtId="3" fontId="13" fillId="0" borderId="21" xfId="0" applyNumberFormat="1" applyFont="1" applyBorder="1"/>
    <xf numFmtId="3" fontId="0" fillId="0" borderId="21" xfId="0" applyNumberFormat="1" applyBorder="1"/>
    <xf numFmtId="0" fontId="0" fillId="2" borderId="22" xfId="0" applyFill="1" applyBorder="1"/>
    <xf numFmtId="3" fontId="0" fillId="0" borderId="21" xfId="0" applyNumberFormat="1" applyFill="1" applyBorder="1"/>
    <xf numFmtId="3" fontId="0" fillId="0" borderId="22" xfId="0" applyNumberFormat="1" applyFill="1" applyBorder="1"/>
    <xf numFmtId="3" fontId="13" fillId="0" borderId="22" xfId="0" applyNumberFormat="1" applyFont="1" applyBorder="1"/>
    <xf numFmtId="0" fontId="10" fillId="3" borderId="13" xfId="0" applyFont="1" applyFill="1" applyBorder="1" applyAlignment="1" applyProtection="1">
      <alignment horizontal="center" vertical="center"/>
      <protection locked="0" hidden="1"/>
    </xf>
    <xf numFmtId="0" fontId="0" fillId="3" borderId="0" xfId="0" applyFill="1" applyBorder="1"/>
    <xf numFmtId="0" fontId="2" fillId="0" borderId="15" xfId="0" applyFont="1" applyBorder="1" applyAlignment="1">
      <alignment wrapText="1"/>
    </xf>
    <xf numFmtId="0" fontId="2" fillId="0" borderId="14" xfId="0" applyFont="1" applyBorder="1" applyAlignment="1">
      <alignment wrapText="1"/>
    </xf>
    <xf numFmtId="0" fontId="3" fillId="0" borderId="81" xfId="0" applyFont="1" applyBorder="1" applyAlignment="1">
      <alignment horizontal="left" vertical="center"/>
    </xf>
    <xf numFmtId="1" fontId="1" fillId="0" borderId="29" xfId="0" applyNumberFormat="1" applyFont="1" applyBorder="1" applyAlignment="1">
      <alignment horizontal="center" vertical="center"/>
    </xf>
    <xf numFmtId="1" fontId="1" fillId="0" borderId="30" xfId="0" applyNumberFormat="1" applyFont="1" applyBorder="1" applyAlignment="1">
      <alignment horizontal="center" vertical="center"/>
    </xf>
    <xf numFmtId="1" fontId="1" fillId="0" borderId="79" xfId="0" applyNumberFormat="1" applyFont="1" applyBorder="1" applyAlignment="1">
      <alignment horizontal="center" vertical="center"/>
    </xf>
    <xf numFmtId="0" fontId="18" fillId="0" borderId="1" xfId="0" applyFont="1" applyBorder="1" applyAlignment="1">
      <alignment vertical="center"/>
    </xf>
    <xf numFmtId="0" fontId="2" fillId="0" borderId="23" xfId="0" applyFont="1" applyBorder="1" applyAlignment="1" applyProtection="1">
      <alignment horizontal="center" vertical="center" wrapText="1"/>
      <protection hidden="1"/>
    </xf>
    <xf numFmtId="0" fontId="20" fillId="0" borderId="24" xfId="0" applyFont="1" applyBorder="1" applyAlignment="1">
      <alignment horizontal="center" vertical="center" wrapText="1"/>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 fillId="0" borderId="23" xfId="0" applyFont="1" applyFill="1" applyBorder="1" applyAlignment="1" applyProtection="1">
      <alignment horizontal="center" vertical="center" wrapText="1"/>
      <protection hidden="1"/>
    </xf>
    <xf numFmtId="0" fontId="20" fillId="0" borderId="24" xfId="0" applyFont="1" applyFill="1" applyBorder="1" applyAlignment="1">
      <alignment horizontal="center" vertical="center" wrapText="1"/>
    </xf>
    <xf numFmtId="0" fontId="11" fillId="0" borderId="0" xfId="0" applyFont="1" applyBorder="1" applyAlignment="1" applyProtection="1">
      <alignment horizontal="left"/>
      <protection locked="0"/>
    </xf>
    <xf numFmtId="0" fontId="0" fillId="0" borderId="0" xfId="0" applyAlignment="1" applyProtection="1">
      <alignment horizontal="left"/>
      <protection locked="0"/>
    </xf>
    <xf numFmtId="49" fontId="4" fillId="0" borderId="54" xfId="0" applyNumberFormat="1" applyFont="1" applyBorder="1" applyAlignment="1">
      <alignment horizontal="center" vertical="center" wrapText="1"/>
    </xf>
    <xf numFmtId="49" fontId="4" fillId="0" borderId="22" xfId="0" applyNumberFormat="1" applyFont="1" applyBorder="1" applyAlignment="1">
      <alignment horizontal="center" vertical="center" wrapText="1"/>
    </xf>
    <xf numFmtId="0" fontId="2" fillId="0" borderId="55" xfId="0" applyFont="1" applyBorder="1" applyAlignment="1">
      <alignment horizontal="center" vertical="center"/>
    </xf>
    <xf numFmtId="0" fontId="2" fillId="0" borderId="49" xfId="0" applyFont="1" applyBorder="1" applyAlignment="1">
      <alignment horizontal="center" vertical="center"/>
    </xf>
    <xf numFmtId="0" fontId="4" fillId="0" borderId="56" xfId="0" applyFont="1" applyBorder="1" applyAlignment="1">
      <alignment horizontal="center" vertical="center"/>
    </xf>
    <xf numFmtId="0" fontId="4" fillId="0" borderId="49" xfId="0" applyFont="1" applyBorder="1" applyAlignment="1">
      <alignment horizontal="center" vertical="center"/>
    </xf>
    <xf numFmtId="0" fontId="4" fillId="0" borderId="54" xfId="0" applyFont="1" applyBorder="1" applyAlignment="1">
      <alignment horizontal="center" vertical="center"/>
    </xf>
    <xf numFmtId="0" fontId="4" fillId="0" borderId="22"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8" fillId="0" borderId="44" xfId="0" applyFont="1" applyBorder="1" applyAlignment="1">
      <alignment horizontal="center" vertical="center"/>
    </xf>
    <xf numFmtId="0" fontId="8" fillId="0" borderId="45" xfId="0" applyFont="1" applyBorder="1" applyAlignment="1">
      <alignment horizontal="center" vertical="center"/>
    </xf>
    <xf numFmtId="0" fontId="8" fillId="0" borderId="46" xfId="0" applyFont="1" applyBorder="1" applyAlignment="1">
      <alignment horizontal="center" vertical="center"/>
    </xf>
    <xf numFmtId="0" fontId="4" fillId="0" borderId="41" xfId="0" applyFont="1" applyBorder="1"/>
    <xf numFmtId="0" fontId="4" fillId="0" borderId="1" xfId="0" applyFont="1" applyBorder="1"/>
    <xf numFmtId="0" fontId="4" fillId="0" borderId="2" xfId="0" applyFont="1" applyBorder="1"/>
    <xf numFmtId="0" fontId="5" fillId="0" borderId="38" xfId="0" applyFont="1" applyBorder="1" applyAlignment="1">
      <alignment horizontal="center" vertical="center"/>
    </xf>
    <xf numFmtId="0" fontId="5" fillId="0" borderId="40" xfId="0" applyFont="1" applyBorder="1" applyAlignment="1">
      <alignment horizontal="center" vertical="center"/>
    </xf>
    <xf numFmtId="0" fontId="5" fillId="0" borderId="39"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4" fillId="0" borderId="53" xfId="0" applyFont="1" applyBorder="1" applyAlignment="1">
      <alignment horizontal="center" vertical="center"/>
    </xf>
    <xf numFmtId="0" fontId="4" fillId="0" borderId="21" xfId="0" applyFont="1" applyBorder="1" applyAlignment="1">
      <alignment horizontal="center" vertical="center"/>
    </xf>
    <xf numFmtId="0" fontId="4" fillId="0" borderId="59" xfId="0" applyFont="1" applyBorder="1" applyAlignment="1">
      <alignment horizontal="center" vertical="center"/>
    </xf>
    <xf numFmtId="49" fontId="4" fillId="0" borderId="60" xfId="0" applyNumberFormat="1" applyFont="1" applyBorder="1" applyAlignment="1">
      <alignment horizontal="center" vertical="center" wrapText="1"/>
    </xf>
    <xf numFmtId="0" fontId="4" fillId="0" borderId="61" xfId="0" applyFont="1" applyBorder="1" applyAlignment="1">
      <alignment horizontal="center" vertical="center"/>
    </xf>
    <xf numFmtId="0" fontId="3" fillId="0" borderId="38" xfId="0" applyFont="1" applyBorder="1" applyAlignment="1" applyProtection="1">
      <alignment horizontal="center" vertical="center" textRotation="90" wrapText="1"/>
      <protection hidden="1"/>
    </xf>
    <xf numFmtId="0" fontId="3" fillId="0" borderId="40" xfId="0" applyFont="1" applyBorder="1" applyAlignment="1" applyProtection="1">
      <alignment horizontal="center" vertical="center" textRotation="90" wrapText="1"/>
      <protection hidden="1"/>
    </xf>
    <xf numFmtId="0" fontId="3" fillId="0" borderId="39" xfId="0" applyFont="1" applyBorder="1" applyAlignment="1" applyProtection="1">
      <alignment horizontal="center" vertical="center" textRotation="90" wrapText="1"/>
      <protection hidden="1"/>
    </xf>
    <xf numFmtId="0" fontId="16" fillId="0" borderId="40" xfId="0" applyFont="1" applyBorder="1" applyAlignment="1" applyProtection="1">
      <alignment horizontal="center" vertical="center" textRotation="90"/>
      <protection hidden="1"/>
    </xf>
    <xf numFmtId="0" fontId="23" fillId="0" borderId="19"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0" xfId="0" applyFont="1" applyAlignment="1">
      <alignment wrapText="1"/>
    </xf>
    <xf numFmtId="0" fontId="7" fillId="0" borderId="44" xfId="0" applyFont="1" applyBorder="1" applyAlignment="1" applyProtection="1">
      <alignment horizontal="center" vertical="center"/>
      <protection hidden="1"/>
    </xf>
    <xf numFmtId="0" fontId="7" fillId="0" borderId="45" xfId="0" applyFont="1" applyBorder="1" applyAlignment="1" applyProtection="1">
      <alignment horizontal="center" vertical="center"/>
      <protection hidden="1"/>
    </xf>
    <xf numFmtId="0" fontId="1" fillId="0" borderId="45" xfId="0" applyFont="1" applyBorder="1" applyAlignment="1" applyProtection="1">
      <alignment horizontal="left" vertical="center"/>
      <protection locked="0" hidden="1"/>
    </xf>
    <xf numFmtId="0" fontId="1" fillId="0" borderId="46" xfId="0" applyFont="1" applyBorder="1" applyAlignment="1" applyProtection="1">
      <alignment horizontal="left" vertical="center"/>
      <protection locked="0" hidden="1"/>
    </xf>
    <xf numFmtId="0" fontId="22" fillId="0" borderId="34" xfId="0" applyFont="1" applyBorder="1" applyAlignment="1">
      <alignment horizontal="center" vertical="center"/>
    </xf>
    <xf numFmtId="0" fontId="22" fillId="0" borderId="31" xfId="0" applyFont="1" applyBorder="1" applyAlignment="1">
      <alignment horizontal="center" vertical="center"/>
    </xf>
    <xf numFmtId="0" fontId="22" fillId="0" borderId="62" xfId="0" applyFont="1" applyBorder="1" applyAlignment="1">
      <alignment horizontal="center" vertical="center"/>
    </xf>
    <xf numFmtId="0" fontId="13" fillId="0" borderId="40" xfId="0" applyFont="1" applyBorder="1" applyAlignment="1" applyProtection="1">
      <alignment horizontal="center"/>
      <protection hidden="1"/>
    </xf>
    <xf numFmtId="0" fontId="5" fillId="0" borderId="25" xfId="0" applyFont="1" applyBorder="1" applyAlignment="1" applyProtection="1">
      <alignment horizontal="center" vertical="center"/>
      <protection hidden="1"/>
    </xf>
    <xf numFmtId="0" fontId="4" fillId="0" borderId="29" xfId="0" applyFont="1" applyBorder="1" applyAlignment="1" applyProtection="1">
      <alignment horizontal="center" vertical="center"/>
      <protection hidden="1"/>
    </xf>
    <xf numFmtId="0" fontId="4" fillId="0" borderId="26"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9" fillId="0" borderId="30" xfId="0" applyFont="1" applyBorder="1" applyAlignment="1" applyProtection="1">
      <alignment horizontal="center" vertical="center"/>
      <protection hidden="1"/>
    </xf>
    <xf numFmtId="0" fontId="9" fillId="0" borderId="27" xfId="0" applyFont="1" applyBorder="1" applyAlignment="1" applyProtection="1">
      <alignment horizontal="center" vertical="center"/>
      <protection hidden="1"/>
    </xf>
    <xf numFmtId="0" fontId="9" fillId="0" borderId="7" xfId="0" applyFont="1" applyBorder="1" applyAlignment="1" applyProtection="1">
      <alignment horizontal="center" vertical="center"/>
      <protection hidden="1"/>
    </xf>
    <xf numFmtId="0" fontId="12" fillId="0" borderId="38" xfId="0" applyFont="1" applyBorder="1" applyAlignment="1" applyProtection="1">
      <alignment horizontal="center" vertical="center"/>
      <protection hidden="1"/>
    </xf>
    <xf numFmtId="0" fontId="12" fillId="0" borderId="39" xfId="0" applyFont="1" applyBorder="1" applyAlignment="1" applyProtection="1">
      <alignment horizontal="center" vertical="center"/>
      <protection hidden="1"/>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10" fillId="0" borderId="33" xfId="0" applyFont="1" applyBorder="1" applyAlignment="1" applyProtection="1">
      <alignment horizontal="center" vertical="center"/>
      <protection locked="0" hidden="1"/>
    </xf>
    <xf numFmtId="0" fontId="0" fillId="0" borderId="37" xfId="0" applyBorder="1" applyAlignment="1">
      <alignment horizontal="center" vertical="center"/>
    </xf>
    <xf numFmtId="0" fontId="10" fillId="0" borderId="37" xfId="0" applyFont="1" applyBorder="1" applyAlignment="1" applyProtection="1">
      <alignment horizontal="center" vertical="center"/>
      <protection locked="0" hidden="1"/>
    </xf>
    <xf numFmtId="0" fontId="14" fillId="0" borderId="38" xfId="0" applyFont="1" applyBorder="1" applyAlignment="1" applyProtection="1">
      <alignment horizontal="center" vertical="center"/>
      <protection hidden="1"/>
    </xf>
    <xf numFmtId="0" fontId="14" fillId="0" borderId="39" xfId="0" applyFont="1" applyBorder="1" applyAlignment="1" applyProtection="1">
      <alignment horizontal="center" vertical="center"/>
      <protection hidden="1"/>
    </xf>
    <xf numFmtId="0" fontId="13" fillId="0" borderId="41" xfId="0" applyFont="1" applyBorder="1" applyAlignment="1"/>
    <xf numFmtId="0" fontId="0" fillId="0" borderId="42" xfId="0" applyBorder="1" applyAlignment="1"/>
    <xf numFmtId="0" fontId="0" fillId="0" borderId="23" xfId="0" applyBorder="1" applyAlignment="1"/>
    <xf numFmtId="164" fontId="2" fillId="0" borderId="38" xfId="0" applyNumberFormat="1" applyFont="1" applyBorder="1" applyAlignment="1" applyProtection="1">
      <alignment horizontal="center" vertical="center"/>
      <protection hidden="1"/>
    </xf>
    <xf numFmtId="164" fontId="2" fillId="0" borderId="39" xfId="0" applyNumberFormat="1" applyFont="1" applyBorder="1" applyAlignment="1" applyProtection="1">
      <alignment horizontal="center" vertical="center"/>
      <protection hidden="1"/>
    </xf>
    <xf numFmtId="3" fontId="15" fillId="0" borderId="38" xfId="0" applyNumberFormat="1" applyFont="1" applyBorder="1" applyAlignment="1" applyProtection="1">
      <alignment horizontal="center" vertical="center"/>
      <protection hidden="1"/>
    </xf>
    <xf numFmtId="3" fontId="15" fillId="0" borderId="39" xfId="0" applyNumberFormat="1" applyFont="1" applyBorder="1" applyAlignment="1" applyProtection="1">
      <alignment horizontal="center" vertical="center"/>
      <protection hidden="1"/>
    </xf>
    <xf numFmtId="165" fontId="15" fillId="0" borderId="38" xfId="0" applyNumberFormat="1" applyFont="1" applyBorder="1" applyAlignment="1" applyProtection="1">
      <alignment horizontal="center" vertical="center"/>
      <protection hidden="1"/>
    </xf>
    <xf numFmtId="165" fontId="15" fillId="0" borderId="39" xfId="0" applyNumberFormat="1" applyFont="1" applyBorder="1" applyAlignment="1" applyProtection="1">
      <alignment horizontal="center" vertical="center"/>
      <protection hidden="1"/>
    </xf>
    <xf numFmtId="0" fontId="12" fillId="0" borderId="40" xfId="0" applyFont="1" applyBorder="1" applyAlignment="1" applyProtection="1">
      <alignment horizontal="center" vertical="center"/>
      <protection hidden="1"/>
    </xf>
    <xf numFmtId="0" fontId="11" fillId="0" borderId="0" xfId="0" applyFont="1" applyBorder="1" applyAlignment="1" applyProtection="1">
      <alignment horizontal="left"/>
      <protection locked="0" hidden="1"/>
    </xf>
    <xf numFmtId="0" fontId="3" fillId="0" borderId="45" xfId="0" applyFont="1" applyBorder="1" applyAlignment="1" applyProtection="1">
      <alignment horizontal="left" vertical="center" wrapText="1"/>
      <protection locked="0" hidden="1"/>
    </xf>
    <xf numFmtId="0" fontId="21" fillId="0" borderId="45" xfId="0" applyFont="1" applyBorder="1" applyAlignment="1">
      <alignment horizontal="left" vertical="center" wrapText="1"/>
    </xf>
    <xf numFmtId="0" fontId="0" fillId="0" borderId="45" xfId="0" applyBorder="1" applyAlignment="1">
      <alignment horizontal="left" vertical="center"/>
    </xf>
    <xf numFmtId="0" fontId="0" fillId="0" borderId="46" xfId="0" applyBorder="1" applyAlignment="1">
      <alignment horizontal="left"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4" fillId="0" borderId="47" xfId="0" applyFont="1" applyBorder="1" applyAlignment="1">
      <alignment horizontal="center" vertical="center" wrapText="1"/>
    </xf>
    <xf numFmtId="0" fontId="4" fillId="0" borderId="21"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21" xfId="0" applyFont="1" applyBorder="1" applyAlignment="1">
      <alignment horizontal="center" vertical="center" wrapText="1"/>
    </xf>
    <xf numFmtId="0" fontId="26" fillId="0" borderId="0" xfId="0" applyFont="1" applyBorder="1" applyAlignment="1">
      <alignment horizontal="center" vertical="center" wrapText="1"/>
    </xf>
    <xf numFmtId="0" fontId="6" fillId="0" borderId="0" xfId="0" applyFont="1" applyBorder="1" applyAlignment="1">
      <alignment horizontal="center" vertical="center" wrapText="1"/>
    </xf>
    <xf numFmtId="0" fontId="1" fillId="0" borderId="0" xfId="0" applyFont="1" applyBorder="1" applyAlignment="1">
      <alignment horizontal="center" vertical="center" wrapText="1"/>
    </xf>
    <xf numFmtId="0" fontId="23" fillId="0" borderId="0" xfId="0" applyFont="1" applyBorder="1" applyAlignment="1">
      <alignment wrapText="1"/>
    </xf>
    <xf numFmtId="0" fontId="1" fillId="0" borderId="44" xfId="0" applyFont="1" applyBorder="1" applyAlignment="1" applyProtection="1">
      <alignment horizontal="center"/>
      <protection hidden="1"/>
    </xf>
    <xf numFmtId="0" fontId="1" fillId="0" borderId="45" xfId="0" applyFont="1" applyBorder="1" applyAlignment="1" applyProtection="1">
      <alignment horizontal="center"/>
      <protection hidden="1"/>
    </xf>
    <xf numFmtId="0" fontId="1" fillId="0" borderId="45" xfId="0" applyFont="1" applyBorder="1" applyAlignment="1" applyProtection="1">
      <alignment horizontal="left"/>
      <protection locked="0" hidden="1"/>
    </xf>
    <xf numFmtId="0" fontId="1" fillId="0" borderId="46" xfId="0" applyFont="1" applyBorder="1" applyAlignment="1" applyProtection="1">
      <alignment horizontal="left"/>
      <protection locked="0" hidden="1"/>
    </xf>
    <xf numFmtId="0" fontId="1" fillId="0" borderId="0" xfId="0" applyFont="1" applyBorder="1" applyAlignment="1">
      <alignment horizontal="center" vertical="center"/>
    </xf>
    <xf numFmtId="0" fontId="11" fillId="0" borderId="38" xfId="0" applyFont="1" applyBorder="1" applyAlignment="1">
      <alignment horizontal="center" vertical="center" wrapText="1"/>
    </xf>
    <xf numFmtId="0" fontId="11" fillId="0" borderId="39" xfId="0" applyFont="1" applyBorder="1" applyAlignment="1">
      <alignment horizontal="center" vertical="center" wrapText="1"/>
    </xf>
    <xf numFmtId="0" fontId="9" fillId="0" borderId="37" xfId="0" applyFont="1" applyBorder="1" applyAlignment="1">
      <alignment horizontal="center" vertical="center"/>
    </xf>
    <xf numFmtId="0" fontId="5" fillId="0" borderId="0" xfId="0" applyFont="1" applyFill="1" applyBorder="1" applyAlignment="1" applyProtection="1">
      <alignment horizontal="center" vertical="center"/>
      <protection hidden="1"/>
    </xf>
    <xf numFmtId="3" fontId="10" fillId="0" borderId="38" xfId="0" applyNumberFormat="1" applyFont="1" applyBorder="1" applyAlignment="1" applyProtection="1">
      <alignment horizontal="center" vertical="center"/>
      <protection hidden="1"/>
    </xf>
    <xf numFmtId="3" fontId="10" fillId="0" borderId="39" xfId="0" applyNumberFormat="1" applyFont="1" applyBorder="1" applyAlignment="1" applyProtection="1">
      <alignment horizontal="center" vertical="center"/>
      <protection hidden="1"/>
    </xf>
    <xf numFmtId="0" fontId="1" fillId="0" borderId="38" xfId="0" applyFont="1" applyBorder="1" applyAlignment="1" applyProtection="1">
      <alignment horizontal="center" vertical="center"/>
      <protection hidden="1"/>
    </xf>
    <xf numFmtId="0" fontId="1" fillId="0" borderId="39" xfId="0" applyFont="1" applyBorder="1" applyAlignment="1" applyProtection="1">
      <alignment horizontal="center" vertical="center"/>
      <protection hidden="1"/>
    </xf>
    <xf numFmtId="165" fontId="6" fillId="0" borderId="0" xfId="0" applyNumberFormat="1" applyFont="1" applyBorder="1" applyAlignment="1" applyProtection="1">
      <alignment horizontal="center" vertical="center"/>
      <protection hidden="1"/>
    </xf>
    <xf numFmtId="0" fontId="6" fillId="0" borderId="0" xfId="0" applyFont="1" applyBorder="1" applyAlignment="1">
      <alignment horizontal="center" vertical="center"/>
    </xf>
    <xf numFmtId="3" fontId="6" fillId="0" borderId="0" xfId="0" applyNumberFormat="1" applyFont="1" applyBorder="1" applyAlignment="1" applyProtection="1">
      <alignment horizontal="center" vertical="center"/>
      <protection hidden="1"/>
    </xf>
    <xf numFmtId="0" fontId="10" fillId="0" borderId="37" xfId="0" applyFont="1" applyBorder="1" applyAlignment="1">
      <alignment horizontal="center" vertical="center"/>
    </xf>
    <xf numFmtId="0" fontId="1" fillId="0" borderId="41" xfId="0" applyFont="1" applyBorder="1" applyAlignment="1" applyProtection="1">
      <alignment horizontal="center" vertical="center"/>
      <protection hidden="1"/>
    </xf>
    <xf numFmtId="0" fontId="1" fillId="0" borderId="2" xfId="0" applyFont="1" applyBorder="1" applyAlignment="1" applyProtection="1">
      <alignment horizontal="center" vertical="center"/>
      <protection hidden="1"/>
    </xf>
    <xf numFmtId="165" fontId="15" fillId="0" borderId="0" xfId="0" applyNumberFormat="1" applyFont="1" applyBorder="1" applyAlignment="1" applyProtection="1">
      <alignment horizontal="center" vertical="center"/>
      <protection hidden="1"/>
    </xf>
    <xf numFmtId="0" fontId="0" fillId="0" borderId="0" xfId="0" applyBorder="1" applyAlignment="1">
      <alignment horizontal="center" vertical="center"/>
    </xf>
    <xf numFmtId="3" fontId="15" fillId="0" borderId="0" xfId="0" applyNumberFormat="1" applyFont="1" applyBorder="1" applyAlignment="1" applyProtection="1">
      <alignment horizontal="center" vertical="center"/>
      <protection hidden="1"/>
    </xf>
    <xf numFmtId="0" fontId="14" fillId="0" borderId="0" xfId="0" applyFont="1" applyBorder="1" applyAlignment="1" applyProtection="1">
      <alignment horizontal="center" vertical="center"/>
      <protection hidden="1"/>
    </xf>
    <xf numFmtId="0" fontId="11" fillId="0" borderId="42" xfId="0" applyFont="1" applyBorder="1" applyAlignment="1" applyProtection="1">
      <alignment horizontal="left"/>
      <protection locked="0" hidden="1"/>
    </xf>
    <xf numFmtId="165" fontId="6" fillId="0" borderId="38" xfId="0" applyNumberFormat="1" applyFont="1" applyBorder="1" applyAlignment="1" applyProtection="1">
      <alignment horizontal="center" vertical="center"/>
      <protection hidden="1"/>
    </xf>
    <xf numFmtId="0" fontId="6" fillId="0" borderId="39" xfId="0" applyFont="1" applyBorder="1" applyAlignment="1">
      <alignment horizontal="center" vertical="center"/>
    </xf>
    <xf numFmtId="3" fontId="6" fillId="0" borderId="38" xfId="0" applyNumberFormat="1" applyFont="1" applyBorder="1" applyAlignment="1" applyProtection="1">
      <alignment horizontal="center" vertical="center"/>
      <protection hidden="1"/>
    </xf>
    <xf numFmtId="3" fontId="6" fillId="0" borderId="39" xfId="0" applyNumberFormat="1" applyFont="1" applyBorder="1" applyAlignment="1" applyProtection="1">
      <alignment horizontal="center" vertical="center"/>
      <protection hidden="1"/>
    </xf>
    <xf numFmtId="0" fontId="5" fillId="0" borderId="38" xfId="0" applyFont="1" applyFill="1" applyBorder="1" applyAlignment="1" applyProtection="1">
      <alignment horizontal="center" vertical="center"/>
      <protection hidden="1"/>
    </xf>
    <xf numFmtId="0" fontId="5" fillId="0" borderId="39" xfId="0" applyFont="1" applyFill="1" applyBorder="1" applyAlignment="1" applyProtection="1">
      <alignment horizontal="center" vertical="center"/>
      <protection hidden="1"/>
    </xf>
    <xf numFmtId="0" fontId="1" fillId="0" borderId="47" xfId="0" applyFont="1" applyBorder="1" applyAlignment="1">
      <alignment horizontal="center" vertical="center"/>
    </xf>
    <xf numFmtId="0" fontId="1" fillId="0" borderId="20" xfId="0" applyFont="1" applyBorder="1" applyAlignment="1">
      <alignment horizontal="center" vertical="center"/>
    </xf>
    <xf numFmtId="0" fontId="1" fillId="0" borderId="48" xfId="0" applyFont="1" applyBorder="1" applyAlignment="1">
      <alignment horizontal="center" vertical="center"/>
    </xf>
    <xf numFmtId="0" fontId="26" fillId="0" borderId="33" xfId="0" applyFont="1" applyBorder="1" applyAlignment="1">
      <alignment horizontal="center" vertical="center" wrapText="1"/>
    </xf>
    <xf numFmtId="0" fontId="26" fillId="0" borderId="30" xfId="0" applyFont="1" applyBorder="1" applyAlignment="1">
      <alignment horizontal="center" vertical="center" wrapText="1"/>
    </xf>
    <xf numFmtId="0" fontId="26" fillId="0" borderId="79" xfId="0" applyFont="1" applyBorder="1" applyAlignment="1">
      <alignment horizontal="center" vertical="center" wrapText="1"/>
    </xf>
    <xf numFmtId="0" fontId="6" fillId="0" borderId="63"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6"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9" fillId="0" borderId="33" xfId="0" applyFont="1" applyBorder="1" applyAlignment="1" applyProtection="1">
      <alignment horizontal="center" vertical="center"/>
      <protection locked="0" hidden="1"/>
    </xf>
    <xf numFmtId="0" fontId="7" fillId="0" borderId="43" xfId="0" applyFont="1" applyBorder="1" applyAlignment="1">
      <alignment horizontal="left" vertical="center"/>
    </xf>
    <xf numFmtId="0" fontId="7" fillId="0" borderId="24" xfId="0" applyFont="1" applyBorder="1" applyAlignment="1">
      <alignment horizontal="left" vertical="center"/>
    </xf>
    <xf numFmtId="0" fontId="3" fillId="0" borderId="65" xfId="0" applyFont="1" applyBorder="1" applyAlignment="1">
      <alignment horizontal="left" vertical="center"/>
    </xf>
    <xf numFmtId="0" fontId="0" fillId="0" borderId="66" xfId="0" applyBorder="1" applyAlignment="1">
      <alignment horizontal="left" vertical="center"/>
    </xf>
    <xf numFmtId="0" fontId="18" fillId="0" borderId="42" xfId="0" applyFont="1" applyBorder="1" applyAlignment="1">
      <alignment horizontal="center" vertical="center"/>
    </xf>
    <xf numFmtId="0" fontId="18" fillId="0" borderId="23" xfId="0" applyFont="1" applyBorder="1" applyAlignment="1">
      <alignment horizontal="center" vertical="center"/>
    </xf>
    <xf numFmtId="0" fontId="3" fillId="0" borderId="43" xfId="0" applyFont="1" applyBorder="1" applyAlignment="1">
      <alignment horizontal="center" vertical="center"/>
    </xf>
    <xf numFmtId="0" fontId="1" fillId="0" borderId="70" xfId="0" applyFont="1" applyBorder="1" applyAlignment="1"/>
    <xf numFmtId="0" fontId="0" fillId="0" borderId="71" xfId="0" applyBorder="1" applyAlignment="1"/>
    <xf numFmtId="0" fontId="1" fillId="0" borderId="73" xfId="0" applyFont="1" applyBorder="1" applyAlignment="1"/>
    <xf numFmtId="0" fontId="0" fillId="0" borderId="74" xfId="0" applyBorder="1" applyAlignment="1"/>
    <xf numFmtId="0" fontId="12" fillId="0" borderId="42" xfId="0" applyFont="1" applyBorder="1" applyAlignment="1">
      <alignment horizontal="center"/>
    </xf>
    <xf numFmtId="0" fontId="20" fillId="0" borderId="42" xfId="0" applyFont="1" applyBorder="1" applyAlignment="1">
      <alignment horizontal="center"/>
    </xf>
    <xf numFmtId="0" fontId="1" fillId="0" borderId="12" xfId="0" applyFont="1" applyBorder="1" applyAlignment="1"/>
    <xf numFmtId="0" fontId="0" fillId="0" borderId="76" xfId="0" applyBorder="1" applyAlignment="1"/>
    <xf numFmtId="0" fontId="1" fillId="0" borderId="77" xfId="0" applyFont="1" applyBorder="1" applyAlignment="1"/>
    <xf numFmtId="0" fontId="0" fillId="0" borderId="78" xfId="0" applyBorder="1" applyAlignment="1"/>
    <xf numFmtId="0" fontId="7" fillId="0" borderId="70" xfId="0" applyFont="1" applyBorder="1" applyAlignment="1"/>
    <xf numFmtId="0" fontId="27" fillId="0" borderId="71" xfId="0" applyFont="1" applyBorder="1" applyAlignment="1"/>
    <xf numFmtId="0" fontId="7" fillId="0" borderId="73" xfId="0" applyFont="1" applyBorder="1" applyAlignment="1"/>
    <xf numFmtId="0" fontId="27" fillId="0" borderId="74" xfId="0" applyFont="1" applyBorder="1" applyAlignment="1"/>
    <xf numFmtId="0" fontId="1" fillId="0" borderId="75" xfId="0" applyFont="1" applyBorder="1" applyAlignment="1"/>
    <xf numFmtId="0" fontId="0" fillId="0" borderId="80" xfId="0" applyBorder="1" applyAlignment="1"/>
    <xf numFmtId="0" fontId="7" fillId="0" borderId="30" xfId="0" applyFont="1" applyBorder="1" applyAlignment="1"/>
    <xf numFmtId="0" fontId="7" fillId="0" borderId="77" xfId="0" applyFont="1" applyBorder="1" applyAlignment="1"/>
    <xf numFmtId="0" fontId="27" fillId="0" borderId="78" xfId="0" applyFont="1" applyBorder="1" applyAlignment="1"/>
    <xf numFmtId="0" fontId="7" fillId="0" borderId="79" xfId="0" applyFont="1" applyBorder="1" applyAlignment="1"/>
    <xf numFmtId="0" fontId="7" fillId="0" borderId="82" xfId="0" applyFont="1" applyBorder="1" applyAlignment="1"/>
    <xf numFmtId="0" fontId="3" fillId="0" borderId="81" xfId="0" applyFont="1" applyBorder="1" applyAlignment="1">
      <alignment horizontal="left" vertical="center"/>
    </xf>
    <xf numFmtId="0" fontId="0" fillId="0" borderId="83" xfId="0" applyBorder="1" applyAlignment="1">
      <alignment horizontal="left" vertical="center"/>
    </xf>
    <xf numFmtId="0" fontId="10" fillId="2" borderId="13" xfId="0" applyFont="1" applyFill="1" applyBorder="1" applyAlignment="1" applyProtection="1">
      <alignment horizontal="center" vertical="center"/>
      <protection locked="0" hidden="1"/>
    </xf>
    <xf numFmtId="0" fontId="10" fillId="0" borderId="33" xfId="0" applyFont="1" applyFill="1" applyBorder="1" applyAlignment="1" applyProtection="1">
      <alignment horizontal="center" vertical="center"/>
      <protection locked="0" hidden="1"/>
    </xf>
    <xf numFmtId="0" fontId="9" fillId="0" borderId="37" xfId="0" applyFont="1" applyFill="1" applyBorder="1" applyAlignment="1">
      <alignment horizontal="center" vertical="center"/>
    </xf>
    <xf numFmtId="0" fontId="10" fillId="0" borderId="32" xfId="0" applyFont="1" applyFill="1" applyBorder="1" applyAlignment="1" applyProtection="1">
      <alignment horizontal="center" vertical="center"/>
      <protection locked="0" hidden="1"/>
    </xf>
    <xf numFmtId="0" fontId="10" fillId="0" borderId="14" xfId="0" applyFont="1" applyFill="1" applyBorder="1" applyAlignment="1" applyProtection="1">
      <alignment horizontal="center" vertical="center"/>
      <protection locked="0" hidden="1"/>
    </xf>
    <xf numFmtId="164" fontId="10" fillId="0" borderId="5" xfId="0" applyNumberFormat="1" applyFont="1" applyFill="1" applyBorder="1" applyAlignment="1" applyProtection="1">
      <alignment horizontal="center" vertical="center"/>
      <protection hidden="1"/>
    </xf>
  </cellXfs>
  <cellStyles count="1">
    <cellStyle name="Normálna" xfId="0" builtinId="0"/>
  </cellStyles>
  <dxfs count="814">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s>
  <tableStyles count="0" defaultTableStyle="TableStyleMedium9" defaultPivotStyle="PivotStyleLight16"/>
  <colors>
    <mruColors>
      <color rgb="FF3399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0B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0B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0B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0B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0B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0B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0B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0B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0B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0B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57150</xdr:colOff>
      <xdr:row>0</xdr:row>
      <xdr:rowOff>0</xdr:rowOff>
    </xdr:from>
    <xdr:to>
      <xdr:col>1</xdr:col>
      <xdr:colOff>704850</xdr:colOff>
      <xdr:row>1</xdr:row>
      <xdr:rowOff>504825</xdr:rowOff>
    </xdr:to>
    <xdr:pic>
      <xdr:nvPicPr>
        <xdr:cNvPr id="14" name="Picture 1" descr="Znak%20SRZ">
          <a:extLst>
            <a:ext uri="{FF2B5EF4-FFF2-40B4-BE49-F238E27FC236}">
              <a16:creationId xmlns:a16="http://schemas.microsoft.com/office/drawing/2014/main" id="{00000000-0008-0000-0B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0B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0B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0B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0B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0B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0B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0B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0B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0B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0B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0B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0B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7" name="Picture 1" descr="Znak%20SRZ">
          <a:extLst>
            <a:ext uri="{FF2B5EF4-FFF2-40B4-BE49-F238E27FC236}">
              <a16:creationId xmlns:a16="http://schemas.microsoft.com/office/drawing/2014/main" id="{00000000-0008-0000-0B00-00001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8" name="Picture 1" descr="Znak%20SRZ">
          <a:extLst>
            <a:ext uri="{FF2B5EF4-FFF2-40B4-BE49-F238E27FC236}">
              <a16:creationId xmlns:a16="http://schemas.microsoft.com/office/drawing/2014/main" id="{00000000-0008-0000-0B00-00001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9" name="Picture 1" descr="Znak%20SRZ">
          <a:extLst>
            <a:ext uri="{FF2B5EF4-FFF2-40B4-BE49-F238E27FC236}">
              <a16:creationId xmlns:a16="http://schemas.microsoft.com/office/drawing/2014/main" id="{00000000-0008-0000-0B00-00001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0" name="Picture 1" descr="Znak%20SRZ">
          <a:extLst>
            <a:ext uri="{FF2B5EF4-FFF2-40B4-BE49-F238E27FC236}">
              <a16:creationId xmlns:a16="http://schemas.microsoft.com/office/drawing/2014/main" id="{00000000-0008-0000-0B00-00001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1" name="Picture 1" descr="Znak%20SRZ">
          <a:extLst>
            <a:ext uri="{FF2B5EF4-FFF2-40B4-BE49-F238E27FC236}">
              <a16:creationId xmlns:a16="http://schemas.microsoft.com/office/drawing/2014/main" id="{00000000-0008-0000-0B00-00001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2" name="Picture 1" descr="Znak%20SRZ">
          <a:extLst>
            <a:ext uri="{FF2B5EF4-FFF2-40B4-BE49-F238E27FC236}">
              <a16:creationId xmlns:a16="http://schemas.microsoft.com/office/drawing/2014/main" id="{00000000-0008-0000-0B00-00002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3" name="Picture 1" descr="Znak%20SRZ">
          <a:extLst>
            <a:ext uri="{FF2B5EF4-FFF2-40B4-BE49-F238E27FC236}">
              <a16:creationId xmlns:a16="http://schemas.microsoft.com/office/drawing/2014/main" id="{00000000-0008-0000-0B00-00002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4" name="Picture 1" descr="Znak%20SRZ">
          <a:extLst>
            <a:ext uri="{FF2B5EF4-FFF2-40B4-BE49-F238E27FC236}">
              <a16:creationId xmlns:a16="http://schemas.microsoft.com/office/drawing/2014/main" id="{00000000-0008-0000-0B00-00002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5" name="Picture 1" descr="Znak%20SRZ">
          <a:extLst>
            <a:ext uri="{FF2B5EF4-FFF2-40B4-BE49-F238E27FC236}">
              <a16:creationId xmlns:a16="http://schemas.microsoft.com/office/drawing/2014/main" id="{00000000-0008-0000-0B00-00002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6" name="Picture 1" descr="Znak%20SRZ">
          <a:extLst>
            <a:ext uri="{FF2B5EF4-FFF2-40B4-BE49-F238E27FC236}">
              <a16:creationId xmlns:a16="http://schemas.microsoft.com/office/drawing/2014/main" id="{00000000-0008-0000-0B00-00002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7" name="Picture 1" descr="Znak%20SRZ">
          <a:extLst>
            <a:ext uri="{FF2B5EF4-FFF2-40B4-BE49-F238E27FC236}">
              <a16:creationId xmlns:a16="http://schemas.microsoft.com/office/drawing/2014/main" id="{00000000-0008-0000-0B00-00002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8" name="Picture 1" descr="Znak%20SRZ">
          <a:extLst>
            <a:ext uri="{FF2B5EF4-FFF2-40B4-BE49-F238E27FC236}">
              <a16:creationId xmlns:a16="http://schemas.microsoft.com/office/drawing/2014/main" id="{00000000-0008-0000-0B00-00002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0C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4" name="Picture 1" descr="Znak%20SRZ">
          <a:extLst>
            <a:ext uri="{FF2B5EF4-FFF2-40B4-BE49-F238E27FC236}">
              <a16:creationId xmlns:a16="http://schemas.microsoft.com/office/drawing/2014/main" id="{00000000-0008-0000-0C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5" name="Picture 1" descr="Znak%20SRZ">
          <a:extLst>
            <a:ext uri="{FF2B5EF4-FFF2-40B4-BE49-F238E27FC236}">
              <a16:creationId xmlns:a16="http://schemas.microsoft.com/office/drawing/2014/main" id="{00000000-0008-0000-0C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6" name="Picture 1" descr="Znak%20SRZ">
          <a:extLst>
            <a:ext uri="{FF2B5EF4-FFF2-40B4-BE49-F238E27FC236}">
              <a16:creationId xmlns:a16="http://schemas.microsoft.com/office/drawing/2014/main" id="{00000000-0008-0000-0C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7" name="Picture 1" descr="Znak%20SRZ">
          <a:extLst>
            <a:ext uri="{FF2B5EF4-FFF2-40B4-BE49-F238E27FC236}">
              <a16:creationId xmlns:a16="http://schemas.microsoft.com/office/drawing/2014/main" id="{00000000-0008-0000-0C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0C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9" name="Picture 1" descr="Znak%20SRZ">
          <a:extLst>
            <a:ext uri="{FF2B5EF4-FFF2-40B4-BE49-F238E27FC236}">
              <a16:creationId xmlns:a16="http://schemas.microsoft.com/office/drawing/2014/main" id="{00000000-0008-0000-0C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0C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0C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2" name="Picture 1" descr="Znak%20SRZ">
          <a:extLst>
            <a:ext uri="{FF2B5EF4-FFF2-40B4-BE49-F238E27FC236}">
              <a16:creationId xmlns:a16="http://schemas.microsoft.com/office/drawing/2014/main" id="{00000000-0008-0000-0C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0C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24" name="Picture 1" descr="Znak%20SRZ">
          <a:extLst>
            <a:ext uri="{FF2B5EF4-FFF2-40B4-BE49-F238E27FC236}">
              <a16:creationId xmlns:a16="http://schemas.microsoft.com/office/drawing/2014/main" id="{00000000-0008-0000-0C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25" name="Picture 1" descr="Znak%20SRZ">
          <a:extLst>
            <a:ext uri="{FF2B5EF4-FFF2-40B4-BE49-F238E27FC236}">
              <a16:creationId xmlns:a16="http://schemas.microsoft.com/office/drawing/2014/main" id="{00000000-0008-0000-0C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6" name="Picture 1" descr="Znak%20SRZ">
          <a:extLst>
            <a:ext uri="{FF2B5EF4-FFF2-40B4-BE49-F238E27FC236}">
              <a16:creationId xmlns:a16="http://schemas.microsoft.com/office/drawing/2014/main" id="{00000000-0008-0000-0C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7" name="Picture 1" descr="Znak%20SRZ">
          <a:extLst>
            <a:ext uri="{FF2B5EF4-FFF2-40B4-BE49-F238E27FC236}">
              <a16:creationId xmlns:a16="http://schemas.microsoft.com/office/drawing/2014/main" id="{00000000-0008-0000-0C00-00001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8" name="Picture 1" descr="Znak%20SRZ">
          <a:extLst>
            <a:ext uri="{FF2B5EF4-FFF2-40B4-BE49-F238E27FC236}">
              <a16:creationId xmlns:a16="http://schemas.microsoft.com/office/drawing/2014/main" id="{00000000-0008-0000-0C00-00001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9" name="Picture 1" descr="Znak%20SRZ">
          <a:extLst>
            <a:ext uri="{FF2B5EF4-FFF2-40B4-BE49-F238E27FC236}">
              <a16:creationId xmlns:a16="http://schemas.microsoft.com/office/drawing/2014/main" id="{00000000-0008-0000-0C00-00001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0" name="Picture 1" descr="Znak%20SRZ">
          <a:extLst>
            <a:ext uri="{FF2B5EF4-FFF2-40B4-BE49-F238E27FC236}">
              <a16:creationId xmlns:a16="http://schemas.microsoft.com/office/drawing/2014/main" id="{00000000-0008-0000-0C00-00001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1" name="Picture 1" descr="Znak%20SRZ">
          <a:extLst>
            <a:ext uri="{FF2B5EF4-FFF2-40B4-BE49-F238E27FC236}">
              <a16:creationId xmlns:a16="http://schemas.microsoft.com/office/drawing/2014/main" id="{00000000-0008-0000-0C00-00001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2" name="Picture 1" descr="Znak%20SRZ">
          <a:extLst>
            <a:ext uri="{FF2B5EF4-FFF2-40B4-BE49-F238E27FC236}">
              <a16:creationId xmlns:a16="http://schemas.microsoft.com/office/drawing/2014/main" id="{00000000-0008-0000-0C00-00002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3" name="Picture 1" descr="Znak%20SRZ">
          <a:extLst>
            <a:ext uri="{FF2B5EF4-FFF2-40B4-BE49-F238E27FC236}">
              <a16:creationId xmlns:a16="http://schemas.microsoft.com/office/drawing/2014/main" id="{00000000-0008-0000-0C00-00002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4" name="Picture 1" descr="Znak%20SRZ">
          <a:extLst>
            <a:ext uri="{FF2B5EF4-FFF2-40B4-BE49-F238E27FC236}">
              <a16:creationId xmlns:a16="http://schemas.microsoft.com/office/drawing/2014/main" id="{00000000-0008-0000-0C00-00002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5" name="Picture 1" descr="Znak%20SRZ">
          <a:extLst>
            <a:ext uri="{FF2B5EF4-FFF2-40B4-BE49-F238E27FC236}">
              <a16:creationId xmlns:a16="http://schemas.microsoft.com/office/drawing/2014/main" id="{00000000-0008-0000-0C00-00002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6" name="Picture 1" descr="Znak%20SRZ">
          <a:extLst>
            <a:ext uri="{FF2B5EF4-FFF2-40B4-BE49-F238E27FC236}">
              <a16:creationId xmlns:a16="http://schemas.microsoft.com/office/drawing/2014/main" id="{00000000-0008-0000-0C00-00002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7" name="Picture 1" descr="Znak%20SRZ">
          <a:extLst>
            <a:ext uri="{FF2B5EF4-FFF2-40B4-BE49-F238E27FC236}">
              <a16:creationId xmlns:a16="http://schemas.microsoft.com/office/drawing/2014/main" id="{00000000-0008-0000-0C00-00002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8" name="Picture 1" descr="Znak%20SRZ">
          <a:extLst>
            <a:ext uri="{FF2B5EF4-FFF2-40B4-BE49-F238E27FC236}">
              <a16:creationId xmlns:a16="http://schemas.microsoft.com/office/drawing/2014/main" id="{00000000-0008-0000-0C00-00002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9" name="Picture 1" descr="Znak%20SRZ">
          <a:extLst>
            <a:ext uri="{FF2B5EF4-FFF2-40B4-BE49-F238E27FC236}">
              <a16:creationId xmlns:a16="http://schemas.microsoft.com/office/drawing/2014/main" id="{00000000-0008-0000-0C00-00002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40" name="Picture 1" descr="Znak%20SRZ">
          <a:extLst>
            <a:ext uri="{FF2B5EF4-FFF2-40B4-BE49-F238E27FC236}">
              <a16:creationId xmlns:a16="http://schemas.microsoft.com/office/drawing/2014/main" id="{00000000-0008-0000-0C00-00002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41" name="Picture 1" descr="Znak%20SRZ">
          <a:extLst>
            <a:ext uri="{FF2B5EF4-FFF2-40B4-BE49-F238E27FC236}">
              <a16:creationId xmlns:a16="http://schemas.microsoft.com/office/drawing/2014/main" id="{00000000-0008-0000-0C00-00002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2" name="Picture 1" descr="Znak%20SRZ">
          <a:extLst>
            <a:ext uri="{FF2B5EF4-FFF2-40B4-BE49-F238E27FC236}">
              <a16:creationId xmlns:a16="http://schemas.microsoft.com/office/drawing/2014/main" id="{00000000-0008-0000-0C00-00002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3" name="Picture 1" descr="Znak%20SRZ">
          <a:extLst>
            <a:ext uri="{FF2B5EF4-FFF2-40B4-BE49-F238E27FC236}">
              <a16:creationId xmlns:a16="http://schemas.microsoft.com/office/drawing/2014/main" id="{00000000-0008-0000-0C00-00002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4" name="Picture 1" descr="Znak%20SRZ">
          <a:extLst>
            <a:ext uri="{FF2B5EF4-FFF2-40B4-BE49-F238E27FC236}">
              <a16:creationId xmlns:a16="http://schemas.microsoft.com/office/drawing/2014/main" id="{00000000-0008-0000-0C00-00002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5" name="Picture 1" descr="Znak%20SRZ">
          <a:extLst>
            <a:ext uri="{FF2B5EF4-FFF2-40B4-BE49-F238E27FC236}">
              <a16:creationId xmlns:a16="http://schemas.microsoft.com/office/drawing/2014/main" id="{00000000-0008-0000-0C00-00002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46" name="Picture 1" descr="Znak%20SRZ">
          <a:extLst>
            <a:ext uri="{FF2B5EF4-FFF2-40B4-BE49-F238E27FC236}">
              <a16:creationId xmlns:a16="http://schemas.microsoft.com/office/drawing/2014/main" id="{00000000-0008-0000-0C00-00002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47" name="Picture 1" descr="Znak%20SRZ">
          <a:extLst>
            <a:ext uri="{FF2B5EF4-FFF2-40B4-BE49-F238E27FC236}">
              <a16:creationId xmlns:a16="http://schemas.microsoft.com/office/drawing/2014/main" id="{00000000-0008-0000-0C00-00002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48" name="Picture 1" descr="Znak%20SRZ">
          <a:extLst>
            <a:ext uri="{FF2B5EF4-FFF2-40B4-BE49-F238E27FC236}">
              <a16:creationId xmlns:a16="http://schemas.microsoft.com/office/drawing/2014/main" id="{00000000-0008-0000-0C00-00003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49" name="Picture 1" descr="Znak%20SRZ">
          <a:extLst>
            <a:ext uri="{FF2B5EF4-FFF2-40B4-BE49-F238E27FC236}">
              <a16:creationId xmlns:a16="http://schemas.microsoft.com/office/drawing/2014/main" id="{00000000-0008-0000-0C00-00003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50" name="Picture 1" descr="Znak%20SRZ">
          <a:extLst>
            <a:ext uri="{FF2B5EF4-FFF2-40B4-BE49-F238E27FC236}">
              <a16:creationId xmlns:a16="http://schemas.microsoft.com/office/drawing/2014/main" id="{00000000-0008-0000-0C00-00003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51" name="Picture 1" descr="Znak%20SRZ">
          <a:extLst>
            <a:ext uri="{FF2B5EF4-FFF2-40B4-BE49-F238E27FC236}">
              <a16:creationId xmlns:a16="http://schemas.microsoft.com/office/drawing/2014/main" id="{00000000-0008-0000-0C00-00003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52" name="Picture 1" descr="Znak%20SRZ">
          <a:extLst>
            <a:ext uri="{FF2B5EF4-FFF2-40B4-BE49-F238E27FC236}">
              <a16:creationId xmlns:a16="http://schemas.microsoft.com/office/drawing/2014/main" id="{00000000-0008-0000-0C00-00003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53" name="Picture 1" descr="Znak%20SRZ">
          <a:extLst>
            <a:ext uri="{FF2B5EF4-FFF2-40B4-BE49-F238E27FC236}">
              <a16:creationId xmlns:a16="http://schemas.microsoft.com/office/drawing/2014/main" id="{00000000-0008-0000-0C00-00003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54" name="Picture 1" descr="Znak%20SRZ">
          <a:extLst>
            <a:ext uri="{FF2B5EF4-FFF2-40B4-BE49-F238E27FC236}">
              <a16:creationId xmlns:a16="http://schemas.microsoft.com/office/drawing/2014/main" id="{00000000-0008-0000-0C00-00003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55" name="Picture 1" descr="Znak%20SRZ">
          <a:extLst>
            <a:ext uri="{FF2B5EF4-FFF2-40B4-BE49-F238E27FC236}">
              <a16:creationId xmlns:a16="http://schemas.microsoft.com/office/drawing/2014/main" id="{00000000-0008-0000-0C00-00003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56" name="Picture 1" descr="Znak%20SRZ">
          <a:extLst>
            <a:ext uri="{FF2B5EF4-FFF2-40B4-BE49-F238E27FC236}">
              <a16:creationId xmlns:a16="http://schemas.microsoft.com/office/drawing/2014/main" id="{00000000-0008-0000-0C00-00003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57" name="Picture 1" descr="Znak%20SRZ">
          <a:extLst>
            <a:ext uri="{FF2B5EF4-FFF2-40B4-BE49-F238E27FC236}">
              <a16:creationId xmlns:a16="http://schemas.microsoft.com/office/drawing/2014/main" id="{00000000-0008-0000-0C00-00003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8" name="Picture 1" descr="Znak%20SRZ">
          <a:extLst>
            <a:ext uri="{FF2B5EF4-FFF2-40B4-BE49-F238E27FC236}">
              <a16:creationId xmlns:a16="http://schemas.microsoft.com/office/drawing/2014/main" id="{00000000-0008-0000-0C00-00003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9" name="Picture 1" descr="Znak%20SRZ">
          <a:extLst>
            <a:ext uri="{FF2B5EF4-FFF2-40B4-BE49-F238E27FC236}">
              <a16:creationId xmlns:a16="http://schemas.microsoft.com/office/drawing/2014/main" id="{00000000-0008-0000-0C00-00003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60" name="Picture 1" descr="Znak%20SRZ">
          <a:extLst>
            <a:ext uri="{FF2B5EF4-FFF2-40B4-BE49-F238E27FC236}">
              <a16:creationId xmlns:a16="http://schemas.microsoft.com/office/drawing/2014/main" id="{00000000-0008-0000-0C00-00003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61" name="Picture 1" descr="Znak%20SRZ">
          <a:extLst>
            <a:ext uri="{FF2B5EF4-FFF2-40B4-BE49-F238E27FC236}">
              <a16:creationId xmlns:a16="http://schemas.microsoft.com/office/drawing/2014/main" id="{00000000-0008-0000-0C00-00003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2"/>
  <dimension ref="A1:I40"/>
  <sheetViews>
    <sheetView topLeftCell="A22" workbookViewId="0">
      <selection activeCell="F41" sqref="F41"/>
    </sheetView>
  </sheetViews>
  <sheetFormatPr defaultRowHeight="13.2" x14ac:dyDescent="0.25"/>
  <cols>
    <col min="1" max="1" width="26" customWidth="1"/>
    <col min="2" max="2" width="18.33203125" bestFit="1" customWidth="1"/>
    <col min="3" max="3" width="22.44140625" bestFit="1" customWidth="1"/>
    <col min="4" max="4" width="20.88671875" bestFit="1" customWidth="1"/>
    <col min="5" max="5" width="18" bestFit="1" customWidth="1"/>
    <col min="6" max="6" width="22.88671875" bestFit="1" customWidth="1"/>
    <col min="7" max="9" width="18" bestFit="1" customWidth="1"/>
  </cols>
  <sheetData>
    <row r="1" spans="1:9" x14ac:dyDescent="0.25">
      <c r="A1" s="144" t="s">
        <v>285</v>
      </c>
      <c r="B1" s="77" t="s">
        <v>29</v>
      </c>
      <c r="C1" s="77" t="s">
        <v>30</v>
      </c>
      <c r="D1" s="77" t="s">
        <v>31</v>
      </c>
      <c r="E1" s="77" t="s">
        <v>32</v>
      </c>
      <c r="F1" s="77" t="s">
        <v>33</v>
      </c>
      <c r="G1" s="77" t="s">
        <v>34</v>
      </c>
      <c r="H1" s="77" t="s">
        <v>35</v>
      </c>
      <c r="I1" s="77" t="s">
        <v>36</v>
      </c>
    </row>
    <row r="2" spans="1:9" ht="13.8" thickBot="1" x14ac:dyDescent="0.3">
      <c r="A2" s="145"/>
      <c r="B2" s="78" t="s">
        <v>37</v>
      </c>
      <c r="C2" s="78" t="s">
        <v>37</v>
      </c>
      <c r="D2" s="78" t="s">
        <v>37</v>
      </c>
      <c r="E2" s="78" t="s">
        <v>37</v>
      </c>
      <c r="F2" s="78" t="s">
        <v>37</v>
      </c>
      <c r="G2" s="78" t="s">
        <v>37</v>
      </c>
      <c r="H2" s="78" t="s">
        <v>37</v>
      </c>
      <c r="I2" s="78" t="s">
        <v>37</v>
      </c>
    </row>
    <row r="3" spans="1:9" ht="17.25" customHeight="1" x14ac:dyDescent="0.25">
      <c r="A3" s="142" t="s">
        <v>148</v>
      </c>
      <c r="B3" s="71" t="s">
        <v>149</v>
      </c>
      <c r="C3" s="72" t="s">
        <v>150</v>
      </c>
      <c r="D3" s="72" t="s">
        <v>151</v>
      </c>
      <c r="E3" s="72" t="s">
        <v>152</v>
      </c>
      <c r="F3" s="72" t="s">
        <v>153</v>
      </c>
      <c r="G3" s="125" t="s">
        <v>292</v>
      </c>
      <c r="H3" s="72"/>
      <c r="I3" s="73"/>
    </row>
    <row r="4" spans="1:9" ht="17.25" customHeight="1" thickBot="1" x14ac:dyDescent="0.3">
      <c r="A4" s="143"/>
      <c r="B4" s="126">
        <v>908168073</v>
      </c>
      <c r="C4" s="79"/>
      <c r="D4" s="79"/>
      <c r="E4" s="79"/>
      <c r="F4" s="79"/>
      <c r="G4" s="79"/>
      <c r="H4" s="75"/>
      <c r="I4" s="76"/>
    </row>
    <row r="5" spans="1:9" ht="17.25" customHeight="1" x14ac:dyDescent="0.25">
      <c r="A5" s="142" t="s">
        <v>154</v>
      </c>
      <c r="B5" s="71" t="s">
        <v>155</v>
      </c>
      <c r="C5" s="72" t="s">
        <v>156</v>
      </c>
      <c r="D5" s="72" t="s">
        <v>157</v>
      </c>
      <c r="E5" s="72" t="s">
        <v>158</v>
      </c>
      <c r="F5" s="72" t="s">
        <v>159</v>
      </c>
      <c r="G5" s="125" t="s">
        <v>160</v>
      </c>
      <c r="H5" s="72" t="s">
        <v>161</v>
      </c>
      <c r="I5" s="73"/>
    </row>
    <row r="6" spans="1:9" ht="17.25" customHeight="1" thickBot="1" x14ac:dyDescent="0.3">
      <c r="A6" s="143"/>
      <c r="B6" s="126">
        <v>905896153</v>
      </c>
      <c r="C6" s="79"/>
      <c r="D6" s="79"/>
      <c r="E6" s="79"/>
      <c r="F6" s="79"/>
      <c r="G6" s="79"/>
      <c r="H6" s="75"/>
      <c r="I6" s="76"/>
    </row>
    <row r="7" spans="1:9" ht="17.25" customHeight="1" x14ac:dyDescent="0.25">
      <c r="A7" s="123" t="s">
        <v>162</v>
      </c>
      <c r="B7" s="72" t="s">
        <v>163</v>
      </c>
      <c r="C7" s="72" t="s">
        <v>164</v>
      </c>
      <c r="D7" s="72" t="s">
        <v>165</v>
      </c>
      <c r="E7" s="72" t="s">
        <v>166</v>
      </c>
      <c r="F7" s="72" t="s">
        <v>167</v>
      </c>
      <c r="G7" s="72" t="s">
        <v>168</v>
      </c>
      <c r="H7" s="72" t="s">
        <v>169</v>
      </c>
      <c r="I7" s="73"/>
    </row>
    <row r="8" spans="1:9" ht="17.25" customHeight="1" thickBot="1" x14ac:dyDescent="0.3">
      <c r="A8" s="124"/>
      <c r="B8" s="127">
        <v>905150537</v>
      </c>
      <c r="C8" s="118"/>
      <c r="D8" s="79"/>
      <c r="E8" s="79"/>
      <c r="F8" s="79"/>
      <c r="G8" s="79"/>
      <c r="H8" s="79"/>
      <c r="I8" s="76"/>
    </row>
    <row r="9" spans="1:9" ht="17.25" customHeight="1" x14ac:dyDescent="0.25">
      <c r="A9" s="142" t="s">
        <v>170</v>
      </c>
      <c r="B9" s="71" t="s">
        <v>171</v>
      </c>
      <c r="C9" s="72" t="s">
        <v>172</v>
      </c>
      <c r="D9" s="72" t="s">
        <v>173</v>
      </c>
      <c r="E9" s="72" t="s">
        <v>174</v>
      </c>
      <c r="F9" s="72" t="s">
        <v>175</v>
      </c>
      <c r="G9" s="72" t="s">
        <v>176</v>
      </c>
      <c r="H9" s="72" t="s">
        <v>177</v>
      </c>
      <c r="I9" s="73" t="s">
        <v>178</v>
      </c>
    </row>
    <row r="10" spans="1:9" ht="17.25" customHeight="1" thickBot="1" x14ac:dyDescent="0.3">
      <c r="A10" s="143"/>
      <c r="B10" s="128">
        <v>944575379</v>
      </c>
      <c r="C10" s="116"/>
      <c r="D10" s="75"/>
      <c r="E10" s="75"/>
      <c r="F10" s="75"/>
      <c r="G10" s="75"/>
      <c r="H10" s="75"/>
      <c r="I10" s="76"/>
    </row>
    <row r="11" spans="1:9" ht="17.25" customHeight="1" x14ac:dyDescent="0.25">
      <c r="A11" s="142" t="s">
        <v>179</v>
      </c>
      <c r="B11" s="71" t="s">
        <v>180</v>
      </c>
      <c r="C11" s="72" t="s">
        <v>181</v>
      </c>
      <c r="D11" s="72" t="s">
        <v>182</v>
      </c>
      <c r="E11" s="72" t="s">
        <v>183</v>
      </c>
      <c r="F11" s="72" t="s">
        <v>184</v>
      </c>
      <c r="G11" s="72" t="s">
        <v>185</v>
      </c>
      <c r="H11" s="72" t="s">
        <v>186</v>
      </c>
      <c r="I11" s="73"/>
    </row>
    <row r="12" spans="1:9" ht="17.25" customHeight="1" thickBot="1" x14ac:dyDescent="0.3">
      <c r="A12" s="143"/>
      <c r="B12" s="127">
        <v>907997193</v>
      </c>
      <c r="C12" s="79"/>
      <c r="D12" s="79"/>
      <c r="E12" s="79"/>
      <c r="F12" s="79"/>
      <c r="G12" s="79"/>
      <c r="H12" s="75"/>
      <c r="I12" s="76"/>
    </row>
    <row r="13" spans="1:9" ht="17.25" customHeight="1" x14ac:dyDescent="0.25">
      <c r="A13" s="142" t="s">
        <v>187</v>
      </c>
      <c r="B13" s="71" t="s">
        <v>188</v>
      </c>
      <c r="C13" s="72" t="s">
        <v>189</v>
      </c>
      <c r="D13" s="72" t="s">
        <v>190</v>
      </c>
      <c r="E13" s="72" t="s">
        <v>191</v>
      </c>
      <c r="F13" s="72" t="s">
        <v>192</v>
      </c>
      <c r="G13" s="72" t="s">
        <v>193</v>
      </c>
      <c r="H13" s="72"/>
      <c r="I13" s="73"/>
    </row>
    <row r="14" spans="1:9" ht="17.25" customHeight="1" thickBot="1" x14ac:dyDescent="0.3">
      <c r="A14" s="143"/>
      <c r="B14" s="128">
        <v>905133205</v>
      </c>
      <c r="C14" s="75"/>
      <c r="D14" s="75"/>
      <c r="E14" s="129" t="s">
        <v>194</v>
      </c>
      <c r="F14" s="75"/>
      <c r="G14" s="75"/>
      <c r="H14" s="75"/>
      <c r="I14" s="76"/>
    </row>
    <row r="15" spans="1:9" ht="17.25" customHeight="1" x14ac:dyDescent="0.25">
      <c r="A15" s="142" t="s">
        <v>195</v>
      </c>
      <c r="B15" s="71" t="s">
        <v>196</v>
      </c>
      <c r="C15" s="72" t="s">
        <v>197</v>
      </c>
      <c r="D15" s="72" t="s">
        <v>198</v>
      </c>
      <c r="E15" s="72" t="s">
        <v>199</v>
      </c>
      <c r="F15" s="72" t="s">
        <v>200</v>
      </c>
      <c r="G15" s="72"/>
      <c r="H15" s="72"/>
      <c r="I15" s="73"/>
    </row>
    <row r="16" spans="1:9" ht="17.25" customHeight="1" thickBot="1" x14ac:dyDescent="0.3">
      <c r="A16" s="143"/>
      <c r="B16" s="128">
        <v>907941654</v>
      </c>
      <c r="C16" s="75"/>
      <c r="D16" s="75"/>
      <c r="E16" s="75"/>
      <c r="F16" s="75"/>
      <c r="G16" s="75"/>
      <c r="H16" s="75"/>
      <c r="I16" s="76"/>
    </row>
    <row r="17" spans="1:9" ht="17.25" customHeight="1" x14ac:dyDescent="0.25">
      <c r="A17" s="142" t="s">
        <v>201</v>
      </c>
      <c r="B17" s="71" t="s">
        <v>202</v>
      </c>
      <c r="C17" s="72" t="s">
        <v>203</v>
      </c>
      <c r="D17" s="72" t="s">
        <v>204</v>
      </c>
      <c r="E17" s="72" t="s">
        <v>205</v>
      </c>
      <c r="F17" s="72" t="s">
        <v>206</v>
      </c>
      <c r="G17" s="72" t="s">
        <v>207</v>
      </c>
      <c r="H17" s="72"/>
      <c r="I17" s="73"/>
    </row>
    <row r="18" spans="1:9" ht="17.25" customHeight="1" thickBot="1" x14ac:dyDescent="0.3">
      <c r="A18" s="143"/>
      <c r="B18" s="128">
        <v>905341770</v>
      </c>
      <c r="C18" s="75"/>
      <c r="D18" s="75"/>
      <c r="E18" s="75"/>
      <c r="F18" s="75"/>
      <c r="G18" s="75"/>
      <c r="H18" s="75"/>
      <c r="I18" s="76"/>
    </row>
    <row r="19" spans="1:9" ht="17.25" customHeight="1" x14ac:dyDescent="0.25">
      <c r="A19" s="142" t="s">
        <v>208</v>
      </c>
      <c r="B19" s="71" t="s">
        <v>209</v>
      </c>
      <c r="C19" s="72" t="s">
        <v>210</v>
      </c>
      <c r="D19" s="72" t="s">
        <v>211</v>
      </c>
      <c r="E19" s="72" t="s">
        <v>212</v>
      </c>
      <c r="F19" s="72" t="s">
        <v>213</v>
      </c>
      <c r="G19" s="72" t="s">
        <v>214</v>
      </c>
      <c r="H19" s="72" t="s">
        <v>293</v>
      </c>
      <c r="I19" s="73"/>
    </row>
    <row r="20" spans="1:9" ht="17.25" customHeight="1" thickBot="1" x14ac:dyDescent="0.3">
      <c r="A20" s="143"/>
      <c r="B20" s="128">
        <v>904427486</v>
      </c>
      <c r="C20" s="75"/>
      <c r="D20" s="75"/>
      <c r="E20" s="75"/>
      <c r="F20" s="75"/>
      <c r="G20" s="75"/>
      <c r="H20" s="75"/>
      <c r="I20" s="76"/>
    </row>
    <row r="21" spans="1:9" ht="17.25" customHeight="1" x14ac:dyDescent="0.25">
      <c r="A21" s="146" t="s">
        <v>215</v>
      </c>
      <c r="B21" s="117" t="s">
        <v>216</v>
      </c>
      <c r="C21" s="115" t="s">
        <v>217</v>
      </c>
      <c r="D21" s="115" t="s">
        <v>218</v>
      </c>
      <c r="E21" s="115" t="s">
        <v>219</v>
      </c>
      <c r="F21" s="115" t="s">
        <v>220</v>
      </c>
      <c r="G21" s="115" t="s">
        <v>221</v>
      </c>
      <c r="H21" s="115" t="s">
        <v>222</v>
      </c>
      <c r="I21" s="117" t="s">
        <v>223</v>
      </c>
    </row>
    <row r="22" spans="1:9" ht="17.25" customHeight="1" thickBot="1" x14ac:dyDescent="0.3">
      <c r="A22" s="147"/>
      <c r="B22" s="130"/>
      <c r="C22" s="116"/>
      <c r="D22" s="116"/>
      <c r="E22" s="116"/>
      <c r="F22" s="116"/>
      <c r="G22" s="116"/>
      <c r="H22" s="116"/>
      <c r="I22" s="130">
        <v>903862934</v>
      </c>
    </row>
    <row r="23" spans="1:9" ht="17.25" customHeight="1" x14ac:dyDescent="0.25">
      <c r="A23" s="142" t="s">
        <v>224</v>
      </c>
      <c r="B23" s="72" t="s">
        <v>225</v>
      </c>
      <c r="C23" s="72" t="s">
        <v>226</v>
      </c>
      <c r="D23" s="71" t="s">
        <v>227</v>
      </c>
      <c r="E23" s="72" t="s">
        <v>228</v>
      </c>
      <c r="F23" s="72" t="s">
        <v>229</v>
      </c>
      <c r="G23" s="72" t="s">
        <v>230</v>
      </c>
      <c r="H23" s="73" t="s">
        <v>231</v>
      </c>
      <c r="I23" s="73"/>
    </row>
    <row r="24" spans="1:9" ht="17.25" customHeight="1" thickBot="1" x14ac:dyDescent="0.3">
      <c r="A24" s="143"/>
      <c r="B24" s="131">
        <v>918862934</v>
      </c>
      <c r="C24" s="132"/>
      <c r="D24" s="116"/>
      <c r="E24" s="75"/>
      <c r="F24" s="75"/>
      <c r="G24" s="75"/>
      <c r="H24" s="75"/>
      <c r="I24" s="76"/>
    </row>
    <row r="25" spans="1:9" ht="17.25" customHeight="1" x14ac:dyDescent="0.25">
      <c r="A25" s="142" t="s">
        <v>232</v>
      </c>
      <c r="B25" s="71" t="s">
        <v>233</v>
      </c>
      <c r="C25" s="72" t="s">
        <v>234</v>
      </c>
      <c r="D25" s="72" t="s">
        <v>235</v>
      </c>
      <c r="E25" s="72" t="s">
        <v>236</v>
      </c>
      <c r="F25" s="72" t="s">
        <v>237</v>
      </c>
      <c r="G25" s="115" t="s">
        <v>238</v>
      </c>
      <c r="H25" s="72" t="s">
        <v>239</v>
      </c>
      <c r="I25" s="73"/>
    </row>
    <row r="26" spans="1:9" ht="17.25" customHeight="1" thickBot="1" x14ac:dyDescent="0.3">
      <c r="A26" s="143"/>
      <c r="B26" s="128">
        <v>903804127</v>
      </c>
      <c r="C26" s="75"/>
      <c r="D26" s="75"/>
      <c r="E26" s="116"/>
      <c r="F26" s="116"/>
      <c r="G26" s="129" t="s">
        <v>240</v>
      </c>
      <c r="H26" s="75"/>
      <c r="I26" s="76"/>
    </row>
    <row r="27" spans="1:9" ht="17.25" customHeight="1" x14ac:dyDescent="0.25">
      <c r="A27" s="142" t="s">
        <v>241</v>
      </c>
      <c r="B27" s="71" t="s">
        <v>242</v>
      </c>
      <c r="C27" s="72" t="s">
        <v>243</v>
      </c>
      <c r="D27" s="72" t="s">
        <v>244</v>
      </c>
      <c r="E27" s="72" t="s">
        <v>245</v>
      </c>
      <c r="F27" s="72" t="s">
        <v>246</v>
      </c>
      <c r="G27" s="72"/>
      <c r="H27" s="72"/>
      <c r="I27" s="73"/>
    </row>
    <row r="28" spans="1:9" ht="17.25" customHeight="1" thickBot="1" x14ac:dyDescent="0.3">
      <c r="A28" s="143"/>
      <c r="B28" s="128">
        <v>905353364</v>
      </c>
      <c r="C28" s="75"/>
      <c r="D28" s="75"/>
      <c r="E28" s="116"/>
      <c r="F28" s="116"/>
      <c r="G28" s="75"/>
      <c r="H28" s="75"/>
      <c r="I28" s="76"/>
    </row>
    <row r="29" spans="1:9" ht="17.25" customHeight="1" x14ac:dyDescent="0.25">
      <c r="A29" s="142" t="s">
        <v>247</v>
      </c>
      <c r="B29" s="71" t="s">
        <v>248</v>
      </c>
      <c r="C29" s="72" t="s">
        <v>249</v>
      </c>
      <c r="D29" s="72" t="s">
        <v>250</v>
      </c>
      <c r="E29" s="72" t="s">
        <v>251</v>
      </c>
      <c r="F29" s="72" t="s">
        <v>252</v>
      </c>
      <c r="G29" s="72" t="s">
        <v>294</v>
      </c>
      <c r="H29" s="72"/>
      <c r="I29" s="73"/>
    </row>
    <row r="30" spans="1:9" ht="17.25" customHeight="1" thickBot="1" x14ac:dyDescent="0.3">
      <c r="A30" s="143"/>
      <c r="B30" s="128">
        <v>908287484</v>
      </c>
      <c r="C30" s="75"/>
      <c r="D30" s="75"/>
      <c r="E30" s="75"/>
      <c r="F30" s="75"/>
      <c r="G30" s="75"/>
      <c r="H30" s="75"/>
      <c r="I30" s="76"/>
    </row>
    <row r="31" spans="1:9" ht="17.25" customHeight="1" x14ac:dyDescent="0.25">
      <c r="A31" s="142" t="s">
        <v>139</v>
      </c>
      <c r="B31" s="71" t="s">
        <v>253</v>
      </c>
      <c r="C31" s="72" t="s">
        <v>254</v>
      </c>
      <c r="D31" s="72" t="s">
        <v>255</v>
      </c>
      <c r="E31" s="72" t="s">
        <v>256</v>
      </c>
      <c r="F31" s="71"/>
      <c r="G31" s="72"/>
      <c r="H31" s="72"/>
      <c r="I31" s="73"/>
    </row>
    <row r="32" spans="1:9" ht="17.25" customHeight="1" thickBot="1" x14ac:dyDescent="0.3">
      <c r="A32" s="143"/>
      <c r="B32" s="74"/>
      <c r="C32" s="75"/>
      <c r="D32" s="75"/>
      <c r="E32" s="75"/>
      <c r="F32" s="75"/>
      <c r="G32" s="75"/>
      <c r="H32" s="75"/>
      <c r="I32" s="76"/>
    </row>
    <row r="33" spans="1:9" x14ac:dyDescent="0.25">
      <c r="A33" s="142" t="s">
        <v>124</v>
      </c>
      <c r="B33" s="71" t="s">
        <v>257</v>
      </c>
      <c r="C33" s="72" t="s">
        <v>258</v>
      </c>
      <c r="D33" s="72" t="s">
        <v>259</v>
      </c>
      <c r="E33" s="72" t="s">
        <v>260</v>
      </c>
      <c r="F33" s="71"/>
      <c r="G33" s="72"/>
      <c r="H33" s="72"/>
      <c r="I33" s="73"/>
    </row>
    <row r="34" spans="1:9" ht="13.8" thickBot="1" x14ac:dyDescent="0.3">
      <c r="A34" s="143"/>
      <c r="B34" s="74"/>
      <c r="C34" s="75"/>
      <c r="D34" s="75"/>
      <c r="E34" s="75"/>
      <c r="F34" s="75"/>
      <c r="G34" s="75"/>
      <c r="H34" s="75"/>
      <c r="I34" s="76"/>
    </row>
    <row r="35" spans="1:9" x14ac:dyDescent="0.25">
      <c r="A35" s="142" t="s">
        <v>125</v>
      </c>
      <c r="B35" s="71" t="s">
        <v>261</v>
      </c>
      <c r="C35" s="72" t="s">
        <v>262</v>
      </c>
      <c r="D35" s="72" t="s">
        <v>263</v>
      </c>
      <c r="E35" s="72" t="s">
        <v>264</v>
      </c>
      <c r="F35" s="71"/>
      <c r="G35" s="72"/>
      <c r="H35" s="72"/>
      <c r="I35" s="73"/>
    </row>
    <row r="36" spans="1:9" ht="13.8" thickBot="1" x14ac:dyDescent="0.3">
      <c r="A36" s="143"/>
      <c r="B36" s="74"/>
      <c r="C36" s="75"/>
      <c r="D36" s="75"/>
      <c r="E36" s="75"/>
      <c r="F36" s="75"/>
      <c r="G36" s="75"/>
      <c r="H36" s="75"/>
      <c r="I36" s="76"/>
    </row>
    <row r="37" spans="1:9" x14ac:dyDescent="0.25">
      <c r="A37" s="21" t="s">
        <v>40</v>
      </c>
      <c r="B37" s="21" t="s">
        <v>41</v>
      </c>
      <c r="C37" s="21" t="s">
        <v>44</v>
      </c>
    </row>
    <row r="38" spans="1:9" x14ac:dyDescent="0.25">
      <c r="B38" s="21" t="s">
        <v>42</v>
      </c>
      <c r="C38" s="21" t="s">
        <v>45</v>
      </c>
    </row>
    <row r="39" spans="1:9" x14ac:dyDescent="0.25">
      <c r="B39" s="21" t="s">
        <v>43</v>
      </c>
      <c r="C39" s="21" t="s">
        <v>46</v>
      </c>
    </row>
    <row r="40" spans="1:9" x14ac:dyDescent="0.25">
      <c r="C40" s="21" t="s">
        <v>47</v>
      </c>
    </row>
  </sheetData>
  <mergeCells count="17">
    <mergeCell ref="A23:A24"/>
    <mergeCell ref="A25:A26"/>
    <mergeCell ref="A3:A4"/>
    <mergeCell ref="A5:A6"/>
    <mergeCell ref="A9:A10"/>
    <mergeCell ref="A11:A12"/>
    <mergeCell ref="A13:A14"/>
    <mergeCell ref="A1:A2"/>
    <mergeCell ref="A15:A16"/>
    <mergeCell ref="A17:A18"/>
    <mergeCell ref="A19:A20"/>
    <mergeCell ref="A21:A22"/>
    <mergeCell ref="A33:A34"/>
    <mergeCell ref="A35:A36"/>
    <mergeCell ref="A29:A30"/>
    <mergeCell ref="A31:A32"/>
    <mergeCell ref="A27:A28"/>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AZ39"/>
  <sheetViews>
    <sheetView showGridLines="0" zoomScale="85" zoomScaleNormal="85" workbookViewId="0">
      <selection activeCell="B2" sqref="B2:B4"/>
    </sheetView>
  </sheetViews>
  <sheetFormatPr defaultRowHeight="13.2" x14ac:dyDescent="0.25"/>
  <cols>
    <col min="1" max="1" width="5" style="8" customWidth="1"/>
    <col min="2" max="2" width="22.88671875" style="8" customWidth="1"/>
    <col min="3" max="3" width="5.6640625" style="8" customWidth="1"/>
    <col min="4" max="4" width="9.6640625" style="8" customWidth="1"/>
    <col min="5" max="5" width="5.33203125" style="8" customWidth="1"/>
    <col min="6" max="6" width="5.6640625" style="8" customWidth="1"/>
    <col min="7" max="7" width="9.6640625" style="8" customWidth="1"/>
    <col min="8" max="9" width="5.6640625" style="8" customWidth="1"/>
    <col min="10" max="10" width="9.6640625" style="8" customWidth="1"/>
    <col min="11" max="12" width="5.6640625" style="8" customWidth="1"/>
    <col min="13" max="13" width="9.6640625" style="8" customWidth="1"/>
    <col min="14" max="14" width="5.6640625" style="8" customWidth="1"/>
    <col min="15" max="15" width="9.33203125" style="8" customWidth="1"/>
    <col min="16" max="16" width="9.6640625" customWidth="1"/>
    <col min="17" max="17" width="6.109375" customWidth="1"/>
    <col min="18" max="18" width="2.6640625" customWidth="1"/>
    <col min="19" max="19" width="4.5546875" customWidth="1"/>
    <col min="20" max="20" width="15.109375" customWidth="1"/>
    <col min="21" max="21" width="15.5546875" customWidth="1"/>
    <col min="22" max="22" width="11.109375" customWidth="1"/>
    <col min="23" max="23" width="8.44140625" customWidth="1"/>
    <col min="24" max="24" width="9.109375" customWidth="1"/>
    <col min="25" max="25" width="9.33203125" customWidth="1"/>
    <col min="26" max="26" width="11.44140625" customWidth="1"/>
    <col min="27" max="27" width="9.33203125" customWidth="1"/>
    <col min="28" max="29" width="11.44140625" customWidth="1"/>
    <col min="30" max="30" width="11.6640625" customWidth="1"/>
    <col min="31" max="31" width="9.109375" customWidth="1"/>
    <col min="32" max="32" width="11.44140625" customWidth="1"/>
    <col min="33" max="33" width="9.33203125" customWidth="1"/>
    <col min="34" max="34" width="11.6640625" customWidth="1"/>
    <col min="35" max="37" width="9.109375" customWidth="1"/>
    <col min="38" max="38" width="5" customWidth="1"/>
    <col min="39" max="44" width="9.109375" customWidth="1"/>
    <col min="45" max="45" width="5.6640625" customWidth="1"/>
    <col min="46" max="46" width="9" customWidth="1"/>
    <col min="47" max="47" width="5.109375" customWidth="1"/>
    <col min="48" max="48" width="6.6640625" customWidth="1"/>
    <col min="49" max="49" width="4.44140625" customWidth="1"/>
    <col min="50" max="50" width="5.44140625" customWidth="1"/>
    <col min="51" max="51" width="8" customWidth="1"/>
    <col min="52" max="52" width="9.109375" customWidth="1"/>
    <col min="53" max="53" width="10.6640625" customWidth="1"/>
    <col min="54" max="54" width="9.109375" customWidth="1"/>
  </cols>
  <sheetData>
    <row r="1" spans="1:52" ht="18.75" customHeight="1" thickBot="1" x14ac:dyDescent="0.45">
      <c r="A1" s="242" t="s">
        <v>141</v>
      </c>
      <c r="B1" s="243"/>
      <c r="C1" s="244" t="s">
        <v>143</v>
      </c>
      <c r="D1" s="244"/>
      <c r="E1" s="244"/>
      <c r="F1" s="244"/>
      <c r="G1" s="244"/>
      <c r="H1" s="244"/>
      <c r="I1" s="244"/>
      <c r="J1" s="244"/>
      <c r="K1" s="244"/>
      <c r="L1" s="244"/>
      <c r="M1" s="244"/>
      <c r="N1" s="244"/>
      <c r="O1" s="244"/>
      <c r="P1" s="244"/>
      <c r="Q1" s="245"/>
      <c r="T1" s="272" t="s">
        <v>48</v>
      </c>
      <c r="U1" s="273"/>
      <c r="V1" s="274"/>
    </row>
    <row r="2" spans="1:52" ht="13.5" customHeight="1" x14ac:dyDescent="0.25">
      <c r="A2" s="195"/>
      <c r="B2" s="196" t="s">
        <v>284</v>
      </c>
      <c r="C2" s="197" t="s">
        <v>4</v>
      </c>
      <c r="D2" s="198"/>
      <c r="E2" s="199"/>
      <c r="F2" s="197" t="s">
        <v>5</v>
      </c>
      <c r="G2" s="198"/>
      <c r="H2" s="199"/>
      <c r="I2" s="197" t="s">
        <v>6</v>
      </c>
      <c r="J2" s="198"/>
      <c r="K2" s="199"/>
      <c r="L2" s="197" t="s">
        <v>7</v>
      </c>
      <c r="M2" s="198"/>
      <c r="N2" s="198"/>
      <c r="O2" s="177" t="s">
        <v>13</v>
      </c>
      <c r="P2" s="177" t="s">
        <v>14</v>
      </c>
      <c r="Q2" s="180" t="s">
        <v>11</v>
      </c>
      <c r="T2" s="275" t="s">
        <v>49</v>
      </c>
      <c r="U2" s="278" t="s">
        <v>138</v>
      </c>
      <c r="V2" s="281" t="s">
        <v>1</v>
      </c>
      <c r="W2" s="187"/>
      <c r="X2" s="187"/>
      <c r="Y2" s="187"/>
      <c r="Z2" s="187"/>
      <c r="AA2" s="187"/>
      <c r="AB2" s="187"/>
      <c r="AC2" s="187"/>
      <c r="AD2" s="187"/>
      <c r="AE2" s="187"/>
      <c r="AF2" s="187"/>
      <c r="AG2" s="187"/>
      <c r="AH2" s="187"/>
      <c r="AI2" s="187"/>
      <c r="AJ2" s="187"/>
      <c r="AK2" s="187"/>
      <c r="AL2" s="187"/>
      <c r="AM2" s="187"/>
      <c r="AN2" s="187"/>
      <c r="AO2" s="187"/>
      <c r="AP2" s="187"/>
      <c r="AQ2" s="187"/>
      <c r="AR2" s="187"/>
      <c r="AS2" s="187"/>
      <c r="AT2" s="187"/>
      <c r="AU2" s="187"/>
      <c r="AV2" s="187"/>
    </row>
    <row r="3" spans="1:52" ht="12" customHeight="1" x14ac:dyDescent="0.25">
      <c r="A3" s="195"/>
      <c r="B3" s="196"/>
      <c r="C3" s="200" t="s">
        <v>8</v>
      </c>
      <c r="D3" s="201"/>
      <c r="E3" s="202"/>
      <c r="F3" s="200" t="s">
        <v>8</v>
      </c>
      <c r="G3" s="201"/>
      <c r="H3" s="202"/>
      <c r="I3" s="200" t="s">
        <v>8</v>
      </c>
      <c r="J3" s="201"/>
      <c r="K3" s="202"/>
      <c r="L3" s="200" t="s">
        <v>8</v>
      </c>
      <c r="M3" s="201"/>
      <c r="N3" s="201"/>
      <c r="O3" s="178"/>
      <c r="P3" s="178"/>
      <c r="Q3" s="180"/>
      <c r="T3" s="276"/>
      <c r="U3" s="279"/>
      <c r="V3" s="282"/>
      <c r="W3" s="187"/>
      <c r="X3" s="187"/>
      <c r="Y3" s="187"/>
      <c r="Z3" s="187"/>
      <c r="AA3" s="187"/>
      <c r="AB3" s="187"/>
      <c r="AC3" s="187"/>
      <c r="AD3" s="187"/>
      <c r="AE3" s="187"/>
      <c r="AF3" s="187"/>
      <c r="AG3" s="187"/>
      <c r="AH3" s="187"/>
      <c r="AI3" s="187"/>
      <c r="AJ3" s="187"/>
      <c r="AK3" s="187"/>
      <c r="AL3" s="187"/>
      <c r="AM3" s="187"/>
      <c r="AN3" s="187"/>
      <c r="AO3" s="187"/>
      <c r="AP3" s="187"/>
      <c r="AQ3" s="187"/>
      <c r="AR3" s="187"/>
      <c r="AS3" s="187"/>
      <c r="AT3" s="187"/>
      <c r="AU3" s="187"/>
      <c r="AV3" s="187"/>
    </row>
    <row r="4" spans="1:52" ht="15.9" customHeight="1" thickBot="1" x14ac:dyDescent="0.3">
      <c r="A4" s="195"/>
      <c r="B4" s="196"/>
      <c r="C4" s="66" t="s">
        <v>9</v>
      </c>
      <c r="D4" s="67" t="s">
        <v>10</v>
      </c>
      <c r="E4" s="68" t="s">
        <v>0</v>
      </c>
      <c r="F4" s="66" t="s">
        <v>9</v>
      </c>
      <c r="G4" s="67" t="s">
        <v>10</v>
      </c>
      <c r="H4" s="68" t="s">
        <v>0</v>
      </c>
      <c r="I4" s="66" t="s">
        <v>9</v>
      </c>
      <c r="J4" s="67" t="s">
        <v>10</v>
      </c>
      <c r="K4" s="68" t="s">
        <v>0</v>
      </c>
      <c r="L4" s="66" t="s">
        <v>9</v>
      </c>
      <c r="M4" s="67" t="s">
        <v>10</v>
      </c>
      <c r="N4" s="69" t="s">
        <v>0</v>
      </c>
      <c r="O4" s="179"/>
      <c r="P4" s="179"/>
      <c r="Q4" s="180"/>
      <c r="T4" s="277"/>
      <c r="U4" s="280"/>
      <c r="V4" s="283"/>
      <c r="W4" s="187"/>
      <c r="X4" s="187"/>
      <c r="Y4" s="187"/>
      <c r="Z4" s="187"/>
      <c r="AA4" s="187"/>
      <c r="AB4" s="187"/>
      <c r="AC4" s="187"/>
      <c r="AD4" s="187"/>
      <c r="AE4" s="187"/>
      <c r="AF4" s="187"/>
      <c r="AG4" s="187"/>
      <c r="AH4" s="187"/>
      <c r="AI4" s="187"/>
      <c r="AJ4" s="187"/>
      <c r="AK4" s="187"/>
      <c r="AL4" s="187"/>
      <c r="AM4" s="187"/>
      <c r="AN4" s="187"/>
      <c r="AO4" s="187"/>
      <c r="AP4" s="187"/>
      <c r="AQ4" s="187"/>
      <c r="AR4" s="187"/>
      <c r="AS4" s="187"/>
      <c r="AT4" s="187"/>
      <c r="AU4" s="187"/>
      <c r="AV4" s="187"/>
    </row>
    <row r="5" spans="1:52" ht="15.9" customHeight="1" x14ac:dyDescent="0.25">
      <c r="A5" s="203">
        <v>1</v>
      </c>
      <c r="B5" s="247" t="str">
        <f>'Zoznam tímov a pretekárov'!A3</f>
        <v>Galanta               RYPOMIX</v>
      </c>
      <c r="C5" s="207"/>
      <c r="D5" s="249"/>
      <c r="E5" s="81"/>
      <c r="F5" s="207"/>
      <c r="G5" s="209"/>
      <c r="H5" s="81"/>
      <c r="I5" s="207"/>
      <c r="J5" s="209"/>
      <c r="K5" s="81"/>
      <c r="L5" s="207"/>
      <c r="M5" s="209"/>
      <c r="N5" s="81"/>
      <c r="O5" s="215">
        <f>SUM(E6+H6+K6+N6)</f>
        <v>0</v>
      </c>
      <c r="P5" s="251">
        <f>SUM(D6+G6+J6+M6)</f>
        <v>0</v>
      </c>
      <c r="Q5" s="253">
        <f>AD6</f>
        <v>1</v>
      </c>
      <c r="T5" s="266">
        <f>O5+'14 družstiev Pretek č.4'!T5</f>
        <v>147</v>
      </c>
      <c r="U5" s="268">
        <f>P5+'14 družstiev Pretek č.4'!U5</f>
        <v>89444</v>
      </c>
      <c r="V5" s="270">
        <f>AZ6</f>
        <v>13</v>
      </c>
      <c r="Y5" s="212" t="s">
        <v>21</v>
      </c>
      <c r="Z5" s="213"/>
      <c r="AA5" s="213"/>
      <c r="AB5" s="213"/>
      <c r="AC5" s="213"/>
      <c r="AD5" s="214"/>
      <c r="AE5" s="212" t="s">
        <v>22</v>
      </c>
      <c r="AF5" s="213"/>
      <c r="AG5" s="213"/>
      <c r="AH5" s="214"/>
      <c r="AI5" s="212" t="s">
        <v>23</v>
      </c>
      <c r="AJ5" s="213"/>
      <c r="AK5" s="213"/>
      <c r="AL5" s="214"/>
      <c r="AM5" s="212" t="s">
        <v>24</v>
      </c>
      <c r="AN5" s="213"/>
      <c r="AO5" s="213"/>
      <c r="AP5" s="214"/>
      <c r="AQ5" s="212" t="s">
        <v>25</v>
      </c>
      <c r="AR5" s="213"/>
      <c r="AS5" s="213"/>
      <c r="AT5" s="214"/>
      <c r="AU5" s="21" t="s">
        <v>51</v>
      </c>
    </row>
    <row r="6" spans="1:52" ht="15.9" customHeight="1" thickBot="1" x14ac:dyDescent="0.3">
      <c r="A6" s="204"/>
      <c r="B6" s="248"/>
      <c r="C6" s="27"/>
      <c r="D6" s="28"/>
      <c r="E6" s="32">
        <f>IF(ISBLANK(D6),0,IF(ISBLANK(C5),0,IF(E5 = "D",MAX($A$5:$A$32) + 1,AH6)))</f>
        <v>0</v>
      </c>
      <c r="F6" s="27"/>
      <c r="G6" s="28"/>
      <c r="H6" s="32">
        <f>IF(ISBLANK(G6),0,IF(ISBLANK(F5),0,IF(H5 = "D",MAX($A$5:$A$32) + 1,AL6)))</f>
        <v>0</v>
      </c>
      <c r="I6" s="27"/>
      <c r="J6" s="28"/>
      <c r="K6" s="32">
        <f>IF(ISBLANK(J6),0,IF(ISBLANK(I5),0,IF(K5 = "D",MAX($A$5:$A$32) + 1,AP6)))</f>
        <v>0</v>
      </c>
      <c r="L6" s="85"/>
      <c r="M6" s="28"/>
      <c r="N6" s="32">
        <f>IF(ISBLANK(M6),0,IF(ISBLANK(L5),0,IF(N5 = "D",MAX($A$5:$A$32) + 1,AT6)))</f>
        <v>0</v>
      </c>
      <c r="O6" s="216"/>
      <c r="P6" s="252"/>
      <c r="Q6" s="254"/>
      <c r="T6" s="267"/>
      <c r="U6" s="269"/>
      <c r="V6" s="271"/>
      <c r="Y6" s="12">
        <f>O5</f>
        <v>0</v>
      </c>
      <c r="Z6" s="13">
        <f>P5</f>
        <v>0</v>
      </c>
      <c r="AA6" s="8">
        <f>RANK(Y6,$Y$6:$Y$19,1)</f>
        <v>1</v>
      </c>
      <c r="AB6" s="8">
        <f>RANK(Z6,$Z$6:$Z$19,0)</f>
        <v>1</v>
      </c>
      <c r="AC6" s="8">
        <f>AA6+AB6*0.00001</f>
        <v>1.0000100000000001</v>
      </c>
      <c r="AD6" s="24">
        <f>RANK(AC6,$AC$6:$AC$19,1)</f>
        <v>1</v>
      </c>
      <c r="AE6" s="17">
        <f>D6</f>
        <v>0</v>
      </c>
      <c r="AF6" s="18">
        <f>IF(D5="d",MAX($A$5:$A$38) +1,RANK(AE6,$AE$6:$AE$22,0))</f>
        <v>1</v>
      </c>
      <c r="AG6" s="8">
        <f>COUNTIF($AF$6:$AF$22,AF6)</f>
        <v>14</v>
      </c>
      <c r="AH6" s="22">
        <f>IF(AG6 &gt; 1,IF(MOD(AG6,2) = 0,((AF6*2+AG6-1)/2),(AF6*2+AG6-1)/2),IF(AG6=1,AF6,(AF6*2+AG6-1)/2))</f>
        <v>7.5</v>
      </c>
      <c r="AI6" s="17">
        <f>G6</f>
        <v>0</v>
      </c>
      <c r="AJ6">
        <f>IF(F5="d",MAX($A$5:$A$38) +1,RANK(AI6,$AI$6:$AI$22,0))</f>
        <v>1</v>
      </c>
      <c r="AK6" s="8">
        <f>COUNTIF($AJ$6:$AJ$22,AJ6)</f>
        <v>14</v>
      </c>
      <c r="AL6" s="22">
        <f>IF(AK6 &gt; 1,IF(MOD(AK6,2) = 0,((AJ6*2+AK6-1)/2),(AJ6*2+AK6-1)/2),IF(AK6=1,AJ6,(AJ6*2+AK6-1)/2))</f>
        <v>7.5</v>
      </c>
      <c r="AM6" s="17">
        <f>J6</f>
        <v>0</v>
      </c>
      <c r="AN6" s="18">
        <f>IF(J5="d",MAX($A$5:$A$38) +1,RANK(AM6,$AM$6:$AM$22,0))</f>
        <v>1</v>
      </c>
      <c r="AO6" s="8">
        <f>COUNTIF($AN$6:$AN$22,AN6)</f>
        <v>14</v>
      </c>
      <c r="AP6" s="22">
        <f>IF(AO6 &gt; 1,IF(MOD(AO6,2) = 0,((AN6*2+AO6-1)/2),(AN6*2+AO6-1)/2),IF(AO6=1,AN6,(AN6*2+AO6-1)/2))</f>
        <v>7.5</v>
      </c>
      <c r="AQ6" s="17">
        <f>M6</f>
        <v>0</v>
      </c>
      <c r="AR6" s="18">
        <f>IF(M5="d",MAX($A$5:$A$38) +1,RANK(AQ6,$AQ$6:$AQ$22,0))</f>
        <v>1</v>
      </c>
      <c r="AS6" s="8">
        <f>COUNTIF($AR$6:$AR$22,AR6)</f>
        <v>14</v>
      </c>
      <c r="AT6" s="22">
        <f>IF(AS6 &gt; 1,IF(MOD(AS6,2) = 0,((AR6*2+AS6-1)/2),(AR6*2+AS6-1)/2),IF(AS6=1,AR6,(AR6*2+AS6-1)/2))</f>
        <v>7.5</v>
      </c>
      <c r="AU6" s="11">
        <f>T5</f>
        <v>147</v>
      </c>
      <c r="AV6" s="11">
        <f>U5</f>
        <v>89444</v>
      </c>
      <c r="AW6">
        <f>RANK(AU6,$AU$6:$AU$19,1)</f>
        <v>13</v>
      </c>
      <c r="AX6">
        <f>RANK(AV6,$AV$6:$AV$19,0)</f>
        <v>12</v>
      </c>
      <c r="AY6">
        <f>AW6+AX6*0.00001</f>
        <v>13.000120000000001</v>
      </c>
      <c r="AZ6">
        <f>RANK(AY6,$AY$6:$AY$19,1)</f>
        <v>13</v>
      </c>
    </row>
    <row r="7" spans="1:52" ht="15.9" customHeight="1" x14ac:dyDescent="0.25">
      <c r="A7" s="203">
        <v>2</v>
      </c>
      <c r="B7" s="247" t="str">
        <f>'Zoznam tímov a pretekárov'!A5</f>
        <v>Humenné</v>
      </c>
      <c r="C7" s="207"/>
      <c r="D7" s="249"/>
      <c r="E7" s="81"/>
      <c r="F7" s="207"/>
      <c r="G7" s="249"/>
      <c r="H7" s="81"/>
      <c r="I7" s="207"/>
      <c r="J7" s="249"/>
      <c r="K7" s="81"/>
      <c r="L7" s="207"/>
      <c r="M7" s="249"/>
      <c r="N7" s="81"/>
      <c r="O7" s="215">
        <f>SUM(E8+H8+K8+N8)</f>
        <v>0</v>
      </c>
      <c r="P7" s="251">
        <f>SUM(D8+G8+J8+M8)</f>
        <v>0</v>
      </c>
      <c r="Q7" s="253">
        <f>AD7</f>
        <v>1</v>
      </c>
      <c r="T7" s="266">
        <f>O7+'14 družstiev Pretek č.4'!T7</f>
        <v>240</v>
      </c>
      <c r="U7" s="268">
        <f>P7+'14 družstiev Pretek č.4'!U7</f>
        <v>0</v>
      </c>
      <c r="V7" s="270">
        <f>AZ7</f>
        <v>14</v>
      </c>
      <c r="Y7" s="12">
        <f>O7</f>
        <v>0</v>
      </c>
      <c r="Z7" s="13">
        <f>P7</f>
        <v>0</v>
      </c>
      <c r="AA7" s="8">
        <f t="shared" ref="AA7:AA19" si="0">RANK(Y7,$Y$6:$Y$19,1)</f>
        <v>1</v>
      </c>
      <c r="AB7" s="8">
        <f t="shared" ref="AB7:AB19" si="1">RANK(Z7,$Z$6:$Z$19,0)</f>
        <v>1</v>
      </c>
      <c r="AC7" s="8">
        <f t="shared" ref="AC7:AC19" si="2">AA7+AB7*0.00001</f>
        <v>1.0000100000000001</v>
      </c>
      <c r="AD7" s="24">
        <f t="shared" ref="AD7:AD19" si="3">RANK(AC7,$AC$6:$AC$19,1)</f>
        <v>1</v>
      </c>
      <c r="AE7" s="17">
        <f>D8</f>
        <v>0</v>
      </c>
      <c r="AF7" s="18">
        <f t="shared" ref="AF7:AF22" si="4">IF(D6="d",MAX($A$5:$A$38) +1,RANK(AE7,$AE$6:$AE$22,0))</f>
        <v>1</v>
      </c>
      <c r="AG7" s="8">
        <f t="shared" ref="AG7:AG22" si="5">COUNTIF($AF$6:$AF$22,AF7)</f>
        <v>14</v>
      </c>
      <c r="AH7" s="22">
        <f t="shared" ref="AH7:AH22" si="6">IF(AG7 &gt; 1,IF(MOD(AG7,2) = 0,((AF7*2+AG7-1)/2),(AF7*2+AG7-1)/2),IF(AG7=1,AF7,(AF7*2+AG7-1)/2))</f>
        <v>7.5</v>
      </c>
      <c r="AI7" s="17">
        <f>G8</f>
        <v>0</v>
      </c>
      <c r="AJ7">
        <f t="shared" ref="AJ7:AJ22" si="7">IF(F6="d",MAX($A$5:$A$38) +1,RANK(AI7,$AI$6:$AI$22,0))</f>
        <v>1</v>
      </c>
      <c r="AK7" s="8">
        <f t="shared" ref="AK7:AK22" si="8">COUNTIF($AJ$6:$AJ$22,AJ7)</f>
        <v>14</v>
      </c>
      <c r="AL7" s="22">
        <f t="shared" ref="AL7:AL22" si="9">IF(AK7 &gt; 1,IF(MOD(AK7,2) = 0,((AJ7*2+AK7-1)/2),(AJ7*2+AK7-1)/2),IF(AK7=1,AJ7,(AJ7*2+AK7-1)/2))</f>
        <v>7.5</v>
      </c>
      <c r="AM7" s="17">
        <f>J8</f>
        <v>0</v>
      </c>
      <c r="AN7" s="18">
        <f t="shared" ref="AN7:AN22" si="10">IF(J6="d",MAX($A$5:$A$38) +1,RANK(AM7,$AM$6:$AM$22,0))</f>
        <v>1</v>
      </c>
      <c r="AO7" s="8">
        <f t="shared" ref="AO7:AO22" si="11">COUNTIF($AN$6:$AN$22,AN7)</f>
        <v>14</v>
      </c>
      <c r="AP7" s="22">
        <f t="shared" ref="AP7:AP22" si="12">IF(AO7 &gt; 1,IF(MOD(AO7,2) = 0,((AN7*2+AO7-1)/2),(AN7*2+AO7-1)/2),IF(AO7=1,AN7,(AN7*2+AO7-1)/2))</f>
        <v>7.5</v>
      </c>
      <c r="AQ7" s="17">
        <f>M8</f>
        <v>0</v>
      </c>
      <c r="AR7" s="18">
        <f t="shared" ref="AR7:AR22" si="13">IF(M6="d",MAX($A$5:$A$38) +1,RANK(AQ7,$AQ$6:$AQ$22,0))</f>
        <v>1</v>
      </c>
      <c r="AS7" s="8">
        <f t="shared" ref="AS7:AS22" si="14">COUNTIF($AR$6:$AR$22,AR7)</f>
        <v>14</v>
      </c>
      <c r="AT7" s="22">
        <f t="shared" ref="AT7:AT22" si="15">IF(AS7 &gt; 1,IF(MOD(AS7,2) = 0,((AR7*2+AS7-1)/2),(AR7*2+AS7-1)/2),IF(AS7=1,AR7,(AR7*2+AS7-1)/2))</f>
        <v>7.5</v>
      </c>
      <c r="AU7" s="11">
        <f>T7</f>
        <v>240</v>
      </c>
      <c r="AV7" s="11">
        <f>U7</f>
        <v>0</v>
      </c>
      <c r="AW7">
        <f t="shared" ref="AW7:AW19" si="16">RANK(AU7,$AU$6:$AU$19,1)</f>
        <v>14</v>
      </c>
      <c r="AX7">
        <f t="shared" ref="AX7:AX19" si="17">RANK(AV7,$AV$6:$AV$19,0)</f>
        <v>14</v>
      </c>
      <c r="AY7">
        <f t="shared" ref="AY7:AY19" si="18">AW7+AX7*0.00001</f>
        <v>14.00014</v>
      </c>
      <c r="AZ7">
        <f t="shared" ref="AZ7:AZ19" si="19">RANK(AY7,$AY$6:$AY$19,1)</f>
        <v>14</v>
      </c>
    </row>
    <row r="8" spans="1:52" ht="15.9" customHeight="1" thickBot="1" x14ac:dyDescent="0.3">
      <c r="A8" s="204"/>
      <c r="B8" s="248"/>
      <c r="C8" s="27"/>
      <c r="D8" s="28"/>
      <c r="E8" s="32">
        <f>IF(ISBLANK(D8),0,IF(ISBLANK(C7),0,IF(E7 = "D",MAX($A$5:$A$32) + 1,AH7)))</f>
        <v>0</v>
      </c>
      <c r="F8" s="27"/>
      <c r="G8" s="28"/>
      <c r="H8" s="32">
        <f>IF(ISBLANK(G8),0,IF(ISBLANK(F7),0,IF(H7 = "D",MAX($A$5:$A$32) + 1,AL7)))</f>
        <v>0</v>
      </c>
      <c r="I8" s="27"/>
      <c r="J8" s="28"/>
      <c r="K8" s="32">
        <f>IF(ISBLANK(J8),0,IF(ISBLANK(I7),0,IF(K7 = "D",MAX($A$5:$A$32) + 1,AP7)))</f>
        <v>0</v>
      </c>
      <c r="L8" s="85"/>
      <c r="M8" s="28"/>
      <c r="N8" s="32">
        <f>IF(ISBLANK(M8),0,IF(ISBLANK(L7),0,IF(N7 = "D",MAX($A$5:$A$32) + 1,AT7)))</f>
        <v>0</v>
      </c>
      <c r="O8" s="216"/>
      <c r="P8" s="252"/>
      <c r="Q8" s="254"/>
      <c r="T8" s="267"/>
      <c r="U8" s="269"/>
      <c r="V8" s="271"/>
      <c r="Y8" s="12">
        <f>O9</f>
        <v>0</v>
      </c>
      <c r="Z8" s="13">
        <f>P9</f>
        <v>0</v>
      </c>
      <c r="AA8" s="8">
        <f t="shared" si="0"/>
        <v>1</v>
      </c>
      <c r="AB8" s="8">
        <f t="shared" si="1"/>
        <v>1</v>
      </c>
      <c r="AC8" s="8">
        <f t="shared" si="2"/>
        <v>1.0000100000000001</v>
      </c>
      <c r="AD8" s="24">
        <f t="shared" si="3"/>
        <v>1</v>
      </c>
      <c r="AE8" s="17">
        <f>D10</f>
        <v>0</v>
      </c>
      <c r="AF8" s="18">
        <f t="shared" si="4"/>
        <v>1</v>
      </c>
      <c r="AG8" s="8">
        <f t="shared" si="5"/>
        <v>14</v>
      </c>
      <c r="AH8" s="22">
        <f t="shared" si="6"/>
        <v>7.5</v>
      </c>
      <c r="AI8" s="17">
        <f>G10</f>
        <v>0</v>
      </c>
      <c r="AJ8">
        <f t="shared" si="7"/>
        <v>1</v>
      </c>
      <c r="AK8" s="8">
        <f t="shared" si="8"/>
        <v>14</v>
      </c>
      <c r="AL8" s="22">
        <f t="shared" si="9"/>
        <v>7.5</v>
      </c>
      <c r="AM8" s="17">
        <f>J10</f>
        <v>0</v>
      </c>
      <c r="AN8" s="18">
        <f t="shared" si="10"/>
        <v>1</v>
      </c>
      <c r="AO8" s="8">
        <f t="shared" si="11"/>
        <v>14</v>
      </c>
      <c r="AP8" s="22">
        <f t="shared" si="12"/>
        <v>7.5</v>
      </c>
      <c r="AQ8" s="17">
        <f>M10</f>
        <v>0</v>
      </c>
      <c r="AR8" s="18">
        <f t="shared" si="13"/>
        <v>1</v>
      </c>
      <c r="AS8" s="8">
        <f t="shared" si="14"/>
        <v>14</v>
      </c>
      <c r="AT8" s="22">
        <f t="shared" si="15"/>
        <v>7.5</v>
      </c>
      <c r="AU8" s="11">
        <f>T9</f>
        <v>129.5</v>
      </c>
      <c r="AV8" s="11">
        <f>U9</f>
        <v>99301</v>
      </c>
      <c r="AW8">
        <f t="shared" si="16"/>
        <v>10</v>
      </c>
      <c r="AX8">
        <f t="shared" si="17"/>
        <v>10</v>
      </c>
      <c r="AY8">
        <f t="shared" si="18"/>
        <v>10.0001</v>
      </c>
      <c r="AZ8">
        <f t="shared" si="19"/>
        <v>10</v>
      </c>
    </row>
    <row r="9" spans="1:52" ht="15.9" customHeight="1" x14ac:dyDescent="0.25">
      <c r="A9" s="221">
        <v>3</v>
      </c>
      <c r="B9" s="247" t="str">
        <f>'Zoznam tímov a pretekárov'!A7</f>
        <v>Lučenec</v>
      </c>
      <c r="C9" s="207"/>
      <c r="D9" s="249"/>
      <c r="E9" s="81"/>
      <c r="F9" s="207"/>
      <c r="G9" s="249"/>
      <c r="H9" s="81"/>
      <c r="I9" s="207"/>
      <c r="J9" s="249"/>
      <c r="K9" s="81"/>
      <c r="L9" s="207"/>
      <c r="M9" s="249"/>
      <c r="N9" s="81"/>
      <c r="O9" s="215">
        <f>SUM(E10+H10+K10+N10)</f>
        <v>0</v>
      </c>
      <c r="P9" s="251">
        <f>SUM(D10+G10+J10+M10)</f>
        <v>0</v>
      </c>
      <c r="Q9" s="253">
        <f>AD8</f>
        <v>1</v>
      </c>
      <c r="T9" s="266">
        <f>O9+'14 družstiev Pretek č.4'!T9</f>
        <v>129.5</v>
      </c>
      <c r="U9" s="268">
        <f>P9+'14 družstiev Pretek č.4'!U9</f>
        <v>99301</v>
      </c>
      <c r="V9" s="270">
        <f>AZ8</f>
        <v>10</v>
      </c>
      <c r="Y9" s="12">
        <f>O11</f>
        <v>0</v>
      </c>
      <c r="Z9" s="13">
        <f>P11</f>
        <v>0</v>
      </c>
      <c r="AA9" s="8">
        <f t="shared" si="0"/>
        <v>1</v>
      </c>
      <c r="AB9" s="8">
        <f t="shared" si="1"/>
        <v>1</v>
      </c>
      <c r="AC9" s="8">
        <f t="shared" si="2"/>
        <v>1.0000100000000001</v>
      </c>
      <c r="AD9" s="24">
        <f t="shared" si="3"/>
        <v>1</v>
      </c>
      <c r="AE9" s="17">
        <f>D12</f>
        <v>0</v>
      </c>
      <c r="AF9" s="18">
        <f t="shared" si="4"/>
        <v>1</v>
      </c>
      <c r="AG9" s="8">
        <f t="shared" si="5"/>
        <v>14</v>
      </c>
      <c r="AH9" s="22">
        <f t="shared" si="6"/>
        <v>7.5</v>
      </c>
      <c r="AI9" s="17">
        <f>G12</f>
        <v>0</v>
      </c>
      <c r="AJ9">
        <f t="shared" si="7"/>
        <v>1</v>
      </c>
      <c r="AK9" s="8">
        <f t="shared" si="8"/>
        <v>14</v>
      </c>
      <c r="AL9" s="22">
        <f t="shared" si="9"/>
        <v>7.5</v>
      </c>
      <c r="AM9" s="17">
        <f>J12</f>
        <v>0</v>
      </c>
      <c r="AN9" s="18">
        <f t="shared" si="10"/>
        <v>1</v>
      </c>
      <c r="AO9" s="8">
        <f t="shared" si="11"/>
        <v>14</v>
      </c>
      <c r="AP9" s="22">
        <f t="shared" si="12"/>
        <v>7.5</v>
      </c>
      <c r="AQ9" s="17">
        <f>M12</f>
        <v>0</v>
      </c>
      <c r="AR9" s="18">
        <f t="shared" si="13"/>
        <v>1</v>
      </c>
      <c r="AS9" s="8">
        <f t="shared" si="14"/>
        <v>14</v>
      </c>
      <c r="AT9" s="22">
        <f t="shared" si="15"/>
        <v>7.5</v>
      </c>
      <c r="AU9" s="11">
        <f>T11</f>
        <v>113</v>
      </c>
      <c r="AV9" s="11">
        <f>U11</f>
        <v>109625</v>
      </c>
      <c r="AW9">
        <f t="shared" si="16"/>
        <v>8</v>
      </c>
      <c r="AX9">
        <f t="shared" si="17"/>
        <v>7</v>
      </c>
      <c r="AY9">
        <f t="shared" si="18"/>
        <v>8.0000699999999991</v>
      </c>
      <c r="AZ9">
        <f t="shared" si="19"/>
        <v>8</v>
      </c>
    </row>
    <row r="10" spans="1:52" ht="15.9" customHeight="1" thickBot="1" x14ac:dyDescent="0.3">
      <c r="A10" s="221"/>
      <c r="B10" s="248"/>
      <c r="C10" s="27"/>
      <c r="D10" s="28"/>
      <c r="E10" s="32">
        <f>IF(ISBLANK(D10),0,IF(ISBLANK(C9),0,IF(E9 = "D",MAX($A$5:$A$32) + 1,AH8)))</f>
        <v>0</v>
      </c>
      <c r="F10" s="27"/>
      <c r="G10" s="28"/>
      <c r="H10" s="32">
        <f>IF(ISBLANK(G10),0,IF(ISBLANK(F9),0,IF(H9 = "D",MAX($A$5:$A$32) + 1,AL8)))</f>
        <v>0</v>
      </c>
      <c r="I10" s="85"/>
      <c r="J10" s="28"/>
      <c r="K10" s="32">
        <f>IF(ISBLANK(J10),0,IF(ISBLANK(I9),0,IF(K9 = "D",MAX($A$5:$A$32) + 1,AP8)))</f>
        <v>0</v>
      </c>
      <c r="L10" s="27"/>
      <c r="M10" s="28"/>
      <c r="N10" s="32">
        <f>IF(ISBLANK(M10),0,IF(ISBLANK(L9),0,IF(N9 = "D",MAX($A$5:$A$32) + 1,AT8)))</f>
        <v>0</v>
      </c>
      <c r="O10" s="216"/>
      <c r="P10" s="252"/>
      <c r="Q10" s="254"/>
      <c r="T10" s="267"/>
      <c r="U10" s="269"/>
      <c r="V10" s="271"/>
      <c r="Y10" s="12">
        <f>O13</f>
        <v>0</v>
      </c>
      <c r="Z10" s="13">
        <f>P13</f>
        <v>0</v>
      </c>
      <c r="AA10" s="8">
        <f t="shared" si="0"/>
        <v>1</v>
      </c>
      <c r="AB10" s="8">
        <f t="shared" si="1"/>
        <v>1</v>
      </c>
      <c r="AC10" s="8">
        <f t="shared" si="2"/>
        <v>1.0000100000000001</v>
      </c>
      <c r="AD10" s="24">
        <f t="shared" si="3"/>
        <v>1</v>
      </c>
      <c r="AE10" s="17">
        <f>D14</f>
        <v>0</v>
      </c>
      <c r="AF10" s="18">
        <f t="shared" si="4"/>
        <v>1</v>
      </c>
      <c r="AG10" s="8">
        <f t="shared" si="5"/>
        <v>14</v>
      </c>
      <c r="AH10" s="22">
        <f t="shared" si="6"/>
        <v>7.5</v>
      </c>
      <c r="AI10" s="17">
        <f>G14</f>
        <v>0</v>
      </c>
      <c r="AJ10">
        <f t="shared" si="7"/>
        <v>1</v>
      </c>
      <c r="AK10" s="8">
        <f t="shared" si="8"/>
        <v>14</v>
      </c>
      <c r="AL10" s="22">
        <f t="shared" si="9"/>
        <v>7.5</v>
      </c>
      <c r="AM10" s="17">
        <f>J14</f>
        <v>0</v>
      </c>
      <c r="AN10" s="18">
        <f t="shared" si="10"/>
        <v>1</v>
      </c>
      <c r="AO10" s="8">
        <f t="shared" si="11"/>
        <v>14</v>
      </c>
      <c r="AP10" s="22">
        <f t="shared" si="12"/>
        <v>7.5</v>
      </c>
      <c r="AQ10" s="17">
        <f>M14</f>
        <v>0</v>
      </c>
      <c r="AR10" s="18">
        <f t="shared" si="13"/>
        <v>1</v>
      </c>
      <c r="AS10" s="8">
        <f t="shared" si="14"/>
        <v>14</v>
      </c>
      <c r="AT10" s="22">
        <f t="shared" si="15"/>
        <v>7.5</v>
      </c>
      <c r="AU10" s="11">
        <f>T13</f>
        <v>92</v>
      </c>
      <c r="AV10" s="11">
        <f>U13</f>
        <v>163594</v>
      </c>
      <c r="AW10">
        <f t="shared" si="16"/>
        <v>3</v>
      </c>
      <c r="AX10">
        <f t="shared" si="17"/>
        <v>1</v>
      </c>
      <c r="AY10">
        <f t="shared" si="18"/>
        <v>3.0000100000000001</v>
      </c>
      <c r="AZ10">
        <f t="shared" si="19"/>
        <v>3</v>
      </c>
    </row>
    <row r="11" spans="1:52" ht="15.9" customHeight="1" x14ac:dyDescent="0.25">
      <c r="A11" s="203">
        <v>4</v>
      </c>
      <c r="B11" s="247" t="str">
        <f>'Zoznam tímov a pretekárov'!A9</f>
        <v>Nová Baňa</v>
      </c>
      <c r="C11" s="207"/>
      <c r="D11" s="249"/>
      <c r="E11" s="81"/>
      <c r="F11" s="207"/>
      <c r="G11" s="249"/>
      <c r="H11" s="81"/>
      <c r="I11" s="207"/>
      <c r="J11" s="249"/>
      <c r="K11" s="81"/>
      <c r="L11" s="207"/>
      <c r="M11" s="249"/>
      <c r="N11" s="81"/>
      <c r="O11" s="215">
        <f>SUM(E12+H12+K12+N12)</f>
        <v>0</v>
      </c>
      <c r="P11" s="251">
        <f>SUM(D12+G12+J12+M12)</f>
        <v>0</v>
      </c>
      <c r="Q11" s="253">
        <f>AD9</f>
        <v>1</v>
      </c>
      <c r="T11" s="266">
        <f>O11+'14 družstiev Pretek č.4'!T11</f>
        <v>113</v>
      </c>
      <c r="U11" s="268">
        <f>P11+'14 družstiev Pretek č.4'!U11</f>
        <v>109625</v>
      </c>
      <c r="V11" s="270">
        <f>AZ9</f>
        <v>8</v>
      </c>
      <c r="Y11" s="12">
        <f>O15</f>
        <v>0</v>
      </c>
      <c r="Z11" s="13">
        <f>P15</f>
        <v>0</v>
      </c>
      <c r="AA11" s="8">
        <f t="shared" si="0"/>
        <v>1</v>
      </c>
      <c r="AB11" s="8">
        <f t="shared" si="1"/>
        <v>1</v>
      </c>
      <c r="AC11" s="8">
        <f t="shared" si="2"/>
        <v>1.0000100000000001</v>
      </c>
      <c r="AD11" s="24">
        <f t="shared" si="3"/>
        <v>1</v>
      </c>
      <c r="AE11" s="17">
        <f>D16</f>
        <v>0</v>
      </c>
      <c r="AF11" s="18">
        <f t="shared" si="4"/>
        <v>1</v>
      </c>
      <c r="AG11" s="8">
        <f t="shared" si="5"/>
        <v>14</v>
      </c>
      <c r="AH11" s="22">
        <f t="shared" si="6"/>
        <v>7.5</v>
      </c>
      <c r="AI11" s="17">
        <f>G16</f>
        <v>0</v>
      </c>
      <c r="AJ11">
        <f t="shared" si="7"/>
        <v>1</v>
      </c>
      <c r="AK11" s="8">
        <f t="shared" si="8"/>
        <v>14</v>
      </c>
      <c r="AL11" s="22">
        <f t="shared" si="9"/>
        <v>7.5</v>
      </c>
      <c r="AM11" s="17">
        <f>J16</f>
        <v>0</v>
      </c>
      <c r="AN11" s="18">
        <f t="shared" si="10"/>
        <v>1</v>
      </c>
      <c r="AO11" s="8">
        <f t="shared" si="11"/>
        <v>14</v>
      </c>
      <c r="AP11" s="22">
        <f t="shared" si="12"/>
        <v>7.5</v>
      </c>
      <c r="AQ11" s="17">
        <f>M16</f>
        <v>0</v>
      </c>
      <c r="AR11" s="18">
        <f t="shared" si="13"/>
        <v>1</v>
      </c>
      <c r="AS11" s="8">
        <f t="shared" si="14"/>
        <v>14</v>
      </c>
      <c r="AT11" s="22">
        <f t="shared" si="15"/>
        <v>7.5</v>
      </c>
      <c r="AU11" s="11">
        <f>T15</f>
        <v>110</v>
      </c>
      <c r="AV11" s="11">
        <f>U15</f>
        <v>108180</v>
      </c>
      <c r="AW11">
        <f t="shared" si="16"/>
        <v>7</v>
      </c>
      <c r="AX11">
        <f t="shared" si="17"/>
        <v>8</v>
      </c>
      <c r="AY11">
        <f t="shared" si="18"/>
        <v>7.0000799999999996</v>
      </c>
      <c r="AZ11">
        <f t="shared" si="19"/>
        <v>7</v>
      </c>
    </row>
    <row r="12" spans="1:52" ht="15.9" customHeight="1" thickBot="1" x14ac:dyDescent="0.3">
      <c r="A12" s="204"/>
      <c r="B12" s="248"/>
      <c r="C12" s="27"/>
      <c r="D12" s="28"/>
      <c r="E12" s="32">
        <f>IF(ISBLANK(D12),0,IF(ISBLANK(C11),0,IF(E11 = "D",MAX($A$5:$A$32) + 1,AH9)))</f>
        <v>0</v>
      </c>
      <c r="F12" s="27"/>
      <c r="G12" s="28"/>
      <c r="H12" s="32">
        <f>IF(ISBLANK(G12),0,IF(ISBLANK(F11),0,IF(H11 = "D",MAX($A$5:$A$32) + 1,AL9)))</f>
        <v>0</v>
      </c>
      <c r="I12" s="27"/>
      <c r="J12" s="28"/>
      <c r="K12" s="32">
        <f>IF(ISBLANK(J12),0,IF(ISBLANK(I11),0,IF(K11 = "D",MAX($A$5:$A$32) + 1,AP9)))</f>
        <v>0</v>
      </c>
      <c r="L12" s="27"/>
      <c r="M12" s="28"/>
      <c r="N12" s="32">
        <f>IF(ISBLANK(M12),0,IF(ISBLANK(L11),0,IF(N11 = "D",MAX($A$5:$A$32) + 1,AT9)))</f>
        <v>0</v>
      </c>
      <c r="O12" s="216"/>
      <c r="P12" s="252"/>
      <c r="Q12" s="254"/>
      <c r="T12" s="267"/>
      <c r="U12" s="269"/>
      <c r="V12" s="271"/>
      <c r="W12" s="21"/>
      <c r="Y12" s="12">
        <f>O17</f>
        <v>0</v>
      </c>
      <c r="Z12" s="13">
        <f>P17</f>
        <v>0</v>
      </c>
      <c r="AA12" s="8">
        <f t="shared" si="0"/>
        <v>1</v>
      </c>
      <c r="AB12" s="8">
        <f t="shared" si="1"/>
        <v>1</v>
      </c>
      <c r="AC12" s="8">
        <f t="shared" si="2"/>
        <v>1.0000100000000001</v>
      </c>
      <c r="AD12" s="24">
        <f t="shared" si="3"/>
        <v>1</v>
      </c>
      <c r="AE12" s="17">
        <f>D18</f>
        <v>0</v>
      </c>
      <c r="AF12" s="18">
        <f t="shared" si="4"/>
        <v>1</v>
      </c>
      <c r="AG12" s="8">
        <f t="shared" si="5"/>
        <v>14</v>
      </c>
      <c r="AH12" s="22">
        <f t="shared" si="6"/>
        <v>7.5</v>
      </c>
      <c r="AI12" s="17">
        <f>G18</f>
        <v>0</v>
      </c>
      <c r="AJ12">
        <f t="shared" si="7"/>
        <v>1</v>
      </c>
      <c r="AK12" s="8">
        <f t="shared" si="8"/>
        <v>14</v>
      </c>
      <c r="AL12" s="22">
        <f t="shared" si="9"/>
        <v>7.5</v>
      </c>
      <c r="AM12" s="17">
        <f>J18</f>
        <v>0</v>
      </c>
      <c r="AN12" s="18">
        <f t="shared" si="10"/>
        <v>1</v>
      </c>
      <c r="AO12" s="8">
        <f t="shared" si="11"/>
        <v>14</v>
      </c>
      <c r="AP12" s="22">
        <f t="shared" si="12"/>
        <v>7.5</v>
      </c>
      <c r="AQ12" s="17">
        <f>M18</f>
        <v>0</v>
      </c>
      <c r="AR12" s="18">
        <f t="shared" si="13"/>
        <v>1</v>
      </c>
      <c r="AS12" s="8">
        <f t="shared" si="14"/>
        <v>14</v>
      </c>
      <c r="AT12" s="22">
        <f t="shared" si="15"/>
        <v>7.5</v>
      </c>
      <c r="AU12" s="11">
        <f>T17</f>
        <v>132</v>
      </c>
      <c r="AV12" s="11">
        <f>U17</f>
        <v>97429</v>
      </c>
      <c r="AW12">
        <f t="shared" si="16"/>
        <v>11</v>
      </c>
      <c r="AX12">
        <f t="shared" si="17"/>
        <v>11</v>
      </c>
      <c r="AY12">
        <f t="shared" si="18"/>
        <v>11.000109999999999</v>
      </c>
      <c r="AZ12">
        <f t="shared" si="19"/>
        <v>11</v>
      </c>
    </row>
    <row r="13" spans="1:52" ht="15.9" customHeight="1" x14ac:dyDescent="0.25">
      <c r="A13" s="221">
        <v>5</v>
      </c>
      <c r="B13" s="247" t="str">
        <f>'Zoznam tímov a pretekárov'!A11</f>
        <v>Prešov B</v>
      </c>
      <c r="C13" s="207"/>
      <c r="D13" s="249"/>
      <c r="E13" s="81"/>
      <c r="F13" s="207"/>
      <c r="G13" s="249"/>
      <c r="H13" s="81"/>
      <c r="I13" s="207"/>
      <c r="J13" s="249"/>
      <c r="K13" s="81"/>
      <c r="L13" s="207"/>
      <c r="M13" s="249"/>
      <c r="N13" s="81"/>
      <c r="O13" s="215">
        <f>SUM(E14+H14+K14+N14)</f>
        <v>0</v>
      </c>
      <c r="P13" s="251">
        <f>SUM(D14+G14+J14+M14)</f>
        <v>0</v>
      </c>
      <c r="Q13" s="253">
        <f>AD10</f>
        <v>1</v>
      </c>
      <c r="T13" s="266">
        <f>O13+'14 družstiev Pretek č.4'!T13</f>
        <v>92</v>
      </c>
      <c r="U13" s="268">
        <f>P13+'14 družstiev Pretek č.4'!U13</f>
        <v>163594</v>
      </c>
      <c r="V13" s="270">
        <f>AZ10</f>
        <v>3</v>
      </c>
      <c r="W13" s="21"/>
      <c r="Y13" s="12">
        <f>O19</f>
        <v>0</v>
      </c>
      <c r="Z13" s="13">
        <f>P19</f>
        <v>0</v>
      </c>
      <c r="AA13" s="8">
        <f t="shared" si="0"/>
        <v>1</v>
      </c>
      <c r="AB13" s="8">
        <f t="shared" si="1"/>
        <v>1</v>
      </c>
      <c r="AC13" s="8">
        <f t="shared" si="2"/>
        <v>1.0000100000000001</v>
      </c>
      <c r="AD13" s="24">
        <f t="shared" si="3"/>
        <v>1</v>
      </c>
      <c r="AE13" s="17">
        <f>D20</f>
        <v>0</v>
      </c>
      <c r="AF13" s="18">
        <f t="shared" si="4"/>
        <v>1</v>
      </c>
      <c r="AG13" s="8">
        <f t="shared" si="5"/>
        <v>14</v>
      </c>
      <c r="AH13" s="22">
        <f t="shared" si="6"/>
        <v>7.5</v>
      </c>
      <c r="AI13" s="17">
        <f>G20</f>
        <v>0</v>
      </c>
      <c r="AJ13">
        <f t="shared" si="7"/>
        <v>1</v>
      </c>
      <c r="AK13" s="8">
        <f t="shared" si="8"/>
        <v>14</v>
      </c>
      <c r="AL13" s="22">
        <f t="shared" si="9"/>
        <v>7.5</v>
      </c>
      <c r="AM13" s="17">
        <f>J20</f>
        <v>0</v>
      </c>
      <c r="AN13" s="18">
        <f t="shared" si="10"/>
        <v>1</v>
      </c>
      <c r="AO13" s="8">
        <f t="shared" si="11"/>
        <v>14</v>
      </c>
      <c r="AP13" s="22">
        <f t="shared" si="12"/>
        <v>7.5</v>
      </c>
      <c r="AQ13" s="17">
        <f>M20</f>
        <v>0</v>
      </c>
      <c r="AR13" s="18">
        <f t="shared" si="13"/>
        <v>1</v>
      </c>
      <c r="AS13" s="8">
        <f t="shared" si="14"/>
        <v>14</v>
      </c>
      <c r="AT13" s="22">
        <f t="shared" si="15"/>
        <v>7.5</v>
      </c>
      <c r="AU13" s="11">
        <f>T19</f>
        <v>119</v>
      </c>
      <c r="AV13" s="11">
        <f>U19</f>
        <v>102236</v>
      </c>
      <c r="AW13">
        <f t="shared" si="16"/>
        <v>9</v>
      </c>
      <c r="AX13">
        <f t="shared" si="17"/>
        <v>9</v>
      </c>
      <c r="AY13">
        <f t="shared" si="18"/>
        <v>9.0000900000000001</v>
      </c>
      <c r="AZ13">
        <f t="shared" si="19"/>
        <v>9</v>
      </c>
    </row>
    <row r="14" spans="1:52" ht="15.9" customHeight="1" thickBot="1" x14ac:dyDescent="0.3">
      <c r="A14" s="221"/>
      <c r="B14" s="248"/>
      <c r="C14" s="27"/>
      <c r="D14" s="28"/>
      <c r="E14" s="32">
        <f>IF(ISBLANK(D14),0,IF(ISBLANK(C13),0,IF(E13 = "D",MAX($A$5:$A$32) + 1,AH10)))</f>
        <v>0</v>
      </c>
      <c r="F14" s="27"/>
      <c r="G14" s="28"/>
      <c r="H14" s="32">
        <f>IF(ISBLANK(G14),0,IF(ISBLANK(F13),0,IF(H13 = "D",MAX($A$5:$A$32) + 1,AL10)))</f>
        <v>0</v>
      </c>
      <c r="I14" s="27"/>
      <c r="J14" s="28"/>
      <c r="K14" s="32">
        <f>IF(ISBLANK(J14),0,IF(ISBLANK(I13),0,IF(K13 = "D",MAX($A$5:$A$32) + 1,AP10)))</f>
        <v>0</v>
      </c>
      <c r="L14" s="27"/>
      <c r="M14" s="28"/>
      <c r="N14" s="32">
        <f>IF(ISBLANK(M14),0,IF(ISBLANK(L13),0,IF(N13 = "D",MAX($A$5:$A$32) + 1,AT10)))</f>
        <v>0</v>
      </c>
      <c r="O14" s="216"/>
      <c r="P14" s="252"/>
      <c r="Q14" s="254"/>
      <c r="T14" s="267"/>
      <c r="U14" s="269"/>
      <c r="V14" s="271"/>
      <c r="W14" s="21"/>
      <c r="Y14" s="12">
        <f>O21</f>
        <v>0</v>
      </c>
      <c r="Z14" s="13">
        <f>P21</f>
        <v>0</v>
      </c>
      <c r="AA14" s="8">
        <f t="shared" si="0"/>
        <v>1</v>
      </c>
      <c r="AB14" s="8">
        <f t="shared" si="1"/>
        <v>1</v>
      </c>
      <c r="AC14" s="8">
        <f t="shared" si="2"/>
        <v>1.0000100000000001</v>
      </c>
      <c r="AD14" s="24">
        <f t="shared" si="3"/>
        <v>1</v>
      </c>
      <c r="AE14" s="17">
        <f>D22</f>
        <v>0</v>
      </c>
      <c r="AF14" s="18">
        <f t="shared" si="4"/>
        <v>1</v>
      </c>
      <c r="AG14" s="8">
        <f t="shared" si="5"/>
        <v>14</v>
      </c>
      <c r="AH14" s="22">
        <f t="shared" si="6"/>
        <v>7.5</v>
      </c>
      <c r="AI14" s="17">
        <f>G22</f>
        <v>0</v>
      </c>
      <c r="AJ14">
        <f t="shared" si="7"/>
        <v>1</v>
      </c>
      <c r="AK14" s="8">
        <f t="shared" si="8"/>
        <v>14</v>
      </c>
      <c r="AL14" s="22">
        <f t="shared" si="9"/>
        <v>7.5</v>
      </c>
      <c r="AM14" s="17">
        <f>J22</f>
        <v>0</v>
      </c>
      <c r="AN14" s="18">
        <f t="shared" si="10"/>
        <v>1</v>
      </c>
      <c r="AO14" s="8">
        <f t="shared" si="11"/>
        <v>14</v>
      </c>
      <c r="AP14" s="22">
        <f t="shared" si="12"/>
        <v>7.5</v>
      </c>
      <c r="AQ14" s="17">
        <f>M22</f>
        <v>0</v>
      </c>
      <c r="AR14" s="18">
        <f t="shared" si="13"/>
        <v>1</v>
      </c>
      <c r="AS14" s="8">
        <f t="shared" si="14"/>
        <v>14</v>
      </c>
      <c r="AT14" s="22">
        <f t="shared" si="15"/>
        <v>7.5</v>
      </c>
      <c r="AU14" s="11">
        <f>T21</f>
        <v>93</v>
      </c>
      <c r="AV14" s="11">
        <f>U21</f>
        <v>124338</v>
      </c>
      <c r="AW14">
        <f t="shared" si="16"/>
        <v>4</v>
      </c>
      <c r="AX14">
        <f t="shared" si="17"/>
        <v>4</v>
      </c>
      <c r="AY14">
        <f t="shared" si="18"/>
        <v>4.0000400000000003</v>
      </c>
      <c r="AZ14">
        <f t="shared" si="19"/>
        <v>4</v>
      </c>
    </row>
    <row r="15" spans="1:52" ht="15.9" customHeight="1" x14ac:dyDescent="0.25">
      <c r="A15" s="203">
        <v>6</v>
      </c>
      <c r="B15" s="247" t="str">
        <f>'Zoznam tímov a pretekárov'!A13</f>
        <v>Ružomberok</v>
      </c>
      <c r="C15" s="207"/>
      <c r="D15" s="249"/>
      <c r="E15" s="81"/>
      <c r="F15" s="207"/>
      <c r="G15" s="249"/>
      <c r="H15" s="81"/>
      <c r="I15" s="207"/>
      <c r="J15" s="249"/>
      <c r="K15" s="81"/>
      <c r="L15" s="207"/>
      <c r="M15" s="249"/>
      <c r="N15" s="81"/>
      <c r="O15" s="215">
        <f>SUM(E16+H16+K16+N16)</f>
        <v>0</v>
      </c>
      <c r="P15" s="251">
        <f>SUM(D16+G16+J16+M16)</f>
        <v>0</v>
      </c>
      <c r="Q15" s="253">
        <f>AD11</f>
        <v>1</v>
      </c>
      <c r="T15" s="266">
        <f>O15+'14 družstiev Pretek č.4'!T15</f>
        <v>110</v>
      </c>
      <c r="U15" s="268">
        <f>P15+'14 družstiev Pretek č.4'!U15</f>
        <v>108180</v>
      </c>
      <c r="V15" s="270">
        <f>AZ11</f>
        <v>7</v>
      </c>
      <c r="Y15" s="12">
        <f>O23</f>
        <v>0</v>
      </c>
      <c r="Z15" s="13">
        <f>P23</f>
        <v>0</v>
      </c>
      <c r="AA15" s="8">
        <f t="shared" si="0"/>
        <v>1</v>
      </c>
      <c r="AB15" s="8">
        <f t="shared" si="1"/>
        <v>1</v>
      </c>
      <c r="AC15" s="8">
        <f t="shared" si="2"/>
        <v>1.0000100000000001</v>
      </c>
      <c r="AD15" s="24">
        <f t="shared" si="3"/>
        <v>1</v>
      </c>
      <c r="AE15" s="17">
        <f>D24</f>
        <v>0</v>
      </c>
      <c r="AF15" s="18">
        <f t="shared" si="4"/>
        <v>1</v>
      </c>
      <c r="AG15" s="8">
        <f t="shared" si="5"/>
        <v>14</v>
      </c>
      <c r="AH15" s="22">
        <f t="shared" si="6"/>
        <v>7.5</v>
      </c>
      <c r="AI15" s="17">
        <f>G24</f>
        <v>0</v>
      </c>
      <c r="AJ15">
        <f t="shared" si="7"/>
        <v>1</v>
      </c>
      <c r="AK15" s="8">
        <f t="shared" si="8"/>
        <v>14</v>
      </c>
      <c r="AL15" s="22">
        <f t="shared" si="9"/>
        <v>7.5</v>
      </c>
      <c r="AM15" s="17">
        <f>J24</f>
        <v>0</v>
      </c>
      <c r="AN15" s="18">
        <f t="shared" si="10"/>
        <v>1</v>
      </c>
      <c r="AO15" s="8">
        <f t="shared" si="11"/>
        <v>14</v>
      </c>
      <c r="AP15" s="22">
        <f t="shared" si="12"/>
        <v>7.5</v>
      </c>
      <c r="AQ15" s="17">
        <f>M24</f>
        <v>0</v>
      </c>
      <c r="AR15" s="18">
        <f t="shared" si="13"/>
        <v>1</v>
      </c>
      <c r="AS15" s="8">
        <f t="shared" si="14"/>
        <v>14</v>
      </c>
      <c r="AT15" s="22">
        <f t="shared" si="15"/>
        <v>7.5</v>
      </c>
      <c r="AU15" s="11">
        <f>T23</f>
        <v>103</v>
      </c>
      <c r="AV15" s="11">
        <f>U23</f>
        <v>113455</v>
      </c>
      <c r="AW15">
        <f t="shared" si="16"/>
        <v>5</v>
      </c>
      <c r="AX15">
        <f t="shared" si="17"/>
        <v>6</v>
      </c>
      <c r="AY15">
        <f t="shared" si="18"/>
        <v>5.0000600000000004</v>
      </c>
      <c r="AZ15">
        <f t="shared" si="19"/>
        <v>5</v>
      </c>
    </row>
    <row r="16" spans="1:52" ht="15.9" customHeight="1" thickBot="1" x14ac:dyDescent="0.3">
      <c r="A16" s="204"/>
      <c r="B16" s="248"/>
      <c r="C16" s="27"/>
      <c r="D16" s="28"/>
      <c r="E16" s="32">
        <f>IF(ISBLANK(D16),0,IF(ISBLANK(C15),0,IF(E15 = "D",MAX($A$5:$A$32) + 1,AH11)))</f>
        <v>0</v>
      </c>
      <c r="F16" s="27"/>
      <c r="G16" s="28"/>
      <c r="H16" s="32">
        <f>IF(ISBLANK(G16),0,IF(ISBLANK(F15),0,IF(H15 = "D",MAX($A$5:$A$32) + 1,AL11)))</f>
        <v>0</v>
      </c>
      <c r="I16" s="27"/>
      <c r="J16" s="28"/>
      <c r="K16" s="32">
        <f>IF(ISBLANK(J16),0,IF(ISBLANK(I15),0,IF(K15 = "D",MAX($A$5:$A$32) + 1,AP11)))</f>
        <v>0</v>
      </c>
      <c r="L16" s="27"/>
      <c r="M16" s="28"/>
      <c r="N16" s="32">
        <f>IF(ISBLANK(M16),0,IF(ISBLANK(L15),0,IF(N15 = "D",MAX($A$5:$A$32) + 1,AT11)))</f>
        <v>0</v>
      </c>
      <c r="O16" s="216"/>
      <c r="P16" s="252"/>
      <c r="Q16" s="254"/>
      <c r="T16" s="267"/>
      <c r="U16" s="269"/>
      <c r="V16" s="271"/>
      <c r="Y16" s="12">
        <f>O25</f>
        <v>0</v>
      </c>
      <c r="Z16" s="13">
        <f>P25</f>
        <v>0</v>
      </c>
      <c r="AA16" s="8">
        <f t="shared" si="0"/>
        <v>1</v>
      </c>
      <c r="AB16" s="8">
        <f t="shared" si="1"/>
        <v>1</v>
      </c>
      <c r="AC16" s="8">
        <f t="shared" si="2"/>
        <v>1.0000100000000001</v>
      </c>
      <c r="AD16" s="24">
        <f t="shared" si="3"/>
        <v>1</v>
      </c>
      <c r="AE16" s="17">
        <f>D26</f>
        <v>0</v>
      </c>
      <c r="AF16" s="18">
        <f t="shared" si="4"/>
        <v>1</v>
      </c>
      <c r="AG16" s="8">
        <f t="shared" si="5"/>
        <v>14</v>
      </c>
      <c r="AH16" s="22">
        <f t="shared" si="6"/>
        <v>7.5</v>
      </c>
      <c r="AI16" s="17">
        <f>G26</f>
        <v>0</v>
      </c>
      <c r="AJ16">
        <f t="shared" si="7"/>
        <v>1</v>
      </c>
      <c r="AK16" s="8">
        <f t="shared" si="8"/>
        <v>14</v>
      </c>
      <c r="AL16" s="22">
        <f t="shared" si="9"/>
        <v>7.5</v>
      </c>
      <c r="AM16" s="17">
        <f>J26</f>
        <v>0</v>
      </c>
      <c r="AN16" s="18">
        <f t="shared" si="10"/>
        <v>1</v>
      </c>
      <c r="AO16" s="8">
        <f t="shared" si="11"/>
        <v>14</v>
      </c>
      <c r="AP16" s="22">
        <f t="shared" si="12"/>
        <v>7.5</v>
      </c>
      <c r="AQ16" s="17">
        <f>M26</f>
        <v>0</v>
      </c>
      <c r="AR16" s="18">
        <f t="shared" si="13"/>
        <v>1</v>
      </c>
      <c r="AS16" s="8">
        <f t="shared" si="14"/>
        <v>14</v>
      </c>
      <c r="AT16" s="22">
        <f t="shared" si="15"/>
        <v>7.5</v>
      </c>
      <c r="AU16" s="11">
        <f>T25</f>
        <v>144</v>
      </c>
      <c r="AV16" s="11">
        <f>U25</f>
        <v>84144</v>
      </c>
      <c r="AW16">
        <f t="shared" si="16"/>
        <v>12</v>
      </c>
      <c r="AX16">
        <f t="shared" si="17"/>
        <v>13</v>
      </c>
      <c r="AY16">
        <f t="shared" si="18"/>
        <v>12.00013</v>
      </c>
      <c r="AZ16">
        <f t="shared" si="19"/>
        <v>12</v>
      </c>
    </row>
    <row r="17" spans="1:52" ht="15.9" customHeight="1" x14ac:dyDescent="0.25">
      <c r="A17" s="221">
        <v>7</v>
      </c>
      <c r="B17" s="247" t="str">
        <f>'Zoznam tímov a pretekárov'!A15</f>
        <v>Sabinov</v>
      </c>
      <c r="C17" s="207"/>
      <c r="D17" s="249"/>
      <c r="E17" s="81"/>
      <c r="F17" s="207"/>
      <c r="G17" s="249"/>
      <c r="H17" s="81"/>
      <c r="I17" s="207"/>
      <c r="J17" s="249"/>
      <c r="K17" s="81"/>
      <c r="L17" s="207"/>
      <c r="M17" s="249"/>
      <c r="N17" s="81"/>
      <c r="O17" s="215">
        <f>SUM(E18+H18+K18+N18)</f>
        <v>0</v>
      </c>
      <c r="P17" s="251">
        <f>SUM(D18+G18+J18+M18)</f>
        <v>0</v>
      </c>
      <c r="Q17" s="253">
        <f>AD12</f>
        <v>1</v>
      </c>
      <c r="T17" s="266">
        <f>O17+'14 družstiev Pretek č.4'!T17</f>
        <v>132</v>
      </c>
      <c r="U17" s="268">
        <f>P17+'14 družstiev Pretek č.4'!U17</f>
        <v>97429</v>
      </c>
      <c r="V17" s="270">
        <f>AZ12</f>
        <v>11</v>
      </c>
      <c r="Y17" s="12">
        <f>O27</f>
        <v>0</v>
      </c>
      <c r="Z17" s="13">
        <f>P27</f>
        <v>0</v>
      </c>
      <c r="AA17" s="8">
        <f t="shared" si="0"/>
        <v>1</v>
      </c>
      <c r="AB17" s="8">
        <f t="shared" si="1"/>
        <v>1</v>
      </c>
      <c r="AC17" s="8">
        <f t="shared" si="2"/>
        <v>1.0000100000000001</v>
      </c>
      <c r="AD17" s="24">
        <f t="shared" si="3"/>
        <v>1</v>
      </c>
      <c r="AE17" s="17">
        <f>D28</f>
        <v>0</v>
      </c>
      <c r="AF17" s="18">
        <f t="shared" si="4"/>
        <v>1</v>
      </c>
      <c r="AG17" s="8">
        <f t="shared" si="5"/>
        <v>14</v>
      </c>
      <c r="AH17" s="22">
        <f t="shared" si="6"/>
        <v>7.5</v>
      </c>
      <c r="AI17" s="17">
        <f>G28</f>
        <v>0</v>
      </c>
      <c r="AJ17">
        <f t="shared" si="7"/>
        <v>1</v>
      </c>
      <c r="AK17" s="8">
        <f t="shared" si="8"/>
        <v>14</v>
      </c>
      <c r="AL17" s="22">
        <f t="shared" si="9"/>
        <v>7.5</v>
      </c>
      <c r="AM17" s="17">
        <f>J28</f>
        <v>0</v>
      </c>
      <c r="AN17" s="18">
        <f t="shared" si="10"/>
        <v>1</v>
      </c>
      <c r="AO17" s="8">
        <f t="shared" si="11"/>
        <v>14</v>
      </c>
      <c r="AP17" s="22">
        <f t="shared" si="12"/>
        <v>7.5</v>
      </c>
      <c r="AQ17" s="17">
        <f>M28</f>
        <v>0</v>
      </c>
      <c r="AR17" s="18">
        <f t="shared" si="13"/>
        <v>1</v>
      </c>
      <c r="AS17" s="8">
        <f t="shared" si="14"/>
        <v>14</v>
      </c>
      <c r="AT17" s="22">
        <f t="shared" si="15"/>
        <v>7.5</v>
      </c>
      <c r="AU17" s="11">
        <f>T27</f>
        <v>88.5</v>
      </c>
      <c r="AV17" s="11">
        <f>U27</f>
        <v>159809</v>
      </c>
      <c r="AW17">
        <f t="shared" si="16"/>
        <v>2</v>
      </c>
      <c r="AX17">
        <f t="shared" si="17"/>
        <v>2</v>
      </c>
      <c r="AY17">
        <f t="shared" si="18"/>
        <v>2.0000200000000001</v>
      </c>
      <c r="AZ17">
        <f t="shared" si="19"/>
        <v>2</v>
      </c>
    </row>
    <row r="18" spans="1:52" ht="15.9" customHeight="1" thickBot="1" x14ac:dyDescent="0.3">
      <c r="A18" s="221"/>
      <c r="B18" s="248"/>
      <c r="C18" s="85"/>
      <c r="D18" s="28"/>
      <c r="E18" s="32">
        <f>IF(ISBLANK(D18),0,IF(ISBLANK(C17),0,IF(E17 = "D",MAX($A$5:$A$32) + 1,AH12)))</f>
        <v>0</v>
      </c>
      <c r="F18" s="27"/>
      <c r="G18" s="28"/>
      <c r="H18" s="32">
        <f>IF(ISBLANK(G18),0,IF(ISBLANK(F17),0,IF(H17 = "D",MAX($A$5:$A$32) + 1,AL12)))</f>
        <v>0</v>
      </c>
      <c r="I18" s="27"/>
      <c r="J18" s="28"/>
      <c r="K18" s="32">
        <f>IF(ISBLANK(J18),0,IF(ISBLANK(I17),0,IF(K17 = "D",MAX($A$5:$A$32) + 1,AP12)))</f>
        <v>0</v>
      </c>
      <c r="L18" s="27"/>
      <c r="M18" s="28"/>
      <c r="N18" s="32">
        <f>IF(ISBLANK(M18),0,IF(ISBLANK(L17),0,IF(N17 = "D",MAX($A$5:$A$32) + 1,AT12)))</f>
        <v>0</v>
      </c>
      <c r="O18" s="216"/>
      <c r="P18" s="252"/>
      <c r="Q18" s="254"/>
      <c r="T18" s="267"/>
      <c r="U18" s="269"/>
      <c r="V18" s="271"/>
      <c r="Y18" s="12">
        <f>O29</f>
        <v>0</v>
      </c>
      <c r="Z18" s="13">
        <f>P29</f>
        <v>0</v>
      </c>
      <c r="AA18" s="8">
        <f t="shared" si="0"/>
        <v>1</v>
      </c>
      <c r="AB18" s="8">
        <f t="shared" si="1"/>
        <v>1</v>
      </c>
      <c r="AC18" s="8">
        <f t="shared" si="2"/>
        <v>1.0000100000000001</v>
      </c>
      <c r="AD18" s="24">
        <f t="shared" si="3"/>
        <v>1</v>
      </c>
      <c r="AE18" s="17">
        <f>D30</f>
        <v>0</v>
      </c>
      <c r="AF18" s="18">
        <f t="shared" si="4"/>
        <v>1</v>
      </c>
      <c r="AG18" s="8">
        <f t="shared" si="5"/>
        <v>14</v>
      </c>
      <c r="AH18" s="22">
        <f t="shared" si="6"/>
        <v>7.5</v>
      </c>
      <c r="AI18" s="17">
        <f>G30</f>
        <v>0</v>
      </c>
      <c r="AJ18">
        <f t="shared" si="7"/>
        <v>1</v>
      </c>
      <c r="AK18" s="8">
        <f t="shared" si="8"/>
        <v>14</v>
      </c>
      <c r="AL18" s="22">
        <f t="shared" si="9"/>
        <v>7.5</v>
      </c>
      <c r="AM18" s="17">
        <f>J30</f>
        <v>0</v>
      </c>
      <c r="AN18" s="18">
        <f t="shared" si="10"/>
        <v>1</v>
      </c>
      <c r="AO18" s="8">
        <f t="shared" si="11"/>
        <v>14</v>
      </c>
      <c r="AP18" s="22">
        <f t="shared" si="12"/>
        <v>7.5</v>
      </c>
      <c r="AQ18" s="17">
        <f>M30</f>
        <v>0</v>
      </c>
      <c r="AR18" s="18">
        <f t="shared" si="13"/>
        <v>1</v>
      </c>
      <c r="AS18" s="8">
        <f t="shared" si="14"/>
        <v>14</v>
      </c>
      <c r="AT18" s="22">
        <f t="shared" si="15"/>
        <v>7.5</v>
      </c>
      <c r="AU18" s="11">
        <f>T29</f>
        <v>105</v>
      </c>
      <c r="AV18" s="11">
        <f>U29</f>
        <v>120710</v>
      </c>
      <c r="AW18">
        <f t="shared" si="16"/>
        <v>6</v>
      </c>
      <c r="AX18">
        <f t="shared" si="17"/>
        <v>5</v>
      </c>
      <c r="AY18">
        <f t="shared" si="18"/>
        <v>6.0000499999999999</v>
      </c>
      <c r="AZ18">
        <f t="shared" si="19"/>
        <v>6</v>
      </c>
    </row>
    <row r="19" spans="1:52" ht="15.9" customHeight="1" x14ac:dyDescent="0.25">
      <c r="A19" s="203">
        <v>8</v>
      </c>
      <c r="B19" s="247" t="str">
        <f>'Zoznam tímov a pretekárov'!A17</f>
        <v>Spišská Nová Ves                      Spiš fish</v>
      </c>
      <c r="C19" s="207"/>
      <c r="D19" s="249"/>
      <c r="E19" s="81"/>
      <c r="F19" s="207"/>
      <c r="G19" s="258"/>
      <c r="H19" s="81"/>
      <c r="I19" s="207"/>
      <c r="J19" s="249"/>
      <c r="K19" s="81"/>
      <c r="L19" s="207"/>
      <c r="M19" s="249"/>
      <c r="N19" s="81"/>
      <c r="O19" s="215">
        <f>SUM(E20+H20+K20+N20)</f>
        <v>0</v>
      </c>
      <c r="P19" s="251">
        <f>SUM(D20+G20+J20+M20)</f>
        <v>0</v>
      </c>
      <c r="Q19" s="253">
        <f>AD13</f>
        <v>1</v>
      </c>
      <c r="T19" s="266">
        <f>O19+'14 družstiev Pretek č.4'!T19</f>
        <v>119</v>
      </c>
      <c r="U19" s="268">
        <f>P19+'14 družstiev Pretek č.4'!U19</f>
        <v>102236</v>
      </c>
      <c r="V19" s="270">
        <f>AZ13</f>
        <v>9</v>
      </c>
      <c r="Y19" s="12">
        <f>O31</f>
        <v>0</v>
      </c>
      <c r="Z19" s="13">
        <f>P31</f>
        <v>0</v>
      </c>
      <c r="AA19" s="8">
        <f t="shared" si="0"/>
        <v>1</v>
      </c>
      <c r="AB19" s="8">
        <f t="shared" si="1"/>
        <v>1</v>
      </c>
      <c r="AC19" s="8">
        <f t="shared" si="2"/>
        <v>1.0000100000000001</v>
      </c>
      <c r="AD19" s="24">
        <f t="shared" si="3"/>
        <v>1</v>
      </c>
      <c r="AE19" s="17">
        <f>D32</f>
        <v>0</v>
      </c>
      <c r="AF19" s="18">
        <f t="shared" si="4"/>
        <v>1</v>
      </c>
      <c r="AG19" s="8">
        <f t="shared" si="5"/>
        <v>14</v>
      </c>
      <c r="AH19" s="22">
        <f t="shared" si="6"/>
        <v>7.5</v>
      </c>
      <c r="AI19" s="17">
        <f>G32</f>
        <v>0</v>
      </c>
      <c r="AJ19">
        <f t="shared" si="7"/>
        <v>1</v>
      </c>
      <c r="AK19" s="8">
        <f t="shared" si="8"/>
        <v>14</v>
      </c>
      <c r="AL19" s="22">
        <f t="shared" si="9"/>
        <v>7.5</v>
      </c>
      <c r="AM19" s="17">
        <f>J32</f>
        <v>0</v>
      </c>
      <c r="AN19" s="18">
        <f t="shared" si="10"/>
        <v>1</v>
      </c>
      <c r="AO19" s="8">
        <f t="shared" si="11"/>
        <v>14</v>
      </c>
      <c r="AP19" s="22">
        <f t="shared" si="12"/>
        <v>7.5</v>
      </c>
      <c r="AQ19" s="17">
        <f>M32</f>
        <v>0</v>
      </c>
      <c r="AR19" s="18">
        <f t="shared" si="13"/>
        <v>1</v>
      </c>
      <c r="AS19" s="8">
        <f t="shared" si="14"/>
        <v>14</v>
      </c>
      <c r="AT19" s="22">
        <f t="shared" si="15"/>
        <v>7.5</v>
      </c>
      <c r="AU19" s="11">
        <f>T31</f>
        <v>84</v>
      </c>
      <c r="AV19" s="11">
        <f>U31</f>
        <v>128377</v>
      </c>
      <c r="AW19">
        <f t="shared" si="16"/>
        <v>1</v>
      </c>
      <c r="AX19">
        <f t="shared" si="17"/>
        <v>3</v>
      </c>
      <c r="AY19">
        <f t="shared" si="18"/>
        <v>1.00003</v>
      </c>
      <c r="AZ19">
        <f t="shared" si="19"/>
        <v>1</v>
      </c>
    </row>
    <row r="20" spans="1:52" ht="15.9" customHeight="1" thickBot="1" x14ac:dyDescent="0.3">
      <c r="A20" s="204"/>
      <c r="B20" s="248"/>
      <c r="C20" s="27"/>
      <c r="D20" s="28"/>
      <c r="E20" s="32">
        <f>IF(ISBLANK(D20),0,IF(ISBLANK(C19),0,IF(E19 = "D",MAX($A$5:$A$32) + 1,AH13)))</f>
        <v>0</v>
      </c>
      <c r="F20" s="27"/>
      <c r="G20" s="28"/>
      <c r="H20" s="32">
        <f>IF(ISBLANK(G20),0,IF(ISBLANK(F19),0,IF(H19 = "D",MAX($A$5:$A$32) + 1,AL13)))</f>
        <v>0</v>
      </c>
      <c r="I20" s="85"/>
      <c r="J20" s="28"/>
      <c r="K20" s="32">
        <f>IF(ISBLANK(J20),0,IF(ISBLANK(I19),0,IF(K19 = "D",MAX($A$5:$A$32) + 1,AP13)))</f>
        <v>0</v>
      </c>
      <c r="L20" s="27"/>
      <c r="M20" s="28"/>
      <c r="N20" s="32">
        <f>IF(ISBLANK(M20),0,IF(ISBLANK(L19),0,IF(N19 = "D",MAX($A$5:$A$32) + 1,AT13)))</f>
        <v>0</v>
      </c>
      <c r="O20" s="216"/>
      <c r="P20" s="252"/>
      <c r="Q20" s="254"/>
      <c r="T20" s="267"/>
      <c r="U20" s="269"/>
      <c r="V20" s="271"/>
      <c r="Y20" s="12"/>
      <c r="AE20" s="17">
        <f>D34</f>
        <v>-3</v>
      </c>
      <c r="AF20" s="18">
        <f t="shared" si="4"/>
        <v>15</v>
      </c>
      <c r="AG20" s="8">
        <f t="shared" si="5"/>
        <v>1</v>
      </c>
      <c r="AH20" s="22">
        <f t="shared" si="6"/>
        <v>15</v>
      </c>
      <c r="AI20" s="17">
        <f>G34</f>
        <v>-3</v>
      </c>
      <c r="AJ20">
        <f t="shared" si="7"/>
        <v>15</v>
      </c>
      <c r="AK20" s="8">
        <f t="shared" si="8"/>
        <v>1</v>
      </c>
      <c r="AL20" s="22">
        <f t="shared" si="9"/>
        <v>15</v>
      </c>
      <c r="AM20" s="17">
        <f>J34</f>
        <v>-3</v>
      </c>
      <c r="AN20" s="18">
        <f t="shared" si="10"/>
        <v>15</v>
      </c>
      <c r="AO20" s="8">
        <f t="shared" si="11"/>
        <v>1</v>
      </c>
      <c r="AP20" s="22">
        <f t="shared" si="12"/>
        <v>15</v>
      </c>
      <c r="AQ20" s="17">
        <f>M34</f>
        <v>-3</v>
      </c>
      <c r="AR20" s="18">
        <f t="shared" si="13"/>
        <v>15</v>
      </c>
      <c r="AS20" s="8">
        <f t="shared" si="14"/>
        <v>1</v>
      </c>
      <c r="AT20" s="22">
        <f t="shared" si="15"/>
        <v>15</v>
      </c>
      <c r="AU20" s="11"/>
    </row>
    <row r="21" spans="1:52" ht="15.9" customHeight="1" x14ac:dyDescent="0.25">
      <c r="A21" s="203">
        <v>9</v>
      </c>
      <c r="B21" s="247" t="str">
        <f>'Zoznam tímov a pretekárov'!A19</f>
        <v>Šaľa                            Maver</v>
      </c>
      <c r="C21" s="207"/>
      <c r="D21" s="249"/>
      <c r="E21" s="81"/>
      <c r="F21" s="207"/>
      <c r="G21" s="249"/>
      <c r="H21" s="81"/>
      <c r="I21" s="207"/>
      <c r="J21" s="249"/>
      <c r="K21" s="81"/>
      <c r="L21" s="207"/>
      <c r="M21" s="249"/>
      <c r="N21" s="81"/>
      <c r="O21" s="215">
        <f>SUM(E22+H22+K22+N22)</f>
        <v>0</v>
      </c>
      <c r="P21" s="251">
        <f>SUM(D22+G22+J22+M22)</f>
        <v>0</v>
      </c>
      <c r="Q21" s="253">
        <f>AD14</f>
        <v>1</v>
      </c>
      <c r="T21" s="266">
        <f>O21+'14 družstiev Pretek č.4'!T21</f>
        <v>93</v>
      </c>
      <c r="U21" s="268">
        <f>P21+'14 družstiev Pretek č.4'!U21</f>
        <v>124338</v>
      </c>
      <c r="V21" s="270">
        <f>AZ14</f>
        <v>4</v>
      </c>
      <c r="AE21" s="17">
        <f>D36</f>
        <v>-4</v>
      </c>
      <c r="AF21" s="18">
        <f t="shared" si="4"/>
        <v>16</v>
      </c>
      <c r="AG21" s="8">
        <f t="shared" si="5"/>
        <v>1</v>
      </c>
      <c r="AH21" s="22">
        <f t="shared" si="6"/>
        <v>16</v>
      </c>
      <c r="AI21" s="17">
        <f>G36</f>
        <v>-4</v>
      </c>
      <c r="AJ21">
        <f t="shared" si="7"/>
        <v>16</v>
      </c>
      <c r="AK21" s="8">
        <f t="shared" si="8"/>
        <v>1</v>
      </c>
      <c r="AL21" s="22">
        <f t="shared" si="9"/>
        <v>16</v>
      </c>
      <c r="AM21" s="17">
        <f>J36</f>
        <v>-4</v>
      </c>
      <c r="AN21" s="18">
        <f t="shared" si="10"/>
        <v>16</v>
      </c>
      <c r="AO21" s="8">
        <f t="shared" si="11"/>
        <v>1</v>
      </c>
      <c r="AP21" s="22">
        <f t="shared" si="12"/>
        <v>16</v>
      </c>
      <c r="AQ21" s="17">
        <f>M36</f>
        <v>-4</v>
      </c>
      <c r="AR21" s="18">
        <f t="shared" si="13"/>
        <v>16</v>
      </c>
      <c r="AS21" s="8">
        <f t="shared" si="14"/>
        <v>1</v>
      </c>
      <c r="AT21" s="22">
        <f t="shared" si="15"/>
        <v>16</v>
      </c>
    </row>
    <row r="22" spans="1:52" ht="15.9" customHeight="1" thickBot="1" x14ac:dyDescent="0.3">
      <c r="A22" s="204"/>
      <c r="B22" s="248"/>
      <c r="C22" s="27"/>
      <c r="D22" s="28"/>
      <c r="E22" s="32">
        <f>IF(ISBLANK(D22),0,IF(ISBLANK(C21),0,IF(E21 = "D",MAX($A$5:$A$32) + 1,AH14)))</f>
        <v>0</v>
      </c>
      <c r="F22" s="27"/>
      <c r="G22" s="28"/>
      <c r="H22" s="32">
        <f>IF(ISBLANK(G22),0,IF(ISBLANK(F21),0,IF(H21 = "D",MAX($A$5:$A$32) + 1,AL14)))</f>
        <v>0</v>
      </c>
      <c r="I22" s="27"/>
      <c r="J22" s="28"/>
      <c r="K22" s="32">
        <f>IF(ISBLANK(J22),0,IF(ISBLANK(I21),0,IF(K21 = "D",MAX($A$5:$A$32) + 1,AP14)))</f>
        <v>0</v>
      </c>
      <c r="L22" s="85"/>
      <c r="M22" s="28"/>
      <c r="N22" s="32">
        <f>IF(ISBLANK(M22),0,IF(ISBLANK(L21),0,IF(N21 = "D",MAX($A$5:$A$32) + 1,AT14)))</f>
        <v>0</v>
      </c>
      <c r="O22" s="216"/>
      <c r="P22" s="252"/>
      <c r="Q22" s="254"/>
      <c r="T22" s="267"/>
      <c r="U22" s="269"/>
      <c r="V22" s="271"/>
      <c r="AE22" s="17">
        <f>D38</f>
        <v>-5</v>
      </c>
      <c r="AF22" s="18">
        <f t="shared" si="4"/>
        <v>17</v>
      </c>
      <c r="AG22" s="8">
        <f t="shared" si="5"/>
        <v>1</v>
      </c>
      <c r="AH22" s="22">
        <f t="shared" si="6"/>
        <v>17</v>
      </c>
      <c r="AI22" s="17">
        <f>G38</f>
        <v>-5</v>
      </c>
      <c r="AJ22">
        <f t="shared" si="7"/>
        <v>17</v>
      </c>
      <c r="AK22" s="8">
        <f t="shared" si="8"/>
        <v>1</v>
      </c>
      <c r="AL22" s="22">
        <f t="shared" si="9"/>
        <v>17</v>
      </c>
      <c r="AM22" s="17">
        <f>J38</f>
        <v>-5</v>
      </c>
      <c r="AN22" s="18">
        <f t="shared" si="10"/>
        <v>17</v>
      </c>
      <c r="AO22" s="8">
        <f t="shared" si="11"/>
        <v>1</v>
      </c>
      <c r="AP22" s="22">
        <f t="shared" si="12"/>
        <v>17</v>
      </c>
      <c r="AQ22" s="17">
        <f>M38</f>
        <v>-5</v>
      </c>
      <c r="AR22" s="18">
        <f t="shared" si="13"/>
        <v>17</v>
      </c>
      <c r="AS22" s="8">
        <f t="shared" si="14"/>
        <v>1</v>
      </c>
      <c r="AT22" s="22">
        <f t="shared" si="15"/>
        <v>17</v>
      </c>
    </row>
    <row r="23" spans="1:52" ht="15.9" customHeight="1" x14ac:dyDescent="0.25">
      <c r="A23" s="221">
        <v>10</v>
      </c>
      <c r="B23" s="247" t="str">
        <f>'Zoznam tímov a pretekárov'!A21</f>
        <v>Veľké Kapušany         Maros Mix Tubertíny</v>
      </c>
      <c r="C23" s="207"/>
      <c r="D23" s="249"/>
      <c r="E23" s="81"/>
      <c r="F23" s="207"/>
      <c r="G23" s="249"/>
      <c r="H23" s="81"/>
      <c r="I23" s="207"/>
      <c r="J23" s="249"/>
      <c r="K23" s="81"/>
      <c r="L23" s="207"/>
      <c r="M23" s="249"/>
      <c r="N23" s="81"/>
      <c r="O23" s="215">
        <f>SUM(E24+H24+K24+N24)</f>
        <v>0</v>
      </c>
      <c r="P23" s="251">
        <f>SUM(D24+G24+J24+M24)</f>
        <v>0</v>
      </c>
      <c r="Q23" s="253">
        <f>AD15</f>
        <v>1</v>
      </c>
      <c r="T23" s="266">
        <f>O23+'14 družstiev Pretek č.4'!T23</f>
        <v>103</v>
      </c>
      <c r="U23" s="268">
        <f>P23+'14 družstiev Pretek č.4'!U23</f>
        <v>113455</v>
      </c>
      <c r="V23" s="270">
        <f>AZ15</f>
        <v>5</v>
      </c>
      <c r="AF23" s="10"/>
    </row>
    <row r="24" spans="1:52" ht="15.9" customHeight="1" thickBot="1" x14ac:dyDescent="0.3">
      <c r="A24" s="221"/>
      <c r="B24" s="248"/>
      <c r="C24" s="85"/>
      <c r="D24" s="28"/>
      <c r="E24" s="32">
        <f>IF(ISBLANK(D24),0,IF(ISBLANK(C23),0,IF(E23 = "D",MAX($A$5:$A$32) + 1,AH15)))</f>
        <v>0</v>
      </c>
      <c r="F24" s="27"/>
      <c r="G24" s="28"/>
      <c r="H24" s="32">
        <f>IF(ISBLANK(G24),0,IF(ISBLANK(F23),0,IF(H23 = "D",MAX($A$5:$A$32) + 1,AL15)))</f>
        <v>0</v>
      </c>
      <c r="I24" s="27"/>
      <c r="J24" s="28"/>
      <c r="K24" s="32">
        <f>IF(ISBLANK(J24),0,IF(ISBLANK(I23),0,IF(K23 = "D",MAX($A$5:$A$32) + 1,AP15)))</f>
        <v>0</v>
      </c>
      <c r="L24" s="27"/>
      <c r="M24" s="28"/>
      <c r="N24" s="32">
        <f>IF(ISBLANK(M24),0,IF(ISBLANK(L23),0,IF(N23 = "D",MAX($A$5:$A$32) + 1,AT15)))</f>
        <v>0</v>
      </c>
      <c r="O24" s="216"/>
      <c r="P24" s="252"/>
      <c r="Q24" s="254"/>
      <c r="T24" s="267"/>
      <c r="U24" s="269"/>
      <c r="V24" s="271"/>
      <c r="AF24" s="10"/>
    </row>
    <row r="25" spans="1:52" ht="15.9" customHeight="1" x14ac:dyDescent="0.25">
      <c r="A25" s="203">
        <v>11</v>
      </c>
      <c r="B25" s="247" t="str">
        <f>'Zoznam tímov a pretekárov'!A23</f>
        <v>Veľký Krtíš</v>
      </c>
      <c r="C25" s="207"/>
      <c r="D25" s="249"/>
      <c r="E25" s="81"/>
      <c r="F25" s="207"/>
      <c r="G25" s="249"/>
      <c r="H25" s="81"/>
      <c r="I25" s="207"/>
      <c r="J25" s="249"/>
      <c r="K25" s="81"/>
      <c r="L25" s="207"/>
      <c r="M25" s="249"/>
      <c r="N25" s="81"/>
      <c r="O25" s="215">
        <f>SUM(E26+H26+K26+N26)</f>
        <v>0</v>
      </c>
      <c r="P25" s="251">
        <f>SUM(D26+G26+J26+M26)</f>
        <v>0</v>
      </c>
      <c r="Q25" s="253">
        <f>AD16</f>
        <v>1</v>
      </c>
      <c r="T25" s="266">
        <f>O25+'14 družstiev Pretek č.4'!T25</f>
        <v>144</v>
      </c>
      <c r="U25" s="268">
        <f>P25+'14 družstiev Pretek č.4'!U25</f>
        <v>84144</v>
      </c>
      <c r="V25" s="270">
        <f>AZ16</f>
        <v>12</v>
      </c>
      <c r="AF25" s="10"/>
    </row>
    <row r="26" spans="1:52" ht="15.9" customHeight="1" thickBot="1" x14ac:dyDescent="0.3">
      <c r="A26" s="204"/>
      <c r="B26" s="248"/>
      <c r="C26" s="27"/>
      <c r="D26" s="28"/>
      <c r="E26" s="32">
        <f>IF(ISBLANK(D26),0,IF(ISBLANK(C25),0,IF(E25 = "D",MAX($A$5:$A$32) + 1,AH16)))</f>
        <v>0</v>
      </c>
      <c r="F26" s="27"/>
      <c r="G26" s="28"/>
      <c r="H26" s="32">
        <f>IF(ISBLANK(G26),0,IF(ISBLANK(F25),0,IF(H25 = "D",MAX($A$5:$A$32) + 1,AL16)))</f>
        <v>0</v>
      </c>
      <c r="I26" s="27"/>
      <c r="J26" s="28"/>
      <c r="K26" s="32">
        <f>IF(ISBLANK(J26),0,IF(ISBLANK(I25),0,IF(K25 = "D",MAX($A$5:$A$32) + 1,AP16)))</f>
        <v>0</v>
      </c>
      <c r="L26" s="85"/>
      <c r="M26" s="28"/>
      <c r="N26" s="32">
        <f>IF(ISBLANK(M26),0,IF(ISBLANK(L25),0,IF(N25 = "D",MAX($A$5:$A$32) + 1,AT16)))</f>
        <v>0</v>
      </c>
      <c r="O26" s="216"/>
      <c r="P26" s="252"/>
      <c r="Q26" s="254"/>
      <c r="T26" s="267"/>
      <c r="U26" s="269"/>
      <c r="V26" s="271"/>
      <c r="AF26" s="10"/>
      <c r="AP26" s="21" t="s">
        <v>26</v>
      </c>
      <c r="AQ26" s="9" t="str">
        <f>IF(C5 = "D","0"," ")</f>
        <v xml:space="preserve"> </v>
      </c>
    </row>
    <row r="27" spans="1:52" ht="15.9" customHeight="1" x14ac:dyDescent="0.25">
      <c r="A27" s="203">
        <v>12</v>
      </c>
      <c r="B27" s="247" t="str">
        <f>'Zoznam tímov a pretekárov'!A25</f>
        <v xml:space="preserve">Zvolen </v>
      </c>
      <c r="C27" s="207"/>
      <c r="D27" s="249"/>
      <c r="E27" s="81"/>
      <c r="F27" s="207"/>
      <c r="G27" s="249"/>
      <c r="H27" s="81"/>
      <c r="I27" s="207"/>
      <c r="J27" s="249"/>
      <c r="K27" s="81"/>
      <c r="L27" s="207"/>
      <c r="M27" s="249"/>
      <c r="N27" s="81"/>
      <c r="O27" s="215">
        <f>SUM(E28+H28+K28+N28)</f>
        <v>0</v>
      </c>
      <c r="P27" s="251">
        <f>SUM(D28+G28+J28+M28)</f>
        <v>0</v>
      </c>
      <c r="Q27" s="253">
        <f>AD17</f>
        <v>1</v>
      </c>
      <c r="T27" s="266">
        <f>O27+'14 družstiev Pretek č.4'!T27</f>
        <v>88.5</v>
      </c>
      <c r="U27" s="268">
        <f>P27+'14 družstiev Pretek č.4'!U27</f>
        <v>159809</v>
      </c>
      <c r="V27" s="270">
        <f>AZ17</f>
        <v>2</v>
      </c>
      <c r="AF27" s="10"/>
      <c r="AP27" s="21" t="s">
        <v>27</v>
      </c>
    </row>
    <row r="28" spans="1:52" ht="15.9" customHeight="1" thickBot="1" x14ac:dyDescent="0.3">
      <c r="A28" s="204"/>
      <c r="B28" s="248"/>
      <c r="C28" s="27"/>
      <c r="D28" s="28"/>
      <c r="E28" s="32">
        <f>IF(ISBLANK(D28),0,IF(ISBLANK(C27),0,IF(E27 = "D",MAX($A$5:$A$32) + 1,AH17)))</f>
        <v>0</v>
      </c>
      <c r="F28" s="27"/>
      <c r="G28" s="28"/>
      <c r="H28" s="32">
        <f>IF(ISBLANK(G28),0,IF(ISBLANK(F27),0,IF(H27 = "D",MAX($A$5:$A$32) + 1,AL17)))</f>
        <v>0</v>
      </c>
      <c r="I28" s="27"/>
      <c r="J28" s="28"/>
      <c r="K28" s="32">
        <f>IF(ISBLANK(J28),0,IF(ISBLANK(I27),0,IF(K27 = "D",MAX($A$5:$A$32) + 1,AP17)))</f>
        <v>0</v>
      </c>
      <c r="L28" s="27"/>
      <c r="M28" s="28"/>
      <c r="N28" s="32">
        <f>IF(ISBLANK(M28),0,IF(ISBLANK(L27),0,IF(N27 = "D",MAX($A$5:$A$32) + 1,AT17)))</f>
        <v>0</v>
      </c>
      <c r="O28" s="216"/>
      <c r="P28" s="252"/>
      <c r="Q28" s="254"/>
      <c r="T28" s="267"/>
      <c r="U28" s="269"/>
      <c r="V28" s="271"/>
      <c r="AF28" s="10"/>
    </row>
    <row r="29" spans="1:52" ht="15.9" customHeight="1" x14ac:dyDescent="0.25">
      <c r="A29" s="203">
        <v>13</v>
      </c>
      <c r="B29" s="247" t="str">
        <f>'Zoznam tímov a pretekárov'!A27</f>
        <v>Žilina                          Vagón klub</v>
      </c>
      <c r="C29" s="207"/>
      <c r="D29" s="249"/>
      <c r="E29" s="81"/>
      <c r="F29" s="207"/>
      <c r="G29" s="249"/>
      <c r="H29" s="81"/>
      <c r="I29" s="207"/>
      <c r="J29" s="249"/>
      <c r="K29" s="81"/>
      <c r="L29" s="207"/>
      <c r="M29" s="249"/>
      <c r="N29" s="81"/>
      <c r="O29" s="215">
        <f t="shared" ref="O29" si="20">SUM(E30+H30+K30+N30)</f>
        <v>0</v>
      </c>
      <c r="P29" s="251">
        <f t="shared" ref="P29" si="21">SUM(D30+G30+J30+M30)</f>
        <v>0</v>
      </c>
      <c r="Q29" s="253">
        <f>AD18</f>
        <v>1</v>
      </c>
      <c r="T29" s="266">
        <f>O29+'14 družstiev Pretek č.4'!T29</f>
        <v>105</v>
      </c>
      <c r="U29" s="268">
        <f>P29+'14 družstiev Pretek č.4'!U29</f>
        <v>120710</v>
      </c>
      <c r="V29" s="270">
        <f>AZ18</f>
        <v>6</v>
      </c>
      <c r="AF29" s="10"/>
    </row>
    <row r="30" spans="1:52" ht="15.9" customHeight="1" thickBot="1" x14ac:dyDescent="0.3">
      <c r="A30" s="204"/>
      <c r="B30" s="248"/>
      <c r="C30" s="27"/>
      <c r="D30" s="28"/>
      <c r="E30" s="32">
        <f>IF(ISBLANK(D30),0,IF(ISBLANK(C29),0,IF(E29 = "D",MAX($A$5:$A$32) + 1,AH18)))</f>
        <v>0</v>
      </c>
      <c r="F30" s="27"/>
      <c r="G30" s="28"/>
      <c r="H30" s="32">
        <f>IF(ISBLANK(G30),0,IF(ISBLANK(F29),0,IF(H29 = "D",MAX($A$5:$A$32) + 1,AL18)))</f>
        <v>0</v>
      </c>
      <c r="I30" s="27"/>
      <c r="J30" s="28"/>
      <c r="K30" s="32">
        <f>IF(ISBLANK(J30),0,IF(ISBLANK(I29),0,IF(K29 = "D",MAX($A$5:$A$32) + 1,AP18)))</f>
        <v>0</v>
      </c>
      <c r="L30" s="27"/>
      <c r="M30" s="28"/>
      <c r="N30" s="32">
        <f>IF(ISBLANK(M30),0,IF(ISBLANK(L29),0,IF(N29 = "D",MAX($A$5:$A$32) + 1,AT18)))</f>
        <v>0</v>
      </c>
      <c r="O30" s="216"/>
      <c r="P30" s="252"/>
      <c r="Q30" s="254"/>
      <c r="T30" s="267"/>
      <c r="U30" s="269"/>
      <c r="V30" s="271"/>
      <c r="AF30" s="10"/>
    </row>
    <row r="31" spans="1:52" ht="15.9" customHeight="1" x14ac:dyDescent="0.25">
      <c r="A31" s="203">
        <v>14</v>
      </c>
      <c r="B31" s="247" t="str">
        <f>'Zoznam tímov a pretekárov'!A29</f>
        <v>Bánovce nad Bebravou Drym Tim</v>
      </c>
      <c r="C31" s="207"/>
      <c r="D31" s="249"/>
      <c r="E31" s="81"/>
      <c r="F31" s="207"/>
      <c r="G31" s="249"/>
      <c r="H31" s="81"/>
      <c r="I31" s="207"/>
      <c r="J31" s="249"/>
      <c r="K31" s="81"/>
      <c r="L31" s="207"/>
      <c r="M31" s="249"/>
      <c r="N31" s="81"/>
      <c r="O31" s="215">
        <f t="shared" ref="O31" si="22">SUM(E32+H32+K32+N32)</f>
        <v>0</v>
      </c>
      <c r="P31" s="251">
        <f t="shared" ref="P31" si="23">SUM(D32+G32+J32+M32)</f>
        <v>0</v>
      </c>
      <c r="Q31" s="253">
        <f>AD19</f>
        <v>1</v>
      </c>
      <c r="T31" s="266">
        <f>O31+'14 družstiev Pretek č.4'!T31</f>
        <v>84</v>
      </c>
      <c r="U31" s="268">
        <f>P31+'14 družstiev Pretek č.4'!U31</f>
        <v>128377</v>
      </c>
      <c r="V31" s="270">
        <f>AZ19</f>
        <v>1</v>
      </c>
      <c r="AF31" s="10"/>
    </row>
    <row r="32" spans="1:52" ht="15.9" customHeight="1" thickBot="1" x14ac:dyDescent="0.3">
      <c r="A32" s="204"/>
      <c r="B32" s="248"/>
      <c r="C32" s="27"/>
      <c r="D32" s="28"/>
      <c r="E32" s="32">
        <f>IF(ISBLANK(D32),0,IF(ISBLANK(C31),0,IF(E31 = "D",MAX($A$5:$A$32) + 1,AH19)))</f>
        <v>0</v>
      </c>
      <c r="F32" s="27"/>
      <c r="G32" s="28"/>
      <c r="H32" s="32">
        <f>IF(ISBLANK(G32),0,IF(ISBLANK(F31),0,IF(H31 = "D",MAX($A$5:$A$32) + 1,AL19)))</f>
        <v>0</v>
      </c>
      <c r="I32" s="27"/>
      <c r="J32" s="28"/>
      <c r="K32" s="32">
        <f>IF(ISBLANK(J32),0,IF(ISBLANK(I31),0,IF(K31 = "D",MAX($A$5:$A$32) + 1,AP19)))</f>
        <v>0</v>
      </c>
      <c r="L32" s="27"/>
      <c r="M32" s="28"/>
      <c r="N32" s="32">
        <f>IF(ISBLANK(M32),0,IF(ISBLANK(L31),0,IF(N31 = "D",MAX($A$5:$A$32) + 1,AT19)))</f>
        <v>0</v>
      </c>
      <c r="O32" s="216"/>
      <c r="P32" s="252"/>
      <c r="Q32" s="254"/>
      <c r="T32" s="267"/>
      <c r="U32" s="269"/>
      <c r="V32" s="271"/>
      <c r="AF32" s="10"/>
    </row>
    <row r="33" spans="1:32" ht="15.9" hidden="1" customHeight="1" x14ac:dyDescent="0.25">
      <c r="A33" s="203">
        <v>15</v>
      </c>
      <c r="B33" s="247" t="str">
        <f>'Zoznam tímov a pretekárov'!A31</f>
        <v>Jednotlivci I</v>
      </c>
      <c r="C33" s="207" t="s">
        <v>253</v>
      </c>
      <c r="D33" s="249"/>
      <c r="E33" s="81"/>
      <c r="F33" s="207" t="s">
        <v>254</v>
      </c>
      <c r="G33" s="249"/>
      <c r="H33" s="81"/>
      <c r="I33" s="207" t="s">
        <v>255</v>
      </c>
      <c r="J33" s="249"/>
      <c r="K33" s="81"/>
      <c r="L33" s="207" t="s">
        <v>256</v>
      </c>
      <c r="M33" s="249"/>
      <c r="N33" s="81"/>
      <c r="O33" s="215">
        <v>99</v>
      </c>
      <c r="P33" s="251">
        <v>0</v>
      </c>
      <c r="Q33" s="253">
        <v>99</v>
      </c>
      <c r="T33" s="261"/>
      <c r="U33" s="263"/>
      <c r="V33" s="264"/>
      <c r="AF33" s="10"/>
    </row>
    <row r="34" spans="1:32" ht="15.9" hidden="1" customHeight="1" thickBot="1" x14ac:dyDescent="0.3">
      <c r="A34" s="204"/>
      <c r="B34" s="248"/>
      <c r="C34" s="27">
        <v>15</v>
      </c>
      <c r="D34" s="28">
        <v>-3</v>
      </c>
      <c r="E34" s="32">
        <f>IF(ISBLANK(D34),0,IF(ISBLANK(C33),0,IF(E33 = "D",MAX($A$5:$A$32) + 1,AH20)))</f>
        <v>15</v>
      </c>
      <c r="F34" s="27">
        <v>15</v>
      </c>
      <c r="G34" s="28">
        <v>-3</v>
      </c>
      <c r="H34" s="32">
        <f>IF(ISBLANK(G34),0,IF(ISBLANK(F33),0,IF(H33 = "D",MAX($A$5:$A$32) + 1,AL20)))</f>
        <v>15</v>
      </c>
      <c r="I34" s="27">
        <v>15</v>
      </c>
      <c r="J34" s="28">
        <v>-3</v>
      </c>
      <c r="K34" s="32">
        <f>IF(ISBLANK(J34),0,IF(ISBLANK(I33),0,IF(K33 = "D",MAX($A$5:$A$32) + 1,AP20)))</f>
        <v>15</v>
      </c>
      <c r="L34" s="27">
        <v>15</v>
      </c>
      <c r="M34" s="28">
        <v>-3</v>
      </c>
      <c r="N34" s="32">
        <f>IF(ISBLANK(M34),0,IF(ISBLANK(L33),0,IF(N33 = "D",MAX($A$5:$A$32) + 1,AT20)))</f>
        <v>15</v>
      </c>
      <c r="O34" s="216"/>
      <c r="P34" s="252"/>
      <c r="Q34" s="254"/>
      <c r="T34" s="262"/>
      <c r="U34" s="263"/>
      <c r="V34" s="264"/>
      <c r="AF34" s="10"/>
    </row>
    <row r="35" spans="1:32" ht="15.9" hidden="1" customHeight="1" x14ac:dyDescent="0.3">
      <c r="A35" s="203">
        <v>16</v>
      </c>
      <c r="B35" s="247" t="str">
        <f>'Zoznam tímov a pretekárov'!A33</f>
        <v>Jednotlivci II</v>
      </c>
      <c r="C35" s="207" t="s">
        <v>257</v>
      </c>
      <c r="D35" s="249"/>
      <c r="E35" s="81"/>
      <c r="F35" s="207" t="s">
        <v>258</v>
      </c>
      <c r="G35" s="249"/>
      <c r="H35" s="81"/>
      <c r="I35" s="207" t="s">
        <v>259</v>
      </c>
      <c r="J35" s="249"/>
      <c r="K35" s="81"/>
      <c r="L35" s="207" t="s">
        <v>260</v>
      </c>
      <c r="M35" s="249"/>
      <c r="N35" s="81"/>
      <c r="O35" s="215">
        <v>99</v>
      </c>
      <c r="P35" s="251">
        <v>0</v>
      </c>
      <c r="Q35" s="253">
        <v>99</v>
      </c>
      <c r="R35" s="89"/>
      <c r="S35" s="89"/>
    </row>
    <row r="36" spans="1:32" ht="14.4" hidden="1" thickBot="1" x14ac:dyDescent="0.3">
      <c r="A36" s="204"/>
      <c r="B36" s="248"/>
      <c r="C36" s="27">
        <v>16</v>
      </c>
      <c r="D36" s="28">
        <v>-4</v>
      </c>
      <c r="E36" s="32">
        <f>IF(ISBLANK(D36),0,IF(ISBLANK(C35),0,IF(E35 = "D",MAX($A$5:$A$32) + 1,AH21)))</f>
        <v>16</v>
      </c>
      <c r="F36" s="27">
        <v>16</v>
      </c>
      <c r="G36" s="28">
        <v>-4</v>
      </c>
      <c r="H36" s="32">
        <f>IF(ISBLANK(G36),0,IF(ISBLANK(F35),0,IF(H35 = "D",MAX($A$5:$A$32) + 1,AL21)))</f>
        <v>16</v>
      </c>
      <c r="I36" s="27">
        <v>16</v>
      </c>
      <c r="J36" s="28">
        <v>-4</v>
      </c>
      <c r="K36" s="32">
        <f>IF(ISBLANK(J36),0,IF(ISBLANK(I35),0,IF(K35 = "D",MAX($A$5:$A$32) + 1,AP21)))</f>
        <v>16</v>
      </c>
      <c r="L36" s="27">
        <v>16</v>
      </c>
      <c r="M36" s="28">
        <v>-4</v>
      </c>
      <c r="N36" s="32">
        <f>IF(ISBLANK(M36),0,IF(ISBLANK(L35),0,IF(N35 = "D",MAX($A$5:$A$32) + 1,AT21)))</f>
        <v>16</v>
      </c>
      <c r="O36" s="216"/>
      <c r="P36" s="252"/>
      <c r="Q36" s="254"/>
    </row>
    <row r="37" spans="1:32" ht="13.8" hidden="1" x14ac:dyDescent="0.25">
      <c r="A37" s="203">
        <v>17</v>
      </c>
      <c r="B37" s="247" t="str">
        <f>'Zoznam tímov a pretekárov'!A35</f>
        <v>Jednotlivci III</v>
      </c>
      <c r="C37" s="207" t="s">
        <v>261</v>
      </c>
      <c r="D37" s="249"/>
      <c r="E37" s="81"/>
      <c r="F37" s="207" t="s">
        <v>262</v>
      </c>
      <c r="G37" s="249"/>
      <c r="H37" s="81"/>
      <c r="I37" s="207" t="s">
        <v>263</v>
      </c>
      <c r="J37" s="249"/>
      <c r="K37" s="81"/>
      <c r="L37" s="207" t="s">
        <v>264</v>
      </c>
      <c r="M37" s="249"/>
      <c r="N37" s="81"/>
      <c r="O37" s="215">
        <v>99</v>
      </c>
      <c r="P37" s="251">
        <v>0</v>
      </c>
      <c r="Q37" s="253">
        <v>99</v>
      </c>
    </row>
    <row r="38" spans="1:32" ht="14.4" hidden="1" thickBot="1" x14ac:dyDescent="0.3">
      <c r="A38" s="204"/>
      <c r="B38" s="248"/>
      <c r="C38" s="27">
        <v>17</v>
      </c>
      <c r="D38" s="28">
        <v>-5</v>
      </c>
      <c r="E38" s="32">
        <f>IF(ISBLANK(D38),0,IF(ISBLANK(C37),0,IF(E37 = "D",MAX($A$5:$A$32) + 1,AH22)))</f>
        <v>17</v>
      </c>
      <c r="F38" s="27">
        <v>17</v>
      </c>
      <c r="G38" s="28">
        <v>-5</v>
      </c>
      <c r="H38" s="32">
        <f>IF(ISBLANK(G38),0,IF(ISBLANK(F37),0,IF(H37 = "D",MAX($A$5:$A$32) + 1,AL22)))</f>
        <v>17</v>
      </c>
      <c r="I38" s="27"/>
      <c r="J38" s="28">
        <v>-5</v>
      </c>
      <c r="K38" s="32">
        <f>IF(ISBLANK(J38),0,IF(ISBLANK(I37),0,IF(K37 = "D",MAX($A$5:$A$32) + 1,AP22)))</f>
        <v>17</v>
      </c>
      <c r="L38" s="27">
        <v>17</v>
      </c>
      <c r="M38" s="28">
        <v>-5</v>
      </c>
      <c r="N38" s="32">
        <f>IF(ISBLANK(M38),0,IF(ISBLANK(L37),0,IF(N37 = "D",MAX($A$5:$A$32) + 1,AT22)))</f>
        <v>17</v>
      </c>
      <c r="O38" s="216"/>
      <c r="P38" s="252"/>
      <c r="Q38" s="254"/>
    </row>
    <row r="39" spans="1:32" ht="15.6" x14ac:dyDescent="0.3">
      <c r="A39" s="265" t="s">
        <v>144</v>
      </c>
      <c r="B39" s="265"/>
      <c r="C39" s="265"/>
      <c r="D39" s="265"/>
      <c r="E39" s="265"/>
      <c r="F39" s="265"/>
      <c r="G39" s="265"/>
      <c r="H39" s="265"/>
      <c r="I39" s="265"/>
      <c r="J39" s="265"/>
      <c r="K39" s="265"/>
      <c r="L39" s="265"/>
      <c r="M39" s="265"/>
      <c r="N39" s="265"/>
      <c r="O39" s="265"/>
      <c r="P39" s="265"/>
      <c r="Q39" s="265"/>
    </row>
  </sheetData>
  <sheetProtection selectLockedCells="1"/>
  <mergeCells count="249">
    <mergeCell ref="P2:P4"/>
    <mergeCell ref="Q2:Q4"/>
    <mergeCell ref="T2:T4"/>
    <mergeCell ref="U2:U4"/>
    <mergeCell ref="V2:V4"/>
    <mergeCell ref="W2:W4"/>
    <mergeCell ref="A1:B1"/>
    <mergeCell ref="C1:Q1"/>
    <mergeCell ref="T1:V1"/>
    <mergeCell ref="A2:A4"/>
    <mergeCell ref="B2:B4"/>
    <mergeCell ref="C2:E2"/>
    <mergeCell ref="F2:H2"/>
    <mergeCell ref="I2:K2"/>
    <mergeCell ref="L2:N2"/>
    <mergeCell ref="O2:O4"/>
    <mergeCell ref="AF2:AF4"/>
    <mergeCell ref="AG2:AG4"/>
    <mergeCell ref="AH2:AH4"/>
    <mergeCell ref="AI2:AI4"/>
    <mergeCell ref="X2:X4"/>
    <mergeCell ref="Y2:Y4"/>
    <mergeCell ref="Z2:Z4"/>
    <mergeCell ref="AA2:AA4"/>
    <mergeCell ref="AB2:AB4"/>
    <mergeCell ref="AC2:AC4"/>
    <mergeCell ref="AV2:AV4"/>
    <mergeCell ref="C3:E3"/>
    <mergeCell ref="F3:H3"/>
    <mergeCell ref="I3:K3"/>
    <mergeCell ref="L3:N3"/>
    <mergeCell ref="A5:A6"/>
    <mergeCell ref="B5:B6"/>
    <mergeCell ref="C5:D5"/>
    <mergeCell ref="F5:G5"/>
    <mergeCell ref="I5:J5"/>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V5:V6"/>
    <mergeCell ref="Y5:AD5"/>
    <mergeCell ref="AE5:AH5"/>
    <mergeCell ref="AI5:AL5"/>
    <mergeCell ref="AM5:AP5"/>
    <mergeCell ref="AQ5:AT5"/>
    <mergeCell ref="L5:M5"/>
    <mergeCell ref="O5:O6"/>
    <mergeCell ref="P5:P6"/>
    <mergeCell ref="Q5:Q6"/>
    <mergeCell ref="T5:T6"/>
    <mergeCell ref="U5:U6"/>
    <mergeCell ref="O7:O8"/>
    <mergeCell ref="P7:P8"/>
    <mergeCell ref="Q7:Q8"/>
    <mergeCell ref="T7:T8"/>
    <mergeCell ref="U7:U8"/>
    <mergeCell ref="V7:V8"/>
    <mergeCell ref="A7:A8"/>
    <mergeCell ref="B7:B8"/>
    <mergeCell ref="C7:D7"/>
    <mergeCell ref="F7:G7"/>
    <mergeCell ref="I7:J7"/>
    <mergeCell ref="L7:M7"/>
    <mergeCell ref="O9:O10"/>
    <mergeCell ref="P9:P10"/>
    <mergeCell ref="Q9:Q10"/>
    <mergeCell ref="T9:T10"/>
    <mergeCell ref="U9:U10"/>
    <mergeCell ref="V9:V10"/>
    <mergeCell ref="A9:A10"/>
    <mergeCell ref="B9:B10"/>
    <mergeCell ref="C9:D9"/>
    <mergeCell ref="F9:G9"/>
    <mergeCell ref="I9:J9"/>
    <mergeCell ref="L9:M9"/>
    <mergeCell ref="O11:O12"/>
    <mergeCell ref="P11:P12"/>
    <mergeCell ref="Q11:Q12"/>
    <mergeCell ref="T11:T12"/>
    <mergeCell ref="U11:U12"/>
    <mergeCell ref="V11:V12"/>
    <mergeCell ref="A11:A12"/>
    <mergeCell ref="B11:B12"/>
    <mergeCell ref="C11:D11"/>
    <mergeCell ref="F11:G11"/>
    <mergeCell ref="I11:J11"/>
    <mergeCell ref="L11:M11"/>
    <mergeCell ref="O13:O14"/>
    <mergeCell ref="P13:P14"/>
    <mergeCell ref="Q13:Q14"/>
    <mergeCell ref="T13:T14"/>
    <mergeCell ref="U13:U14"/>
    <mergeCell ref="V13:V14"/>
    <mergeCell ref="A13:A14"/>
    <mergeCell ref="B13:B14"/>
    <mergeCell ref="C13:D13"/>
    <mergeCell ref="F13:G13"/>
    <mergeCell ref="I13:J13"/>
    <mergeCell ref="L13:M13"/>
    <mergeCell ref="O15:O16"/>
    <mergeCell ref="P15:P16"/>
    <mergeCell ref="Q15:Q16"/>
    <mergeCell ref="T15:T16"/>
    <mergeCell ref="U15:U16"/>
    <mergeCell ref="V15:V16"/>
    <mergeCell ref="A15:A16"/>
    <mergeCell ref="B15:B16"/>
    <mergeCell ref="C15:D15"/>
    <mergeCell ref="F15:G15"/>
    <mergeCell ref="I15:J15"/>
    <mergeCell ref="L15:M15"/>
    <mergeCell ref="O17:O18"/>
    <mergeCell ref="P17:P18"/>
    <mergeCell ref="Q17:Q18"/>
    <mergeCell ref="T17:T18"/>
    <mergeCell ref="U17:U18"/>
    <mergeCell ref="V17:V18"/>
    <mergeCell ref="A17:A18"/>
    <mergeCell ref="B17:B18"/>
    <mergeCell ref="C17:D17"/>
    <mergeCell ref="F17:G17"/>
    <mergeCell ref="I17:J17"/>
    <mergeCell ref="L17:M17"/>
    <mergeCell ref="O19:O20"/>
    <mergeCell ref="P19:P20"/>
    <mergeCell ref="Q19:Q20"/>
    <mergeCell ref="T19:T20"/>
    <mergeCell ref="U19:U20"/>
    <mergeCell ref="V19:V20"/>
    <mergeCell ref="A19:A20"/>
    <mergeCell ref="B19:B20"/>
    <mergeCell ref="C19:D19"/>
    <mergeCell ref="F19:G19"/>
    <mergeCell ref="I19:J19"/>
    <mergeCell ref="L19:M19"/>
    <mergeCell ref="O21:O22"/>
    <mergeCell ref="P21:P22"/>
    <mergeCell ref="Q21:Q22"/>
    <mergeCell ref="T21:T22"/>
    <mergeCell ref="U21:U22"/>
    <mergeCell ref="V21:V22"/>
    <mergeCell ref="A21:A22"/>
    <mergeCell ref="B21:B22"/>
    <mergeCell ref="C21:D21"/>
    <mergeCell ref="F21:G21"/>
    <mergeCell ref="I21:J21"/>
    <mergeCell ref="L21:M21"/>
    <mergeCell ref="O23:O24"/>
    <mergeCell ref="P23:P24"/>
    <mergeCell ref="Q23:Q24"/>
    <mergeCell ref="T23:T24"/>
    <mergeCell ref="U23:U24"/>
    <mergeCell ref="V23:V24"/>
    <mergeCell ref="A23:A24"/>
    <mergeCell ref="B23:B24"/>
    <mergeCell ref="C23:D23"/>
    <mergeCell ref="F23:G23"/>
    <mergeCell ref="I23:J23"/>
    <mergeCell ref="L23:M23"/>
    <mergeCell ref="O25:O26"/>
    <mergeCell ref="P25:P26"/>
    <mergeCell ref="Q25:Q26"/>
    <mergeCell ref="T25:T26"/>
    <mergeCell ref="U25:U26"/>
    <mergeCell ref="V25:V26"/>
    <mergeCell ref="A25:A26"/>
    <mergeCell ref="B25:B26"/>
    <mergeCell ref="C25:D25"/>
    <mergeCell ref="F25:G25"/>
    <mergeCell ref="I25:J25"/>
    <mergeCell ref="L25:M25"/>
    <mergeCell ref="O27:O28"/>
    <mergeCell ref="P27:P28"/>
    <mergeCell ref="Q27:Q28"/>
    <mergeCell ref="T27:T28"/>
    <mergeCell ref="U27:U28"/>
    <mergeCell ref="V27:V28"/>
    <mergeCell ref="A27:A28"/>
    <mergeCell ref="B27:B28"/>
    <mergeCell ref="C27:D27"/>
    <mergeCell ref="F27:G27"/>
    <mergeCell ref="I27:J27"/>
    <mergeCell ref="L27:M27"/>
    <mergeCell ref="O29:O30"/>
    <mergeCell ref="P29:P30"/>
    <mergeCell ref="Q29:Q30"/>
    <mergeCell ref="T29:T30"/>
    <mergeCell ref="U29:U30"/>
    <mergeCell ref="V29:V30"/>
    <mergeCell ref="A29:A30"/>
    <mergeCell ref="B29:B30"/>
    <mergeCell ref="C29:D29"/>
    <mergeCell ref="F29:G29"/>
    <mergeCell ref="I29:J29"/>
    <mergeCell ref="L29:M29"/>
    <mergeCell ref="O31:O32"/>
    <mergeCell ref="P31:P32"/>
    <mergeCell ref="Q31:Q32"/>
    <mergeCell ref="T31:T32"/>
    <mergeCell ref="U31:U32"/>
    <mergeCell ref="V31:V32"/>
    <mergeCell ref="A31:A32"/>
    <mergeCell ref="B31:B32"/>
    <mergeCell ref="C31:D31"/>
    <mergeCell ref="F31:G31"/>
    <mergeCell ref="I31:J31"/>
    <mergeCell ref="L31:M31"/>
    <mergeCell ref="O33:O34"/>
    <mergeCell ref="P33:P34"/>
    <mergeCell ref="Q33:Q34"/>
    <mergeCell ref="T33:T34"/>
    <mergeCell ref="U33:U34"/>
    <mergeCell ref="V33:V34"/>
    <mergeCell ref="A33:A34"/>
    <mergeCell ref="B33:B34"/>
    <mergeCell ref="C33:D33"/>
    <mergeCell ref="F33:G33"/>
    <mergeCell ref="I33:J33"/>
    <mergeCell ref="L33:M33"/>
    <mergeCell ref="P37:P38"/>
    <mergeCell ref="Q37:Q38"/>
    <mergeCell ref="A39:Q39"/>
    <mergeCell ref="O35:O36"/>
    <mergeCell ref="P35:P36"/>
    <mergeCell ref="Q35:Q36"/>
    <mergeCell ref="A37:A38"/>
    <mergeCell ref="B37:B38"/>
    <mergeCell ref="C37:D37"/>
    <mergeCell ref="F37:G37"/>
    <mergeCell ref="I37:J37"/>
    <mergeCell ref="L37:M37"/>
    <mergeCell ref="O37:O38"/>
    <mergeCell ref="A35:A36"/>
    <mergeCell ref="B35:B36"/>
    <mergeCell ref="C35:D35"/>
    <mergeCell ref="F35:G35"/>
    <mergeCell ref="I35:J35"/>
    <mergeCell ref="L35:M35"/>
  </mergeCells>
  <conditionalFormatting sqref="H31">
    <cfRule type="containsBlanks" dxfId="235" priority="48">
      <formula>LEN(TRIM(H31))=0</formula>
    </cfRule>
  </conditionalFormatting>
  <conditionalFormatting sqref="E31">
    <cfRule type="containsBlanks" dxfId="234" priority="49">
      <formula>LEN(TRIM(E31))=0</formula>
    </cfRule>
  </conditionalFormatting>
  <conditionalFormatting sqref="C32:D32 L32:M32 K31 N31 F32:G32 I32:J32">
    <cfRule type="containsBlanks" dxfId="233" priority="50">
      <formula>LEN(TRIM(C31))=0</formula>
    </cfRule>
  </conditionalFormatting>
  <conditionalFormatting sqref="C31">
    <cfRule type="containsBlanks" dxfId="232" priority="51">
      <formula>LEN(TRIM(C31))=0</formula>
    </cfRule>
  </conditionalFormatting>
  <conditionalFormatting sqref="F31">
    <cfRule type="containsBlanks" dxfId="231" priority="52">
      <formula>LEN(TRIM(F31))=0</formula>
    </cfRule>
  </conditionalFormatting>
  <conditionalFormatting sqref="I31">
    <cfRule type="containsBlanks" dxfId="230" priority="53">
      <formula>LEN(TRIM(I31))=0</formula>
    </cfRule>
  </conditionalFormatting>
  <conditionalFormatting sqref="L31">
    <cfRule type="containsBlanks" dxfId="229" priority="54">
      <formula>LEN(TRIM(L31))=0</formula>
    </cfRule>
  </conditionalFormatting>
  <conditionalFormatting sqref="C34:D34 L34:M34 K33 N33 F34:G34 I34:J34">
    <cfRule type="containsBlanks" dxfId="228" priority="40">
      <formula>LEN(TRIM(C33))=0</formula>
    </cfRule>
  </conditionalFormatting>
  <conditionalFormatting sqref="C33">
    <cfRule type="containsBlanks" dxfId="227" priority="41">
      <formula>LEN(TRIM(C33))=0</formula>
    </cfRule>
  </conditionalFormatting>
  <conditionalFormatting sqref="F33">
    <cfRule type="containsBlanks" dxfId="226" priority="42">
      <formula>LEN(TRIM(F33))=0</formula>
    </cfRule>
  </conditionalFormatting>
  <conditionalFormatting sqref="I33">
    <cfRule type="containsBlanks" dxfId="225" priority="43">
      <formula>LEN(TRIM(I33))=0</formula>
    </cfRule>
  </conditionalFormatting>
  <conditionalFormatting sqref="L33">
    <cfRule type="containsBlanks" dxfId="224" priority="44">
      <formula>LEN(TRIM(L33))=0</formula>
    </cfRule>
  </conditionalFormatting>
  <conditionalFormatting sqref="E33">
    <cfRule type="containsBlanks" dxfId="223" priority="39">
      <formula>LEN(TRIM(E33))=0</formula>
    </cfRule>
  </conditionalFormatting>
  <conditionalFormatting sqref="H33">
    <cfRule type="containsBlanks" dxfId="222" priority="38">
      <formula>LEN(TRIM(H33))=0</formula>
    </cfRule>
  </conditionalFormatting>
  <conditionalFormatting sqref="E34">
    <cfRule type="containsBlanks" dxfId="221" priority="37">
      <formula>LEN(TRIM(E34))=0</formula>
    </cfRule>
  </conditionalFormatting>
  <conditionalFormatting sqref="H34">
    <cfRule type="containsBlanks" dxfId="220" priority="36">
      <formula>LEN(TRIM(H34))=0</formula>
    </cfRule>
  </conditionalFormatting>
  <conditionalFormatting sqref="K34">
    <cfRule type="containsBlanks" dxfId="219" priority="35">
      <formula>LEN(TRIM(K34))=0</formula>
    </cfRule>
  </conditionalFormatting>
  <conditionalFormatting sqref="N34">
    <cfRule type="containsBlanks" dxfId="218" priority="34">
      <formula>LEN(TRIM(N34))=0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6:M26 L24:M24 L22:M22 L20:M20 L18:M18 L16:M16 L14:M14 L10:M10 L8:M8 L12:M12 C29 C30:D34 E29:F29 F30:G34 H29:I29 K7:K29 I30:J34 N7:N29 E31 H31 K31 N31 E33 H33 K33 L28:M34 N33">
    <cfRule type="containsBlanks" dxfId="217" priority="66">
      <formula>LEN(TRIM(C5))=0</formula>
    </cfRule>
  </conditionalFormatting>
  <conditionalFormatting sqref="F5">
    <cfRule type="containsBlanks" dxfId="216" priority="67">
      <formula>LEN(TRIM(F5))=0</formula>
    </cfRule>
  </conditionalFormatting>
  <conditionalFormatting sqref="L5">
    <cfRule type="containsBlanks" dxfId="215" priority="68">
      <formula>LEN(TRIM(L5))=0</formula>
    </cfRule>
  </conditionalFormatting>
  <conditionalFormatting sqref="I5">
    <cfRule type="containsBlanks" dxfId="214" priority="69">
      <formula>LEN(TRIM(I5))=0</formula>
    </cfRule>
  </conditionalFormatting>
  <conditionalFormatting sqref="C7">
    <cfRule type="containsBlanks" dxfId="213" priority="70">
      <formula>LEN(TRIM(C7))=0</formula>
    </cfRule>
  </conditionalFormatting>
  <conditionalFormatting sqref="F7">
    <cfRule type="containsBlanks" dxfId="212" priority="71">
      <formula>LEN(TRIM(F7))=0</formula>
    </cfRule>
  </conditionalFormatting>
  <conditionalFormatting sqref="I7">
    <cfRule type="containsBlanks" dxfId="211" priority="72">
      <formula>LEN(TRIM(I7))=0</formula>
    </cfRule>
  </conditionalFormatting>
  <conditionalFormatting sqref="L7">
    <cfRule type="containsBlanks" dxfId="210" priority="73">
      <formula>LEN(TRIM(L7))=0</formula>
    </cfRule>
  </conditionalFormatting>
  <conditionalFormatting sqref="C9">
    <cfRule type="containsBlanks" dxfId="209" priority="74">
      <formula>LEN(TRIM(C9))=0</formula>
    </cfRule>
  </conditionalFormatting>
  <conditionalFormatting sqref="F9">
    <cfRule type="containsBlanks" dxfId="208" priority="75">
      <formula>LEN(TRIM(F9))=0</formula>
    </cfRule>
  </conditionalFormatting>
  <conditionalFormatting sqref="I9">
    <cfRule type="containsBlanks" dxfId="207" priority="76">
      <formula>LEN(TRIM(I9))=0</formula>
    </cfRule>
  </conditionalFormatting>
  <conditionalFormatting sqref="L9">
    <cfRule type="containsBlanks" dxfId="206" priority="77">
      <formula>LEN(TRIM(L9))=0</formula>
    </cfRule>
  </conditionalFormatting>
  <conditionalFormatting sqref="C11">
    <cfRule type="containsBlanks" dxfId="205" priority="78">
      <formula>LEN(TRIM(C11))=0</formula>
    </cfRule>
  </conditionalFormatting>
  <conditionalFormatting sqref="F11">
    <cfRule type="containsBlanks" dxfId="204" priority="79">
      <formula>LEN(TRIM(F11))=0</formula>
    </cfRule>
  </conditionalFormatting>
  <conditionalFormatting sqref="I11">
    <cfRule type="containsBlanks" dxfId="203" priority="80">
      <formula>LEN(TRIM(I11))=0</formula>
    </cfRule>
  </conditionalFormatting>
  <conditionalFormatting sqref="L11">
    <cfRule type="containsBlanks" dxfId="202" priority="81">
      <formula>LEN(TRIM(L11))=0</formula>
    </cfRule>
  </conditionalFormatting>
  <conditionalFormatting sqref="C13">
    <cfRule type="containsBlanks" dxfId="201" priority="82">
      <formula>LEN(TRIM(C13))=0</formula>
    </cfRule>
  </conditionalFormatting>
  <conditionalFormatting sqref="F13">
    <cfRule type="containsBlanks" dxfId="200" priority="83">
      <formula>LEN(TRIM(F13))=0</formula>
    </cfRule>
  </conditionalFormatting>
  <conditionalFormatting sqref="I13">
    <cfRule type="containsBlanks" dxfId="199" priority="84">
      <formula>LEN(TRIM(I13))=0</formula>
    </cfRule>
  </conditionalFormatting>
  <conditionalFormatting sqref="L13">
    <cfRule type="containsBlanks" dxfId="198" priority="85">
      <formula>LEN(TRIM(L13))=0</formula>
    </cfRule>
  </conditionalFormatting>
  <conditionalFormatting sqref="C15">
    <cfRule type="containsBlanks" dxfId="197" priority="86">
      <formula>LEN(TRIM(C15))=0</formula>
    </cfRule>
  </conditionalFormatting>
  <conditionalFormatting sqref="F15">
    <cfRule type="containsBlanks" dxfId="196" priority="87">
      <formula>LEN(TRIM(F15))=0</formula>
    </cfRule>
  </conditionalFormatting>
  <conditionalFormatting sqref="I15">
    <cfRule type="containsBlanks" dxfId="195" priority="88">
      <formula>LEN(TRIM(I15))=0</formula>
    </cfRule>
  </conditionalFormatting>
  <conditionalFormatting sqref="L15">
    <cfRule type="containsBlanks" dxfId="194" priority="89">
      <formula>LEN(TRIM(L15))=0</formula>
    </cfRule>
  </conditionalFormatting>
  <conditionalFormatting sqref="C17">
    <cfRule type="containsBlanks" dxfId="193" priority="90">
      <formula>LEN(TRIM(C17))=0</formula>
    </cfRule>
  </conditionalFormatting>
  <conditionalFormatting sqref="F17">
    <cfRule type="containsBlanks" dxfId="192" priority="91">
      <formula>LEN(TRIM(F17))=0</formula>
    </cfRule>
  </conditionalFormatting>
  <conditionalFormatting sqref="I17">
    <cfRule type="containsBlanks" dxfId="191" priority="92">
      <formula>LEN(TRIM(I17))=0</formula>
    </cfRule>
  </conditionalFormatting>
  <conditionalFormatting sqref="L17">
    <cfRule type="containsBlanks" dxfId="190" priority="93">
      <formula>LEN(TRIM(L17))=0</formula>
    </cfRule>
  </conditionalFormatting>
  <conditionalFormatting sqref="C19">
    <cfRule type="containsBlanks" dxfId="189" priority="94">
      <formula>LEN(TRIM(C19))=0</formula>
    </cfRule>
  </conditionalFormatting>
  <conditionalFormatting sqref="F19">
    <cfRule type="containsBlanks" dxfId="188" priority="95">
      <formula>LEN(TRIM(F19))=0</formula>
    </cfRule>
  </conditionalFormatting>
  <conditionalFormatting sqref="I19">
    <cfRule type="containsBlanks" dxfId="187" priority="96">
      <formula>LEN(TRIM(I19))=0</formula>
    </cfRule>
  </conditionalFormatting>
  <conditionalFormatting sqref="L19">
    <cfRule type="containsBlanks" dxfId="186" priority="97">
      <formula>LEN(TRIM(L19))=0</formula>
    </cfRule>
  </conditionalFormatting>
  <conditionalFormatting sqref="C21">
    <cfRule type="containsBlanks" dxfId="185" priority="98">
      <formula>LEN(TRIM(C21))=0</formula>
    </cfRule>
  </conditionalFormatting>
  <conditionalFormatting sqref="F21">
    <cfRule type="containsBlanks" dxfId="184" priority="99">
      <formula>LEN(TRIM(F21))=0</formula>
    </cfRule>
  </conditionalFormatting>
  <conditionalFormatting sqref="I21">
    <cfRule type="containsBlanks" dxfId="183" priority="100">
      <formula>LEN(TRIM(I21))=0</formula>
    </cfRule>
  </conditionalFormatting>
  <conditionalFormatting sqref="L21">
    <cfRule type="containsBlanks" dxfId="182" priority="101">
      <formula>LEN(TRIM(L21))=0</formula>
    </cfRule>
  </conditionalFormatting>
  <conditionalFormatting sqref="C23">
    <cfRule type="containsBlanks" dxfId="181" priority="102">
      <formula>LEN(TRIM(C23))=0</formula>
    </cfRule>
  </conditionalFormatting>
  <conditionalFormatting sqref="F23">
    <cfRule type="containsBlanks" dxfId="180" priority="103">
      <formula>LEN(TRIM(F23))=0</formula>
    </cfRule>
  </conditionalFormatting>
  <conditionalFormatting sqref="I23">
    <cfRule type="containsBlanks" dxfId="179" priority="104">
      <formula>LEN(TRIM(I23))=0</formula>
    </cfRule>
  </conditionalFormatting>
  <conditionalFormatting sqref="L23">
    <cfRule type="containsBlanks" dxfId="178" priority="105">
      <formula>LEN(TRIM(L23))=0</formula>
    </cfRule>
  </conditionalFormatting>
  <conditionalFormatting sqref="C25">
    <cfRule type="containsBlanks" dxfId="177" priority="106">
      <formula>LEN(TRIM(C25))=0</formula>
    </cfRule>
  </conditionalFormatting>
  <conditionalFormatting sqref="F25">
    <cfRule type="containsBlanks" dxfId="176" priority="107">
      <formula>LEN(TRIM(F25))=0</formula>
    </cfRule>
  </conditionalFormatting>
  <conditionalFormatting sqref="I25">
    <cfRule type="containsBlanks" dxfId="175" priority="108">
      <formula>LEN(TRIM(I25))=0</formula>
    </cfRule>
  </conditionalFormatting>
  <conditionalFormatting sqref="L25">
    <cfRule type="containsBlanks" dxfId="174" priority="109">
      <formula>LEN(TRIM(L25))=0</formula>
    </cfRule>
  </conditionalFormatting>
  <conditionalFormatting sqref="C27">
    <cfRule type="containsBlanks" dxfId="173" priority="110">
      <formula>LEN(TRIM(C27))=0</formula>
    </cfRule>
  </conditionalFormatting>
  <conditionalFormatting sqref="F27">
    <cfRule type="containsBlanks" dxfId="172" priority="111">
      <formula>LEN(TRIM(F27))=0</formula>
    </cfRule>
  </conditionalFormatting>
  <conditionalFormatting sqref="I27">
    <cfRule type="containsBlanks" dxfId="171" priority="112">
      <formula>LEN(TRIM(I27))=0</formula>
    </cfRule>
  </conditionalFormatting>
  <conditionalFormatting sqref="L27">
    <cfRule type="containsBlanks" dxfId="170" priority="113">
      <formula>LEN(TRIM(L27))=0</formula>
    </cfRule>
  </conditionalFormatting>
  <conditionalFormatting sqref="C30:D30 L30:M30 K29 N29 F30:G30 I30:J30">
    <cfRule type="containsBlanks" dxfId="169" priority="61">
      <formula>LEN(TRIM(C29))=0</formula>
    </cfRule>
  </conditionalFormatting>
  <conditionalFormatting sqref="C29">
    <cfRule type="containsBlanks" dxfId="168" priority="62">
      <formula>LEN(TRIM(C29))=0</formula>
    </cfRule>
  </conditionalFormatting>
  <conditionalFormatting sqref="F29">
    <cfRule type="containsBlanks" dxfId="167" priority="63">
      <formula>LEN(TRIM(F29))=0</formula>
    </cfRule>
  </conditionalFormatting>
  <conditionalFormatting sqref="I29">
    <cfRule type="containsBlanks" dxfId="166" priority="64">
      <formula>LEN(TRIM(I29))=0</formula>
    </cfRule>
  </conditionalFormatting>
  <conditionalFormatting sqref="L29">
    <cfRule type="containsBlanks" dxfId="165" priority="65">
      <formula>LEN(TRIM(L29))=0</formula>
    </cfRule>
  </conditionalFormatting>
  <conditionalFormatting sqref="E29">
    <cfRule type="containsBlanks" dxfId="164" priority="60">
      <formula>LEN(TRIM(E29))=0</formula>
    </cfRule>
  </conditionalFormatting>
  <conditionalFormatting sqref="H29">
    <cfRule type="containsBlanks" dxfId="163" priority="59">
      <formula>LEN(TRIM(H29))=0</formula>
    </cfRule>
  </conditionalFormatting>
  <conditionalFormatting sqref="E30">
    <cfRule type="containsBlanks" dxfId="162" priority="58">
      <formula>LEN(TRIM(E30))=0</formula>
    </cfRule>
  </conditionalFormatting>
  <conditionalFormatting sqref="H30">
    <cfRule type="containsBlanks" dxfId="161" priority="57">
      <formula>LEN(TRIM(H30))=0</formula>
    </cfRule>
  </conditionalFormatting>
  <conditionalFormatting sqref="K30">
    <cfRule type="containsBlanks" dxfId="160" priority="56">
      <formula>LEN(TRIM(K30))=0</formula>
    </cfRule>
  </conditionalFormatting>
  <conditionalFormatting sqref="N30">
    <cfRule type="containsBlanks" dxfId="159" priority="55">
      <formula>LEN(TRIM(N30))=0</formula>
    </cfRule>
  </conditionalFormatting>
  <conditionalFormatting sqref="E32">
    <cfRule type="containsBlanks" dxfId="158" priority="47">
      <formula>LEN(TRIM(E32))=0</formula>
    </cfRule>
  </conditionalFormatting>
  <conditionalFormatting sqref="H32">
    <cfRule type="containsBlanks" dxfId="157" priority="46">
      <formula>LEN(TRIM(H32))=0</formula>
    </cfRule>
  </conditionalFormatting>
  <conditionalFormatting sqref="N32">
    <cfRule type="containsBlanks" dxfId="156" priority="45">
      <formula>LEN(TRIM(N32))=0</formula>
    </cfRule>
  </conditionalFormatting>
  <conditionalFormatting sqref="K32">
    <cfRule type="containsBlanks" dxfId="155" priority="33">
      <formula>LEN(TRIM(K32))=0</formula>
    </cfRule>
  </conditionalFormatting>
  <conditionalFormatting sqref="C36:D36 L36:M36 K35 N35 F36:G36 I36:J36">
    <cfRule type="containsBlanks" dxfId="154" priority="23">
      <formula>LEN(TRIM(C35))=0</formula>
    </cfRule>
  </conditionalFormatting>
  <conditionalFormatting sqref="C35">
    <cfRule type="containsBlanks" dxfId="153" priority="24">
      <formula>LEN(TRIM(C35))=0</formula>
    </cfRule>
  </conditionalFormatting>
  <conditionalFormatting sqref="F35">
    <cfRule type="containsBlanks" dxfId="152" priority="25">
      <formula>LEN(TRIM(F35))=0</formula>
    </cfRule>
  </conditionalFormatting>
  <conditionalFormatting sqref="I35">
    <cfRule type="containsBlanks" dxfId="151" priority="26">
      <formula>LEN(TRIM(I35))=0</formula>
    </cfRule>
  </conditionalFormatting>
  <conditionalFormatting sqref="L35">
    <cfRule type="containsBlanks" dxfId="150" priority="27">
      <formula>LEN(TRIM(L35))=0</formula>
    </cfRule>
  </conditionalFormatting>
  <conditionalFormatting sqref="E35">
    <cfRule type="containsBlanks" dxfId="149" priority="22">
      <formula>LEN(TRIM(E35))=0</formula>
    </cfRule>
  </conditionalFormatting>
  <conditionalFormatting sqref="H35">
    <cfRule type="containsBlanks" dxfId="148" priority="21">
      <formula>LEN(TRIM(H35))=0</formula>
    </cfRule>
  </conditionalFormatting>
  <conditionalFormatting sqref="E36">
    <cfRule type="containsBlanks" dxfId="147" priority="20">
      <formula>LEN(TRIM(E36))=0</formula>
    </cfRule>
  </conditionalFormatting>
  <conditionalFormatting sqref="H36">
    <cfRule type="containsBlanks" dxfId="146" priority="19">
      <formula>LEN(TRIM(H36))=0</formula>
    </cfRule>
  </conditionalFormatting>
  <conditionalFormatting sqref="K36">
    <cfRule type="containsBlanks" dxfId="145" priority="18">
      <formula>LEN(TRIM(K36))=0</formula>
    </cfRule>
  </conditionalFormatting>
  <conditionalFormatting sqref="N36">
    <cfRule type="containsBlanks" dxfId="144" priority="17">
      <formula>LEN(TRIM(N36))=0</formula>
    </cfRule>
  </conditionalFormatting>
  <conditionalFormatting sqref="C35:D36 E35 F35:G36 H35 I35:J36 K35 L35:M36 N35">
    <cfRule type="containsBlanks" dxfId="143" priority="28">
      <formula>LEN(TRIM(C35))=0</formula>
    </cfRule>
  </conditionalFormatting>
  <conditionalFormatting sqref="C38:D38 L38:M38 K37 N37 F38:G38 I38:J38">
    <cfRule type="containsBlanks" dxfId="142" priority="7">
      <formula>LEN(TRIM(C37))=0</formula>
    </cfRule>
  </conditionalFormatting>
  <conditionalFormatting sqref="C37">
    <cfRule type="containsBlanks" dxfId="141" priority="8">
      <formula>LEN(TRIM(C37))=0</formula>
    </cfRule>
  </conditionalFormatting>
  <conditionalFormatting sqref="F37">
    <cfRule type="containsBlanks" dxfId="140" priority="9">
      <formula>LEN(TRIM(F37))=0</formula>
    </cfRule>
  </conditionalFormatting>
  <conditionalFormatting sqref="I37">
    <cfRule type="containsBlanks" dxfId="139" priority="10">
      <formula>LEN(TRIM(I37))=0</formula>
    </cfRule>
  </conditionalFormatting>
  <conditionalFormatting sqref="L37">
    <cfRule type="containsBlanks" dxfId="138" priority="11">
      <formula>LEN(TRIM(L37))=0</formula>
    </cfRule>
  </conditionalFormatting>
  <conditionalFormatting sqref="E37">
    <cfRule type="containsBlanks" dxfId="137" priority="6">
      <formula>LEN(TRIM(E37))=0</formula>
    </cfRule>
  </conditionalFormatting>
  <conditionalFormatting sqref="H37">
    <cfRule type="containsBlanks" dxfId="136" priority="5">
      <formula>LEN(TRIM(H37))=0</formula>
    </cfRule>
  </conditionalFormatting>
  <conditionalFormatting sqref="E38">
    <cfRule type="containsBlanks" dxfId="135" priority="4">
      <formula>LEN(TRIM(E38))=0</formula>
    </cfRule>
  </conditionalFormatting>
  <conditionalFormatting sqref="H38">
    <cfRule type="containsBlanks" dxfId="134" priority="3">
      <formula>LEN(TRIM(H38))=0</formula>
    </cfRule>
  </conditionalFormatting>
  <conditionalFormatting sqref="K38">
    <cfRule type="containsBlanks" dxfId="133" priority="2">
      <formula>LEN(TRIM(K38))=0</formula>
    </cfRule>
  </conditionalFormatting>
  <conditionalFormatting sqref="N38">
    <cfRule type="containsBlanks" dxfId="132" priority="1">
      <formula>LEN(TRIM(N38))=0</formula>
    </cfRule>
  </conditionalFormatting>
  <conditionalFormatting sqref="C37:D38 E37 F37:G38 H37 I37:J38 K37 L37:M38 N37">
    <cfRule type="containsBlanks" dxfId="131" priority="12">
      <formula>LEN(TRIM(C37))=0</formula>
    </cfRule>
  </conditionalFormatting>
  <conditionalFormatting sqref="AQ26">
    <cfRule type="containsBlanks" dxfId="130" priority="114">
      <formula>LEN(TRIM(#REF!))=0</formula>
    </cfRule>
  </conditionalFormatting>
  <printOptions horizontalCentered="1" verticalCentered="1"/>
  <pageMargins left="0.19685039370078741" right="0.19685039370078741" top="0.19685039370078741" bottom="0.19685039370078741" header="0.31496062992125984" footer="0.31496062992125984"/>
  <pageSetup paperSize="9" scale="79" fitToWidth="0" fitToHeight="0" orientation="landscape" horizontalDpi="4294967293" verticalDpi="4294967293" r:id="rId1"/>
  <headerFooter alignWithMargins="0"/>
  <colBreaks count="1" manualBreakCount="1">
    <brk id="22" max="38" man="1"/>
  </colBreaks>
  <extLst>
    <ext xmlns:x14="http://schemas.microsoft.com/office/spreadsheetml/2009/9/main" uri="{78C0D931-6437-407d-A8EE-F0AAD7539E65}">
      <x14:conditionalFormattings>
        <x14:conditionalFormatting xmlns:xm="http://schemas.microsoft.com/office/excel/2006/main">
          <x14:cfRule type="cellIs" priority="115" operator="equal" id="{6C913D83-BDFC-47A3-BD76-11F2434492E4}">
            <xm:f>'Zoznam tímov a pretekárov'!$B$38</xm:f>
            <x14:dxf>
              <fill>
                <patternFill>
                  <bgColor rgb="FFFFFF00"/>
                </patternFill>
              </fill>
            </x14:dxf>
          </x14:cfRule>
          <x14:cfRule type="cellIs" priority="116" operator="equal" id="{1CA174A8-2329-4056-9A36-082F8BB1BB14}">
            <xm:f>'Zoznam tímov a pretekárov'!$B$37</xm:f>
            <x14:dxf>
              <fill>
                <patternFill>
                  <bgColor theme="3" tint="0.59996337778862885"/>
                </patternFill>
              </fill>
            </x14:dxf>
          </x14:cfRule>
          <x14:cfRule type="cellIs" priority="117" operator="equal" id="{28FE4098-9793-43E7-B253-1DDB67CD5D44}">
            <xm:f>'Zoznam tímov a pretekárov'!$B$40</xm:f>
            <x14:dxf>
              <font>
                <strike val="0"/>
              </font>
              <fill>
                <patternFill patternType="none">
                  <bgColor auto="1"/>
                </patternFill>
              </fill>
            </x14:dxf>
          </x14:cfRule>
          <xm:sqref>K33 N33 E33 H33 E5 H5 K5 N5 E7 E9 E11 E13 E15 E17 E19 E21 E23 E25 E27 H7 H9 H11 H13 H15 H17 H19 H21 H23 H25 H27 K7 K9 K11 K13 K15 K17 K19 K21 K23 K25 K27 N7 N9 N11 N13 N15 N17 N19 N21 N23 N25 N27 K29 N29 E29 H29 K31 N31 E31 H31</xm:sqref>
        </x14:conditionalFormatting>
        <x14:conditionalFormatting xmlns:xm="http://schemas.microsoft.com/office/excel/2006/main">
          <x14:cfRule type="cellIs" priority="118" operator="equal" id="{ABC2DA1F-1994-4402-9E50-84D06F801EF6}">
            <xm:f>'Zoznam tímov a pretekárov'!$B$39</xm:f>
            <x14:dxf>
              <fill>
                <patternFill>
                  <bgColor rgb="FFFF0000"/>
                </patternFill>
              </fill>
            </x14:dxf>
          </x14:cfRule>
          <xm:sqref>E33 H33 E5 E7 E9 E11 E13 E15 E17 E19 E21 E23 E25 E27 E29 H29 E31 H31</xm:sqref>
        </x14:conditionalFormatting>
        <x14:conditionalFormatting xmlns:xm="http://schemas.microsoft.com/office/excel/2006/main">
          <x14:cfRule type="cellIs" priority="29" operator="equal" id="{A104E087-E8CD-4522-8470-1BFB2E8596BE}">
            <xm:f>'Zoznam tímov a pretekárov'!$B$38</xm:f>
            <x14:dxf>
              <fill>
                <patternFill>
                  <bgColor rgb="FFFFFF00"/>
                </patternFill>
              </fill>
            </x14:dxf>
          </x14:cfRule>
          <x14:cfRule type="cellIs" priority="30" operator="equal" id="{0D4DE50D-D64E-4A89-845D-D197EDCF9353}">
            <xm:f>'Zoznam tímov a pretekárov'!$B$37</xm:f>
            <x14:dxf>
              <fill>
                <patternFill>
                  <bgColor theme="3" tint="0.59996337778862885"/>
                </patternFill>
              </fill>
            </x14:dxf>
          </x14:cfRule>
          <x14:cfRule type="cellIs" priority="31" operator="equal" id="{80D0DFCC-BE1B-4532-89A6-0AAEADDDC762}">
            <xm:f>'Zoznam tímov a pretekárov'!$B$40</xm:f>
            <x14:dxf>
              <font>
                <strike val="0"/>
              </font>
              <fill>
                <patternFill patternType="none">
                  <bgColor auto="1"/>
                </patternFill>
              </fill>
            </x14:dxf>
          </x14:cfRule>
          <xm:sqref>K35 N35 E35 H35</xm:sqref>
        </x14:conditionalFormatting>
        <x14:conditionalFormatting xmlns:xm="http://schemas.microsoft.com/office/excel/2006/main">
          <x14:cfRule type="cellIs" priority="32" operator="equal" id="{19580BD1-BA8D-48D6-A21F-5833574179AF}">
            <xm:f>'Zoznam tímov a pretekárov'!$B$39</xm:f>
            <x14:dxf>
              <fill>
                <patternFill>
                  <bgColor rgb="FFFF0000"/>
                </patternFill>
              </fill>
            </x14:dxf>
          </x14:cfRule>
          <xm:sqref>E35 H35</xm:sqref>
        </x14:conditionalFormatting>
        <x14:conditionalFormatting xmlns:xm="http://schemas.microsoft.com/office/excel/2006/main">
          <x14:cfRule type="cellIs" priority="13" operator="equal" id="{413C98B3-6EAB-45EE-9ED5-62B4092B6404}">
            <xm:f>'Zoznam tímov a pretekárov'!$B$38</xm:f>
            <x14:dxf>
              <fill>
                <patternFill>
                  <bgColor rgb="FFFFFF00"/>
                </patternFill>
              </fill>
            </x14:dxf>
          </x14:cfRule>
          <x14:cfRule type="cellIs" priority="14" operator="equal" id="{D1BD7BC8-1706-473C-ACEC-64B0DB3FEED9}">
            <xm:f>'Zoznam tímov a pretekárov'!$B$37</xm:f>
            <x14:dxf>
              <fill>
                <patternFill>
                  <bgColor theme="3" tint="0.59996337778862885"/>
                </patternFill>
              </fill>
            </x14:dxf>
          </x14:cfRule>
          <x14:cfRule type="cellIs" priority="15" operator="equal" id="{C65A1452-F0F5-4615-A59B-97766C0F5370}">
            <xm:f>'Zoznam tímov a pretekárov'!$B$40</xm:f>
            <x14:dxf>
              <font>
                <strike val="0"/>
              </font>
              <fill>
                <patternFill patternType="none">
                  <bgColor auto="1"/>
                </patternFill>
              </fill>
            </x14:dxf>
          </x14:cfRule>
          <xm:sqref>K37 N37 E37 H37</xm:sqref>
        </x14:conditionalFormatting>
        <x14:conditionalFormatting xmlns:xm="http://schemas.microsoft.com/office/excel/2006/main">
          <x14:cfRule type="cellIs" priority="16" operator="equal" id="{6F45174C-A50A-4182-A8D1-7F2A1A20BEFD}">
            <xm:f>'Zoznam tímov a pretekárov'!$B$39</xm:f>
            <x14:dxf>
              <fill>
                <patternFill>
                  <bgColor rgb="FFFF0000"/>
                </patternFill>
              </fill>
            </x14:dxf>
          </x14:cfRule>
          <xm:sqref>E37 H37</xm:sqref>
        </x14:conditionalFormatting>
      </x14:conditionalFormattings>
    </ext>
    <ext xmlns:x14="http://schemas.microsoft.com/office/spreadsheetml/2009/9/main" uri="{CCE6A557-97BC-4b89-ADB6-D9C93CAAB3DF}">
      <x14:dataValidations xmlns:xm="http://schemas.microsoft.com/office/excel/2006/main" count="20">
        <x14:dataValidation type="list" allowBlank="1" showInputMessage="1" showErrorMessage="1" xr:uid="{00000000-0002-0000-0900-000000000000}">
          <x14:formula1>
            <xm:f>'Zoznam tímov a pretekárov'!B$37:B$40</xm:f>
          </x14:formula1>
          <xm:sqref>N37 N35 N31 N33 N29</xm:sqref>
        </x14:dataValidation>
        <x14:dataValidation type="list" allowBlank="1" showInputMessage="1" showErrorMessage="1" xr:uid="{00000000-0002-0000-0900-000001000000}">
          <x14:formula1>
            <xm:f>'Zoznam tímov a pretekárov'!XEZ$33:XEZ$36</xm:f>
          </x14:formula1>
          <xm:sqref>H37 K37 H35 K35 K29 H31 K31 H33 K33 H29</xm:sqref>
        </x14:dataValidation>
        <x14:dataValidation type="list" allowBlank="1" showInputMessage="1" showErrorMessage="1" xr:uid="{00000000-0002-0000-0900-000002000000}">
          <x14:formula1>
            <xm:f>'Zoznam tímov a pretekárov'!$B$35:$I$35</xm:f>
          </x14:formula1>
          <xm:sqref>L37:M37 I37:J37 F37:G37 C37:D37</xm:sqref>
        </x14:dataValidation>
        <x14:dataValidation type="list" allowBlank="1" showInputMessage="1" showErrorMessage="1" xr:uid="{00000000-0002-0000-0900-000003000000}">
          <x14:formula1>
            <xm:f>'Zoznam tímov a pretekárov'!$B$33:$I$33</xm:f>
          </x14:formula1>
          <xm:sqref>C35:D35 F35:G35 I35:J35 L35:M35</xm:sqref>
        </x14:dataValidation>
        <x14:dataValidation type="list" allowBlank="1" showInputMessage="1" showErrorMessage="1" xr:uid="{00000000-0002-0000-0900-000004000000}">
          <x14:formula1>
            <xm:f>'Zoznam tímov a pretekárov'!$B$31:$I$31</xm:f>
          </x14:formula1>
          <xm:sqref>C33:D33 F33:G33 I33:J33 L33:M33</xm:sqref>
        </x14:dataValidation>
        <x14:dataValidation type="list" allowBlank="1" showInputMessage="1" showErrorMessage="1" xr:uid="{00000000-0002-0000-0900-000005000000}">
          <x14:formula1>
            <xm:f>'Zoznam tímov a pretekárov'!$B$29:$I$29</xm:f>
          </x14:formula1>
          <xm:sqref>C31:D31 F31:G31 I31:J31 L31:M31</xm:sqref>
        </x14:dataValidation>
        <x14:dataValidation type="list" allowBlank="1" showInputMessage="1" showErrorMessage="1" xr:uid="{00000000-0002-0000-0900-000006000000}">
          <x14:formula1>
            <xm:f>'Zoznam tímov a pretekárov'!$B$37:$B$40</xm:f>
          </x14:formula1>
          <xm:sqref>E5 E33 E31 E29 N27 N25 N23 N21 N19 N17 N15 N13 N11 N9 N7 K27 K25 H27 E27 K23 K21 E25 H25 K19 K17 H23 E23 H21 E21 E19 H19 K15 K13 H17 E17 E15 H15 E13 H13 K11 K9 H11 E11 E9 H9 E7 H7 K7 N5 K5 H5 E35 E37</xm:sqref>
        </x14:dataValidation>
        <x14:dataValidation type="list" allowBlank="1" showInputMessage="1" showErrorMessage="1" xr:uid="{00000000-0002-0000-0900-000007000000}">
          <x14:formula1>
            <xm:f>'Zoznam tímov a pretekárov'!$B$27:$I$27</xm:f>
          </x14:formula1>
          <xm:sqref>C29:D29 F29:G29 I29:J29 L29:M29</xm:sqref>
        </x14:dataValidation>
        <x14:dataValidation type="list" allowBlank="1" showInputMessage="1" showErrorMessage="1" xr:uid="{00000000-0002-0000-0900-000008000000}">
          <x14:formula1>
            <xm:f>'Zoznam tímov a pretekárov'!$B$7:$I$7</xm:f>
          </x14:formula1>
          <xm:sqref>C9:D9 F9:G9 I9:J9 L9:M9</xm:sqref>
        </x14:dataValidation>
        <x14:dataValidation type="list" allowBlank="1" showInputMessage="1" showErrorMessage="1" xr:uid="{00000000-0002-0000-0900-000009000000}">
          <x14:formula1>
            <xm:f>'Zoznam tímov a pretekárov'!$B$9:$I$9</xm:f>
          </x14:formula1>
          <xm:sqref>L11:M11 I11:J11 C11:D11 F11:G11</xm:sqref>
        </x14:dataValidation>
        <x14:dataValidation type="list" showInputMessage="1" showErrorMessage="1" xr:uid="{00000000-0002-0000-0900-00000A000000}">
          <x14:formula1>
            <xm:f>'Zoznam tímov a pretekárov'!$B$11:$I$11</xm:f>
          </x14:formula1>
          <xm:sqref>C13:D13 F13:G13 I13:J13 L13:M13</xm:sqref>
        </x14:dataValidation>
        <x14:dataValidation type="list" allowBlank="1" showInputMessage="1" showErrorMessage="1" xr:uid="{00000000-0002-0000-0900-00000B000000}">
          <x14:formula1>
            <xm:f>'Zoznam tímov a pretekárov'!$B$13:$I$13</xm:f>
          </x14:formula1>
          <xm:sqref>L15:M15 I15:J15 C15:D15 F15:G15</xm:sqref>
        </x14:dataValidation>
        <x14:dataValidation type="list" allowBlank="1" showInputMessage="1" showErrorMessage="1" xr:uid="{00000000-0002-0000-0900-00000C000000}">
          <x14:formula1>
            <xm:f>'Zoznam tímov a pretekárov'!$B$15:$I$15</xm:f>
          </x14:formula1>
          <xm:sqref>C17:D17 F17:G17 I17:J17 L17:M17</xm:sqref>
        </x14:dataValidation>
        <x14:dataValidation type="list" allowBlank="1" showInputMessage="1" showErrorMessage="1" xr:uid="{00000000-0002-0000-0900-00000D000000}">
          <x14:formula1>
            <xm:f>'Zoznam tímov a pretekárov'!$B$17:$I$17</xm:f>
          </x14:formula1>
          <xm:sqref>L19:M19 I19:J19 C19:D19 F19:G19</xm:sqref>
        </x14:dataValidation>
        <x14:dataValidation type="list" allowBlank="1" showInputMessage="1" showErrorMessage="1" xr:uid="{00000000-0002-0000-0900-00000E000000}">
          <x14:formula1>
            <xm:f>'Zoznam tímov a pretekárov'!$B$19:$I$19</xm:f>
          </x14:formula1>
          <xm:sqref>C21:D21 F21:G21 I21:J21 L21:M21</xm:sqref>
        </x14:dataValidation>
        <x14:dataValidation type="list" allowBlank="1" showInputMessage="1" showErrorMessage="1" xr:uid="{00000000-0002-0000-0900-00000F000000}">
          <x14:formula1>
            <xm:f>'Zoznam tímov a pretekárov'!$B$21:$I$21</xm:f>
          </x14:formula1>
          <xm:sqref>L23:M23 I23:J23 C23:D23 F23:G23</xm:sqref>
        </x14:dataValidation>
        <x14:dataValidation type="list" allowBlank="1" showInputMessage="1" showErrorMessage="1" xr:uid="{00000000-0002-0000-0900-000010000000}">
          <x14:formula1>
            <xm:f>'Zoznam tímov a pretekárov'!$B$23:$I$23</xm:f>
          </x14:formula1>
          <xm:sqref>C25:D25 F25:G25 I25:J25 L25:M25</xm:sqref>
        </x14:dataValidation>
        <x14:dataValidation type="list" allowBlank="1" showInputMessage="1" showErrorMessage="1" xr:uid="{00000000-0002-0000-0900-000011000000}">
          <x14:formula1>
            <xm:f>'Zoznam tímov a pretekárov'!$B$25:$I$25</xm:f>
          </x14:formula1>
          <xm:sqref>L27:M27 I27:J27 C27:D27 F27:G27</xm:sqref>
        </x14:dataValidation>
        <x14:dataValidation type="list" allowBlank="1" showInputMessage="1" showErrorMessage="1" xr:uid="{00000000-0002-0000-0900-000012000000}">
          <x14:formula1>
            <xm:f>'Zoznam tímov a pretekárov'!$B$3:$I$3</xm:f>
          </x14:formula1>
          <xm:sqref>L5:M5 F5:G5 I5:J5 C5</xm:sqref>
        </x14:dataValidation>
        <x14:dataValidation type="list" allowBlank="1" showInputMessage="1" showErrorMessage="1" xr:uid="{00000000-0002-0000-0900-000013000000}">
          <x14:formula1>
            <xm:f>'Zoznam tímov a pretekárov'!$B$5:$I$5</xm:f>
          </x14:formula1>
          <xm:sqref>L7:M7 I7:J7 C7:D7 F7:G7</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AZ39"/>
  <sheetViews>
    <sheetView showGridLines="0" topLeftCell="B1" zoomScale="85" zoomScaleNormal="85" workbookViewId="0">
      <selection activeCell="B2" sqref="B2:B4"/>
    </sheetView>
  </sheetViews>
  <sheetFormatPr defaultRowHeight="13.2" x14ac:dyDescent="0.25"/>
  <cols>
    <col min="1" max="1" width="5" style="8" customWidth="1"/>
    <col min="2" max="2" width="22.88671875" style="8" customWidth="1"/>
    <col min="3" max="3" width="5.6640625" style="8" customWidth="1"/>
    <col min="4" max="4" width="9.6640625" style="8" customWidth="1"/>
    <col min="5" max="5" width="5.33203125" style="8" customWidth="1"/>
    <col min="6" max="6" width="5.6640625" style="8" customWidth="1"/>
    <col min="7" max="7" width="9.6640625" style="8" customWidth="1"/>
    <col min="8" max="9" width="5.6640625" style="8" customWidth="1"/>
    <col min="10" max="10" width="9.6640625" style="8" customWidth="1"/>
    <col min="11" max="12" width="5.6640625" style="8" customWidth="1"/>
    <col min="13" max="13" width="9.6640625" style="8" customWidth="1"/>
    <col min="14" max="14" width="5.6640625" style="8" customWidth="1"/>
    <col min="15" max="15" width="9.33203125" style="8" customWidth="1"/>
    <col min="16" max="16" width="9.6640625" customWidth="1"/>
    <col min="17" max="17" width="6.109375" customWidth="1"/>
    <col min="18" max="18" width="2.6640625" customWidth="1"/>
    <col min="19" max="19" width="4.5546875" customWidth="1"/>
    <col min="20" max="20" width="15.109375" customWidth="1"/>
    <col min="21" max="21" width="15.5546875" customWidth="1"/>
    <col min="22" max="22" width="11.109375" customWidth="1"/>
    <col min="23" max="23" width="8.44140625" customWidth="1"/>
    <col min="24" max="24" width="9.109375" customWidth="1"/>
    <col min="25" max="25" width="9.33203125" customWidth="1"/>
    <col min="26" max="26" width="11.44140625" customWidth="1"/>
    <col min="27" max="27" width="9.33203125" customWidth="1"/>
    <col min="28" max="29" width="11.44140625" customWidth="1"/>
    <col min="30" max="30" width="11.6640625" customWidth="1"/>
    <col min="31" max="31" width="9.109375" customWidth="1"/>
    <col min="32" max="32" width="11.44140625" customWidth="1"/>
    <col min="33" max="33" width="9.33203125" customWidth="1"/>
    <col min="34" max="34" width="11.6640625" customWidth="1"/>
    <col min="35" max="37" width="9.109375" customWidth="1"/>
    <col min="38" max="38" width="5" customWidth="1"/>
    <col min="39" max="44" width="9.109375" customWidth="1"/>
    <col min="45" max="45" width="5.6640625" customWidth="1"/>
    <col min="46" max="46" width="9" customWidth="1"/>
    <col min="47" max="47" width="5.109375" customWidth="1"/>
    <col min="48" max="48" width="6.6640625" customWidth="1"/>
    <col min="49" max="49" width="4.44140625" customWidth="1"/>
    <col min="50" max="50" width="5.44140625" customWidth="1"/>
    <col min="51" max="51" width="8" customWidth="1"/>
    <col min="52" max="52" width="9.109375" customWidth="1"/>
    <col min="53" max="53" width="10.6640625" customWidth="1"/>
    <col min="54" max="54" width="9.109375" customWidth="1"/>
  </cols>
  <sheetData>
    <row r="1" spans="1:52" ht="18.75" customHeight="1" thickBot="1" x14ac:dyDescent="0.45">
      <c r="A1" s="242" t="s">
        <v>145</v>
      </c>
      <c r="B1" s="243"/>
      <c r="C1" s="244" t="s">
        <v>146</v>
      </c>
      <c r="D1" s="244"/>
      <c r="E1" s="244"/>
      <c r="F1" s="244"/>
      <c r="G1" s="244"/>
      <c r="H1" s="244"/>
      <c r="I1" s="244"/>
      <c r="J1" s="244"/>
      <c r="K1" s="244"/>
      <c r="L1" s="244"/>
      <c r="M1" s="244"/>
      <c r="N1" s="244"/>
      <c r="O1" s="244"/>
      <c r="P1" s="244"/>
      <c r="Q1" s="245"/>
      <c r="T1" s="272" t="s">
        <v>48</v>
      </c>
      <c r="U1" s="273"/>
      <c r="V1" s="274"/>
    </row>
    <row r="2" spans="1:52" ht="13.5" customHeight="1" x14ac:dyDescent="0.25">
      <c r="A2" s="195"/>
      <c r="B2" s="196" t="s">
        <v>284</v>
      </c>
      <c r="C2" s="197" t="s">
        <v>4</v>
      </c>
      <c r="D2" s="198"/>
      <c r="E2" s="199"/>
      <c r="F2" s="197" t="s">
        <v>5</v>
      </c>
      <c r="G2" s="198"/>
      <c r="H2" s="199"/>
      <c r="I2" s="197" t="s">
        <v>6</v>
      </c>
      <c r="J2" s="198"/>
      <c r="K2" s="199"/>
      <c r="L2" s="197" t="s">
        <v>7</v>
      </c>
      <c r="M2" s="198"/>
      <c r="N2" s="198"/>
      <c r="O2" s="177" t="s">
        <v>13</v>
      </c>
      <c r="P2" s="177" t="s">
        <v>14</v>
      </c>
      <c r="Q2" s="180" t="s">
        <v>11</v>
      </c>
      <c r="T2" s="275" t="s">
        <v>49</v>
      </c>
      <c r="U2" s="278" t="s">
        <v>138</v>
      </c>
      <c r="V2" s="281" t="s">
        <v>1</v>
      </c>
      <c r="W2" s="187"/>
      <c r="X2" s="187"/>
      <c r="Y2" s="187"/>
      <c r="Z2" s="187"/>
      <c r="AA2" s="187"/>
      <c r="AB2" s="187"/>
      <c r="AC2" s="187"/>
      <c r="AD2" s="187"/>
      <c r="AE2" s="187"/>
      <c r="AF2" s="187"/>
      <c r="AG2" s="187"/>
      <c r="AH2" s="187"/>
      <c r="AI2" s="187"/>
      <c r="AJ2" s="187"/>
      <c r="AK2" s="187"/>
      <c r="AL2" s="187"/>
      <c r="AM2" s="187"/>
      <c r="AN2" s="187"/>
      <c r="AO2" s="187"/>
      <c r="AP2" s="187"/>
      <c r="AQ2" s="187"/>
      <c r="AR2" s="187"/>
      <c r="AS2" s="187"/>
      <c r="AT2" s="187"/>
      <c r="AU2" s="187"/>
      <c r="AV2" s="187"/>
    </row>
    <row r="3" spans="1:52" ht="12" customHeight="1" x14ac:dyDescent="0.25">
      <c r="A3" s="195"/>
      <c r="B3" s="196"/>
      <c r="C3" s="200" t="s">
        <v>8</v>
      </c>
      <c r="D3" s="201"/>
      <c r="E3" s="202"/>
      <c r="F3" s="200" t="s">
        <v>8</v>
      </c>
      <c r="G3" s="201"/>
      <c r="H3" s="202"/>
      <c r="I3" s="200" t="s">
        <v>8</v>
      </c>
      <c r="J3" s="201"/>
      <c r="K3" s="202"/>
      <c r="L3" s="200" t="s">
        <v>8</v>
      </c>
      <c r="M3" s="201"/>
      <c r="N3" s="201"/>
      <c r="O3" s="178"/>
      <c r="P3" s="178"/>
      <c r="Q3" s="180"/>
      <c r="T3" s="276"/>
      <c r="U3" s="279"/>
      <c r="V3" s="282"/>
      <c r="W3" s="187"/>
      <c r="X3" s="187"/>
      <c r="Y3" s="187"/>
      <c r="Z3" s="187"/>
      <c r="AA3" s="187"/>
      <c r="AB3" s="187"/>
      <c r="AC3" s="187"/>
      <c r="AD3" s="187"/>
      <c r="AE3" s="187"/>
      <c r="AF3" s="187"/>
      <c r="AG3" s="187"/>
      <c r="AH3" s="187"/>
      <c r="AI3" s="187"/>
      <c r="AJ3" s="187"/>
      <c r="AK3" s="187"/>
      <c r="AL3" s="187"/>
      <c r="AM3" s="187"/>
      <c r="AN3" s="187"/>
      <c r="AO3" s="187"/>
      <c r="AP3" s="187"/>
      <c r="AQ3" s="187"/>
      <c r="AR3" s="187"/>
      <c r="AS3" s="187"/>
      <c r="AT3" s="187"/>
      <c r="AU3" s="187"/>
      <c r="AV3" s="187"/>
    </row>
    <row r="4" spans="1:52" ht="15.9" customHeight="1" thickBot="1" x14ac:dyDescent="0.3">
      <c r="A4" s="195"/>
      <c r="B4" s="196"/>
      <c r="C4" s="66" t="s">
        <v>9</v>
      </c>
      <c r="D4" s="67" t="s">
        <v>10</v>
      </c>
      <c r="E4" s="68" t="s">
        <v>0</v>
      </c>
      <c r="F4" s="66" t="s">
        <v>9</v>
      </c>
      <c r="G4" s="67" t="s">
        <v>10</v>
      </c>
      <c r="H4" s="68" t="s">
        <v>0</v>
      </c>
      <c r="I4" s="66" t="s">
        <v>9</v>
      </c>
      <c r="J4" s="67" t="s">
        <v>10</v>
      </c>
      <c r="K4" s="68" t="s">
        <v>0</v>
      </c>
      <c r="L4" s="66" t="s">
        <v>9</v>
      </c>
      <c r="M4" s="67" t="s">
        <v>10</v>
      </c>
      <c r="N4" s="69" t="s">
        <v>0</v>
      </c>
      <c r="O4" s="179"/>
      <c r="P4" s="179"/>
      <c r="Q4" s="180"/>
      <c r="T4" s="277"/>
      <c r="U4" s="280"/>
      <c r="V4" s="283"/>
      <c r="W4" s="187"/>
      <c r="X4" s="187"/>
      <c r="Y4" s="187"/>
      <c r="Z4" s="187"/>
      <c r="AA4" s="187"/>
      <c r="AB4" s="187"/>
      <c r="AC4" s="187"/>
      <c r="AD4" s="187"/>
      <c r="AE4" s="187"/>
      <c r="AF4" s="187"/>
      <c r="AG4" s="187"/>
      <c r="AH4" s="187"/>
      <c r="AI4" s="187"/>
      <c r="AJ4" s="187"/>
      <c r="AK4" s="187"/>
      <c r="AL4" s="187"/>
      <c r="AM4" s="187"/>
      <c r="AN4" s="187"/>
      <c r="AO4" s="187"/>
      <c r="AP4" s="187"/>
      <c r="AQ4" s="187"/>
      <c r="AR4" s="187"/>
      <c r="AS4" s="187"/>
      <c r="AT4" s="187"/>
      <c r="AU4" s="187"/>
      <c r="AV4" s="187"/>
    </row>
    <row r="5" spans="1:52" ht="15.9" customHeight="1" x14ac:dyDescent="0.25">
      <c r="A5" s="203">
        <v>1</v>
      </c>
      <c r="B5" s="247" t="str">
        <f>'Zoznam tímov a pretekárov'!A3</f>
        <v>Galanta               RYPOMIX</v>
      </c>
      <c r="C5" s="207"/>
      <c r="D5" s="249"/>
      <c r="E5" s="81"/>
      <c r="F5" s="207"/>
      <c r="G5" s="209"/>
      <c r="H5" s="81"/>
      <c r="I5" s="207"/>
      <c r="J5" s="209"/>
      <c r="K5" s="81"/>
      <c r="L5" s="207"/>
      <c r="M5" s="209"/>
      <c r="N5" s="81"/>
      <c r="O5" s="215">
        <f>SUM(E6+H6+K6+N6)</f>
        <v>0</v>
      </c>
      <c r="P5" s="251">
        <f>SUM(D6+G6+J6+M6)</f>
        <v>0</v>
      </c>
      <c r="Q5" s="253">
        <f>AD6</f>
        <v>1</v>
      </c>
      <c r="T5" s="266">
        <f>O5+'14 družstiev Pretek č.5'!T5</f>
        <v>147</v>
      </c>
      <c r="U5" s="268">
        <f>P5+'14 družstiev Pretek č.5'!U5</f>
        <v>89444</v>
      </c>
      <c r="V5" s="270">
        <f>AZ6</f>
        <v>13</v>
      </c>
      <c r="Y5" s="212" t="s">
        <v>21</v>
      </c>
      <c r="Z5" s="213"/>
      <c r="AA5" s="213"/>
      <c r="AB5" s="213"/>
      <c r="AC5" s="213"/>
      <c r="AD5" s="214"/>
      <c r="AE5" s="212" t="s">
        <v>22</v>
      </c>
      <c r="AF5" s="213"/>
      <c r="AG5" s="213"/>
      <c r="AH5" s="214"/>
      <c r="AI5" s="212" t="s">
        <v>23</v>
      </c>
      <c r="AJ5" s="213"/>
      <c r="AK5" s="213"/>
      <c r="AL5" s="214"/>
      <c r="AM5" s="212" t="s">
        <v>24</v>
      </c>
      <c r="AN5" s="213"/>
      <c r="AO5" s="213"/>
      <c r="AP5" s="214"/>
      <c r="AQ5" s="212" t="s">
        <v>25</v>
      </c>
      <c r="AR5" s="213"/>
      <c r="AS5" s="213"/>
      <c r="AT5" s="214"/>
      <c r="AU5" s="21" t="s">
        <v>51</v>
      </c>
    </row>
    <row r="6" spans="1:52" ht="15.9" customHeight="1" thickBot="1" x14ac:dyDescent="0.3">
      <c r="A6" s="204"/>
      <c r="B6" s="248"/>
      <c r="C6" s="27"/>
      <c r="D6" s="28"/>
      <c r="E6" s="32">
        <f>IF(ISBLANK(D6),0,IF(ISBLANK(C5),0,IF(E5 = "D",MAX($A$5:$A$32) + 1,AH6)))</f>
        <v>0</v>
      </c>
      <c r="F6" s="27"/>
      <c r="G6" s="28"/>
      <c r="H6" s="32">
        <f>IF(ISBLANK(G6),0,IF(ISBLANK(F5),0,IF(H5 = "D",MAX($A$5:$A$32) + 1,AL6)))</f>
        <v>0</v>
      </c>
      <c r="I6" s="27"/>
      <c r="J6" s="28"/>
      <c r="K6" s="32">
        <f>IF(ISBLANK(J6),0,IF(ISBLANK(I5),0,IF(K5 = "D",MAX($A$5:$A$32) + 1,AP6)))</f>
        <v>0</v>
      </c>
      <c r="L6" s="85"/>
      <c r="M6" s="28"/>
      <c r="N6" s="32">
        <f>IF(ISBLANK(M6),0,IF(ISBLANK(L5),0,IF(N5 = "D",MAX($A$5:$A$32) + 1,AT6)))</f>
        <v>0</v>
      </c>
      <c r="O6" s="216"/>
      <c r="P6" s="252"/>
      <c r="Q6" s="254"/>
      <c r="T6" s="267"/>
      <c r="U6" s="269"/>
      <c r="V6" s="271"/>
      <c r="Y6" s="12">
        <f>O5</f>
        <v>0</v>
      </c>
      <c r="Z6" s="13">
        <f>P5</f>
        <v>0</v>
      </c>
      <c r="AA6" s="8">
        <f>RANK(Y6,$Y$6:$Y$19,1)</f>
        <v>1</v>
      </c>
      <c r="AB6" s="8">
        <f>RANK(Z6,$Z$6:$Z$19,0)</f>
        <v>1</v>
      </c>
      <c r="AC6" s="8">
        <f>AA6+AB6*0.00001</f>
        <v>1.0000100000000001</v>
      </c>
      <c r="AD6" s="24">
        <f>RANK(AC6,$AC$6:$AC$19,1)</f>
        <v>1</v>
      </c>
      <c r="AE6" s="17">
        <f>D6</f>
        <v>0</v>
      </c>
      <c r="AF6" s="18">
        <f>IF(D5="d",MAX($A$5:$A$38) +1,RANK(AE6,$AE$6:$AE$22,0))</f>
        <v>1</v>
      </c>
      <c r="AG6" s="8">
        <f>COUNTIF($AF$6:$AF$22,AF6)</f>
        <v>14</v>
      </c>
      <c r="AH6" s="22">
        <f>IF(AG6 &gt; 1,IF(MOD(AG6,2) = 0,((AF6*2+AG6-1)/2),(AF6*2+AG6-1)/2),IF(AG6=1,AF6,(AF6*2+AG6-1)/2))</f>
        <v>7.5</v>
      </c>
      <c r="AI6" s="17">
        <f>G6</f>
        <v>0</v>
      </c>
      <c r="AJ6">
        <f>IF(F5="d",MAX($A$5:$A$38) +1,RANK(AI6,$AI$6:$AI$22,0))</f>
        <v>1</v>
      </c>
      <c r="AK6" s="8">
        <f>COUNTIF($AJ$6:$AJ$22,AJ6)</f>
        <v>14</v>
      </c>
      <c r="AL6" s="22">
        <f>IF(AK6 &gt; 1,IF(MOD(AK6,2) = 0,((AJ6*2+AK6-1)/2),(AJ6*2+AK6-1)/2),IF(AK6=1,AJ6,(AJ6*2+AK6-1)/2))</f>
        <v>7.5</v>
      </c>
      <c r="AM6" s="17">
        <f>J6</f>
        <v>0</v>
      </c>
      <c r="AN6" s="18">
        <f>IF(J5="d",MAX($A$5:$A$38) +1,RANK(AM6,$AM$6:$AM$22,0))</f>
        <v>1</v>
      </c>
      <c r="AO6" s="8">
        <f>COUNTIF($AN$6:$AN$22,AN6)</f>
        <v>14</v>
      </c>
      <c r="AP6" s="22">
        <f>IF(AO6 &gt; 1,IF(MOD(AO6,2) = 0,((AN6*2+AO6-1)/2),(AN6*2+AO6-1)/2),IF(AO6=1,AN6,(AN6*2+AO6-1)/2))</f>
        <v>7.5</v>
      </c>
      <c r="AQ6" s="17">
        <f>M6</f>
        <v>0</v>
      </c>
      <c r="AR6" s="18">
        <f>IF(M5="d",MAX($A$5:$A$38) +1,RANK(AQ6,$AQ$6:$AQ$22,0))</f>
        <v>1</v>
      </c>
      <c r="AS6" s="8">
        <f>COUNTIF($AR$6:$AR$22,AR6)</f>
        <v>14</v>
      </c>
      <c r="AT6" s="22">
        <f>IF(AS6 &gt; 1,IF(MOD(AS6,2) = 0,((AR6*2+AS6-1)/2),(AR6*2+AS6-1)/2),IF(AS6=1,AR6,(AR6*2+AS6-1)/2))</f>
        <v>7.5</v>
      </c>
      <c r="AU6" s="11">
        <f>T5</f>
        <v>147</v>
      </c>
      <c r="AV6" s="11">
        <f>U5</f>
        <v>89444</v>
      </c>
      <c r="AW6">
        <f>RANK(AU6,$AU$6:$AU$19,1)</f>
        <v>13</v>
      </c>
      <c r="AX6">
        <f>RANK(AV6,$AV$6:$AV$19,0)</f>
        <v>12</v>
      </c>
      <c r="AY6">
        <f>AW6+AX6*0.00001</f>
        <v>13.000120000000001</v>
      </c>
      <c r="AZ6">
        <f>RANK(AY6,$AY$6:$AY$19,1)</f>
        <v>13</v>
      </c>
    </row>
    <row r="7" spans="1:52" ht="15.9" customHeight="1" x14ac:dyDescent="0.25">
      <c r="A7" s="203">
        <v>2</v>
      </c>
      <c r="B7" s="247" t="str">
        <f>'Zoznam tímov a pretekárov'!A5</f>
        <v>Humenné</v>
      </c>
      <c r="C7" s="207"/>
      <c r="D7" s="249"/>
      <c r="E7" s="81"/>
      <c r="F7" s="207"/>
      <c r="G7" s="249"/>
      <c r="H7" s="81"/>
      <c r="I7" s="207"/>
      <c r="J7" s="249"/>
      <c r="K7" s="81"/>
      <c r="L7" s="207"/>
      <c r="M7" s="249"/>
      <c r="N7" s="81"/>
      <c r="O7" s="215">
        <f>SUM(E8+H8+K8+N8)</f>
        <v>0</v>
      </c>
      <c r="P7" s="251">
        <f>SUM(D8+G8+J8+M8)</f>
        <v>0</v>
      </c>
      <c r="Q7" s="253">
        <f>AD7</f>
        <v>1</v>
      </c>
      <c r="T7" s="266">
        <f>O7+'14 družstiev Pretek č.5'!T7</f>
        <v>240</v>
      </c>
      <c r="U7" s="268">
        <f>P7+'14 družstiev Pretek č.5'!U7</f>
        <v>0</v>
      </c>
      <c r="V7" s="270">
        <f>AZ7</f>
        <v>14</v>
      </c>
      <c r="Y7" s="12">
        <f>O7</f>
        <v>0</v>
      </c>
      <c r="Z7" s="13">
        <f>P7</f>
        <v>0</v>
      </c>
      <c r="AA7" s="8">
        <f t="shared" ref="AA7:AA19" si="0">RANK(Y7,$Y$6:$Y$19,1)</f>
        <v>1</v>
      </c>
      <c r="AB7" s="8">
        <f t="shared" ref="AB7:AB19" si="1">RANK(Z7,$Z$6:$Z$19,0)</f>
        <v>1</v>
      </c>
      <c r="AC7" s="8">
        <f t="shared" ref="AC7:AC19" si="2">AA7+AB7*0.00001</f>
        <v>1.0000100000000001</v>
      </c>
      <c r="AD7" s="24">
        <f t="shared" ref="AD7:AD19" si="3">RANK(AC7,$AC$6:$AC$19,1)</f>
        <v>1</v>
      </c>
      <c r="AE7" s="17">
        <f>D8</f>
        <v>0</v>
      </c>
      <c r="AF7" s="18">
        <f t="shared" ref="AF7:AF22" si="4">IF(D6="d",MAX($A$5:$A$38) +1,RANK(AE7,$AE$6:$AE$22,0))</f>
        <v>1</v>
      </c>
      <c r="AG7" s="8">
        <f t="shared" ref="AG7:AG22" si="5">COUNTIF($AF$6:$AF$22,AF7)</f>
        <v>14</v>
      </c>
      <c r="AH7" s="22">
        <f t="shared" ref="AH7:AH22" si="6">IF(AG7 &gt; 1,IF(MOD(AG7,2) = 0,((AF7*2+AG7-1)/2),(AF7*2+AG7-1)/2),IF(AG7=1,AF7,(AF7*2+AG7-1)/2))</f>
        <v>7.5</v>
      </c>
      <c r="AI7" s="17">
        <f>G8</f>
        <v>0</v>
      </c>
      <c r="AJ7">
        <f t="shared" ref="AJ7:AJ22" si="7">IF(F6="d",MAX($A$5:$A$38) +1,RANK(AI7,$AI$6:$AI$22,0))</f>
        <v>1</v>
      </c>
      <c r="AK7" s="8">
        <f t="shared" ref="AK7:AK22" si="8">COUNTIF($AJ$6:$AJ$22,AJ7)</f>
        <v>14</v>
      </c>
      <c r="AL7" s="22">
        <f t="shared" ref="AL7:AL22" si="9">IF(AK7 &gt; 1,IF(MOD(AK7,2) = 0,((AJ7*2+AK7-1)/2),(AJ7*2+AK7-1)/2),IF(AK7=1,AJ7,(AJ7*2+AK7-1)/2))</f>
        <v>7.5</v>
      </c>
      <c r="AM7" s="17">
        <f>J8</f>
        <v>0</v>
      </c>
      <c r="AN7" s="18">
        <f t="shared" ref="AN7:AN22" si="10">IF(J6="d",MAX($A$5:$A$38) +1,RANK(AM7,$AM$6:$AM$22,0))</f>
        <v>1</v>
      </c>
      <c r="AO7" s="8">
        <f t="shared" ref="AO7:AO22" si="11">COUNTIF($AN$6:$AN$22,AN7)</f>
        <v>14</v>
      </c>
      <c r="AP7" s="22">
        <f t="shared" ref="AP7:AP22" si="12">IF(AO7 &gt; 1,IF(MOD(AO7,2) = 0,((AN7*2+AO7-1)/2),(AN7*2+AO7-1)/2),IF(AO7=1,AN7,(AN7*2+AO7-1)/2))</f>
        <v>7.5</v>
      </c>
      <c r="AQ7" s="17">
        <f>M8</f>
        <v>0</v>
      </c>
      <c r="AR7" s="18">
        <f t="shared" ref="AR7:AR22" si="13">IF(M6="d",MAX($A$5:$A$38) +1,RANK(AQ7,$AQ$6:$AQ$22,0))</f>
        <v>1</v>
      </c>
      <c r="AS7" s="8">
        <f t="shared" ref="AS7:AS22" si="14">COUNTIF($AR$6:$AR$22,AR7)</f>
        <v>14</v>
      </c>
      <c r="AT7" s="22">
        <f t="shared" ref="AT7:AT22" si="15">IF(AS7 &gt; 1,IF(MOD(AS7,2) = 0,((AR7*2+AS7-1)/2),(AR7*2+AS7-1)/2),IF(AS7=1,AR7,(AR7*2+AS7-1)/2))</f>
        <v>7.5</v>
      </c>
      <c r="AU7" s="11">
        <f>T7</f>
        <v>240</v>
      </c>
      <c r="AV7" s="11">
        <f>U7</f>
        <v>0</v>
      </c>
      <c r="AW7">
        <f t="shared" ref="AW7:AW19" si="16">RANK(AU7,$AU$6:$AU$19,1)</f>
        <v>14</v>
      </c>
      <c r="AX7">
        <f t="shared" ref="AX7:AX19" si="17">RANK(AV7,$AV$6:$AV$19,0)</f>
        <v>14</v>
      </c>
      <c r="AY7">
        <f t="shared" ref="AY7:AY19" si="18">AW7+AX7*0.00001</f>
        <v>14.00014</v>
      </c>
      <c r="AZ7">
        <f t="shared" ref="AZ7:AZ19" si="19">RANK(AY7,$AY$6:$AY$19,1)</f>
        <v>14</v>
      </c>
    </row>
    <row r="8" spans="1:52" ht="15.9" customHeight="1" thickBot="1" x14ac:dyDescent="0.3">
      <c r="A8" s="204"/>
      <c r="B8" s="248"/>
      <c r="C8" s="27"/>
      <c r="D8" s="28"/>
      <c r="E8" s="32">
        <f>IF(ISBLANK(D8),0,IF(ISBLANK(C7),0,IF(E7 = "D",MAX($A$5:$A$32) + 1,AH7)))</f>
        <v>0</v>
      </c>
      <c r="F8" s="27"/>
      <c r="G8" s="28"/>
      <c r="H8" s="32">
        <f>IF(ISBLANK(G8),0,IF(ISBLANK(F7),0,IF(H7 = "D",MAX($A$5:$A$32) + 1,AL7)))</f>
        <v>0</v>
      </c>
      <c r="I8" s="27"/>
      <c r="J8" s="28"/>
      <c r="K8" s="32">
        <f>IF(ISBLANK(J8),0,IF(ISBLANK(I7),0,IF(K7 = "D",MAX($A$5:$A$32) + 1,AP7)))</f>
        <v>0</v>
      </c>
      <c r="L8" s="85"/>
      <c r="M8" s="28"/>
      <c r="N8" s="32">
        <f>IF(ISBLANK(M8),0,IF(ISBLANK(L7),0,IF(N7 = "D",MAX($A$5:$A$32) + 1,AT7)))</f>
        <v>0</v>
      </c>
      <c r="O8" s="216"/>
      <c r="P8" s="252"/>
      <c r="Q8" s="254"/>
      <c r="T8" s="267"/>
      <c r="U8" s="269"/>
      <c r="V8" s="271"/>
      <c r="Y8" s="12">
        <f>O9</f>
        <v>0</v>
      </c>
      <c r="Z8" s="13">
        <f>P9</f>
        <v>0</v>
      </c>
      <c r="AA8" s="8">
        <f t="shared" si="0"/>
        <v>1</v>
      </c>
      <c r="AB8" s="8">
        <f t="shared" si="1"/>
        <v>1</v>
      </c>
      <c r="AC8" s="8">
        <f t="shared" si="2"/>
        <v>1.0000100000000001</v>
      </c>
      <c r="AD8" s="24">
        <f t="shared" si="3"/>
        <v>1</v>
      </c>
      <c r="AE8" s="17">
        <f>D10</f>
        <v>0</v>
      </c>
      <c r="AF8" s="18">
        <f t="shared" si="4"/>
        <v>1</v>
      </c>
      <c r="AG8" s="8">
        <f t="shared" si="5"/>
        <v>14</v>
      </c>
      <c r="AH8" s="22">
        <f t="shared" si="6"/>
        <v>7.5</v>
      </c>
      <c r="AI8" s="17">
        <f>G10</f>
        <v>0</v>
      </c>
      <c r="AJ8">
        <f t="shared" si="7"/>
        <v>1</v>
      </c>
      <c r="AK8" s="8">
        <f t="shared" si="8"/>
        <v>14</v>
      </c>
      <c r="AL8" s="22">
        <f t="shared" si="9"/>
        <v>7.5</v>
      </c>
      <c r="AM8" s="17">
        <f>J10</f>
        <v>0</v>
      </c>
      <c r="AN8" s="18">
        <f t="shared" si="10"/>
        <v>1</v>
      </c>
      <c r="AO8" s="8">
        <f t="shared" si="11"/>
        <v>14</v>
      </c>
      <c r="AP8" s="22">
        <f t="shared" si="12"/>
        <v>7.5</v>
      </c>
      <c r="AQ8" s="17">
        <f>M10</f>
        <v>0</v>
      </c>
      <c r="AR8" s="18">
        <f t="shared" si="13"/>
        <v>1</v>
      </c>
      <c r="AS8" s="8">
        <f t="shared" si="14"/>
        <v>14</v>
      </c>
      <c r="AT8" s="22">
        <f t="shared" si="15"/>
        <v>7.5</v>
      </c>
      <c r="AU8" s="11">
        <f>T9</f>
        <v>129.5</v>
      </c>
      <c r="AV8" s="11">
        <f>U9</f>
        <v>99301</v>
      </c>
      <c r="AW8">
        <f t="shared" si="16"/>
        <v>10</v>
      </c>
      <c r="AX8">
        <f t="shared" si="17"/>
        <v>10</v>
      </c>
      <c r="AY8">
        <f t="shared" si="18"/>
        <v>10.0001</v>
      </c>
      <c r="AZ8">
        <f t="shared" si="19"/>
        <v>10</v>
      </c>
    </row>
    <row r="9" spans="1:52" ht="15.9" customHeight="1" x14ac:dyDescent="0.25">
      <c r="A9" s="221">
        <v>3</v>
      </c>
      <c r="B9" s="247" t="str">
        <f>'Zoznam tímov a pretekárov'!A7</f>
        <v>Lučenec</v>
      </c>
      <c r="C9" s="207"/>
      <c r="D9" s="249"/>
      <c r="E9" s="81"/>
      <c r="F9" s="207"/>
      <c r="G9" s="249"/>
      <c r="H9" s="81"/>
      <c r="I9" s="207"/>
      <c r="J9" s="249"/>
      <c r="K9" s="81"/>
      <c r="L9" s="207"/>
      <c r="M9" s="249"/>
      <c r="N9" s="81"/>
      <c r="O9" s="215">
        <f>SUM(E10+H10+K10+N10)</f>
        <v>0</v>
      </c>
      <c r="P9" s="251">
        <f>SUM(D10+G10+J10+M10)</f>
        <v>0</v>
      </c>
      <c r="Q9" s="253">
        <f>AD8</f>
        <v>1</v>
      </c>
      <c r="T9" s="266">
        <f>O9+'14 družstiev Pretek č.5'!T9</f>
        <v>129.5</v>
      </c>
      <c r="U9" s="268">
        <f>P9+'14 družstiev Pretek č.5'!U9</f>
        <v>99301</v>
      </c>
      <c r="V9" s="270">
        <f>AZ8</f>
        <v>10</v>
      </c>
      <c r="Y9" s="12">
        <f>O11</f>
        <v>0</v>
      </c>
      <c r="Z9" s="13">
        <f>P11</f>
        <v>0</v>
      </c>
      <c r="AA9" s="8">
        <f t="shared" si="0"/>
        <v>1</v>
      </c>
      <c r="AB9" s="8">
        <f t="shared" si="1"/>
        <v>1</v>
      </c>
      <c r="AC9" s="8">
        <f t="shared" si="2"/>
        <v>1.0000100000000001</v>
      </c>
      <c r="AD9" s="24">
        <f t="shared" si="3"/>
        <v>1</v>
      </c>
      <c r="AE9" s="17">
        <f>D12</f>
        <v>0</v>
      </c>
      <c r="AF9" s="18">
        <f t="shared" si="4"/>
        <v>1</v>
      </c>
      <c r="AG9" s="8">
        <f t="shared" si="5"/>
        <v>14</v>
      </c>
      <c r="AH9" s="22">
        <f t="shared" si="6"/>
        <v>7.5</v>
      </c>
      <c r="AI9" s="17">
        <f>G12</f>
        <v>0</v>
      </c>
      <c r="AJ9">
        <f t="shared" si="7"/>
        <v>1</v>
      </c>
      <c r="AK9" s="8">
        <f t="shared" si="8"/>
        <v>14</v>
      </c>
      <c r="AL9" s="22">
        <f t="shared" si="9"/>
        <v>7.5</v>
      </c>
      <c r="AM9" s="17">
        <f>J12</f>
        <v>0</v>
      </c>
      <c r="AN9" s="18">
        <f t="shared" si="10"/>
        <v>1</v>
      </c>
      <c r="AO9" s="8">
        <f t="shared" si="11"/>
        <v>14</v>
      </c>
      <c r="AP9" s="22">
        <f t="shared" si="12"/>
        <v>7.5</v>
      </c>
      <c r="AQ9" s="17">
        <f>M12</f>
        <v>0</v>
      </c>
      <c r="AR9" s="18">
        <f t="shared" si="13"/>
        <v>1</v>
      </c>
      <c r="AS9" s="8">
        <f t="shared" si="14"/>
        <v>14</v>
      </c>
      <c r="AT9" s="22">
        <f t="shared" si="15"/>
        <v>7.5</v>
      </c>
      <c r="AU9" s="11">
        <f>T11</f>
        <v>113</v>
      </c>
      <c r="AV9" s="11">
        <f>U11</f>
        <v>109625</v>
      </c>
      <c r="AW9">
        <f t="shared" si="16"/>
        <v>8</v>
      </c>
      <c r="AX9">
        <f t="shared" si="17"/>
        <v>7</v>
      </c>
      <c r="AY9">
        <f t="shared" si="18"/>
        <v>8.0000699999999991</v>
      </c>
      <c r="AZ9">
        <f t="shared" si="19"/>
        <v>8</v>
      </c>
    </row>
    <row r="10" spans="1:52" ht="15.9" customHeight="1" thickBot="1" x14ac:dyDescent="0.3">
      <c r="A10" s="221"/>
      <c r="B10" s="248"/>
      <c r="C10" s="27"/>
      <c r="D10" s="28"/>
      <c r="E10" s="32">
        <f>IF(ISBLANK(D10),0,IF(ISBLANK(C9),0,IF(E9 = "D",MAX($A$5:$A$32) + 1,AH8)))</f>
        <v>0</v>
      </c>
      <c r="F10" s="27"/>
      <c r="G10" s="28"/>
      <c r="H10" s="32">
        <f>IF(ISBLANK(G10),0,IF(ISBLANK(F9),0,IF(H9 = "D",MAX($A$5:$A$32) + 1,AL8)))</f>
        <v>0</v>
      </c>
      <c r="I10" s="85"/>
      <c r="J10" s="28"/>
      <c r="K10" s="32">
        <f>IF(ISBLANK(J10),0,IF(ISBLANK(I9),0,IF(K9 = "D",MAX($A$5:$A$32) + 1,AP8)))</f>
        <v>0</v>
      </c>
      <c r="L10" s="27"/>
      <c r="M10" s="28"/>
      <c r="N10" s="32">
        <f>IF(ISBLANK(M10),0,IF(ISBLANK(L9),0,IF(N9 = "D",MAX($A$5:$A$32) + 1,AT8)))</f>
        <v>0</v>
      </c>
      <c r="O10" s="216"/>
      <c r="P10" s="252"/>
      <c r="Q10" s="254"/>
      <c r="T10" s="267"/>
      <c r="U10" s="269"/>
      <c r="V10" s="271"/>
      <c r="Y10" s="12">
        <f>O13</f>
        <v>0</v>
      </c>
      <c r="Z10" s="13">
        <f>P13</f>
        <v>0</v>
      </c>
      <c r="AA10" s="8">
        <f t="shared" si="0"/>
        <v>1</v>
      </c>
      <c r="AB10" s="8">
        <f t="shared" si="1"/>
        <v>1</v>
      </c>
      <c r="AC10" s="8">
        <f t="shared" si="2"/>
        <v>1.0000100000000001</v>
      </c>
      <c r="AD10" s="24">
        <f t="shared" si="3"/>
        <v>1</v>
      </c>
      <c r="AE10" s="17">
        <f>D14</f>
        <v>0</v>
      </c>
      <c r="AF10" s="18">
        <f t="shared" si="4"/>
        <v>1</v>
      </c>
      <c r="AG10" s="8">
        <f t="shared" si="5"/>
        <v>14</v>
      </c>
      <c r="AH10" s="22">
        <f t="shared" si="6"/>
        <v>7.5</v>
      </c>
      <c r="AI10" s="17">
        <f>G14</f>
        <v>0</v>
      </c>
      <c r="AJ10">
        <f t="shared" si="7"/>
        <v>1</v>
      </c>
      <c r="AK10" s="8">
        <f t="shared" si="8"/>
        <v>14</v>
      </c>
      <c r="AL10" s="22">
        <f t="shared" si="9"/>
        <v>7.5</v>
      </c>
      <c r="AM10" s="17">
        <f>J14</f>
        <v>0</v>
      </c>
      <c r="AN10" s="18">
        <f t="shared" si="10"/>
        <v>1</v>
      </c>
      <c r="AO10" s="8">
        <f t="shared" si="11"/>
        <v>14</v>
      </c>
      <c r="AP10" s="22">
        <f t="shared" si="12"/>
        <v>7.5</v>
      </c>
      <c r="AQ10" s="17">
        <f>M14</f>
        <v>0</v>
      </c>
      <c r="AR10" s="18">
        <f t="shared" si="13"/>
        <v>1</v>
      </c>
      <c r="AS10" s="8">
        <f t="shared" si="14"/>
        <v>14</v>
      </c>
      <c r="AT10" s="22">
        <f t="shared" si="15"/>
        <v>7.5</v>
      </c>
      <c r="AU10" s="11">
        <f>T13</f>
        <v>92</v>
      </c>
      <c r="AV10" s="11">
        <f>U13</f>
        <v>163594</v>
      </c>
      <c r="AW10">
        <f t="shared" si="16"/>
        <v>3</v>
      </c>
      <c r="AX10">
        <f t="shared" si="17"/>
        <v>1</v>
      </c>
      <c r="AY10">
        <f t="shared" si="18"/>
        <v>3.0000100000000001</v>
      </c>
      <c r="AZ10">
        <f t="shared" si="19"/>
        <v>3</v>
      </c>
    </row>
    <row r="11" spans="1:52" ht="15.9" customHeight="1" x14ac:dyDescent="0.25">
      <c r="A11" s="203">
        <v>4</v>
      </c>
      <c r="B11" s="247" t="str">
        <f>'Zoznam tímov a pretekárov'!A9</f>
        <v>Nová Baňa</v>
      </c>
      <c r="C11" s="207"/>
      <c r="D11" s="249"/>
      <c r="E11" s="81"/>
      <c r="F11" s="207"/>
      <c r="G11" s="249"/>
      <c r="H11" s="81"/>
      <c r="I11" s="207"/>
      <c r="J11" s="249"/>
      <c r="K11" s="81"/>
      <c r="L11" s="207"/>
      <c r="M11" s="249"/>
      <c r="N11" s="81"/>
      <c r="O11" s="215">
        <f>SUM(E12+H12+K12+N12)</f>
        <v>0</v>
      </c>
      <c r="P11" s="251">
        <f>SUM(D12+G12+J12+M12)</f>
        <v>0</v>
      </c>
      <c r="Q11" s="253">
        <f>AD9</f>
        <v>1</v>
      </c>
      <c r="T11" s="266">
        <f>O11+'14 družstiev Pretek č.5'!T11</f>
        <v>113</v>
      </c>
      <c r="U11" s="268">
        <f>P11+'14 družstiev Pretek č.5'!U11</f>
        <v>109625</v>
      </c>
      <c r="V11" s="270">
        <f>AZ9</f>
        <v>8</v>
      </c>
      <c r="Y11" s="12">
        <f>O15</f>
        <v>0</v>
      </c>
      <c r="Z11" s="13">
        <f>P15</f>
        <v>0</v>
      </c>
      <c r="AA11" s="8">
        <f t="shared" si="0"/>
        <v>1</v>
      </c>
      <c r="AB11" s="8">
        <f t="shared" si="1"/>
        <v>1</v>
      </c>
      <c r="AC11" s="8">
        <f t="shared" si="2"/>
        <v>1.0000100000000001</v>
      </c>
      <c r="AD11" s="24">
        <f t="shared" si="3"/>
        <v>1</v>
      </c>
      <c r="AE11" s="17">
        <f>D16</f>
        <v>0</v>
      </c>
      <c r="AF11" s="18">
        <f t="shared" si="4"/>
        <v>1</v>
      </c>
      <c r="AG11" s="8">
        <f t="shared" si="5"/>
        <v>14</v>
      </c>
      <c r="AH11" s="22">
        <f t="shared" si="6"/>
        <v>7.5</v>
      </c>
      <c r="AI11" s="17">
        <f>G16</f>
        <v>0</v>
      </c>
      <c r="AJ11">
        <f t="shared" si="7"/>
        <v>1</v>
      </c>
      <c r="AK11" s="8">
        <f t="shared" si="8"/>
        <v>14</v>
      </c>
      <c r="AL11" s="22">
        <f t="shared" si="9"/>
        <v>7.5</v>
      </c>
      <c r="AM11" s="17">
        <f>J16</f>
        <v>0</v>
      </c>
      <c r="AN11" s="18">
        <f t="shared" si="10"/>
        <v>1</v>
      </c>
      <c r="AO11" s="8">
        <f t="shared" si="11"/>
        <v>14</v>
      </c>
      <c r="AP11" s="22">
        <f t="shared" si="12"/>
        <v>7.5</v>
      </c>
      <c r="AQ11" s="17">
        <f>M16</f>
        <v>0</v>
      </c>
      <c r="AR11" s="18">
        <f t="shared" si="13"/>
        <v>1</v>
      </c>
      <c r="AS11" s="8">
        <f t="shared" si="14"/>
        <v>14</v>
      </c>
      <c r="AT11" s="22">
        <f t="shared" si="15"/>
        <v>7.5</v>
      </c>
      <c r="AU11" s="11">
        <f>T15</f>
        <v>110</v>
      </c>
      <c r="AV11" s="11">
        <f>U15</f>
        <v>108180</v>
      </c>
      <c r="AW11">
        <f t="shared" si="16"/>
        <v>7</v>
      </c>
      <c r="AX11">
        <f t="shared" si="17"/>
        <v>8</v>
      </c>
      <c r="AY11">
        <f t="shared" si="18"/>
        <v>7.0000799999999996</v>
      </c>
      <c r="AZ11">
        <f t="shared" si="19"/>
        <v>7</v>
      </c>
    </row>
    <row r="12" spans="1:52" ht="15.9" customHeight="1" thickBot="1" x14ac:dyDescent="0.3">
      <c r="A12" s="204"/>
      <c r="B12" s="248"/>
      <c r="C12" s="27"/>
      <c r="D12" s="28"/>
      <c r="E12" s="32">
        <f>IF(ISBLANK(D12),0,IF(ISBLANK(C11),0,IF(E11 = "D",MAX($A$5:$A$32) + 1,AH9)))</f>
        <v>0</v>
      </c>
      <c r="F12" s="27"/>
      <c r="G12" s="28"/>
      <c r="H12" s="32">
        <f>IF(ISBLANK(G12),0,IF(ISBLANK(F11),0,IF(H11 = "D",MAX($A$5:$A$32) + 1,AL9)))</f>
        <v>0</v>
      </c>
      <c r="I12" s="27"/>
      <c r="J12" s="28"/>
      <c r="K12" s="32">
        <f>IF(ISBLANK(J12),0,IF(ISBLANK(I11),0,IF(K11 = "D",MAX($A$5:$A$32) + 1,AP9)))</f>
        <v>0</v>
      </c>
      <c r="L12" s="27"/>
      <c r="M12" s="28"/>
      <c r="N12" s="32">
        <f>IF(ISBLANK(M12),0,IF(ISBLANK(L11),0,IF(N11 = "D",MAX($A$5:$A$32) + 1,AT9)))</f>
        <v>0</v>
      </c>
      <c r="O12" s="216"/>
      <c r="P12" s="252"/>
      <c r="Q12" s="254"/>
      <c r="T12" s="267"/>
      <c r="U12" s="269"/>
      <c r="V12" s="271"/>
      <c r="W12" s="21"/>
      <c r="Y12" s="12">
        <f>O17</f>
        <v>0</v>
      </c>
      <c r="Z12" s="13">
        <f>P17</f>
        <v>0</v>
      </c>
      <c r="AA12" s="8">
        <f t="shared" si="0"/>
        <v>1</v>
      </c>
      <c r="AB12" s="8">
        <f t="shared" si="1"/>
        <v>1</v>
      </c>
      <c r="AC12" s="8">
        <f t="shared" si="2"/>
        <v>1.0000100000000001</v>
      </c>
      <c r="AD12" s="24">
        <f t="shared" si="3"/>
        <v>1</v>
      </c>
      <c r="AE12" s="17">
        <f>D18</f>
        <v>0</v>
      </c>
      <c r="AF12" s="18">
        <f t="shared" si="4"/>
        <v>1</v>
      </c>
      <c r="AG12" s="8">
        <f t="shared" si="5"/>
        <v>14</v>
      </c>
      <c r="AH12" s="22">
        <f t="shared" si="6"/>
        <v>7.5</v>
      </c>
      <c r="AI12" s="17">
        <f>G18</f>
        <v>0</v>
      </c>
      <c r="AJ12">
        <f t="shared" si="7"/>
        <v>1</v>
      </c>
      <c r="AK12" s="8">
        <f t="shared" si="8"/>
        <v>14</v>
      </c>
      <c r="AL12" s="22">
        <f t="shared" si="9"/>
        <v>7.5</v>
      </c>
      <c r="AM12" s="17">
        <f>J18</f>
        <v>0</v>
      </c>
      <c r="AN12" s="18">
        <f t="shared" si="10"/>
        <v>1</v>
      </c>
      <c r="AO12" s="8">
        <f t="shared" si="11"/>
        <v>14</v>
      </c>
      <c r="AP12" s="22">
        <f t="shared" si="12"/>
        <v>7.5</v>
      </c>
      <c r="AQ12" s="17">
        <f>M18</f>
        <v>0</v>
      </c>
      <c r="AR12" s="18">
        <f t="shared" si="13"/>
        <v>1</v>
      </c>
      <c r="AS12" s="8">
        <f t="shared" si="14"/>
        <v>14</v>
      </c>
      <c r="AT12" s="22">
        <f t="shared" si="15"/>
        <v>7.5</v>
      </c>
      <c r="AU12" s="11">
        <f>T17</f>
        <v>132</v>
      </c>
      <c r="AV12" s="11">
        <f>U17</f>
        <v>97429</v>
      </c>
      <c r="AW12">
        <f t="shared" si="16"/>
        <v>11</v>
      </c>
      <c r="AX12">
        <f t="shared" si="17"/>
        <v>11</v>
      </c>
      <c r="AY12">
        <f t="shared" si="18"/>
        <v>11.000109999999999</v>
      </c>
      <c r="AZ12">
        <f t="shared" si="19"/>
        <v>11</v>
      </c>
    </row>
    <row r="13" spans="1:52" ht="15.9" customHeight="1" x14ac:dyDescent="0.25">
      <c r="A13" s="221">
        <v>5</v>
      </c>
      <c r="B13" s="247" t="str">
        <f>'Zoznam tímov a pretekárov'!A11</f>
        <v>Prešov B</v>
      </c>
      <c r="C13" s="207"/>
      <c r="D13" s="249"/>
      <c r="E13" s="81"/>
      <c r="F13" s="207"/>
      <c r="G13" s="249"/>
      <c r="H13" s="81"/>
      <c r="I13" s="207"/>
      <c r="J13" s="249"/>
      <c r="K13" s="81"/>
      <c r="L13" s="207"/>
      <c r="M13" s="249"/>
      <c r="N13" s="81"/>
      <c r="O13" s="215">
        <f>SUM(E14+H14+K14+N14)</f>
        <v>0</v>
      </c>
      <c r="P13" s="251">
        <f>SUM(D14+G14+J14+M14)</f>
        <v>0</v>
      </c>
      <c r="Q13" s="253">
        <f>AD10</f>
        <v>1</v>
      </c>
      <c r="T13" s="266">
        <f>O13+'14 družstiev Pretek č.5'!T13</f>
        <v>92</v>
      </c>
      <c r="U13" s="268">
        <f>P13+'14 družstiev Pretek č.5'!U13</f>
        <v>163594</v>
      </c>
      <c r="V13" s="270">
        <f>AZ10</f>
        <v>3</v>
      </c>
      <c r="W13" s="21"/>
      <c r="Y13" s="12">
        <f>O19</f>
        <v>0</v>
      </c>
      <c r="Z13" s="13">
        <f>P19</f>
        <v>0</v>
      </c>
      <c r="AA13" s="8">
        <f t="shared" si="0"/>
        <v>1</v>
      </c>
      <c r="AB13" s="8">
        <f t="shared" si="1"/>
        <v>1</v>
      </c>
      <c r="AC13" s="8">
        <f t="shared" si="2"/>
        <v>1.0000100000000001</v>
      </c>
      <c r="AD13" s="24">
        <f t="shared" si="3"/>
        <v>1</v>
      </c>
      <c r="AE13" s="17">
        <f>D20</f>
        <v>0</v>
      </c>
      <c r="AF13" s="18">
        <f t="shared" si="4"/>
        <v>1</v>
      </c>
      <c r="AG13" s="8">
        <f t="shared" si="5"/>
        <v>14</v>
      </c>
      <c r="AH13" s="22">
        <f t="shared" si="6"/>
        <v>7.5</v>
      </c>
      <c r="AI13" s="17">
        <f>G20</f>
        <v>0</v>
      </c>
      <c r="AJ13">
        <f t="shared" si="7"/>
        <v>1</v>
      </c>
      <c r="AK13" s="8">
        <f t="shared" si="8"/>
        <v>14</v>
      </c>
      <c r="AL13" s="22">
        <f t="shared" si="9"/>
        <v>7.5</v>
      </c>
      <c r="AM13" s="17">
        <f>J20</f>
        <v>0</v>
      </c>
      <c r="AN13" s="18">
        <f t="shared" si="10"/>
        <v>1</v>
      </c>
      <c r="AO13" s="8">
        <f t="shared" si="11"/>
        <v>14</v>
      </c>
      <c r="AP13" s="22">
        <f t="shared" si="12"/>
        <v>7.5</v>
      </c>
      <c r="AQ13" s="17">
        <f>M20</f>
        <v>0</v>
      </c>
      <c r="AR13" s="18">
        <f t="shared" si="13"/>
        <v>1</v>
      </c>
      <c r="AS13" s="8">
        <f t="shared" si="14"/>
        <v>14</v>
      </c>
      <c r="AT13" s="22">
        <f t="shared" si="15"/>
        <v>7.5</v>
      </c>
      <c r="AU13" s="11">
        <f>T19</f>
        <v>119</v>
      </c>
      <c r="AV13" s="11">
        <f>U19</f>
        <v>102236</v>
      </c>
      <c r="AW13">
        <f t="shared" si="16"/>
        <v>9</v>
      </c>
      <c r="AX13">
        <f t="shared" si="17"/>
        <v>9</v>
      </c>
      <c r="AY13">
        <f t="shared" si="18"/>
        <v>9.0000900000000001</v>
      </c>
      <c r="AZ13">
        <f t="shared" si="19"/>
        <v>9</v>
      </c>
    </row>
    <row r="14" spans="1:52" ht="15.9" customHeight="1" thickBot="1" x14ac:dyDescent="0.3">
      <c r="A14" s="221"/>
      <c r="B14" s="248"/>
      <c r="C14" s="27"/>
      <c r="D14" s="28"/>
      <c r="E14" s="32">
        <f>IF(ISBLANK(D14),0,IF(ISBLANK(C13),0,IF(E13 = "D",MAX($A$5:$A$32) + 1,AH10)))</f>
        <v>0</v>
      </c>
      <c r="F14" s="27"/>
      <c r="G14" s="28"/>
      <c r="H14" s="32">
        <f>IF(ISBLANK(G14),0,IF(ISBLANK(F13),0,IF(H13 = "D",MAX($A$5:$A$32) + 1,AL10)))</f>
        <v>0</v>
      </c>
      <c r="I14" s="27"/>
      <c r="J14" s="28"/>
      <c r="K14" s="32">
        <f>IF(ISBLANK(J14),0,IF(ISBLANK(I13),0,IF(K13 = "D",MAX($A$5:$A$32) + 1,AP10)))</f>
        <v>0</v>
      </c>
      <c r="L14" s="27"/>
      <c r="M14" s="28"/>
      <c r="N14" s="32">
        <f>IF(ISBLANK(M14),0,IF(ISBLANK(L13),0,IF(N13 = "D",MAX($A$5:$A$32) + 1,AT10)))</f>
        <v>0</v>
      </c>
      <c r="O14" s="216"/>
      <c r="P14" s="252"/>
      <c r="Q14" s="254"/>
      <c r="T14" s="267"/>
      <c r="U14" s="269"/>
      <c r="V14" s="271"/>
      <c r="W14" s="21"/>
      <c r="Y14" s="12">
        <f>O21</f>
        <v>0</v>
      </c>
      <c r="Z14" s="13">
        <f>P21</f>
        <v>0</v>
      </c>
      <c r="AA14" s="8">
        <f t="shared" si="0"/>
        <v>1</v>
      </c>
      <c r="AB14" s="8">
        <f t="shared" si="1"/>
        <v>1</v>
      </c>
      <c r="AC14" s="8">
        <f t="shared" si="2"/>
        <v>1.0000100000000001</v>
      </c>
      <c r="AD14" s="24">
        <f t="shared" si="3"/>
        <v>1</v>
      </c>
      <c r="AE14" s="17">
        <f>D22</f>
        <v>0</v>
      </c>
      <c r="AF14" s="18">
        <f t="shared" si="4"/>
        <v>1</v>
      </c>
      <c r="AG14" s="8">
        <f t="shared" si="5"/>
        <v>14</v>
      </c>
      <c r="AH14" s="22">
        <f t="shared" si="6"/>
        <v>7.5</v>
      </c>
      <c r="AI14" s="17">
        <f>G22</f>
        <v>0</v>
      </c>
      <c r="AJ14">
        <f t="shared" si="7"/>
        <v>1</v>
      </c>
      <c r="AK14" s="8">
        <f t="shared" si="8"/>
        <v>14</v>
      </c>
      <c r="AL14" s="22">
        <f t="shared" si="9"/>
        <v>7.5</v>
      </c>
      <c r="AM14" s="17">
        <f>J22</f>
        <v>0</v>
      </c>
      <c r="AN14" s="18">
        <f t="shared" si="10"/>
        <v>1</v>
      </c>
      <c r="AO14" s="8">
        <f t="shared" si="11"/>
        <v>14</v>
      </c>
      <c r="AP14" s="22">
        <f t="shared" si="12"/>
        <v>7.5</v>
      </c>
      <c r="AQ14" s="17">
        <f>M22</f>
        <v>0</v>
      </c>
      <c r="AR14" s="18">
        <f t="shared" si="13"/>
        <v>1</v>
      </c>
      <c r="AS14" s="8">
        <f t="shared" si="14"/>
        <v>14</v>
      </c>
      <c r="AT14" s="22">
        <f t="shared" si="15"/>
        <v>7.5</v>
      </c>
      <c r="AU14" s="11">
        <f>T21</f>
        <v>93</v>
      </c>
      <c r="AV14" s="11">
        <f>U21</f>
        <v>124338</v>
      </c>
      <c r="AW14">
        <f t="shared" si="16"/>
        <v>4</v>
      </c>
      <c r="AX14">
        <f t="shared" si="17"/>
        <v>4</v>
      </c>
      <c r="AY14">
        <f t="shared" si="18"/>
        <v>4.0000400000000003</v>
      </c>
      <c r="AZ14">
        <f t="shared" si="19"/>
        <v>4</v>
      </c>
    </row>
    <row r="15" spans="1:52" ht="15.9" customHeight="1" x14ac:dyDescent="0.25">
      <c r="A15" s="203">
        <v>6</v>
      </c>
      <c r="B15" s="247" t="str">
        <f>'Zoznam tímov a pretekárov'!A13</f>
        <v>Ružomberok</v>
      </c>
      <c r="C15" s="207"/>
      <c r="D15" s="249"/>
      <c r="E15" s="81"/>
      <c r="F15" s="207"/>
      <c r="G15" s="249"/>
      <c r="H15" s="81"/>
      <c r="I15" s="207"/>
      <c r="J15" s="249"/>
      <c r="K15" s="81"/>
      <c r="L15" s="207"/>
      <c r="M15" s="249"/>
      <c r="N15" s="81"/>
      <c r="O15" s="215">
        <f>SUM(E16+H16+K16+N16)</f>
        <v>0</v>
      </c>
      <c r="P15" s="251">
        <f>SUM(D16+G16+J16+M16)</f>
        <v>0</v>
      </c>
      <c r="Q15" s="253">
        <f>AD11</f>
        <v>1</v>
      </c>
      <c r="T15" s="266">
        <f>O15+'14 družstiev Pretek č.5'!T15</f>
        <v>110</v>
      </c>
      <c r="U15" s="268">
        <f>P15+'14 družstiev Pretek č.5'!U15</f>
        <v>108180</v>
      </c>
      <c r="V15" s="270">
        <f>AZ11</f>
        <v>7</v>
      </c>
      <c r="Y15" s="12">
        <f>O23</f>
        <v>0</v>
      </c>
      <c r="Z15" s="13">
        <f>P23</f>
        <v>0</v>
      </c>
      <c r="AA15" s="8">
        <f t="shared" si="0"/>
        <v>1</v>
      </c>
      <c r="AB15" s="8">
        <f t="shared" si="1"/>
        <v>1</v>
      </c>
      <c r="AC15" s="8">
        <f t="shared" si="2"/>
        <v>1.0000100000000001</v>
      </c>
      <c r="AD15" s="24">
        <f t="shared" si="3"/>
        <v>1</v>
      </c>
      <c r="AE15" s="17">
        <f>D24</f>
        <v>0</v>
      </c>
      <c r="AF15" s="18">
        <f t="shared" si="4"/>
        <v>1</v>
      </c>
      <c r="AG15" s="8">
        <f t="shared" si="5"/>
        <v>14</v>
      </c>
      <c r="AH15" s="22">
        <f t="shared" si="6"/>
        <v>7.5</v>
      </c>
      <c r="AI15" s="17">
        <f>G24</f>
        <v>0</v>
      </c>
      <c r="AJ15">
        <f t="shared" si="7"/>
        <v>1</v>
      </c>
      <c r="AK15" s="8">
        <f t="shared" si="8"/>
        <v>14</v>
      </c>
      <c r="AL15" s="22">
        <f t="shared" si="9"/>
        <v>7.5</v>
      </c>
      <c r="AM15" s="17">
        <f>J24</f>
        <v>0</v>
      </c>
      <c r="AN15" s="18">
        <f t="shared" si="10"/>
        <v>1</v>
      </c>
      <c r="AO15" s="8">
        <f t="shared" si="11"/>
        <v>14</v>
      </c>
      <c r="AP15" s="22">
        <f t="shared" si="12"/>
        <v>7.5</v>
      </c>
      <c r="AQ15" s="17">
        <f>M24</f>
        <v>0</v>
      </c>
      <c r="AR15" s="18">
        <f t="shared" si="13"/>
        <v>1</v>
      </c>
      <c r="AS15" s="8">
        <f t="shared" si="14"/>
        <v>14</v>
      </c>
      <c r="AT15" s="22">
        <f t="shared" si="15"/>
        <v>7.5</v>
      </c>
      <c r="AU15" s="11">
        <f>T23</f>
        <v>103</v>
      </c>
      <c r="AV15" s="11">
        <f>U23</f>
        <v>113455</v>
      </c>
      <c r="AW15">
        <f t="shared" si="16"/>
        <v>5</v>
      </c>
      <c r="AX15">
        <f t="shared" si="17"/>
        <v>6</v>
      </c>
      <c r="AY15">
        <f t="shared" si="18"/>
        <v>5.0000600000000004</v>
      </c>
      <c r="AZ15">
        <f t="shared" si="19"/>
        <v>5</v>
      </c>
    </row>
    <row r="16" spans="1:52" ht="15.9" customHeight="1" thickBot="1" x14ac:dyDescent="0.3">
      <c r="A16" s="204"/>
      <c r="B16" s="248"/>
      <c r="C16" s="27"/>
      <c r="D16" s="28"/>
      <c r="E16" s="32">
        <f>IF(ISBLANK(D16),0,IF(ISBLANK(C15),0,IF(E15 = "D",MAX($A$5:$A$32) + 1,AH11)))</f>
        <v>0</v>
      </c>
      <c r="F16" s="27"/>
      <c r="G16" s="28"/>
      <c r="H16" s="32">
        <f>IF(ISBLANK(G16),0,IF(ISBLANK(F15),0,IF(H15 = "D",MAX($A$5:$A$32) + 1,AL11)))</f>
        <v>0</v>
      </c>
      <c r="I16" s="27"/>
      <c r="J16" s="28"/>
      <c r="K16" s="32">
        <f>IF(ISBLANK(J16),0,IF(ISBLANK(I15),0,IF(K15 = "D",MAX($A$5:$A$32) + 1,AP11)))</f>
        <v>0</v>
      </c>
      <c r="L16" s="27"/>
      <c r="M16" s="28"/>
      <c r="N16" s="32">
        <f>IF(ISBLANK(M16),0,IF(ISBLANK(L15),0,IF(N15 = "D",MAX($A$5:$A$32) + 1,AT11)))</f>
        <v>0</v>
      </c>
      <c r="O16" s="216"/>
      <c r="P16" s="252"/>
      <c r="Q16" s="254"/>
      <c r="T16" s="267"/>
      <c r="U16" s="269"/>
      <c r="V16" s="271"/>
      <c r="Y16" s="12">
        <f>O25</f>
        <v>0</v>
      </c>
      <c r="Z16" s="13">
        <f>P25</f>
        <v>0</v>
      </c>
      <c r="AA16" s="8">
        <f t="shared" si="0"/>
        <v>1</v>
      </c>
      <c r="AB16" s="8">
        <f t="shared" si="1"/>
        <v>1</v>
      </c>
      <c r="AC16" s="8">
        <f t="shared" si="2"/>
        <v>1.0000100000000001</v>
      </c>
      <c r="AD16" s="24">
        <f t="shared" si="3"/>
        <v>1</v>
      </c>
      <c r="AE16" s="17">
        <f>D26</f>
        <v>0</v>
      </c>
      <c r="AF16" s="18">
        <f t="shared" si="4"/>
        <v>1</v>
      </c>
      <c r="AG16" s="8">
        <f t="shared" si="5"/>
        <v>14</v>
      </c>
      <c r="AH16" s="22">
        <f t="shared" si="6"/>
        <v>7.5</v>
      </c>
      <c r="AI16" s="17">
        <f>G26</f>
        <v>0</v>
      </c>
      <c r="AJ16">
        <f t="shared" si="7"/>
        <v>1</v>
      </c>
      <c r="AK16" s="8">
        <f t="shared" si="8"/>
        <v>14</v>
      </c>
      <c r="AL16" s="22">
        <f t="shared" si="9"/>
        <v>7.5</v>
      </c>
      <c r="AM16" s="17">
        <f>J26</f>
        <v>0</v>
      </c>
      <c r="AN16" s="18">
        <f t="shared" si="10"/>
        <v>1</v>
      </c>
      <c r="AO16" s="8">
        <f t="shared" si="11"/>
        <v>14</v>
      </c>
      <c r="AP16" s="22">
        <f t="shared" si="12"/>
        <v>7.5</v>
      </c>
      <c r="AQ16" s="17">
        <f>M26</f>
        <v>0</v>
      </c>
      <c r="AR16" s="18">
        <f t="shared" si="13"/>
        <v>1</v>
      </c>
      <c r="AS16" s="8">
        <f t="shared" si="14"/>
        <v>14</v>
      </c>
      <c r="AT16" s="22">
        <f t="shared" si="15"/>
        <v>7.5</v>
      </c>
      <c r="AU16" s="11">
        <f>T25</f>
        <v>144</v>
      </c>
      <c r="AV16" s="11">
        <f>U25</f>
        <v>84144</v>
      </c>
      <c r="AW16">
        <f t="shared" si="16"/>
        <v>12</v>
      </c>
      <c r="AX16">
        <f t="shared" si="17"/>
        <v>13</v>
      </c>
      <c r="AY16">
        <f t="shared" si="18"/>
        <v>12.00013</v>
      </c>
      <c r="AZ16">
        <f t="shared" si="19"/>
        <v>12</v>
      </c>
    </row>
    <row r="17" spans="1:52" ht="15.9" customHeight="1" x14ac:dyDescent="0.25">
      <c r="A17" s="221">
        <v>7</v>
      </c>
      <c r="B17" s="247" t="str">
        <f>'Zoznam tímov a pretekárov'!A15</f>
        <v>Sabinov</v>
      </c>
      <c r="C17" s="207"/>
      <c r="D17" s="249"/>
      <c r="E17" s="81"/>
      <c r="F17" s="207"/>
      <c r="G17" s="249"/>
      <c r="H17" s="81"/>
      <c r="I17" s="207"/>
      <c r="J17" s="249"/>
      <c r="K17" s="81"/>
      <c r="L17" s="207"/>
      <c r="M17" s="249"/>
      <c r="N17" s="81"/>
      <c r="O17" s="215">
        <f>SUM(E18+H18+K18+N18)</f>
        <v>0</v>
      </c>
      <c r="P17" s="251">
        <f>SUM(D18+G18+J18+M18)</f>
        <v>0</v>
      </c>
      <c r="Q17" s="253">
        <f>AD12</f>
        <v>1</v>
      </c>
      <c r="T17" s="266">
        <f>O17+'14 družstiev Pretek č.5'!T17</f>
        <v>132</v>
      </c>
      <c r="U17" s="268">
        <f>P17+'14 družstiev Pretek č.5'!U17</f>
        <v>97429</v>
      </c>
      <c r="V17" s="270">
        <f>AZ12</f>
        <v>11</v>
      </c>
      <c r="Y17" s="12">
        <f>O27</f>
        <v>0</v>
      </c>
      <c r="Z17" s="13">
        <f>P27</f>
        <v>0</v>
      </c>
      <c r="AA17" s="8">
        <f t="shared" si="0"/>
        <v>1</v>
      </c>
      <c r="AB17" s="8">
        <f t="shared" si="1"/>
        <v>1</v>
      </c>
      <c r="AC17" s="8">
        <f t="shared" si="2"/>
        <v>1.0000100000000001</v>
      </c>
      <c r="AD17" s="24">
        <f t="shared" si="3"/>
        <v>1</v>
      </c>
      <c r="AE17" s="17">
        <f>D28</f>
        <v>0</v>
      </c>
      <c r="AF17" s="18">
        <f t="shared" si="4"/>
        <v>1</v>
      </c>
      <c r="AG17" s="8">
        <f t="shared" si="5"/>
        <v>14</v>
      </c>
      <c r="AH17" s="22">
        <f t="shared" si="6"/>
        <v>7.5</v>
      </c>
      <c r="AI17" s="17">
        <f>G28</f>
        <v>0</v>
      </c>
      <c r="AJ17">
        <f t="shared" si="7"/>
        <v>1</v>
      </c>
      <c r="AK17" s="8">
        <f t="shared" si="8"/>
        <v>14</v>
      </c>
      <c r="AL17" s="22">
        <f t="shared" si="9"/>
        <v>7.5</v>
      </c>
      <c r="AM17" s="17">
        <f>J28</f>
        <v>0</v>
      </c>
      <c r="AN17" s="18">
        <f t="shared" si="10"/>
        <v>1</v>
      </c>
      <c r="AO17" s="8">
        <f t="shared" si="11"/>
        <v>14</v>
      </c>
      <c r="AP17" s="22">
        <f t="shared" si="12"/>
        <v>7.5</v>
      </c>
      <c r="AQ17" s="17">
        <f>M28</f>
        <v>0</v>
      </c>
      <c r="AR17" s="18">
        <f t="shared" si="13"/>
        <v>1</v>
      </c>
      <c r="AS17" s="8">
        <f t="shared" si="14"/>
        <v>14</v>
      </c>
      <c r="AT17" s="22">
        <f t="shared" si="15"/>
        <v>7.5</v>
      </c>
      <c r="AU17" s="11">
        <f>T27</f>
        <v>88.5</v>
      </c>
      <c r="AV17" s="11">
        <f>U27</f>
        <v>159809</v>
      </c>
      <c r="AW17">
        <f t="shared" si="16"/>
        <v>2</v>
      </c>
      <c r="AX17">
        <f t="shared" si="17"/>
        <v>2</v>
      </c>
      <c r="AY17">
        <f t="shared" si="18"/>
        <v>2.0000200000000001</v>
      </c>
      <c r="AZ17">
        <f t="shared" si="19"/>
        <v>2</v>
      </c>
    </row>
    <row r="18" spans="1:52" ht="15.9" customHeight="1" thickBot="1" x14ac:dyDescent="0.3">
      <c r="A18" s="221"/>
      <c r="B18" s="248"/>
      <c r="C18" s="85"/>
      <c r="D18" s="28"/>
      <c r="E18" s="32">
        <f>IF(ISBLANK(D18),0,IF(ISBLANK(C17),0,IF(E17 = "D",MAX($A$5:$A$32) + 1,AH12)))</f>
        <v>0</v>
      </c>
      <c r="F18" s="27"/>
      <c r="G18" s="28"/>
      <c r="H18" s="32">
        <f>IF(ISBLANK(G18),0,IF(ISBLANK(F17),0,IF(H17 = "D",MAX($A$5:$A$32) + 1,AL12)))</f>
        <v>0</v>
      </c>
      <c r="I18" s="27"/>
      <c r="J18" s="28"/>
      <c r="K18" s="32">
        <f>IF(ISBLANK(J18),0,IF(ISBLANK(I17),0,IF(K17 = "D",MAX($A$5:$A$32) + 1,AP12)))</f>
        <v>0</v>
      </c>
      <c r="L18" s="27"/>
      <c r="M18" s="28"/>
      <c r="N18" s="32">
        <f>IF(ISBLANK(M18),0,IF(ISBLANK(L17),0,IF(N17 = "D",MAX($A$5:$A$32) + 1,AT12)))</f>
        <v>0</v>
      </c>
      <c r="O18" s="216"/>
      <c r="P18" s="252"/>
      <c r="Q18" s="254"/>
      <c r="T18" s="267"/>
      <c r="U18" s="269"/>
      <c r="V18" s="271"/>
      <c r="Y18" s="12">
        <f>O29</f>
        <v>0</v>
      </c>
      <c r="Z18" s="13">
        <f>P29</f>
        <v>0</v>
      </c>
      <c r="AA18" s="8">
        <f t="shared" si="0"/>
        <v>1</v>
      </c>
      <c r="AB18" s="8">
        <f t="shared" si="1"/>
        <v>1</v>
      </c>
      <c r="AC18" s="8">
        <f t="shared" si="2"/>
        <v>1.0000100000000001</v>
      </c>
      <c r="AD18" s="24">
        <f t="shared" si="3"/>
        <v>1</v>
      </c>
      <c r="AE18" s="17">
        <f>D30</f>
        <v>0</v>
      </c>
      <c r="AF18" s="18">
        <f t="shared" si="4"/>
        <v>1</v>
      </c>
      <c r="AG18" s="8">
        <f t="shared" si="5"/>
        <v>14</v>
      </c>
      <c r="AH18" s="22">
        <f t="shared" si="6"/>
        <v>7.5</v>
      </c>
      <c r="AI18" s="17">
        <f>G30</f>
        <v>0</v>
      </c>
      <c r="AJ18">
        <f t="shared" si="7"/>
        <v>1</v>
      </c>
      <c r="AK18" s="8">
        <f t="shared" si="8"/>
        <v>14</v>
      </c>
      <c r="AL18" s="22">
        <f t="shared" si="9"/>
        <v>7.5</v>
      </c>
      <c r="AM18" s="17">
        <f>J30</f>
        <v>0</v>
      </c>
      <c r="AN18" s="18">
        <f t="shared" si="10"/>
        <v>1</v>
      </c>
      <c r="AO18" s="8">
        <f t="shared" si="11"/>
        <v>14</v>
      </c>
      <c r="AP18" s="22">
        <f t="shared" si="12"/>
        <v>7.5</v>
      </c>
      <c r="AQ18" s="17">
        <f>M30</f>
        <v>0</v>
      </c>
      <c r="AR18" s="18">
        <f t="shared" si="13"/>
        <v>1</v>
      </c>
      <c r="AS18" s="8">
        <f t="shared" si="14"/>
        <v>14</v>
      </c>
      <c r="AT18" s="22">
        <f t="shared" si="15"/>
        <v>7.5</v>
      </c>
      <c r="AU18" s="11">
        <f>T29</f>
        <v>105</v>
      </c>
      <c r="AV18" s="11">
        <f>U29</f>
        <v>120710</v>
      </c>
      <c r="AW18">
        <f t="shared" si="16"/>
        <v>6</v>
      </c>
      <c r="AX18">
        <f t="shared" si="17"/>
        <v>5</v>
      </c>
      <c r="AY18">
        <f t="shared" si="18"/>
        <v>6.0000499999999999</v>
      </c>
      <c r="AZ18">
        <f t="shared" si="19"/>
        <v>6</v>
      </c>
    </row>
    <row r="19" spans="1:52" ht="15.9" customHeight="1" x14ac:dyDescent="0.25">
      <c r="A19" s="203">
        <v>8</v>
      </c>
      <c r="B19" s="247" t="str">
        <f>'Zoznam tímov a pretekárov'!A17</f>
        <v>Spišská Nová Ves                      Spiš fish</v>
      </c>
      <c r="C19" s="207"/>
      <c r="D19" s="249"/>
      <c r="E19" s="81"/>
      <c r="F19" s="207"/>
      <c r="G19" s="258"/>
      <c r="H19" s="81"/>
      <c r="I19" s="207"/>
      <c r="J19" s="249"/>
      <c r="K19" s="81"/>
      <c r="L19" s="207"/>
      <c r="M19" s="249"/>
      <c r="N19" s="81"/>
      <c r="O19" s="215">
        <f>SUM(E20+H20+K20+N20)</f>
        <v>0</v>
      </c>
      <c r="P19" s="251">
        <f>SUM(D20+G20+J20+M20)</f>
        <v>0</v>
      </c>
      <c r="Q19" s="253">
        <f>AD13</f>
        <v>1</v>
      </c>
      <c r="T19" s="266">
        <f>O19+'14 družstiev Pretek č.5'!T19</f>
        <v>119</v>
      </c>
      <c r="U19" s="268">
        <f>P19+'14 družstiev Pretek č.5'!U19</f>
        <v>102236</v>
      </c>
      <c r="V19" s="270">
        <f>AZ13</f>
        <v>9</v>
      </c>
      <c r="Y19" s="12">
        <f>O31</f>
        <v>0</v>
      </c>
      <c r="Z19" s="13">
        <f>P31</f>
        <v>0</v>
      </c>
      <c r="AA19" s="8">
        <f t="shared" si="0"/>
        <v>1</v>
      </c>
      <c r="AB19" s="8">
        <f t="shared" si="1"/>
        <v>1</v>
      </c>
      <c r="AC19" s="8">
        <f t="shared" si="2"/>
        <v>1.0000100000000001</v>
      </c>
      <c r="AD19" s="24">
        <f t="shared" si="3"/>
        <v>1</v>
      </c>
      <c r="AE19" s="17">
        <f>D32</f>
        <v>0</v>
      </c>
      <c r="AF19" s="18">
        <f t="shared" si="4"/>
        <v>1</v>
      </c>
      <c r="AG19" s="8">
        <f t="shared" si="5"/>
        <v>14</v>
      </c>
      <c r="AH19" s="22">
        <f t="shared" si="6"/>
        <v>7.5</v>
      </c>
      <c r="AI19" s="17">
        <f>G32</f>
        <v>0</v>
      </c>
      <c r="AJ19">
        <f t="shared" si="7"/>
        <v>1</v>
      </c>
      <c r="AK19" s="8">
        <f t="shared" si="8"/>
        <v>14</v>
      </c>
      <c r="AL19" s="22">
        <f t="shared" si="9"/>
        <v>7.5</v>
      </c>
      <c r="AM19" s="17">
        <f>J32</f>
        <v>0</v>
      </c>
      <c r="AN19" s="18">
        <f t="shared" si="10"/>
        <v>1</v>
      </c>
      <c r="AO19" s="8">
        <f t="shared" si="11"/>
        <v>14</v>
      </c>
      <c r="AP19" s="22">
        <f t="shared" si="12"/>
        <v>7.5</v>
      </c>
      <c r="AQ19" s="17">
        <f>M32</f>
        <v>0</v>
      </c>
      <c r="AR19" s="18">
        <f t="shared" si="13"/>
        <v>1</v>
      </c>
      <c r="AS19" s="8">
        <f t="shared" si="14"/>
        <v>14</v>
      </c>
      <c r="AT19" s="22">
        <f t="shared" si="15"/>
        <v>7.5</v>
      </c>
      <c r="AU19" s="11">
        <f>T31</f>
        <v>84</v>
      </c>
      <c r="AV19" s="11">
        <f>U31</f>
        <v>128377</v>
      </c>
      <c r="AW19">
        <f t="shared" si="16"/>
        <v>1</v>
      </c>
      <c r="AX19">
        <f t="shared" si="17"/>
        <v>3</v>
      </c>
      <c r="AY19">
        <f t="shared" si="18"/>
        <v>1.00003</v>
      </c>
      <c r="AZ19">
        <f t="shared" si="19"/>
        <v>1</v>
      </c>
    </row>
    <row r="20" spans="1:52" ht="15.9" customHeight="1" thickBot="1" x14ac:dyDescent="0.3">
      <c r="A20" s="204"/>
      <c r="B20" s="248"/>
      <c r="C20" s="27"/>
      <c r="D20" s="28"/>
      <c r="E20" s="32">
        <f>IF(ISBLANK(D20),0,IF(ISBLANK(C19),0,IF(E19 = "D",MAX($A$5:$A$32) + 1,AH13)))</f>
        <v>0</v>
      </c>
      <c r="F20" s="27"/>
      <c r="G20" s="28"/>
      <c r="H20" s="32">
        <f>IF(ISBLANK(G20),0,IF(ISBLANK(F19),0,IF(H19 = "D",MAX($A$5:$A$32) + 1,AL13)))</f>
        <v>0</v>
      </c>
      <c r="I20" s="85"/>
      <c r="J20" s="28"/>
      <c r="K20" s="32">
        <f>IF(ISBLANK(J20),0,IF(ISBLANK(I19),0,IF(K19 = "D",MAX($A$5:$A$32) + 1,AP13)))</f>
        <v>0</v>
      </c>
      <c r="L20" s="27"/>
      <c r="M20" s="28"/>
      <c r="N20" s="32">
        <f>IF(ISBLANK(M20),0,IF(ISBLANK(L19),0,IF(N19 = "D",MAX($A$5:$A$32) + 1,AT13)))</f>
        <v>0</v>
      </c>
      <c r="O20" s="216"/>
      <c r="P20" s="252"/>
      <c r="Q20" s="254"/>
      <c r="T20" s="267"/>
      <c r="U20" s="269"/>
      <c r="V20" s="271"/>
      <c r="Y20" s="12"/>
      <c r="AE20" s="17">
        <f>D34</f>
        <v>-3</v>
      </c>
      <c r="AF20" s="18">
        <f t="shared" si="4"/>
        <v>15</v>
      </c>
      <c r="AG20" s="8">
        <f t="shared" si="5"/>
        <v>1</v>
      </c>
      <c r="AH20" s="22">
        <f t="shared" si="6"/>
        <v>15</v>
      </c>
      <c r="AI20" s="17">
        <f>G34</f>
        <v>-3</v>
      </c>
      <c r="AJ20">
        <f t="shared" si="7"/>
        <v>15</v>
      </c>
      <c r="AK20" s="8">
        <f t="shared" si="8"/>
        <v>1</v>
      </c>
      <c r="AL20" s="22">
        <f t="shared" si="9"/>
        <v>15</v>
      </c>
      <c r="AM20" s="17">
        <f>J34</f>
        <v>-3</v>
      </c>
      <c r="AN20" s="18">
        <f t="shared" si="10"/>
        <v>15</v>
      </c>
      <c r="AO20" s="8">
        <f t="shared" si="11"/>
        <v>1</v>
      </c>
      <c r="AP20" s="22">
        <f t="shared" si="12"/>
        <v>15</v>
      </c>
      <c r="AQ20" s="17">
        <f>M34</f>
        <v>-3</v>
      </c>
      <c r="AR20" s="18">
        <f t="shared" si="13"/>
        <v>15</v>
      </c>
      <c r="AS20" s="8">
        <f t="shared" si="14"/>
        <v>1</v>
      </c>
      <c r="AT20" s="22">
        <f t="shared" si="15"/>
        <v>15</v>
      </c>
      <c r="AU20" s="11"/>
    </row>
    <row r="21" spans="1:52" ht="15.9" customHeight="1" x14ac:dyDescent="0.25">
      <c r="A21" s="203">
        <v>9</v>
      </c>
      <c r="B21" s="247" t="str">
        <f>'Zoznam tímov a pretekárov'!A19</f>
        <v>Šaľa                            Maver</v>
      </c>
      <c r="C21" s="207"/>
      <c r="D21" s="249"/>
      <c r="E21" s="81"/>
      <c r="F21" s="207"/>
      <c r="G21" s="249"/>
      <c r="H21" s="81"/>
      <c r="I21" s="207"/>
      <c r="J21" s="249"/>
      <c r="K21" s="81"/>
      <c r="L21" s="207"/>
      <c r="M21" s="249"/>
      <c r="N21" s="81"/>
      <c r="O21" s="215">
        <f>SUM(E22+H22+K22+N22)</f>
        <v>0</v>
      </c>
      <c r="P21" s="251">
        <f>SUM(D22+G22+J22+M22)</f>
        <v>0</v>
      </c>
      <c r="Q21" s="253">
        <f>AD14</f>
        <v>1</v>
      </c>
      <c r="T21" s="266">
        <f>O21+'14 družstiev Pretek č.5'!T21</f>
        <v>93</v>
      </c>
      <c r="U21" s="268">
        <f>P21+'14 družstiev Pretek č.5'!U21</f>
        <v>124338</v>
      </c>
      <c r="V21" s="270">
        <f>AZ14</f>
        <v>4</v>
      </c>
      <c r="AE21" s="17">
        <f>D36</f>
        <v>-4</v>
      </c>
      <c r="AF21" s="18">
        <f t="shared" si="4"/>
        <v>16</v>
      </c>
      <c r="AG21" s="8">
        <f t="shared" si="5"/>
        <v>1</v>
      </c>
      <c r="AH21" s="22">
        <f t="shared" si="6"/>
        <v>16</v>
      </c>
      <c r="AI21" s="17">
        <f>G36</f>
        <v>-4</v>
      </c>
      <c r="AJ21">
        <f t="shared" si="7"/>
        <v>16</v>
      </c>
      <c r="AK21" s="8">
        <f t="shared" si="8"/>
        <v>1</v>
      </c>
      <c r="AL21" s="22">
        <f t="shared" si="9"/>
        <v>16</v>
      </c>
      <c r="AM21" s="17">
        <f>J36</f>
        <v>-4</v>
      </c>
      <c r="AN21" s="18">
        <f t="shared" si="10"/>
        <v>16</v>
      </c>
      <c r="AO21" s="8">
        <f t="shared" si="11"/>
        <v>1</v>
      </c>
      <c r="AP21" s="22">
        <f t="shared" si="12"/>
        <v>16</v>
      </c>
      <c r="AQ21" s="17">
        <f>M36</f>
        <v>-4</v>
      </c>
      <c r="AR21" s="18">
        <f t="shared" si="13"/>
        <v>16</v>
      </c>
      <c r="AS21" s="8">
        <f t="shared" si="14"/>
        <v>1</v>
      </c>
      <c r="AT21" s="22">
        <f t="shared" si="15"/>
        <v>16</v>
      </c>
    </row>
    <row r="22" spans="1:52" ht="15.9" customHeight="1" thickBot="1" x14ac:dyDescent="0.3">
      <c r="A22" s="204"/>
      <c r="B22" s="248"/>
      <c r="C22" s="27"/>
      <c r="D22" s="28"/>
      <c r="E22" s="32">
        <f>IF(ISBLANK(D22),0,IF(ISBLANK(C21),0,IF(E21 = "D",MAX($A$5:$A$32) + 1,AH14)))</f>
        <v>0</v>
      </c>
      <c r="F22" s="27"/>
      <c r="G22" s="28"/>
      <c r="H22" s="32">
        <f>IF(ISBLANK(G22),0,IF(ISBLANK(F21),0,IF(H21 = "D",MAX($A$5:$A$32) + 1,AL14)))</f>
        <v>0</v>
      </c>
      <c r="I22" s="27"/>
      <c r="J22" s="28"/>
      <c r="K22" s="32">
        <f>IF(ISBLANK(J22),0,IF(ISBLANK(I21),0,IF(K21 = "D",MAX($A$5:$A$32) + 1,AP14)))</f>
        <v>0</v>
      </c>
      <c r="L22" s="85"/>
      <c r="M22" s="28"/>
      <c r="N22" s="32">
        <f>IF(ISBLANK(M22),0,IF(ISBLANK(L21),0,IF(N21 = "D",MAX($A$5:$A$32) + 1,AT14)))</f>
        <v>0</v>
      </c>
      <c r="O22" s="216"/>
      <c r="P22" s="252"/>
      <c r="Q22" s="254"/>
      <c r="T22" s="267"/>
      <c r="U22" s="269"/>
      <c r="V22" s="271"/>
      <c r="AE22" s="17">
        <f>D38</f>
        <v>-5</v>
      </c>
      <c r="AF22" s="18">
        <f t="shared" si="4"/>
        <v>17</v>
      </c>
      <c r="AG22" s="8">
        <f t="shared" si="5"/>
        <v>1</v>
      </c>
      <c r="AH22" s="22">
        <f t="shared" si="6"/>
        <v>17</v>
      </c>
      <c r="AI22" s="17">
        <f>G38</f>
        <v>-5</v>
      </c>
      <c r="AJ22">
        <f t="shared" si="7"/>
        <v>17</v>
      </c>
      <c r="AK22" s="8">
        <f t="shared" si="8"/>
        <v>1</v>
      </c>
      <c r="AL22" s="22">
        <f t="shared" si="9"/>
        <v>17</v>
      </c>
      <c r="AM22" s="17">
        <f>J38</f>
        <v>-5</v>
      </c>
      <c r="AN22" s="18">
        <f t="shared" si="10"/>
        <v>17</v>
      </c>
      <c r="AO22" s="8">
        <f t="shared" si="11"/>
        <v>1</v>
      </c>
      <c r="AP22" s="22">
        <f t="shared" si="12"/>
        <v>17</v>
      </c>
      <c r="AQ22" s="17">
        <f>M38</f>
        <v>-5</v>
      </c>
      <c r="AR22" s="18">
        <f t="shared" si="13"/>
        <v>17</v>
      </c>
      <c r="AS22" s="8">
        <f t="shared" si="14"/>
        <v>1</v>
      </c>
      <c r="AT22" s="22">
        <f t="shared" si="15"/>
        <v>17</v>
      </c>
    </row>
    <row r="23" spans="1:52" ht="15.9" customHeight="1" x14ac:dyDescent="0.25">
      <c r="A23" s="221">
        <v>10</v>
      </c>
      <c r="B23" s="247" t="str">
        <f>'Zoznam tímov a pretekárov'!A21</f>
        <v>Veľké Kapušany         Maros Mix Tubertíny</v>
      </c>
      <c r="C23" s="207"/>
      <c r="D23" s="249"/>
      <c r="E23" s="81"/>
      <c r="F23" s="207"/>
      <c r="G23" s="249"/>
      <c r="H23" s="81"/>
      <c r="I23" s="207"/>
      <c r="J23" s="249"/>
      <c r="K23" s="81"/>
      <c r="L23" s="207"/>
      <c r="M23" s="249"/>
      <c r="N23" s="81"/>
      <c r="O23" s="215">
        <f>SUM(E24+H24+K24+N24)</f>
        <v>0</v>
      </c>
      <c r="P23" s="251">
        <f>SUM(D24+G24+J24+M24)</f>
        <v>0</v>
      </c>
      <c r="Q23" s="253">
        <f>AD15</f>
        <v>1</v>
      </c>
      <c r="T23" s="266">
        <f>O23+'14 družstiev Pretek č.5'!T23</f>
        <v>103</v>
      </c>
      <c r="U23" s="268">
        <f>P23+'14 družstiev Pretek č.5'!U23</f>
        <v>113455</v>
      </c>
      <c r="V23" s="270">
        <f>AZ15</f>
        <v>5</v>
      </c>
      <c r="AF23" s="10"/>
    </row>
    <row r="24" spans="1:52" ht="15.9" customHeight="1" thickBot="1" x14ac:dyDescent="0.3">
      <c r="A24" s="221"/>
      <c r="B24" s="248"/>
      <c r="C24" s="85"/>
      <c r="D24" s="28"/>
      <c r="E24" s="32">
        <f>IF(ISBLANK(D24),0,IF(ISBLANK(C23),0,IF(E23 = "D",MAX($A$5:$A$32) + 1,AH15)))</f>
        <v>0</v>
      </c>
      <c r="F24" s="27"/>
      <c r="G24" s="28"/>
      <c r="H24" s="32">
        <f>IF(ISBLANK(G24),0,IF(ISBLANK(F23),0,IF(H23 = "D",MAX($A$5:$A$32) + 1,AL15)))</f>
        <v>0</v>
      </c>
      <c r="I24" s="27"/>
      <c r="J24" s="28"/>
      <c r="K24" s="32">
        <f>IF(ISBLANK(J24),0,IF(ISBLANK(I23),0,IF(K23 = "D",MAX($A$5:$A$32) + 1,AP15)))</f>
        <v>0</v>
      </c>
      <c r="L24" s="27"/>
      <c r="M24" s="28"/>
      <c r="N24" s="32">
        <f>IF(ISBLANK(M24),0,IF(ISBLANK(L23),0,IF(N23 = "D",MAX($A$5:$A$32) + 1,AT15)))</f>
        <v>0</v>
      </c>
      <c r="O24" s="216"/>
      <c r="P24" s="252"/>
      <c r="Q24" s="254"/>
      <c r="T24" s="267"/>
      <c r="U24" s="269"/>
      <c r="V24" s="271"/>
      <c r="AF24" s="10"/>
    </row>
    <row r="25" spans="1:52" ht="15.9" customHeight="1" x14ac:dyDescent="0.25">
      <c r="A25" s="203">
        <v>11</v>
      </c>
      <c r="B25" s="247" t="str">
        <f>'Zoznam tímov a pretekárov'!A23</f>
        <v>Veľký Krtíš</v>
      </c>
      <c r="C25" s="207"/>
      <c r="D25" s="249"/>
      <c r="E25" s="81"/>
      <c r="F25" s="207"/>
      <c r="G25" s="249"/>
      <c r="H25" s="81"/>
      <c r="I25" s="207"/>
      <c r="J25" s="249"/>
      <c r="K25" s="81"/>
      <c r="L25" s="207"/>
      <c r="M25" s="249"/>
      <c r="N25" s="81"/>
      <c r="O25" s="215">
        <f>SUM(E26+H26+K26+N26)</f>
        <v>0</v>
      </c>
      <c r="P25" s="251">
        <f>SUM(D26+G26+J26+M26)</f>
        <v>0</v>
      </c>
      <c r="Q25" s="253">
        <f>AD16</f>
        <v>1</v>
      </c>
      <c r="T25" s="266">
        <f>O25+'14 družstiev Pretek č.5'!T25</f>
        <v>144</v>
      </c>
      <c r="U25" s="268">
        <f>P25+'14 družstiev Pretek č.5'!U25</f>
        <v>84144</v>
      </c>
      <c r="V25" s="270">
        <f>AZ16</f>
        <v>12</v>
      </c>
      <c r="AF25" s="10"/>
    </row>
    <row r="26" spans="1:52" ht="15.9" customHeight="1" thickBot="1" x14ac:dyDescent="0.3">
      <c r="A26" s="204"/>
      <c r="B26" s="248"/>
      <c r="C26" s="27"/>
      <c r="D26" s="28"/>
      <c r="E26" s="32">
        <f>IF(ISBLANK(D26),0,IF(ISBLANK(C25),0,IF(E25 = "D",MAX($A$5:$A$32) + 1,AH16)))</f>
        <v>0</v>
      </c>
      <c r="F26" s="27"/>
      <c r="G26" s="28"/>
      <c r="H26" s="32">
        <f>IF(ISBLANK(G26),0,IF(ISBLANK(F25),0,IF(H25 = "D",MAX($A$5:$A$32) + 1,AL16)))</f>
        <v>0</v>
      </c>
      <c r="I26" s="27"/>
      <c r="J26" s="28"/>
      <c r="K26" s="32">
        <f>IF(ISBLANK(J26),0,IF(ISBLANK(I25),0,IF(K25 = "D",MAX($A$5:$A$32) + 1,AP16)))</f>
        <v>0</v>
      </c>
      <c r="L26" s="85"/>
      <c r="M26" s="28"/>
      <c r="N26" s="32">
        <f>IF(ISBLANK(M26),0,IF(ISBLANK(L25),0,IF(N25 = "D",MAX($A$5:$A$32) + 1,AT16)))</f>
        <v>0</v>
      </c>
      <c r="O26" s="216"/>
      <c r="P26" s="252"/>
      <c r="Q26" s="254"/>
      <c r="T26" s="267"/>
      <c r="U26" s="269"/>
      <c r="V26" s="271"/>
      <c r="AF26" s="10"/>
      <c r="AP26" s="21" t="s">
        <v>26</v>
      </c>
      <c r="AQ26" s="9" t="str">
        <f>IF(C5 = "D","0"," ")</f>
        <v xml:space="preserve"> </v>
      </c>
    </row>
    <row r="27" spans="1:52" ht="15.9" customHeight="1" x14ac:dyDescent="0.25">
      <c r="A27" s="203">
        <v>12</v>
      </c>
      <c r="B27" s="247" t="str">
        <f>'Zoznam tímov a pretekárov'!A25</f>
        <v xml:space="preserve">Zvolen </v>
      </c>
      <c r="C27" s="207"/>
      <c r="D27" s="249"/>
      <c r="E27" s="81"/>
      <c r="F27" s="207"/>
      <c r="G27" s="249"/>
      <c r="H27" s="81"/>
      <c r="I27" s="207"/>
      <c r="J27" s="249"/>
      <c r="K27" s="81"/>
      <c r="L27" s="207"/>
      <c r="M27" s="249"/>
      <c r="N27" s="81"/>
      <c r="O27" s="215">
        <f>SUM(E28+H28+K28+N28)</f>
        <v>0</v>
      </c>
      <c r="P27" s="251">
        <f>SUM(D28+G28+J28+M28)</f>
        <v>0</v>
      </c>
      <c r="Q27" s="253">
        <f>AD17</f>
        <v>1</v>
      </c>
      <c r="T27" s="266">
        <f>O27+'14 družstiev Pretek č.5'!T27</f>
        <v>88.5</v>
      </c>
      <c r="U27" s="268">
        <f>P27+'14 družstiev Pretek č.5'!U27</f>
        <v>159809</v>
      </c>
      <c r="V27" s="270">
        <f>AZ17</f>
        <v>2</v>
      </c>
      <c r="AF27" s="10"/>
      <c r="AP27" s="21" t="s">
        <v>27</v>
      </c>
    </row>
    <row r="28" spans="1:52" ht="15.9" customHeight="1" thickBot="1" x14ac:dyDescent="0.3">
      <c r="A28" s="204"/>
      <c r="B28" s="248"/>
      <c r="C28" s="27"/>
      <c r="D28" s="28"/>
      <c r="E28" s="32">
        <f>IF(ISBLANK(D28),0,IF(ISBLANK(C27),0,IF(E27 = "D",MAX($A$5:$A$32) + 1,AH17)))</f>
        <v>0</v>
      </c>
      <c r="F28" s="27"/>
      <c r="G28" s="28"/>
      <c r="H28" s="32">
        <f>IF(ISBLANK(G28),0,IF(ISBLANK(F27),0,IF(H27 = "D",MAX($A$5:$A$32) + 1,AL17)))</f>
        <v>0</v>
      </c>
      <c r="I28" s="27"/>
      <c r="J28" s="28"/>
      <c r="K28" s="32">
        <f>IF(ISBLANK(J28),0,IF(ISBLANK(I27),0,IF(K27 = "D",MAX($A$5:$A$32) + 1,AP17)))</f>
        <v>0</v>
      </c>
      <c r="L28" s="27"/>
      <c r="M28" s="28"/>
      <c r="N28" s="32">
        <f>IF(ISBLANK(M28),0,IF(ISBLANK(L27),0,IF(N27 = "D",MAX($A$5:$A$32) + 1,AT17)))</f>
        <v>0</v>
      </c>
      <c r="O28" s="216"/>
      <c r="P28" s="252"/>
      <c r="Q28" s="254"/>
      <c r="T28" s="267"/>
      <c r="U28" s="269"/>
      <c r="V28" s="271"/>
      <c r="AF28" s="10"/>
    </row>
    <row r="29" spans="1:52" ht="15.9" customHeight="1" x14ac:dyDescent="0.25">
      <c r="A29" s="203">
        <v>13</v>
      </c>
      <c r="B29" s="247" t="str">
        <f>'Zoznam tímov a pretekárov'!A27</f>
        <v>Žilina                          Vagón klub</v>
      </c>
      <c r="C29" s="207"/>
      <c r="D29" s="249"/>
      <c r="E29" s="81"/>
      <c r="F29" s="207"/>
      <c r="G29" s="249"/>
      <c r="H29" s="81"/>
      <c r="I29" s="207"/>
      <c r="J29" s="249"/>
      <c r="K29" s="81"/>
      <c r="L29" s="207"/>
      <c r="M29" s="249"/>
      <c r="N29" s="81"/>
      <c r="O29" s="215">
        <f t="shared" ref="O29" si="20">SUM(E30+H30+K30+N30)</f>
        <v>0</v>
      </c>
      <c r="P29" s="251">
        <f t="shared" ref="P29" si="21">SUM(D30+G30+J30+M30)</f>
        <v>0</v>
      </c>
      <c r="Q29" s="253">
        <f>AD18</f>
        <v>1</v>
      </c>
      <c r="T29" s="266">
        <f>O29+'14 družstiev Pretek č.5'!T29</f>
        <v>105</v>
      </c>
      <c r="U29" s="268">
        <f>P29+'14 družstiev Pretek č.5'!U29</f>
        <v>120710</v>
      </c>
      <c r="V29" s="270">
        <f>AZ18</f>
        <v>6</v>
      </c>
      <c r="AF29" s="10"/>
    </row>
    <row r="30" spans="1:52" ht="15.9" customHeight="1" thickBot="1" x14ac:dyDescent="0.3">
      <c r="A30" s="204"/>
      <c r="B30" s="248"/>
      <c r="C30" s="27"/>
      <c r="D30" s="28"/>
      <c r="E30" s="32">
        <f>IF(ISBLANK(D30),0,IF(ISBLANK(C29),0,IF(E29 = "D",MAX($A$5:$A$32) + 1,AH18)))</f>
        <v>0</v>
      </c>
      <c r="F30" s="27"/>
      <c r="G30" s="28"/>
      <c r="H30" s="32">
        <f>IF(ISBLANK(G30),0,IF(ISBLANK(F29),0,IF(H29 = "D",MAX($A$5:$A$32) + 1,AL18)))</f>
        <v>0</v>
      </c>
      <c r="I30" s="27"/>
      <c r="J30" s="28"/>
      <c r="K30" s="32">
        <f>IF(ISBLANK(J30),0,IF(ISBLANK(I29),0,IF(K29 = "D",MAX($A$5:$A$32) + 1,AP18)))</f>
        <v>0</v>
      </c>
      <c r="L30" s="27"/>
      <c r="M30" s="28"/>
      <c r="N30" s="32">
        <f>IF(ISBLANK(M30),0,IF(ISBLANK(L29),0,IF(N29 = "D",MAX($A$5:$A$32) + 1,AT18)))</f>
        <v>0</v>
      </c>
      <c r="O30" s="216"/>
      <c r="P30" s="252"/>
      <c r="Q30" s="254"/>
      <c r="T30" s="267"/>
      <c r="U30" s="269"/>
      <c r="V30" s="271"/>
      <c r="AF30" s="10"/>
    </row>
    <row r="31" spans="1:52" ht="15.9" customHeight="1" x14ac:dyDescent="0.25">
      <c r="A31" s="203">
        <v>14</v>
      </c>
      <c r="B31" s="247" t="str">
        <f>'Zoznam tímov a pretekárov'!A29</f>
        <v>Bánovce nad Bebravou Drym Tim</v>
      </c>
      <c r="C31" s="207"/>
      <c r="D31" s="249"/>
      <c r="E31" s="81"/>
      <c r="F31" s="207"/>
      <c r="G31" s="249"/>
      <c r="H31" s="81"/>
      <c r="I31" s="207"/>
      <c r="J31" s="249"/>
      <c r="K31" s="81"/>
      <c r="L31" s="207"/>
      <c r="M31" s="249"/>
      <c r="N31" s="81"/>
      <c r="O31" s="215">
        <f t="shared" ref="O31" si="22">SUM(E32+H32+K32+N32)</f>
        <v>0</v>
      </c>
      <c r="P31" s="251">
        <f t="shared" ref="P31" si="23">SUM(D32+G32+J32+M32)</f>
        <v>0</v>
      </c>
      <c r="Q31" s="253">
        <f>AD19</f>
        <v>1</v>
      </c>
      <c r="T31" s="266">
        <f>O31+'14 družstiev Pretek č.5'!T31</f>
        <v>84</v>
      </c>
      <c r="U31" s="268">
        <f>P31+'14 družstiev Pretek č.5'!U31</f>
        <v>128377</v>
      </c>
      <c r="V31" s="270">
        <f>AZ19</f>
        <v>1</v>
      </c>
      <c r="AF31" s="10"/>
    </row>
    <row r="32" spans="1:52" ht="15.9" customHeight="1" thickBot="1" x14ac:dyDescent="0.3">
      <c r="A32" s="204"/>
      <c r="B32" s="248"/>
      <c r="C32" s="27"/>
      <c r="D32" s="28"/>
      <c r="E32" s="32">
        <f>IF(ISBLANK(D32),0,IF(ISBLANK(C31),0,IF(E31 = "D",MAX($A$5:$A$32) + 1,AH19)))</f>
        <v>0</v>
      </c>
      <c r="F32" s="27"/>
      <c r="G32" s="28"/>
      <c r="H32" s="32">
        <f>IF(ISBLANK(G32),0,IF(ISBLANK(F31),0,IF(H31 = "D",MAX($A$5:$A$32) + 1,AL19)))</f>
        <v>0</v>
      </c>
      <c r="I32" s="27"/>
      <c r="J32" s="28"/>
      <c r="K32" s="32">
        <f>IF(ISBLANK(J32),0,IF(ISBLANK(I31),0,IF(K31 = "D",MAX($A$5:$A$32) + 1,AP19)))</f>
        <v>0</v>
      </c>
      <c r="L32" s="27"/>
      <c r="M32" s="28"/>
      <c r="N32" s="32">
        <f>IF(ISBLANK(M32),0,IF(ISBLANK(L31),0,IF(N31 = "D",MAX($A$5:$A$32) + 1,AT19)))</f>
        <v>0</v>
      </c>
      <c r="O32" s="216"/>
      <c r="P32" s="252"/>
      <c r="Q32" s="254"/>
      <c r="T32" s="267"/>
      <c r="U32" s="269"/>
      <c r="V32" s="271"/>
      <c r="AF32" s="10"/>
    </row>
    <row r="33" spans="1:32" ht="15.9" hidden="1" customHeight="1" x14ac:dyDescent="0.25">
      <c r="A33" s="203">
        <v>15</v>
      </c>
      <c r="B33" s="247" t="str">
        <f>'Zoznam tímov a pretekárov'!A31</f>
        <v>Jednotlivci I</v>
      </c>
      <c r="C33" s="207" t="s">
        <v>253</v>
      </c>
      <c r="D33" s="249"/>
      <c r="E33" s="81"/>
      <c r="F33" s="207" t="s">
        <v>254</v>
      </c>
      <c r="G33" s="249"/>
      <c r="H33" s="81"/>
      <c r="I33" s="207" t="s">
        <v>255</v>
      </c>
      <c r="J33" s="249"/>
      <c r="K33" s="81"/>
      <c r="L33" s="207" t="s">
        <v>256</v>
      </c>
      <c r="M33" s="249"/>
      <c r="N33" s="81"/>
      <c r="O33" s="215">
        <v>99</v>
      </c>
      <c r="P33" s="251">
        <v>0</v>
      </c>
      <c r="Q33" s="253">
        <v>99</v>
      </c>
      <c r="T33" s="261"/>
      <c r="U33" s="263"/>
      <c r="V33" s="264"/>
      <c r="AF33" s="10"/>
    </row>
    <row r="34" spans="1:32" ht="15.9" hidden="1" customHeight="1" thickBot="1" x14ac:dyDescent="0.3">
      <c r="A34" s="204"/>
      <c r="B34" s="248"/>
      <c r="C34" s="27">
        <v>15</v>
      </c>
      <c r="D34" s="28">
        <v>-3</v>
      </c>
      <c r="E34" s="32">
        <f>IF(ISBLANK(D34),0,IF(ISBLANK(C33),0,IF(E33 = "D",MAX($A$5:$A$32) + 1,AH20)))</f>
        <v>15</v>
      </c>
      <c r="F34" s="27">
        <v>15</v>
      </c>
      <c r="G34" s="28">
        <v>-3</v>
      </c>
      <c r="H34" s="32">
        <f>IF(ISBLANK(G34),0,IF(ISBLANK(F33),0,IF(H33 = "D",MAX($A$5:$A$32) + 1,AL20)))</f>
        <v>15</v>
      </c>
      <c r="I34" s="27">
        <v>15</v>
      </c>
      <c r="J34" s="28">
        <v>-3</v>
      </c>
      <c r="K34" s="32">
        <f>IF(ISBLANK(J34),0,IF(ISBLANK(I33),0,IF(K33 = "D",MAX($A$5:$A$32) + 1,AP20)))</f>
        <v>15</v>
      </c>
      <c r="L34" s="27">
        <v>15</v>
      </c>
      <c r="M34" s="28">
        <v>-3</v>
      </c>
      <c r="N34" s="32">
        <f>IF(ISBLANK(M34),0,IF(ISBLANK(L33),0,IF(N33 = "D",MAX($A$5:$A$32) + 1,AT20)))</f>
        <v>15</v>
      </c>
      <c r="O34" s="216"/>
      <c r="P34" s="252"/>
      <c r="Q34" s="254"/>
      <c r="T34" s="262"/>
      <c r="U34" s="263"/>
      <c r="V34" s="264"/>
      <c r="AF34" s="10"/>
    </row>
    <row r="35" spans="1:32" ht="15.9" hidden="1" customHeight="1" x14ac:dyDescent="0.3">
      <c r="A35" s="203">
        <v>16</v>
      </c>
      <c r="B35" s="247" t="str">
        <f>'Zoznam tímov a pretekárov'!A33</f>
        <v>Jednotlivci II</v>
      </c>
      <c r="C35" s="207" t="s">
        <v>257</v>
      </c>
      <c r="D35" s="249"/>
      <c r="E35" s="81"/>
      <c r="F35" s="207" t="s">
        <v>258</v>
      </c>
      <c r="G35" s="249"/>
      <c r="H35" s="81"/>
      <c r="I35" s="207" t="s">
        <v>259</v>
      </c>
      <c r="J35" s="249"/>
      <c r="K35" s="81"/>
      <c r="L35" s="207" t="s">
        <v>260</v>
      </c>
      <c r="M35" s="249"/>
      <c r="N35" s="81"/>
      <c r="O35" s="215">
        <v>99</v>
      </c>
      <c r="P35" s="251">
        <v>0</v>
      </c>
      <c r="Q35" s="253">
        <v>99</v>
      </c>
      <c r="R35" s="89"/>
      <c r="S35" s="89"/>
    </row>
    <row r="36" spans="1:32" ht="14.4" hidden="1" thickBot="1" x14ac:dyDescent="0.3">
      <c r="A36" s="204"/>
      <c r="B36" s="248"/>
      <c r="C36" s="27">
        <v>16</v>
      </c>
      <c r="D36" s="28">
        <v>-4</v>
      </c>
      <c r="E36" s="32">
        <f>IF(ISBLANK(D36),0,IF(ISBLANK(C35),0,IF(E35 = "D",MAX($A$5:$A$32) + 1,AH21)))</f>
        <v>16</v>
      </c>
      <c r="F36" s="27">
        <v>16</v>
      </c>
      <c r="G36" s="28">
        <v>-4</v>
      </c>
      <c r="H36" s="32">
        <f>IF(ISBLANK(G36),0,IF(ISBLANK(F35),0,IF(H35 = "D",MAX($A$5:$A$32) + 1,AL21)))</f>
        <v>16</v>
      </c>
      <c r="I36" s="27">
        <v>16</v>
      </c>
      <c r="J36" s="28">
        <v>-4</v>
      </c>
      <c r="K36" s="32">
        <f>IF(ISBLANK(J36),0,IF(ISBLANK(I35),0,IF(K35 = "D",MAX($A$5:$A$32) + 1,AP21)))</f>
        <v>16</v>
      </c>
      <c r="L36" s="27">
        <v>16</v>
      </c>
      <c r="M36" s="28">
        <v>-4</v>
      </c>
      <c r="N36" s="32">
        <f>IF(ISBLANK(M36),0,IF(ISBLANK(L35),0,IF(N35 = "D",MAX($A$5:$A$32) + 1,AT21)))</f>
        <v>16</v>
      </c>
      <c r="O36" s="216"/>
      <c r="P36" s="252"/>
      <c r="Q36" s="254"/>
    </row>
    <row r="37" spans="1:32" ht="13.8" hidden="1" x14ac:dyDescent="0.25">
      <c r="A37" s="203">
        <v>17</v>
      </c>
      <c r="B37" s="247" t="str">
        <f>'Zoznam tímov a pretekárov'!A35</f>
        <v>Jednotlivci III</v>
      </c>
      <c r="C37" s="207" t="s">
        <v>261</v>
      </c>
      <c r="D37" s="249"/>
      <c r="E37" s="81"/>
      <c r="F37" s="207" t="s">
        <v>262</v>
      </c>
      <c r="G37" s="249"/>
      <c r="H37" s="81"/>
      <c r="I37" s="207" t="s">
        <v>263</v>
      </c>
      <c r="J37" s="249"/>
      <c r="K37" s="81"/>
      <c r="L37" s="207" t="s">
        <v>264</v>
      </c>
      <c r="M37" s="249"/>
      <c r="N37" s="81"/>
      <c r="O37" s="215">
        <v>99</v>
      </c>
      <c r="P37" s="251">
        <v>0</v>
      </c>
      <c r="Q37" s="253">
        <v>99</v>
      </c>
    </row>
    <row r="38" spans="1:32" ht="14.4" hidden="1" thickBot="1" x14ac:dyDescent="0.3">
      <c r="A38" s="204"/>
      <c r="B38" s="248"/>
      <c r="C38" s="27">
        <v>17</v>
      </c>
      <c r="D38" s="28">
        <v>-5</v>
      </c>
      <c r="E38" s="32">
        <f>IF(ISBLANK(D38),0,IF(ISBLANK(C37),0,IF(E37 = "D",MAX($A$5:$A$32) + 1,AH22)))</f>
        <v>17</v>
      </c>
      <c r="F38" s="27">
        <v>17</v>
      </c>
      <c r="G38" s="28">
        <v>-5</v>
      </c>
      <c r="H38" s="32">
        <f>IF(ISBLANK(G38),0,IF(ISBLANK(F37),0,IF(H37 = "D",MAX($A$5:$A$32) + 1,AL22)))</f>
        <v>17</v>
      </c>
      <c r="I38" s="27">
        <v>17</v>
      </c>
      <c r="J38" s="28">
        <v>-5</v>
      </c>
      <c r="K38" s="32">
        <f>IF(ISBLANK(J38),0,IF(ISBLANK(I37),0,IF(K37 = "D",MAX($A$5:$A$32) + 1,AP22)))</f>
        <v>17</v>
      </c>
      <c r="L38" s="27">
        <v>17</v>
      </c>
      <c r="M38" s="28">
        <v>-5</v>
      </c>
      <c r="N38" s="32">
        <f>IF(ISBLANK(M38),0,IF(ISBLANK(L37),0,IF(N37 = "D",MAX($A$5:$A$32) + 1,AT22)))</f>
        <v>17</v>
      </c>
      <c r="O38" s="216"/>
      <c r="P38" s="252"/>
      <c r="Q38" s="254"/>
    </row>
    <row r="39" spans="1:32" ht="15.6" x14ac:dyDescent="0.3">
      <c r="A39" s="265" t="s">
        <v>147</v>
      </c>
      <c r="B39" s="265"/>
      <c r="C39" s="265"/>
      <c r="D39" s="265"/>
      <c r="E39" s="265"/>
      <c r="F39" s="265"/>
      <c r="G39" s="265"/>
      <c r="H39" s="265"/>
      <c r="I39" s="265"/>
      <c r="J39" s="265"/>
      <c r="K39" s="265"/>
      <c r="L39" s="265"/>
      <c r="M39" s="265"/>
      <c r="N39" s="265"/>
      <c r="O39" s="265"/>
      <c r="P39" s="265"/>
      <c r="Q39" s="265"/>
    </row>
  </sheetData>
  <sheetProtection selectLockedCells="1"/>
  <mergeCells count="249">
    <mergeCell ref="P2:P4"/>
    <mergeCell ref="Q2:Q4"/>
    <mergeCell ref="T2:T4"/>
    <mergeCell ref="U2:U4"/>
    <mergeCell ref="V2:V4"/>
    <mergeCell ref="W2:W4"/>
    <mergeCell ref="A1:B1"/>
    <mergeCell ref="C1:Q1"/>
    <mergeCell ref="T1:V1"/>
    <mergeCell ref="A2:A4"/>
    <mergeCell ref="B2:B4"/>
    <mergeCell ref="C2:E2"/>
    <mergeCell ref="F2:H2"/>
    <mergeCell ref="I2:K2"/>
    <mergeCell ref="L2:N2"/>
    <mergeCell ref="O2:O4"/>
    <mergeCell ref="AF2:AF4"/>
    <mergeCell ref="AG2:AG4"/>
    <mergeCell ref="AH2:AH4"/>
    <mergeCell ref="AI2:AI4"/>
    <mergeCell ref="X2:X4"/>
    <mergeCell ref="Y2:Y4"/>
    <mergeCell ref="Z2:Z4"/>
    <mergeCell ref="AA2:AA4"/>
    <mergeCell ref="AB2:AB4"/>
    <mergeCell ref="AC2:AC4"/>
    <mergeCell ref="AV2:AV4"/>
    <mergeCell ref="C3:E3"/>
    <mergeCell ref="F3:H3"/>
    <mergeCell ref="I3:K3"/>
    <mergeCell ref="L3:N3"/>
    <mergeCell ref="A5:A6"/>
    <mergeCell ref="B5:B6"/>
    <mergeCell ref="C5:D5"/>
    <mergeCell ref="F5:G5"/>
    <mergeCell ref="I5:J5"/>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V5:V6"/>
    <mergeCell ref="Y5:AD5"/>
    <mergeCell ref="AE5:AH5"/>
    <mergeCell ref="AI5:AL5"/>
    <mergeCell ref="AM5:AP5"/>
    <mergeCell ref="AQ5:AT5"/>
    <mergeCell ref="L5:M5"/>
    <mergeCell ref="O5:O6"/>
    <mergeCell ref="P5:P6"/>
    <mergeCell ref="Q5:Q6"/>
    <mergeCell ref="T5:T6"/>
    <mergeCell ref="U5:U6"/>
    <mergeCell ref="O7:O8"/>
    <mergeCell ref="P7:P8"/>
    <mergeCell ref="Q7:Q8"/>
    <mergeCell ref="T7:T8"/>
    <mergeCell ref="U7:U8"/>
    <mergeCell ref="V7:V8"/>
    <mergeCell ref="A7:A8"/>
    <mergeCell ref="B7:B8"/>
    <mergeCell ref="C7:D7"/>
    <mergeCell ref="F7:G7"/>
    <mergeCell ref="I7:J7"/>
    <mergeCell ref="L7:M7"/>
    <mergeCell ref="O9:O10"/>
    <mergeCell ref="P9:P10"/>
    <mergeCell ref="Q9:Q10"/>
    <mergeCell ref="T9:T10"/>
    <mergeCell ref="U9:U10"/>
    <mergeCell ref="V9:V10"/>
    <mergeCell ref="A9:A10"/>
    <mergeCell ref="B9:B10"/>
    <mergeCell ref="C9:D9"/>
    <mergeCell ref="F9:G9"/>
    <mergeCell ref="I9:J9"/>
    <mergeCell ref="L9:M9"/>
    <mergeCell ref="O11:O12"/>
    <mergeCell ref="P11:P12"/>
    <mergeCell ref="Q11:Q12"/>
    <mergeCell ref="T11:T12"/>
    <mergeCell ref="U11:U12"/>
    <mergeCell ref="V11:V12"/>
    <mergeCell ref="A11:A12"/>
    <mergeCell ref="B11:B12"/>
    <mergeCell ref="C11:D11"/>
    <mergeCell ref="F11:G11"/>
    <mergeCell ref="I11:J11"/>
    <mergeCell ref="L11:M11"/>
    <mergeCell ref="O13:O14"/>
    <mergeCell ref="P13:P14"/>
    <mergeCell ref="Q13:Q14"/>
    <mergeCell ref="T13:T14"/>
    <mergeCell ref="U13:U14"/>
    <mergeCell ref="V13:V14"/>
    <mergeCell ref="A13:A14"/>
    <mergeCell ref="B13:B14"/>
    <mergeCell ref="C13:D13"/>
    <mergeCell ref="F13:G13"/>
    <mergeCell ref="I13:J13"/>
    <mergeCell ref="L13:M13"/>
    <mergeCell ref="O15:O16"/>
    <mergeCell ref="P15:P16"/>
    <mergeCell ref="Q15:Q16"/>
    <mergeCell ref="T15:T16"/>
    <mergeCell ref="U15:U16"/>
    <mergeCell ref="V15:V16"/>
    <mergeCell ref="A15:A16"/>
    <mergeCell ref="B15:B16"/>
    <mergeCell ref="C15:D15"/>
    <mergeCell ref="F15:G15"/>
    <mergeCell ref="I15:J15"/>
    <mergeCell ref="L15:M15"/>
    <mergeCell ref="O17:O18"/>
    <mergeCell ref="P17:P18"/>
    <mergeCell ref="Q17:Q18"/>
    <mergeCell ref="T17:T18"/>
    <mergeCell ref="U17:U18"/>
    <mergeCell ref="V17:V18"/>
    <mergeCell ref="A17:A18"/>
    <mergeCell ref="B17:B18"/>
    <mergeCell ref="C17:D17"/>
    <mergeCell ref="F17:G17"/>
    <mergeCell ref="I17:J17"/>
    <mergeCell ref="L17:M17"/>
    <mergeCell ref="O19:O20"/>
    <mergeCell ref="P19:P20"/>
    <mergeCell ref="Q19:Q20"/>
    <mergeCell ref="T19:T20"/>
    <mergeCell ref="U19:U20"/>
    <mergeCell ref="V19:V20"/>
    <mergeCell ref="A19:A20"/>
    <mergeCell ref="B19:B20"/>
    <mergeCell ref="C19:D19"/>
    <mergeCell ref="F19:G19"/>
    <mergeCell ref="I19:J19"/>
    <mergeCell ref="L19:M19"/>
    <mergeCell ref="O21:O22"/>
    <mergeCell ref="P21:P22"/>
    <mergeCell ref="Q21:Q22"/>
    <mergeCell ref="T21:T22"/>
    <mergeCell ref="U21:U22"/>
    <mergeCell ref="V21:V22"/>
    <mergeCell ref="A21:A22"/>
    <mergeCell ref="B21:B22"/>
    <mergeCell ref="C21:D21"/>
    <mergeCell ref="F21:G21"/>
    <mergeCell ref="I21:J21"/>
    <mergeCell ref="L21:M21"/>
    <mergeCell ref="O23:O24"/>
    <mergeCell ref="P23:P24"/>
    <mergeCell ref="Q23:Q24"/>
    <mergeCell ref="T23:T24"/>
    <mergeCell ref="U23:U24"/>
    <mergeCell ref="V23:V24"/>
    <mergeCell ref="A23:A24"/>
    <mergeCell ref="B23:B24"/>
    <mergeCell ref="C23:D23"/>
    <mergeCell ref="F23:G23"/>
    <mergeCell ref="I23:J23"/>
    <mergeCell ref="L23:M23"/>
    <mergeCell ref="O25:O26"/>
    <mergeCell ref="P25:P26"/>
    <mergeCell ref="Q25:Q26"/>
    <mergeCell ref="T25:T26"/>
    <mergeCell ref="U25:U26"/>
    <mergeCell ref="V25:V26"/>
    <mergeCell ref="A25:A26"/>
    <mergeCell ref="B25:B26"/>
    <mergeCell ref="C25:D25"/>
    <mergeCell ref="F25:G25"/>
    <mergeCell ref="I25:J25"/>
    <mergeCell ref="L25:M25"/>
    <mergeCell ref="O27:O28"/>
    <mergeCell ref="P27:P28"/>
    <mergeCell ref="Q27:Q28"/>
    <mergeCell ref="T27:T28"/>
    <mergeCell ref="U27:U28"/>
    <mergeCell ref="V27:V28"/>
    <mergeCell ref="A27:A28"/>
    <mergeCell ref="B27:B28"/>
    <mergeCell ref="C27:D27"/>
    <mergeCell ref="F27:G27"/>
    <mergeCell ref="I27:J27"/>
    <mergeCell ref="L27:M27"/>
    <mergeCell ref="O29:O30"/>
    <mergeCell ref="P29:P30"/>
    <mergeCell ref="Q29:Q30"/>
    <mergeCell ref="T29:T30"/>
    <mergeCell ref="U29:U30"/>
    <mergeCell ref="V29:V30"/>
    <mergeCell ref="A29:A30"/>
    <mergeCell ref="B29:B30"/>
    <mergeCell ref="C29:D29"/>
    <mergeCell ref="F29:G29"/>
    <mergeCell ref="I29:J29"/>
    <mergeCell ref="L29:M29"/>
    <mergeCell ref="O31:O32"/>
    <mergeCell ref="P31:P32"/>
    <mergeCell ref="Q31:Q32"/>
    <mergeCell ref="T31:T32"/>
    <mergeCell ref="U31:U32"/>
    <mergeCell ref="V31:V32"/>
    <mergeCell ref="A31:A32"/>
    <mergeCell ref="B31:B32"/>
    <mergeCell ref="C31:D31"/>
    <mergeCell ref="F31:G31"/>
    <mergeCell ref="I31:J31"/>
    <mergeCell ref="L31:M31"/>
    <mergeCell ref="O33:O34"/>
    <mergeCell ref="P33:P34"/>
    <mergeCell ref="Q33:Q34"/>
    <mergeCell ref="T33:T34"/>
    <mergeCell ref="U33:U34"/>
    <mergeCell ref="V33:V34"/>
    <mergeCell ref="A33:A34"/>
    <mergeCell ref="B33:B34"/>
    <mergeCell ref="C33:D33"/>
    <mergeCell ref="F33:G33"/>
    <mergeCell ref="I33:J33"/>
    <mergeCell ref="L33:M33"/>
    <mergeCell ref="P37:P38"/>
    <mergeCell ref="Q37:Q38"/>
    <mergeCell ref="A39:Q39"/>
    <mergeCell ref="O35:O36"/>
    <mergeCell ref="P35:P36"/>
    <mergeCell ref="Q35:Q36"/>
    <mergeCell ref="A37:A38"/>
    <mergeCell ref="B37:B38"/>
    <mergeCell ref="C37:D37"/>
    <mergeCell ref="F37:G37"/>
    <mergeCell ref="I37:J37"/>
    <mergeCell ref="L37:M37"/>
    <mergeCell ref="O37:O38"/>
    <mergeCell ref="A35:A36"/>
    <mergeCell ref="B35:B36"/>
    <mergeCell ref="C35:D35"/>
    <mergeCell ref="F35:G35"/>
    <mergeCell ref="I35:J35"/>
    <mergeCell ref="L35:M35"/>
  </mergeCells>
  <conditionalFormatting sqref="H31">
    <cfRule type="containsBlanks" dxfId="117" priority="48">
      <formula>LEN(TRIM(H31))=0</formula>
    </cfRule>
  </conditionalFormatting>
  <conditionalFormatting sqref="E31">
    <cfRule type="containsBlanks" dxfId="116" priority="49">
      <formula>LEN(TRIM(E31))=0</formula>
    </cfRule>
  </conditionalFormatting>
  <conditionalFormatting sqref="C32:D32 L32:M32 K31 N31 F32:G32 I32:J32">
    <cfRule type="containsBlanks" dxfId="115" priority="50">
      <formula>LEN(TRIM(C31))=0</formula>
    </cfRule>
  </conditionalFormatting>
  <conditionalFormatting sqref="C31">
    <cfRule type="containsBlanks" dxfId="114" priority="51">
      <formula>LEN(TRIM(C31))=0</formula>
    </cfRule>
  </conditionalFormatting>
  <conditionalFormatting sqref="F31">
    <cfRule type="containsBlanks" dxfId="113" priority="52">
      <formula>LEN(TRIM(F31))=0</formula>
    </cfRule>
  </conditionalFormatting>
  <conditionalFormatting sqref="I31">
    <cfRule type="containsBlanks" dxfId="112" priority="53">
      <formula>LEN(TRIM(I31))=0</formula>
    </cfRule>
  </conditionalFormatting>
  <conditionalFormatting sqref="L31">
    <cfRule type="containsBlanks" dxfId="111" priority="54">
      <formula>LEN(TRIM(L31))=0</formula>
    </cfRule>
  </conditionalFormatting>
  <conditionalFormatting sqref="C34:D34 L34:M34 K33 N33 F34:G34 I34:J34">
    <cfRule type="containsBlanks" dxfId="110" priority="40">
      <formula>LEN(TRIM(C33))=0</formula>
    </cfRule>
  </conditionalFormatting>
  <conditionalFormatting sqref="C33">
    <cfRule type="containsBlanks" dxfId="109" priority="41">
      <formula>LEN(TRIM(C33))=0</formula>
    </cfRule>
  </conditionalFormatting>
  <conditionalFormatting sqref="F33">
    <cfRule type="containsBlanks" dxfId="108" priority="42">
      <formula>LEN(TRIM(F33))=0</formula>
    </cfRule>
  </conditionalFormatting>
  <conditionalFormatting sqref="I33">
    <cfRule type="containsBlanks" dxfId="107" priority="43">
      <formula>LEN(TRIM(I33))=0</formula>
    </cfRule>
  </conditionalFormatting>
  <conditionalFormatting sqref="L33">
    <cfRule type="containsBlanks" dxfId="106" priority="44">
      <formula>LEN(TRIM(L33))=0</formula>
    </cfRule>
  </conditionalFormatting>
  <conditionalFormatting sqref="E33">
    <cfRule type="containsBlanks" dxfId="105" priority="39">
      <formula>LEN(TRIM(E33))=0</formula>
    </cfRule>
  </conditionalFormatting>
  <conditionalFormatting sqref="H33">
    <cfRule type="containsBlanks" dxfId="104" priority="38">
      <formula>LEN(TRIM(H33))=0</formula>
    </cfRule>
  </conditionalFormatting>
  <conditionalFormatting sqref="E34">
    <cfRule type="containsBlanks" dxfId="103" priority="37">
      <formula>LEN(TRIM(E34))=0</formula>
    </cfRule>
  </conditionalFormatting>
  <conditionalFormatting sqref="H34">
    <cfRule type="containsBlanks" dxfId="102" priority="36">
      <formula>LEN(TRIM(H34))=0</formula>
    </cfRule>
  </conditionalFormatting>
  <conditionalFormatting sqref="K34">
    <cfRule type="containsBlanks" dxfId="101" priority="35">
      <formula>LEN(TRIM(K34))=0</formula>
    </cfRule>
  </conditionalFormatting>
  <conditionalFormatting sqref="N34">
    <cfRule type="containsBlanks" dxfId="100" priority="34">
      <formula>LEN(TRIM(N34))=0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6:M26 L24:M24 L22:M22 L20:M20 L18:M18 L16:M16 L14:M14 L10:M10 L8:M8 L12:M12 C29 C30:D34 E29:F29 F30:G34 H29:I29 K7:K29 I30:J34 N7:N29 E31 H31 K31 N31 E33 H33 K33 L28:M34 N33">
    <cfRule type="containsBlanks" dxfId="99" priority="66">
      <formula>LEN(TRIM(C5))=0</formula>
    </cfRule>
  </conditionalFormatting>
  <conditionalFormatting sqref="F5">
    <cfRule type="containsBlanks" dxfId="98" priority="67">
      <formula>LEN(TRIM(F5))=0</formula>
    </cfRule>
  </conditionalFormatting>
  <conditionalFormatting sqref="L5">
    <cfRule type="containsBlanks" dxfId="97" priority="68">
      <formula>LEN(TRIM(L5))=0</formula>
    </cfRule>
  </conditionalFormatting>
  <conditionalFormatting sqref="I5">
    <cfRule type="containsBlanks" dxfId="96" priority="69">
      <formula>LEN(TRIM(I5))=0</formula>
    </cfRule>
  </conditionalFormatting>
  <conditionalFormatting sqref="C7">
    <cfRule type="containsBlanks" dxfId="95" priority="70">
      <formula>LEN(TRIM(C7))=0</formula>
    </cfRule>
  </conditionalFormatting>
  <conditionalFormatting sqref="F7">
    <cfRule type="containsBlanks" dxfId="94" priority="71">
      <formula>LEN(TRIM(F7))=0</formula>
    </cfRule>
  </conditionalFormatting>
  <conditionalFormatting sqref="I7">
    <cfRule type="containsBlanks" dxfId="93" priority="72">
      <formula>LEN(TRIM(I7))=0</formula>
    </cfRule>
  </conditionalFormatting>
  <conditionalFormatting sqref="L7">
    <cfRule type="containsBlanks" dxfId="92" priority="73">
      <formula>LEN(TRIM(L7))=0</formula>
    </cfRule>
  </conditionalFormatting>
  <conditionalFormatting sqref="C9">
    <cfRule type="containsBlanks" dxfId="91" priority="74">
      <formula>LEN(TRIM(C9))=0</formula>
    </cfRule>
  </conditionalFormatting>
  <conditionalFormatting sqref="F9">
    <cfRule type="containsBlanks" dxfId="90" priority="75">
      <formula>LEN(TRIM(F9))=0</formula>
    </cfRule>
  </conditionalFormatting>
  <conditionalFormatting sqref="I9">
    <cfRule type="containsBlanks" dxfId="89" priority="76">
      <formula>LEN(TRIM(I9))=0</formula>
    </cfRule>
  </conditionalFormatting>
  <conditionalFormatting sqref="L9">
    <cfRule type="containsBlanks" dxfId="88" priority="77">
      <formula>LEN(TRIM(L9))=0</formula>
    </cfRule>
  </conditionalFormatting>
  <conditionalFormatting sqref="C11">
    <cfRule type="containsBlanks" dxfId="87" priority="78">
      <formula>LEN(TRIM(C11))=0</formula>
    </cfRule>
  </conditionalFormatting>
  <conditionalFormatting sqref="F11">
    <cfRule type="containsBlanks" dxfId="86" priority="79">
      <formula>LEN(TRIM(F11))=0</formula>
    </cfRule>
  </conditionalFormatting>
  <conditionalFormatting sqref="I11">
    <cfRule type="containsBlanks" dxfId="85" priority="80">
      <formula>LEN(TRIM(I11))=0</formula>
    </cfRule>
  </conditionalFormatting>
  <conditionalFormatting sqref="L11">
    <cfRule type="containsBlanks" dxfId="84" priority="81">
      <formula>LEN(TRIM(L11))=0</formula>
    </cfRule>
  </conditionalFormatting>
  <conditionalFormatting sqref="C13">
    <cfRule type="containsBlanks" dxfId="83" priority="82">
      <formula>LEN(TRIM(C13))=0</formula>
    </cfRule>
  </conditionalFormatting>
  <conditionalFormatting sqref="F13">
    <cfRule type="containsBlanks" dxfId="82" priority="83">
      <formula>LEN(TRIM(F13))=0</formula>
    </cfRule>
  </conditionalFormatting>
  <conditionalFormatting sqref="I13">
    <cfRule type="containsBlanks" dxfId="81" priority="84">
      <formula>LEN(TRIM(I13))=0</formula>
    </cfRule>
  </conditionalFormatting>
  <conditionalFormatting sqref="L13">
    <cfRule type="containsBlanks" dxfId="80" priority="85">
      <formula>LEN(TRIM(L13))=0</formula>
    </cfRule>
  </conditionalFormatting>
  <conditionalFormatting sqref="C15">
    <cfRule type="containsBlanks" dxfId="79" priority="86">
      <formula>LEN(TRIM(C15))=0</formula>
    </cfRule>
  </conditionalFormatting>
  <conditionalFormatting sqref="F15">
    <cfRule type="containsBlanks" dxfId="78" priority="87">
      <formula>LEN(TRIM(F15))=0</formula>
    </cfRule>
  </conditionalFormatting>
  <conditionalFormatting sqref="I15">
    <cfRule type="containsBlanks" dxfId="77" priority="88">
      <formula>LEN(TRIM(I15))=0</formula>
    </cfRule>
  </conditionalFormatting>
  <conditionalFormatting sqref="L15">
    <cfRule type="containsBlanks" dxfId="76" priority="89">
      <formula>LEN(TRIM(L15))=0</formula>
    </cfRule>
  </conditionalFormatting>
  <conditionalFormatting sqref="C17">
    <cfRule type="containsBlanks" dxfId="75" priority="90">
      <formula>LEN(TRIM(C17))=0</formula>
    </cfRule>
  </conditionalFormatting>
  <conditionalFormatting sqref="F17">
    <cfRule type="containsBlanks" dxfId="74" priority="91">
      <formula>LEN(TRIM(F17))=0</formula>
    </cfRule>
  </conditionalFormatting>
  <conditionalFormatting sqref="I17">
    <cfRule type="containsBlanks" dxfId="73" priority="92">
      <formula>LEN(TRIM(I17))=0</formula>
    </cfRule>
  </conditionalFormatting>
  <conditionalFormatting sqref="L17">
    <cfRule type="containsBlanks" dxfId="72" priority="93">
      <formula>LEN(TRIM(L17))=0</formula>
    </cfRule>
  </conditionalFormatting>
  <conditionalFormatting sqref="C19">
    <cfRule type="containsBlanks" dxfId="71" priority="94">
      <formula>LEN(TRIM(C19))=0</formula>
    </cfRule>
  </conditionalFormatting>
  <conditionalFormatting sqref="F19">
    <cfRule type="containsBlanks" dxfId="70" priority="95">
      <formula>LEN(TRIM(F19))=0</formula>
    </cfRule>
  </conditionalFormatting>
  <conditionalFormatting sqref="I19">
    <cfRule type="containsBlanks" dxfId="69" priority="96">
      <formula>LEN(TRIM(I19))=0</formula>
    </cfRule>
  </conditionalFormatting>
  <conditionalFormatting sqref="L19">
    <cfRule type="containsBlanks" dxfId="68" priority="97">
      <formula>LEN(TRIM(L19))=0</formula>
    </cfRule>
  </conditionalFormatting>
  <conditionalFormatting sqref="C21">
    <cfRule type="containsBlanks" dxfId="67" priority="98">
      <formula>LEN(TRIM(C21))=0</formula>
    </cfRule>
  </conditionalFormatting>
  <conditionalFormatting sqref="F21">
    <cfRule type="containsBlanks" dxfId="66" priority="99">
      <formula>LEN(TRIM(F21))=0</formula>
    </cfRule>
  </conditionalFormatting>
  <conditionalFormatting sqref="I21">
    <cfRule type="containsBlanks" dxfId="65" priority="100">
      <formula>LEN(TRIM(I21))=0</formula>
    </cfRule>
  </conditionalFormatting>
  <conditionalFormatting sqref="L21">
    <cfRule type="containsBlanks" dxfId="64" priority="101">
      <formula>LEN(TRIM(L21))=0</formula>
    </cfRule>
  </conditionalFormatting>
  <conditionalFormatting sqref="C23">
    <cfRule type="containsBlanks" dxfId="63" priority="102">
      <formula>LEN(TRIM(C23))=0</formula>
    </cfRule>
  </conditionalFormatting>
  <conditionalFormatting sqref="F23">
    <cfRule type="containsBlanks" dxfId="62" priority="103">
      <formula>LEN(TRIM(F23))=0</formula>
    </cfRule>
  </conditionalFormatting>
  <conditionalFormatting sqref="I23">
    <cfRule type="containsBlanks" dxfId="61" priority="104">
      <formula>LEN(TRIM(I23))=0</formula>
    </cfRule>
  </conditionalFormatting>
  <conditionalFormatting sqref="L23">
    <cfRule type="containsBlanks" dxfId="60" priority="105">
      <formula>LEN(TRIM(L23))=0</formula>
    </cfRule>
  </conditionalFormatting>
  <conditionalFormatting sqref="C25">
    <cfRule type="containsBlanks" dxfId="59" priority="106">
      <formula>LEN(TRIM(C25))=0</formula>
    </cfRule>
  </conditionalFormatting>
  <conditionalFormatting sqref="F25">
    <cfRule type="containsBlanks" dxfId="58" priority="107">
      <formula>LEN(TRIM(F25))=0</formula>
    </cfRule>
  </conditionalFormatting>
  <conditionalFormatting sqref="I25">
    <cfRule type="containsBlanks" dxfId="57" priority="108">
      <formula>LEN(TRIM(I25))=0</formula>
    </cfRule>
  </conditionalFormatting>
  <conditionalFormatting sqref="L25">
    <cfRule type="containsBlanks" dxfId="56" priority="109">
      <formula>LEN(TRIM(L25))=0</formula>
    </cfRule>
  </conditionalFormatting>
  <conditionalFormatting sqref="C27">
    <cfRule type="containsBlanks" dxfId="55" priority="110">
      <formula>LEN(TRIM(C27))=0</formula>
    </cfRule>
  </conditionalFormatting>
  <conditionalFormatting sqref="F27">
    <cfRule type="containsBlanks" dxfId="54" priority="111">
      <formula>LEN(TRIM(F27))=0</formula>
    </cfRule>
  </conditionalFormatting>
  <conditionalFormatting sqref="I27">
    <cfRule type="containsBlanks" dxfId="53" priority="112">
      <formula>LEN(TRIM(I27))=0</formula>
    </cfRule>
  </conditionalFormatting>
  <conditionalFormatting sqref="L27">
    <cfRule type="containsBlanks" dxfId="52" priority="113">
      <formula>LEN(TRIM(L27))=0</formula>
    </cfRule>
  </conditionalFormatting>
  <conditionalFormatting sqref="C30:D30 L30:M30 K29 N29 F30:G30 I30:J30">
    <cfRule type="containsBlanks" dxfId="51" priority="61">
      <formula>LEN(TRIM(C29))=0</formula>
    </cfRule>
  </conditionalFormatting>
  <conditionalFormatting sqref="C29">
    <cfRule type="containsBlanks" dxfId="50" priority="62">
      <formula>LEN(TRIM(C29))=0</formula>
    </cfRule>
  </conditionalFormatting>
  <conditionalFormatting sqref="F29">
    <cfRule type="containsBlanks" dxfId="49" priority="63">
      <formula>LEN(TRIM(F29))=0</formula>
    </cfRule>
  </conditionalFormatting>
  <conditionalFormatting sqref="I29">
    <cfRule type="containsBlanks" dxfId="48" priority="64">
      <formula>LEN(TRIM(I29))=0</formula>
    </cfRule>
  </conditionalFormatting>
  <conditionalFormatting sqref="L29">
    <cfRule type="containsBlanks" dxfId="47" priority="65">
      <formula>LEN(TRIM(L29))=0</formula>
    </cfRule>
  </conditionalFormatting>
  <conditionalFormatting sqref="E29">
    <cfRule type="containsBlanks" dxfId="46" priority="60">
      <formula>LEN(TRIM(E29))=0</formula>
    </cfRule>
  </conditionalFormatting>
  <conditionalFormatting sqref="H29">
    <cfRule type="containsBlanks" dxfId="45" priority="59">
      <formula>LEN(TRIM(H29))=0</formula>
    </cfRule>
  </conditionalFormatting>
  <conditionalFormatting sqref="E30">
    <cfRule type="containsBlanks" dxfId="44" priority="58">
      <formula>LEN(TRIM(E30))=0</formula>
    </cfRule>
  </conditionalFormatting>
  <conditionalFormatting sqref="H30">
    <cfRule type="containsBlanks" dxfId="43" priority="57">
      <formula>LEN(TRIM(H30))=0</formula>
    </cfRule>
  </conditionalFormatting>
  <conditionalFormatting sqref="K30">
    <cfRule type="containsBlanks" dxfId="42" priority="56">
      <formula>LEN(TRIM(K30))=0</formula>
    </cfRule>
  </conditionalFormatting>
  <conditionalFormatting sqref="N30">
    <cfRule type="containsBlanks" dxfId="41" priority="55">
      <formula>LEN(TRIM(N30))=0</formula>
    </cfRule>
  </conditionalFormatting>
  <conditionalFormatting sqref="E32">
    <cfRule type="containsBlanks" dxfId="40" priority="47">
      <formula>LEN(TRIM(E32))=0</formula>
    </cfRule>
  </conditionalFormatting>
  <conditionalFormatting sqref="H32">
    <cfRule type="containsBlanks" dxfId="39" priority="46">
      <formula>LEN(TRIM(H32))=0</formula>
    </cfRule>
  </conditionalFormatting>
  <conditionalFormatting sqref="N32">
    <cfRule type="containsBlanks" dxfId="38" priority="45">
      <formula>LEN(TRIM(N32))=0</formula>
    </cfRule>
  </conditionalFormatting>
  <conditionalFormatting sqref="K32">
    <cfRule type="containsBlanks" dxfId="37" priority="33">
      <formula>LEN(TRIM(K32))=0</formula>
    </cfRule>
  </conditionalFormatting>
  <conditionalFormatting sqref="C36:D36 L36:M36 K35 N35 F36:G36 I36:J36">
    <cfRule type="containsBlanks" dxfId="36" priority="23">
      <formula>LEN(TRIM(C35))=0</formula>
    </cfRule>
  </conditionalFormatting>
  <conditionalFormatting sqref="C35">
    <cfRule type="containsBlanks" dxfId="35" priority="24">
      <formula>LEN(TRIM(C35))=0</formula>
    </cfRule>
  </conditionalFormatting>
  <conditionalFormatting sqref="F35">
    <cfRule type="containsBlanks" dxfId="34" priority="25">
      <formula>LEN(TRIM(F35))=0</formula>
    </cfRule>
  </conditionalFormatting>
  <conditionalFormatting sqref="I35">
    <cfRule type="containsBlanks" dxfId="33" priority="26">
      <formula>LEN(TRIM(I35))=0</formula>
    </cfRule>
  </conditionalFormatting>
  <conditionalFormatting sqref="L35">
    <cfRule type="containsBlanks" dxfId="32" priority="27">
      <formula>LEN(TRIM(L35))=0</formula>
    </cfRule>
  </conditionalFormatting>
  <conditionalFormatting sqref="E35">
    <cfRule type="containsBlanks" dxfId="31" priority="22">
      <formula>LEN(TRIM(E35))=0</formula>
    </cfRule>
  </conditionalFormatting>
  <conditionalFormatting sqref="H35">
    <cfRule type="containsBlanks" dxfId="30" priority="21">
      <formula>LEN(TRIM(H35))=0</formula>
    </cfRule>
  </conditionalFormatting>
  <conditionalFormatting sqref="E36">
    <cfRule type="containsBlanks" dxfId="29" priority="20">
      <formula>LEN(TRIM(E36))=0</formula>
    </cfRule>
  </conditionalFormatting>
  <conditionalFormatting sqref="H36">
    <cfRule type="containsBlanks" dxfId="28" priority="19">
      <formula>LEN(TRIM(H36))=0</formula>
    </cfRule>
  </conditionalFormatting>
  <conditionalFormatting sqref="K36">
    <cfRule type="containsBlanks" dxfId="27" priority="18">
      <formula>LEN(TRIM(K36))=0</formula>
    </cfRule>
  </conditionalFormatting>
  <conditionalFormatting sqref="N36">
    <cfRule type="containsBlanks" dxfId="26" priority="17">
      <formula>LEN(TRIM(N36))=0</formula>
    </cfRule>
  </conditionalFormatting>
  <conditionalFormatting sqref="C35:D36 E35 F35:G36 H35 I35:J36 K35 L35:M36 N35">
    <cfRule type="containsBlanks" dxfId="25" priority="28">
      <formula>LEN(TRIM(C35))=0</formula>
    </cfRule>
  </conditionalFormatting>
  <conditionalFormatting sqref="C38:D38 L38:M38 K37 N37 F38:G38 I38:J38">
    <cfRule type="containsBlanks" dxfId="24" priority="7">
      <formula>LEN(TRIM(C37))=0</formula>
    </cfRule>
  </conditionalFormatting>
  <conditionalFormatting sqref="C37">
    <cfRule type="containsBlanks" dxfId="23" priority="8">
      <formula>LEN(TRIM(C37))=0</formula>
    </cfRule>
  </conditionalFormatting>
  <conditionalFormatting sqref="F37">
    <cfRule type="containsBlanks" dxfId="22" priority="9">
      <formula>LEN(TRIM(F37))=0</formula>
    </cfRule>
  </conditionalFormatting>
  <conditionalFormatting sqref="I37">
    <cfRule type="containsBlanks" dxfId="21" priority="10">
      <formula>LEN(TRIM(I37))=0</formula>
    </cfRule>
  </conditionalFormatting>
  <conditionalFormatting sqref="L37">
    <cfRule type="containsBlanks" dxfId="20" priority="11">
      <formula>LEN(TRIM(L37))=0</formula>
    </cfRule>
  </conditionalFormatting>
  <conditionalFormatting sqref="E37">
    <cfRule type="containsBlanks" dxfId="19" priority="6">
      <formula>LEN(TRIM(E37))=0</formula>
    </cfRule>
  </conditionalFormatting>
  <conditionalFormatting sqref="H37">
    <cfRule type="containsBlanks" dxfId="18" priority="5">
      <formula>LEN(TRIM(H37))=0</formula>
    </cfRule>
  </conditionalFormatting>
  <conditionalFormatting sqref="E38">
    <cfRule type="containsBlanks" dxfId="17" priority="4">
      <formula>LEN(TRIM(E38))=0</formula>
    </cfRule>
  </conditionalFormatting>
  <conditionalFormatting sqref="H38">
    <cfRule type="containsBlanks" dxfId="16" priority="3">
      <formula>LEN(TRIM(H38))=0</formula>
    </cfRule>
  </conditionalFormatting>
  <conditionalFormatting sqref="K38">
    <cfRule type="containsBlanks" dxfId="15" priority="2">
      <formula>LEN(TRIM(K38))=0</formula>
    </cfRule>
  </conditionalFormatting>
  <conditionalFormatting sqref="N38">
    <cfRule type="containsBlanks" dxfId="14" priority="1">
      <formula>LEN(TRIM(N38))=0</formula>
    </cfRule>
  </conditionalFormatting>
  <conditionalFormatting sqref="C37:D38 E37 F37:G38 H37 I37:J38 K37 L37:M38 N37">
    <cfRule type="containsBlanks" dxfId="13" priority="12">
      <formula>LEN(TRIM(C37))=0</formula>
    </cfRule>
  </conditionalFormatting>
  <conditionalFormatting sqref="AQ26">
    <cfRule type="containsBlanks" dxfId="12" priority="114">
      <formula>LEN(TRIM(#REF!))=0</formula>
    </cfRule>
  </conditionalFormatting>
  <printOptions horizontalCentered="1" verticalCentered="1"/>
  <pageMargins left="0.19685039370078741" right="0.19685039370078741" top="0.19685039370078741" bottom="0.19685039370078741" header="0.31496062992125984" footer="0.31496062992125984"/>
  <pageSetup paperSize="9" scale="79" fitToWidth="0" fitToHeight="0" orientation="landscape" horizontalDpi="4294967293" verticalDpi="4294967293" r:id="rId1"/>
  <headerFooter alignWithMargins="0"/>
  <colBreaks count="1" manualBreakCount="1">
    <brk id="22" max="38" man="1"/>
  </colBreaks>
  <extLst>
    <ext xmlns:x14="http://schemas.microsoft.com/office/spreadsheetml/2009/9/main" uri="{78C0D931-6437-407d-A8EE-F0AAD7539E65}">
      <x14:conditionalFormattings>
        <x14:conditionalFormatting xmlns:xm="http://schemas.microsoft.com/office/excel/2006/main">
          <x14:cfRule type="cellIs" priority="115" operator="equal" id="{419C3FA1-E75A-42E7-9DED-4B040643B92F}">
            <xm:f>'Zoznam tímov a pretekárov'!$B$38</xm:f>
            <x14:dxf>
              <fill>
                <patternFill>
                  <bgColor rgb="FFFFFF00"/>
                </patternFill>
              </fill>
            </x14:dxf>
          </x14:cfRule>
          <x14:cfRule type="cellIs" priority="116" operator="equal" id="{7CF2A41C-CB68-49FA-B0D6-05A2ABE1ED2A}">
            <xm:f>'Zoznam tímov a pretekárov'!$B$37</xm:f>
            <x14:dxf>
              <fill>
                <patternFill>
                  <bgColor theme="3" tint="0.59996337778862885"/>
                </patternFill>
              </fill>
            </x14:dxf>
          </x14:cfRule>
          <x14:cfRule type="cellIs" priority="117" operator="equal" id="{71A5EFCC-6639-4E26-B398-BED9F45D044A}">
            <xm:f>'Zoznam tímov a pretekárov'!$B$40</xm:f>
            <x14:dxf>
              <font>
                <strike val="0"/>
              </font>
              <fill>
                <patternFill patternType="none">
                  <bgColor auto="1"/>
                </patternFill>
              </fill>
            </x14:dxf>
          </x14:cfRule>
          <xm:sqref>K33 N33 E33 H33 E5 H5 K5 N5 E7 E9 E11 E13 E15 E17 E19 E21 E23 E25 E27 H7 H9 H11 H13 H15 H17 H19 H21 H23 H25 H27 K7 K9 K11 K13 K15 K17 K19 K21 K23 K25 K27 N7 N9 N11 N13 N15 N17 N19 N21 N23 N25 N27 K29 N29 E29 H29 K31 N31 E31 H31</xm:sqref>
        </x14:conditionalFormatting>
        <x14:conditionalFormatting xmlns:xm="http://schemas.microsoft.com/office/excel/2006/main">
          <x14:cfRule type="cellIs" priority="118" operator="equal" id="{FA065F8C-A5DF-4482-826D-10D7B795E96A}">
            <xm:f>'Zoznam tímov a pretekárov'!$B$39</xm:f>
            <x14:dxf>
              <fill>
                <patternFill>
                  <bgColor rgb="FFFF0000"/>
                </patternFill>
              </fill>
            </x14:dxf>
          </x14:cfRule>
          <xm:sqref>E33 H33 E5 E7 E9 E11 E13 E15 E17 E19 E21 E23 E25 E27 E29 H29 E31 H31</xm:sqref>
        </x14:conditionalFormatting>
        <x14:conditionalFormatting xmlns:xm="http://schemas.microsoft.com/office/excel/2006/main">
          <x14:cfRule type="cellIs" priority="29" operator="equal" id="{80D005CF-4531-4C1A-AC4C-8894D1C58ED2}">
            <xm:f>'Zoznam tímov a pretekárov'!$B$38</xm:f>
            <x14:dxf>
              <fill>
                <patternFill>
                  <bgColor rgb="FFFFFF00"/>
                </patternFill>
              </fill>
            </x14:dxf>
          </x14:cfRule>
          <x14:cfRule type="cellIs" priority="30" operator="equal" id="{CBE6979B-2778-4737-B1DE-15F3C89B7A97}">
            <xm:f>'Zoznam tímov a pretekárov'!$B$37</xm:f>
            <x14:dxf>
              <fill>
                <patternFill>
                  <bgColor theme="3" tint="0.59996337778862885"/>
                </patternFill>
              </fill>
            </x14:dxf>
          </x14:cfRule>
          <x14:cfRule type="cellIs" priority="31" operator="equal" id="{0C916E4A-0334-4101-872D-8C133E247BED}">
            <xm:f>'Zoznam tímov a pretekárov'!$B$40</xm:f>
            <x14:dxf>
              <font>
                <strike val="0"/>
              </font>
              <fill>
                <patternFill patternType="none">
                  <bgColor auto="1"/>
                </patternFill>
              </fill>
            </x14:dxf>
          </x14:cfRule>
          <xm:sqref>K35 N35 E35 H35</xm:sqref>
        </x14:conditionalFormatting>
        <x14:conditionalFormatting xmlns:xm="http://schemas.microsoft.com/office/excel/2006/main">
          <x14:cfRule type="cellIs" priority="32" operator="equal" id="{7B04063D-037A-47D7-9ACF-6F52A44FB9B1}">
            <xm:f>'Zoznam tímov a pretekárov'!$B$39</xm:f>
            <x14:dxf>
              <fill>
                <patternFill>
                  <bgColor rgb="FFFF0000"/>
                </patternFill>
              </fill>
            </x14:dxf>
          </x14:cfRule>
          <xm:sqref>E35 H35</xm:sqref>
        </x14:conditionalFormatting>
        <x14:conditionalFormatting xmlns:xm="http://schemas.microsoft.com/office/excel/2006/main">
          <x14:cfRule type="cellIs" priority="13" operator="equal" id="{4F39BDF8-F927-421E-9480-1F033119D582}">
            <xm:f>'Zoznam tímov a pretekárov'!$B$38</xm:f>
            <x14:dxf>
              <fill>
                <patternFill>
                  <bgColor rgb="FFFFFF00"/>
                </patternFill>
              </fill>
            </x14:dxf>
          </x14:cfRule>
          <x14:cfRule type="cellIs" priority="14" operator="equal" id="{0CE03D5D-9899-4C92-8B48-EC4212F52ED7}">
            <xm:f>'Zoznam tímov a pretekárov'!$B$37</xm:f>
            <x14:dxf>
              <fill>
                <patternFill>
                  <bgColor theme="3" tint="0.59996337778862885"/>
                </patternFill>
              </fill>
            </x14:dxf>
          </x14:cfRule>
          <x14:cfRule type="cellIs" priority="15" operator="equal" id="{5FF85189-9C61-4929-8ADD-4BDF31A595DF}">
            <xm:f>'Zoznam tímov a pretekárov'!$B$40</xm:f>
            <x14:dxf>
              <font>
                <strike val="0"/>
              </font>
              <fill>
                <patternFill patternType="none">
                  <bgColor auto="1"/>
                </patternFill>
              </fill>
            </x14:dxf>
          </x14:cfRule>
          <xm:sqref>K37 N37 E37 H37</xm:sqref>
        </x14:conditionalFormatting>
        <x14:conditionalFormatting xmlns:xm="http://schemas.microsoft.com/office/excel/2006/main">
          <x14:cfRule type="cellIs" priority="16" operator="equal" id="{0FDCDF6E-1E41-4CF8-BB53-5789F4696FFB}">
            <xm:f>'Zoznam tímov a pretekárov'!$B$39</xm:f>
            <x14:dxf>
              <fill>
                <patternFill>
                  <bgColor rgb="FFFF0000"/>
                </patternFill>
              </fill>
            </x14:dxf>
          </x14:cfRule>
          <xm:sqref>E37 H37</xm:sqref>
        </x14:conditionalFormatting>
      </x14:conditionalFormattings>
    </ext>
    <ext xmlns:x14="http://schemas.microsoft.com/office/spreadsheetml/2009/9/main" uri="{CCE6A557-97BC-4b89-ADB6-D9C93CAAB3DF}">
      <x14:dataValidations xmlns:xm="http://schemas.microsoft.com/office/excel/2006/main" count="20">
        <x14:dataValidation type="list" allowBlank="1" showInputMessage="1" showErrorMessage="1" xr:uid="{00000000-0002-0000-0A00-000000000000}">
          <x14:formula1>
            <xm:f>'Zoznam tímov a pretekárov'!$B$5:$I$5</xm:f>
          </x14:formula1>
          <xm:sqref>L7:M7 I7:J7 C7:D7 F7:G7</xm:sqref>
        </x14:dataValidation>
        <x14:dataValidation type="list" allowBlank="1" showInputMessage="1" showErrorMessage="1" xr:uid="{00000000-0002-0000-0A00-000001000000}">
          <x14:formula1>
            <xm:f>'Zoznam tímov a pretekárov'!$B$3:$I$3</xm:f>
          </x14:formula1>
          <xm:sqref>L5:M5 F5:G5 I5:J5 C5</xm:sqref>
        </x14:dataValidation>
        <x14:dataValidation type="list" allowBlank="1" showInputMessage="1" showErrorMessage="1" xr:uid="{00000000-0002-0000-0A00-000002000000}">
          <x14:formula1>
            <xm:f>'Zoznam tímov a pretekárov'!$B$25:$I$25</xm:f>
          </x14:formula1>
          <xm:sqref>L27:M27 I27:J27 C27:D27 F27:G27</xm:sqref>
        </x14:dataValidation>
        <x14:dataValidation type="list" allowBlank="1" showInputMessage="1" showErrorMessage="1" xr:uid="{00000000-0002-0000-0A00-000003000000}">
          <x14:formula1>
            <xm:f>'Zoznam tímov a pretekárov'!$B$23:$I$23</xm:f>
          </x14:formula1>
          <xm:sqref>C25:D25 F25:G25 I25:J25 L25:M25</xm:sqref>
        </x14:dataValidation>
        <x14:dataValidation type="list" allowBlank="1" showInputMessage="1" showErrorMessage="1" xr:uid="{00000000-0002-0000-0A00-000004000000}">
          <x14:formula1>
            <xm:f>'Zoznam tímov a pretekárov'!$B$21:$I$21</xm:f>
          </x14:formula1>
          <xm:sqref>L23:M23 I23:J23 C23:D23 F23:G23</xm:sqref>
        </x14:dataValidation>
        <x14:dataValidation type="list" allowBlank="1" showInputMessage="1" showErrorMessage="1" xr:uid="{00000000-0002-0000-0A00-000005000000}">
          <x14:formula1>
            <xm:f>'Zoznam tímov a pretekárov'!$B$19:$I$19</xm:f>
          </x14:formula1>
          <xm:sqref>C21:D21 F21:G21 I21:J21 L21:M21</xm:sqref>
        </x14:dataValidation>
        <x14:dataValidation type="list" allowBlank="1" showInputMessage="1" showErrorMessage="1" xr:uid="{00000000-0002-0000-0A00-000006000000}">
          <x14:formula1>
            <xm:f>'Zoznam tímov a pretekárov'!$B$17:$I$17</xm:f>
          </x14:formula1>
          <xm:sqref>L19:M19 I19:J19 C19:D19 F19:G19</xm:sqref>
        </x14:dataValidation>
        <x14:dataValidation type="list" allowBlank="1" showInputMessage="1" showErrorMessage="1" xr:uid="{00000000-0002-0000-0A00-000007000000}">
          <x14:formula1>
            <xm:f>'Zoznam tímov a pretekárov'!$B$15:$I$15</xm:f>
          </x14:formula1>
          <xm:sqref>C17:D17 F17:G17 I17:J17 L17:M17</xm:sqref>
        </x14:dataValidation>
        <x14:dataValidation type="list" allowBlank="1" showInputMessage="1" showErrorMessage="1" xr:uid="{00000000-0002-0000-0A00-000008000000}">
          <x14:formula1>
            <xm:f>'Zoznam tímov a pretekárov'!$B$13:$I$13</xm:f>
          </x14:formula1>
          <xm:sqref>L15:M15 I15:J15 C15:D15 F15:G15</xm:sqref>
        </x14:dataValidation>
        <x14:dataValidation type="list" showInputMessage="1" showErrorMessage="1" xr:uid="{00000000-0002-0000-0A00-000009000000}">
          <x14:formula1>
            <xm:f>'Zoznam tímov a pretekárov'!$B$11:$I$11</xm:f>
          </x14:formula1>
          <xm:sqref>C13:D13 F13:G13 I13:J13 L13:M13</xm:sqref>
        </x14:dataValidation>
        <x14:dataValidation type="list" allowBlank="1" showInputMessage="1" showErrorMessage="1" xr:uid="{00000000-0002-0000-0A00-00000A000000}">
          <x14:formula1>
            <xm:f>'Zoznam tímov a pretekárov'!$B$9:$I$9</xm:f>
          </x14:formula1>
          <xm:sqref>L11:M11 I11:J11 C11:D11 F11:G11</xm:sqref>
        </x14:dataValidation>
        <x14:dataValidation type="list" allowBlank="1" showInputMessage="1" showErrorMessage="1" xr:uid="{00000000-0002-0000-0A00-00000B000000}">
          <x14:formula1>
            <xm:f>'Zoznam tímov a pretekárov'!$B$7:$I$7</xm:f>
          </x14:formula1>
          <xm:sqref>C9:D9 F9:G9 I9:J9 L9:M9</xm:sqref>
        </x14:dataValidation>
        <x14:dataValidation type="list" allowBlank="1" showInputMessage="1" showErrorMessage="1" xr:uid="{00000000-0002-0000-0A00-00000C000000}">
          <x14:formula1>
            <xm:f>'Zoznam tímov a pretekárov'!$B$27:$I$27</xm:f>
          </x14:formula1>
          <xm:sqref>C29:D29 F29:G29 I29:J29 L29:M29</xm:sqref>
        </x14:dataValidation>
        <x14:dataValidation type="list" allowBlank="1" showInputMessage="1" showErrorMessage="1" xr:uid="{00000000-0002-0000-0A00-00000D000000}">
          <x14:formula1>
            <xm:f>'Zoznam tímov a pretekárov'!$B$37:$B$40</xm:f>
          </x14:formula1>
          <xm:sqref>E5 E33 E31 E29 N27 N25 N23 N21 N19 N17 N15 N13 N11 N9 N7 K27 K25 H27 E27 K23 K21 E25 H25 K19 K17 H23 E23 H21 E21 E19 H19 K15 K13 H17 E17 E15 H15 E13 H13 K11 K9 H11 E11 E9 H9 E7 H7 K7 N5 K5 H5 E35 E37</xm:sqref>
        </x14:dataValidation>
        <x14:dataValidation type="list" allowBlank="1" showInputMessage="1" showErrorMessage="1" xr:uid="{00000000-0002-0000-0A00-00000E000000}">
          <x14:formula1>
            <xm:f>'Zoznam tímov a pretekárov'!$B$29:$I$29</xm:f>
          </x14:formula1>
          <xm:sqref>C31:D31 F31:G31 I31:J31 L31:M31</xm:sqref>
        </x14:dataValidation>
        <x14:dataValidation type="list" allowBlank="1" showInputMessage="1" showErrorMessage="1" xr:uid="{00000000-0002-0000-0A00-00000F000000}">
          <x14:formula1>
            <xm:f>'Zoznam tímov a pretekárov'!$B$31:$I$31</xm:f>
          </x14:formula1>
          <xm:sqref>C33:D33 F33:G33 I33:J33 L33:M33</xm:sqref>
        </x14:dataValidation>
        <x14:dataValidation type="list" allowBlank="1" showInputMessage="1" showErrorMessage="1" xr:uid="{00000000-0002-0000-0A00-000010000000}">
          <x14:formula1>
            <xm:f>'Zoznam tímov a pretekárov'!$B$33:$I$33</xm:f>
          </x14:formula1>
          <xm:sqref>C35:D35 F35:G35 I35:J35 L35:M35</xm:sqref>
        </x14:dataValidation>
        <x14:dataValidation type="list" allowBlank="1" showInputMessage="1" showErrorMessage="1" xr:uid="{00000000-0002-0000-0A00-000011000000}">
          <x14:formula1>
            <xm:f>'Zoznam tímov a pretekárov'!$B$35:$I$35</xm:f>
          </x14:formula1>
          <xm:sqref>L37:M37 I37:J37 F37:G37 C37:D37</xm:sqref>
        </x14:dataValidation>
        <x14:dataValidation type="list" allowBlank="1" showInputMessage="1" showErrorMessage="1" xr:uid="{00000000-0002-0000-0A00-000012000000}">
          <x14:formula1>
            <xm:f>'Zoznam tímov a pretekárov'!XEZ$33:XEZ$36</xm:f>
          </x14:formula1>
          <xm:sqref>H37 K37 H35 K35 K29 H31 K31 H33 K33 H29</xm:sqref>
        </x14:dataValidation>
        <x14:dataValidation type="list" allowBlank="1" showInputMessage="1" showErrorMessage="1" xr:uid="{00000000-0002-0000-0A00-000013000000}">
          <x14:formula1>
            <xm:f>'Zoznam tímov a pretekárov'!B$37:B$40</xm:f>
          </x14:formula1>
          <xm:sqref>N37 N35 N31 N33 N29</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5"/>
  <dimension ref="A1:AH44"/>
  <sheetViews>
    <sheetView topLeftCell="S1" zoomScaleNormal="100" workbookViewId="0">
      <selection activeCell="AH17" sqref="A4:AH17"/>
    </sheetView>
  </sheetViews>
  <sheetFormatPr defaultRowHeight="13.2" x14ac:dyDescent="0.25"/>
  <cols>
    <col min="1" max="1" width="9.33203125" bestFit="1" customWidth="1"/>
    <col min="2" max="2" width="15.6640625" bestFit="1" customWidth="1"/>
    <col min="3" max="3" width="24.6640625" customWidth="1"/>
    <col min="4" max="4" width="30.5546875" bestFit="1" customWidth="1"/>
    <col min="5" max="5" width="15.6640625" bestFit="1" customWidth="1"/>
    <col min="6" max="6" width="15.44140625" bestFit="1" customWidth="1"/>
    <col min="10" max="10" width="9.33203125" bestFit="1" customWidth="1"/>
    <col min="11" max="11" width="15.6640625" bestFit="1" customWidth="1"/>
    <col min="12" max="12" width="24.6640625" customWidth="1"/>
    <col min="13" max="13" width="30.5546875" bestFit="1" customWidth="1"/>
    <col min="14" max="14" width="15.5546875" bestFit="1" customWidth="1"/>
    <col min="18" max="18" width="7.44140625" customWidth="1"/>
    <col min="20" max="20" width="15.5546875" bestFit="1" customWidth="1"/>
    <col min="21" max="21" width="24.6640625" customWidth="1"/>
    <col min="22" max="22" width="30.44140625" bestFit="1" customWidth="1"/>
    <col min="23" max="23" width="15.5546875" bestFit="1" customWidth="1"/>
    <col min="27" max="27" width="3.33203125" customWidth="1"/>
    <col min="29" max="29" width="15.5546875" bestFit="1" customWidth="1"/>
    <col min="30" max="30" width="24.6640625" customWidth="1"/>
    <col min="31" max="31" width="30.44140625" bestFit="1" customWidth="1"/>
    <col min="32" max="32" width="15.5546875" bestFit="1" customWidth="1"/>
  </cols>
  <sheetData>
    <row r="1" spans="1:34" ht="45" customHeight="1" x14ac:dyDescent="0.25">
      <c r="A1" s="90"/>
      <c r="B1" s="289" t="s">
        <v>126</v>
      </c>
      <c r="C1" s="289"/>
      <c r="D1" s="289"/>
      <c r="E1" s="289"/>
      <c r="F1" s="289"/>
      <c r="G1" s="290"/>
      <c r="H1" s="86"/>
      <c r="J1" s="90"/>
      <c r="K1" s="289" t="s">
        <v>129</v>
      </c>
      <c r="L1" s="289"/>
      <c r="M1" s="289"/>
      <c r="N1" s="289"/>
      <c r="O1" s="289"/>
      <c r="P1" s="290"/>
      <c r="Q1" s="86"/>
      <c r="S1" s="90"/>
      <c r="T1" s="289" t="s">
        <v>130</v>
      </c>
      <c r="U1" s="289"/>
      <c r="V1" s="289"/>
      <c r="W1" s="289"/>
      <c r="X1" s="289"/>
      <c r="Y1" s="290"/>
      <c r="Z1" s="86"/>
      <c r="AB1" s="90"/>
      <c r="AC1" s="289" t="s">
        <v>131</v>
      </c>
      <c r="AD1" s="289"/>
      <c r="AE1" s="289"/>
      <c r="AF1" s="289"/>
      <c r="AG1" s="289"/>
      <c r="AH1" s="290"/>
    </row>
    <row r="2" spans="1:34" ht="45" customHeight="1" thickBot="1" x14ac:dyDescent="0.3">
      <c r="A2" s="91"/>
      <c r="B2" s="291" t="s">
        <v>265</v>
      </c>
      <c r="C2" s="291"/>
      <c r="D2" s="291"/>
      <c r="E2" s="285" t="s">
        <v>266</v>
      </c>
      <c r="F2" s="285"/>
      <c r="G2" s="286"/>
      <c r="H2" s="92"/>
      <c r="J2" s="91"/>
      <c r="K2" s="291" t="s">
        <v>128</v>
      </c>
      <c r="L2" s="291"/>
      <c r="M2" s="291"/>
      <c r="N2" s="285" t="s">
        <v>127</v>
      </c>
      <c r="O2" s="285"/>
      <c r="P2" s="286"/>
      <c r="Q2" s="92"/>
      <c r="S2" s="91"/>
      <c r="T2" s="291" t="s">
        <v>265</v>
      </c>
      <c r="U2" s="291"/>
      <c r="V2" s="291"/>
      <c r="W2" s="285" t="s">
        <v>266</v>
      </c>
      <c r="X2" s="285"/>
      <c r="Y2" s="286"/>
      <c r="Z2" s="92"/>
      <c r="AB2" s="91"/>
      <c r="AC2" s="291" t="s">
        <v>265</v>
      </c>
      <c r="AD2" s="291"/>
      <c r="AE2" s="291"/>
      <c r="AF2" s="285" t="s">
        <v>266</v>
      </c>
      <c r="AG2" s="285"/>
      <c r="AH2" s="286"/>
    </row>
    <row r="3" spans="1:34" ht="24.9" customHeight="1" thickBot="1" x14ac:dyDescent="0.3">
      <c r="A3" s="93" t="s">
        <v>109</v>
      </c>
      <c r="B3" s="287" t="s">
        <v>110</v>
      </c>
      <c r="C3" s="288"/>
      <c r="D3" s="94" t="s">
        <v>111</v>
      </c>
      <c r="E3" s="95" t="s">
        <v>112</v>
      </c>
      <c r="F3" s="95" t="s">
        <v>113</v>
      </c>
      <c r="G3" s="96" t="s">
        <v>114</v>
      </c>
      <c r="H3" s="97"/>
      <c r="J3" s="93" t="s">
        <v>109</v>
      </c>
      <c r="K3" s="287" t="s">
        <v>110</v>
      </c>
      <c r="L3" s="288"/>
      <c r="M3" s="94" t="s">
        <v>111</v>
      </c>
      <c r="N3" s="95" t="s">
        <v>112</v>
      </c>
      <c r="O3" s="95" t="s">
        <v>113</v>
      </c>
      <c r="P3" s="96" t="s">
        <v>114</v>
      </c>
      <c r="Q3" s="97"/>
      <c r="S3" s="93" t="s">
        <v>109</v>
      </c>
      <c r="T3" s="287" t="s">
        <v>110</v>
      </c>
      <c r="U3" s="288"/>
      <c r="V3" s="94" t="s">
        <v>111</v>
      </c>
      <c r="W3" s="95" t="s">
        <v>112</v>
      </c>
      <c r="X3" s="95" t="s">
        <v>113</v>
      </c>
      <c r="Y3" s="96" t="s">
        <v>114</v>
      </c>
      <c r="Z3" s="97"/>
      <c r="AB3" s="93" t="s">
        <v>109</v>
      </c>
      <c r="AC3" s="287" t="s">
        <v>110</v>
      </c>
      <c r="AD3" s="288"/>
      <c r="AE3" s="94" t="s">
        <v>111</v>
      </c>
      <c r="AF3" s="95" t="s">
        <v>112</v>
      </c>
      <c r="AG3" s="95" t="s">
        <v>113</v>
      </c>
      <c r="AH3" s="96" t="s">
        <v>114</v>
      </c>
    </row>
    <row r="4" spans="1:34" ht="45" customHeight="1" thickTop="1" x14ac:dyDescent="0.3">
      <c r="A4" s="98">
        <v>1</v>
      </c>
      <c r="B4" s="292" t="str">
        <f t="shared" ref="B4:B18" si="0">E28</f>
        <v>Ján Kamenský</v>
      </c>
      <c r="C4" s="293"/>
      <c r="D4" s="99" t="str">
        <f t="shared" ref="D4:D20" si="1">F28</f>
        <v xml:space="preserve">Zvolen </v>
      </c>
      <c r="E4" s="100"/>
      <c r="F4" s="100"/>
      <c r="G4" s="101"/>
      <c r="H4" s="8"/>
      <c r="J4" s="98">
        <v>1</v>
      </c>
      <c r="K4" s="292" t="str">
        <f t="shared" ref="K4:K18" si="2">N28</f>
        <v>Peter Zborovjan</v>
      </c>
      <c r="L4" s="293"/>
      <c r="M4" s="99" t="str">
        <f t="shared" ref="M4:M20" si="3">O28</f>
        <v>Prešov B</v>
      </c>
      <c r="N4" s="100"/>
      <c r="O4" s="100"/>
      <c r="P4" s="101"/>
      <c r="Q4" s="8"/>
      <c r="S4" s="98">
        <v>1</v>
      </c>
      <c r="T4" s="292" t="str">
        <f t="shared" ref="T4:T18" si="4">W28</f>
        <v>Jaroslav Líška st.</v>
      </c>
      <c r="U4" s="293"/>
      <c r="V4" s="99" t="str">
        <f t="shared" ref="V4:V20" si="5">X28</f>
        <v>Lučenec</v>
      </c>
      <c r="W4" s="100"/>
      <c r="X4" s="100"/>
      <c r="Y4" s="101"/>
      <c r="Z4" s="8"/>
      <c r="AB4" s="98">
        <v>1</v>
      </c>
      <c r="AC4" s="292" t="str">
        <f t="shared" ref="AC4:AC18" si="6">AF28</f>
        <v>Róbert Repa</v>
      </c>
      <c r="AD4" s="293"/>
      <c r="AE4" s="99" t="str">
        <f t="shared" ref="AE4:AE20" si="7">AG28</f>
        <v>Veľký Krtíš</v>
      </c>
      <c r="AF4" s="100"/>
      <c r="AG4" s="100"/>
      <c r="AH4" s="101"/>
    </row>
    <row r="5" spans="1:34" ht="45" customHeight="1" x14ac:dyDescent="0.3">
      <c r="A5" s="102">
        <v>2</v>
      </c>
      <c r="B5" s="294" t="str">
        <f t="shared" si="0"/>
        <v>Marián Longauer</v>
      </c>
      <c r="C5" s="295"/>
      <c r="D5" s="103" t="str">
        <f t="shared" si="1"/>
        <v>Prešov B</v>
      </c>
      <c r="E5" s="104"/>
      <c r="F5" s="104"/>
      <c r="G5" s="105"/>
      <c r="H5" s="8"/>
      <c r="J5" s="102">
        <v>2</v>
      </c>
      <c r="K5" s="294" t="str">
        <f t="shared" si="2"/>
        <v>Slavomír Mihálik</v>
      </c>
      <c r="L5" s="295"/>
      <c r="M5" s="103" t="str">
        <f t="shared" si="3"/>
        <v xml:space="preserve">Zvolen </v>
      </c>
      <c r="N5" s="104"/>
      <c r="O5" s="104"/>
      <c r="P5" s="105"/>
      <c r="Q5" s="8"/>
      <c r="S5" s="102">
        <v>2</v>
      </c>
      <c r="T5" s="294" t="str">
        <f t="shared" si="4"/>
        <v>Martin Valášek</v>
      </c>
      <c r="U5" s="295"/>
      <c r="V5" s="103" t="str">
        <f t="shared" si="5"/>
        <v>Žilina                          Vagón klub</v>
      </c>
      <c r="W5" s="104"/>
      <c r="X5" s="104"/>
      <c r="Y5" s="105"/>
      <c r="Z5" s="8"/>
      <c r="AB5" s="102">
        <v>2</v>
      </c>
      <c r="AC5" s="294" t="str">
        <f t="shared" si="6"/>
        <v>Milan Pavlovský</v>
      </c>
      <c r="AD5" s="295"/>
      <c r="AE5" s="103" t="str">
        <f t="shared" si="7"/>
        <v xml:space="preserve">Zvolen </v>
      </c>
      <c r="AF5" s="104"/>
      <c r="AG5" s="104"/>
      <c r="AH5" s="105"/>
    </row>
    <row r="6" spans="1:34" ht="45" customHeight="1" x14ac:dyDescent="0.3">
      <c r="A6" s="102">
        <v>3</v>
      </c>
      <c r="B6" s="294" t="str">
        <f t="shared" si="0"/>
        <v>Martin Maslo</v>
      </c>
      <c r="C6" s="295"/>
      <c r="D6" s="103" t="str">
        <f t="shared" si="1"/>
        <v>Ružomberok</v>
      </c>
      <c r="E6" s="104"/>
      <c r="F6" s="104"/>
      <c r="G6" s="105"/>
      <c r="H6" s="8"/>
      <c r="J6" s="102">
        <v>3</v>
      </c>
      <c r="K6" s="294" t="str">
        <f t="shared" si="2"/>
        <v>Ján Marcinek</v>
      </c>
      <c r="L6" s="295"/>
      <c r="M6" s="103" t="str">
        <f t="shared" si="3"/>
        <v>Lučenec</v>
      </c>
      <c r="N6" s="104"/>
      <c r="O6" s="104"/>
      <c r="P6" s="105"/>
      <c r="Q6" s="8"/>
      <c r="S6" s="102">
        <v>3</v>
      </c>
      <c r="T6" s="294" t="str">
        <f t="shared" si="4"/>
        <v>Ivan Cibulka</v>
      </c>
      <c r="U6" s="295"/>
      <c r="V6" s="103" t="str">
        <f t="shared" si="5"/>
        <v>Šaľa                            Maver</v>
      </c>
      <c r="W6" s="104"/>
      <c r="X6" s="104"/>
      <c r="Y6" s="105"/>
      <c r="Z6" s="8"/>
      <c r="AB6" s="102">
        <v>3</v>
      </c>
      <c r="AC6" s="294" t="str">
        <f t="shared" si="6"/>
        <v>Marián Lisičan</v>
      </c>
      <c r="AD6" s="295"/>
      <c r="AE6" s="103" t="str">
        <f t="shared" si="7"/>
        <v>Nová Baňa</v>
      </c>
      <c r="AF6" s="104"/>
      <c r="AG6" s="104"/>
      <c r="AH6" s="105"/>
    </row>
    <row r="7" spans="1:34" ht="45" customHeight="1" x14ac:dyDescent="0.3">
      <c r="A7" s="102">
        <v>4</v>
      </c>
      <c r="B7" s="294" t="str">
        <f t="shared" si="0"/>
        <v>Matej Buška</v>
      </c>
      <c r="C7" s="295"/>
      <c r="D7" s="103" t="str">
        <f t="shared" si="1"/>
        <v>Nová Baňa</v>
      </c>
      <c r="E7" s="104"/>
      <c r="F7" s="104"/>
      <c r="G7" s="105"/>
      <c r="H7" s="8"/>
      <c r="J7" s="102">
        <v>4</v>
      </c>
      <c r="K7" s="294" t="str">
        <f t="shared" si="2"/>
        <v>Ľuboslav Mihálik</v>
      </c>
      <c r="L7" s="295"/>
      <c r="M7" s="103" t="str">
        <f t="shared" si="3"/>
        <v>Ružomberok</v>
      </c>
      <c r="N7" s="104"/>
      <c r="O7" s="104"/>
      <c r="P7" s="105"/>
      <c r="Q7" s="8"/>
      <c r="S7" s="102">
        <v>4</v>
      </c>
      <c r="T7" s="294" t="str">
        <f t="shared" si="4"/>
        <v>Radovan Máčaj</v>
      </c>
      <c r="U7" s="295"/>
      <c r="V7" s="103" t="str">
        <f t="shared" si="5"/>
        <v>Bánovce nad Bebravou Drym Tim</v>
      </c>
      <c r="W7" s="104"/>
      <c r="X7" s="104"/>
      <c r="Y7" s="105"/>
      <c r="Z7" s="8"/>
      <c r="AB7" s="102">
        <v>4</v>
      </c>
      <c r="AC7" s="294" t="str">
        <f t="shared" si="6"/>
        <v>Marek Zborovjan</v>
      </c>
      <c r="AD7" s="295"/>
      <c r="AE7" s="103" t="str">
        <f t="shared" si="7"/>
        <v>Prešov B</v>
      </c>
      <c r="AF7" s="104"/>
      <c r="AG7" s="104"/>
      <c r="AH7" s="105"/>
    </row>
    <row r="8" spans="1:34" ht="45" customHeight="1" x14ac:dyDescent="0.3">
      <c r="A8" s="102">
        <v>5</v>
      </c>
      <c r="B8" s="294" t="str">
        <f t="shared" si="0"/>
        <v>Karol Leššo</v>
      </c>
      <c r="C8" s="295"/>
      <c r="D8" s="103" t="str">
        <f t="shared" si="1"/>
        <v>Sabinov</v>
      </c>
      <c r="E8" s="104"/>
      <c r="F8" s="104"/>
      <c r="G8" s="105"/>
      <c r="H8" s="8"/>
      <c r="J8" s="102">
        <v>5</v>
      </c>
      <c r="K8" s="294" t="str">
        <f t="shared" si="2"/>
        <v>Pavol Rajtek</v>
      </c>
      <c r="L8" s="295"/>
      <c r="M8" s="103" t="str">
        <f t="shared" si="3"/>
        <v>Žilina                          Vagón klub</v>
      </c>
      <c r="N8" s="104"/>
      <c r="O8" s="104"/>
      <c r="P8" s="105"/>
      <c r="Q8" s="8"/>
      <c r="S8" s="102">
        <v>5</v>
      </c>
      <c r="T8" s="294" t="str">
        <f t="shared" si="4"/>
        <v>Radoslav Jakubík</v>
      </c>
      <c r="U8" s="295"/>
      <c r="V8" s="103" t="str">
        <f t="shared" si="5"/>
        <v>Nová Baňa</v>
      </c>
      <c r="W8" s="104"/>
      <c r="X8" s="104"/>
      <c r="Y8" s="105"/>
      <c r="Z8" s="8"/>
      <c r="AB8" s="102">
        <v>5</v>
      </c>
      <c r="AC8" s="294" t="str">
        <f t="shared" si="6"/>
        <v>Maroš Cibulka</v>
      </c>
      <c r="AD8" s="295"/>
      <c r="AE8" s="103" t="str">
        <f t="shared" si="7"/>
        <v>Ružomberok</v>
      </c>
      <c r="AF8" s="104"/>
      <c r="AG8" s="104"/>
      <c r="AH8" s="105"/>
    </row>
    <row r="9" spans="1:34" ht="45" customHeight="1" x14ac:dyDescent="0.3">
      <c r="A9" s="102">
        <v>6</v>
      </c>
      <c r="B9" s="294" t="str">
        <f t="shared" si="0"/>
        <v>Timotej Minárik</v>
      </c>
      <c r="C9" s="295"/>
      <c r="D9" s="103" t="str">
        <f t="shared" si="1"/>
        <v>Šaľa                            Maver</v>
      </c>
      <c r="E9" s="104"/>
      <c r="F9" s="106"/>
      <c r="G9" s="105"/>
      <c r="H9" s="8"/>
      <c r="J9" s="102">
        <v>6</v>
      </c>
      <c r="K9" s="294" t="str">
        <f t="shared" si="2"/>
        <v>Bartolomej Fleischer</v>
      </c>
      <c r="L9" s="295"/>
      <c r="M9" s="103" t="str">
        <f t="shared" si="3"/>
        <v>Veľké Kapušany         Maros Mix Tubertíny</v>
      </c>
      <c r="N9" s="104"/>
      <c r="O9" s="106"/>
      <c r="P9" s="105"/>
      <c r="Q9" s="8"/>
      <c r="S9" s="102">
        <v>6</v>
      </c>
      <c r="T9" s="294" t="str">
        <f t="shared" si="4"/>
        <v>Michal Pacák</v>
      </c>
      <c r="U9" s="295"/>
      <c r="V9" s="103" t="str">
        <f t="shared" si="5"/>
        <v>Spišská Nová Ves                      Spiš fish</v>
      </c>
      <c r="W9" s="104"/>
      <c r="X9" s="106"/>
      <c r="Y9" s="105"/>
      <c r="Z9" s="8"/>
      <c r="AB9" s="102">
        <v>6</v>
      </c>
      <c r="AC9" s="294" t="str">
        <f t="shared" si="6"/>
        <v>Jaroslav Líška ml.</v>
      </c>
      <c r="AD9" s="295"/>
      <c r="AE9" s="103" t="str">
        <f t="shared" si="7"/>
        <v>Lučenec</v>
      </c>
      <c r="AF9" s="104"/>
      <c r="AG9" s="106"/>
      <c r="AH9" s="105"/>
    </row>
    <row r="10" spans="1:34" ht="45" customHeight="1" x14ac:dyDescent="0.3">
      <c r="A10" s="102">
        <v>7</v>
      </c>
      <c r="B10" s="294" t="str">
        <f t="shared" si="0"/>
        <v>Karol Petőcz</v>
      </c>
      <c r="C10" s="295"/>
      <c r="D10" s="103" t="str">
        <f t="shared" si="1"/>
        <v>Veľké Kapušany         Maros Mix Tubertíny</v>
      </c>
      <c r="E10" s="104"/>
      <c r="F10" s="104"/>
      <c r="G10" s="105"/>
      <c r="H10" s="8"/>
      <c r="J10" s="102">
        <v>7</v>
      </c>
      <c r="K10" s="294" t="str">
        <f t="shared" si="2"/>
        <v>Július Vlk</v>
      </c>
      <c r="L10" s="295"/>
      <c r="M10" s="103" t="str">
        <f t="shared" si="3"/>
        <v>Spišská Nová Ves                      Spiš fish</v>
      </c>
      <c r="N10" s="104"/>
      <c r="O10" s="104"/>
      <c r="P10" s="105"/>
      <c r="Q10" s="8"/>
      <c r="S10" s="102">
        <v>7</v>
      </c>
      <c r="T10" s="294" t="str">
        <f t="shared" si="4"/>
        <v>Dávid Óvári</v>
      </c>
      <c r="U10" s="295"/>
      <c r="V10" s="103" t="str">
        <f t="shared" si="5"/>
        <v>Galanta               RYPOMIX</v>
      </c>
      <c r="W10" s="104"/>
      <c r="X10" s="104"/>
      <c r="Y10" s="105"/>
      <c r="Z10" s="8"/>
      <c r="AB10" s="102">
        <v>7</v>
      </c>
      <c r="AC10" s="294" t="str">
        <f t="shared" si="6"/>
        <v>Kristián Óvári</v>
      </c>
      <c r="AD10" s="295"/>
      <c r="AE10" s="103" t="str">
        <f t="shared" si="7"/>
        <v>Galanta               RYPOMIX</v>
      </c>
      <c r="AF10" s="104"/>
      <c r="AG10" s="104"/>
      <c r="AH10" s="105"/>
    </row>
    <row r="11" spans="1:34" ht="45" customHeight="1" x14ac:dyDescent="0.3">
      <c r="A11" s="102">
        <v>8</v>
      </c>
      <c r="B11" s="294" t="str">
        <f t="shared" si="0"/>
        <v>Gábor Papp</v>
      </c>
      <c r="C11" s="295"/>
      <c r="D11" s="103" t="str">
        <f t="shared" si="1"/>
        <v>Galanta               RYPOMIX</v>
      </c>
      <c r="E11" s="104"/>
      <c r="F11" s="104"/>
      <c r="G11" s="105"/>
      <c r="H11" s="8"/>
      <c r="J11" s="102">
        <v>8</v>
      </c>
      <c r="K11" s="294" t="str">
        <f t="shared" si="2"/>
        <v>Peter Lisičan</v>
      </c>
      <c r="L11" s="295"/>
      <c r="M11" s="103" t="str">
        <f t="shared" si="3"/>
        <v>Nová Baňa</v>
      </c>
      <c r="N11" s="104"/>
      <c r="O11" s="104"/>
      <c r="P11" s="105"/>
      <c r="Q11" s="8"/>
      <c r="S11" s="102">
        <v>8</v>
      </c>
      <c r="T11" s="294" t="str">
        <f t="shared" si="4"/>
        <v>Marek Rešetár</v>
      </c>
      <c r="U11" s="295"/>
      <c r="V11" s="103" t="str">
        <f t="shared" si="5"/>
        <v>Prešov B</v>
      </c>
      <c r="W11" s="104"/>
      <c r="X11" s="104"/>
      <c r="Y11" s="105"/>
      <c r="Z11" s="8"/>
      <c r="AB11" s="102">
        <v>8</v>
      </c>
      <c r="AC11" s="294" t="str">
        <f t="shared" si="6"/>
        <v>Karol Matyas</v>
      </c>
      <c r="AD11" s="295"/>
      <c r="AE11" s="103" t="str">
        <f t="shared" si="7"/>
        <v>Žilina                          Vagón klub</v>
      </c>
      <c r="AF11" s="104"/>
      <c r="AG11" s="104"/>
      <c r="AH11" s="105"/>
    </row>
    <row r="12" spans="1:34" ht="45" customHeight="1" x14ac:dyDescent="0.3">
      <c r="A12" s="102">
        <v>9</v>
      </c>
      <c r="B12" s="294" t="str">
        <f t="shared" si="0"/>
        <v>Martin Rajman</v>
      </c>
      <c r="C12" s="295"/>
      <c r="D12" s="103" t="str">
        <f t="shared" si="1"/>
        <v>Žilina                          Vagón klub</v>
      </c>
      <c r="E12" s="104"/>
      <c r="F12" s="104"/>
      <c r="G12" s="105"/>
      <c r="H12" s="8"/>
      <c r="J12" s="102">
        <v>9</v>
      </c>
      <c r="K12" s="294" t="str">
        <f t="shared" si="2"/>
        <v>Zdenko Tuška</v>
      </c>
      <c r="L12" s="295"/>
      <c r="M12" s="103" t="str">
        <f t="shared" si="3"/>
        <v>Šaľa                            Maver</v>
      </c>
      <c r="N12" s="104"/>
      <c r="O12" s="104"/>
      <c r="P12" s="105"/>
      <c r="Q12" s="8"/>
      <c r="S12" s="102">
        <v>9</v>
      </c>
      <c r="T12" s="294" t="str">
        <f t="shared" si="4"/>
        <v>Ján Matola</v>
      </c>
      <c r="U12" s="295"/>
      <c r="V12" s="103" t="str">
        <f t="shared" si="5"/>
        <v>Sabinov</v>
      </c>
      <c r="W12" s="104"/>
      <c r="X12" s="104"/>
      <c r="Y12" s="105"/>
      <c r="Z12" s="8"/>
      <c r="AB12" s="102">
        <v>9</v>
      </c>
      <c r="AC12" s="294" t="str">
        <f t="shared" si="6"/>
        <v>Martin Rusnák</v>
      </c>
      <c r="AD12" s="295"/>
      <c r="AE12" s="103" t="str">
        <f t="shared" si="7"/>
        <v>Veľké Kapušany         Maros Mix Tubertíny</v>
      </c>
      <c r="AF12" s="104"/>
      <c r="AG12" s="104"/>
      <c r="AH12" s="105"/>
    </row>
    <row r="13" spans="1:34" ht="45" customHeight="1" x14ac:dyDescent="0.3">
      <c r="A13" s="102">
        <v>10</v>
      </c>
      <c r="B13" s="294" t="str">
        <f t="shared" si="0"/>
        <v>Igor Krajčík</v>
      </c>
      <c r="C13" s="295"/>
      <c r="D13" s="103" t="str">
        <f t="shared" si="1"/>
        <v>Bánovce nad Bebravou Drym Tim</v>
      </c>
      <c r="E13" s="104"/>
      <c r="F13" s="104"/>
      <c r="G13" s="105"/>
      <c r="H13" s="8"/>
      <c r="J13" s="102">
        <v>10</v>
      </c>
      <c r="K13" s="294" t="str">
        <f t="shared" si="2"/>
        <v>Jaroslav Kanász</v>
      </c>
      <c r="L13" s="295"/>
      <c r="M13" s="103" t="str">
        <f t="shared" si="3"/>
        <v>Veľký Krtíš</v>
      </c>
      <c r="N13" s="104"/>
      <c r="O13" s="104"/>
      <c r="P13" s="105"/>
      <c r="Q13" s="8"/>
      <c r="S13" s="102">
        <v>10</v>
      </c>
      <c r="T13" s="294" t="str">
        <f t="shared" si="4"/>
        <v>Miroslav Kosmeľ</v>
      </c>
      <c r="U13" s="295"/>
      <c r="V13" s="103" t="str">
        <f t="shared" si="5"/>
        <v>Ružomberok</v>
      </c>
      <c r="W13" s="104"/>
      <c r="X13" s="104"/>
      <c r="Y13" s="105"/>
      <c r="Z13" s="8"/>
      <c r="AB13" s="102">
        <v>10</v>
      </c>
      <c r="AC13" s="294" t="str">
        <f t="shared" si="6"/>
        <v>Rastislav Staňa</v>
      </c>
      <c r="AD13" s="295"/>
      <c r="AE13" s="103" t="str">
        <f t="shared" si="7"/>
        <v>Spišská Nová Ves                      Spiš fish</v>
      </c>
      <c r="AF13" s="104"/>
      <c r="AG13" s="104"/>
      <c r="AH13" s="105"/>
    </row>
    <row r="14" spans="1:34" ht="45" customHeight="1" x14ac:dyDescent="0.3">
      <c r="A14" s="102">
        <v>11</v>
      </c>
      <c r="B14" s="294" t="str">
        <f t="shared" si="0"/>
        <v>Marián Líškay</v>
      </c>
      <c r="C14" s="295"/>
      <c r="D14" s="103" t="str">
        <f t="shared" si="1"/>
        <v>Veľký Krtíš</v>
      </c>
      <c r="E14" s="104"/>
      <c r="F14" s="104"/>
      <c r="G14" s="105"/>
      <c r="H14" s="8"/>
      <c r="J14" s="102">
        <v>11</v>
      </c>
      <c r="K14" s="294" t="str">
        <f t="shared" si="2"/>
        <v>Július Forgáč st.</v>
      </c>
      <c r="L14" s="295"/>
      <c r="M14" s="103" t="str">
        <f t="shared" si="3"/>
        <v>Sabinov</v>
      </c>
      <c r="N14" s="104"/>
      <c r="O14" s="104"/>
      <c r="P14" s="105"/>
      <c r="Q14" s="8"/>
      <c r="S14" s="102">
        <v>11</v>
      </c>
      <c r="T14" s="294" t="str">
        <f t="shared" si="4"/>
        <v>Tomáš Hubočan</v>
      </c>
      <c r="U14" s="295"/>
      <c r="V14" s="103" t="str">
        <f t="shared" si="5"/>
        <v>Veľký Krtíš</v>
      </c>
      <c r="W14" s="104"/>
      <c r="X14" s="104"/>
      <c r="Y14" s="105"/>
      <c r="Z14" s="8"/>
      <c r="AB14" s="102">
        <v>11</v>
      </c>
      <c r="AC14" s="294" t="str">
        <f t="shared" si="6"/>
        <v>Ľubomír Ivančík</v>
      </c>
      <c r="AD14" s="295"/>
      <c r="AE14" s="103" t="str">
        <f t="shared" si="7"/>
        <v>Sabinov</v>
      </c>
      <c r="AF14" s="104"/>
      <c r="AG14" s="104"/>
      <c r="AH14" s="105"/>
    </row>
    <row r="15" spans="1:34" ht="45" customHeight="1" x14ac:dyDescent="0.3">
      <c r="A15" s="102">
        <v>12</v>
      </c>
      <c r="B15" s="294" t="str">
        <f t="shared" si="0"/>
        <v>Jozef Václavek</v>
      </c>
      <c r="C15" s="295"/>
      <c r="D15" s="103" t="str">
        <f t="shared" si="1"/>
        <v>Lučenec</v>
      </c>
      <c r="E15" s="104"/>
      <c r="F15" s="104"/>
      <c r="G15" s="105"/>
      <c r="H15" s="8"/>
      <c r="J15" s="102">
        <v>12</v>
      </c>
      <c r="K15" s="294" t="str">
        <f t="shared" si="2"/>
        <v>Martin Petrulák</v>
      </c>
      <c r="L15" s="295"/>
      <c r="M15" s="103" t="str">
        <f t="shared" si="3"/>
        <v>Bánovce nad Bebravou Drym Tim</v>
      </c>
      <c r="N15" s="104"/>
      <c r="O15" s="104"/>
      <c r="P15" s="105"/>
      <c r="Q15" s="8"/>
      <c r="S15" s="102">
        <v>12</v>
      </c>
      <c r="T15" s="294" t="str">
        <f t="shared" si="4"/>
        <v>Eva Jančošková</v>
      </c>
      <c r="U15" s="295"/>
      <c r="V15" s="103" t="str">
        <f t="shared" si="5"/>
        <v xml:space="preserve">Zvolen </v>
      </c>
      <c r="W15" s="104"/>
      <c r="X15" s="104"/>
      <c r="Y15" s="105"/>
      <c r="Z15" s="8"/>
      <c r="AB15" s="102">
        <v>12</v>
      </c>
      <c r="AC15" s="294" t="str">
        <f t="shared" si="6"/>
        <v>Michal Demčák</v>
      </c>
      <c r="AD15" s="295"/>
      <c r="AE15" s="103" t="str">
        <f t="shared" si="7"/>
        <v>Bánovce nad Bebravou Drym Tim</v>
      </c>
      <c r="AF15" s="104"/>
      <c r="AG15" s="104"/>
      <c r="AH15" s="105"/>
    </row>
    <row r="16" spans="1:34" ht="45" customHeight="1" x14ac:dyDescent="0.3">
      <c r="A16" s="102">
        <v>13</v>
      </c>
      <c r="B16" s="294" t="str">
        <f t="shared" si="0"/>
        <v>Slavomír Oreško</v>
      </c>
      <c r="C16" s="295"/>
      <c r="D16" s="103" t="str">
        <f t="shared" si="1"/>
        <v>Spišská Nová Ves                      Spiš fish</v>
      </c>
      <c r="E16" s="104"/>
      <c r="F16" s="104"/>
      <c r="G16" s="105"/>
      <c r="H16" s="8"/>
      <c r="J16" s="102">
        <v>13</v>
      </c>
      <c r="K16" s="294" t="str">
        <f t="shared" si="2"/>
        <v>Ladislav Ješ</v>
      </c>
      <c r="L16" s="295"/>
      <c r="M16" s="103" t="str">
        <f t="shared" si="3"/>
        <v>Galanta               RYPOMIX</v>
      </c>
      <c r="N16" s="104"/>
      <c r="O16" s="104"/>
      <c r="P16" s="105"/>
      <c r="Q16" s="8"/>
      <c r="S16" s="102">
        <v>13</v>
      </c>
      <c r="T16" s="294" t="str">
        <f t="shared" si="4"/>
        <v>Peter Timko</v>
      </c>
      <c r="U16" s="295"/>
      <c r="V16" s="103" t="str">
        <f t="shared" si="5"/>
        <v>Veľké Kapušany         Maros Mix Tubertíny</v>
      </c>
      <c r="W16" s="104"/>
      <c r="X16" s="104"/>
      <c r="Y16" s="105"/>
      <c r="Z16" s="8"/>
      <c r="AB16" s="102">
        <v>13</v>
      </c>
      <c r="AC16" s="294" t="str">
        <f t="shared" si="6"/>
        <v>Emil Raschman</v>
      </c>
      <c r="AD16" s="295"/>
      <c r="AE16" s="103" t="str">
        <f t="shared" si="7"/>
        <v>Šaľa                            Maver</v>
      </c>
      <c r="AF16" s="104"/>
      <c r="AG16" s="104"/>
      <c r="AH16" s="105"/>
    </row>
    <row r="17" spans="1:34" ht="45" customHeight="1" thickBot="1" x14ac:dyDescent="0.35">
      <c r="A17" s="102">
        <v>14</v>
      </c>
      <c r="B17" s="294" t="e">
        <f t="shared" si="0"/>
        <v>#N/A</v>
      </c>
      <c r="C17" s="295"/>
      <c r="D17" s="103" t="e">
        <f t="shared" si="1"/>
        <v>#N/A</v>
      </c>
      <c r="E17" s="108"/>
      <c r="F17" s="108"/>
      <c r="G17" s="109"/>
      <c r="H17" s="8"/>
      <c r="J17" s="102">
        <v>14</v>
      </c>
      <c r="K17" s="294" t="e">
        <f t="shared" si="2"/>
        <v>#N/A</v>
      </c>
      <c r="L17" s="295"/>
      <c r="M17" s="103" t="e">
        <f t="shared" si="3"/>
        <v>#N/A</v>
      </c>
      <c r="N17" s="108"/>
      <c r="O17" s="108"/>
      <c r="P17" s="109"/>
      <c r="Q17" s="8"/>
      <c r="S17" s="102">
        <v>14</v>
      </c>
      <c r="T17" s="294" t="e">
        <f t="shared" si="4"/>
        <v>#N/A</v>
      </c>
      <c r="U17" s="295"/>
      <c r="V17" s="103" t="e">
        <f t="shared" si="5"/>
        <v>#N/A</v>
      </c>
      <c r="W17" s="108"/>
      <c r="X17" s="108"/>
      <c r="Y17" s="109"/>
      <c r="Z17" s="8"/>
      <c r="AB17" s="102">
        <v>14</v>
      </c>
      <c r="AC17" s="294" t="e">
        <f t="shared" si="6"/>
        <v>#N/A</v>
      </c>
      <c r="AD17" s="295"/>
      <c r="AE17" s="103" t="e">
        <f t="shared" si="7"/>
        <v>#N/A</v>
      </c>
      <c r="AF17" s="108"/>
      <c r="AG17" s="108"/>
      <c r="AH17" s="109"/>
    </row>
    <row r="18" spans="1:34" ht="31.5" hidden="1" customHeight="1" x14ac:dyDescent="0.3">
      <c r="A18" s="102">
        <v>15</v>
      </c>
      <c r="B18" s="294" t="str">
        <f t="shared" si="0"/>
        <v>aa</v>
      </c>
      <c r="C18" s="295"/>
      <c r="D18" s="103" t="str">
        <f t="shared" si="1"/>
        <v>Jednotlivci I</v>
      </c>
      <c r="E18" s="104"/>
      <c r="F18" s="104"/>
      <c r="G18" s="105"/>
      <c r="H18" s="8"/>
      <c r="J18" s="102">
        <v>15</v>
      </c>
      <c r="K18" s="294" t="str">
        <f t="shared" si="2"/>
        <v>ab</v>
      </c>
      <c r="L18" s="295"/>
      <c r="M18" s="103" t="str">
        <f t="shared" si="3"/>
        <v>Jednotlivci I</v>
      </c>
      <c r="N18" s="104"/>
      <c r="O18" s="104"/>
      <c r="P18" s="105"/>
      <c r="Q18" s="8"/>
      <c r="S18" s="102">
        <v>15</v>
      </c>
      <c r="T18" s="294" t="str">
        <f t="shared" si="4"/>
        <v>ac</v>
      </c>
      <c r="U18" s="295"/>
      <c r="V18" s="103" t="str">
        <f t="shared" si="5"/>
        <v>Jednotlivci I</v>
      </c>
      <c r="W18" s="104"/>
      <c r="X18" s="104"/>
      <c r="Y18" s="105"/>
      <c r="Z18" s="8"/>
      <c r="AB18" s="102">
        <v>15</v>
      </c>
      <c r="AC18" s="294" t="str">
        <f t="shared" si="6"/>
        <v>ad</v>
      </c>
      <c r="AD18" s="295"/>
      <c r="AE18" s="103" t="str">
        <f t="shared" si="7"/>
        <v>Jednotlivci I</v>
      </c>
      <c r="AF18" s="104"/>
      <c r="AG18" s="104"/>
      <c r="AH18" s="105"/>
    </row>
    <row r="19" spans="1:34" ht="31.5" hidden="1" customHeight="1" x14ac:dyDescent="0.3">
      <c r="A19" s="102">
        <v>16</v>
      </c>
      <c r="B19" s="294" t="str">
        <f t="shared" ref="B19:B20" si="8">E43</f>
        <v>ba</v>
      </c>
      <c r="C19" s="295"/>
      <c r="D19" s="103" t="str">
        <f t="shared" si="1"/>
        <v>Jednotlivci II</v>
      </c>
      <c r="E19" s="104"/>
      <c r="F19" s="104"/>
      <c r="G19" s="105"/>
      <c r="H19" s="8"/>
      <c r="J19" s="102">
        <v>16</v>
      </c>
      <c r="K19" s="294" t="str">
        <f t="shared" ref="K19:K20" si="9">N43</f>
        <v>bb</v>
      </c>
      <c r="L19" s="295"/>
      <c r="M19" s="103" t="str">
        <f t="shared" si="3"/>
        <v>Jednotlivci II</v>
      </c>
      <c r="N19" s="104"/>
      <c r="O19" s="104"/>
      <c r="P19" s="105"/>
      <c r="Q19" s="8"/>
      <c r="S19" s="102">
        <v>16</v>
      </c>
      <c r="T19" s="294" t="str">
        <f t="shared" ref="T19:T20" si="10">W43</f>
        <v>bc</v>
      </c>
      <c r="U19" s="295"/>
      <c r="V19" s="103" t="str">
        <f t="shared" si="5"/>
        <v>Jednotlivci II</v>
      </c>
      <c r="W19" s="104"/>
      <c r="X19" s="104"/>
      <c r="Y19" s="105"/>
      <c r="Z19" s="8"/>
      <c r="AB19" s="102">
        <v>16</v>
      </c>
      <c r="AC19" s="294" t="str">
        <f t="shared" ref="AC19:AC20" si="11">AF43</f>
        <v>bd</v>
      </c>
      <c r="AD19" s="295"/>
      <c r="AE19" s="103" t="str">
        <f t="shared" si="7"/>
        <v>Jednotlivci II</v>
      </c>
      <c r="AF19" s="104"/>
      <c r="AG19" s="104"/>
      <c r="AH19" s="105"/>
    </row>
    <row r="20" spans="1:34" ht="31.5" hidden="1" customHeight="1" x14ac:dyDescent="0.3">
      <c r="A20" s="102">
        <v>17</v>
      </c>
      <c r="B20" s="294" t="str">
        <f t="shared" si="8"/>
        <v>ca</v>
      </c>
      <c r="C20" s="295"/>
      <c r="D20" s="103" t="str">
        <f t="shared" si="1"/>
        <v>Jednotlivci III</v>
      </c>
      <c r="E20" s="104"/>
      <c r="F20" s="104"/>
      <c r="G20" s="105"/>
      <c r="H20" s="8"/>
      <c r="J20" s="102">
        <v>17</v>
      </c>
      <c r="K20" s="294" t="str">
        <f t="shared" si="9"/>
        <v>cb</v>
      </c>
      <c r="L20" s="295"/>
      <c r="M20" s="103" t="str">
        <f t="shared" si="3"/>
        <v>Jednotlivci III</v>
      </c>
      <c r="N20" s="104"/>
      <c r="O20" s="104"/>
      <c r="P20" s="105"/>
      <c r="Q20" s="8"/>
      <c r="S20" s="102">
        <v>17</v>
      </c>
      <c r="T20" s="294" t="str">
        <f t="shared" si="10"/>
        <v>cc</v>
      </c>
      <c r="U20" s="295"/>
      <c r="V20" s="103" t="str">
        <f t="shared" si="5"/>
        <v>Jednotlivci III</v>
      </c>
      <c r="W20" s="104"/>
      <c r="X20" s="104"/>
      <c r="Y20" s="105"/>
      <c r="Z20" s="8"/>
      <c r="AB20" s="102">
        <v>17</v>
      </c>
      <c r="AC20" s="294" t="str">
        <f t="shared" si="11"/>
        <v>cd</v>
      </c>
      <c r="AD20" s="295"/>
      <c r="AE20" s="103" t="str">
        <f t="shared" si="7"/>
        <v>Jednotlivci III</v>
      </c>
      <c r="AF20" s="104"/>
      <c r="AG20" s="104"/>
      <c r="AH20" s="105"/>
    </row>
    <row r="21" spans="1:34" ht="31.5" hidden="1" customHeight="1" x14ac:dyDescent="0.3">
      <c r="A21" s="102">
        <v>18</v>
      </c>
      <c r="B21" s="294"/>
      <c r="C21" s="295"/>
      <c r="D21" s="110"/>
      <c r="E21" s="100"/>
      <c r="F21" s="100"/>
      <c r="G21" s="101"/>
      <c r="H21" s="8"/>
      <c r="J21" s="102">
        <v>18</v>
      </c>
      <c r="K21" s="294"/>
      <c r="L21" s="295"/>
      <c r="M21" s="110"/>
      <c r="N21" s="100"/>
      <c r="O21" s="100"/>
      <c r="P21" s="101"/>
      <c r="Q21" s="8"/>
      <c r="S21" s="102">
        <v>18</v>
      </c>
      <c r="T21" s="294"/>
      <c r="U21" s="295"/>
      <c r="V21" s="110"/>
      <c r="W21" s="100"/>
      <c r="X21" s="100"/>
      <c r="Y21" s="101"/>
      <c r="Z21" s="8"/>
      <c r="AB21" s="102">
        <v>18</v>
      </c>
      <c r="AC21" s="294"/>
      <c r="AD21" s="295"/>
      <c r="AE21" s="110"/>
      <c r="AF21" s="100"/>
      <c r="AG21" s="100"/>
      <c r="AH21" s="101"/>
    </row>
    <row r="22" spans="1:34" ht="31.5" hidden="1" customHeight="1" x14ac:dyDescent="0.3">
      <c r="A22" s="102">
        <v>19</v>
      </c>
      <c r="B22" s="294"/>
      <c r="C22" s="295"/>
      <c r="D22" s="107"/>
      <c r="E22" s="104"/>
      <c r="F22" s="104"/>
      <c r="G22" s="105"/>
      <c r="H22" s="8"/>
      <c r="J22" s="102">
        <v>19</v>
      </c>
      <c r="K22" s="298"/>
      <c r="L22" s="299"/>
      <c r="M22" s="107"/>
      <c r="N22" s="104"/>
      <c r="O22" s="104"/>
      <c r="P22" s="105"/>
      <c r="Q22" s="8"/>
      <c r="S22" s="102">
        <v>19</v>
      </c>
      <c r="T22" s="298"/>
      <c r="U22" s="299"/>
      <c r="V22" s="107"/>
      <c r="W22" s="104"/>
      <c r="X22" s="104"/>
      <c r="Y22" s="105"/>
      <c r="Z22" s="8"/>
      <c r="AB22" s="102">
        <v>19</v>
      </c>
      <c r="AC22" s="298"/>
      <c r="AD22" s="299"/>
      <c r="AE22" s="107"/>
      <c r="AF22" s="104"/>
      <c r="AG22" s="104"/>
      <c r="AH22" s="105"/>
    </row>
    <row r="23" spans="1:34" ht="31.5" hidden="1" customHeight="1" thickBot="1" x14ac:dyDescent="0.35">
      <c r="A23" s="111">
        <v>20</v>
      </c>
      <c r="B23" s="294"/>
      <c r="C23" s="295"/>
      <c r="D23" s="112"/>
      <c r="E23" s="113"/>
      <c r="F23" s="113"/>
      <c r="G23" s="114"/>
      <c r="H23" s="8"/>
      <c r="J23" s="111">
        <v>20</v>
      </c>
      <c r="K23" s="300"/>
      <c r="L23" s="301"/>
      <c r="M23" s="112"/>
      <c r="N23" s="113"/>
      <c r="O23" s="113"/>
      <c r="P23" s="114"/>
      <c r="Q23" s="8"/>
      <c r="S23" s="111">
        <v>20</v>
      </c>
      <c r="T23" s="300"/>
      <c r="U23" s="301"/>
      <c r="V23" s="112"/>
      <c r="W23" s="113"/>
      <c r="X23" s="113"/>
      <c r="Y23" s="114"/>
      <c r="Z23" s="8"/>
      <c r="AB23" s="111">
        <v>20</v>
      </c>
      <c r="AC23" s="300"/>
      <c r="AD23" s="301"/>
      <c r="AE23" s="112"/>
      <c r="AF23" s="113"/>
      <c r="AG23" s="113"/>
      <c r="AH23" s="114"/>
    </row>
    <row r="24" spans="1:34" ht="33.75" customHeight="1" x14ac:dyDescent="0.4">
      <c r="A24" s="296" t="s">
        <v>115</v>
      </c>
      <c r="B24" s="296"/>
      <c r="C24" s="296"/>
      <c r="D24" s="297" t="s">
        <v>116</v>
      </c>
      <c r="E24" s="297"/>
      <c r="F24" s="297"/>
      <c r="J24" s="296" t="s">
        <v>115</v>
      </c>
      <c r="K24" s="296"/>
      <c r="L24" s="296"/>
      <c r="M24" s="297" t="s">
        <v>116</v>
      </c>
      <c r="N24" s="297"/>
      <c r="O24" s="297"/>
      <c r="S24" s="296" t="s">
        <v>115</v>
      </c>
      <c r="T24" s="296"/>
      <c r="U24" s="296"/>
      <c r="V24" s="297" t="s">
        <v>116</v>
      </c>
      <c r="W24" s="297"/>
      <c r="X24" s="297"/>
      <c r="AB24" s="296" t="s">
        <v>115</v>
      </c>
      <c r="AC24" s="296"/>
      <c r="AD24" s="296"/>
      <c r="AE24" s="297" t="s">
        <v>116</v>
      </c>
      <c r="AF24" s="297"/>
      <c r="AG24" s="297"/>
    </row>
    <row r="27" spans="1:34" x14ac:dyDescent="0.25">
      <c r="A27" t="s">
        <v>117</v>
      </c>
      <c r="B27" t="s">
        <v>118</v>
      </c>
      <c r="J27" t="s">
        <v>117</v>
      </c>
      <c r="K27" t="s">
        <v>118</v>
      </c>
      <c r="S27" t="s">
        <v>117</v>
      </c>
      <c r="T27" t="s">
        <v>118</v>
      </c>
      <c r="AB27" t="s">
        <v>117</v>
      </c>
      <c r="AC27" t="s">
        <v>118</v>
      </c>
    </row>
    <row r="28" spans="1:34" x14ac:dyDescent="0.25">
      <c r="A28">
        <f>'14 družstiev Pretek č. 1'!C6</f>
        <v>8</v>
      </c>
      <c r="B28" t="str">
        <f>'14 družstiev Pretek č. 1'!C5</f>
        <v>Gábor Papp</v>
      </c>
      <c r="C28" t="str">
        <f>'14 družstiev Pretek č. 1'!$B$5</f>
        <v>Galanta               RYPOMIX</v>
      </c>
      <c r="D28">
        <v>1</v>
      </c>
      <c r="E28" t="str">
        <f>VLOOKUP($D28,$A$28:$B$44,COLUMN($B$28:$B$44),0)</f>
        <v>Ján Kamenský</v>
      </c>
      <c r="F28" t="str">
        <f>VLOOKUP($D28,$A$28:$C$44,COLUMN($C$28:$C$44),0)</f>
        <v xml:space="preserve">Zvolen </v>
      </c>
      <c r="J28">
        <f>'14 družstiev Pretek č. 1'!F6</f>
        <v>13</v>
      </c>
      <c r="K28" t="str">
        <f>'14 družstiev Pretek č. 1'!F5</f>
        <v>Ladislav Ješ</v>
      </c>
      <c r="L28" t="str">
        <f>'14 družstiev Pretek č. 1'!$B$5</f>
        <v>Galanta               RYPOMIX</v>
      </c>
      <c r="M28">
        <v>1</v>
      </c>
      <c r="N28" t="str">
        <f>VLOOKUP($M28,$J$28:$K$44,COLUMN($B$28:$B$44),0)</f>
        <v>Peter Zborovjan</v>
      </c>
      <c r="O28" t="str">
        <f>VLOOKUP($M28,$J$28:$L$44,COLUMN($C$28:$C$44),0)</f>
        <v>Prešov B</v>
      </c>
      <c r="S28">
        <f>'14 družstiev Pretek č. 1'!I6</f>
        <v>7</v>
      </c>
      <c r="T28" t="str">
        <f>'14 družstiev Pretek č. 1'!I5</f>
        <v>Dávid Óvári</v>
      </c>
      <c r="U28" t="str">
        <f>'14 družstiev Pretek č. 1'!$B$5</f>
        <v>Galanta               RYPOMIX</v>
      </c>
      <c r="V28">
        <v>1</v>
      </c>
      <c r="W28" t="str">
        <f>VLOOKUP($V28,$S$28:$T$44,COLUMN($B$28:$B$44),0)</f>
        <v>Jaroslav Líška st.</v>
      </c>
      <c r="X28" t="str">
        <f>VLOOKUP($V28,$S$28:$U$44,COLUMN($C$28:$C$44),0)</f>
        <v>Lučenec</v>
      </c>
      <c r="AB28">
        <f>'14 družstiev Pretek č. 1'!L6</f>
        <v>7</v>
      </c>
      <c r="AC28" t="str">
        <f>'14 družstiev Pretek č. 1'!L5</f>
        <v>Kristián Óvári</v>
      </c>
      <c r="AD28" t="str">
        <f>'14 družstiev Pretek č. 1'!$B$5</f>
        <v>Galanta               RYPOMIX</v>
      </c>
      <c r="AE28">
        <v>1</v>
      </c>
      <c r="AF28" t="str">
        <f>VLOOKUP($AE28,$AB$28:$AC$44,COLUMN($B$28:$B$44),0)</f>
        <v>Róbert Repa</v>
      </c>
      <c r="AG28" t="str">
        <f>VLOOKUP($AE28,$AB$28:$AD$44,COLUMN($C$28:$C$44),0)</f>
        <v>Veľký Krtíš</v>
      </c>
    </row>
    <row r="29" spans="1:34" x14ac:dyDescent="0.25">
      <c r="A29">
        <f>'14 družstiev Pretek č. 1'!C8</f>
        <v>0</v>
      </c>
      <c r="B29">
        <f>'14 družstiev Pretek č. 1'!C7</f>
        <v>0</v>
      </c>
      <c r="C29" t="str">
        <f>'14 družstiev Pretek č. 1'!$B$7</f>
        <v>Humenné</v>
      </c>
      <c r="D29">
        <v>2</v>
      </c>
      <c r="E29" t="str">
        <f t="shared" ref="E29:E44" si="12">VLOOKUP($D29,$A$28:$B$44,COLUMN($B$28:$B$44),0)</f>
        <v>Marián Longauer</v>
      </c>
      <c r="F29" t="str">
        <f t="shared" ref="F29:F44" si="13">VLOOKUP($D29,$A$28:$C$44,COLUMN($C$28:$C$44),0)</f>
        <v>Prešov B</v>
      </c>
      <c r="J29">
        <f>'14 družstiev Pretek č. 1'!F8</f>
        <v>0</v>
      </c>
      <c r="K29">
        <f>'14 družstiev Pretek č. 1'!F7</f>
        <v>0</v>
      </c>
      <c r="L29" t="str">
        <f>'14 družstiev Pretek č. 1'!$B$7</f>
        <v>Humenné</v>
      </c>
      <c r="M29">
        <v>2</v>
      </c>
      <c r="N29" t="str">
        <f t="shared" ref="N29:N44" si="14">VLOOKUP($M29,$J$28:$K$44,COLUMN($B$28:$B$44),0)</f>
        <v>Slavomír Mihálik</v>
      </c>
      <c r="O29" t="str">
        <f t="shared" ref="O29:O44" si="15">VLOOKUP($M29,$J$28:$L$44,COLUMN($C$28:$C$44),0)</f>
        <v xml:space="preserve">Zvolen </v>
      </c>
      <c r="S29">
        <f>'14 družstiev Pretek č. 1'!I8</f>
        <v>0</v>
      </c>
      <c r="T29">
        <f>'14 družstiev Pretek č. 1'!I7</f>
        <v>0</v>
      </c>
      <c r="U29" t="str">
        <f>'14 družstiev Pretek č. 1'!$B$7</f>
        <v>Humenné</v>
      </c>
      <c r="V29">
        <v>2</v>
      </c>
      <c r="W29" t="str">
        <f t="shared" ref="W29:W44" si="16">VLOOKUP($V29,$S$28:$T$44,COLUMN($B$28:$B$44),0)</f>
        <v>Martin Valášek</v>
      </c>
      <c r="X29" t="str">
        <f t="shared" ref="X29:X44" si="17">VLOOKUP($V29,$S$28:$U$44,COLUMN($C$28:$C$44),0)</f>
        <v>Žilina                          Vagón klub</v>
      </c>
      <c r="AB29">
        <f>'14 družstiev Pretek č. 1'!L8</f>
        <v>0</v>
      </c>
      <c r="AC29">
        <f>'14 družstiev Pretek č. 1'!L7</f>
        <v>0</v>
      </c>
      <c r="AD29" t="str">
        <f>'14 družstiev Pretek č. 1'!$B$7</f>
        <v>Humenné</v>
      </c>
      <c r="AE29">
        <v>2</v>
      </c>
      <c r="AF29" t="str">
        <f t="shared" ref="AF29:AF44" si="18">VLOOKUP($AE29,$AB$28:$AC$44,COLUMN($B$28:$B$44),0)</f>
        <v>Milan Pavlovský</v>
      </c>
      <c r="AG29" t="str">
        <f t="shared" ref="AG29:AG44" si="19">VLOOKUP($AE29,$AB$28:$AD$44,COLUMN($C$28:$C$44),0)</f>
        <v xml:space="preserve">Zvolen </v>
      </c>
    </row>
    <row r="30" spans="1:34" x14ac:dyDescent="0.25">
      <c r="A30">
        <f>'14 družstiev Pretek č. 1'!C10</f>
        <v>12</v>
      </c>
      <c r="B30" t="str">
        <f>'14 družstiev Pretek č. 1'!C9</f>
        <v>Jozef Václavek</v>
      </c>
      <c r="C30" t="str">
        <f>'14 družstiev Pretek č. 1'!$B$9</f>
        <v>Lučenec</v>
      </c>
      <c r="D30">
        <v>3</v>
      </c>
      <c r="E30" t="str">
        <f t="shared" si="12"/>
        <v>Martin Maslo</v>
      </c>
      <c r="F30" t="str">
        <f t="shared" si="13"/>
        <v>Ružomberok</v>
      </c>
      <c r="J30">
        <f>'14 družstiev Pretek č. 1'!F10</f>
        <v>3</v>
      </c>
      <c r="K30" t="str">
        <f>'14 družstiev Pretek č. 1'!F9</f>
        <v>Ján Marcinek</v>
      </c>
      <c r="L30" t="str">
        <f>'14 družstiev Pretek č. 1'!$B$9</f>
        <v>Lučenec</v>
      </c>
      <c r="M30">
        <v>3</v>
      </c>
      <c r="N30" t="str">
        <f t="shared" si="14"/>
        <v>Ján Marcinek</v>
      </c>
      <c r="O30" t="str">
        <f t="shared" si="15"/>
        <v>Lučenec</v>
      </c>
      <c r="S30">
        <f>'14 družstiev Pretek č. 1'!I10</f>
        <v>1</v>
      </c>
      <c r="T30" t="str">
        <f>'14 družstiev Pretek č. 1'!I9</f>
        <v>Jaroslav Líška st.</v>
      </c>
      <c r="U30" t="str">
        <f>'14 družstiev Pretek č. 1'!$B$9</f>
        <v>Lučenec</v>
      </c>
      <c r="V30">
        <v>3</v>
      </c>
      <c r="W30" t="str">
        <f t="shared" si="16"/>
        <v>Ivan Cibulka</v>
      </c>
      <c r="X30" t="str">
        <f t="shared" si="17"/>
        <v>Šaľa                            Maver</v>
      </c>
      <c r="AB30">
        <f>'14 družstiev Pretek č. 1'!L10</f>
        <v>6</v>
      </c>
      <c r="AC30" t="str">
        <f>'14 družstiev Pretek č. 1'!L9</f>
        <v>Jaroslav Líška ml.</v>
      </c>
      <c r="AD30" t="str">
        <f>'14 družstiev Pretek č. 1'!$B$9</f>
        <v>Lučenec</v>
      </c>
      <c r="AE30">
        <v>3</v>
      </c>
      <c r="AF30" t="str">
        <f t="shared" si="18"/>
        <v>Marián Lisičan</v>
      </c>
      <c r="AG30" t="str">
        <f t="shared" si="19"/>
        <v>Nová Baňa</v>
      </c>
    </row>
    <row r="31" spans="1:34" x14ac:dyDescent="0.25">
      <c r="A31">
        <f>'14 družstiev Pretek č. 1'!C12</f>
        <v>4</v>
      </c>
      <c r="B31" t="str">
        <f>'14 družstiev Pretek č. 1'!C11</f>
        <v>Matej Buška</v>
      </c>
      <c r="C31" t="str">
        <f>'14 družstiev Pretek č. 1'!$B$11</f>
        <v>Nová Baňa</v>
      </c>
      <c r="D31">
        <v>4</v>
      </c>
      <c r="E31" t="str">
        <f t="shared" si="12"/>
        <v>Matej Buška</v>
      </c>
      <c r="F31" t="str">
        <f t="shared" si="13"/>
        <v>Nová Baňa</v>
      </c>
      <c r="J31">
        <f>'14 družstiev Pretek č. 1'!F12</f>
        <v>8</v>
      </c>
      <c r="K31" t="str">
        <f>'14 družstiev Pretek č. 1'!F11</f>
        <v>Peter Lisičan</v>
      </c>
      <c r="L31" t="str">
        <f>'14 družstiev Pretek č. 1'!$B$11</f>
        <v>Nová Baňa</v>
      </c>
      <c r="M31">
        <v>4</v>
      </c>
      <c r="N31" t="str">
        <f t="shared" si="14"/>
        <v>Ľuboslav Mihálik</v>
      </c>
      <c r="O31" t="str">
        <f t="shared" si="15"/>
        <v>Ružomberok</v>
      </c>
      <c r="S31">
        <f>'14 družstiev Pretek č. 1'!I12</f>
        <v>5</v>
      </c>
      <c r="T31" t="str">
        <f>'14 družstiev Pretek č. 1'!I11</f>
        <v>Radoslav Jakubík</v>
      </c>
      <c r="U31" t="str">
        <f>'14 družstiev Pretek č. 1'!$B$11</f>
        <v>Nová Baňa</v>
      </c>
      <c r="V31">
        <v>4</v>
      </c>
      <c r="W31" t="str">
        <f t="shared" si="16"/>
        <v>Radovan Máčaj</v>
      </c>
      <c r="X31" t="str">
        <f t="shared" si="17"/>
        <v>Bánovce nad Bebravou Drym Tim</v>
      </c>
      <c r="AB31">
        <f>'14 družstiev Pretek č. 1'!L12</f>
        <v>3</v>
      </c>
      <c r="AC31" t="str">
        <f>'14 družstiev Pretek č. 1'!L11</f>
        <v>Marián Lisičan</v>
      </c>
      <c r="AD31" t="str">
        <f>'14 družstiev Pretek č. 1'!$B$11</f>
        <v>Nová Baňa</v>
      </c>
      <c r="AE31">
        <v>4</v>
      </c>
      <c r="AF31" t="str">
        <f t="shared" si="18"/>
        <v>Marek Zborovjan</v>
      </c>
      <c r="AG31" t="str">
        <f t="shared" si="19"/>
        <v>Prešov B</v>
      </c>
    </row>
    <row r="32" spans="1:34" x14ac:dyDescent="0.25">
      <c r="A32">
        <f>'14 družstiev Pretek č. 1'!C14</f>
        <v>2</v>
      </c>
      <c r="B32" t="str">
        <f>'14 družstiev Pretek č. 1'!C13</f>
        <v>Marián Longauer</v>
      </c>
      <c r="C32" t="str">
        <f>'14 družstiev Pretek č. 1'!$B$13</f>
        <v>Prešov B</v>
      </c>
      <c r="D32">
        <v>5</v>
      </c>
      <c r="E32" t="str">
        <f t="shared" si="12"/>
        <v>Karol Leššo</v>
      </c>
      <c r="F32" t="str">
        <f t="shared" si="13"/>
        <v>Sabinov</v>
      </c>
      <c r="J32">
        <f>'14 družstiev Pretek č. 1'!F14</f>
        <v>1</v>
      </c>
      <c r="K32" t="str">
        <f>'14 družstiev Pretek č. 1'!F13</f>
        <v>Peter Zborovjan</v>
      </c>
      <c r="L32" t="str">
        <f>'14 družstiev Pretek č. 1'!$B$13</f>
        <v>Prešov B</v>
      </c>
      <c r="M32">
        <v>5</v>
      </c>
      <c r="N32" t="str">
        <f t="shared" si="14"/>
        <v>Pavol Rajtek</v>
      </c>
      <c r="O32" t="str">
        <f t="shared" si="15"/>
        <v>Žilina                          Vagón klub</v>
      </c>
      <c r="S32">
        <f>'14 družstiev Pretek č. 1'!I14</f>
        <v>8</v>
      </c>
      <c r="T32" t="str">
        <f>'14 družstiev Pretek č. 1'!I13</f>
        <v>Marek Rešetár</v>
      </c>
      <c r="U32" t="str">
        <f>'14 družstiev Pretek č. 1'!$B$13</f>
        <v>Prešov B</v>
      </c>
      <c r="V32">
        <v>5</v>
      </c>
      <c r="W32" t="str">
        <f t="shared" si="16"/>
        <v>Radoslav Jakubík</v>
      </c>
      <c r="X32" t="str">
        <f t="shared" si="17"/>
        <v>Nová Baňa</v>
      </c>
      <c r="AB32">
        <f>'14 družstiev Pretek č. 1'!L14</f>
        <v>4</v>
      </c>
      <c r="AC32" t="str">
        <f>'14 družstiev Pretek č. 1'!L13</f>
        <v>Marek Zborovjan</v>
      </c>
      <c r="AD32" t="str">
        <f>'14 družstiev Pretek č. 1'!$B$13</f>
        <v>Prešov B</v>
      </c>
      <c r="AE32">
        <v>5</v>
      </c>
      <c r="AF32" t="str">
        <f t="shared" si="18"/>
        <v>Maroš Cibulka</v>
      </c>
      <c r="AG32" t="str">
        <f t="shared" si="19"/>
        <v>Ružomberok</v>
      </c>
    </row>
    <row r="33" spans="1:33" x14ac:dyDescent="0.25">
      <c r="A33">
        <f>'14 družstiev Pretek č. 1'!C16</f>
        <v>3</v>
      </c>
      <c r="B33" t="str">
        <f>'14 družstiev Pretek č. 1'!C15</f>
        <v>Martin Maslo</v>
      </c>
      <c r="C33" t="str">
        <f>'14 družstiev Pretek č. 1'!$B$15</f>
        <v>Ružomberok</v>
      </c>
      <c r="D33">
        <v>6</v>
      </c>
      <c r="E33" t="str">
        <f t="shared" si="12"/>
        <v>Timotej Minárik</v>
      </c>
      <c r="F33" t="str">
        <f t="shared" si="13"/>
        <v>Šaľa                            Maver</v>
      </c>
      <c r="J33">
        <f>'14 družstiev Pretek č. 1'!F16</f>
        <v>4</v>
      </c>
      <c r="K33" t="str">
        <f>'14 družstiev Pretek č. 1'!F15</f>
        <v>Ľuboslav Mihálik</v>
      </c>
      <c r="L33" t="str">
        <f>'14 družstiev Pretek č. 1'!$B$15</f>
        <v>Ružomberok</v>
      </c>
      <c r="M33">
        <v>6</v>
      </c>
      <c r="N33" t="str">
        <f t="shared" si="14"/>
        <v>Bartolomej Fleischer</v>
      </c>
      <c r="O33" t="str">
        <f t="shared" si="15"/>
        <v>Veľké Kapušany         Maros Mix Tubertíny</v>
      </c>
      <c r="S33">
        <f>'14 družstiev Pretek č. 1'!I16</f>
        <v>10</v>
      </c>
      <c r="T33" t="str">
        <f>'14 družstiev Pretek č. 1'!I15</f>
        <v>Miroslav Kosmeľ</v>
      </c>
      <c r="U33" t="str">
        <f>'14 družstiev Pretek č. 1'!$B$15</f>
        <v>Ružomberok</v>
      </c>
      <c r="V33">
        <v>6</v>
      </c>
      <c r="W33" t="str">
        <f t="shared" si="16"/>
        <v>Michal Pacák</v>
      </c>
      <c r="X33" t="str">
        <f t="shared" si="17"/>
        <v>Spišská Nová Ves                      Spiš fish</v>
      </c>
      <c r="AB33">
        <f>'14 družstiev Pretek č. 1'!L16</f>
        <v>5</v>
      </c>
      <c r="AC33" t="str">
        <f>'14 družstiev Pretek č. 1'!L15</f>
        <v>Maroš Cibulka</v>
      </c>
      <c r="AD33" t="str">
        <f>'14 družstiev Pretek č. 1'!$B$15</f>
        <v>Ružomberok</v>
      </c>
      <c r="AE33">
        <v>6</v>
      </c>
      <c r="AF33" t="str">
        <f t="shared" si="18"/>
        <v>Jaroslav Líška ml.</v>
      </c>
      <c r="AG33" t="str">
        <f t="shared" si="19"/>
        <v>Lučenec</v>
      </c>
    </row>
    <row r="34" spans="1:33" x14ac:dyDescent="0.25">
      <c r="A34">
        <f>'14 družstiev Pretek č. 1'!C18</f>
        <v>5</v>
      </c>
      <c r="B34" t="str">
        <f>'14 družstiev Pretek č. 1'!C17</f>
        <v>Karol Leššo</v>
      </c>
      <c r="C34" t="str">
        <f>'14 družstiev Pretek č. 1'!$B$17</f>
        <v>Sabinov</v>
      </c>
      <c r="D34">
        <v>7</v>
      </c>
      <c r="E34" t="str">
        <f t="shared" si="12"/>
        <v>Karol Petőcz</v>
      </c>
      <c r="F34" t="str">
        <f t="shared" si="13"/>
        <v>Veľké Kapušany         Maros Mix Tubertíny</v>
      </c>
      <c r="J34">
        <f>'14 družstiev Pretek č. 1'!F18</f>
        <v>11</v>
      </c>
      <c r="K34" t="str">
        <f>'14 družstiev Pretek č. 1'!F17</f>
        <v>Július Forgáč st.</v>
      </c>
      <c r="L34" t="str">
        <f>'14 družstiev Pretek č. 1'!$B$17</f>
        <v>Sabinov</v>
      </c>
      <c r="M34">
        <v>7</v>
      </c>
      <c r="N34" t="str">
        <f t="shared" si="14"/>
        <v>Július Vlk</v>
      </c>
      <c r="O34" t="str">
        <f t="shared" si="15"/>
        <v>Spišská Nová Ves                      Spiš fish</v>
      </c>
      <c r="S34">
        <f>'14 družstiev Pretek č. 1'!I18</f>
        <v>9</v>
      </c>
      <c r="T34" t="str">
        <f>'14 družstiev Pretek č. 1'!I17</f>
        <v>Ján Matola</v>
      </c>
      <c r="U34" t="str">
        <f>'14 družstiev Pretek č. 1'!$B$17</f>
        <v>Sabinov</v>
      </c>
      <c r="V34">
        <v>7</v>
      </c>
      <c r="W34" t="str">
        <f t="shared" si="16"/>
        <v>Dávid Óvári</v>
      </c>
      <c r="X34" t="str">
        <f t="shared" si="17"/>
        <v>Galanta               RYPOMIX</v>
      </c>
      <c r="AB34">
        <f>'14 družstiev Pretek č. 1'!L18</f>
        <v>11</v>
      </c>
      <c r="AC34" t="str">
        <f>'14 družstiev Pretek č. 1'!L17</f>
        <v>Ľubomír Ivančík</v>
      </c>
      <c r="AD34" t="str">
        <f>'14 družstiev Pretek č. 1'!$B$17</f>
        <v>Sabinov</v>
      </c>
      <c r="AE34">
        <v>7</v>
      </c>
      <c r="AF34" t="str">
        <f t="shared" si="18"/>
        <v>Kristián Óvári</v>
      </c>
      <c r="AG34" t="str">
        <f t="shared" si="19"/>
        <v>Galanta               RYPOMIX</v>
      </c>
    </row>
    <row r="35" spans="1:33" x14ac:dyDescent="0.25">
      <c r="A35">
        <f>'14 družstiev Pretek č. 1'!C20</f>
        <v>13</v>
      </c>
      <c r="B35" t="str">
        <f>'14 družstiev Pretek č. 1'!C19</f>
        <v>Slavomír Oreško</v>
      </c>
      <c r="C35" t="str">
        <f>'14 družstiev Pretek č. 1'!$B$19</f>
        <v>Spišská Nová Ves                      Spiš fish</v>
      </c>
      <c r="D35">
        <v>8</v>
      </c>
      <c r="E35" t="str">
        <f t="shared" si="12"/>
        <v>Gábor Papp</v>
      </c>
      <c r="F35" t="str">
        <f t="shared" si="13"/>
        <v>Galanta               RYPOMIX</v>
      </c>
      <c r="J35">
        <f>'14 družstiev Pretek č. 1'!F20</f>
        <v>7</v>
      </c>
      <c r="K35" t="str">
        <f>'14 družstiev Pretek č. 1'!F19</f>
        <v>Július Vlk</v>
      </c>
      <c r="L35" t="str">
        <f>'14 družstiev Pretek č. 1'!$B$19</f>
        <v>Spišská Nová Ves                      Spiš fish</v>
      </c>
      <c r="M35">
        <v>8</v>
      </c>
      <c r="N35" t="str">
        <f t="shared" si="14"/>
        <v>Peter Lisičan</v>
      </c>
      <c r="O35" t="str">
        <f t="shared" si="15"/>
        <v>Nová Baňa</v>
      </c>
      <c r="S35">
        <f>'14 družstiev Pretek č. 1'!I20</f>
        <v>6</v>
      </c>
      <c r="T35" t="str">
        <f>'14 družstiev Pretek č. 1'!I19</f>
        <v>Michal Pacák</v>
      </c>
      <c r="U35" t="str">
        <f>'14 družstiev Pretek č. 1'!$B$19</f>
        <v>Spišská Nová Ves                      Spiš fish</v>
      </c>
      <c r="V35">
        <v>8</v>
      </c>
      <c r="W35" t="str">
        <f t="shared" si="16"/>
        <v>Marek Rešetár</v>
      </c>
      <c r="X35" t="str">
        <f t="shared" si="17"/>
        <v>Prešov B</v>
      </c>
      <c r="AB35">
        <f>'14 družstiev Pretek č. 1'!L20</f>
        <v>10</v>
      </c>
      <c r="AC35" t="str">
        <f>'14 družstiev Pretek č. 1'!L19</f>
        <v>Rastislav Staňa</v>
      </c>
      <c r="AD35" t="str">
        <f>'14 družstiev Pretek č. 1'!$B$19</f>
        <v>Spišská Nová Ves                      Spiš fish</v>
      </c>
      <c r="AE35">
        <v>8</v>
      </c>
      <c r="AF35" t="str">
        <f t="shared" si="18"/>
        <v>Karol Matyas</v>
      </c>
      <c r="AG35" t="str">
        <f t="shared" si="19"/>
        <v>Žilina                          Vagón klub</v>
      </c>
    </row>
    <row r="36" spans="1:33" x14ac:dyDescent="0.25">
      <c r="A36">
        <f>'14 družstiev Pretek č. 1'!C22</f>
        <v>6</v>
      </c>
      <c r="B36" t="str">
        <f>'14 družstiev Pretek č. 1'!C21</f>
        <v>Timotej Minárik</v>
      </c>
      <c r="C36" t="str">
        <f>'14 družstiev Pretek č. 1'!$B$21</f>
        <v>Šaľa                            Maver</v>
      </c>
      <c r="D36">
        <v>9</v>
      </c>
      <c r="E36" t="str">
        <f t="shared" si="12"/>
        <v>Martin Rajman</v>
      </c>
      <c r="F36" t="str">
        <f t="shared" si="13"/>
        <v>Žilina                          Vagón klub</v>
      </c>
      <c r="J36">
        <f>'14 družstiev Pretek č. 1'!F22</f>
        <v>9</v>
      </c>
      <c r="K36" t="str">
        <f>'14 družstiev Pretek č. 1'!F21</f>
        <v>Zdenko Tuška</v>
      </c>
      <c r="L36" t="str">
        <f>'14 družstiev Pretek č. 1'!$B$21</f>
        <v>Šaľa                            Maver</v>
      </c>
      <c r="M36">
        <v>9</v>
      </c>
      <c r="N36" t="str">
        <f t="shared" si="14"/>
        <v>Zdenko Tuška</v>
      </c>
      <c r="O36" t="str">
        <f t="shared" si="15"/>
        <v>Šaľa                            Maver</v>
      </c>
      <c r="S36">
        <f>'14 družstiev Pretek č. 1'!I22</f>
        <v>3</v>
      </c>
      <c r="T36" t="str">
        <f>'14 družstiev Pretek č. 1'!I21</f>
        <v>Ivan Cibulka</v>
      </c>
      <c r="U36" t="str">
        <f>'14 družstiev Pretek č. 1'!$B$21</f>
        <v>Šaľa                            Maver</v>
      </c>
      <c r="V36">
        <v>9</v>
      </c>
      <c r="W36" t="str">
        <f t="shared" si="16"/>
        <v>Ján Matola</v>
      </c>
      <c r="X36" t="str">
        <f t="shared" si="17"/>
        <v>Sabinov</v>
      </c>
      <c r="AB36">
        <f>'14 družstiev Pretek č. 1'!L22</f>
        <v>13</v>
      </c>
      <c r="AC36" t="str">
        <f>'14 družstiev Pretek č. 1'!L21</f>
        <v>Emil Raschman</v>
      </c>
      <c r="AD36" t="str">
        <f>'14 družstiev Pretek č. 1'!$B$21</f>
        <v>Šaľa                            Maver</v>
      </c>
      <c r="AE36">
        <v>9</v>
      </c>
      <c r="AF36" t="str">
        <f t="shared" si="18"/>
        <v>Martin Rusnák</v>
      </c>
      <c r="AG36" t="str">
        <f t="shared" si="19"/>
        <v>Veľké Kapušany         Maros Mix Tubertíny</v>
      </c>
    </row>
    <row r="37" spans="1:33" x14ac:dyDescent="0.25">
      <c r="A37">
        <f>'14 družstiev Pretek č. 1'!C24</f>
        <v>7</v>
      </c>
      <c r="B37" t="str">
        <f>'14 družstiev Pretek č. 1'!C23</f>
        <v>Karol Petőcz</v>
      </c>
      <c r="C37" t="str">
        <f>'14 družstiev Pretek č. 1'!$B$23</f>
        <v>Veľké Kapušany         Maros Mix Tubertíny</v>
      </c>
      <c r="D37">
        <v>10</v>
      </c>
      <c r="E37" t="str">
        <f t="shared" si="12"/>
        <v>Igor Krajčík</v>
      </c>
      <c r="F37" t="str">
        <f t="shared" si="13"/>
        <v>Bánovce nad Bebravou Drym Tim</v>
      </c>
      <c r="J37">
        <f>'14 družstiev Pretek č. 1'!F24</f>
        <v>6</v>
      </c>
      <c r="K37" t="str">
        <f>'14 družstiev Pretek č. 1'!F23</f>
        <v>Bartolomej Fleischer</v>
      </c>
      <c r="L37" t="str">
        <f>'14 družstiev Pretek č. 1'!$B$23</f>
        <v>Veľké Kapušany         Maros Mix Tubertíny</v>
      </c>
      <c r="M37">
        <v>10</v>
      </c>
      <c r="N37" t="str">
        <f t="shared" si="14"/>
        <v>Jaroslav Kanász</v>
      </c>
      <c r="O37" t="str">
        <f t="shared" si="15"/>
        <v>Veľký Krtíš</v>
      </c>
      <c r="S37">
        <f>'14 družstiev Pretek č. 1'!I24</f>
        <v>13</v>
      </c>
      <c r="T37" t="str">
        <f>'14 družstiev Pretek č. 1'!I23</f>
        <v>Peter Timko</v>
      </c>
      <c r="U37" t="str">
        <f>'14 družstiev Pretek č. 1'!$B$23</f>
        <v>Veľké Kapušany         Maros Mix Tubertíny</v>
      </c>
      <c r="V37">
        <v>10</v>
      </c>
      <c r="W37" t="str">
        <f t="shared" si="16"/>
        <v>Miroslav Kosmeľ</v>
      </c>
      <c r="X37" t="str">
        <f t="shared" si="17"/>
        <v>Ružomberok</v>
      </c>
      <c r="AB37">
        <f>'14 družstiev Pretek č. 1'!L24</f>
        <v>9</v>
      </c>
      <c r="AC37" t="str">
        <f>'14 družstiev Pretek č. 1'!L23</f>
        <v>Martin Rusnák</v>
      </c>
      <c r="AD37" t="str">
        <f>'14 družstiev Pretek č. 1'!$B$23</f>
        <v>Veľké Kapušany         Maros Mix Tubertíny</v>
      </c>
      <c r="AE37">
        <v>10</v>
      </c>
      <c r="AF37" t="str">
        <f t="shared" si="18"/>
        <v>Rastislav Staňa</v>
      </c>
      <c r="AG37" t="str">
        <f t="shared" si="19"/>
        <v>Spišská Nová Ves                      Spiš fish</v>
      </c>
    </row>
    <row r="38" spans="1:33" x14ac:dyDescent="0.25">
      <c r="A38">
        <f>'14 družstiev Pretek č. 1'!C26</f>
        <v>11</v>
      </c>
      <c r="B38" t="str">
        <f>'14 družstiev Pretek č. 1'!C25</f>
        <v>Marián Líškay</v>
      </c>
      <c r="C38" t="str">
        <f>'14 družstiev Pretek č. 1'!$B$25</f>
        <v>Veľký Krtíš</v>
      </c>
      <c r="D38">
        <v>11</v>
      </c>
      <c r="E38" t="str">
        <f t="shared" si="12"/>
        <v>Marián Líškay</v>
      </c>
      <c r="F38" t="str">
        <f t="shared" si="13"/>
        <v>Veľký Krtíš</v>
      </c>
      <c r="J38">
        <f>'14 družstiev Pretek č. 1'!F26</f>
        <v>10</v>
      </c>
      <c r="K38" t="str">
        <f>'14 družstiev Pretek č. 1'!F25</f>
        <v>Jaroslav Kanász</v>
      </c>
      <c r="L38" t="str">
        <f>'14 družstiev Pretek č. 1'!$B$25</f>
        <v>Veľký Krtíš</v>
      </c>
      <c r="M38">
        <v>11</v>
      </c>
      <c r="N38" t="str">
        <f t="shared" si="14"/>
        <v>Július Forgáč st.</v>
      </c>
      <c r="O38" t="str">
        <f t="shared" si="15"/>
        <v>Sabinov</v>
      </c>
      <c r="S38">
        <f>'14 družstiev Pretek č. 1'!I26</f>
        <v>11</v>
      </c>
      <c r="T38" t="str">
        <f>'14 družstiev Pretek č. 1'!I25</f>
        <v>Tomáš Hubočan</v>
      </c>
      <c r="U38" t="str">
        <f>'14 družstiev Pretek č. 1'!$B$25</f>
        <v>Veľký Krtíš</v>
      </c>
      <c r="V38">
        <v>11</v>
      </c>
      <c r="W38" t="str">
        <f t="shared" si="16"/>
        <v>Tomáš Hubočan</v>
      </c>
      <c r="X38" t="str">
        <f t="shared" si="17"/>
        <v>Veľký Krtíš</v>
      </c>
      <c r="AB38">
        <f>'14 družstiev Pretek č. 1'!L26</f>
        <v>1</v>
      </c>
      <c r="AC38" t="str">
        <f>'14 družstiev Pretek č. 1'!L25</f>
        <v>Róbert Repa</v>
      </c>
      <c r="AD38" t="str">
        <f>'14 družstiev Pretek č. 1'!$B$25</f>
        <v>Veľký Krtíš</v>
      </c>
      <c r="AE38">
        <v>11</v>
      </c>
      <c r="AF38" t="str">
        <f t="shared" si="18"/>
        <v>Ľubomír Ivančík</v>
      </c>
      <c r="AG38" t="str">
        <f t="shared" si="19"/>
        <v>Sabinov</v>
      </c>
    </row>
    <row r="39" spans="1:33" x14ac:dyDescent="0.25">
      <c r="A39">
        <f>'14 družstiev Pretek č. 1'!C28</f>
        <v>1</v>
      </c>
      <c r="B39" t="str">
        <f>'14 družstiev Pretek č. 1'!C27</f>
        <v>Ján Kamenský</v>
      </c>
      <c r="C39" t="str">
        <f>'14 družstiev Pretek č. 1'!$B$27</f>
        <v xml:space="preserve">Zvolen </v>
      </c>
      <c r="D39">
        <v>12</v>
      </c>
      <c r="E39" t="str">
        <f t="shared" si="12"/>
        <v>Jozef Václavek</v>
      </c>
      <c r="F39" t="str">
        <f t="shared" si="13"/>
        <v>Lučenec</v>
      </c>
      <c r="J39">
        <f>'14 družstiev Pretek č. 1'!F28</f>
        <v>2</v>
      </c>
      <c r="K39" t="str">
        <f>'14 družstiev Pretek č. 1'!F27</f>
        <v>Slavomír Mihálik</v>
      </c>
      <c r="L39" t="str">
        <f>'14 družstiev Pretek č. 1'!$B$27</f>
        <v xml:space="preserve">Zvolen </v>
      </c>
      <c r="M39">
        <v>12</v>
      </c>
      <c r="N39" t="str">
        <f t="shared" si="14"/>
        <v>Martin Petrulák</v>
      </c>
      <c r="O39" t="str">
        <f t="shared" si="15"/>
        <v>Bánovce nad Bebravou Drym Tim</v>
      </c>
      <c r="S39">
        <f>'14 družstiev Pretek č. 1'!I28</f>
        <v>12</v>
      </c>
      <c r="T39" t="str">
        <f>'14 družstiev Pretek č. 1'!I27</f>
        <v>Eva Jančošková</v>
      </c>
      <c r="U39" t="str">
        <f>'14 družstiev Pretek č. 1'!$B$27</f>
        <v xml:space="preserve">Zvolen </v>
      </c>
      <c r="V39">
        <v>12</v>
      </c>
      <c r="W39" t="str">
        <f t="shared" si="16"/>
        <v>Eva Jančošková</v>
      </c>
      <c r="X39" t="str">
        <f t="shared" si="17"/>
        <v xml:space="preserve">Zvolen </v>
      </c>
      <c r="AB39">
        <f>'14 družstiev Pretek č. 1'!L28</f>
        <v>2</v>
      </c>
      <c r="AC39" t="str">
        <f>'14 družstiev Pretek č. 1'!L27</f>
        <v>Milan Pavlovský</v>
      </c>
      <c r="AD39" t="str">
        <f>'14 družstiev Pretek č. 1'!$B$27</f>
        <v xml:space="preserve">Zvolen </v>
      </c>
      <c r="AE39">
        <v>12</v>
      </c>
      <c r="AF39" t="str">
        <f t="shared" si="18"/>
        <v>Michal Demčák</v>
      </c>
      <c r="AG39" t="str">
        <f t="shared" si="19"/>
        <v>Bánovce nad Bebravou Drym Tim</v>
      </c>
    </row>
    <row r="40" spans="1:33" x14ac:dyDescent="0.25">
      <c r="A40">
        <f>'14 družstiev Pretek č. 1'!C30</f>
        <v>9</v>
      </c>
      <c r="B40" t="str">
        <f>'14 družstiev Pretek č. 1'!C29</f>
        <v>Martin Rajman</v>
      </c>
      <c r="C40" t="str">
        <f>'14 družstiev Pretek č. 1'!$B$29</f>
        <v>Žilina                          Vagón klub</v>
      </c>
      <c r="D40">
        <v>13</v>
      </c>
      <c r="E40" t="str">
        <f t="shared" si="12"/>
        <v>Slavomír Oreško</v>
      </c>
      <c r="F40" t="str">
        <f t="shared" si="13"/>
        <v>Spišská Nová Ves                      Spiš fish</v>
      </c>
      <c r="J40">
        <f>'14 družstiev Pretek č. 1'!F30</f>
        <v>5</v>
      </c>
      <c r="K40" t="str">
        <f>'14 družstiev Pretek č. 1'!F29</f>
        <v>Pavol Rajtek</v>
      </c>
      <c r="L40" t="str">
        <f>'14 družstiev Pretek č. 1'!$B$29</f>
        <v>Žilina                          Vagón klub</v>
      </c>
      <c r="M40">
        <v>13</v>
      </c>
      <c r="N40" t="str">
        <f t="shared" si="14"/>
        <v>Ladislav Ješ</v>
      </c>
      <c r="O40" t="str">
        <f t="shared" si="15"/>
        <v>Galanta               RYPOMIX</v>
      </c>
      <c r="S40">
        <f>'14 družstiev Pretek č. 1'!I30</f>
        <v>2</v>
      </c>
      <c r="T40" t="str">
        <f>'14 družstiev Pretek č. 1'!I29</f>
        <v>Martin Valášek</v>
      </c>
      <c r="U40" t="str">
        <f>'14 družstiev Pretek č. 1'!$B$29</f>
        <v>Žilina                          Vagón klub</v>
      </c>
      <c r="V40">
        <v>13</v>
      </c>
      <c r="W40" t="str">
        <f t="shared" si="16"/>
        <v>Peter Timko</v>
      </c>
      <c r="X40" t="str">
        <f t="shared" si="17"/>
        <v>Veľké Kapušany         Maros Mix Tubertíny</v>
      </c>
      <c r="AB40">
        <f>'14 družstiev Pretek č. 1'!L30</f>
        <v>8</v>
      </c>
      <c r="AC40" t="str">
        <f>'14 družstiev Pretek č. 1'!L29</f>
        <v>Karol Matyas</v>
      </c>
      <c r="AD40" t="str">
        <f>'14 družstiev Pretek č. 1'!$B$29</f>
        <v>Žilina                          Vagón klub</v>
      </c>
      <c r="AE40">
        <v>13</v>
      </c>
      <c r="AF40" t="str">
        <f t="shared" si="18"/>
        <v>Emil Raschman</v>
      </c>
      <c r="AG40" t="str">
        <f t="shared" si="19"/>
        <v>Šaľa                            Maver</v>
      </c>
    </row>
    <row r="41" spans="1:33" x14ac:dyDescent="0.25">
      <c r="A41">
        <f>'14 družstiev Pretek č. 1'!C32</f>
        <v>10</v>
      </c>
      <c r="B41" t="str">
        <f>'14 družstiev Pretek č. 1'!C31</f>
        <v>Igor Krajčík</v>
      </c>
      <c r="C41" t="str">
        <f>'14 družstiev Pretek č. 1'!$B$31</f>
        <v>Bánovce nad Bebravou Drym Tim</v>
      </c>
      <c r="D41">
        <v>14</v>
      </c>
      <c r="E41" t="e">
        <f t="shared" si="12"/>
        <v>#N/A</v>
      </c>
      <c r="F41" t="e">
        <f t="shared" si="13"/>
        <v>#N/A</v>
      </c>
      <c r="J41">
        <f>'14 družstiev Pretek č. 1'!F32</f>
        <v>12</v>
      </c>
      <c r="K41" t="str">
        <f>'14 družstiev Pretek č. 1'!F31</f>
        <v>Martin Petrulák</v>
      </c>
      <c r="L41" t="str">
        <f>'14 družstiev Pretek č. 1'!$B$31</f>
        <v>Bánovce nad Bebravou Drym Tim</v>
      </c>
      <c r="M41">
        <v>14</v>
      </c>
      <c r="N41" t="e">
        <f t="shared" si="14"/>
        <v>#N/A</v>
      </c>
      <c r="O41" t="e">
        <f t="shared" si="15"/>
        <v>#N/A</v>
      </c>
      <c r="S41">
        <f>'14 družstiev Pretek č. 1'!I32</f>
        <v>4</v>
      </c>
      <c r="T41" t="str">
        <f>'14 družstiev Pretek č. 1'!I31</f>
        <v>Radovan Máčaj</v>
      </c>
      <c r="U41" t="str">
        <f>'14 družstiev Pretek č. 1'!$B$31</f>
        <v>Bánovce nad Bebravou Drym Tim</v>
      </c>
      <c r="V41">
        <v>14</v>
      </c>
      <c r="W41" t="e">
        <f t="shared" si="16"/>
        <v>#N/A</v>
      </c>
      <c r="X41" t="e">
        <f t="shared" si="17"/>
        <v>#N/A</v>
      </c>
      <c r="AB41">
        <f>'14 družstiev Pretek č. 1'!L32</f>
        <v>12</v>
      </c>
      <c r="AC41" t="str">
        <f>'14 družstiev Pretek č. 1'!L31</f>
        <v>Michal Demčák</v>
      </c>
      <c r="AD41" t="str">
        <f>'14 družstiev Pretek č. 1'!$B$31</f>
        <v>Bánovce nad Bebravou Drym Tim</v>
      </c>
      <c r="AE41">
        <v>14</v>
      </c>
      <c r="AF41" t="e">
        <f t="shared" si="18"/>
        <v>#N/A</v>
      </c>
      <c r="AG41" t="e">
        <f t="shared" si="19"/>
        <v>#N/A</v>
      </c>
    </row>
    <row r="42" spans="1:33" hidden="1" x14ac:dyDescent="0.25">
      <c r="A42">
        <f>'14 družstiev Pretek č. 1'!C34</f>
        <v>15</v>
      </c>
      <c r="B42" t="str">
        <f>'14 družstiev Pretek č. 1'!C33</f>
        <v>aa</v>
      </c>
      <c r="C42" t="str">
        <f>'14 družstiev Pretek č. 1'!$B$33</f>
        <v>Jednotlivci I</v>
      </c>
      <c r="D42">
        <v>15</v>
      </c>
      <c r="E42" t="str">
        <f t="shared" si="12"/>
        <v>aa</v>
      </c>
      <c r="F42" t="str">
        <f t="shared" si="13"/>
        <v>Jednotlivci I</v>
      </c>
      <c r="J42">
        <f>'14 družstiev Pretek č. 1'!F34</f>
        <v>15</v>
      </c>
      <c r="K42" t="str">
        <f>'14 družstiev Pretek č. 1'!F33</f>
        <v>ab</v>
      </c>
      <c r="L42" t="str">
        <f>'14 družstiev Pretek č. 1'!$B$33</f>
        <v>Jednotlivci I</v>
      </c>
      <c r="M42">
        <v>15</v>
      </c>
      <c r="N42" t="str">
        <f t="shared" si="14"/>
        <v>ab</v>
      </c>
      <c r="O42" t="str">
        <f t="shared" si="15"/>
        <v>Jednotlivci I</v>
      </c>
      <c r="S42">
        <f>'14 družstiev Pretek č. 1'!I34</f>
        <v>15</v>
      </c>
      <c r="T42" t="str">
        <f>'14 družstiev Pretek č. 1'!I33</f>
        <v>ac</v>
      </c>
      <c r="U42" t="str">
        <f>'14 družstiev Pretek č. 1'!$B$33</f>
        <v>Jednotlivci I</v>
      </c>
      <c r="V42">
        <v>15</v>
      </c>
      <c r="W42" t="str">
        <f t="shared" si="16"/>
        <v>ac</v>
      </c>
      <c r="X42" t="str">
        <f t="shared" si="17"/>
        <v>Jednotlivci I</v>
      </c>
      <c r="AB42">
        <f>'14 družstiev Pretek č. 1'!L34</f>
        <v>15</v>
      </c>
      <c r="AC42" t="str">
        <f>'14 družstiev Pretek č. 1'!L33</f>
        <v>ad</v>
      </c>
      <c r="AD42" t="str">
        <f>'14 družstiev Pretek č. 1'!$B$33</f>
        <v>Jednotlivci I</v>
      </c>
      <c r="AE42">
        <v>15</v>
      </c>
      <c r="AF42" t="str">
        <f t="shared" si="18"/>
        <v>ad</v>
      </c>
      <c r="AG42" t="str">
        <f t="shared" si="19"/>
        <v>Jednotlivci I</v>
      </c>
    </row>
    <row r="43" spans="1:33" hidden="1" x14ac:dyDescent="0.25">
      <c r="A43">
        <f>'14 družstiev Pretek č. 1'!C36</f>
        <v>16</v>
      </c>
      <c r="B43" t="str">
        <f>'14 družstiev Pretek č. 1'!C35</f>
        <v>ba</v>
      </c>
      <c r="C43" t="str">
        <f>'14 družstiev Pretek č. 1'!$B$35</f>
        <v>Jednotlivci II</v>
      </c>
      <c r="D43">
        <v>16</v>
      </c>
      <c r="E43" t="str">
        <f t="shared" si="12"/>
        <v>ba</v>
      </c>
      <c r="F43" t="str">
        <f t="shared" si="13"/>
        <v>Jednotlivci II</v>
      </c>
      <c r="J43">
        <f>'14 družstiev Pretek č. 1'!F36</f>
        <v>16</v>
      </c>
      <c r="K43" t="str">
        <f>'14 družstiev Pretek č. 1'!F35</f>
        <v>bb</v>
      </c>
      <c r="L43" t="str">
        <f>'14 družstiev Pretek č. 1'!$B$35</f>
        <v>Jednotlivci II</v>
      </c>
      <c r="M43">
        <v>16</v>
      </c>
      <c r="N43" t="str">
        <f t="shared" si="14"/>
        <v>bb</v>
      </c>
      <c r="O43" t="str">
        <f t="shared" si="15"/>
        <v>Jednotlivci II</v>
      </c>
      <c r="S43">
        <f>'14 družstiev Pretek č. 1'!I36</f>
        <v>16</v>
      </c>
      <c r="T43" t="str">
        <f>'14 družstiev Pretek č. 1'!I35</f>
        <v>bc</v>
      </c>
      <c r="U43" t="str">
        <f>'14 družstiev Pretek č. 1'!$B$35</f>
        <v>Jednotlivci II</v>
      </c>
      <c r="V43">
        <v>16</v>
      </c>
      <c r="W43" t="str">
        <f t="shared" si="16"/>
        <v>bc</v>
      </c>
      <c r="X43" t="str">
        <f t="shared" si="17"/>
        <v>Jednotlivci II</v>
      </c>
      <c r="AB43">
        <f>'14 družstiev Pretek č. 1'!L36</f>
        <v>16</v>
      </c>
      <c r="AC43" t="str">
        <f>'14 družstiev Pretek č. 1'!L35</f>
        <v>bd</v>
      </c>
      <c r="AD43" t="str">
        <f>'14 družstiev Pretek č. 1'!$B$35</f>
        <v>Jednotlivci II</v>
      </c>
      <c r="AE43">
        <v>16</v>
      </c>
      <c r="AF43" t="str">
        <f t="shared" si="18"/>
        <v>bd</v>
      </c>
      <c r="AG43" t="str">
        <f t="shared" si="19"/>
        <v>Jednotlivci II</v>
      </c>
    </row>
    <row r="44" spans="1:33" hidden="1" x14ac:dyDescent="0.25">
      <c r="A44">
        <f>'14 družstiev Pretek č. 1'!C38</f>
        <v>17</v>
      </c>
      <c r="B44" t="str">
        <f>'14 družstiev Pretek č. 1'!C37</f>
        <v>ca</v>
      </c>
      <c r="C44" t="str">
        <f>'14 družstiev Pretek č. 1'!$B$37</f>
        <v>Jednotlivci III</v>
      </c>
      <c r="D44">
        <v>17</v>
      </c>
      <c r="E44" t="str">
        <f t="shared" si="12"/>
        <v>ca</v>
      </c>
      <c r="F44" t="str">
        <f t="shared" si="13"/>
        <v>Jednotlivci III</v>
      </c>
      <c r="J44">
        <f>'14 družstiev Pretek č. 1'!F38</f>
        <v>17</v>
      </c>
      <c r="K44" t="str">
        <f>'14 družstiev Pretek č. 1'!F37</f>
        <v>cb</v>
      </c>
      <c r="L44" t="str">
        <f>'14 družstiev Pretek č. 1'!$B$37</f>
        <v>Jednotlivci III</v>
      </c>
      <c r="M44">
        <v>17</v>
      </c>
      <c r="N44" t="str">
        <f t="shared" si="14"/>
        <v>cb</v>
      </c>
      <c r="O44" t="str">
        <f t="shared" si="15"/>
        <v>Jednotlivci III</v>
      </c>
      <c r="S44">
        <f>'14 družstiev Pretek č. 1'!I38</f>
        <v>17</v>
      </c>
      <c r="T44" t="str">
        <f>'14 družstiev Pretek č. 1'!I37</f>
        <v>cc</v>
      </c>
      <c r="U44" t="str">
        <f>'14 družstiev Pretek č. 1'!$B$37</f>
        <v>Jednotlivci III</v>
      </c>
      <c r="V44">
        <v>17</v>
      </c>
      <c r="W44" t="str">
        <f t="shared" si="16"/>
        <v>cc</v>
      </c>
      <c r="X44" t="str">
        <f t="shared" si="17"/>
        <v>Jednotlivci III</v>
      </c>
      <c r="AB44">
        <f>'14 družstiev Pretek č. 1'!L38</f>
        <v>17</v>
      </c>
      <c r="AC44" t="str">
        <f>'14 družstiev Pretek č. 1'!L37</f>
        <v>cd</v>
      </c>
      <c r="AD44" t="str">
        <f>'14 družstiev Pretek č. 1'!$B$37</f>
        <v>Jednotlivci III</v>
      </c>
      <c r="AE44">
        <v>17</v>
      </c>
      <c r="AF44" t="str">
        <f t="shared" si="18"/>
        <v>cd</v>
      </c>
      <c r="AG44" t="str">
        <f t="shared" si="19"/>
        <v>Jednotlivci III</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ageMargins left="0.19685039370078741" right="0.19685039370078741" top="0.74803149606299213" bottom="0.74803149606299213" header="0.31496062992125984" footer="0.31496062992125984"/>
  <pageSetup paperSize="9" scale="80" orientation="portrait" r:id="rId1"/>
  <colBreaks count="2" manualBreakCount="2">
    <brk id="8" max="23" man="1"/>
    <brk id="17" max="23"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6"/>
  <dimension ref="A1:AH44"/>
  <sheetViews>
    <sheetView topLeftCell="B1" zoomScaleNormal="100" workbookViewId="0">
      <selection activeCell="A18" sqref="A18:XFD23"/>
    </sheetView>
  </sheetViews>
  <sheetFormatPr defaultRowHeight="13.2" x14ac:dyDescent="0.25"/>
  <cols>
    <col min="1" max="1" width="9.33203125" bestFit="1" customWidth="1"/>
    <col min="2" max="2" width="15.6640625" bestFit="1" customWidth="1"/>
    <col min="3" max="3" width="26.6640625" bestFit="1" customWidth="1"/>
    <col min="4" max="4" width="30.5546875" bestFit="1" customWidth="1"/>
    <col min="5" max="5" width="15.6640625" bestFit="1" customWidth="1"/>
    <col min="6" max="6" width="15.44140625" bestFit="1" customWidth="1"/>
    <col min="10" max="10" width="9.33203125" bestFit="1" customWidth="1"/>
    <col min="11" max="11" width="15.6640625" bestFit="1" customWidth="1"/>
    <col min="12" max="12" width="26.6640625" bestFit="1" customWidth="1"/>
    <col min="13" max="13" width="30.5546875" bestFit="1" customWidth="1"/>
    <col min="14" max="14" width="15.5546875" bestFit="1" customWidth="1"/>
    <col min="20" max="20" width="15.5546875" bestFit="1" customWidth="1"/>
    <col min="21" max="21" width="26.6640625" bestFit="1" customWidth="1"/>
    <col min="22" max="22" width="30.44140625" bestFit="1" customWidth="1"/>
    <col min="23" max="23" width="15.5546875" bestFit="1" customWidth="1"/>
    <col min="29" max="29" width="15.5546875" bestFit="1" customWidth="1"/>
    <col min="30" max="30" width="26.6640625" bestFit="1" customWidth="1"/>
    <col min="31" max="31" width="30.44140625" bestFit="1" customWidth="1"/>
    <col min="32" max="32" width="15.5546875" bestFit="1" customWidth="1"/>
  </cols>
  <sheetData>
    <row r="1" spans="1:34" ht="45" customHeight="1" x14ac:dyDescent="0.25">
      <c r="A1" s="90"/>
      <c r="B1" s="289" t="s">
        <v>132</v>
      </c>
      <c r="C1" s="289"/>
      <c r="D1" s="289"/>
      <c r="E1" s="289"/>
      <c r="F1" s="289"/>
      <c r="G1" s="290"/>
      <c r="H1" s="86"/>
      <c r="J1" s="90"/>
      <c r="K1" s="289" t="s">
        <v>135</v>
      </c>
      <c r="L1" s="289"/>
      <c r="M1" s="289"/>
      <c r="N1" s="289"/>
      <c r="O1" s="289"/>
      <c r="P1" s="290"/>
      <c r="Q1" s="86"/>
      <c r="S1" s="90"/>
      <c r="T1" s="289" t="s">
        <v>134</v>
      </c>
      <c r="U1" s="289"/>
      <c r="V1" s="289"/>
      <c r="W1" s="289"/>
      <c r="X1" s="289"/>
      <c r="Y1" s="290"/>
      <c r="Z1" s="86"/>
      <c r="AB1" s="90"/>
      <c r="AC1" s="289" t="s">
        <v>133</v>
      </c>
      <c r="AD1" s="289"/>
      <c r="AE1" s="289"/>
      <c r="AF1" s="289"/>
      <c r="AG1" s="289"/>
      <c r="AH1" s="290"/>
    </row>
    <row r="2" spans="1:34" ht="45" customHeight="1" thickBot="1" x14ac:dyDescent="0.3">
      <c r="A2" s="91"/>
      <c r="B2" s="291" t="s">
        <v>265</v>
      </c>
      <c r="C2" s="291"/>
      <c r="D2" s="291"/>
      <c r="E2" s="285" t="s">
        <v>266</v>
      </c>
      <c r="F2" s="285"/>
      <c r="G2" s="286"/>
      <c r="H2" s="92"/>
      <c r="J2" s="91"/>
      <c r="K2" s="291" t="s">
        <v>267</v>
      </c>
      <c r="L2" s="291"/>
      <c r="M2" s="291"/>
      <c r="N2" s="285" t="s">
        <v>266</v>
      </c>
      <c r="O2" s="285"/>
      <c r="P2" s="286"/>
      <c r="Q2" s="92"/>
      <c r="S2" s="91"/>
      <c r="T2" s="291" t="s">
        <v>265</v>
      </c>
      <c r="U2" s="291"/>
      <c r="V2" s="291"/>
      <c r="W2" s="285" t="s">
        <v>266</v>
      </c>
      <c r="X2" s="285"/>
      <c r="Y2" s="286"/>
      <c r="Z2" s="92"/>
      <c r="AB2" s="91"/>
      <c r="AC2" s="291" t="s">
        <v>267</v>
      </c>
      <c r="AD2" s="291"/>
      <c r="AE2" s="291"/>
      <c r="AF2" s="285" t="s">
        <v>268</v>
      </c>
      <c r="AG2" s="285"/>
      <c r="AH2" s="286"/>
    </row>
    <row r="3" spans="1:34" ht="24.9" customHeight="1" thickBot="1" x14ac:dyDescent="0.3">
      <c r="A3" s="93" t="s">
        <v>109</v>
      </c>
      <c r="B3" s="287" t="s">
        <v>110</v>
      </c>
      <c r="C3" s="288"/>
      <c r="D3" s="94" t="s">
        <v>111</v>
      </c>
      <c r="E3" s="95" t="s">
        <v>112</v>
      </c>
      <c r="F3" s="95" t="s">
        <v>113</v>
      </c>
      <c r="G3" s="96" t="s">
        <v>114</v>
      </c>
      <c r="H3" s="97"/>
      <c r="J3" s="93" t="s">
        <v>109</v>
      </c>
      <c r="K3" s="287" t="s">
        <v>110</v>
      </c>
      <c r="L3" s="288"/>
      <c r="M3" s="94" t="s">
        <v>111</v>
      </c>
      <c r="N3" s="95" t="s">
        <v>112</v>
      </c>
      <c r="O3" s="95" t="s">
        <v>113</v>
      </c>
      <c r="P3" s="96" t="s">
        <v>114</v>
      </c>
      <c r="Q3" s="97"/>
      <c r="S3" s="93" t="s">
        <v>109</v>
      </c>
      <c r="T3" s="287" t="s">
        <v>110</v>
      </c>
      <c r="U3" s="288"/>
      <c r="V3" s="94" t="s">
        <v>111</v>
      </c>
      <c r="W3" s="95" t="s">
        <v>112</v>
      </c>
      <c r="X3" s="95" t="s">
        <v>113</v>
      </c>
      <c r="Y3" s="96" t="s">
        <v>114</v>
      </c>
      <c r="Z3" s="97"/>
      <c r="AB3" s="93" t="s">
        <v>109</v>
      </c>
      <c r="AC3" s="287" t="s">
        <v>110</v>
      </c>
      <c r="AD3" s="288"/>
      <c r="AE3" s="94" t="s">
        <v>111</v>
      </c>
      <c r="AF3" s="95" t="s">
        <v>112</v>
      </c>
      <c r="AG3" s="95" t="s">
        <v>113</v>
      </c>
      <c r="AH3" s="96" t="s">
        <v>114</v>
      </c>
    </row>
    <row r="4" spans="1:34" ht="45" customHeight="1" thickTop="1" x14ac:dyDescent="0.35">
      <c r="A4" s="98">
        <v>1</v>
      </c>
      <c r="B4" s="302" t="str">
        <f t="shared" ref="B4:B15" si="0">E28</f>
        <v>Marián Líškay</v>
      </c>
      <c r="C4" s="303"/>
      <c r="D4" s="99" t="str">
        <f t="shared" ref="D4:D20" si="1">F28</f>
        <v>Veľký Krtíš</v>
      </c>
      <c r="E4" s="100"/>
      <c r="F4" s="100"/>
      <c r="G4" s="101"/>
      <c r="H4" s="8"/>
      <c r="J4" s="98">
        <v>1</v>
      </c>
      <c r="K4" s="302" t="str">
        <f t="shared" ref="K4:K15" si="2">N28</f>
        <v>Jaroslav Kanász</v>
      </c>
      <c r="L4" s="303"/>
      <c r="M4" s="99" t="str">
        <f t="shared" ref="M4:M20" si="3">O28</f>
        <v>Veľký Krtíš</v>
      </c>
      <c r="N4" s="100"/>
      <c r="O4" s="100"/>
      <c r="P4" s="101"/>
      <c r="Q4" s="8"/>
      <c r="S4" s="98">
        <v>1</v>
      </c>
      <c r="T4" s="302" t="str">
        <f t="shared" ref="T4:T15" si="4">W28</f>
        <v>Martin Rusnák</v>
      </c>
      <c r="U4" s="303"/>
      <c r="V4" s="99" t="str">
        <f t="shared" ref="V4:V20" si="5">X28</f>
        <v>Veľké Kapušany         Maros Mix Tubertíny</v>
      </c>
      <c r="W4" s="100"/>
      <c r="X4" s="100"/>
      <c r="Y4" s="101"/>
      <c r="Z4" s="8"/>
      <c r="AB4" s="98">
        <v>1</v>
      </c>
      <c r="AC4" s="302" t="str">
        <f t="shared" ref="AC4:AC15" si="6">AF28</f>
        <v>Marek Zborovjan</v>
      </c>
      <c r="AD4" s="303"/>
      <c r="AE4" s="99" t="str">
        <f t="shared" ref="AE4:AE20" si="7">AG28</f>
        <v>Prešov B</v>
      </c>
      <c r="AF4" s="100"/>
      <c r="AG4" s="100"/>
      <c r="AH4" s="101"/>
    </row>
    <row r="5" spans="1:34" ht="45" customHeight="1" x14ac:dyDescent="0.35">
      <c r="A5" s="102">
        <v>2</v>
      </c>
      <c r="B5" s="304" t="str">
        <f t="shared" si="0"/>
        <v>Ladislav Ješ</v>
      </c>
      <c r="C5" s="305"/>
      <c r="D5" s="103" t="str">
        <f t="shared" si="1"/>
        <v>Galanta               RYPOMIX</v>
      </c>
      <c r="E5" s="104"/>
      <c r="F5" s="104"/>
      <c r="G5" s="105"/>
      <c r="H5" s="8"/>
      <c r="J5" s="102">
        <v>2</v>
      </c>
      <c r="K5" s="304" t="str">
        <f t="shared" si="2"/>
        <v>Pavol Rajtek</v>
      </c>
      <c r="L5" s="305"/>
      <c r="M5" s="103" t="str">
        <f t="shared" si="3"/>
        <v>Žilina                          Vagón klub</v>
      </c>
      <c r="N5" s="104"/>
      <c r="O5" s="104"/>
      <c r="P5" s="105"/>
      <c r="Q5" s="8"/>
      <c r="S5" s="102">
        <v>2</v>
      </c>
      <c r="T5" s="304" t="str">
        <f t="shared" si="4"/>
        <v>Kristián Óvári</v>
      </c>
      <c r="U5" s="305"/>
      <c r="V5" s="103" t="str">
        <f t="shared" si="5"/>
        <v>Galanta               RYPOMIX</v>
      </c>
      <c r="W5" s="104"/>
      <c r="X5" s="104"/>
      <c r="Y5" s="105"/>
      <c r="Z5" s="8"/>
      <c r="AB5" s="102">
        <v>2</v>
      </c>
      <c r="AC5" s="304" t="str">
        <f t="shared" si="6"/>
        <v>Tomáš Hubočan</v>
      </c>
      <c r="AD5" s="305"/>
      <c r="AE5" s="103" t="str">
        <f t="shared" si="7"/>
        <v>Veľký Krtíš</v>
      </c>
      <c r="AF5" s="104"/>
      <c r="AG5" s="104"/>
      <c r="AH5" s="105"/>
    </row>
    <row r="6" spans="1:34" ht="45" customHeight="1" x14ac:dyDescent="0.35">
      <c r="A6" s="102">
        <v>3</v>
      </c>
      <c r="B6" s="304" t="str">
        <f t="shared" si="0"/>
        <v>Ľuboslav Mihálik</v>
      </c>
      <c r="C6" s="305"/>
      <c r="D6" s="103" t="str">
        <f t="shared" si="1"/>
        <v>Ružomberok</v>
      </c>
      <c r="E6" s="104"/>
      <c r="F6" s="104"/>
      <c r="G6" s="105"/>
      <c r="H6" s="8"/>
      <c r="J6" s="102">
        <v>3</v>
      </c>
      <c r="K6" s="304" t="str">
        <f t="shared" si="2"/>
        <v>Ľubomír Ivančík</v>
      </c>
      <c r="L6" s="305"/>
      <c r="M6" s="103" t="str">
        <f t="shared" si="3"/>
        <v>Sabinov</v>
      </c>
      <c r="N6" s="104"/>
      <c r="O6" s="104"/>
      <c r="P6" s="105"/>
      <c r="Q6" s="8"/>
      <c r="S6" s="102">
        <v>3</v>
      </c>
      <c r="T6" s="304" t="str">
        <f t="shared" si="4"/>
        <v>Jozef Václavek</v>
      </c>
      <c r="U6" s="305"/>
      <c r="V6" s="103" t="str">
        <f t="shared" si="5"/>
        <v>Lučenec</v>
      </c>
      <c r="W6" s="104"/>
      <c r="X6" s="104"/>
      <c r="Y6" s="105"/>
      <c r="Z6" s="8"/>
      <c r="AB6" s="102">
        <v>3</v>
      </c>
      <c r="AC6" s="304" t="str">
        <f t="shared" si="6"/>
        <v>Ján Marcinek</v>
      </c>
      <c r="AD6" s="305"/>
      <c r="AE6" s="103" t="str">
        <f t="shared" si="7"/>
        <v>Lučenec</v>
      </c>
      <c r="AF6" s="104"/>
      <c r="AG6" s="104"/>
      <c r="AH6" s="105"/>
    </row>
    <row r="7" spans="1:34" ht="45" customHeight="1" x14ac:dyDescent="0.35">
      <c r="A7" s="102">
        <v>4</v>
      </c>
      <c r="B7" s="304" t="str">
        <f t="shared" si="0"/>
        <v>Emil Raschman</v>
      </c>
      <c r="C7" s="305"/>
      <c r="D7" s="103" t="str">
        <f t="shared" si="1"/>
        <v>Šaľa                            Maver</v>
      </c>
      <c r="E7" s="104"/>
      <c r="F7" s="104"/>
      <c r="G7" s="105"/>
      <c r="H7" s="8"/>
      <c r="J7" s="102">
        <v>4</v>
      </c>
      <c r="K7" s="304" t="str">
        <f t="shared" si="2"/>
        <v>Dávid Óvári</v>
      </c>
      <c r="L7" s="305"/>
      <c r="M7" s="103" t="str">
        <f t="shared" si="3"/>
        <v>Galanta               RYPOMIX</v>
      </c>
      <c r="N7" s="104"/>
      <c r="O7" s="104"/>
      <c r="P7" s="105"/>
      <c r="Q7" s="8"/>
      <c r="S7" s="102">
        <v>4</v>
      </c>
      <c r="T7" s="304" t="str">
        <f t="shared" si="4"/>
        <v>Slavomír Mihálik</v>
      </c>
      <c r="U7" s="305"/>
      <c r="V7" s="103" t="str">
        <f t="shared" si="5"/>
        <v xml:space="preserve">Zvolen </v>
      </c>
      <c r="W7" s="104"/>
      <c r="X7" s="104"/>
      <c r="Y7" s="105"/>
      <c r="Z7" s="8"/>
      <c r="AB7" s="102">
        <v>4</v>
      </c>
      <c r="AC7" s="304" t="str">
        <f t="shared" si="6"/>
        <v>Martin Rajman</v>
      </c>
      <c r="AD7" s="305"/>
      <c r="AE7" s="103" t="str">
        <f t="shared" si="7"/>
        <v>Žilina                          Vagón klub</v>
      </c>
      <c r="AF7" s="104"/>
      <c r="AG7" s="104"/>
      <c r="AH7" s="105"/>
    </row>
    <row r="8" spans="1:34" ht="45" customHeight="1" x14ac:dyDescent="0.35">
      <c r="A8" s="102">
        <v>5</v>
      </c>
      <c r="B8" s="304" t="str">
        <f t="shared" si="0"/>
        <v>Milan Pavlovský</v>
      </c>
      <c r="C8" s="305"/>
      <c r="D8" s="103" t="str">
        <f t="shared" si="1"/>
        <v xml:space="preserve">Zvolen </v>
      </c>
      <c r="E8" s="104"/>
      <c r="F8" s="104"/>
      <c r="G8" s="105"/>
      <c r="H8" s="8"/>
      <c r="J8" s="102">
        <v>5</v>
      </c>
      <c r="K8" s="304" t="str">
        <f t="shared" si="2"/>
        <v>Marek Rešetár</v>
      </c>
      <c r="L8" s="305"/>
      <c r="M8" s="103" t="str">
        <f t="shared" si="3"/>
        <v>Prešov B</v>
      </c>
      <c r="N8" s="104"/>
      <c r="O8" s="104"/>
      <c r="P8" s="105"/>
      <c r="Q8" s="8"/>
      <c r="S8" s="102">
        <v>5</v>
      </c>
      <c r="T8" s="304" t="str">
        <f t="shared" si="4"/>
        <v>Michal Demčák</v>
      </c>
      <c r="U8" s="305"/>
      <c r="V8" s="103" t="str">
        <f t="shared" si="5"/>
        <v>Bánovce nad Bebravou Drym Tim</v>
      </c>
      <c r="W8" s="104"/>
      <c r="X8" s="104"/>
      <c r="Y8" s="105"/>
      <c r="Z8" s="8"/>
      <c r="AB8" s="102">
        <v>5</v>
      </c>
      <c r="AC8" s="304" t="str">
        <f t="shared" si="6"/>
        <v>Peter Kohút</v>
      </c>
      <c r="AD8" s="305"/>
      <c r="AE8" s="103" t="str">
        <f t="shared" si="7"/>
        <v xml:space="preserve">Zvolen </v>
      </c>
      <c r="AF8" s="104"/>
      <c r="AG8" s="104"/>
      <c r="AH8" s="105"/>
    </row>
    <row r="9" spans="1:34" ht="45" customHeight="1" x14ac:dyDescent="0.35">
      <c r="A9" s="102">
        <v>6</v>
      </c>
      <c r="B9" s="304" t="str">
        <f t="shared" si="0"/>
        <v>Igor Krajčík</v>
      </c>
      <c r="C9" s="305"/>
      <c r="D9" s="103" t="str">
        <f t="shared" si="1"/>
        <v>Bánovce nad Bebravou Drym Tim</v>
      </c>
      <c r="E9" s="104"/>
      <c r="F9" s="106"/>
      <c r="G9" s="105"/>
      <c r="H9" s="8"/>
      <c r="J9" s="102">
        <v>6</v>
      </c>
      <c r="K9" s="304" t="str">
        <f t="shared" si="2"/>
        <v>Timotej Minárik</v>
      </c>
      <c r="L9" s="305"/>
      <c r="M9" s="103" t="str">
        <f t="shared" si="3"/>
        <v>Šaľa                            Maver</v>
      </c>
      <c r="N9" s="104"/>
      <c r="O9" s="106"/>
      <c r="P9" s="105"/>
      <c r="Q9" s="8"/>
      <c r="S9" s="102">
        <v>6</v>
      </c>
      <c r="T9" s="304" t="str">
        <f t="shared" si="4"/>
        <v>Karol Matyas</v>
      </c>
      <c r="U9" s="305"/>
      <c r="V9" s="103" t="str">
        <f t="shared" si="5"/>
        <v>Žilina                          Vagón klub</v>
      </c>
      <c r="W9" s="104"/>
      <c r="X9" s="106"/>
      <c r="Y9" s="105"/>
      <c r="Z9" s="8"/>
      <c r="AB9" s="102">
        <v>6</v>
      </c>
      <c r="AC9" s="304" t="str">
        <f t="shared" si="6"/>
        <v>Gábor Papp</v>
      </c>
      <c r="AD9" s="305"/>
      <c r="AE9" s="103" t="str">
        <f t="shared" si="7"/>
        <v>Galanta               RYPOMIX</v>
      </c>
      <c r="AF9" s="104"/>
      <c r="AG9" s="106"/>
      <c r="AH9" s="105"/>
    </row>
    <row r="10" spans="1:34" ht="45" customHeight="1" x14ac:dyDescent="0.35">
      <c r="A10" s="102">
        <v>7</v>
      </c>
      <c r="B10" s="304" t="str">
        <f t="shared" si="0"/>
        <v>Martin Valášek</v>
      </c>
      <c r="C10" s="305"/>
      <c r="D10" s="103" t="str">
        <f t="shared" si="1"/>
        <v>Žilina                          Vagón klub</v>
      </c>
      <c r="E10" s="104"/>
      <c r="F10" s="104"/>
      <c r="G10" s="105"/>
      <c r="H10" s="8"/>
      <c r="J10" s="102">
        <v>7</v>
      </c>
      <c r="K10" s="304" t="str">
        <f t="shared" si="2"/>
        <v>Ján Kamenský</v>
      </c>
      <c r="L10" s="305"/>
      <c r="M10" s="103" t="str">
        <f t="shared" si="3"/>
        <v xml:space="preserve">Zvolen </v>
      </c>
      <c r="N10" s="104"/>
      <c r="O10" s="104"/>
      <c r="P10" s="105"/>
      <c r="Q10" s="8"/>
      <c r="S10" s="102">
        <v>7</v>
      </c>
      <c r="T10" s="304" t="str">
        <f t="shared" si="4"/>
        <v>Michal Pacák</v>
      </c>
      <c r="U10" s="305"/>
      <c r="V10" s="103" t="str">
        <f t="shared" si="5"/>
        <v>Spišská Nová Ves                      Spiš fish</v>
      </c>
      <c r="W10" s="104"/>
      <c r="X10" s="104"/>
      <c r="Y10" s="105"/>
      <c r="Z10" s="8"/>
      <c r="AB10" s="102">
        <v>7</v>
      </c>
      <c r="AC10" s="304" t="str">
        <f t="shared" si="6"/>
        <v>Martin Maslo</v>
      </c>
      <c r="AD10" s="305"/>
      <c r="AE10" s="103" t="str">
        <f t="shared" si="7"/>
        <v>Ružomberok</v>
      </c>
      <c r="AF10" s="104"/>
      <c r="AG10" s="104"/>
      <c r="AH10" s="105"/>
    </row>
    <row r="11" spans="1:34" ht="45" customHeight="1" x14ac:dyDescent="0.35">
      <c r="A11" s="102">
        <v>8</v>
      </c>
      <c r="B11" s="304" t="str">
        <f t="shared" si="0"/>
        <v>Karol Petőcz</v>
      </c>
      <c r="C11" s="305"/>
      <c r="D11" s="103" t="str">
        <f t="shared" si="1"/>
        <v>Veľké Kapušany         Maros Mix Tubertíny</v>
      </c>
      <c r="E11" s="104"/>
      <c r="F11" s="104"/>
      <c r="G11" s="105"/>
      <c r="H11" s="8"/>
      <c r="J11" s="102">
        <v>8</v>
      </c>
      <c r="K11" s="304" t="str">
        <f t="shared" si="2"/>
        <v>Slavomír Oreško</v>
      </c>
      <c r="L11" s="305"/>
      <c r="M11" s="103" t="str">
        <f t="shared" si="3"/>
        <v>Spišská Nová Ves                      Spiš fish</v>
      </c>
      <c r="N11" s="104"/>
      <c r="O11" s="104"/>
      <c r="P11" s="105"/>
      <c r="Q11" s="8"/>
      <c r="S11" s="102">
        <v>8</v>
      </c>
      <c r="T11" s="304" t="str">
        <f t="shared" si="4"/>
        <v>Róbert Repa</v>
      </c>
      <c r="U11" s="305"/>
      <c r="V11" s="103" t="str">
        <f t="shared" si="5"/>
        <v>Veľký Krtíš</v>
      </c>
      <c r="W11" s="104"/>
      <c r="X11" s="104"/>
      <c r="Y11" s="105"/>
      <c r="Z11" s="8"/>
      <c r="AB11" s="102">
        <v>8</v>
      </c>
      <c r="AC11" s="304" t="str">
        <f t="shared" si="6"/>
        <v>Radoslav Jakubík</v>
      </c>
      <c r="AD11" s="305"/>
      <c r="AE11" s="103" t="str">
        <f t="shared" si="7"/>
        <v>Nová Baňa</v>
      </c>
      <c r="AF11" s="104"/>
      <c r="AG11" s="104"/>
      <c r="AH11" s="105"/>
    </row>
    <row r="12" spans="1:34" ht="45" customHeight="1" x14ac:dyDescent="0.35">
      <c r="A12" s="102">
        <v>9</v>
      </c>
      <c r="B12" s="304" t="str">
        <f t="shared" si="0"/>
        <v>Jaroslav Líška st.</v>
      </c>
      <c r="C12" s="305"/>
      <c r="D12" s="103" t="str">
        <f t="shared" si="1"/>
        <v>Lučenec</v>
      </c>
      <c r="E12" s="104"/>
      <c r="F12" s="104"/>
      <c r="G12" s="105"/>
      <c r="H12" s="8"/>
      <c r="J12" s="102">
        <v>9</v>
      </c>
      <c r="K12" s="304" t="str">
        <f t="shared" si="2"/>
        <v>Jaroslav Líška ml.</v>
      </c>
      <c r="L12" s="305"/>
      <c r="M12" s="103" t="str">
        <f t="shared" si="3"/>
        <v>Lučenec</v>
      </c>
      <c r="N12" s="104"/>
      <c r="O12" s="104"/>
      <c r="P12" s="105"/>
      <c r="Q12" s="8"/>
      <c r="S12" s="102">
        <v>9</v>
      </c>
      <c r="T12" s="304" t="str">
        <f t="shared" si="4"/>
        <v>Marián Lisičan</v>
      </c>
      <c r="U12" s="305"/>
      <c r="V12" s="103" t="str">
        <f t="shared" si="5"/>
        <v>Nová Baňa</v>
      </c>
      <c r="W12" s="104"/>
      <c r="X12" s="104"/>
      <c r="Y12" s="105"/>
      <c r="Z12" s="8"/>
      <c r="AB12" s="102">
        <v>9</v>
      </c>
      <c r="AC12" s="304" t="str">
        <f t="shared" si="6"/>
        <v>Ján Matola</v>
      </c>
      <c r="AD12" s="305"/>
      <c r="AE12" s="103" t="str">
        <f t="shared" si="7"/>
        <v>Sabinov</v>
      </c>
      <c r="AF12" s="104"/>
      <c r="AG12" s="104"/>
      <c r="AH12" s="105"/>
    </row>
    <row r="13" spans="1:34" ht="45" customHeight="1" x14ac:dyDescent="0.35">
      <c r="A13" s="102">
        <v>10</v>
      </c>
      <c r="B13" s="304" t="str">
        <f t="shared" si="0"/>
        <v>Peter Zborovjan</v>
      </c>
      <c r="C13" s="305"/>
      <c r="D13" s="103" t="str">
        <f t="shared" si="1"/>
        <v>Prešov B</v>
      </c>
      <c r="E13" s="104"/>
      <c r="F13" s="104"/>
      <c r="G13" s="105"/>
      <c r="H13" s="8"/>
      <c r="J13" s="102">
        <v>10</v>
      </c>
      <c r="K13" s="304" t="str">
        <f t="shared" si="2"/>
        <v>Miroslav Kosmeľ</v>
      </c>
      <c r="L13" s="305"/>
      <c r="M13" s="103" t="str">
        <f t="shared" si="3"/>
        <v>Ružomberok</v>
      </c>
      <c r="N13" s="104"/>
      <c r="O13" s="104"/>
      <c r="P13" s="105"/>
      <c r="Q13" s="8"/>
      <c r="S13" s="102">
        <v>10</v>
      </c>
      <c r="T13" s="304" t="str">
        <f t="shared" si="4"/>
        <v>Maroš Cibulka</v>
      </c>
      <c r="U13" s="305"/>
      <c r="V13" s="103" t="str">
        <f t="shared" si="5"/>
        <v>Ružomberok</v>
      </c>
      <c r="W13" s="104"/>
      <c r="X13" s="104"/>
      <c r="Y13" s="105"/>
      <c r="Z13" s="8"/>
      <c r="AB13" s="102">
        <v>10</v>
      </c>
      <c r="AC13" s="304" t="str">
        <f t="shared" si="6"/>
        <v>Martin Petrulák</v>
      </c>
      <c r="AD13" s="305"/>
      <c r="AE13" s="103" t="str">
        <f t="shared" si="7"/>
        <v>Bánovce nad Bebravou Drym Tim</v>
      </c>
      <c r="AF13" s="104"/>
      <c r="AG13" s="104"/>
      <c r="AH13" s="105"/>
    </row>
    <row r="14" spans="1:34" ht="45" customHeight="1" x14ac:dyDescent="0.35">
      <c r="A14" s="102">
        <v>11</v>
      </c>
      <c r="B14" s="304" t="str">
        <f t="shared" si="0"/>
        <v>Karol Leššo</v>
      </c>
      <c r="C14" s="305"/>
      <c r="D14" s="103" t="str">
        <f t="shared" si="1"/>
        <v>Sabinov</v>
      </c>
      <c r="E14" s="104"/>
      <c r="F14" s="104"/>
      <c r="G14" s="105"/>
      <c r="H14" s="8"/>
      <c r="J14" s="102">
        <v>11</v>
      </c>
      <c r="K14" s="304" t="str">
        <f t="shared" si="2"/>
        <v>Bartolomej Fleischer</v>
      </c>
      <c r="L14" s="305"/>
      <c r="M14" s="103" t="str">
        <f t="shared" si="3"/>
        <v>Veľké Kapušany         Maros Mix Tubertíny</v>
      </c>
      <c r="N14" s="104"/>
      <c r="O14" s="104"/>
      <c r="P14" s="105"/>
      <c r="Q14" s="8"/>
      <c r="S14" s="102">
        <v>11</v>
      </c>
      <c r="T14" s="304" t="str">
        <f t="shared" si="4"/>
        <v>Július Forgáč st.</v>
      </c>
      <c r="U14" s="305"/>
      <c r="V14" s="103" t="str">
        <f t="shared" si="5"/>
        <v>Sabinov</v>
      </c>
      <c r="W14" s="104"/>
      <c r="X14" s="104"/>
      <c r="Y14" s="105"/>
      <c r="Z14" s="8"/>
      <c r="AB14" s="102">
        <v>11</v>
      </c>
      <c r="AC14" s="304" t="str">
        <f t="shared" si="6"/>
        <v>Ivan Cibulka</v>
      </c>
      <c r="AD14" s="305"/>
      <c r="AE14" s="103" t="str">
        <f t="shared" si="7"/>
        <v>Šaľa                            Maver</v>
      </c>
      <c r="AF14" s="104"/>
      <c r="AG14" s="104"/>
      <c r="AH14" s="105"/>
    </row>
    <row r="15" spans="1:34" ht="45" customHeight="1" x14ac:dyDescent="0.35">
      <c r="A15" s="102">
        <v>12</v>
      </c>
      <c r="B15" s="304" t="str">
        <f t="shared" si="0"/>
        <v>Rastislav Staňa</v>
      </c>
      <c r="C15" s="305"/>
      <c r="D15" s="103" t="str">
        <f t="shared" si="1"/>
        <v>Spišská Nová Ves                      Spiš fish</v>
      </c>
      <c r="E15" s="104"/>
      <c r="F15" s="104"/>
      <c r="G15" s="105"/>
      <c r="H15" s="8"/>
      <c r="J15" s="102">
        <v>12</v>
      </c>
      <c r="K15" s="304" t="str">
        <f t="shared" si="2"/>
        <v>Radovan Máčaj</v>
      </c>
      <c r="L15" s="305"/>
      <c r="M15" s="103" t="str">
        <f t="shared" si="3"/>
        <v>Bánovce nad Bebravou Drym Tim</v>
      </c>
      <c r="N15" s="104"/>
      <c r="O15" s="104"/>
      <c r="P15" s="105"/>
      <c r="Q15" s="8"/>
      <c r="S15" s="102">
        <v>12</v>
      </c>
      <c r="T15" s="304" t="str">
        <f t="shared" si="4"/>
        <v>Marián Longauer</v>
      </c>
      <c r="U15" s="305"/>
      <c r="V15" s="103" t="str">
        <f t="shared" si="5"/>
        <v>Prešov B</v>
      </c>
      <c r="W15" s="104"/>
      <c r="X15" s="104"/>
      <c r="Y15" s="105"/>
      <c r="Z15" s="8"/>
      <c r="AB15" s="102">
        <v>12</v>
      </c>
      <c r="AC15" s="304" t="str">
        <f t="shared" si="6"/>
        <v>Peter Timko</v>
      </c>
      <c r="AD15" s="305"/>
      <c r="AE15" s="103" t="str">
        <f t="shared" si="7"/>
        <v>Veľké Kapušany         Maros Mix Tubertíny</v>
      </c>
      <c r="AF15" s="104"/>
      <c r="AG15" s="104"/>
      <c r="AH15" s="105"/>
    </row>
    <row r="16" spans="1:34" ht="45" customHeight="1" x14ac:dyDescent="0.35">
      <c r="A16" s="102">
        <v>13</v>
      </c>
      <c r="B16" s="304" t="str">
        <f t="shared" ref="B16:B18" si="8">E40</f>
        <v>Peter Lisičan</v>
      </c>
      <c r="C16" s="305"/>
      <c r="D16" s="103" t="str">
        <f t="shared" si="1"/>
        <v>Nová Baňa</v>
      </c>
      <c r="E16" s="104"/>
      <c r="F16" s="104"/>
      <c r="G16" s="105"/>
      <c r="H16" s="8"/>
      <c r="J16" s="102">
        <v>13</v>
      </c>
      <c r="K16" s="304" t="str">
        <f t="shared" ref="K16:K18" si="9">N40</f>
        <v>Matej Buška</v>
      </c>
      <c r="L16" s="305"/>
      <c r="M16" s="103" t="str">
        <f t="shared" si="3"/>
        <v>Nová Baňa</v>
      </c>
      <c r="N16" s="104"/>
      <c r="O16" s="104"/>
      <c r="P16" s="105"/>
      <c r="Q16" s="8"/>
      <c r="S16" s="102">
        <v>13</v>
      </c>
      <c r="T16" s="304" t="str">
        <f t="shared" ref="T16:T18" si="10">W40</f>
        <v>Zdenko Tuška</v>
      </c>
      <c r="U16" s="305"/>
      <c r="V16" s="103" t="str">
        <f t="shared" si="5"/>
        <v>Šaľa                            Maver</v>
      </c>
      <c r="W16" s="104"/>
      <c r="X16" s="104"/>
      <c r="Y16" s="105"/>
      <c r="Z16" s="8"/>
      <c r="AB16" s="102">
        <v>13</v>
      </c>
      <c r="AC16" s="304" t="str">
        <f t="shared" ref="AC16:AC18" si="11">AF40</f>
        <v>Július Vlk</v>
      </c>
      <c r="AD16" s="305"/>
      <c r="AE16" s="103" t="str">
        <f t="shared" si="7"/>
        <v>Spišská Nová Ves                      Spiš fish</v>
      </c>
      <c r="AF16" s="104"/>
      <c r="AG16" s="104"/>
      <c r="AH16" s="105"/>
    </row>
    <row r="17" spans="1:34" ht="45" customHeight="1" thickBot="1" x14ac:dyDescent="0.4">
      <c r="A17" s="102">
        <v>14</v>
      </c>
      <c r="B17" s="304" t="e">
        <f t="shared" si="8"/>
        <v>#N/A</v>
      </c>
      <c r="C17" s="305"/>
      <c r="D17" s="103" t="e">
        <f t="shared" si="1"/>
        <v>#N/A</v>
      </c>
      <c r="E17" s="108"/>
      <c r="F17" s="108"/>
      <c r="G17" s="109"/>
      <c r="H17" s="8"/>
      <c r="J17" s="102">
        <v>14</v>
      </c>
      <c r="K17" s="304" t="e">
        <f t="shared" si="9"/>
        <v>#N/A</v>
      </c>
      <c r="L17" s="305"/>
      <c r="M17" s="103" t="e">
        <f t="shared" si="3"/>
        <v>#N/A</v>
      </c>
      <c r="N17" s="108"/>
      <c r="O17" s="108"/>
      <c r="P17" s="109"/>
      <c r="Q17" s="8"/>
      <c r="S17" s="102">
        <v>14</v>
      </c>
      <c r="T17" s="304" t="e">
        <f t="shared" si="10"/>
        <v>#N/A</v>
      </c>
      <c r="U17" s="305"/>
      <c r="V17" s="103" t="e">
        <f t="shared" si="5"/>
        <v>#N/A</v>
      </c>
      <c r="W17" s="108"/>
      <c r="X17" s="108"/>
      <c r="Y17" s="109"/>
      <c r="Z17" s="8"/>
      <c r="AB17" s="102">
        <v>14</v>
      </c>
      <c r="AC17" s="304" t="e">
        <f t="shared" si="11"/>
        <v>#N/A</v>
      </c>
      <c r="AD17" s="305"/>
      <c r="AE17" s="103" t="e">
        <f t="shared" si="7"/>
        <v>#N/A</v>
      </c>
      <c r="AF17" s="108"/>
      <c r="AG17" s="108"/>
      <c r="AH17" s="109"/>
    </row>
    <row r="18" spans="1:34" ht="45" hidden="1" customHeight="1" x14ac:dyDescent="0.3">
      <c r="A18" s="102">
        <v>15</v>
      </c>
      <c r="B18" s="294" t="str">
        <f t="shared" si="8"/>
        <v>aa</v>
      </c>
      <c r="C18" s="295"/>
      <c r="D18" s="103" t="str">
        <f t="shared" si="1"/>
        <v>Jednotlivci I</v>
      </c>
      <c r="E18" s="104"/>
      <c r="F18" s="104"/>
      <c r="G18" s="105"/>
      <c r="H18" s="8"/>
      <c r="J18" s="102">
        <v>15</v>
      </c>
      <c r="K18" s="294" t="str">
        <f t="shared" si="9"/>
        <v>ab</v>
      </c>
      <c r="L18" s="295"/>
      <c r="M18" s="103" t="str">
        <f t="shared" si="3"/>
        <v>Jednotlivci I</v>
      </c>
      <c r="N18" s="104"/>
      <c r="O18" s="104"/>
      <c r="P18" s="105"/>
      <c r="Q18" s="8"/>
      <c r="S18" s="102">
        <v>15</v>
      </c>
      <c r="T18" s="294" t="str">
        <f t="shared" si="10"/>
        <v>ac</v>
      </c>
      <c r="U18" s="295"/>
      <c r="V18" s="103" t="str">
        <f t="shared" si="5"/>
        <v>Jednotlivci I</v>
      </c>
      <c r="W18" s="104"/>
      <c r="X18" s="104"/>
      <c r="Y18" s="105"/>
      <c r="Z18" s="8"/>
      <c r="AB18" s="102">
        <v>15</v>
      </c>
      <c r="AC18" s="294" t="str">
        <f t="shared" si="11"/>
        <v>ad</v>
      </c>
      <c r="AD18" s="295"/>
      <c r="AE18" s="103" t="str">
        <f t="shared" si="7"/>
        <v>Jednotlivci I</v>
      </c>
      <c r="AF18" s="104"/>
      <c r="AG18" s="104"/>
      <c r="AH18" s="105"/>
    </row>
    <row r="19" spans="1:34" ht="45" hidden="1" customHeight="1" x14ac:dyDescent="0.3">
      <c r="A19" s="102">
        <v>16</v>
      </c>
      <c r="B19" s="294" t="str">
        <f t="shared" ref="B19:B20" si="12">E43</f>
        <v>bb</v>
      </c>
      <c r="C19" s="295"/>
      <c r="D19" s="103" t="str">
        <f t="shared" si="1"/>
        <v>Jednotlivci II</v>
      </c>
      <c r="E19" s="104"/>
      <c r="F19" s="104"/>
      <c r="G19" s="105"/>
      <c r="H19" s="8"/>
      <c r="J19" s="102">
        <v>16</v>
      </c>
      <c r="K19" s="294" t="str">
        <f t="shared" ref="K19:K20" si="13">N43</f>
        <v>bb</v>
      </c>
      <c r="L19" s="295"/>
      <c r="M19" s="103" t="str">
        <f t="shared" si="3"/>
        <v>Jednotlivci II</v>
      </c>
      <c r="N19" s="104"/>
      <c r="O19" s="104"/>
      <c r="P19" s="105"/>
      <c r="Q19" s="8"/>
      <c r="S19" s="102">
        <v>16</v>
      </c>
      <c r="T19" s="294" t="str">
        <f t="shared" ref="T19:T20" si="14">W43</f>
        <v>bc</v>
      </c>
      <c r="U19" s="295"/>
      <c r="V19" s="103" t="str">
        <f t="shared" si="5"/>
        <v>Jednotlivci II</v>
      </c>
      <c r="W19" s="104"/>
      <c r="X19" s="104"/>
      <c r="Y19" s="105"/>
      <c r="Z19" s="8"/>
      <c r="AB19" s="102">
        <v>16</v>
      </c>
      <c r="AC19" s="294" t="str">
        <f t="shared" ref="AC19:AC20" si="15">AF43</f>
        <v>bd</v>
      </c>
      <c r="AD19" s="295"/>
      <c r="AE19" s="103" t="str">
        <f t="shared" si="7"/>
        <v>Jednotlivci II</v>
      </c>
      <c r="AF19" s="104"/>
      <c r="AG19" s="104"/>
      <c r="AH19" s="105"/>
    </row>
    <row r="20" spans="1:34" ht="45" hidden="1" customHeight="1" x14ac:dyDescent="0.3">
      <c r="A20" s="102">
        <v>17</v>
      </c>
      <c r="B20" s="294" t="str">
        <f t="shared" si="12"/>
        <v>ca</v>
      </c>
      <c r="C20" s="295"/>
      <c r="D20" s="103" t="str">
        <f t="shared" si="1"/>
        <v>Jednotlivci III</v>
      </c>
      <c r="E20" s="104"/>
      <c r="F20" s="104"/>
      <c r="G20" s="105"/>
      <c r="H20" s="8"/>
      <c r="J20" s="102">
        <v>17</v>
      </c>
      <c r="K20" s="294" t="str">
        <f t="shared" si="13"/>
        <v>cb</v>
      </c>
      <c r="L20" s="295"/>
      <c r="M20" s="103" t="str">
        <f t="shared" si="3"/>
        <v>Jednotlivci III</v>
      </c>
      <c r="N20" s="104"/>
      <c r="O20" s="104"/>
      <c r="P20" s="105"/>
      <c r="Q20" s="8"/>
      <c r="S20" s="102">
        <v>17</v>
      </c>
      <c r="T20" s="294" t="str">
        <f t="shared" si="14"/>
        <v>cc</v>
      </c>
      <c r="U20" s="295"/>
      <c r="V20" s="103" t="str">
        <f t="shared" si="5"/>
        <v>Jednotlivci III</v>
      </c>
      <c r="W20" s="104"/>
      <c r="X20" s="104"/>
      <c r="Y20" s="105"/>
      <c r="Z20" s="8"/>
      <c r="AB20" s="102">
        <v>17</v>
      </c>
      <c r="AC20" s="294" t="str">
        <f t="shared" si="15"/>
        <v>cd</v>
      </c>
      <c r="AD20" s="295"/>
      <c r="AE20" s="103" t="str">
        <f t="shared" si="7"/>
        <v>Jednotlivci III</v>
      </c>
      <c r="AF20" s="104"/>
      <c r="AG20" s="104"/>
      <c r="AH20" s="105"/>
    </row>
    <row r="21" spans="1:34" ht="45" hidden="1" customHeight="1" x14ac:dyDescent="0.3">
      <c r="A21" s="102">
        <v>18</v>
      </c>
      <c r="B21" s="294"/>
      <c r="C21" s="295"/>
      <c r="D21" s="110"/>
      <c r="E21" s="100"/>
      <c r="F21" s="100"/>
      <c r="G21" s="101"/>
      <c r="H21" s="8"/>
      <c r="J21" s="102">
        <v>18</v>
      </c>
      <c r="K21" s="294"/>
      <c r="L21" s="295"/>
      <c r="M21" s="110"/>
      <c r="N21" s="100"/>
      <c r="O21" s="100"/>
      <c r="P21" s="101"/>
      <c r="Q21" s="8"/>
      <c r="S21" s="102">
        <v>18</v>
      </c>
      <c r="T21" s="294"/>
      <c r="U21" s="295"/>
      <c r="V21" s="110"/>
      <c r="W21" s="100"/>
      <c r="X21" s="100"/>
      <c r="Y21" s="101"/>
      <c r="Z21" s="8"/>
      <c r="AB21" s="102">
        <v>18</v>
      </c>
      <c r="AC21" s="294"/>
      <c r="AD21" s="295"/>
      <c r="AE21" s="110"/>
      <c r="AF21" s="100"/>
      <c r="AG21" s="100"/>
      <c r="AH21" s="101"/>
    </row>
    <row r="22" spans="1:34" ht="45" hidden="1" customHeight="1" x14ac:dyDescent="0.3">
      <c r="A22" s="102">
        <v>19</v>
      </c>
      <c r="B22" s="294"/>
      <c r="C22" s="295"/>
      <c r="D22" s="107"/>
      <c r="E22" s="104"/>
      <c r="F22" s="104"/>
      <c r="G22" s="105"/>
      <c r="H22" s="8"/>
      <c r="J22" s="102">
        <v>19</v>
      </c>
      <c r="K22" s="298"/>
      <c r="L22" s="299"/>
      <c r="M22" s="107"/>
      <c r="N22" s="104"/>
      <c r="O22" s="104"/>
      <c r="P22" s="105"/>
      <c r="Q22" s="8"/>
      <c r="S22" s="102">
        <v>19</v>
      </c>
      <c r="T22" s="298"/>
      <c r="U22" s="299"/>
      <c r="V22" s="107"/>
      <c r="W22" s="104"/>
      <c r="X22" s="104"/>
      <c r="Y22" s="105"/>
      <c r="Z22" s="8"/>
      <c r="AB22" s="102">
        <v>19</v>
      </c>
      <c r="AC22" s="298"/>
      <c r="AD22" s="299"/>
      <c r="AE22" s="107"/>
      <c r="AF22" s="104"/>
      <c r="AG22" s="104"/>
      <c r="AH22" s="105"/>
    </row>
    <row r="23" spans="1:34" ht="45" hidden="1" customHeight="1" thickBot="1" x14ac:dyDescent="0.35">
      <c r="A23" s="111">
        <v>20</v>
      </c>
      <c r="B23" s="294"/>
      <c r="C23" s="295"/>
      <c r="D23" s="112"/>
      <c r="E23" s="113"/>
      <c r="F23" s="113"/>
      <c r="G23" s="114"/>
      <c r="H23" s="8"/>
      <c r="J23" s="111">
        <v>20</v>
      </c>
      <c r="K23" s="300"/>
      <c r="L23" s="301"/>
      <c r="M23" s="112"/>
      <c r="N23" s="113"/>
      <c r="O23" s="113"/>
      <c r="P23" s="114"/>
      <c r="Q23" s="8"/>
      <c r="S23" s="111">
        <v>20</v>
      </c>
      <c r="T23" s="300"/>
      <c r="U23" s="301"/>
      <c r="V23" s="112"/>
      <c r="W23" s="113"/>
      <c r="X23" s="113"/>
      <c r="Y23" s="114"/>
      <c r="Z23" s="8"/>
      <c r="AB23" s="111">
        <v>20</v>
      </c>
      <c r="AC23" s="300"/>
      <c r="AD23" s="301"/>
      <c r="AE23" s="112"/>
      <c r="AF23" s="113"/>
      <c r="AG23" s="113"/>
      <c r="AH23" s="114"/>
    </row>
    <row r="24" spans="1:34" ht="33.75" customHeight="1" x14ac:dyDescent="0.4">
      <c r="A24" s="296" t="s">
        <v>115</v>
      </c>
      <c r="B24" s="296"/>
      <c r="C24" s="296"/>
      <c r="D24" s="297" t="s">
        <v>116</v>
      </c>
      <c r="E24" s="297"/>
      <c r="F24" s="297"/>
      <c r="J24" s="296" t="s">
        <v>115</v>
      </c>
      <c r="K24" s="296"/>
      <c r="L24" s="296"/>
      <c r="M24" s="297" t="s">
        <v>116</v>
      </c>
      <c r="N24" s="297"/>
      <c r="O24" s="297"/>
      <c r="S24" s="296" t="s">
        <v>115</v>
      </c>
      <c r="T24" s="296"/>
      <c r="U24" s="296"/>
      <c r="V24" s="297" t="s">
        <v>116</v>
      </c>
      <c r="W24" s="297"/>
      <c r="X24" s="297"/>
      <c r="AB24" s="296" t="s">
        <v>115</v>
      </c>
      <c r="AC24" s="296"/>
      <c r="AD24" s="296"/>
      <c r="AE24" s="297" t="s">
        <v>116</v>
      </c>
      <c r="AF24" s="297"/>
      <c r="AG24" s="297"/>
    </row>
    <row r="27" spans="1:34" x14ac:dyDescent="0.25">
      <c r="A27" t="s">
        <v>117</v>
      </c>
      <c r="B27" t="s">
        <v>118</v>
      </c>
      <c r="J27" t="s">
        <v>117</v>
      </c>
      <c r="K27" t="s">
        <v>118</v>
      </c>
      <c r="S27" t="s">
        <v>117</v>
      </c>
      <c r="T27" t="s">
        <v>118</v>
      </c>
      <c r="AB27" t="s">
        <v>117</v>
      </c>
      <c r="AC27" t="s">
        <v>118</v>
      </c>
    </row>
    <row r="28" spans="1:34" x14ac:dyDescent="0.25">
      <c r="A28">
        <f>'14 družstiev Pretek č. 2'!C6</f>
        <v>2</v>
      </c>
      <c r="B28" t="str">
        <f>'14 družstiev Pretek č. 2'!C5</f>
        <v>Ladislav Ješ</v>
      </c>
      <c r="C28" t="str">
        <f>'14 družstiev Pretek č. 2'!$B$5</f>
        <v>Galanta               RYPOMIX</v>
      </c>
      <c r="D28">
        <v>1</v>
      </c>
      <c r="E28" t="str">
        <f>VLOOKUP($D28,$A$28:$B$44,COLUMN($B$28:$B$44),0)</f>
        <v>Marián Líškay</v>
      </c>
      <c r="F28" t="str">
        <f>VLOOKUP($D28,$A$28:$C$44,COLUMN($C$28:$C$44),0)</f>
        <v>Veľký Krtíš</v>
      </c>
      <c r="J28">
        <f>'14 družstiev Pretek č. 2'!F6</f>
        <v>4</v>
      </c>
      <c r="K28" t="str">
        <f>'14 družstiev Pretek č. 2'!F5</f>
        <v>Dávid Óvári</v>
      </c>
      <c r="L28" t="str">
        <f>'14 družstiev Pretek č. 2'!$B$5</f>
        <v>Galanta               RYPOMIX</v>
      </c>
      <c r="M28">
        <v>1</v>
      </c>
      <c r="N28" t="str">
        <f>VLOOKUP($M28,$J$28:$K$44,COLUMN($B$28:$B$44),0)</f>
        <v>Jaroslav Kanász</v>
      </c>
      <c r="O28" t="str">
        <f>VLOOKUP($M28,$J$28:$L$44,COLUMN($C$28:$C$44),0)</f>
        <v>Veľký Krtíš</v>
      </c>
      <c r="S28">
        <f>'14 družstiev Pretek č. 2'!I6</f>
        <v>2</v>
      </c>
      <c r="T28" t="str">
        <f>'14 družstiev Pretek č. 2'!I5</f>
        <v>Kristián Óvári</v>
      </c>
      <c r="U28" t="str">
        <f>'14 družstiev Pretek č. 2'!$B$5</f>
        <v>Galanta               RYPOMIX</v>
      </c>
      <c r="V28">
        <v>1</v>
      </c>
      <c r="W28" t="str">
        <f>VLOOKUP($V28,$S$28:$T$44,COLUMN($B$28:$B$44),0)</f>
        <v>Martin Rusnák</v>
      </c>
      <c r="X28" t="str">
        <f>VLOOKUP($V28,$S$28:$U$44,COLUMN($C$28:$C$44),0)</f>
        <v>Veľké Kapušany         Maros Mix Tubertíny</v>
      </c>
      <c r="AB28">
        <f>'14 družstiev Pretek č. 2'!L6</f>
        <v>6</v>
      </c>
      <c r="AC28" t="str">
        <f>'14 družstiev Pretek č. 2'!L5</f>
        <v>Gábor Papp</v>
      </c>
      <c r="AD28" t="str">
        <f>'14 družstiev Pretek č. 2'!$B$5</f>
        <v>Galanta               RYPOMIX</v>
      </c>
      <c r="AE28">
        <v>1</v>
      </c>
      <c r="AF28" t="str">
        <f>VLOOKUP($AE28,$AB$28:$AC$44,COLUMN($B$28:$B$44),0)</f>
        <v>Marek Zborovjan</v>
      </c>
      <c r="AG28" t="str">
        <f>VLOOKUP($AE28,$AB$28:$AD$44,COLUMN($C$28:$C$44),0)</f>
        <v>Prešov B</v>
      </c>
    </row>
    <row r="29" spans="1:34" x14ac:dyDescent="0.25">
      <c r="A29">
        <f>'14 družstiev Pretek č. 2'!C8</f>
        <v>0</v>
      </c>
      <c r="B29">
        <f>'14 družstiev Pretek č. 2'!C7</f>
        <v>0</v>
      </c>
      <c r="C29" t="str">
        <f>'14 družstiev Pretek č. 2'!$B$7</f>
        <v>Humenné</v>
      </c>
      <c r="D29">
        <v>2</v>
      </c>
      <c r="E29" t="str">
        <f t="shared" ref="E29:E44" si="16">VLOOKUP($D29,$A$28:$B$44,COLUMN($B$28:$B$44),0)</f>
        <v>Ladislav Ješ</v>
      </c>
      <c r="F29" t="str">
        <f t="shared" ref="F29:F44" si="17">VLOOKUP($D29,$A$28:$C$44,COLUMN($C$28:$C$44),0)</f>
        <v>Galanta               RYPOMIX</v>
      </c>
      <c r="J29">
        <f>'14 družstiev Pretek č. 2'!F8</f>
        <v>0</v>
      </c>
      <c r="K29">
        <f>'14 družstiev Pretek č. 2'!F7</f>
        <v>0</v>
      </c>
      <c r="L29" t="str">
        <f>'14 družstiev Pretek č. 2'!$B$7</f>
        <v>Humenné</v>
      </c>
      <c r="M29">
        <v>2</v>
      </c>
      <c r="N29" t="str">
        <f t="shared" ref="N29:N44" si="18">VLOOKUP($M29,$J$28:$K$44,COLUMN($B$28:$B$44),0)</f>
        <v>Pavol Rajtek</v>
      </c>
      <c r="O29" t="str">
        <f t="shared" ref="O29:O44" si="19">VLOOKUP($M29,$J$28:$L$44,COLUMN($C$28:$C$44),0)</f>
        <v>Žilina                          Vagón klub</v>
      </c>
      <c r="S29">
        <f>'14 družstiev Pretek č. 2'!I8</f>
        <v>0</v>
      </c>
      <c r="T29">
        <f>'14 družstiev Pretek č. 2'!I7</f>
        <v>0</v>
      </c>
      <c r="U29" t="str">
        <f>'14 družstiev Pretek č. 2'!$B$7</f>
        <v>Humenné</v>
      </c>
      <c r="V29">
        <v>2</v>
      </c>
      <c r="W29" t="str">
        <f t="shared" ref="W29:W44" si="20">VLOOKUP($V29,$S$28:$T$44,COLUMN($B$28:$B$44),0)</f>
        <v>Kristián Óvári</v>
      </c>
      <c r="X29" t="str">
        <f t="shared" ref="X29:X44" si="21">VLOOKUP($V29,$S$28:$U$44,COLUMN($C$28:$C$44),0)</f>
        <v>Galanta               RYPOMIX</v>
      </c>
      <c r="AB29">
        <f>'14 družstiev Pretek č. 2'!L8</f>
        <v>0</v>
      </c>
      <c r="AC29">
        <f>'14 družstiev Pretek č. 2'!L7</f>
        <v>0</v>
      </c>
      <c r="AD29" t="str">
        <f>'14 družstiev Pretek č. 2'!$B$7</f>
        <v>Humenné</v>
      </c>
      <c r="AE29">
        <v>2</v>
      </c>
      <c r="AF29" t="str">
        <f t="shared" ref="AF29:AF44" si="22">VLOOKUP($AE29,$AB$28:$AC$44,COLUMN($B$28:$B$44),0)</f>
        <v>Tomáš Hubočan</v>
      </c>
      <c r="AG29" t="str">
        <f t="shared" ref="AG29:AG44" si="23">VLOOKUP($AE29,$AB$28:$AD$44,COLUMN($C$28:$C$44),0)</f>
        <v>Veľký Krtíš</v>
      </c>
    </row>
    <row r="30" spans="1:34" x14ac:dyDescent="0.25">
      <c r="A30">
        <f>'14 družstiev Pretek č. 2'!C10</f>
        <v>9</v>
      </c>
      <c r="B30" t="str">
        <f>'14 družstiev Pretek č. 2'!C9</f>
        <v>Jaroslav Líška st.</v>
      </c>
      <c r="C30" t="str">
        <f>'14 družstiev Pretek č. 2'!$B$9</f>
        <v>Lučenec</v>
      </c>
      <c r="D30">
        <v>3</v>
      </c>
      <c r="E30" t="str">
        <f t="shared" si="16"/>
        <v>Ľuboslav Mihálik</v>
      </c>
      <c r="F30" t="str">
        <f t="shared" si="17"/>
        <v>Ružomberok</v>
      </c>
      <c r="J30">
        <f>'14 družstiev Pretek č. 2'!F10</f>
        <v>9</v>
      </c>
      <c r="K30" t="str">
        <f>'14 družstiev Pretek č. 2'!F9</f>
        <v>Jaroslav Líška ml.</v>
      </c>
      <c r="L30" t="str">
        <f>'14 družstiev Pretek č. 2'!$B$9</f>
        <v>Lučenec</v>
      </c>
      <c r="M30">
        <v>3</v>
      </c>
      <c r="N30" t="str">
        <f t="shared" si="18"/>
        <v>Ľubomír Ivančík</v>
      </c>
      <c r="O30" t="str">
        <f t="shared" si="19"/>
        <v>Sabinov</v>
      </c>
      <c r="S30">
        <f>'14 družstiev Pretek č. 2'!I10</f>
        <v>3</v>
      </c>
      <c r="T30" t="str">
        <f>'14 družstiev Pretek č. 2'!I9</f>
        <v>Jozef Václavek</v>
      </c>
      <c r="U30" t="str">
        <f>'14 družstiev Pretek č. 2'!$B$9</f>
        <v>Lučenec</v>
      </c>
      <c r="V30">
        <v>3</v>
      </c>
      <c r="W30" t="str">
        <f t="shared" si="20"/>
        <v>Jozef Václavek</v>
      </c>
      <c r="X30" t="str">
        <f t="shared" si="21"/>
        <v>Lučenec</v>
      </c>
      <c r="AB30">
        <f>'14 družstiev Pretek č. 2'!L10</f>
        <v>3</v>
      </c>
      <c r="AC30" t="str">
        <f>'14 družstiev Pretek č. 2'!L9</f>
        <v>Ján Marcinek</v>
      </c>
      <c r="AD30" t="str">
        <f>'14 družstiev Pretek č. 2'!$B$9</f>
        <v>Lučenec</v>
      </c>
      <c r="AE30">
        <v>3</v>
      </c>
      <c r="AF30" t="str">
        <f t="shared" si="22"/>
        <v>Ján Marcinek</v>
      </c>
      <c r="AG30" t="str">
        <f t="shared" si="23"/>
        <v>Lučenec</v>
      </c>
    </row>
    <row r="31" spans="1:34" x14ac:dyDescent="0.25">
      <c r="A31">
        <f>'14 družstiev Pretek č. 2'!C12</f>
        <v>13</v>
      </c>
      <c r="B31" t="str">
        <f>'14 družstiev Pretek č. 2'!C11</f>
        <v>Peter Lisičan</v>
      </c>
      <c r="C31" t="str">
        <f>'14 družstiev Pretek č. 2'!$B$11</f>
        <v>Nová Baňa</v>
      </c>
      <c r="D31">
        <v>4</v>
      </c>
      <c r="E31" t="str">
        <f t="shared" si="16"/>
        <v>Emil Raschman</v>
      </c>
      <c r="F31" t="str">
        <f t="shared" si="17"/>
        <v>Šaľa                            Maver</v>
      </c>
      <c r="J31">
        <f>'14 družstiev Pretek č. 2'!F12</f>
        <v>13</v>
      </c>
      <c r="K31" t="str">
        <f>'14 družstiev Pretek č. 2'!F11</f>
        <v>Matej Buška</v>
      </c>
      <c r="L31" t="str">
        <f>'14 družstiev Pretek č. 2'!$B$11</f>
        <v>Nová Baňa</v>
      </c>
      <c r="M31">
        <v>4</v>
      </c>
      <c r="N31" t="str">
        <f t="shared" si="18"/>
        <v>Dávid Óvári</v>
      </c>
      <c r="O31" t="str">
        <f t="shared" si="19"/>
        <v>Galanta               RYPOMIX</v>
      </c>
      <c r="S31">
        <f>'14 družstiev Pretek č. 2'!I12</f>
        <v>9</v>
      </c>
      <c r="T31" t="str">
        <f>'14 družstiev Pretek č. 2'!I11</f>
        <v>Marián Lisičan</v>
      </c>
      <c r="U31" t="str">
        <f>'14 družstiev Pretek č. 2'!$B$11</f>
        <v>Nová Baňa</v>
      </c>
      <c r="V31">
        <v>4</v>
      </c>
      <c r="W31" t="str">
        <f t="shared" si="20"/>
        <v>Slavomír Mihálik</v>
      </c>
      <c r="X31" t="str">
        <f t="shared" si="21"/>
        <v xml:space="preserve">Zvolen </v>
      </c>
      <c r="AB31">
        <f>'14 družstiev Pretek č. 2'!L12</f>
        <v>8</v>
      </c>
      <c r="AC31" t="str">
        <f>'14 družstiev Pretek č. 2'!L11</f>
        <v>Radoslav Jakubík</v>
      </c>
      <c r="AD31" t="str">
        <f>'14 družstiev Pretek č. 2'!$B$11</f>
        <v>Nová Baňa</v>
      </c>
      <c r="AE31">
        <v>4</v>
      </c>
      <c r="AF31" t="str">
        <f t="shared" si="22"/>
        <v>Martin Rajman</v>
      </c>
      <c r="AG31" t="str">
        <f t="shared" si="23"/>
        <v>Žilina                          Vagón klub</v>
      </c>
    </row>
    <row r="32" spans="1:34" x14ac:dyDescent="0.25">
      <c r="A32">
        <f>'14 družstiev Pretek č. 2'!C14</f>
        <v>10</v>
      </c>
      <c r="B32" t="str">
        <f>'14 družstiev Pretek č. 2'!C13</f>
        <v>Peter Zborovjan</v>
      </c>
      <c r="C32" t="str">
        <f>'14 družstiev Pretek č. 2'!$B$13</f>
        <v>Prešov B</v>
      </c>
      <c r="D32">
        <v>5</v>
      </c>
      <c r="E32" t="str">
        <f t="shared" si="16"/>
        <v>Milan Pavlovský</v>
      </c>
      <c r="F32" t="str">
        <f t="shared" si="17"/>
        <v xml:space="preserve">Zvolen </v>
      </c>
      <c r="J32">
        <f>'14 družstiev Pretek č. 2'!F14</f>
        <v>5</v>
      </c>
      <c r="K32" t="str">
        <f>'14 družstiev Pretek č. 2'!F13</f>
        <v>Marek Rešetár</v>
      </c>
      <c r="L32" t="str">
        <f>'14 družstiev Pretek č. 2'!$B$13</f>
        <v>Prešov B</v>
      </c>
      <c r="M32">
        <v>5</v>
      </c>
      <c r="N32" t="str">
        <f t="shared" si="18"/>
        <v>Marek Rešetár</v>
      </c>
      <c r="O32" t="str">
        <f t="shared" si="19"/>
        <v>Prešov B</v>
      </c>
      <c r="S32">
        <f>'14 družstiev Pretek č. 2'!I14</f>
        <v>12</v>
      </c>
      <c r="T32" t="str">
        <f>'14 družstiev Pretek č. 2'!I13</f>
        <v>Marián Longauer</v>
      </c>
      <c r="U32" t="str">
        <f>'14 družstiev Pretek č. 2'!$B$13</f>
        <v>Prešov B</v>
      </c>
      <c r="V32">
        <v>5</v>
      </c>
      <c r="W32" t="str">
        <f t="shared" si="20"/>
        <v>Michal Demčák</v>
      </c>
      <c r="X32" t="str">
        <f t="shared" si="21"/>
        <v>Bánovce nad Bebravou Drym Tim</v>
      </c>
      <c r="AB32">
        <f>'14 družstiev Pretek č. 2'!L14</f>
        <v>1</v>
      </c>
      <c r="AC32" t="str">
        <f>'14 družstiev Pretek č. 2'!L13</f>
        <v>Marek Zborovjan</v>
      </c>
      <c r="AD32" t="str">
        <f>'14 družstiev Pretek č. 2'!$B$13</f>
        <v>Prešov B</v>
      </c>
      <c r="AE32">
        <v>5</v>
      </c>
      <c r="AF32" t="str">
        <f t="shared" si="22"/>
        <v>Peter Kohút</v>
      </c>
      <c r="AG32" t="str">
        <f t="shared" si="23"/>
        <v xml:space="preserve">Zvolen </v>
      </c>
    </row>
    <row r="33" spans="1:33" x14ac:dyDescent="0.25">
      <c r="A33">
        <f>'14 družstiev Pretek č. 2'!C16</f>
        <v>3</v>
      </c>
      <c r="B33" t="str">
        <f>'14 družstiev Pretek č. 2'!C15</f>
        <v>Ľuboslav Mihálik</v>
      </c>
      <c r="C33" t="str">
        <f>'14 družstiev Pretek č. 2'!$B$15</f>
        <v>Ružomberok</v>
      </c>
      <c r="D33">
        <v>6</v>
      </c>
      <c r="E33" t="str">
        <f t="shared" si="16"/>
        <v>Igor Krajčík</v>
      </c>
      <c r="F33" t="str">
        <f t="shared" si="17"/>
        <v>Bánovce nad Bebravou Drym Tim</v>
      </c>
      <c r="J33">
        <f>'14 družstiev Pretek č. 2'!F16</f>
        <v>10</v>
      </c>
      <c r="K33" t="str">
        <f>'14 družstiev Pretek č. 2'!F15</f>
        <v>Miroslav Kosmeľ</v>
      </c>
      <c r="L33" t="str">
        <f>'14 družstiev Pretek č. 2'!$B$15</f>
        <v>Ružomberok</v>
      </c>
      <c r="M33">
        <v>6</v>
      </c>
      <c r="N33" t="str">
        <f t="shared" si="18"/>
        <v>Timotej Minárik</v>
      </c>
      <c r="O33" t="str">
        <f t="shared" si="19"/>
        <v>Šaľa                            Maver</v>
      </c>
      <c r="S33">
        <f>'14 družstiev Pretek č. 2'!I16</f>
        <v>10</v>
      </c>
      <c r="T33" t="str">
        <f>'14 družstiev Pretek č. 2'!I15</f>
        <v>Maroš Cibulka</v>
      </c>
      <c r="U33" t="str">
        <f>'14 družstiev Pretek č. 2'!$B$15</f>
        <v>Ružomberok</v>
      </c>
      <c r="V33">
        <v>6</v>
      </c>
      <c r="W33" t="str">
        <f t="shared" si="20"/>
        <v>Karol Matyas</v>
      </c>
      <c r="X33" t="str">
        <f t="shared" si="21"/>
        <v>Žilina                          Vagón klub</v>
      </c>
      <c r="AB33">
        <f>'14 družstiev Pretek č. 2'!L16</f>
        <v>7</v>
      </c>
      <c r="AC33" t="str">
        <f>'14 družstiev Pretek č. 2'!L15</f>
        <v>Martin Maslo</v>
      </c>
      <c r="AD33" t="str">
        <f>'14 družstiev Pretek č. 2'!$B$15</f>
        <v>Ružomberok</v>
      </c>
      <c r="AE33">
        <v>6</v>
      </c>
      <c r="AF33" t="str">
        <f t="shared" si="22"/>
        <v>Gábor Papp</v>
      </c>
      <c r="AG33" t="str">
        <f t="shared" si="23"/>
        <v>Galanta               RYPOMIX</v>
      </c>
    </row>
    <row r="34" spans="1:33" x14ac:dyDescent="0.25">
      <c r="A34">
        <f>'14 družstiev Pretek č. 2'!C18</f>
        <v>11</v>
      </c>
      <c r="B34" t="str">
        <f>'14 družstiev Pretek č. 2'!C17</f>
        <v>Karol Leššo</v>
      </c>
      <c r="C34" t="str">
        <f>'14 družstiev Pretek č. 2'!$B$17</f>
        <v>Sabinov</v>
      </c>
      <c r="D34">
        <v>7</v>
      </c>
      <c r="E34" t="str">
        <f t="shared" si="16"/>
        <v>Martin Valášek</v>
      </c>
      <c r="F34" t="str">
        <f t="shared" si="17"/>
        <v>Žilina                          Vagón klub</v>
      </c>
      <c r="J34">
        <f>'14 družstiev Pretek č. 2'!F18</f>
        <v>3</v>
      </c>
      <c r="K34" t="str">
        <f>'14 družstiev Pretek č. 2'!F17</f>
        <v>Ľubomír Ivančík</v>
      </c>
      <c r="L34" t="str">
        <f>'14 družstiev Pretek č. 2'!$B$17</f>
        <v>Sabinov</v>
      </c>
      <c r="M34">
        <v>7</v>
      </c>
      <c r="N34" t="str">
        <f t="shared" si="18"/>
        <v>Ján Kamenský</v>
      </c>
      <c r="O34" t="str">
        <f t="shared" si="19"/>
        <v xml:space="preserve">Zvolen </v>
      </c>
      <c r="S34">
        <f>'14 družstiev Pretek č. 2'!I18</f>
        <v>11</v>
      </c>
      <c r="T34" t="str">
        <f>'14 družstiev Pretek č. 2'!I17</f>
        <v>Július Forgáč st.</v>
      </c>
      <c r="U34" t="str">
        <f>'14 družstiev Pretek č. 2'!$B$17</f>
        <v>Sabinov</v>
      </c>
      <c r="V34">
        <v>7</v>
      </c>
      <c r="W34" t="str">
        <f t="shared" si="20"/>
        <v>Michal Pacák</v>
      </c>
      <c r="X34" t="str">
        <f t="shared" si="21"/>
        <v>Spišská Nová Ves                      Spiš fish</v>
      </c>
      <c r="AB34">
        <f>'14 družstiev Pretek č. 2'!L18</f>
        <v>9</v>
      </c>
      <c r="AC34" t="str">
        <f>'14 družstiev Pretek č. 2'!L17</f>
        <v>Ján Matola</v>
      </c>
      <c r="AD34" t="str">
        <f>'14 družstiev Pretek č. 2'!$B$17</f>
        <v>Sabinov</v>
      </c>
      <c r="AE34">
        <v>7</v>
      </c>
      <c r="AF34" t="str">
        <f t="shared" si="22"/>
        <v>Martin Maslo</v>
      </c>
      <c r="AG34" t="str">
        <f t="shared" si="23"/>
        <v>Ružomberok</v>
      </c>
    </row>
    <row r="35" spans="1:33" x14ac:dyDescent="0.25">
      <c r="A35">
        <f>'14 družstiev Pretek č. 2'!C20</f>
        <v>12</v>
      </c>
      <c r="B35" t="str">
        <f>'14 družstiev Pretek č. 2'!C19</f>
        <v>Rastislav Staňa</v>
      </c>
      <c r="C35" t="str">
        <f>'14 družstiev Pretek č. 2'!$B$19</f>
        <v>Spišská Nová Ves                      Spiš fish</v>
      </c>
      <c r="D35">
        <v>8</v>
      </c>
      <c r="E35" t="str">
        <f t="shared" si="16"/>
        <v>Karol Petőcz</v>
      </c>
      <c r="F35" t="str">
        <f t="shared" si="17"/>
        <v>Veľké Kapušany         Maros Mix Tubertíny</v>
      </c>
      <c r="J35">
        <f>'14 družstiev Pretek č. 2'!F20</f>
        <v>8</v>
      </c>
      <c r="K35" t="str">
        <f>'14 družstiev Pretek č. 2'!F19</f>
        <v>Slavomír Oreško</v>
      </c>
      <c r="L35" t="str">
        <f>'14 družstiev Pretek č. 2'!$B$19</f>
        <v>Spišská Nová Ves                      Spiš fish</v>
      </c>
      <c r="M35">
        <v>8</v>
      </c>
      <c r="N35" t="str">
        <f t="shared" si="18"/>
        <v>Slavomír Oreško</v>
      </c>
      <c r="O35" t="str">
        <f t="shared" si="19"/>
        <v>Spišská Nová Ves                      Spiš fish</v>
      </c>
      <c r="S35">
        <f>'14 družstiev Pretek č. 2'!I20</f>
        <v>7</v>
      </c>
      <c r="T35" t="str">
        <f>'14 družstiev Pretek č. 2'!I19</f>
        <v>Michal Pacák</v>
      </c>
      <c r="U35" t="str">
        <f>'14 družstiev Pretek č. 2'!$B$19</f>
        <v>Spišská Nová Ves                      Spiš fish</v>
      </c>
      <c r="V35">
        <v>8</v>
      </c>
      <c r="W35" t="str">
        <f t="shared" si="20"/>
        <v>Róbert Repa</v>
      </c>
      <c r="X35" t="str">
        <f t="shared" si="21"/>
        <v>Veľký Krtíš</v>
      </c>
      <c r="AB35">
        <f>'14 družstiev Pretek č. 2'!L20</f>
        <v>13</v>
      </c>
      <c r="AC35" t="str">
        <f>'14 družstiev Pretek č. 2'!L19</f>
        <v>Július Vlk</v>
      </c>
      <c r="AD35" t="str">
        <f>'14 družstiev Pretek č. 2'!$B$19</f>
        <v>Spišská Nová Ves                      Spiš fish</v>
      </c>
      <c r="AE35">
        <v>8</v>
      </c>
      <c r="AF35" t="str">
        <f t="shared" si="22"/>
        <v>Radoslav Jakubík</v>
      </c>
      <c r="AG35" t="str">
        <f t="shared" si="23"/>
        <v>Nová Baňa</v>
      </c>
    </row>
    <row r="36" spans="1:33" x14ac:dyDescent="0.25">
      <c r="A36">
        <f>'14 družstiev Pretek č. 2'!C22</f>
        <v>4</v>
      </c>
      <c r="B36" t="str">
        <f>'14 družstiev Pretek č. 2'!C21</f>
        <v>Emil Raschman</v>
      </c>
      <c r="C36" t="str">
        <f>'14 družstiev Pretek č. 2'!$B$21</f>
        <v>Šaľa                            Maver</v>
      </c>
      <c r="D36">
        <v>9</v>
      </c>
      <c r="E36" t="str">
        <f t="shared" si="16"/>
        <v>Jaroslav Líška st.</v>
      </c>
      <c r="F36" t="str">
        <f t="shared" si="17"/>
        <v>Lučenec</v>
      </c>
      <c r="J36">
        <f>'14 družstiev Pretek č. 2'!F22</f>
        <v>6</v>
      </c>
      <c r="K36" t="str">
        <f>'14 družstiev Pretek č. 2'!F21</f>
        <v>Timotej Minárik</v>
      </c>
      <c r="L36" t="str">
        <f>'14 družstiev Pretek č. 2'!$B$21</f>
        <v>Šaľa                            Maver</v>
      </c>
      <c r="M36">
        <v>9</v>
      </c>
      <c r="N36" t="str">
        <f t="shared" si="18"/>
        <v>Jaroslav Líška ml.</v>
      </c>
      <c r="O36" t="str">
        <f t="shared" si="19"/>
        <v>Lučenec</v>
      </c>
      <c r="S36">
        <f>'14 družstiev Pretek č. 2'!I22</f>
        <v>13</v>
      </c>
      <c r="T36" t="str">
        <f>'14 družstiev Pretek č. 2'!I21</f>
        <v>Zdenko Tuška</v>
      </c>
      <c r="U36" t="str">
        <f>'14 družstiev Pretek č. 2'!$B$21</f>
        <v>Šaľa                            Maver</v>
      </c>
      <c r="V36">
        <v>9</v>
      </c>
      <c r="W36" t="str">
        <f t="shared" si="20"/>
        <v>Marián Lisičan</v>
      </c>
      <c r="X36" t="str">
        <f t="shared" si="21"/>
        <v>Nová Baňa</v>
      </c>
      <c r="AB36">
        <f>'14 družstiev Pretek č. 2'!L22</f>
        <v>11</v>
      </c>
      <c r="AC36" t="str">
        <f>'14 družstiev Pretek č. 2'!L21</f>
        <v>Ivan Cibulka</v>
      </c>
      <c r="AD36" t="str">
        <f>'14 družstiev Pretek č. 2'!$B$21</f>
        <v>Šaľa                            Maver</v>
      </c>
      <c r="AE36">
        <v>9</v>
      </c>
      <c r="AF36" t="str">
        <f t="shared" si="22"/>
        <v>Ján Matola</v>
      </c>
      <c r="AG36" t="str">
        <f t="shared" si="23"/>
        <v>Sabinov</v>
      </c>
    </row>
    <row r="37" spans="1:33" x14ac:dyDescent="0.25">
      <c r="A37">
        <f>'14 družstiev Pretek č. 2'!C24</f>
        <v>8</v>
      </c>
      <c r="B37" t="str">
        <f>'14 družstiev Pretek č. 2'!C23</f>
        <v>Karol Petőcz</v>
      </c>
      <c r="C37" t="str">
        <f>'14 družstiev Pretek č. 2'!$B$23</f>
        <v>Veľké Kapušany         Maros Mix Tubertíny</v>
      </c>
      <c r="D37">
        <v>10</v>
      </c>
      <c r="E37" t="str">
        <f t="shared" si="16"/>
        <v>Peter Zborovjan</v>
      </c>
      <c r="F37" t="str">
        <f t="shared" si="17"/>
        <v>Prešov B</v>
      </c>
      <c r="J37">
        <f>'14 družstiev Pretek č. 2'!F24</f>
        <v>11</v>
      </c>
      <c r="K37" t="str">
        <f>'14 družstiev Pretek č. 2'!F23</f>
        <v>Bartolomej Fleischer</v>
      </c>
      <c r="L37" t="str">
        <f>'14 družstiev Pretek č. 2'!$B$23</f>
        <v>Veľké Kapušany         Maros Mix Tubertíny</v>
      </c>
      <c r="M37">
        <v>10</v>
      </c>
      <c r="N37" t="str">
        <f t="shared" si="18"/>
        <v>Miroslav Kosmeľ</v>
      </c>
      <c r="O37" t="str">
        <f t="shared" si="19"/>
        <v>Ružomberok</v>
      </c>
      <c r="S37">
        <f>'14 družstiev Pretek č. 2'!I24</f>
        <v>1</v>
      </c>
      <c r="T37" t="str">
        <f>'14 družstiev Pretek č. 2'!I23</f>
        <v>Martin Rusnák</v>
      </c>
      <c r="U37" t="str">
        <f>'14 družstiev Pretek č. 2'!$B$23</f>
        <v>Veľké Kapušany         Maros Mix Tubertíny</v>
      </c>
      <c r="V37">
        <v>10</v>
      </c>
      <c r="W37" t="str">
        <f t="shared" si="20"/>
        <v>Maroš Cibulka</v>
      </c>
      <c r="X37" t="str">
        <f t="shared" si="21"/>
        <v>Ružomberok</v>
      </c>
      <c r="AB37">
        <f>'14 družstiev Pretek č. 2'!L24</f>
        <v>12</v>
      </c>
      <c r="AC37" t="str">
        <f>'14 družstiev Pretek č. 2'!L23</f>
        <v>Peter Timko</v>
      </c>
      <c r="AD37" t="str">
        <f>'14 družstiev Pretek č. 2'!$B$23</f>
        <v>Veľké Kapušany         Maros Mix Tubertíny</v>
      </c>
      <c r="AE37">
        <v>10</v>
      </c>
      <c r="AF37" t="str">
        <f t="shared" si="22"/>
        <v>Martin Petrulák</v>
      </c>
      <c r="AG37" t="str">
        <f t="shared" si="23"/>
        <v>Bánovce nad Bebravou Drym Tim</v>
      </c>
    </row>
    <row r="38" spans="1:33" x14ac:dyDescent="0.25">
      <c r="A38">
        <f>'14 družstiev Pretek č. 2'!C26</f>
        <v>1</v>
      </c>
      <c r="B38" t="str">
        <f>'14 družstiev Pretek č. 2'!C25</f>
        <v>Marián Líškay</v>
      </c>
      <c r="C38" t="str">
        <f>'14 družstiev Pretek č. 2'!$B$25</f>
        <v>Veľký Krtíš</v>
      </c>
      <c r="D38">
        <v>11</v>
      </c>
      <c r="E38" t="str">
        <f t="shared" si="16"/>
        <v>Karol Leššo</v>
      </c>
      <c r="F38" t="str">
        <f t="shared" si="17"/>
        <v>Sabinov</v>
      </c>
      <c r="J38">
        <f>'14 družstiev Pretek č. 2'!F26</f>
        <v>1</v>
      </c>
      <c r="K38" t="str">
        <f>'14 družstiev Pretek č. 2'!F25</f>
        <v>Jaroslav Kanász</v>
      </c>
      <c r="L38" t="str">
        <f>'14 družstiev Pretek č. 2'!$B$25</f>
        <v>Veľký Krtíš</v>
      </c>
      <c r="M38">
        <v>11</v>
      </c>
      <c r="N38" t="str">
        <f t="shared" si="18"/>
        <v>Bartolomej Fleischer</v>
      </c>
      <c r="O38" t="str">
        <f t="shared" si="19"/>
        <v>Veľké Kapušany         Maros Mix Tubertíny</v>
      </c>
      <c r="S38">
        <f>'14 družstiev Pretek č. 2'!I26</f>
        <v>8</v>
      </c>
      <c r="T38" t="str">
        <f>'14 družstiev Pretek č. 2'!I25</f>
        <v>Róbert Repa</v>
      </c>
      <c r="U38" t="str">
        <f>'14 družstiev Pretek č. 2'!$B$25</f>
        <v>Veľký Krtíš</v>
      </c>
      <c r="V38">
        <v>11</v>
      </c>
      <c r="W38" t="str">
        <f t="shared" si="20"/>
        <v>Július Forgáč st.</v>
      </c>
      <c r="X38" t="str">
        <f t="shared" si="21"/>
        <v>Sabinov</v>
      </c>
      <c r="AB38">
        <f>'14 družstiev Pretek č. 2'!L26</f>
        <v>2</v>
      </c>
      <c r="AC38" t="str">
        <f>'14 družstiev Pretek č. 2'!L25</f>
        <v>Tomáš Hubočan</v>
      </c>
      <c r="AD38" t="str">
        <f>'14 družstiev Pretek č. 2'!$B$25</f>
        <v>Veľký Krtíš</v>
      </c>
      <c r="AE38">
        <v>11</v>
      </c>
      <c r="AF38" t="str">
        <f t="shared" si="22"/>
        <v>Ivan Cibulka</v>
      </c>
      <c r="AG38" t="str">
        <f t="shared" si="23"/>
        <v>Šaľa                            Maver</v>
      </c>
    </row>
    <row r="39" spans="1:33" x14ac:dyDescent="0.25">
      <c r="A39">
        <f>'14 družstiev Pretek č. 2'!C28</f>
        <v>5</v>
      </c>
      <c r="B39" t="str">
        <f>'14 družstiev Pretek č. 2'!C27</f>
        <v>Milan Pavlovský</v>
      </c>
      <c r="C39" t="str">
        <f>'14 družstiev Pretek č. 2'!$B$27</f>
        <v xml:space="preserve">Zvolen </v>
      </c>
      <c r="D39">
        <v>12</v>
      </c>
      <c r="E39" t="str">
        <f t="shared" si="16"/>
        <v>Rastislav Staňa</v>
      </c>
      <c r="F39" t="str">
        <f t="shared" si="17"/>
        <v>Spišská Nová Ves                      Spiš fish</v>
      </c>
      <c r="J39">
        <f>'14 družstiev Pretek č. 2'!F28</f>
        <v>7</v>
      </c>
      <c r="K39" t="str">
        <f>'14 družstiev Pretek č. 2'!F27</f>
        <v>Ján Kamenský</v>
      </c>
      <c r="L39" t="str">
        <f>'14 družstiev Pretek č. 2'!$B$27</f>
        <v xml:space="preserve">Zvolen </v>
      </c>
      <c r="M39">
        <v>12</v>
      </c>
      <c r="N39" t="str">
        <f t="shared" si="18"/>
        <v>Radovan Máčaj</v>
      </c>
      <c r="O39" t="str">
        <f t="shared" si="19"/>
        <v>Bánovce nad Bebravou Drym Tim</v>
      </c>
      <c r="S39">
        <f>'14 družstiev Pretek č. 2'!I28</f>
        <v>4</v>
      </c>
      <c r="T39" t="str">
        <f>'14 družstiev Pretek č. 2'!I27</f>
        <v>Slavomír Mihálik</v>
      </c>
      <c r="U39" t="str">
        <f>'14 družstiev Pretek č. 2'!$B$27</f>
        <v xml:space="preserve">Zvolen </v>
      </c>
      <c r="V39">
        <v>12</v>
      </c>
      <c r="W39" t="str">
        <f t="shared" si="20"/>
        <v>Marián Longauer</v>
      </c>
      <c r="X39" t="str">
        <f t="shared" si="21"/>
        <v>Prešov B</v>
      </c>
      <c r="AB39">
        <f>'14 družstiev Pretek č. 2'!L28</f>
        <v>5</v>
      </c>
      <c r="AC39" t="str">
        <f>'14 družstiev Pretek č. 2'!L27</f>
        <v>Peter Kohút</v>
      </c>
      <c r="AD39" t="str">
        <f>'14 družstiev Pretek č. 2'!$B$27</f>
        <v xml:space="preserve">Zvolen </v>
      </c>
      <c r="AE39">
        <v>12</v>
      </c>
      <c r="AF39" t="str">
        <f t="shared" si="22"/>
        <v>Peter Timko</v>
      </c>
      <c r="AG39" t="str">
        <f t="shared" si="23"/>
        <v>Veľké Kapušany         Maros Mix Tubertíny</v>
      </c>
    </row>
    <row r="40" spans="1:33" x14ac:dyDescent="0.25">
      <c r="A40">
        <f>'14 družstiev Pretek č. 2'!C30</f>
        <v>7</v>
      </c>
      <c r="B40" t="str">
        <f>'14 družstiev Pretek č. 2'!C29</f>
        <v>Martin Valášek</v>
      </c>
      <c r="C40" t="str">
        <f>'14 družstiev Pretek č. 2'!$B$29</f>
        <v>Žilina                          Vagón klub</v>
      </c>
      <c r="D40">
        <v>13</v>
      </c>
      <c r="E40" t="str">
        <f t="shared" si="16"/>
        <v>Peter Lisičan</v>
      </c>
      <c r="F40" t="str">
        <f t="shared" si="17"/>
        <v>Nová Baňa</v>
      </c>
      <c r="J40">
        <f>'14 družstiev Pretek č. 2'!F30</f>
        <v>2</v>
      </c>
      <c r="K40" t="str">
        <f>'14 družstiev Pretek č. 2'!F29</f>
        <v>Pavol Rajtek</v>
      </c>
      <c r="L40" t="str">
        <f>'14 družstiev Pretek č. 2'!$B$29</f>
        <v>Žilina                          Vagón klub</v>
      </c>
      <c r="M40">
        <v>13</v>
      </c>
      <c r="N40" t="str">
        <f t="shared" si="18"/>
        <v>Matej Buška</v>
      </c>
      <c r="O40" t="str">
        <f t="shared" si="19"/>
        <v>Nová Baňa</v>
      </c>
      <c r="S40">
        <f>'14 družstiev Pretek č. 2'!I30</f>
        <v>6</v>
      </c>
      <c r="T40" t="str">
        <f>'14 družstiev Pretek č. 2'!I29</f>
        <v>Karol Matyas</v>
      </c>
      <c r="U40" t="str">
        <f>'14 družstiev Pretek č. 2'!$B$29</f>
        <v>Žilina                          Vagón klub</v>
      </c>
      <c r="V40">
        <v>13</v>
      </c>
      <c r="W40" t="str">
        <f t="shared" si="20"/>
        <v>Zdenko Tuška</v>
      </c>
      <c r="X40" t="str">
        <f t="shared" si="21"/>
        <v>Šaľa                            Maver</v>
      </c>
      <c r="AB40">
        <f>'14 družstiev Pretek č. 2'!L30</f>
        <v>4</v>
      </c>
      <c r="AC40" t="str">
        <f>'14 družstiev Pretek č. 2'!L29</f>
        <v>Martin Rajman</v>
      </c>
      <c r="AD40" t="str">
        <f>'14 družstiev Pretek č. 2'!$B$29</f>
        <v>Žilina                          Vagón klub</v>
      </c>
      <c r="AE40">
        <v>13</v>
      </c>
      <c r="AF40" t="str">
        <f t="shared" si="22"/>
        <v>Július Vlk</v>
      </c>
      <c r="AG40" t="str">
        <f t="shared" si="23"/>
        <v>Spišská Nová Ves                      Spiš fish</v>
      </c>
    </row>
    <row r="41" spans="1:33" x14ac:dyDescent="0.25">
      <c r="A41">
        <f>'14 družstiev Pretek č. 2'!C32</f>
        <v>6</v>
      </c>
      <c r="B41" t="str">
        <f>'14 družstiev Pretek č. 2'!C31</f>
        <v>Igor Krajčík</v>
      </c>
      <c r="C41" t="str">
        <f>'14 družstiev Pretek č. 2'!$B$31</f>
        <v>Bánovce nad Bebravou Drym Tim</v>
      </c>
      <c r="D41">
        <v>14</v>
      </c>
      <c r="E41" t="e">
        <f t="shared" si="16"/>
        <v>#N/A</v>
      </c>
      <c r="F41" t="e">
        <f t="shared" si="17"/>
        <v>#N/A</v>
      </c>
      <c r="J41">
        <f>'14 družstiev Pretek č. 2'!F32</f>
        <v>12</v>
      </c>
      <c r="K41" t="str">
        <f>'14 družstiev Pretek č. 2'!F31</f>
        <v>Radovan Máčaj</v>
      </c>
      <c r="L41" t="str">
        <f>'14 družstiev Pretek č. 2'!$B$31</f>
        <v>Bánovce nad Bebravou Drym Tim</v>
      </c>
      <c r="M41">
        <v>14</v>
      </c>
      <c r="N41" t="e">
        <f t="shared" si="18"/>
        <v>#N/A</v>
      </c>
      <c r="O41" t="e">
        <f t="shared" si="19"/>
        <v>#N/A</v>
      </c>
      <c r="S41">
        <f>'14 družstiev Pretek č. 2'!I32</f>
        <v>5</v>
      </c>
      <c r="T41" t="str">
        <f>'14 družstiev Pretek č. 2'!I31</f>
        <v>Michal Demčák</v>
      </c>
      <c r="U41" t="str">
        <f>'14 družstiev Pretek č. 2'!$B$31</f>
        <v>Bánovce nad Bebravou Drym Tim</v>
      </c>
      <c r="V41">
        <v>14</v>
      </c>
      <c r="W41" t="e">
        <f t="shared" si="20"/>
        <v>#N/A</v>
      </c>
      <c r="X41" t="e">
        <f t="shared" si="21"/>
        <v>#N/A</v>
      </c>
      <c r="AB41">
        <f>'14 družstiev Pretek č. 2'!L32</f>
        <v>10</v>
      </c>
      <c r="AC41" t="str">
        <f>'14 družstiev Pretek č. 2'!L31</f>
        <v>Martin Petrulák</v>
      </c>
      <c r="AD41" t="str">
        <f>'14 družstiev Pretek č. 2'!$B$31</f>
        <v>Bánovce nad Bebravou Drym Tim</v>
      </c>
      <c r="AE41">
        <v>14</v>
      </c>
      <c r="AF41" t="e">
        <f t="shared" si="22"/>
        <v>#N/A</v>
      </c>
      <c r="AG41" t="e">
        <f t="shared" si="23"/>
        <v>#N/A</v>
      </c>
    </row>
    <row r="42" spans="1:33" hidden="1" x14ac:dyDescent="0.25">
      <c r="A42">
        <f>'14 družstiev Pretek č. 2'!C34</f>
        <v>15</v>
      </c>
      <c r="B42" t="str">
        <f>'14 družstiev Pretek č. 2'!C33</f>
        <v>aa</v>
      </c>
      <c r="C42" t="str">
        <f>'14 družstiev Pretek č. 2'!$B$33</f>
        <v>Jednotlivci I</v>
      </c>
      <c r="D42">
        <v>15</v>
      </c>
      <c r="E42" t="str">
        <f t="shared" si="16"/>
        <v>aa</v>
      </c>
      <c r="F42" t="str">
        <f t="shared" si="17"/>
        <v>Jednotlivci I</v>
      </c>
      <c r="J42">
        <f>'14 družstiev Pretek č. 2'!F34</f>
        <v>15</v>
      </c>
      <c r="K42" t="str">
        <f>'14 družstiev Pretek č. 2'!F33</f>
        <v>ab</v>
      </c>
      <c r="L42" t="str">
        <f>'14 družstiev Pretek č. 2'!$B$33</f>
        <v>Jednotlivci I</v>
      </c>
      <c r="M42">
        <v>15</v>
      </c>
      <c r="N42" t="str">
        <f t="shared" si="18"/>
        <v>ab</v>
      </c>
      <c r="O42" t="str">
        <f t="shared" si="19"/>
        <v>Jednotlivci I</v>
      </c>
      <c r="S42">
        <f>'14 družstiev Pretek č. 2'!I34</f>
        <v>15</v>
      </c>
      <c r="T42" t="str">
        <f>'14 družstiev Pretek č. 2'!I33</f>
        <v>ac</v>
      </c>
      <c r="U42" t="str">
        <f>'14 družstiev Pretek č. 2'!$B$33</f>
        <v>Jednotlivci I</v>
      </c>
      <c r="V42">
        <v>15</v>
      </c>
      <c r="W42" t="str">
        <f t="shared" si="20"/>
        <v>ac</v>
      </c>
      <c r="X42" t="str">
        <f t="shared" si="21"/>
        <v>Jednotlivci I</v>
      </c>
      <c r="AB42">
        <f>'14 družstiev Pretek č. 2'!L34</f>
        <v>15</v>
      </c>
      <c r="AC42" t="str">
        <f>'14 družstiev Pretek č. 2'!L33</f>
        <v>ad</v>
      </c>
      <c r="AD42" t="str">
        <f>'14 družstiev Pretek č. 2'!$B$33</f>
        <v>Jednotlivci I</v>
      </c>
      <c r="AE42">
        <v>15</v>
      </c>
      <c r="AF42" t="str">
        <f t="shared" si="22"/>
        <v>ad</v>
      </c>
      <c r="AG42" t="str">
        <f t="shared" si="23"/>
        <v>Jednotlivci I</v>
      </c>
    </row>
    <row r="43" spans="1:33" hidden="1" x14ac:dyDescent="0.25">
      <c r="A43">
        <f>'14 družstiev Pretek č. 2'!C36</f>
        <v>16</v>
      </c>
      <c r="B43" t="str">
        <f>'14 družstiev Pretek č. 2'!C35</f>
        <v>bb</v>
      </c>
      <c r="C43" t="str">
        <f>'14 družstiev Pretek č. 2'!$B$35</f>
        <v>Jednotlivci II</v>
      </c>
      <c r="D43">
        <v>16</v>
      </c>
      <c r="E43" t="str">
        <f t="shared" si="16"/>
        <v>bb</v>
      </c>
      <c r="F43" t="str">
        <f t="shared" si="17"/>
        <v>Jednotlivci II</v>
      </c>
      <c r="J43">
        <f>'14 družstiev Pretek č. 2'!F36</f>
        <v>16</v>
      </c>
      <c r="K43" t="str">
        <f>'14 družstiev Pretek č. 2'!F35</f>
        <v>bb</v>
      </c>
      <c r="L43" t="str">
        <f>'14 družstiev Pretek č. 2'!$B$35</f>
        <v>Jednotlivci II</v>
      </c>
      <c r="M43">
        <v>16</v>
      </c>
      <c r="N43" t="str">
        <f t="shared" si="18"/>
        <v>bb</v>
      </c>
      <c r="O43" t="str">
        <f t="shared" si="19"/>
        <v>Jednotlivci II</v>
      </c>
      <c r="S43">
        <f>'14 družstiev Pretek č. 2'!I36</f>
        <v>16</v>
      </c>
      <c r="T43" t="str">
        <f>'14 družstiev Pretek č. 2'!I35</f>
        <v>bc</v>
      </c>
      <c r="U43" t="str">
        <f>'14 družstiev Pretek č. 2'!$B$35</f>
        <v>Jednotlivci II</v>
      </c>
      <c r="V43">
        <v>16</v>
      </c>
      <c r="W43" t="str">
        <f t="shared" si="20"/>
        <v>bc</v>
      </c>
      <c r="X43" t="str">
        <f t="shared" si="21"/>
        <v>Jednotlivci II</v>
      </c>
      <c r="AB43">
        <f>'14 družstiev Pretek č. 2'!L36</f>
        <v>16</v>
      </c>
      <c r="AC43" t="str">
        <f>'14 družstiev Pretek č. 2'!L35</f>
        <v>bd</v>
      </c>
      <c r="AD43" t="str">
        <f>'14 družstiev Pretek č. 2'!$B$35</f>
        <v>Jednotlivci II</v>
      </c>
      <c r="AE43">
        <v>16</v>
      </c>
      <c r="AF43" t="str">
        <f t="shared" si="22"/>
        <v>bd</v>
      </c>
      <c r="AG43" t="str">
        <f t="shared" si="23"/>
        <v>Jednotlivci II</v>
      </c>
    </row>
    <row r="44" spans="1:33" hidden="1" x14ac:dyDescent="0.25">
      <c r="A44">
        <f>'14 družstiev Pretek č. 2'!C38</f>
        <v>17</v>
      </c>
      <c r="B44" t="str">
        <f>'14 družstiev Pretek č. 2'!C37</f>
        <v>ca</v>
      </c>
      <c r="C44" t="str">
        <f>'14 družstiev Pretek č. 2'!$B$37</f>
        <v>Jednotlivci III</v>
      </c>
      <c r="D44">
        <v>17</v>
      </c>
      <c r="E44" t="str">
        <f t="shared" si="16"/>
        <v>ca</v>
      </c>
      <c r="F44" t="str">
        <f t="shared" si="17"/>
        <v>Jednotlivci III</v>
      </c>
      <c r="J44">
        <f>'14 družstiev Pretek č. 2'!F38</f>
        <v>17</v>
      </c>
      <c r="K44" t="str">
        <f>'14 družstiev Pretek č. 2'!F37</f>
        <v>cb</v>
      </c>
      <c r="L44" t="str">
        <f>'14 družstiev Pretek č. 2'!$B$37</f>
        <v>Jednotlivci III</v>
      </c>
      <c r="M44">
        <v>17</v>
      </c>
      <c r="N44" t="str">
        <f t="shared" si="18"/>
        <v>cb</v>
      </c>
      <c r="O44" t="str">
        <f t="shared" si="19"/>
        <v>Jednotlivci III</v>
      </c>
      <c r="S44">
        <f>'14 družstiev Pretek č. 2'!I38</f>
        <v>17</v>
      </c>
      <c r="T44" t="str">
        <f>'14 družstiev Pretek č. 2'!I37</f>
        <v>cc</v>
      </c>
      <c r="U44" t="str">
        <f>'14 družstiev Pretek č. 2'!$B$37</f>
        <v>Jednotlivci III</v>
      </c>
      <c r="V44">
        <v>17</v>
      </c>
      <c r="W44" t="str">
        <f t="shared" si="20"/>
        <v>cc</v>
      </c>
      <c r="X44" t="str">
        <f t="shared" si="21"/>
        <v>Jednotlivci III</v>
      </c>
      <c r="AB44">
        <f>'14 družstiev Pretek č. 2'!L38</f>
        <v>17</v>
      </c>
      <c r="AC44" t="str">
        <f>'14 družstiev Pretek č. 2'!L37</f>
        <v>cd</v>
      </c>
      <c r="AD44" t="str">
        <f>'14 družstiev Pretek č. 2'!$B$37</f>
        <v>Jednotlivci III</v>
      </c>
      <c r="AE44">
        <v>17</v>
      </c>
      <c r="AF44" t="str">
        <f t="shared" si="22"/>
        <v>cd</v>
      </c>
      <c r="AG44" t="str">
        <f t="shared" si="23"/>
        <v>Jednotlivci III</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ageMargins left="0.7" right="0.7" top="0.75" bottom="0.75" header="0.3" footer="0.3"/>
  <pageSetup paperSize="9" scale="65" orientation="portrait" horizontalDpi="4294967293" verticalDpi="4294967293" r:id="rId1"/>
  <colBreaks count="2" manualBreakCount="2">
    <brk id="8" max="23" man="1"/>
    <brk id="17" max="23"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árok5"/>
  <dimension ref="A1:AH44"/>
  <sheetViews>
    <sheetView topLeftCell="E1" zoomScaleNormal="100" workbookViewId="0">
      <selection activeCell="M4" sqref="M4"/>
    </sheetView>
  </sheetViews>
  <sheetFormatPr defaultRowHeight="13.2" x14ac:dyDescent="0.25"/>
  <cols>
    <col min="1" max="1" width="9.33203125" bestFit="1" customWidth="1"/>
    <col min="2" max="2" width="15.6640625" bestFit="1" customWidth="1"/>
    <col min="3" max="3" width="26.6640625" bestFit="1" customWidth="1"/>
    <col min="4" max="4" width="30.5546875" bestFit="1" customWidth="1"/>
    <col min="5" max="5" width="15.6640625" bestFit="1" customWidth="1"/>
    <col min="6" max="6" width="15.44140625" bestFit="1" customWidth="1"/>
    <col min="10" max="10" width="9.33203125" bestFit="1" customWidth="1"/>
    <col min="11" max="11" width="15.6640625" bestFit="1" customWidth="1"/>
    <col min="12" max="12" width="26.6640625" bestFit="1" customWidth="1"/>
    <col min="13" max="13" width="30.5546875" customWidth="1"/>
    <col min="14" max="14" width="15.5546875" customWidth="1"/>
    <col min="20" max="20" width="15.5546875" bestFit="1" customWidth="1"/>
    <col min="21" max="21" width="26.6640625" bestFit="1" customWidth="1"/>
    <col min="22" max="22" width="30.44140625" bestFit="1" customWidth="1"/>
    <col min="23" max="23" width="15.5546875" bestFit="1" customWidth="1"/>
    <col min="29" max="29" width="15.5546875" bestFit="1" customWidth="1"/>
    <col min="30" max="30" width="26.6640625" bestFit="1" customWidth="1"/>
    <col min="31" max="31" width="30.44140625" bestFit="1" customWidth="1"/>
    <col min="32" max="32" width="15.5546875" bestFit="1" customWidth="1"/>
  </cols>
  <sheetData>
    <row r="1" spans="1:34" ht="45" customHeight="1" x14ac:dyDescent="0.25">
      <c r="A1" s="90"/>
      <c r="B1" s="289" t="s">
        <v>140</v>
      </c>
      <c r="C1" s="289"/>
      <c r="D1" s="289"/>
      <c r="E1" s="289"/>
      <c r="F1" s="289"/>
      <c r="G1" s="290"/>
      <c r="H1" s="86"/>
      <c r="J1" s="90"/>
      <c r="K1" s="289" t="s">
        <v>269</v>
      </c>
      <c r="L1" s="289"/>
      <c r="M1" s="289"/>
      <c r="N1" s="289"/>
      <c r="O1" s="289"/>
      <c r="P1" s="290"/>
      <c r="Q1" s="86"/>
      <c r="S1" s="90"/>
      <c r="T1" s="289" t="s">
        <v>270</v>
      </c>
      <c r="U1" s="289"/>
      <c r="V1" s="289"/>
      <c r="W1" s="289"/>
      <c r="X1" s="289"/>
      <c r="Y1" s="290"/>
      <c r="Z1" s="86"/>
      <c r="AB1" s="90"/>
      <c r="AC1" s="289" t="s">
        <v>271</v>
      </c>
      <c r="AD1" s="289"/>
      <c r="AE1" s="289"/>
      <c r="AF1" s="289"/>
      <c r="AG1" s="289"/>
      <c r="AH1" s="290"/>
    </row>
    <row r="2" spans="1:34" ht="45" customHeight="1" thickBot="1" x14ac:dyDescent="0.3">
      <c r="A2" s="91"/>
      <c r="B2" s="291" t="s">
        <v>300</v>
      </c>
      <c r="C2" s="291"/>
      <c r="D2" s="291"/>
      <c r="E2" s="285" t="s">
        <v>299</v>
      </c>
      <c r="F2" s="285"/>
      <c r="G2" s="286"/>
      <c r="H2" s="92"/>
      <c r="J2" s="91"/>
      <c r="K2" s="291" t="s">
        <v>300</v>
      </c>
      <c r="L2" s="291"/>
      <c r="M2" s="291"/>
      <c r="N2" s="285" t="s">
        <v>299</v>
      </c>
      <c r="O2" s="285"/>
      <c r="P2" s="286"/>
      <c r="Q2" s="92"/>
      <c r="S2" s="91"/>
      <c r="T2" s="291" t="s">
        <v>300</v>
      </c>
      <c r="U2" s="291"/>
      <c r="V2" s="291"/>
      <c r="W2" s="285" t="s">
        <v>299</v>
      </c>
      <c r="X2" s="285"/>
      <c r="Y2" s="286"/>
      <c r="Z2" s="92"/>
      <c r="AB2" s="91"/>
      <c r="AC2" s="291" t="s">
        <v>300</v>
      </c>
      <c r="AD2" s="291"/>
      <c r="AE2" s="291"/>
      <c r="AF2" s="285" t="s">
        <v>299</v>
      </c>
      <c r="AG2" s="285"/>
      <c r="AH2" s="286"/>
    </row>
    <row r="3" spans="1:34" ht="24.9" customHeight="1" thickBot="1" x14ac:dyDescent="0.3">
      <c r="A3" s="93" t="s">
        <v>109</v>
      </c>
      <c r="B3" s="287" t="s">
        <v>110</v>
      </c>
      <c r="C3" s="288"/>
      <c r="D3" s="94" t="s">
        <v>111</v>
      </c>
      <c r="E3" s="95" t="s">
        <v>112</v>
      </c>
      <c r="F3" s="95" t="s">
        <v>113</v>
      </c>
      <c r="G3" s="96" t="s">
        <v>114</v>
      </c>
      <c r="H3" s="97"/>
      <c r="J3" s="93" t="s">
        <v>109</v>
      </c>
      <c r="K3" s="287" t="s">
        <v>110</v>
      </c>
      <c r="L3" s="288"/>
      <c r="M3" s="94" t="s">
        <v>111</v>
      </c>
      <c r="N3" s="95" t="s">
        <v>112</v>
      </c>
      <c r="O3" s="95" t="s">
        <v>113</v>
      </c>
      <c r="P3" s="96" t="s">
        <v>114</v>
      </c>
      <c r="Q3" s="97"/>
      <c r="S3" s="93" t="s">
        <v>109</v>
      </c>
      <c r="T3" s="287" t="s">
        <v>110</v>
      </c>
      <c r="U3" s="288"/>
      <c r="V3" s="94" t="s">
        <v>111</v>
      </c>
      <c r="W3" s="95" t="s">
        <v>112</v>
      </c>
      <c r="X3" s="95" t="s">
        <v>113</v>
      </c>
      <c r="Y3" s="96" t="s">
        <v>114</v>
      </c>
      <c r="Z3" s="97"/>
      <c r="AB3" s="93" t="s">
        <v>109</v>
      </c>
      <c r="AC3" s="287" t="s">
        <v>110</v>
      </c>
      <c r="AD3" s="288"/>
      <c r="AE3" s="94" t="s">
        <v>111</v>
      </c>
      <c r="AF3" s="95" t="s">
        <v>112</v>
      </c>
      <c r="AG3" s="95" t="s">
        <v>113</v>
      </c>
      <c r="AH3" s="96" t="s">
        <v>114</v>
      </c>
    </row>
    <row r="4" spans="1:34" ht="45" customHeight="1" thickTop="1" x14ac:dyDescent="0.35">
      <c r="A4" s="98">
        <v>1</v>
      </c>
      <c r="B4" s="302" t="str">
        <f t="shared" ref="B4:B20" si="0">E28</f>
        <v>Radoslav Jakubík</v>
      </c>
      <c r="C4" s="303"/>
      <c r="D4" s="99" t="str">
        <f t="shared" ref="D4:D20" si="1">F28</f>
        <v>Nová Baňa</v>
      </c>
      <c r="E4" s="100"/>
      <c r="F4" s="100"/>
      <c r="G4" s="101"/>
      <c r="H4" s="8"/>
      <c r="J4" s="98">
        <v>1</v>
      </c>
      <c r="K4" s="302" t="str">
        <f t="shared" ref="K4:K20" si="2">N28</f>
        <v>Slavomír Oreško</v>
      </c>
      <c r="L4" s="303"/>
      <c r="M4" s="99" t="str">
        <f t="shared" ref="M4:M20" si="3">O28</f>
        <v>Spišská Nová Ves                      Spiš fish</v>
      </c>
      <c r="N4" s="100"/>
      <c r="O4" s="100"/>
      <c r="P4" s="101"/>
      <c r="Q4" s="8"/>
      <c r="S4" s="98">
        <v>1</v>
      </c>
      <c r="T4" s="302" t="str">
        <f t="shared" ref="T4:T20" si="4">W28</f>
        <v>Ján Marcinek</v>
      </c>
      <c r="U4" s="303"/>
      <c r="V4" s="99" t="str">
        <f t="shared" ref="V4:V20" si="5">X28</f>
        <v>Lučenec</v>
      </c>
      <c r="W4" s="100"/>
      <c r="X4" s="100"/>
      <c r="Y4" s="101"/>
      <c r="Z4" s="8"/>
      <c r="AB4" s="98">
        <v>1</v>
      </c>
      <c r="AC4" s="302" t="str">
        <f t="shared" ref="AC4:AC20" si="6">AF28</f>
        <v>Juraj Sajdák</v>
      </c>
      <c r="AD4" s="303"/>
      <c r="AE4" s="99" t="str">
        <f t="shared" ref="AE4:AE20" si="7">AG28</f>
        <v>Prešov B</v>
      </c>
      <c r="AF4" s="100"/>
      <c r="AG4" s="100"/>
      <c r="AH4" s="101"/>
    </row>
    <row r="5" spans="1:34" ht="45" customHeight="1" x14ac:dyDescent="0.35">
      <c r="A5" s="102">
        <v>2</v>
      </c>
      <c r="B5" s="304" t="str">
        <f t="shared" si="0"/>
        <v>Jozef Václavek</v>
      </c>
      <c r="C5" s="305"/>
      <c r="D5" s="103" t="str">
        <f t="shared" si="1"/>
        <v>Lučenec</v>
      </c>
      <c r="E5" s="104"/>
      <c r="F5" s="104"/>
      <c r="G5" s="105"/>
      <c r="H5" s="8"/>
      <c r="J5" s="102">
        <v>2</v>
      </c>
      <c r="K5" s="304" t="str">
        <f t="shared" si="2"/>
        <v>Tomáš Hubočan</v>
      </c>
      <c r="L5" s="305"/>
      <c r="M5" s="103" t="str">
        <f t="shared" si="3"/>
        <v>Veľký Krtíš</v>
      </c>
      <c r="N5" s="104"/>
      <c r="O5" s="104"/>
      <c r="P5" s="105"/>
      <c r="Q5" s="8"/>
      <c r="S5" s="102">
        <v>2</v>
      </c>
      <c r="T5" s="304" t="str">
        <f t="shared" si="4"/>
        <v>Peter Lisičan</v>
      </c>
      <c r="U5" s="305"/>
      <c r="V5" s="103" t="str">
        <f t="shared" si="5"/>
        <v>Nová Baňa</v>
      </c>
      <c r="W5" s="104"/>
      <c r="X5" s="104"/>
      <c r="Y5" s="105"/>
      <c r="Z5" s="8"/>
      <c r="AB5" s="102">
        <v>2</v>
      </c>
      <c r="AC5" s="304" t="str">
        <f t="shared" si="6"/>
        <v>Martin Valášek</v>
      </c>
      <c r="AD5" s="305"/>
      <c r="AE5" s="103" t="str">
        <f t="shared" si="7"/>
        <v>Žilina                          Vagón klub</v>
      </c>
      <c r="AF5" s="104"/>
      <c r="AG5" s="104"/>
      <c r="AH5" s="105"/>
    </row>
    <row r="6" spans="1:34" ht="45" customHeight="1" x14ac:dyDescent="0.35">
      <c r="A6" s="102">
        <v>3</v>
      </c>
      <c r="B6" s="304" t="str">
        <f t="shared" si="0"/>
        <v>Alexander Papp</v>
      </c>
      <c r="C6" s="305"/>
      <c r="D6" s="103" t="str">
        <f t="shared" si="1"/>
        <v>Šaľa                            Maver</v>
      </c>
      <c r="E6" s="104"/>
      <c r="F6" s="104"/>
      <c r="G6" s="105"/>
      <c r="H6" s="8"/>
      <c r="J6" s="102">
        <v>3</v>
      </c>
      <c r="K6" s="304" t="str">
        <f t="shared" si="2"/>
        <v>Martin Rajman</v>
      </c>
      <c r="L6" s="305"/>
      <c r="M6" s="103" t="str">
        <f t="shared" si="3"/>
        <v>Žilina                          Vagón klub</v>
      </c>
      <c r="N6" s="104"/>
      <c r="O6" s="104"/>
      <c r="P6" s="105"/>
      <c r="Q6" s="8"/>
      <c r="S6" s="102">
        <v>3</v>
      </c>
      <c r="T6" s="304" t="str">
        <f t="shared" si="4"/>
        <v>Karol Matyas</v>
      </c>
      <c r="U6" s="305"/>
      <c r="V6" s="103" t="str">
        <f t="shared" si="5"/>
        <v>Žilina                          Vagón klub</v>
      </c>
      <c r="W6" s="104"/>
      <c r="X6" s="104"/>
      <c r="Y6" s="105"/>
      <c r="Z6" s="8"/>
      <c r="AB6" s="102">
        <v>3</v>
      </c>
      <c r="AC6" s="304" t="str">
        <f t="shared" si="6"/>
        <v>Matej Buška</v>
      </c>
      <c r="AD6" s="305"/>
      <c r="AE6" s="103" t="str">
        <f t="shared" si="7"/>
        <v>Nová Baňa</v>
      </c>
      <c r="AF6" s="104"/>
      <c r="AG6" s="104"/>
      <c r="AH6" s="105"/>
    </row>
    <row r="7" spans="1:34" ht="45" customHeight="1" x14ac:dyDescent="0.35">
      <c r="A7" s="102">
        <v>4</v>
      </c>
      <c r="B7" s="304" t="str">
        <f t="shared" si="0"/>
        <v>Rastislav Staňa</v>
      </c>
      <c r="C7" s="305"/>
      <c r="D7" s="103" t="str">
        <f t="shared" si="1"/>
        <v>Spišská Nová Ves                      Spiš fish</v>
      </c>
      <c r="E7" s="104"/>
      <c r="F7" s="104"/>
      <c r="G7" s="105"/>
      <c r="H7" s="8"/>
      <c r="J7" s="102">
        <v>4</v>
      </c>
      <c r="K7" s="304" t="str">
        <f t="shared" si="2"/>
        <v>Gábor Papp</v>
      </c>
      <c r="L7" s="305"/>
      <c r="M7" s="103" t="str">
        <f t="shared" si="3"/>
        <v>Galanta               RYPOMIX</v>
      </c>
      <c r="N7" s="104"/>
      <c r="O7" s="104"/>
      <c r="P7" s="105"/>
      <c r="Q7" s="8"/>
      <c r="S7" s="102">
        <v>4</v>
      </c>
      <c r="T7" s="304" t="str">
        <f t="shared" si="4"/>
        <v>Kristián Óvári</v>
      </c>
      <c r="U7" s="305"/>
      <c r="V7" s="103" t="str">
        <f t="shared" si="5"/>
        <v>Galanta               RYPOMIX</v>
      </c>
      <c r="W7" s="104"/>
      <c r="X7" s="104"/>
      <c r="Y7" s="105"/>
      <c r="Z7" s="8"/>
      <c r="AB7" s="102">
        <v>4</v>
      </c>
      <c r="AC7" s="304" t="str">
        <f t="shared" si="6"/>
        <v>Jaroslav Líška ml.</v>
      </c>
      <c r="AD7" s="305"/>
      <c r="AE7" s="103" t="str">
        <f t="shared" si="7"/>
        <v>Lučenec</v>
      </c>
      <c r="AF7" s="104"/>
      <c r="AG7" s="104"/>
      <c r="AH7" s="105"/>
    </row>
    <row r="8" spans="1:34" ht="45" customHeight="1" x14ac:dyDescent="0.35">
      <c r="A8" s="102">
        <v>5</v>
      </c>
      <c r="B8" s="304" t="str">
        <f t="shared" si="0"/>
        <v>Karol Leššo</v>
      </c>
      <c r="C8" s="305"/>
      <c r="D8" s="103" t="str">
        <f t="shared" si="1"/>
        <v>Sabinov</v>
      </c>
      <c r="E8" s="104"/>
      <c r="F8" s="104"/>
      <c r="G8" s="105"/>
      <c r="H8" s="8"/>
      <c r="J8" s="102">
        <v>5</v>
      </c>
      <c r="K8" s="304" t="str">
        <f t="shared" si="2"/>
        <v>Ján Kamenský</v>
      </c>
      <c r="L8" s="305"/>
      <c r="M8" s="103" t="str">
        <f t="shared" si="3"/>
        <v xml:space="preserve">Zvolen </v>
      </c>
      <c r="N8" s="104"/>
      <c r="O8" s="104"/>
      <c r="P8" s="105"/>
      <c r="Q8" s="8"/>
      <c r="S8" s="102">
        <v>5</v>
      </c>
      <c r="T8" s="304" t="str">
        <f t="shared" si="4"/>
        <v>Miroslav Kosmeľ</v>
      </c>
      <c r="U8" s="305"/>
      <c r="V8" s="103" t="str">
        <f t="shared" si="5"/>
        <v>Ružomberok</v>
      </c>
      <c r="W8" s="104"/>
      <c r="X8" s="104"/>
      <c r="Y8" s="105"/>
      <c r="Z8" s="8"/>
      <c r="AB8" s="102">
        <v>5</v>
      </c>
      <c r="AC8" s="304" t="str">
        <f t="shared" si="6"/>
        <v>Milan Pavlovský</v>
      </c>
      <c r="AD8" s="305"/>
      <c r="AE8" s="103" t="str">
        <f t="shared" si="7"/>
        <v xml:space="preserve">Zvolen </v>
      </c>
      <c r="AF8" s="104"/>
      <c r="AG8" s="104"/>
      <c r="AH8" s="105"/>
    </row>
    <row r="9" spans="1:34" ht="45" customHeight="1" x14ac:dyDescent="0.35">
      <c r="A9" s="102">
        <v>6</v>
      </c>
      <c r="B9" s="304" t="str">
        <f t="shared" si="0"/>
        <v>Igor Líškay</v>
      </c>
      <c r="C9" s="305"/>
      <c r="D9" s="103" t="str">
        <f t="shared" si="1"/>
        <v>Veľký Krtíš</v>
      </c>
      <c r="E9" s="104"/>
      <c r="F9" s="106"/>
      <c r="G9" s="105"/>
      <c r="H9" s="8"/>
      <c r="J9" s="102">
        <v>6</v>
      </c>
      <c r="K9" s="304" t="str">
        <f t="shared" si="2"/>
        <v>Ivan Cibulka</v>
      </c>
      <c r="L9" s="305"/>
      <c r="M9" s="103" t="str">
        <f t="shared" si="3"/>
        <v>Šaľa                            Maver</v>
      </c>
      <c r="N9" s="104"/>
      <c r="O9" s="106"/>
      <c r="P9" s="105"/>
      <c r="Q9" s="8"/>
      <c r="S9" s="102">
        <v>6</v>
      </c>
      <c r="T9" s="304" t="str">
        <f t="shared" si="4"/>
        <v>Július Forgáč st.</v>
      </c>
      <c r="U9" s="305"/>
      <c r="V9" s="103" t="str">
        <f t="shared" si="5"/>
        <v>Sabinov</v>
      </c>
      <c r="W9" s="104"/>
      <c r="X9" s="106"/>
      <c r="Y9" s="105"/>
      <c r="Z9" s="8"/>
      <c r="AB9" s="102">
        <v>6</v>
      </c>
      <c r="AC9" s="304" t="str">
        <f t="shared" si="6"/>
        <v>Radovan Máčaj</v>
      </c>
      <c r="AD9" s="305"/>
      <c r="AE9" s="103" t="str">
        <f t="shared" si="7"/>
        <v>Bánovce nad Bebravou Drym Tim</v>
      </c>
      <c r="AF9" s="104"/>
      <c r="AG9" s="106"/>
      <c r="AH9" s="105"/>
    </row>
    <row r="10" spans="1:34" ht="45" customHeight="1" x14ac:dyDescent="0.35">
      <c r="A10" s="102">
        <v>7</v>
      </c>
      <c r="B10" s="304" t="str">
        <f t="shared" si="0"/>
        <v>Michal Demčák</v>
      </c>
      <c r="C10" s="305"/>
      <c r="D10" s="103" t="str">
        <f t="shared" si="1"/>
        <v>Bánovce nad Bebravou Drym Tim</v>
      </c>
      <c r="E10" s="104"/>
      <c r="F10" s="104"/>
      <c r="G10" s="105"/>
      <c r="H10" s="8"/>
      <c r="J10" s="102">
        <v>7</v>
      </c>
      <c r="K10" s="304" t="str">
        <f t="shared" si="2"/>
        <v>Zoltán Magyar</v>
      </c>
      <c r="L10" s="305"/>
      <c r="M10" s="103" t="str">
        <f t="shared" si="3"/>
        <v>Veľké Kapušany         Maros Mix Tubertíny</v>
      </c>
      <c r="N10" s="104"/>
      <c r="O10" s="104"/>
      <c r="P10" s="105"/>
      <c r="Q10" s="8"/>
      <c r="S10" s="102">
        <v>7</v>
      </c>
      <c r="T10" s="304" t="str">
        <f t="shared" si="4"/>
        <v>Martin Rusnák</v>
      </c>
      <c r="U10" s="305"/>
      <c r="V10" s="103" t="str">
        <f t="shared" si="5"/>
        <v>Veľké Kapušany         Maros Mix Tubertíny</v>
      </c>
      <c r="W10" s="104"/>
      <c r="X10" s="104"/>
      <c r="Y10" s="105"/>
      <c r="Z10" s="8"/>
      <c r="AB10" s="102">
        <v>7</v>
      </c>
      <c r="AC10" s="304" t="str">
        <f t="shared" si="6"/>
        <v>Dávid Óvári</v>
      </c>
      <c r="AD10" s="305"/>
      <c r="AE10" s="103" t="str">
        <f t="shared" si="7"/>
        <v>Galanta               RYPOMIX</v>
      </c>
      <c r="AF10" s="104"/>
      <c r="AG10" s="104"/>
      <c r="AH10" s="105"/>
    </row>
    <row r="11" spans="1:34" ht="45" customHeight="1" x14ac:dyDescent="0.35">
      <c r="A11" s="102">
        <v>8</v>
      </c>
      <c r="B11" s="304" t="str">
        <f t="shared" si="0"/>
        <v>Bartolomej Fleischer</v>
      </c>
      <c r="C11" s="305"/>
      <c r="D11" s="103" t="str">
        <f t="shared" si="1"/>
        <v>Veľké Kapušany         Maros Mix Tubertíny</v>
      </c>
      <c r="E11" s="104"/>
      <c r="F11" s="104"/>
      <c r="G11" s="105"/>
      <c r="H11" s="8"/>
      <c r="J11" s="102">
        <v>8</v>
      </c>
      <c r="K11" s="304" t="str">
        <f t="shared" si="2"/>
        <v>Ján Matola</v>
      </c>
      <c r="L11" s="305"/>
      <c r="M11" s="103" t="str">
        <f t="shared" si="3"/>
        <v>Sabinov</v>
      </c>
      <c r="N11" s="104"/>
      <c r="O11" s="104"/>
      <c r="P11" s="105"/>
      <c r="Q11" s="8"/>
      <c r="S11" s="102">
        <v>8</v>
      </c>
      <c r="T11" s="304" t="str">
        <f t="shared" si="4"/>
        <v>Róbert Repa</v>
      </c>
      <c r="U11" s="305"/>
      <c r="V11" s="103" t="str">
        <f t="shared" si="5"/>
        <v>Veľký Krtíš</v>
      </c>
      <c r="W11" s="104"/>
      <c r="X11" s="104"/>
      <c r="Y11" s="105"/>
      <c r="Z11" s="8"/>
      <c r="AB11" s="102">
        <v>8</v>
      </c>
      <c r="AC11" s="304" t="str">
        <f t="shared" si="6"/>
        <v>Miloš Oreško</v>
      </c>
      <c r="AD11" s="305"/>
      <c r="AE11" s="103" t="str">
        <f t="shared" si="7"/>
        <v>Spišská Nová Ves                      Spiš fish</v>
      </c>
      <c r="AF11" s="104"/>
      <c r="AG11" s="104"/>
      <c r="AH11" s="105"/>
    </row>
    <row r="12" spans="1:34" ht="45" customHeight="1" x14ac:dyDescent="0.35">
      <c r="A12" s="102">
        <v>9</v>
      </c>
      <c r="B12" s="304" t="str">
        <f t="shared" si="0"/>
        <v>Pavol Rajtek</v>
      </c>
      <c r="C12" s="305"/>
      <c r="D12" s="103" t="str">
        <f t="shared" si="1"/>
        <v>Žilina                          Vagón klub</v>
      </c>
      <c r="E12" s="104"/>
      <c r="F12" s="104"/>
      <c r="G12" s="105"/>
      <c r="H12" s="8"/>
      <c r="J12" s="102">
        <v>9</v>
      </c>
      <c r="K12" s="304" t="str">
        <f t="shared" si="2"/>
        <v>Branislav Hudec</v>
      </c>
      <c r="L12" s="305"/>
      <c r="M12" s="103" t="str">
        <f t="shared" si="3"/>
        <v>Nová Baňa</v>
      </c>
      <c r="N12" s="104"/>
      <c r="O12" s="104"/>
      <c r="P12" s="105"/>
      <c r="Q12" s="8"/>
      <c r="S12" s="102">
        <v>9</v>
      </c>
      <c r="T12" s="304" t="str">
        <f t="shared" si="4"/>
        <v>Timotej Minárik</v>
      </c>
      <c r="U12" s="305"/>
      <c r="V12" s="103" t="str">
        <f t="shared" si="5"/>
        <v>Šaľa                            Maver</v>
      </c>
      <c r="W12" s="104"/>
      <c r="X12" s="104"/>
      <c r="Y12" s="105"/>
      <c r="Z12" s="8"/>
      <c r="AB12" s="102">
        <v>9</v>
      </c>
      <c r="AC12" s="304" t="str">
        <f t="shared" si="6"/>
        <v>Emil Raschman</v>
      </c>
      <c r="AD12" s="305"/>
      <c r="AE12" s="103" t="str">
        <f t="shared" si="7"/>
        <v>Šaľa                            Maver</v>
      </c>
      <c r="AF12" s="104"/>
      <c r="AG12" s="104"/>
      <c r="AH12" s="105"/>
    </row>
    <row r="13" spans="1:34" ht="45" customHeight="1" x14ac:dyDescent="0.35">
      <c r="A13" s="102">
        <v>10</v>
      </c>
      <c r="B13" s="304" t="str">
        <f t="shared" si="0"/>
        <v>Peter Kohút</v>
      </c>
      <c r="C13" s="305"/>
      <c r="D13" s="103" t="str">
        <f t="shared" si="1"/>
        <v xml:space="preserve">Zvolen </v>
      </c>
      <c r="E13" s="104"/>
      <c r="F13" s="104"/>
      <c r="G13" s="105"/>
      <c r="H13" s="8"/>
      <c r="J13" s="102">
        <v>10</v>
      </c>
      <c r="K13" s="304" t="str">
        <f t="shared" si="2"/>
        <v>Ľuboslav Mihálik</v>
      </c>
      <c r="L13" s="305"/>
      <c r="M13" s="103" t="str">
        <f t="shared" si="3"/>
        <v>Ružomberok</v>
      </c>
      <c r="N13" s="104"/>
      <c r="O13" s="104"/>
      <c r="P13" s="105"/>
      <c r="Q13" s="8"/>
      <c r="S13" s="102">
        <v>10</v>
      </c>
      <c r="T13" s="304" t="str">
        <f t="shared" si="4"/>
        <v>Peter Zborovjan</v>
      </c>
      <c r="U13" s="305"/>
      <c r="V13" s="103" t="str">
        <f t="shared" si="5"/>
        <v>Prešov B</v>
      </c>
      <c r="W13" s="104"/>
      <c r="X13" s="104"/>
      <c r="Y13" s="105"/>
      <c r="Z13" s="8"/>
      <c r="AB13" s="102">
        <v>10</v>
      </c>
      <c r="AC13" s="304" t="str">
        <f t="shared" si="6"/>
        <v>Karol Petőcz</v>
      </c>
      <c r="AD13" s="305"/>
      <c r="AE13" s="103" t="str">
        <f t="shared" si="7"/>
        <v>Veľké Kapušany         Maros Mix Tubertíny</v>
      </c>
      <c r="AF13" s="104"/>
      <c r="AG13" s="104"/>
      <c r="AH13" s="105"/>
    </row>
    <row r="14" spans="1:34" ht="45" customHeight="1" x14ac:dyDescent="0.35">
      <c r="A14" s="102">
        <v>11</v>
      </c>
      <c r="B14" s="304" t="str">
        <f t="shared" si="0"/>
        <v>Maroš Cibulka</v>
      </c>
      <c r="C14" s="305"/>
      <c r="D14" s="103" t="str">
        <f t="shared" si="1"/>
        <v>Ružomberok</v>
      </c>
      <c r="E14" s="104"/>
      <c r="F14" s="104"/>
      <c r="G14" s="105"/>
      <c r="H14" s="8"/>
      <c r="J14" s="102">
        <v>11</v>
      </c>
      <c r="K14" s="304" t="str">
        <f t="shared" si="2"/>
        <v>Lukáš Kubečka</v>
      </c>
      <c r="L14" s="305"/>
      <c r="M14" s="103" t="str">
        <f t="shared" si="3"/>
        <v>Bánovce nad Bebravou Drym Tim</v>
      </c>
      <c r="N14" s="104"/>
      <c r="O14" s="104"/>
      <c r="P14" s="105"/>
      <c r="Q14" s="8"/>
      <c r="S14" s="102">
        <v>11</v>
      </c>
      <c r="T14" s="304" t="str">
        <f t="shared" si="4"/>
        <v>Slavomír Mihálik</v>
      </c>
      <c r="U14" s="305"/>
      <c r="V14" s="103" t="str">
        <f t="shared" si="5"/>
        <v xml:space="preserve">Zvolen </v>
      </c>
      <c r="W14" s="104"/>
      <c r="X14" s="104"/>
      <c r="Y14" s="105"/>
      <c r="Z14" s="8"/>
      <c r="AB14" s="102">
        <v>11</v>
      </c>
      <c r="AC14" s="304" t="str">
        <f t="shared" si="6"/>
        <v>Róbert Kňazovický</v>
      </c>
      <c r="AD14" s="305"/>
      <c r="AE14" s="103" t="str">
        <f t="shared" si="7"/>
        <v>Ružomberok</v>
      </c>
      <c r="AF14" s="104"/>
      <c r="AG14" s="104"/>
      <c r="AH14" s="105"/>
    </row>
    <row r="15" spans="1:34" ht="45" customHeight="1" x14ac:dyDescent="0.35">
      <c r="A15" s="102">
        <v>12</v>
      </c>
      <c r="B15" s="304" t="str">
        <f t="shared" si="0"/>
        <v>Denis Rovenský</v>
      </c>
      <c r="C15" s="305"/>
      <c r="D15" s="103" t="str">
        <f t="shared" si="1"/>
        <v>Galanta               RYPOMIX</v>
      </c>
      <c r="E15" s="104"/>
      <c r="F15" s="104"/>
      <c r="G15" s="105"/>
      <c r="H15" s="8"/>
      <c r="J15" s="102">
        <v>12</v>
      </c>
      <c r="K15" s="304" t="str">
        <f t="shared" si="2"/>
        <v>Jaroslav Líška st.</v>
      </c>
      <c r="L15" s="305"/>
      <c r="M15" s="103" t="str">
        <f t="shared" si="3"/>
        <v>Lučenec</v>
      </c>
      <c r="N15" s="104"/>
      <c r="O15" s="104"/>
      <c r="P15" s="105"/>
      <c r="Q15" s="8"/>
      <c r="S15" s="102">
        <v>12</v>
      </c>
      <c r="T15" s="304" t="str">
        <f t="shared" si="4"/>
        <v>Július Vlk</v>
      </c>
      <c r="U15" s="305"/>
      <c r="V15" s="103" t="str">
        <f t="shared" si="5"/>
        <v>Spišská Nová Ves                      Spiš fish</v>
      </c>
      <c r="W15" s="104"/>
      <c r="X15" s="104"/>
      <c r="Y15" s="105"/>
      <c r="Z15" s="8"/>
      <c r="AB15" s="102">
        <v>12</v>
      </c>
      <c r="AC15" s="304" t="str">
        <f t="shared" si="6"/>
        <v>Ľubomír Ivančík</v>
      </c>
      <c r="AD15" s="305"/>
      <c r="AE15" s="103" t="str">
        <f t="shared" si="7"/>
        <v>Sabinov</v>
      </c>
      <c r="AF15" s="104"/>
      <c r="AG15" s="104"/>
      <c r="AH15" s="105"/>
    </row>
    <row r="16" spans="1:34" ht="45" customHeight="1" x14ac:dyDescent="0.35">
      <c r="A16" s="102">
        <v>13</v>
      </c>
      <c r="B16" s="304" t="str">
        <f t="shared" si="0"/>
        <v>Marek Rešetár</v>
      </c>
      <c r="C16" s="305"/>
      <c r="D16" s="103" t="str">
        <f t="shared" si="1"/>
        <v>Prešov B</v>
      </c>
      <c r="E16" s="104"/>
      <c r="F16" s="104"/>
      <c r="G16" s="105"/>
      <c r="H16" s="8"/>
      <c r="J16" s="102">
        <v>13</v>
      </c>
      <c r="K16" s="304" t="str">
        <f t="shared" si="2"/>
        <v>Marián Longauer</v>
      </c>
      <c r="L16" s="305"/>
      <c r="M16" s="103" t="str">
        <f t="shared" si="3"/>
        <v>Prešov B</v>
      </c>
      <c r="N16" s="104"/>
      <c r="O16" s="104"/>
      <c r="P16" s="105"/>
      <c r="Q16" s="8"/>
      <c r="S16" s="102">
        <v>13</v>
      </c>
      <c r="T16" s="304" t="str">
        <f t="shared" si="4"/>
        <v>Martin Petrulák</v>
      </c>
      <c r="U16" s="305"/>
      <c r="V16" s="103" t="str">
        <f t="shared" si="5"/>
        <v>Bánovce nad Bebravou Drym Tim</v>
      </c>
      <c r="W16" s="104"/>
      <c r="X16" s="104"/>
      <c r="Y16" s="105"/>
      <c r="Z16" s="8"/>
      <c r="AB16" s="102">
        <v>13</v>
      </c>
      <c r="AC16" s="304" t="e">
        <f t="shared" si="6"/>
        <v>#N/A</v>
      </c>
      <c r="AD16" s="305"/>
      <c r="AE16" s="103" t="e">
        <f t="shared" si="7"/>
        <v>#N/A</v>
      </c>
      <c r="AF16" s="104"/>
      <c r="AG16" s="104"/>
      <c r="AH16" s="105"/>
    </row>
    <row r="17" spans="1:34" ht="45" customHeight="1" thickBot="1" x14ac:dyDescent="0.4">
      <c r="A17" s="102">
        <v>14</v>
      </c>
      <c r="B17" s="304" t="e">
        <f t="shared" si="0"/>
        <v>#N/A</v>
      </c>
      <c r="C17" s="305"/>
      <c r="D17" s="103" t="e">
        <f t="shared" si="1"/>
        <v>#N/A</v>
      </c>
      <c r="E17" s="108"/>
      <c r="F17" s="108"/>
      <c r="G17" s="109"/>
      <c r="H17" s="8"/>
      <c r="J17" s="102">
        <v>14</v>
      </c>
      <c r="K17" s="304" t="e">
        <f t="shared" si="2"/>
        <v>#N/A</v>
      </c>
      <c r="L17" s="305"/>
      <c r="M17" s="103" t="e">
        <f t="shared" si="3"/>
        <v>#N/A</v>
      </c>
      <c r="N17" s="108"/>
      <c r="O17" s="108"/>
      <c r="P17" s="109"/>
      <c r="Q17" s="8"/>
      <c r="S17" s="102">
        <v>14</v>
      </c>
      <c r="T17" s="304" t="e">
        <f t="shared" si="4"/>
        <v>#N/A</v>
      </c>
      <c r="U17" s="305"/>
      <c r="V17" s="103" t="e">
        <f t="shared" si="5"/>
        <v>#N/A</v>
      </c>
      <c r="W17" s="108"/>
      <c r="X17" s="108"/>
      <c r="Y17" s="109"/>
      <c r="Z17" s="8"/>
      <c r="AB17" s="102">
        <v>14</v>
      </c>
      <c r="AC17" s="304" t="e">
        <f t="shared" si="6"/>
        <v>#N/A</v>
      </c>
      <c r="AD17" s="305"/>
      <c r="AE17" s="103" t="e">
        <f t="shared" si="7"/>
        <v>#N/A</v>
      </c>
      <c r="AF17" s="108"/>
      <c r="AG17" s="108"/>
      <c r="AH17" s="109"/>
    </row>
    <row r="18" spans="1:34" ht="31.5" hidden="1" customHeight="1" x14ac:dyDescent="0.3">
      <c r="A18" s="102">
        <v>15</v>
      </c>
      <c r="B18" s="294" t="str">
        <f t="shared" si="0"/>
        <v>aa</v>
      </c>
      <c r="C18" s="295"/>
      <c r="D18" s="103" t="str">
        <f t="shared" si="1"/>
        <v>Jednotlivci I</v>
      </c>
      <c r="E18" s="104"/>
      <c r="F18" s="104"/>
      <c r="G18" s="105"/>
      <c r="H18" s="8"/>
      <c r="J18" s="102">
        <v>15</v>
      </c>
      <c r="K18" s="294" t="str">
        <f t="shared" si="2"/>
        <v>ab</v>
      </c>
      <c r="L18" s="295"/>
      <c r="M18" s="103" t="str">
        <f t="shared" si="3"/>
        <v>Jednotlivci I</v>
      </c>
      <c r="N18" s="104"/>
      <c r="O18" s="104"/>
      <c r="P18" s="105"/>
      <c r="Q18" s="8"/>
      <c r="S18" s="102">
        <v>15</v>
      </c>
      <c r="T18" s="294" t="str">
        <f t="shared" si="4"/>
        <v>ac</v>
      </c>
      <c r="U18" s="295"/>
      <c r="V18" s="103" t="str">
        <f t="shared" si="5"/>
        <v>Jednotlivci I</v>
      </c>
      <c r="W18" s="104"/>
      <c r="X18" s="104"/>
      <c r="Y18" s="105"/>
      <c r="Z18" s="8"/>
      <c r="AB18" s="102">
        <v>15</v>
      </c>
      <c r="AC18" s="294" t="e">
        <f t="shared" si="6"/>
        <v>#N/A</v>
      </c>
      <c r="AD18" s="295"/>
      <c r="AE18" s="103" t="e">
        <f t="shared" si="7"/>
        <v>#N/A</v>
      </c>
      <c r="AF18" s="104"/>
      <c r="AG18" s="104"/>
      <c r="AH18" s="105"/>
    </row>
    <row r="19" spans="1:34" ht="31.5" hidden="1" customHeight="1" x14ac:dyDescent="0.3">
      <c r="A19" s="102">
        <v>16</v>
      </c>
      <c r="B19" s="294" t="str">
        <f t="shared" si="0"/>
        <v>ba</v>
      </c>
      <c r="C19" s="295"/>
      <c r="D19" s="103" t="str">
        <f t="shared" si="1"/>
        <v>Jednotlivci II</v>
      </c>
      <c r="E19" s="104"/>
      <c r="F19" s="104"/>
      <c r="G19" s="105"/>
      <c r="H19" s="8"/>
      <c r="J19" s="102">
        <v>16</v>
      </c>
      <c r="K19" s="294" t="str">
        <f t="shared" si="2"/>
        <v>bb</v>
      </c>
      <c r="L19" s="295"/>
      <c r="M19" s="103" t="str">
        <f t="shared" si="3"/>
        <v>Jednotlivci II</v>
      </c>
      <c r="N19" s="104"/>
      <c r="O19" s="104"/>
      <c r="P19" s="105"/>
      <c r="Q19" s="8"/>
      <c r="S19" s="102">
        <v>16</v>
      </c>
      <c r="T19" s="294" t="str">
        <f t="shared" si="4"/>
        <v>bc</v>
      </c>
      <c r="U19" s="295"/>
      <c r="V19" s="103" t="str">
        <f t="shared" si="5"/>
        <v>Jednotlivci II</v>
      </c>
      <c r="W19" s="104"/>
      <c r="X19" s="104"/>
      <c r="Y19" s="105"/>
      <c r="Z19" s="8"/>
      <c r="AB19" s="102">
        <v>16</v>
      </c>
      <c r="AC19" s="294" t="str">
        <f t="shared" si="6"/>
        <v>bd</v>
      </c>
      <c r="AD19" s="295"/>
      <c r="AE19" s="103" t="str">
        <f t="shared" si="7"/>
        <v>Jednotlivci II</v>
      </c>
      <c r="AF19" s="104"/>
      <c r="AG19" s="104"/>
      <c r="AH19" s="105"/>
    </row>
    <row r="20" spans="1:34" ht="31.5" hidden="1" customHeight="1" x14ac:dyDescent="0.3">
      <c r="A20" s="102">
        <v>17</v>
      </c>
      <c r="B20" s="294" t="str">
        <f t="shared" si="0"/>
        <v>ca</v>
      </c>
      <c r="C20" s="295"/>
      <c r="D20" s="103" t="str">
        <f t="shared" si="1"/>
        <v>Jednotlivci III</v>
      </c>
      <c r="E20" s="104"/>
      <c r="F20" s="104"/>
      <c r="G20" s="105"/>
      <c r="H20" s="8"/>
      <c r="J20" s="102">
        <v>17</v>
      </c>
      <c r="K20" s="294" t="e">
        <f t="shared" si="2"/>
        <v>#N/A</v>
      </c>
      <c r="L20" s="295"/>
      <c r="M20" s="103" t="e">
        <f t="shared" si="3"/>
        <v>#N/A</v>
      </c>
      <c r="N20" s="104"/>
      <c r="O20" s="104"/>
      <c r="P20" s="105"/>
      <c r="Q20" s="8"/>
      <c r="S20" s="102">
        <v>17</v>
      </c>
      <c r="T20" s="294" t="e">
        <f t="shared" si="4"/>
        <v>#N/A</v>
      </c>
      <c r="U20" s="295"/>
      <c r="V20" s="103" t="e">
        <f t="shared" si="5"/>
        <v>#N/A</v>
      </c>
      <c r="W20" s="104"/>
      <c r="X20" s="104"/>
      <c r="Y20" s="105"/>
      <c r="Z20" s="8"/>
      <c r="AB20" s="102">
        <v>17</v>
      </c>
      <c r="AC20" s="294" t="str">
        <f t="shared" si="6"/>
        <v>cd</v>
      </c>
      <c r="AD20" s="295"/>
      <c r="AE20" s="103" t="str">
        <f t="shared" si="7"/>
        <v>Jednotlivci III</v>
      </c>
      <c r="AF20" s="104"/>
      <c r="AG20" s="104"/>
      <c r="AH20" s="105"/>
    </row>
    <row r="21" spans="1:34" ht="31.5" hidden="1" customHeight="1" x14ac:dyDescent="0.3">
      <c r="A21" s="102">
        <v>18</v>
      </c>
      <c r="B21" s="294"/>
      <c r="C21" s="295"/>
      <c r="D21" s="110"/>
      <c r="E21" s="100"/>
      <c r="F21" s="100"/>
      <c r="G21" s="101"/>
      <c r="H21" s="8"/>
      <c r="J21" s="102">
        <v>18</v>
      </c>
      <c r="K21" s="294"/>
      <c r="L21" s="295"/>
      <c r="M21" s="110"/>
      <c r="N21" s="100"/>
      <c r="O21" s="100"/>
      <c r="P21" s="101"/>
      <c r="Q21" s="8"/>
      <c r="S21" s="102">
        <v>18</v>
      </c>
      <c r="T21" s="294"/>
      <c r="U21" s="295"/>
      <c r="V21" s="110"/>
      <c r="W21" s="100"/>
      <c r="X21" s="100"/>
      <c r="Y21" s="101"/>
      <c r="Z21" s="8"/>
      <c r="AB21" s="102">
        <v>18</v>
      </c>
      <c r="AC21" s="294"/>
      <c r="AD21" s="295"/>
      <c r="AE21" s="110"/>
      <c r="AF21" s="100"/>
      <c r="AG21" s="100"/>
      <c r="AH21" s="101"/>
    </row>
    <row r="22" spans="1:34" ht="31.5" hidden="1" customHeight="1" x14ac:dyDescent="0.3">
      <c r="A22" s="102">
        <v>19</v>
      </c>
      <c r="B22" s="294"/>
      <c r="C22" s="295"/>
      <c r="D22" s="107"/>
      <c r="E22" s="104"/>
      <c r="F22" s="104"/>
      <c r="G22" s="105"/>
      <c r="H22" s="8"/>
      <c r="J22" s="102">
        <v>19</v>
      </c>
      <c r="K22" s="298"/>
      <c r="L22" s="299"/>
      <c r="M22" s="107"/>
      <c r="N22" s="104"/>
      <c r="O22" s="104"/>
      <c r="P22" s="105"/>
      <c r="Q22" s="8"/>
      <c r="S22" s="102">
        <v>19</v>
      </c>
      <c r="T22" s="298"/>
      <c r="U22" s="299"/>
      <c r="V22" s="107"/>
      <c r="W22" s="104"/>
      <c r="X22" s="104"/>
      <c r="Y22" s="105"/>
      <c r="Z22" s="8"/>
      <c r="AB22" s="102">
        <v>19</v>
      </c>
      <c r="AC22" s="298"/>
      <c r="AD22" s="299"/>
      <c r="AE22" s="107"/>
      <c r="AF22" s="104"/>
      <c r="AG22" s="104"/>
      <c r="AH22" s="105"/>
    </row>
    <row r="23" spans="1:34" ht="31.5" hidden="1" customHeight="1" thickBot="1" x14ac:dyDescent="0.35">
      <c r="A23" s="111">
        <v>20</v>
      </c>
      <c r="B23" s="294"/>
      <c r="C23" s="295"/>
      <c r="D23" s="112"/>
      <c r="E23" s="113"/>
      <c r="F23" s="113"/>
      <c r="G23" s="114"/>
      <c r="H23" s="8"/>
      <c r="J23" s="111">
        <v>20</v>
      </c>
      <c r="K23" s="300"/>
      <c r="L23" s="301"/>
      <c r="M23" s="112"/>
      <c r="N23" s="113"/>
      <c r="O23" s="113"/>
      <c r="P23" s="114"/>
      <c r="Q23" s="8"/>
      <c r="S23" s="111">
        <v>20</v>
      </c>
      <c r="T23" s="300"/>
      <c r="U23" s="301"/>
      <c r="V23" s="112"/>
      <c r="W23" s="113"/>
      <c r="X23" s="113"/>
      <c r="Y23" s="114"/>
      <c r="Z23" s="8"/>
      <c r="AB23" s="111">
        <v>20</v>
      </c>
      <c r="AC23" s="300"/>
      <c r="AD23" s="301"/>
      <c r="AE23" s="112"/>
      <c r="AF23" s="113"/>
      <c r="AG23" s="113"/>
      <c r="AH23" s="114"/>
    </row>
    <row r="24" spans="1:34" ht="33.75" customHeight="1" x14ac:dyDescent="0.4">
      <c r="A24" s="296" t="s">
        <v>115</v>
      </c>
      <c r="B24" s="296"/>
      <c r="C24" s="296"/>
      <c r="D24" s="297" t="s">
        <v>116</v>
      </c>
      <c r="E24" s="297"/>
      <c r="F24" s="297"/>
      <c r="J24" s="296" t="s">
        <v>115</v>
      </c>
      <c r="K24" s="296"/>
      <c r="L24" s="296"/>
      <c r="M24" s="297" t="s">
        <v>116</v>
      </c>
      <c r="N24" s="297"/>
      <c r="O24" s="297"/>
      <c r="S24" s="296" t="s">
        <v>115</v>
      </c>
      <c r="T24" s="296"/>
      <c r="U24" s="296"/>
      <c r="V24" s="297" t="s">
        <v>116</v>
      </c>
      <c r="W24" s="297"/>
      <c r="X24" s="297"/>
      <c r="AB24" s="296" t="s">
        <v>115</v>
      </c>
      <c r="AC24" s="296"/>
      <c r="AD24" s="296"/>
      <c r="AE24" s="297" t="s">
        <v>116</v>
      </c>
      <c r="AF24" s="297"/>
      <c r="AG24" s="297"/>
    </row>
    <row r="27" spans="1:34" x14ac:dyDescent="0.25">
      <c r="A27" t="s">
        <v>117</v>
      </c>
      <c r="B27" t="s">
        <v>118</v>
      </c>
      <c r="J27" t="s">
        <v>117</v>
      </c>
      <c r="K27" t="s">
        <v>118</v>
      </c>
      <c r="S27" t="s">
        <v>117</v>
      </c>
      <c r="T27" t="s">
        <v>118</v>
      </c>
      <c r="AB27" t="s">
        <v>117</v>
      </c>
      <c r="AC27" t="s">
        <v>118</v>
      </c>
    </row>
    <row r="28" spans="1:34" x14ac:dyDescent="0.25">
      <c r="A28" s="120">
        <f>'14 družstiev Pretek č.3'!C6</f>
        <v>12</v>
      </c>
      <c r="B28" s="120" t="str">
        <f>'14 družstiev Pretek č.3'!C5</f>
        <v>Denis Rovenský</v>
      </c>
      <c r="C28" s="120" t="str">
        <f>'14 družstiev Pretek č.3'!B5</f>
        <v>Galanta               RYPOMIX</v>
      </c>
      <c r="D28">
        <v>1</v>
      </c>
      <c r="E28" t="str">
        <f>VLOOKUP($D28,$A$28:$B$44,COLUMN($B$28:$B$44),0)</f>
        <v>Radoslav Jakubík</v>
      </c>
      <c r="F28" t="str">
        <f>VLOOKUP($D28,$A$28:$C$44,COLUMN($C$28:$C$44),0)</f>
        <v>Nová Baňa</v>
      </c>
      <c r="J28" s="120">
        <f>'14 družstiev Pretek č.3'!F6</f>
        <v>4</v>
      </c>
      <c r="K28" s="120" t="str">
        <f>'14 družstiev Pretek č.3'!F5</f>
        <v>Gábor Papp</v>
      </c>
      <c r="L28" s="120" t="str">
        <f>'14 družstiev Pretek č.3'!$B$5</f>
        <v>Galanta               RYPOMIX</v>
      </c>
      <c r="M28">
        <v>1</v>
      </c>
      <c r="N28" t="str">
        <f>VLOOKUP($M28,$J$28:$K$44,COLUMN($B$28:$B$44),0)</f>
        <v>Slavomír Oreško</v>
      </c>
      <c r="O28" t="str">
        <f>VLOOKUP($M28,$J$28:$L$44,COLUMN($C$28:$C$44),0)</f>
        <v>Spišská Nová Ves                      Spiš fish</v>
      </c>
      <c r="S28" s="120">
        <f>'14 družstiev Pretek č.3'!I6</f>
        <v>4</v>
      </c>
      <c r="T28" s="120" t="str">
        <f>'14 družstiev Pretek č.3'!I5</f>
        <v>Kristián Óvári</v>
      </c>
      <c r="U28" s="120" t="str">
        <f>'14 družstiev Pretek č.3'!$B$5</f>
        <v>Galanta               RYPOMIX</v>
      </c>
      <c r="V28">
        <v>1</v>
      </c>
      <c r="W28" t="str">
        <f>VLOOKUP($V28,$S$28:$T$44,COLUMN($B$28:$B$44),0)</f>
        <v>Ján Marcinek</v>
      </c>
      <c r="X28" t="str">
        <f>VLOOKUP($V28,$S$28:$U$44,COLUMN($C$28:$C$44),0)</f>
        <v>Lučenec</v>
      </c>
      <c r="AB28" s="120">
        <f>'14 družstiev Pretek č.3'!L6</f>
        <v>7</v>
      </c>
      <c r="AC28" s="120" t="str">
        <f>'14 družstiev Pretek č.3'!L5</f>
        <v>Dávid Óvári</v>
      </c>
      <c r="AD28" s="120" t="str">
        <f>'14 družstiev Pretek č.3'!$B$5</f>
        <v>Galanta               RYPOMIX</v>
      </c>
      <c r="AE28">
        <v>1</v>
      </c>
      <c r="AF28" t="str">
        <f>VLOOKUP($AE28,$AB$28:$AC$44,COLUMN($B$28:$B$44),0)</f>
        <v>Juraj Sajdák</v>
      </c>
      <c r="AG28" t="str">
        <f>VLOOKUP($AE28,$AB$28:$AD$44,COLUMN($C$28:$C$44),0)</f>
        <v>Prešov B</v>
      </c>
    </row>
    <row r="29" spans="1:34" x14ac:dyDescent="0.25">
      <c r="A29" s="120">
        <f>'14 družstiev Pretek č.3'!C8</f>
        <v>0</v>
      </c>
      <c r="B29" s="120">
        <f>'14 družstiev Pretek č.3'!C7</f>
        <v>0</v>
      </c>
      <c r="C29" s="120" t="str">
        <f>'14 družstiev Pretek č.3'!$B$7</f>
        <v>Humenné</v>
      </c>
      <c r="D29">
        <v>2</v>
      </c>
      <c r="E29" t="str">
        <f t="shared" ref="E29:E43" si="8">VLOOKUP($D29,$A$28:$B$44,COLUMN($B$28:$B$44),0)</f>
        <v>Jozef Václavek</v>
      </c>
      <c r="F29" t="str">
        <f t="shared" ref="F29:F44" si="9">VLOOKUP($D29,$A$28:$C$44,COLUMN($C$28:$C$44),0)</f>
        <v>Lučenec</v>
      </c>
      <c r="J29" s="120">
        <f>'14 družstiev Pretek č.3'!F8</f>
        <v>0</v>
      </c>
      <c r="K29" s="120">
        <f>'14 družstiev Pretek č.3'!F7</f>
        <v>0</v>
      </c>
      <c r="L29" s="120" t="str">
        <f>'14 družstiev Pretek č.3'!$B$7</f>
        <v>Humenné</v>
      </c>
      <c r="M29">
        <v>2</v>
      </c>
      <c r="N29" t="str">
        <f t="shared" ref="N29:N43" si="10">VLOOKUP($M29,$J$28:$K$44,COLUMN($B$28:$B$44),0)</f>
        <v>Tomáš Hubočan</v>
      </c>
      <c r="O29" t="str">
        <f t="shared" ref="O29:O44" si="11">VLOOKUP($M29,$J$28:$L$44,COLUMN($C$28:$C$44),0)</f>
        <v>Veľký Krtíš</v>
      </c>
      <c r="S29" s="120">
        <f>'14 družstiev Pretek č.3'!I8</f>
        <v>0</v>
      </c>
      <c r="T29" s="120">
        <f>'14 družstiev Pretek č.3'!I7</f>
        <v>0</v>
      </c>
      <c r="U29" s="120" t="str">
        <f>'14 družstiev Pretek č.3'!$B$7</f>
        <v>Humenné</v>
      </c>
      <c r="V29">
        <v>2</v>
      </c>
      <c r="W29" t="str">
        <f t="shared" ref="W29:W44" si="12">VLOOKUP($V29,$S$28:$T$44,COLUMN($B$28:$B$44),0)</f>
        <v>Peter Lisičan</v>
      </c>
      <c r="X29" t="str">
        <f t="shared" ref="X29:X44" si="13">VLOOKUP($V29,$S$28:$U$44,COLUMN($C$28:$C$44),0)</f>
        <v>Nová Baňa</v>
      </c>
      <c r="AB29" s="120">
        <f>'14 družstiev Pretek č.3'!L8</f>
        <v>0</v>
      </c>
      <c r="AC29" s="120">
        <f>'14 družstiev Pretek č.3'!L7</f>
        <v>0</v>
      </c>
      <c r="AD29" s="120" t="str">
        <f>'14 družstiev Pretek č.3'!$B$7</f>
        <v>Humenné</v>
      </c>
      <c r="AE29">
        <v>2</v>
      </c>
      <c r="AF29" t="str">
        <f t="shared" ref="AF29:AF44" si="14">VLOOKUP($AE29,$AB$28:$AC$44,COLUMN($B$28:$B$44),0)</f>
        <v>Martin Valášek</v>
      </c>
      <c r="AG29" t="str">
        <f t="shared" ref="AG29:AG44" si="15">VLOOKUP($AE29,$AB$28:$AD$44,COLUMN($C$28:$C$44),0)</f>
        <v>Žilina                          Vagón klub</v>
      </c>
    </row>
    <row r="30" spans="1:34" x14ac:dyDescent="0.25">
      <c r="A30" s="120">
        <f>'14 družstiev Pretek č.3'!C10</f>
        <v>2</v>
      </c>
      <c r="B30" s="120" t="str">
        <f>'14 družstiev Pretek č.3'!C9</f>
        <v>Jozef Václavek</v>
      </c>
      <c r="C30" s="120" t="str">
        <f>'14 družstiev Pretek č.3'!$B$9</f>
        <v>Lučenec</v>
      </c>
      <c r="D30">
        <v>3</v>
      </c>
      <c r="E30" t="str">
        <f t="shared" si="8"/>
        <v>Alexander Papp</v>
      </c>
      <c r="F30" t="str">
        <f t="shared" si="9"/>
        <v>Šaľa                            Maver</v>
      </c>
      <c r="J30" s="120">
        <f>'14 družstiev Pretek č.3'!F10</f>
        <v>12</v>
      </c>
      <c r="K30" s="120" t="str">
        <f>'14 družstiev Pretek č.3'!F9</f>
        <v>Jaroslav Líška st.</v>
      </c>
      <c r="L30" s="120" t="str">
        <f>'14 družstiev Pretek č.3'!$B$9</f>
        <v>Lučenec</v>
      </c>
      <c r="M30">
        <v>3</v>
      </c>
      <c r="N30" t="str">
        <f t="shared" si="10"/>
        <v>Martin Rajman</v>
      </c>
      <c r="O30" t="str">
        <f t="shared" si="11"/>
        <v>Žilina                          Vagón klub</v>
      </c>
      <c r="S30" s="120">
        <f>'14 družstiev Pretek č.3'!I10</f>
        <v>1</v>
      </c>
      <c r="T30" s="120" t="str">
        <f>'14 družstiev Pretek č.3'!I9</f>
        <v>Ján Marcinek</v>
      </c>
      <c r="U30" s="120" t="str">
        <f>'14 družstiev Pretek č.3'!$B$9</f>
        <v>Lučenec</v>
      </c>
      <c r="V30">
        <v>3</v>
      </c>
      <c r="W30" t="str">
        <f t="shared" si="12"/>
        <v>Karol Matyas</v>
      </c>
      <c r="X30" t="str">
        <f t="shared" si="13"/>
        <v>Žilina                          Vagón klub</v>
      </c>
      <c r="AB30" s="120">
        <f>'14 družstiev Pretek č.3'!L10</f>
        <v>4</v>
      </c>
      <c r="AC30" s="120" t="str">
        <f>'14 družstiev Pretek č.3'!L9</f>
        <v>Jaroslav Líška ml.</v>
      </c>
      <c r="AD30" s="120" t="str">
        <f>'14 družstiev Pretek č.3'!$B$9</f>
        <v>Lučenec</v>
      </c>
      <c r="AE30">
        <v>3</v>
      </c>
      <c r="AF30" t="str">
        <f t="shared" si="14"/>
        <v>Matej Buška</v>
      </c>
      <c r="AG30" t="str">
        <f t="shared" si="15"/>
        <v>Nová Baňa</v>
      </c>
    </row>
    <row r="31" spans="1:34" x14ac:dyDescent="0.25">
      <c r="A31" s="120">
        <f>'14 družstiev Pretek č.3'!C12</f>
        <v>1</v>
      </c>
      <c r="B31" s="120" t="str">
        <f>'14 družstiev Pretek č.3'!C11</f>
        <v>Radoslav Jakubík</v>
      </c>
      <c r="C31" s="120" t="str">
        <f>'14 družstiev Pretek č.3'!$B$11</f>
        <v>Nová Baňa</v>
      </c>
      <c r="D31">
        <v>4</v>
      </c>
      <c r="E31" t="str">
        <f t="shared" si="8"/>
        <v>Rastislav Staňa</v>
      </c>
      <c r="F31" t="str">
        <f t="shared" si="9"/>
        <v>Spišská Nová Ves                      Spiš fish</v>
      </c>
      <c r="J31" s="120">
        <f>'14 družstiev Pretek č.3'!F12</f>
        <v>9</v>
      </c>
      <c r="K31" s="120" t="str">
        <f>'14 družstiev Pretek č.3'!F11</f>
        <v>Branislav Hudec</v>
      </c>
      <c r="L31" s="120" t="str">
        <f>'14 družstiev Pretek č.3'!$B$11</f>
        <v>Nová Baňa</v>
      </c>
      <c r="M31">
        <v>4</v>
      </c>
      <c r="N31" t="str">
        <f t="shared" si="10"/>
        <v>Gábor Papp</v>
      </c>
      <c r="O31" t="str">
        <f t="shared" si="11"/>
        <v>Galanta               RYPOMIX</v>
      </c>
      <c r="S31" s="120">
        <f>'14 družstiev Pretek č.3'!I12</f>
        <v>2</v>
      </c>
      <c r="T31" s="120" t="str">
        <f>'14 družstiev Pretek č.3'!I11</f>
        <v>Peter Lisičan</v>
      </c>
      <c r="U31" s="120" t="str">
        <f>'14 družstiev Pretek č.3'!$B$11</f>
        <v>Nová Baňa</v>
      </c>
      <c r="V31">
        <v>4</v>
      </c>
      <c r="W31" t="str">
        <f t="shared" si="12"/>
        <v>Kristián Óvári</v>
      </c>
      <c r="X31" t="str">
        <f t="shared" si="13"/>
        <v>Galanta               RYPOMIX</v>
      </c>
      <c r="AB31" s="120">
        <f>'14 družstiev Pretek č.3'!L12</f>
        <v>3</v>
      </c>
      <c r="AC31" s="120" t="str">
        <f>'14 družstiev Pretek č.3'!L11</f>
        <v>Matej Buška</v>
      </c>
      <c r="AD31" s="120" t="str">
        <f>'14 družstiev Pretek č.3'!$B$11</f>
        <v>Nová Baňa</v>
      </c>
      <c r="AE31">
        <v>4</v>
      </c>
      <c r="AF31" t="str">
        <f t="shared" si="14"/>
        <v>Jaroslav Líška ml.</v>
      </c>
      <c r="AG31" t="str">
        <f t="shared" si="15"/>
        <v>Lučenec</v>
      </c>
    </row>
    <row r="32" spans="1:34" x14ac:dyDescent="0.25">
      <c r="A32" s="120">
        <f>'14 družstiev Pretek č.3'!C14</f>
        <v>13</v>
      </c>
      <c r="B32" s="120" t="str">
        <f>'14 družstiev Pretek č.3'!C13</f>
        <v>Marek Rešetár</v>
      </c>
      <c r="C32" s="120" t="str">
        <f>'14 družstiev Pretek č.3'!$B$13</f>
        <v>Prešov B</v>
      </c>
      <c r="D32">
        <v>5</v>
      </c>
      <c r="E32" t="str">
        <f t="shared" si="8"/>
        <v>Karol Leššo</v>
      </c>
      <c r="F32" t="str">
        <f t="shared" si="9"/>
        <v>Sabinov</v>
      </c>
      <c r="J32" s="120">
        <f>'14 družstiev Pretek č.3'!F14</f>
        <v>13</v>
      </c>
      <c r="K32" s="120" t="str">
        <f>'14 družstiev Pretek č.3'!F13</f>
        <v>Marián Longauer</v>
      </c>
      <c r="L32" s="120" t="str">
        <f>'14 družstiev Pretek č.3'!$B$13</f>
        <v>Prešov B</v>
      </c>
      <c r="M32">
        <v>5</v>
      </c>
      <c r="N32" t="str">
        <f t="shared" si="10"/>
        <v>Ján Kamenský</v>
      </c>
      <c r="O32" t="str">
        <f t="shared" si="11"/>
        <v xml:space="preserve">Zvolen </v>
      </c>
      <c r="S32" s="120">
        <f>'14 družstiev Pretek č.3'!I14</f>
        <v>10</v>
      </c>
      <c r="T32" s="120" t="str">
        <f>'14 družstiev Pretek č.3'!I13</f>
        <v>Peter Zborovjan</v>
      </c>
      <c r="U32" s="120" t="str">
        <f>'14 družstiev Pretek č.3'!$B$13</f>
        <v>Prešov B</v>
      </c>
      <c r="V32">
        <v>5</v>
      </c>
      <c r="W32" t="str">
        <f t="shared" si="12"/>
        <v>Miroslav Kosmeľ</v>
      </c>
      <c r="X32" t="str">
        <f t="shared" si="13"/>
        <v>Ružomberok</v>
      </c>
      <c r="AB32" s="120">
        <f>'14 družstiev Pretek č.3'!L14</f>
        <v>1</v>
      </c>
      <c r="AC32" s="120" t="str">
        <f>'14 družstiev Pretek č.3'!L13</f>
        <v>Juraj Sajdák</v>
      </c>
      <c r="AD32" s="120" t="str">
        <f>'14 družstiev Pretek č.3'!$B$13</f>
        <v>Prešov B</v>
      </c>
      <c r="AE32">
        <v>5</v>
      </c>
      <c r="AF32" t="str">
        <f t="shared" si="14"/>
        <v>Milan Pavlovský</v>
      </c>
      <c r="AG32" t="str">
        <f t="shared" si="15"/>
        <v xml:space="preserve">Zvolen </v>
      </c>
    </row>
    <row r="33" spans="1:33" x14ac:dyDescent="0.25">
      <c r="A33" s="120">
        <f>'14 družstiev Pretek č.3'!C16</f>
        <v>11</v>
      </c>
      <c r="B33" s="120" t="str">
        <f>'14 družstiev Pretek č.3'!C15</f>
        <v>Maroš Cibulka</v>
      </c>
      <c r="C33" s="120" t="str">
        <f>'14 družstiev Pretek č.3'!$B$15</f>
        <v>Ružomberok</v>
      </c>
      <c r="D33">
        <v>6</v>
      </c>
      <c r="E33" t="str">
        <f t="shared" si="8"/>
        <v>Igor Líškay</v>
      </c>
      <c r="F33" t="str">
        <f t="shared" si="9"/>
        <v>Veľký Krtíš</v>
      </c>
      <c r="J33" s="120">
        <f>'14 družstiev Pretek č.3'!F16</f>
        <v>10</v>
      </c>
      <c r="K33" s="120" t="str">
        <f>'14 družstiev Pretek č.3'!F15</f>
        <v>Ľuboslav Mihálik</v>
      </c>
      <c r="L33" s="120" t="str">
        <f>'14 družstiev Pretek č.3'!$B$15</f>
        <v>Ružomberok</v>
      </c>
      <c r="M33">
        <v>6</v>
      </c>
      <c r="N33" t="str">
        <f t="shared" si="10"/>
        <v>Ivan Cibulka</v>
      </c>
      <c r="O33" t="str">
        <f t="shared" si="11"/>
        <v>Šaľa                            Maver</v>
      </c>
      <c r="S33" s="120">
        <f>'14 družstiev Pretek č.3'!I16</f>
        <v>5</v>
      </c>
      <c r="T33" s="120" t="str">
        <f>'14 družstiev Pretek č.3'!I15</f>
        <v>Miroslav Kosmeľ</v>
      </c>
      <c r="U33" s="120" t="str">
        <f>'14 družstiev Pretek č.3'!$B$15</f>
        <v>Ružomberok</v>
      </c>
      <c r="V33">
        <v>6</v>
      </c>
      <c r="W33" t="str">
        <f t="shared" si="12"/>
        <v>Július Forgáč st.</v>
      </c>
      <c r="X33" t="str">
        <f t="shared" si="13"/>
        <v>Sabinov</v>
      </c>
      <c r="AB33" s="120">
        <f>'14 družstiev Pretek č.3'!L16</f>
        <v>11</v>
      </c>
      <c r="AC33" s="120" t="str">
        <f>'14 družstiev Pretek č.3'!L15</f>
        <v>Róbert Kňazovický</v>
      </c>
      <c r="AD33" s="120" t="str">
        <f>'14 družstiev Pretek č.3'!$B$15</f>
        <v>Ružomberok</v>
      </c>
      <c r="AE33">
        <v>6</v>
      </c>
      <c r="AF33" t="str">
        <f t="shared" si="14"/>
        <v>Radovan Máčaj</v>
      </c>
      <c r="AG33" t="str">
        <f t="shared" si="15"/>
        <v>Bánovce nad Bebravou Drym Tim</v>
      </c>
    </row>
    <row r="34" spans="1:33" x14ac:dyDescent="0.25">
      <c r="A34" s="120">
        <f>'14 družstiev Pretek č.3'!C18</f>
        <v>5</v>
      </c>
      <c r="B34" s="120" t="str">
        <f>'14 družstiev Pretek č.3'!C17</f>
        <v>Karol Leššo</v>
      </c>
      <c r="C34" s="120" t="str">
        <f>'14 družstiev Pretek č.3'!$B$17</f>
        <v>Sabinov</v>
      </c>
      <c r="D34">
        <v>7</v>
      </c>
      <c r="E34" t="str">
        <f t="shared" si="8"/>
        <v>Michal Demčák</v>
      </c>
      <c r="F34" t="str">
        <f t="shared" si="9"/>
        <v>Bánovce nad Bebravou Drym Tim</v>
      </c>
      <c r="J34" s="120">
        <f>'14 družstiev Pretek č.3'!F18</f>
        <v>8</v>
      </c>
      <c r="K34" s="120" t="str">
        <f>'14 družstiev Pretek č.3'!F17</f>
        <v>Ján Matola</v>
      </c>
      <c r="L34" s="120" t="str">
        <f>'14 družstiev Pretek č.3'!$B$17</f>
        <v>Sabinov</v>
      </c>
      <c r="M34">
        <v>7</v>
      </c>
      <c r="N34" t="str">
        <f t="shared" si="10"/>
        <v>Zoltán Magyar</v>
      </c>
      <c r="O34" t="str">
        <f t="shared" si="11"/>
        <v>Veľké Kapušany         Maros Mix Tubertíny</v>
      </c>
      <c r="S34" s="120">
        <f>'14 družstiev Pretek č.3'!I18</f>
        <v>6</v>
      </c>
      <c r="T34" s="120" t="str">
        <f>'14 družstiev Pretek č.3'!I17</f>
        <v>Július Forgáč st.</v>
      </c>
      <c r="U34" s="120" t="str">
        <f>'14 družstiev Pretek č.3'!$B$17</f>
        <v>Sabinov</v>
      </c>
      <c r="V34">
        <v>7</v>
      </c>
      <c r="W34" t="str">
        <f t="shared" si="12"/>
        <v>Martin Rusnák</v>
      </c>
      <c r="X34" t="str">
        <f t="shared" si="13"/>
        <v>Veľké Kapušany         Maros Mix Tubertíny</v>
      </c>
      <c r="AB34" s="120">
        <f>'14 družstiev Pretek č.3'!L18</f>
        <v>12</v>
      </c>
      <c r="AC34" s="120" t="str">
        <f>'14 družstiev Pretek č.3'!L17</f>
        <v>Ľubomír Ivančík</v>
      </c>
      <c r="AD34" s="120" t="str">
        <f>'14 družstiev Pretek č.3'!$B$17</f>
        <v>Sabinov</v>
      </c>
      <c r="AE34">
        <v>7</v>
      </c>
      <c r="AF34" t="str">
        <f t="shared" si="14"/>
        <v>Dávid Óvári</v>
      </c>
      <c r="AG34" t="str">
        <f t="shared" si="15"/>
        <v>Galanta               RYPOMIX</v>
      </c>
    </row>
    <row r="35" spans="1:33" x14ac:dyDescent="0.25">
      <c r="A35" s="120">
        <f>'14 družstiev Pretek č.3'!C20</f>
        <v>4</v>
      </c>
      <c r="B35" s="120" t="str">
        <f>'14 družstiev Pretek č.3'!C19</f>
        <v>Rastislav Staňa</v>
      </c>
      <c r="C35" s="120" t="str">
        <f>'14 družstiev Pretek č.3'!$B$19</f>
        <v>Spišská Nová Ves                      Spiš fish</v>
      </c>
      <c r="D35">
        <v>8</v>
      </c>
      <c r="E35" t="str">
        <f t="shared" si="8"/>
        <v>Bartolomej Fleischer</v>
      </c>
      <c r="F35" t="str">
        <f t="shared" si="9"/>
        <v>Veľké Kapušany         Maros Mix Tubertíny</v>
      </c>
      <c r="J35" s="120">
        <f>'14 družstiev Pretek č.3'!F20</f>
        <v>1</v>
      </c>
      <c r="K35" s="120" t="str">
        <f>'14 družstiev Pretek č. 2'!F19</f>
        <v>Slavomír Oreško</v>
      </c>
      <c r="L35" s="120" t="str">
        <f>'14 družstiev Pretek č.3'!$B$19</f>
        <v>Spišská Nová Ves                      Spiš fish</v>
      </c>
      <c r="M35">
        <v>8</v>
      </c>
      <c r="N35" t="str">
        <f t="shared" si="10"/>
        <v>Ján Matola</v>
      </c>
      <c r="O35" t="str">
        <f t="shared" si="11"/>
        <v>Sabinov</v>
      </c>
      <c r="S35" s="120">
        <f>'14 družstiev Pretek č.3'!I20</f>
        <v>12</v>
      </c>
      <c r="T35" s="120" t="str">
        <f>'14 družstiev Pretek č.3'!I19</f>
        <v>Július Vlk</v>
      </c>
      <c r="U35" s="120" t="str">
        <f>'14 družstiev Pretek č.3'!$B$19</f>
        <v>Spišská Nová Ves                      Spiš fish</v>
      </c>
      <c r="V35">
        <v>8</v>
      </c>
      <c r="W35" t="str">
        <f t="shared" si="12"/>
        <v>Róbert Repa</v>
      </c>
      <c r="X35" t="str">
        <f t="shared" si="13"/>
        <v>Veľký Krtíš</v>
      </c>
      <c r="AB35" s="120">
        <f>'14 družstiev Pretek č.3'!L20</f>
        <v>8</v>
      </c>
      <c r="AC35" s="120" t="str">
        <f>'14 družstiev Pretek č.3'!L19</f>
        <v>Miloš Oreško</v>
      </c>
      <c r="AD35" s="120" t="str">
        <f>'14 družstiev Pretek č.3'!$B$19</f>
        <v>Spišská Nová Ves                      Spiš fish</v>
      </c>
      <c r="AE35">
        <v>8</v>
      </c>
      <c r="AF35" t="str">
        <f t="shared" si="14"/>
        <v>Miloš Oreško</v>
      </c>
      <c r="AG35" t="str">
        <f t="shared" si="15"/>
        <v>Spišská Nová Ves                      Spiš fish</v>
      </c>
    </row>
    <row r="36" spans="1:33" x14ac:dyDescent="0.25">
      <c r="A36" s="120">
        <f>'14 družstiev Pretek č.3'!C22</f>
        <v>3</v>
      </c>
      <c r="B36" s="120" t="str">
        <f>'14 družstiev Pretek č.3'!C21</f>
        <v>Alexander Papp</v>
      </c>
      <c r="C36" s="120" t="str">
        <f>'14 družstiev Pretek č.3'!$B$21</f>
        <v>Šaľa                            Maver</v>
      </c>
      <c r="D36">
        <v>9</v>
      </c>
      <c r="E36" t="str">
        <f t="shared" si="8"/>
        <v>Pavol Rajtek</v>
      </c>
      <c r="F36" t="str">
        <f t="shared" si="9"/>
        <v>Žilina                          Vagón klub</v>
      </c>
      <c r="J36" s="120">
        <f>'14 družstiev Pretek č.3'!F22</f>
        <v>6</v>
      </c>
      <c r="K36" s="120" t="str">
        <f>'14 družstiev Pretek č.3'!F21</f>
        <v>Ivan Cibulka</v>
      </c>
      <c r="L36" s="120" t="str">
        <f>'14 družstiev Pretek č.3'!$B$21</f>
        <v>Šaľa                            Maver</v>
      </c>
      <c r="M36">
        <v>9</v>
      </c>
      <c r="N36" t="str">
        <f t="shared" si="10"/>
        <v>Branislav Hudec</v>
      </c>
      <c r="O36" t="str">
        <f t="shared" si="11"/>
        <v>Nová Baňa</v>
      </c>
      <c r="S36" s="120">
        <f>'14 družstiev Pretek č.3'!I22</f>
        <v>9</v>
      </c>
      <c r="T36" s="120" t="str">
        <f>'14 družstiev Pretek č.3'!I21</f>
        <v>Timotej Minárik</v>
      </c>
      <c r="U36" s="120" t="str">
        <f>'14 družstiev Pretek č.3'!$B$21</f>
        <v>Šaľa                            Maver</v>
      </c>
      <c r="V36">
        <v>9</v>
      </c>
      <c r="W36" t="str">
        <f t="shared" si="12"/>
        <v>Timotej Minárik</v>
      </c>
      <c r="X36" t="str">
        <f t="shared" si="13"/>
        <v>Šaľa                            Maver</v>
      </c>
      <c r="AB36" s="120">
        <f>'14 družstiev Pretek č.3'!L22</f>
        <v>9</v>
      </c>
      <c r="AC36" s="120" t="str">
        <f>'14 družstiev Pretek č.3'!L21</f>
        <v>Emil Raschman</v>
      </c>
      <c r="AD36" s="120" t="str">
        <f>'14 družstiev Pretek č.3'!$B$21</f>
        <v>Šaľa                            Maver</v>
      </c>
      <c r="AE36">
        <v>9</v>
      </c>
      <c r="AF36" t="str">
        <f t="shared" si="14"/>
        <v>Emil Raschman</v>
      </c>
      <c r="AG36" t="str">
        <f t="shared" si="15"/>
        <v>Šaľa                            Maver</v>
      </c>
    </row>
    <row r="37" spans="1:33" x14ac:dyDescent="0.25">
      <c r="A37" s="120">
        <f>'14 družstiev Pretek č.3'!C24</f>
        <v>8</v>
      </c>
      <c r="B37" s="120" t="str">
        <f>'14 družstiev Pretek č.3'!C23</f>
        <v>Bartolomej Fleischer</v>
      </c>
      <c r="C37" s="120" t="str">
        <f>'14 družstiev Pretek č.3'!$B$23</f>
        <v>Veľké Kapušany         Maros Mix Tubertíny</v>
      </c>
      <c r="D37">
        <v>10</v>
      </c>
      <c r="E37" t="str">
        <f t="shared" si="8"/>
        <v>Peter Kohút</v>
      </c>
      <c r="F37" t="str">
        <f t="shared" si="9"/>
        <v xml:space="preserve">Zvolen </v>
      </c>
      <c r="J37" s="120">
        <f>'14 družstiev Pretek č.3'!F24</f>
        <v>7</v>
      </c>
      <c r="K37" s="120" t="str">
        <f>'14 družstiev Pretek č.3'!F23</f>
        <v>Zoltán Magyar</v>
      </c>
      <c r="L37" s="120" t="str">
        <f>'14 družstiev Pretek č.3'!$B$23</f>
        <v>Veľké Kapušany         Maros Mix Tubertíny</v>
      </c>
      <c r="M37">
        <v>10</v>
      </c>
      <c r="N37" t="str">
        <f t="shared" si="10"/>
        <v>Ľuboslav Mihálik</v>
      </c>
      <c r="O37" t="str">
        <f t="shared" si="11"/>
        <v>Ružomberok</v>
      </c>
      <c r="S37" s="120">
        <f>'14 družstiev Pretek č.3'!I24</f>
        <v>7</v>
      </c>
      <c r="T37" s="120" t="str">
        <f>'14 družstiev Pretek č.3'!I23</f>
        <v>Martin Rusnák</v>
      </c>
      <c r="U37" s="120" t="str">
        <f>'14 družstiev Pretek č.3'!$B$23</f>
        <v>Veľké Kapušany         Maros Mix Tubertíny</v>
      </c>
      <c r="V37">
        <v>10</v>
      </c>
      <c r="W37" t="str">
        <f t="shared" si="12"/>
        <v>Peter Zborovjan</v>
      </c>
      <c r="X37" t="str">
        <f t="shared" si="13"/>
        <v>Prešov B</v>
      </c>
      <c r="AB37" s="120">
        <f>'14 družstiev Pretek č.3'!L24</f>
        <v>10</v>
      </c>
      <c r="AC37" s="120" t="str">
        <f>'14 družstiev Pretek č.3'!L23</f>
        <v>Karol Petőcz</v>
      </c>
      <c r="AD37" s="120" t="str">
        <f>'14 družstiev Pretek č.3'!$B$23</f>
        <v>Veľké Kapušany         Maros Mix Tubertíny</v>
      </c>
      <c r="AE37">
        <v>10</v>
      </c>
      <c r="AF37" t="str">
        <f t="shared" si="14"/>
        <v>Karol Petőcz</v>
      </c>
      <c r="AG37" t="str">
        <f t="shared" si="15"/>
        <v>Veľké Kapušany         Maros Mix Tubertíny</v>
      </c>
    </row>
    <row r="38" spans="1:33" x14ac:dyDescent="0.25">
      <c r="A38" s="120">
        <f>'14 družstiev Pretek č.3'!C26</f>
        <v>6</v>
      </c>
      <c r="B38" s="120" t="str">
        <f>'14 družstiev Pretek č.3'!C25</f>
        <v>Igor Líškay</v>
      </c>
      <c r="C38" s="120" t="str">
        <f>'14 družstiev Pretek č.3'!$B$25</f>
        <v>Veľký Krtíš</v>
      </c>
      <c r="D38">
        <v>11</v>
      </c>
      <c r="E38" t="str">
        <f t="shared" si="8"/>
        <v>Maroš Cibulka</v>
      </c>
      <c r="F38" t="str">
        <f t="shared" si="9"/>
        <v>Ružomberok</v>
      </c>
      <c r="J38" s="120">
        <f>'14 družstiev Pretek č.3'!F26</f>
        <v>2</v>
      </c>
      <c r="K38" s="120" t="str">
        <f>'14 družstiev Pretek č.3'!F25</f>
        <v>Tomáš Hubočan</v>
      </c>
      <c r="L38" s="120" t="str">
        <f>'14 družstiev Pretek č.3'!$B$25</f>
        <v>Veľký Krtíš</v>
      </c>
      <c r="M38">
        <v>11</v>
      </c>
      <c r="N38" t="str">
        <f t="shared" si="10"/>
        <v>Lukáš Kubečka</v>
      </c>
      <c r="O38" t="str">
        <f t="shared" si="11"/>
        <v>Bánovce nad Bebravou Drym Tim</v>
      </c>
      <c r="S38" s="120">
        <f>'14 družstiev Pretek č.3'!I26</f>
        <v>8</v>
      </c>
      <c r="T38" s="120" t="str">
        <f>'14 družstiev Pretek č.3'!I25</f>
        <v>Róbert Repa</v>
      </c>
      <c r="U38" s="120" t="str">
        <f>'14 družstiev Pretek č.3'!$B$25</f>
        <v>Veľký Krtíš</v>
      </c>
      <c r="V38">
        <v>11</v>
      </c>
      <c r="W38" t="str">
        <f t="shared" si="12"/>
        <v>Slavomír Mihálik</v>
      </c>
      <c r="X38" t="str">
        <f t="shared" si="13"/>
        <v xml:space="preserve">Zvolen </v>
      </c>
      <c r="AB38" s="120">
        <f>'14 družstiev Pretek č.3'!L26</f>
        <v>0</v>
      </c>
      <c r="AC38" s="120">
        <f>'14 družstiev Pretek č.3'!L25</f>
        <v>0</v>
      </c>
      <c r="AD38" s="120" t="str">
        <f>'14 družstiev Pretek č.3'!$B$25</f>
        <v>Veľký Krtíš</v>
      </c>
      <c r="AE38">
        <v>11</v>
      </c>
      <c r="AF38" t="str">
        <f t="shared" si="14"/>
        <v>Róbert Kňazovický</v>
      </c>
      <c r="AG38" t="str">
        <f t="shared" si="15"/>
        <v>Ružomberok</v>
      </c>
    </row>
    <row r="39" spans="1:33" x14ac:dyDescent="0.25">
      <c r="A39" s="120">
        <f>'14 družstiev Pretek č.3'!C28</f>
        <v>10</v>
      </c>
      <c r="B39" s="120" t="str">
        <f>'14 družstiev Pretek č.3'!C27</f>
        <v>Peter Kohút</v>
      </c>
      <c r="C39" s="120" t="str">
        <f>'14 družstiev Pretek č.3'!$B$27</f>
        <v xml:space="preserve">Zvolen </v>
      </c>
      <c r="D39">
        <v>12</v>
      </c>
      <c r="E39" t="str">
        <f t="shared" si="8"/>
        <v>Denis Rovenský</v>
      </c>
      <c r="F39" t="str">
        <f t="shared" si="9"/>
        <v>Galanta               RYPOMIX</v>
      </c>
      <c r="J39" s="120">
        <f>'14 družstiev Pretek č.3'!F28</f>
        <v>5</v>
      </c>
      <c r="K39" s="120" t="str">
        <f>'14 družstiev Pretek č.3'!F27</f>
        <v>Ján Kamenský</v>
      </c>
      <c r="L39" s="120" t="str">
        <f>'14 družstiev Pretek č.3'!$B$27</f>
        <v xml:space="preserve">Zvolen </v>
      </c>
      <c r="M39">
        <v>12</v>
      </c>
      <c r="N39" t="str">
        <f t="shared" si="10"/>
        <v>Jaroslav Líška st.</v>
      </c>
      <c r="O39" t="str">
        <f t="shared" si="11"/>
        <v>Lučenec</v>
      </c>
      <c r="S39" s="120">
        <f>'14 družstiev Pretek č.3'!I28</f>
        <v>11</v>
      </c>
      <c r="T39" s="120" t="str">
        <f>'14 družstiev Pretek č.3'!I27</f>
        <v>Slavomír Mihálik</v>
      </c>
      <c r="U39" s="120" t="str">
        <f>'14 družstiev Pretek č.3'!$B$27</f>
        <v xml:space="preserve">Zvolen </v>
      </c>
      <c r="V39">
        <v>12</v>
      </c>
      <c r="W39" t="str">
        <f t="shared" si="12"/>
        <v>Július Vlk</v>
      </c>
      <c r="X39" t="str">
        <f t="shared" si="13"/>
        <v>Spišská Nová Ves                      Spiš fish</v>
      </c>
      <c r="AB39" s="120">
        <f>'14 družstiev Pretek č.3'!L28</f>
        <v>5</v>
      </c>
      <c r="AC39" s="120" t="str">
        <f>'14 družstiev Pretek č.3'!L27</f>
        <v>Milan Pavlovský</v>
      </c>
      <c r="AD39" s="120" t="str">
        <f>'14 družstiev Pretek č.3'!$B$27</f>
        <v xml:space="preserve">Zvolen </v>
      </c>
      <c r="AE39">
        <v>12</v>
      </c>
      <c r="AF39" t="str">
        <f t="shared" si="14"/>
        <v>Ľubomír Ivančík</v>
      </c>
      <c r="AG39" t="str">
        <f t="shared" si="15"/>
        <v>Sabinov</v>
      </c>
    </row>
    <row r="40" spans="1:33" x14ac:dyDescent="0.25">
      <c r="A40" s="120">
        <f>'14 družstiev Pretek č.3'!C30</f>
        <v>9</v>
      </c>
      <c r="B40" s="120" t="str">
        <f>'14 družstiev Pretek č.3'!C29</f>
        <v>Pavol Rajtek</v>
      </c>
      <c r="C40" s="120" t="str">
        <f>'14 družstiev Pretek č.3'!$B$29</f>
        <v>Žilina                          Vagón klub</v>
      </c>
      <c r="D40">
        <v>13</v>
      </c>
      <c r="E40" t="str">
        <f t="shared" si="8"/>
        <v>Marek Rešetár</v>
      </c>
      <c r="F40" t="str">
        <f t="shared" si="9"/>
        <v>Prešov B</v>
      </c>
      <c r="J40" s="120">
        <f>'14 družstiev Pretek č.3'!F30</f>
        <v>3</v>
      </c>
      <c r="K40" s="120" t="str">
        <f>'14 družstiev Pretek č.3'!F29</f>
        <v>Martin Rajman</v>
      </c>
      <c r="L40" s="120" t="str">
        <f>'14 družstiev Pretek č.3'!$B$29</f>
        <v>Žilina                          Vagón klub</v>
      </c>
      <c r="M40">
        <v>13</v>
      </c>
      <c r="N40" t="str">
        <f t="shared" si="10"/>
        <v>Marián Longauer</v>
      </c>
      <c r="O40" t="str">
        <f t="shared" si="11"/>
        <v>Prešov B</v>
      </c>
      <c r="S40" s="120">
        <f>'14 družstiev Pretek č.3'!I30</f>
        <v>3</v>
      </c>
      <c r="T40" s="120" t="str">
        <f>'14 družstiev Pretek č.3'!I29</f>
        <v>Karol Matyas</v>
      </c>
      <c r="U40" s="120" t="str">
        <f>'14 družstiev Pretek č.3'!$B$29</f>
        <v>Žilina                          Vagón klub</v>
      </c>
      <c r="V40">
        <v>13</v>
      </c>
      <c r="W40" t="str">
        <f t="shared" si="12"/>
        <v>Martin Petrulák</v>
      </c>
      <c r="X40" t="str">
        <f t="shared" si="13"/>
        <v>Bánovce nad Bebravou Drym Tim</v>
      </c>
      <c r="AB40" s="120">
        <f>'14 družstiev Pretek č.3'!L30</f>
        <v>2</v>
      </c>
      <c r="AC40" s="120" t="str">
        <f>'14 družstiev Pretek č.3'!L29</f>
        <v>Martin Valášek</v>
      </c>
      <c r="AD40" s="120" t="str">
        <f>'14 družstiev Pretek č.3'!$B$29</f>
        <v>Žilina                          Vagón klub</v>
      </c>
      <c r="AE40">
        <v>13</v>
      </c>
      <c r="AF40" t="e">
        <f t="shared" si="14"/>
        <v>#N/A</v>
      </c>
      <c r="AG40" t="e">
        <f t="shared" si="15"/>
        <v>#N/A</v>
      </c>
    </row>
    <row r="41" spans="1:33" x14ac:dyDescent="0.25">
      <c r="A41" s="120">
        <f>'14 družstiev Pretek č.3'!C32</f>
        <v>7</v>
      </c>
      <c r="B41" s="120" t="str">
        <f>'14 družstiev Pretek č.3'!C31</f>
        <v>Michal Demčák</v>
      </c>
      <c r="C41" s="120" t="str">
        <f>'14 družstiev Pretek č.3'!$B$31</f>
        <v>Bánovce nad Bebravou Drym Tim</v>
      </c>
      <c r="D41">
        <v>14</v>
      </c>
      <c r="E41" t="e">
        <f t="shared" si="8"/>
        <v>#N/A</v>
      </c>
      <c r="F41" t="e">
        <f t="shared" si="9"/>
        <v>#N/A</v>
      </c>
      <c r="J41" s="120">
        <f>'14 družstiev Pretek č.3'!F32</f>
        <v>11</v>
      </c>
      <c r="K41" s="120" t="str">
        <f>'14 družstiev Pretek č.3'!F31</f>
        <v>Lukáš Kubečka</v>
      </c>
      <c r="L41" s="120" t="str">
        <f>'14 družstiev Pretek č.3'!$B$31</f>
        <v>Bánovce nad Bebravou Drym Tim</v>
      </c>
      <c r="M41">
        <v>14</v>
      </c>
      <c r="N41" t="e">
        <f t="shared" si="10"/>
        <v>#N/A</v>
      </c>
      <c r="O41" t="e">
        <f t="shared" si="11"/>
        <v>#N/A</v>
      </c>
      <c r="S41" s="120">
        <f>'14 družstiev Pretek č.3'!I32</f>
        <v>13</v>
      </c>
      <c r="T41" s="120" t="str">
        <f>'14 družstiev Pretek č.3'!I31</f>
        <v>Martin Petrulák</v>
      </c>
      <c r="U41" s="120" t="str">
        <f>'14 družstiev Pretek č.3'!$B$31</f>
        <v>Bánovce nad Bebravou Drym Tim</v>
      </c>
      <c r="V41">
        <v>14</v>
      </c>
      <c r="W41" t="e">
        <f t="shared" si="12"/>
        <v>#N/A</v>
      </c>
      <c r="X41" t="e">
        <f t="shared" si="13"/>
        <v>#N/A</v>
      </c>
      <c r="AB41" s="120">
        <f>'14 družstiev Pretek č.3'!L32</f>
        <v>6</v>
      </c>
      <c r="AC41" s="120" t="str">
        <f>'14 družstiev Pretek č.3'!L31</f>
        <v>Radovan Máčaj</v>
      </c>
      <c r="AD41" s="120" t="str">
        <f>'14 družstiev Pretek č.3'!$B$31</f>
        <v>Bánovce nad Bebravou Drym Tim</v>
      </c>
      <c r="AE41">
        <v>14</v>
      </c>
      <c r="AF41" t="e">
        <f t="shared" si="14"/>
        <v>#N/A</v>
      </c>
      <c r="AG41" t="e">
        <f t="shared" si="15"/>
        <v>#N/A</v>
      </c>
    </row>
    <row r="42" spans="1:33" hidden="1" x14ac:dyDescent="0.25">
      <c r="A42" s="120">
        <f>'14 družstiev Pretek č.3'!C34</f>
        <v>15</v>
      </c>
      <c r="B42" s="120" t="str">
        <f>'14 družstiev Pretek č.3'!C33</f>
        <v>aa</v>
      </c>
      <c r="C42" s="120" t="str">
        <f>'14 družstiev Pretek č.3'!$B$33</f>
        <v>Jednotlivci I</v>
      </c>
      <c r="D42">
        <v>15</v>
      </c>
      <c r="E42" t="str">
        <f t="shared" si="8"/>
        <v>aa</v>
      </c>
      <c r="F42" t="str">
        <f t="shared" si="9"/>
        <v>Jednotlivci I</v>
      </c>
      <c r="J42" s="120">
        <f>'14 družstiev Pretek č.3'!F34</f>
        <v>15</v>
      </c>
      <c r="K42" s="120" t="str">
        <f>'14 družstiev Pretek č.3'!F33</f>
        <v>ab</v>
      </c>
      <c r="L42" s="120" t="str">
        <f>'14 družstiev Pretek č.3'!$B$33</f>
        <v>Jednotlivci I</v>
      </c>
      <c r="M42">
        <v>15</v>
      </c>
      <c r="N42" t="str">
        <f t="shared" si="10"/>
        <v>ab</v>
      </c>
      <c r="O42" t="str">
        <f t="shared" si="11"/>
        <v>Jednotlivci I</v>
      </c>
      <c r="S42" s="120">
        <f>'14 družstiev Pretek č.3'!I34</f>
        <v>15</v>
      </c>
      <c r="T42" s="120" t="str">
        <f>'14 družstiev Pretek č.3'!I33</f>
        <v>ac</v>
      </c>
      <c r="U42" s="120" t="str">
        <f>'14 družstiev Pretek č.3'!$B$33</f>
        <v>Jednotlivci I</v>
      </c>
      <c r="V42">
        <v>15</v>
      </c>
      <c r="W42" t="str">
        <f t="shared" si="12"/>
        <v>ac</v>
      </c>
      <c r="X42" t="str">
        <f t="shared" si="13"/>
        <v>Jednotlivci I</v>
      </c>
      <c r="AB42" s="120">
        <f>'14 družstiev Pretek č.3'!L34</f>
        <v>8</v>
      </c>
      <c r="AC42" s="120" t="str">
        <f>'14 družstiev Pretek č.3'!L33</f>
        <v>ad</v>
      </c>
      <c r="AD42" s="120" t="str">
        <f>'14 družstiev Pretek č.3'!$B$33</f>
        <v>Jednotlivci I</v>
      </c>
      <c r="AE42">
        <v>15</v>
      </c>
      <c r="AF42" t="e">
        <f t="shared" si="14"/>
        <v>#N/A</v>
      </c>
      <c r="AG42" t="e">
        <f t="shared" si="15"/>
        <v>#N/A</v>
      </c>
    </row>
    <row r="43" spans="1:33" hidden="1" x14ac:dyDescent="0.25">
      <c r="A43" s="120">
        <f>'14 družstiev Pretek č.3'!C36</f>
        <v>16</v>
      </c>
      <c r="B43" s="120" t="str">
        <f>'14 družstiev Pretek č.3'!C35</f>
        <v>ba</v>
      </c>
      <c r="C43" s="120" t="str">
        <f>'14 družstiev Pretek č.3'!$B$35</f>
        <v>Jednotlivci II</v>
      </c>
      <c r="D43">
        <v>16</v>
      </c>
      <c r="E43" t="str">
        <f t="shared" si="8"/>
        <v>ba</v>
      </c>
      <c r="F43" t="str">
        <f t="shared" si="9"/>
        <v>Jednotlivci II</v>
      </c>
      <c r="J43" s="120">
        <f>'14 družstiev Pretek č.3'!F36</f>
        <v>16</v>
      </c>
      <c r="K43" s="120" t="str">
        <f>'14 družstiev Pretek č.3'!F35</f>
        <v>bb</v>
      </c>
      <c r="L43" s="120" t="str">
        <f>'14 družstiev Pretek č.3'!$B$35</f>
        <v>Jednotlivci II</v>
      </c>
      <c r="M43">
        <v>16</v>
      </c>
      <c r="N43" t="str">
        <f t="shared" si="10"/>
        <v>bb</v>
      </c>
      <c r="O43" t="str">
        <f t="shared" si="11"/>
        <v>Jednotlivci II</v>
      </c>
      <c r="S43" s="120">
        <f>'14 družstiev Pretek č.3'!I36</f>
        <v>16</v>
      </c>
      <c r="T43" s="120" t="str">
        <f>'14 družstiev Pretek č.3'!I35</f>
        <v>bc</v>
      </c>
      <c r="U43" s="120" t="str">
        <f>'14 družstiev Pretek č.3'!$B$35</f>
        <v>Jednotlivci II</v>
      </c>
      <c r="V43">
        <v>16</v>
      </c>
      <c r="W43" t="str">
        <f t="shared" si="12"/>
        <v>bc</v>
      </c>
      <c r="X43" t="str">
        <f t="shared" si="13"/>
        <v>Jednotlivci II</v>
      </c>
      <c r="AB43" s="120">
        <f>'14 družstiev Pretek č.3'!L36</f>
        <v>16</v>
      </c>
      <c r="AC43" s="120" t="str">
        <f>'14 družstiev Pretek č.3'!L35</f>
        <v>bd</v>
      </c>
      <c r="AD43" s="120" t="str">
        <f>'14 družstiev Pretek č.3'!$B$35</f>
        <v>Jednotlivci II</v>
      </c>
      <c r="AE43">
        <v>16</v>
      </c>
      <c r="AF43" t="str">
        <f t="shared" si="14"/>
        <v>bd</v>
      </c>
      <c r="AG43" t="str">
        <f t="shared" si="15"/>
        <v>Jednotlivci II</v>
      </c>
    </row>
    <row r="44" spans="1:33" hidden="1" x14ac:dyDescent="0.25">
      <c r="A44" s="120">
        <f>'14 družstiev Pretek č.3'!C38</f>
        <v>17</v>
      </c>
      <c r="B44" s="120" t="str">
        <f>'14 družstiev Pretek č.3'!C37</f>
        <v>ca</v>
      </c>
      <c r="C44" s="120" t="str">
        <f>'14 družstiev Pretek č.3'!$B$37</f>
        <v>Jednotlivci III</v>
      </c>
      <c r="D44">
        <v>17</v>
      </c>
      <c r="E44" t="str">
        <f>VLOOKUP($D44,$A$28:$B$44,COLUMN($B$28:$B$44),0)</f>
        <v>ca</v>
      </c>
      <c r="F44" t="str">
        <f t="shared" si="9"/>
        <v>Jednotlivci III</v>
      </c>
      <c r="J44" s="120">
        <f>'14 družstiev Pretek č.3'!F38</f>
        <v>0</v>
      </c>
      <c r="K44" s="120" t="str">
        <f>'14 družstiev Pretek č.3'!F37</f>
        <v>cb</v>
      </c>
      <c r="L44" s="120" t="str">
        <f>'14 družstiev Pretek č.3'!$B$37</f>
        <v>Jednotlivci III</v>
      </c>
      <c r="M44">
        <v>17</v>
      </c>
      <c r="N44" t="e">
        <f>VLOOKUP($M44,$J$28:$K$44,COLUMN($B$28:$B$44),0)</f>
        <v>#N/A</v>
      </c>
      <c r="O44" t="e">
        <f t="shared" si="11"/>
        <v>#N/A</v>
      </c>
      <c r="S44" s="120">
        <f>'14 družstiev Pretek č.3'!I38</f>
        <v>0</v>
      </c>
      <c r="T44" s="120" t="str">
        <f>'14 družstiev Pretek č.3'!I37</f>
        <v>cc</v>
      </c>
      <c r="U44" s="120" t="str">
        <f>'14 družstiev Pretek č.3'!$B$37</f>
        <v>Jednotlivci III</v>
      </c>
      <c r="V44">
        <v>17</v>
      </c>
      <c r="W44" t="e">
        <f t="shared" si="12"/>
        <v>#N/A</v>
      </c>
      <c r="X44" t="e">
        <f t="shared" si="13"/>
        <v>#N/A</v>
      </c>
      <c r="AB44" s="120">
        <f>'14 družstiev Pretek č.3'!L38</f>
        <v>17</v>
      </c>
      <c r="AC44" s="120" t="str">
        <f>'14 družstiev Pretek č.3'!L37</f>
        <v>cd</v>
      </c>
      <c r="AD44" s="120" t="str">
        <f>'14 družstiev Pretek č.3'!$B$37</f>
        <v>Jednotlivci III</v>
      </c>
      <c r="AE44">
        <v>17</v>
      </c>
      <c r="AF44" t="str">
        <f t="shared" si="14"/>
        <v>cd</v>
      </c>
      <c r="AG44" t="str">
        <f t="shared" si="15"/>
        <v>Jednotlivci III</v>
      </c>
    </row>
  </sheetData>
  <mergeCells count="104">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 ref="B4:C4"/>
    <mergeCell ref="K4:L4"/>
    <mergeCell ref="T4:U4"/>
    <mergeCell ref="AC4:AD4"/>
    <mergeCell ref="B5:C5"/>
    <mergeCell ref="K5:L5"/>
    <mergeCell ref="T5:U5"/>
    <mergeCell ref="AC5:AD5"/>
    <mergeCell ref="AC2:AE2"/>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s>
  <pageMargins left="0.7" right="0.7" top="0.75" bottom="0.75" header="0.3" footer="0.3"/>
  <pageSetup paperSize="9" scale="65" orientation="portrait" horizontalDpi="4294967293" verticalDpi="4294967293" r:id="rId1"/>
  <colBreaks count="2" manualBreakCount="2">
    <brk id="8" max="23" man="1"/>
    <brk id="17" max="23"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árok6"/>
  <dimension ref="A1:AH44"/>
  <sheetViews>
    <sheetView zoomScaleNormal="100" workbookViewId="0"/>
  </sheetViews>
  <sheetFormatPr defaultRowHeight="13.2" x14ac:dyDescent="0.25"/>
  <cols>
    <col min="1" max="1" width="9.33203125" bestFit="1" customWidth="1"/>
    <col min="2" max="2" width="15.6640625" bestFit="1" customWidth="1"/>
    <col min="3" max="3" width="26.6640625" bestFit="1" customWidth="1"/>
    <col min="4" max="4" width="30.5546875" bestFit="1" customWidth="1"/>
    <col min="5" max="5" width="15.6640625" bestFit="1" customWidth="1"/>
    <col min="6" max="6" width="15.44140625" bestFit="1" customWidth="1"/>
    <col min="10" max="10" width="9.33203125" bestFit="1" customWidth="1"/>
    <col min="11" max="11" width="15.6640625" bestFit="1" customWidth="1"/>
    <col min="12" max="12" width="26.6640625" bestFit="1" customWidth="1"/>
    <col min="13" max="13" width="30.5546875" bestFit="1" customWidth="1"/>
    <col min="14" max="14" width="15.5546875" bestFit="1" customWidth="1"/>
    <col min="20" max="20" width="15.5546875" bestFit="1" customWidth="1"/>
    <col min="21" max="21" width="26.6640625" bestFit="1" customWidth="1"/>
    <col min="22" max="22" width="30.44140625" bestFit="1" customWidth="1"/>
    <col min="23" max="23" width="15.5546875" bestFit="1" customWidth="1"/>
    <col min="29" max="29" width="15.5546875" bestFit="1" customWidth="1"/>
    <col min="30" max="30" width="26.6640625" bestFit="1" customWidth="1"/>
    <col min="31" max="31" width="30.44140625" bestFit="1" customWidth="1"/>
    <col min="32" max="32" width="15.5546875" bestFit="1" customWidth="1"/>
  </cols>
  <sheetData>
    <row r="1" spans="1:34" ht="45" customHeight="1" x14ac:dyDescent="0.25">
      <c r="A1" s="90"/>
      <c r="B1" s="289" t="s">
        <v>272</v>
      </c>
      <c r="C1" s="289"/>
      <c r="D1" s="289"/>
      <c r="E1" s="289"/>
      <c r="F1" s="289"/>
      <c r="G1" s="290"/>
      <c r="H1" s="86"/>
      <c r="J1" s="90"/>
      <c r="K1" s="289" t="s">
        <v>273</v>
      </c>
      <c r="L1" s="289"/>
      <c r="M1" s="289"/>
      <c r="N1" s="289"/>
      <c r="O1" s="289"/>
      <c r="P1" s="290"/>
      <c r="Q1" s="86"/>
      <c r="S1" s="90"/>
      <c r="T1" s="289" t="s">
        <v>274</v>
      </c>
      <c r="U1" s="289"/>
      <c r="V1" s="289"/>
      <c r="W1" s="289"/>
      <c r="X1" s="289"/>
      <c r="Y1" s="290"/>
      <c r="Z1" s="86"/>
      <c r="AB1" s="90"/>
      <c r="AC1" s="289" t="s">
        <v>275</v>
      </c>
      <c r="AD1" s="289"/>
      <c r="AE1" s="289"/>
      <c r="AF1" s="289"/>
      <c r="AG1" s="289"/>
      <c r="AH1" s="290"/>
    </row>
    <row r="2" spans="1:34" ht="45" customHeight="1" thickBot="1" x14ac:dyDescent="0.3">
      <c r="A2" s="91"/>
      <c r="B2" s="291" t="s">
        <v>300</v>
      </c>
      <c r="C2" s="291"/>
      <c r="D2" s="291"/>
      <c r="E2" s="285" t="s">
        <v>301</v>
      </c>
      <c r="F2" s="285"/>
      <c r="G2" s="286"/>
      <c r="H2" s="92"/>
      <c r="J2" s="91"/>
      <c r="K2" s="291" t="s">
        <v>300</v>
      </c>
      <c r="L2" s="291"/>
      <c r="M2" s="291"/>
      <c r="N2" s="285" t="s">
        <v>301</v>
      </c>
      <c r="O2" s="285"/>
      <c r="P2" s="286"/>
      <c r="Q2" s="92"/>
      <c r="S2" s="141"/>
      <c r="T2" s="291" t="s">
        <v>300</v>
      </c>
      <c r="U2" s="291"/>
      <c r="V2" s="291"/>
      <c r="W2" s="285" t="s">
        <v>301</v>
      </c>
      <c r="X2" s="285"/>
      <c r="Y2" s="286"/>
      <c r="Z2" s="92"/>
      <c r="AB2" s="91"/>
      <c r="AC2" s="291" t="s">
        <v>300</v>
      </c>
      <c r="AD2" s="291"/>
      <c r="AE2" s="291"/>
      <c r="AF2" s="285" t="s">
        <v>301</v>
      </c>
      <c r="AG2" s="285"/>
      <c r="AH2" s="286"/>
    </row>
    <row r="3" spans="1:34" ht="24.9" customHeight="1" thickBot="1" x14ac:dyDescent="0.3">
      <c r="A3" s="93" t="s">
        <v>109</v>
      </c>
      <c r="B3" s="287" t="s">
        <v>110</v>
      </c>
      <c r="C3" s="288"/>
      <c r="D3" s="94" t="s">
        <v>111</v>
      </c>
      <c r="E3" s="95" t="s">
        <v>112</v>
      </c>
      <c r="F3" s="95" t="s">
        <v>113</v>
      </c>
      <c r="G3" s="96" t="s">
        <v>114</v>
      </c>
      <c r="H3" s="97"/>
      <c r="J3" s="93" t="s">
        <v>109</v>
      </c>
      <c r="K3" s="287" t="s">
        <v>110</v>
      </c>
      <c r="L3" s="288"/>
      <c r="M3" s="94" t="s">
        <v>111</v>
      </c>
      <c r="N3" s="95" t="s">
        <v>112</v>
      </c>
      <c r="O3" s="95" t="s">
        <v>113</v>
      </c>
      <c r="P3" s="96" t="s">
        <v>114</v>
      </c>
      <c r="Q3" s="97"/>
      <c r="S3" s="137" t="s">
        <v>109</v>
      </c>
      <c r="T3" s="313" t="s">
        <v>110</v>
      </c>
      <c r="U3" s="314"/>
      <c r="V3" s="94" t="s">
        <v>111</v>
      </c>
      <c r="W3" s="95" t="s">
        <v>112</v>
      </c>
      <c r="X3" s="95" t="s">
        <v>113</v>
      </c>
      <c r="Y3" s="96" t="s">
        <v>114</v>
      </c>
      <c r="Z3" s="97"/>
      <c r="AB3" s="93" t="s">
        <v>109</v>
      </c>
      <c r="AC3" s="287" t="s">
        <v>110</v>
      </c>
      <c r="AD3" s="288"/>
      <c r="AE3" s="94" t="s">
        <v>111</v>
      </c>
      <c r="AF3" s="95" t="s">
        <v>112</v>
      </c>
      <c r="AG3" s="95" t="s">
        <v>113</v>
      </c>
      <c r="AH3" s="96" t="s">
        <v>114</v>
      </c>
    </row>
    <row r="4" spans="1:34" ht="45" customHeight="1" thickTop="1" x14ac:dyDescent="0.35">
      <c r="A4" s="98">
        <v>1</v>
      </c>
      <c r="B4" s="302" t="str">
        <f t="shared" ref="B4:B20" si="0">E28</f>
        <v>Bartolomej Fleischer</v>
      </c>
      <c r="C4" s="303"/>
      <c r="D4" s="99" t="str">
        <f t="shared" ref="D4:D20" si="1">F28</f>
        <v>Veľké Kapušany         Maros Mix Tubertíny</v>
      </c>
      <c r="E4" s="100"/>
      <c r="F4" s="100"/>
      <c r="G4" s="101"/>
      <c r="H4" s="8"/>
      <c r="J4" s="98">
        <v>1</v>
      </c>
      <c r="K4" s="302" t="str">
        <f t="shared" ref="K4:K20" si="2">N28</f>
        <v>Zoltán Magyar</v>
      </c>
      <c r="L4" s="303"/>
      <c r="M4" s="99" t="str">
        <f t="shared" ref="M4:M20" si="3">O28</f>
        <v>Veľké Kapušany         Maros Mix Tubertíny</v>
      </c>
      <c r="N4" s="100"/>
      <c r="O4" s="100"/>
      <c r="P4" s="101"/>
      <c r="Q4" s="8"/>
      <c r="S4" s="138">
        <v>1</v>
      </c>
      <c r="T4" s="312" t="str">
        <f t="shared" ref="T4:T20" si="4">W28</f>
        <v>Marek Rešetár</v>
      </c>
      <c r="U4" s="303"/>
      <c r="V4" s="99" t="str">
        <f t="shared" ref="V4:V20" si="5">X28</f>
        <v>Prešov B</v>
      </c>
      <c r="W4" s="100"/>
      <c r="X4" s="100"/>
      <c r="Y4" s="101"/>
      <c r="Z4" s="8"/>
      <c r="AB4" s="98">
        <v>1</v>
      </c>
      <c r="AC4" s="302" t="str">
        <f t="shared" ref="AC4:AC20" si="6">AF28</f>
        <v>Marián Longauer</v>
      </c>
      <c r="AD4" s="303"/>
      <c r="AE4" s="99" t="str">
        <f t="shared" ref="AE4:AE20" si="7">AG28</f>
        <v>Prešov B</v>
      </c>
      <c r="AF4" s="100"/>
      <c r="AG4" s="100"/>
      <c r="AH4" s="101"/>
    </row>
    <row r="5" spans="1:34" ht="45" customHeight="1" x14ac:dyDescent="0.35">
      <c r="A5" s="102">
        <v>2</v>
      </c>
      <c r="B5" s="304" t="str">
        <f t="shared" si="0"/>
        <v>Ján Kamenský</v>
      </c>
      <c r="C5" s="305"/>
      <c r="D5" s="103" t="str">
        <f t="shared" si="1"/>
        <v xml:space="preserve">Zvolen </v>
      </c>
      <c r="E5" s="104"/>
      <c r="F5" s="104"/>
      <c r="G5" s="105"/>
      <c r="H5" s="8"/>
      <c r="J5" s="102">
        <v>2</v>
      </c>
      <c r="K5" s="304" t="str">
        <f t="shared" si="2"/>
        <v>Pavol Rajtek</v>
      </c>
      <c r="L5" s="305"/>
      <c r="M5" s="103" t="str">
        <f t="shared" si="3"/>
        <v>Žilina                          Vagón klub</v>
      </c>
      <c r="N5" s="104"/>
      <c r="O5" s="104"/>
      <c r="P5" s="105"/>
      <c r="Q5" s="8"/>
      <c r="S5" s="139">
        <v>2</v>
      </c>
      <c r="T5" s="308" t="str">
        <f t="shared" si="4"/>
        <v>Július Vlk</v>
      </c>
      <c r="U5" s="305"/>
      <c r="V5" s="103" t="str">
        <f t="shared" si="5"/>
        <v>Spišská Nová Ves                      Spiš fish</v>
      </c>
      <c r="W5" s="104"/>
      <c r="X5" s="104"/>
      <c r="Y5" s="105"/>
      <c r="Z5" s="8"/>
      <c r="AB5" s="102">
        <v>2</v>
      </c>
      <c r="AC5" s="304" t="str">
        <f t="shared" si="6"/>
        <v>Martin Rusnák</v>
      </c>
      <c r="AD5" s="305"/>
      <c r="AE5" s="103" t="str">
        <f t="shared" si="7"/>
        <v>Veľké Kapušany         Maros Mix Tubertíny</v>
      </c>
      <c r="AF5" s="104"/>
      <c r="AG5" s="104"/>
      <c r="AH5" s="105"/>
    </row>
    <row r="6" spans="1:34" ht="45" customHeight="1" x14ac:dyDescent="0.35">
      <c r="A6" s="102">
        <v>3</v>
      </c>
      <c r="B6" s="304" t="str">
        <f t="shared" si="0"/>
        <v>Ján Matola</v>
      </c>
      <c r="C6" s="305"/>
      <c r="D6" s="103" t="str">
        <f t="shared" si="1"/>
        <v>Sabinov</v>
      </c>
      <c r="E6" s="104"/>
      <c r="F6" s="104"/>
      <c r="G6" s="105"/>
      <c r="H6" s="8"/>
      <c r="J6" s="102">
        <v>3</v>
      </c>
      <c r="K6" s="304" t="str">
        <f t="shared" si="2"/>
        <v>Rastislav Staňa</v>
      </c>
      <c r="L6" s="305"/>
      <c r="M6" s="103" t="str">
        <f t="shared" si="3"/>
        <v>Spišská Nová Ves                      Spiš fish</v>
      </c>
      <c r="N6" s="104"/>
      <c r="O6" s="104"/>
      <c r="P6" s="105"/>
      <c r="Q6" s="8"/>
      <c r="S6" s="139">
        <v>3</v>
      </c>
      <c r="T6" s="308" t="str">
        <f t="shared" si="4"/>
        <v>Milan Pavlovský</v>
      </c>
      <c r="U6" s="305"/>
      <c r="V6" s="103" t="str">
        <f t="shared" si="5"/>
        <v xml:space="preserve">Zvolen </v>
      </c>
      <c r="W6" s="104"/>
      <c r="X6" s="104"/>
      <c r="Y6" s="105"/>
      <c r="Z6" s="8"/>
      <c r="AB6" s="102">
        <v>3</v>
      </c>
      <c r="AC6" s="304" t="str">
        <f t="shared" si="6"/>
        <v>Miroslav Kosmeľ</v>
      </c>
      <c r="AD6" s="305"/>
      <c r="AE6" s="103" t="str">
        <f t="shared" si="7"/>
        <v>Ružomberok</v>
      </c>
      <c r="AF6" s="104"/>
      <c r="AG6" s="104"/>
      <c r="AH6" s="105"/>
    </row>
    <row r="7" spans="1:34" ht="45" customHeight="1" x14ac:dyDescent="0.35">
      <c r="A7" s="102">
        <v>4</v>
      </c>
      <c r="B7" s="304" t="str">
        <f t="shared" si="0"/>
        <v>Martin Petrulák</v>
      </c>
      <c r="C7" s="305"/>
      <c r="D7" s="103" t="str">
        <f t="shared" si="1"/>
        <v>Bánovce nad Bebravou Drym Tim</v>
      </c>
      <c r="E7" s="104"/>
      <c r="F7" s="104"/>
      <c r="G7" s="105"/>
      <c r="H7" s="8"/>
      <c r="J7" s="102">
        <v>4</v>
      </c>
      <c r="K7" s="304" t="str">
        <f t="shared" si="2"/>
        <v>Alexander Papp</v>
      </c>
      <c r="L7" s="305"/>
      <c r="M7" s="103" t="str">
        <f t="shared" si="3"/>
        <v>Šaľa                            Maver</v>
      </c>
      <c r="N7" s="104"/>
      <c r="O7" s="104"/>
      <c r="P7" s="105"/>
      <c r="Q7" s="8"/>
      <c r="S7" s="139">
        <v>4</v>
      </c>
      <c r="T7" s="308" t="str">
        <f t="shared" si="4"/>
        <v>Karol Matyas</v>
      </c>
      <c r="U7" s="305"/>
      <c r="V7" s="103" t="str">
        <f t="shared" si="5"/>
        <v>Žilina                          Vagón klub</v>
      </c>
      <c r="W7" s="104"/>
      <c r="X7" s="104"/>
      <c r="Y7" s="105"/>
      <c r="Z7" s="8"/>
      <c r="AB7" s="102">
        <v>4</v>
      </c>
      <c r="AC7" s="304" t="str">
        <f t="shared" si="6"/>
        <v>Dávid Óvári</v>
      </c>
      <c r="AD7" s="305"/>
      <c r="AE7" s="103" t="str">
        <f t="shared" si="7"/>
        <v>Galanta               RYPOMIX</v>
      </c>
      <c r="AF7" s="104"/>
      <c r="AG7" s="104"/>
      <c r="AH7" s="105"/>
    </row>
    <row r="8" spans="1:34" ht="45" customHeight="1" x14ac:dyDescent="0.35">
      <c r="A8" s="102">
        <v>5</v>
      </c>
      <c r="B8" s="304" t="str">
        <f t="shared" si="0"/>
        <v>Martin Valášek</v>
      </c>
      <c r="C8" s="305"/>
      <c r="D8" s="103" t="str">
        <f t="shared" si="1"/>
        <v>Žilina                          Vagón klub</v>
      </c>
      <c r="E8" s="104"/>
      <c r="F8" s="104"/>
      <c r="G8" s="105"/>
      <c r="H8" s="8"/>
      <c r="J8" s="102">
        <v>5</v>
      </c>
      <c r="K8" s="304" t="str">
        <f t="shared" si="2"/>
        <v>Július Forgáč st.</v>
      </c>
      <c r="L8" s="305"/>
      <c r="M8" s="103" t="str">
        <f t="shared" si="3"/>
        <v>Sabinov</v>
      </c>
      <c r="N8" s="104"/>
      <c r="O8" s="104"/>
      <c r="P8" s="105"/>
      <c r="Q8" s="8"/>
      <c r="S8" s="139">
        <v>5</v>
      </c>
      <c r="T8" s="308" t="str">
        <f t="shared" si="4"/>
        <v>Marián Lisičan</v>
      </c>
      <c r="U8" s="305"/>
      <c r="V8" s="103" t="str">
        <f t="shared" si="5"/>
        <v>Nová Baňa</v>
      </c>
      <c r="W8" s="104"/>
      <c r="X8" s="104"/>
      <c r="Y8" s="105"/>
      <c r="Z8" s="8"/>
      <c r="AB8" s="102">
        <v>5</v>
      </c>
      <c r="AC8" s="304" t="str">
        <f t="shared" si="6"/>
        <v>Jaroslav Líška ml.</v>
      </c>
      <c r="AD8" s="305"/>
      <c r="AE8" s="103" t="str">
        <f t="shared" si="7"/>
        <v>Lučenec</v>
      </c>
      <c r="AF8" s="104"/>
      <c r="AG8" s="104"/>
      <c r="AH8" s="105"/>
    </row>
    <row r="9" spans="1:34" ht="45" customHeight="1" x14ac:dyDescent="0.35">
      <c r="A9" s="102">
        <v>6</v>
      </c>
      <c r="B9" s="304" t="str">
        <f t="shared" si="0"/>
        <v>Matej Buška</v>
      </c>
      <c r="C9" s="305"/>
      <c r="D9" s="103" t="str">
        <f t="shared" si="1"/>
        <v>Nová Baňa</v>
      </c>
      <c r="E9" s="104"/>
      <c r="F9" s="106"/>
      <c r="G9" s="105"/>
      <c r="H9" s="8"/>
      <c r="J9" s="102">
        <v>6</v>
      </c>
      <c r="K9" s="304" t="str">
        <f t="shared" si="2"/>
        <v>Peter Kohút</v>
      </c>
      <c r="L9" s="305"/>
      <c r="M9" s="103" t="str">
        <f t="shared" si="3"/>
        <v xml:space="preserve">Zvolen </v>
      </c>
      <c r="N9" s="104"/>
      <c r="O9" s="106"/>
      <c r="P9" s="105"/>
      <c r="Q9" s="8"/>
      <c r="S9" s="139">
        <v>6</v>
      </c>
      <c r="T9" s="308" t="str">
        <f t="shared" si="4"/>
        <v>Igor Líškay</v>
      </c>
      <c r="U9" s="305"/>
      <c r="V9" s="103" t="str">
        <f t="shared" si="5"/>
        <v>Veľký Krtíš</v>
      </c>
      <c r="W9" s="104"/>
      <c r="X9" s="106"/>
      <c r="Y9" s="105"/>
      <c r="Z9" s="8"/>
      <c r="AB9" s="102">
        <v>6</v>
      </c>
      <c r="AC9" s="304" t="str">
        <f t="shared" si="6"/>
        <v>Karol Leššo</v>
      </c>
      <c r="AD9" s="305"/>
      <c r="AE9" s="103" t="str">
        <f t="shared" si="7"/>
        <v>Sabinov</v>
      </c>
      <c r="AF9" s="104"/>
      <c r="AG9" s="106"/>
      <c r="AH9" s="105"/>
    </row>
    <row r="10" spans="1:34" ht="45" customHeight="1" x14ac:dyDescent="0.35">
      <c r="A10" s="102">
        <v>7</v>
      </c>
      <c r="B10" s="304" t="str">
        <f t="shared" si="0"/>
        <v>Jaroslav Líška st.</v>
      </c>
      <c r="C10" s="305"/>
      <c r="D10" s="103" t="str">
        <f t="shared" si="1"/>
        <v>Lučenec</v>
      </c>
      <c r="E10" s="104"/>
      <c r="F10" s="104"/>
      <c r="G10" s="105"/>
      <c r="H10" s="8"/>
      <c r="J10" s="102">
        <v>7</v>
      </c>
      <c r="K10" s="304" t="str">
        <f t="shared" si="2"/>
        <v>Róbert Repa</v>
      </c>
      <c r="L10" s="305"/>
      <c r="M10" s="103" t="str">
        <f t="shared" si="3"/>
        <v>Veľký Krtíš</v>
      </c>
      <c r="N10" s="104"/>
      <c r="O10" s="104"/>
      <c r="P10" s="105"/>
      <c r="Q10" s="8"/>
      <c r="S10" s="139">
        <v>7</v>
      </c>
      <c r="T10" s="308" t="str">
        <f t="shared" si="4"/>
        <v>Michal Demčák</v>
      </c>
      <c r="U10" s="305"/>
      <c r="V10" s="103" t="str">
        <f t="shared" si="5"/>
        <v>Bánovce nad Bebravou Drym Tim</v>
      </c>
      <c r="W10" s="104"/>
      <c r="X10" s="104"/>
      <c r="Y10" s="105"/>
      <c r="Z10" s="8"/>
      <c r="AB10" s="102">
        <v>7</v>
      </c>
      <c r="AC10" s="304" t="str">
        <f t="shared" si="6"/>
        <v>Radovan Máčaj</v>
      </c>
      <c r="AD10" s="305"/>
      <c r="AE10" s="103" t="str">
        <f t="shared" si="7"/>
        <v>Bánovce nad Bebravou Drym Tim</v>
      </c>
      <c r="AF10" s="104"/>
      <c r="AG10" s="104"/>
      <c r="AH10" s="105"/>
    </row>
    <row r="11" spans="1:34" ht="45" customHeight="1" x14ac:dyDescent="0.35">
      <c r="A11" s="102">
        <v>8</v>
      </c>
      <c r="B11" s="304" t="str">
        <f t="shared" si="0"/>
        <v>Miloš Oreško</v>
      </c>
      <c r="C11" s="305"/>
      <c r="D11" s="103" t="str">
        <f t="shared" si="1"/>
        <v>Spišská Nová Ves                      Spiš fish</v>
      </c>
      <c r="E11" s="104"/>
      <c r="F11" s="104"/>
      <c r="G11" s="105"/>
      <c r="H11" s="8"/>
      <c r="J11" s="102">
        <v>8</v>
      </c>
      <c r="K11" s="304" t="str">
        <f t="shared" si="2"/>
        <v>Marek Zborovjan</v>
      </c>
      <c r="L11" s="305"/>
      <c r="M11" s="103" t="str">
        <f t="shared" si="3"/>
        <v>Prešov B</v>
      </c>
      <c r="N11" s="104"/>
      <c r="O11" s="104"/>
      <c r="P11" s="105"/>
      <c r="Q11" s="8"/>
      <c r="S11" s="139">
        <v>8</v>
      </c>
      <c r="T11" s="308" t="str">
        <f t="shared" si="4"/>
        <v>Ján Marcinek</v>
      </c>
      <c r="U11" s="305"/>
      <c r="V11" s="103" t="str">
        <f t="shared" si="5"/>
        <v>Lučenec</v>
      </c>
      <c r="W11" s="104"/>
      <c r="X11" s="104"/>
      <c r="Y11" s="105"/>
      <c r="Z11" s="8"/>
      <c r="AB11" s="102">
        <v>8</v>
      </c>
      <c r="AC11" s="304" t="str">
        <f t="shared" si="6"/>
        <v>Slavomír Mihálik</v>
      </c>
      <c r="AD11" s="305"/>
      <c r="AE11" s="103" t="str">
        <f t="shared" si="7"/>
        <v xml:space="preserve">Zvolen </v>
      </c>
      <c r="AF11" s="104"/>
      <c r="AG11" s="104"/>
      <c r="AH11" s="105"/>
    </row>
    <row r="12" spans="1:34" ht="45" customHeight="1" x14ac:dyDescent="0.35">
      <c r="A12" s="102">
        <v>9</v>
      </c>
      <c r="B12" s="304" t="str">
        <f t="shared" si="0"/>
        <v>Gábor Papp</v>
      </c>
      <c r="C12" s="305"/>
      <c r="D12" s="103" t="str">
        <f t="shared" si="1"/>
        <v>Galanta               RYPOMIX</v>
      </c>
      <c r="E12" s="104"/>
      <c r="F12" s="104"/>
      <c r="G12" s="105"/>
      <c r="H12" s="8"/>
      <c r="J12" s="102">
        <v>9</v>
      </c>
      <c r="K12" s="304" t="str">
        <f t="shared" si="2"/>
        <v>Denis Rovenský</v>
      </c>
      <c r="L12" s="305"/>
      <c r="M12" s="103" t="str">
        <f t="shared" si="3"/>
        <v>Galanta               RYPOMIX</v>
      </c>
      <c r="N12" s="104"/>
      <c r="O12" s="104"/>
      <c r="P12" s="105"/>
      <c r="Q12" s="8"/>
      <c r="S12" s="139">
        <v>9</v>
      </c>
      <c r="T12" s="308" t="str">
        <f t="shared" si="4"/>
        <v>Ivan Cibulka</v>
      </c>
      <c r="U12" s="305"/>
      <c r="V12" s="103" t="str">
        <f t="shared" si="5"/>
        <v>Šaľa                            Maver</v>
      </c>
      <c r="W12" s="104"/>
      <c r="X12" s="104"/>
      <c r="Y12" s="105"/>
      <c r="Z12" s="8"/>
      <c r="AB12" s="102">
        <v>9</v>
      </c>
      <c r="AC12" s="304" t="str">
        <f t="shared" si="6"/>
        <v>Timotej Minárik</v>
      </c>
      <c r="AD12" s="305"/>
      <c r="AE12" s="103" t="str">
        <f t="shared" si="7"/>
        <v>Šaľa                            Maver</v>
      </c>
      <c r="AF12" s="104"/>
      <c r="AG12" s="104"/>
      <c r="AH12" s="105"/>
    </row>
    <row r="13" spans="1:34" ht="45" customHeight="1" x14ac:dyDescent="0.35">
      <c r="A13" s="102">
        <v>10</v>
      </c>
      <c r="B13" s="304" t="str">
        <f t="shared" si="0"/>
        <v>Róbert Kňazovický</v>
      </c>
      <c r="C13" s="305"/>
      <c r="D13" s="103" t="str">
        <f t="shared" si="1"/>
        <v>Ružomberok</v>
      </c>
      <c r="E13" s="104"/>
      <c r="F13" s="104"/>
      <c r="G13" s="105"/>
      <c r="H13" s="8"/>
      <c r="J13" s="102">
        <v>10</v>
      </c>
      <c r="K13" s="304" t="str">
        <f t="shared" si="2"/>
        <v>Lukáš Kubečka</v>
      </c>
      <c r="L13" s="305"/>
      <c r="M13" s="103" t="str">
        <f t="shared" si="3"/>
        <v>Bánovce nad Bebravou Drym Tim</v>
      </c>
      <c r="N13" s="104"/>
      <c r="O13" s="104"/>
      <c r="P13" s="105"/>
      <c r="Q13" s="8"/>
      <c r="S13" s="139">
        <v>10</v>
      </c>
      <c r="T13" s="308" t="str">
        <f t="shared" si="4"/>
        <v>Ľubomír Ivančík</v>
      </c>
      <c r="U13" s="305"/>
      <c r="V13" s="103" t="str">
        <f t="shared" si="5"/>
        <v>Sabinov</v>
      </c>
      <c r="W13" s="104"/>
      <c r="X13" s="104"/>
      <c r="Y13" s="105"/>
      <c r="Z13" s="8"/>
      <c r="AB13" s="102">
        <v>10</v>
      </c>
      <c r="AC13" s="304" t="str">
        <f t="shared" si="6"/>
        <v>Radoslav Jakubík</v>
      </c>
      <c r="AD13" s="305"/>
      <c r="AE13" s="103" t="str">
        <f t="shared" si="7"/>
        <v>Nová Baňa</v>
      </c>
      <c r="AF13" s="104"/>
      <c r="AG13" s="104"/>
      <c r="AH13" s="105"/>
    </row>
    <row r="14" spans="1:34" ht="45" customHeight="1" x14ac:dyDescent="0.35">
      <c r="A14" s="102">
        <v>11</v>
      </c>
      <c r="B14" s="304" t="str">
        <f t="shared" si="0"/>
        <v>Tomáš Hubočan</v>
      </c>
      <c r="C14" s="305"/>
      <c r="D14" s="103" t="str">
        <f t="shared" si="1"/>
        <v>Veľký Krtíš</v>
      </c>
      <c r="E14" s="104"/>
      <c r="F14" s="104"/>
      <c r="G14" s="105"/>
      <c r="H14" s="8"/>
      <c r="J14" s="102">
        <v>11</v>
      </c>
      <c r="K14" s="304" t="str">
        <f t="shared" si="2"/>
        <v>Maroš Cibulka</v>
      </c>
      <c r="L14" s="305"/>
      <c r="M14" s="103" t="str">
        <f t="shared" si="3"/>
        <v>Ružomberok</v>
      </c>
      <c r="N14" s="104"/>
      <c r="O14" s="104"/>
      <c r="P14" s="105"/>
      <c r="Q14" s="8"/>
      <c r="S14" s="139">
        <v>11</v>
      </c>
      <c r="T14" s="308" t="str">
        <f t="shared" si="4"/>
        <v>Karol Petőcz</v>
      </c>
      <c r="U14" s="305"/>
      <c r="V14" s="103" t="str">
        <f t="shared" si="5"/>
        <v>Veľké Kapušany         Maros Mix Tubertíny</v>
      </c>
      <c r="W14" s="104"/>
      <c r="X14" s="104"/>
      <c r="Y14" s="105"/>
      <c r="Z14" s="8"/>
      <c r="AB14" s="102">
        <v>11</v>
      </c>
      <c r="AC14" s="304" t="str">
        <f t="shared" si="6"/>
        <v>Slavomír Oreško</v>
      </c>
      <c r="AD14" s="305"/>
      <c r="AE14" s="103" t="str">
        <f t="shared" si="7"/>
        <v>Spišská Nová Ves                      Spiš fish</v>
      </c>
      <c r="AF14" s="104"/>
      <c r="AG14" s="104"/>
      <c r="AH14" s="105"/>
    </row>
    <row r="15" spans="1:34" ht="45" customHeight="1" x14ac:dyDescent="0.35">
      <c r="A15" s="102">
        <v>12</v>
      </c>
      <c r="B15" s="304" t="str">
        <f t="shared" si="0"/>
        <v>Emil Raschman</v>
      </c>
      <c r="C15" s="305"/>
      <c r="D15" s="103" t="str">
        <f t="shared" si="1"/>
        <v>Šaľa                            Maver</v>
      </c>
      <c r="E15" s="104"/>
      <c r="F15" s="104"/>
      <c r="G15" s="105"/>
      <c r="H15" s="8"/>
      <c r="J15" s="102">
        <v>12</v>
      </c>
      <c r="K15" s="304" t="str">
        <f t="shared" si="2"/>
        <v>Jozef Václavek</v>
      </c>
      <c r="L15" s="305"/>
      <c r="M15" s="103" t="str">
        <f t="shared" si="3"/>
        <v>Lučenec</v>
      </c>
      <c r="N15" s="104"/>
      <c r="O15" s="104"/>
      <c r="P15" s="105"/>
      <c r="Q15" s="8"/>
      <c r="S15" s="139">
        <v>12</v>
      </c>
      <c r="T15" s="308" t="str">
        <f t="shared" si="4"/>
        <v>Martin Maslo</v>
      </c>
      <c r="U15" s="305"/>
      <c r="V15" s="103" t="str">
        <f t="shared" si="5"/>
        <v>Ružomberok</v>
      </c>
      <c r="W15" s="104"/>
      <c r="X15" s="104"/>
      <c r="Y15" s="105"/>
      <c r="Z15" s="8"/>
      <c r="AB15" s="102">
        <v>12</v>
      </c>
      <c r="AC15" s="304" t="str">
        <f t="shared" si="6"/>
        <v>Martin Rajman</v>
      </c>
      <c r="AD15" s="305"/>
      <c r="AE15" s="103" t="str">
        <f t="shared" si="7"/>
        <v>Žilina                          Vagón klub</v>
      </c>
      <c r="AF15" s="104"/>
      <c r="AG15" s="104"/>
      <c r="AH15" s="105"/>
    </row>
    <row r="16" spans="1:34" ht="45" customHeight="1" x14ac:dyDescent="0.35">
      <c r="A16" s="102">
        <v>13</v>
      </c>
      <c r="B16" s="304" t="str">
        <f t="shared" si="0"/>
        <v>Juraj Sajdák</v>
      </c>
      <c r="C16" s="305"/>
      <c r="D16" s="103" t="str">
        <f t="shared" si="1"/>
        <v>Prešov B</v>
      </c>
      <c r="E16" s="104"/>
      <c r="F16" s="104"/>
      <c r="G16" s="105"/>
      <c r="H16" s="8"/>
      <c r="J16" s="102">
        <v>13</v>
      </c>
      <c r="K16" s="304" t="str">
        <f t="shared" si="2"/>
        <v>Peter Lisičan</v>
      </c>
      <c r="L16" s="305"/>
      <c r="M16" s="103" t="str">
        <f t="shared" si="3"/>
        <v>Nová Baňa</v>
      </c>
      <c r="N16" s="104"/>
      <c r="O16" s="104"/>
      <c r="P16" s="105"/>
      <c r="Q16" s="8"/>
      <c r="S16" s="139">
        <v>13</v>
      </c>
      <c r="T16" s="308" t="str">
        <f t="shared" si="4"/>
        <v>Kristián Óvári</v>
      </c>
      <c r="U16" s="305"/>
      <c r="V16" s="103" t="str">
        <f t="shared" si="5"/>
        <v>Galanta               RYPOMIX</v>
      </c>
      <c r="W16" s="104"/>
      <c r="X16" s="104"/>
      <c r="Y16" s="105"/>
      <c r="Z16" s="8"/>
      <c r="AB16" s="102">
        <v>13</v>
      </c>
      <c r="AC16" s="304" t="e">
        <f t="shared" si="6"/>
        <v>#N/A</v>
      </c>
      <c r="AD16" s="305"/>
      <c r="AE16" s="103" t="e">
        <f t="shared" si="7"/>
        <v>#N/A</v>
      </c>
      <c r="AF16" s="104"/>
      <c r="AG16" s="104"/>
      <c r="AH16" s="105"/>
    </row>
    <row r="17" spans="1:34" ht="45" customHeight="1" thickBot="1" x14ac:dyDescent="0.4">
      <c r="A17" s="111">
        <v>14</v>
      </c>
      <c r="B17" s="309" t="e">
        <f t="shared" si="0"/>
        <v>#N/A</v>
      </c>
      <c r="C17" s="310"/>
      <c r="D17" s="136" t="e">
        <f t="shared" si="1"/>
        <v>#N/A</v>
      </c>
      <c r="E17" s="113"/>
      <c r="F17" s="113"/>
      <c r="G17" s="114"/>
      <c r="H17" s="8"/>
      <c r="J17" s="111">
        <v>14</v>
      </c>
      <c r="K17" s="309" t="e">
        <f t="shared" si="2"/>
        <v>#N/A</v>
      </c>
      <c r="L17" s="310"/>
      <c r="M17" s="136" t="e">
        <f t="shared" si="3"/>
        <v>#N/A</v>
      </c>
      <c r="N17" s="113"/>
      <c r="O17" s="113"/>
      <c r="P17" s="114"/>
      <c r="Q17" s="8"/>
      <c r="S17" s="140">
        <v>14</v>
      </c>
      <c r="T17" s="311" t="e">
        <f t="shared" si="4"/>
        <v>#N/A</v>
      </c>
      <c r="U17" s="310"/>
      <c r="V17" s="136" t="e">
        <f t="shared" si="5"/>
        <v>#N/A</v>
      </c>
      <c r="W17" s="113"/>
      <c r="X17" s="113"/>
      <c r="Y17" s="114"/>
      <c r="Z17" s="8"/>
      <c r="AB17" s="111">
        <v>14</v>
      </c>
      <c r="AC17" s="309" t="e">
        <f t="shared" si="6"/>
        <v>#N/A</v>
      </c>
      <c r="AD17" s="310"/>
      <c r="AE17" s="136" t="e">
        <f t="shared" si="7"/>
        <v>#N/A</v>
      </c>
      <c r="AF17" s="113"/>
      <c r="AG17" s="113"/>
      <c r="AH17" s="114"/>
    </row>
    <row r="18" spans="1:34" ht="31.5" hidden="1" customHeight="1" x14ac:dyDescent="0.3">
      <c r="A18" s="98">
        <v>15</v>
      </c>
      <c r="B18" s="306" t="str">
        <f t="shared" si="0"/>
        <v>aa</v>
      </c>
      <c r="C18" s="307"/>
      <c r="D18" s="135" t="str">
        <f t="shared" si="1"/>
        <v>Jednotlivci I</v>
      </c>
      <c r="E18" s="100"/>
      <c r="F18" s="100"/>
      <c r="G18" s="101"/>
      <c r="H18" s="8"/>
      <c r="J18" s="98">
        <v>15</v>
      </c>
      <c r="K18" s="306" t="str">
        <f t="shared" si="2"/>
        <v>ab</v>
      </c>
      <c r="L18" s="307"/>
      <c r="M18" s="135" t="str">
        <f t="shared" si="3"/>
        <v>Jednotlivci I</v>
      </c>
      <c r="N18" s="100"/>
      <c r="O18" s="100"/>
      <c r="P18" s="101"/>
      <c r="Q18" s="8"/>
      <c r="S18" s="98">
        <v>15</v>
      </c>
      <c r="T18" s="306" t="str">
        <f t="shared" si="4"/>
        <v>ac</v>
      </c>
      <c r="U18" s="307"/>
      <c r="V18" s="135" t="str">
        <f t="shared" si="5"/>
        <v>Jednotlivci I</v>
      </c>
      <c r="W18" s="100"/>
      <c r="X18" s="100"/>
      <c r="Y18" s="101"/>
      <c r="Z18" s="8"/>
      <c r="AB18" s="98">
        <v>15</v>
      </c>
      <c r="AC18" s="306" t="str">
        <f t="shared" si="6"/>
        <v>ad</v>
      </c>
      <c r="AD18" s="307"/>
      <c r="AE18" s="135" t="str">
        <f t="shared" si="7"/>
        <v>Jednotlivci I</v>
      </c>
      <c r="AF18" s="100"/>
      <c r="AG18" s="100"/>
      <c r="AH18" s="101"/>
    </row>
    <row r="19" spans="1:34" ht="31.5" hidden="1" customHeight="1" x14ac:dyDescent="0.3">
      <c r="A19" s="102">
        <v>16</v>
      </c>
      <c r="B19" s="294" t="str">
        <f t="shared" si="0"/>
        <v>ba</v>
      </c>
      <c r="C19" s="295"/>
      <c r="D19" s="103" t="str">
        <f t="shared" si="1"/>
        <v>Jednotlivci II</v>
      </c>
      <c r="E19" s="104"/>
      <c r="F19" s="104"/>
      <c r="G19" s="105"/>
      <c r="H19" s="8"/>
      <c r="J19" s="102">
        <v>16</v>
      </c>
      <c r="K19" s="294" t="str">
        <f t="shared" si="2"/>
        <v>bb</v>
      </c>
      <c r="L19" s="295"/>
      <c r="M19" s="103" t="str">
        <f t="shared" si="3"/>
        <v>Jednotlivci II</v>
      </c>
      <c r="N19" s="104"/>
      <c r="O19" s="104"/>
      <c r="P19" s="105"/>
      <c r="Q19" s="8"/>
      <c r="S19" s="102">
        <v>16</v>
      </c>
      <c r="T19" s="294" t="str">
        <f t="shared" si="4"/>
        <v>bc</v>
      </c>
      <c r="U19" s="295"/>
      <c r="V19" s="103" t="str">
        <f t="shared" si="5"/>
        <v>Jednotlivci II</v>
      </c>
      <c r="W19" s="104"/>
      <c r="X19" s="104"/>
      <c r="Y19" s="105"/>
      <c r="Z19" s="8"/>
      <c r="AB19" s="102">
        <v>16</v>
      </c>
      <c r="AC19" s="294" t="str">
        <f t="shared" si="6"/>
        <v>bd</v>
      </c>
      <c r="AD19" s="295"/>
      <c r="AE19" s="103" t="str">
        <f t="shared" si="7"/>
        <v>Jednotlivci II</v>
      </c>
      <c r="AF19" s="104"/>
      <c r="AG19" s="104"/>
      <c r="AH19" s="105"/>
    </row>
    <row r="20" spans="1:34" ht="31.5" hidden="1" customHeight="1" x14ac:dyDescent="0.3">
      <c r="A20" s="102">
        <v>17</v>
      </c>
      <c r="B20" s="294" t="str">
        <f t="shared" si="0"/>
        <v>ca</v>
      </c>
      <c r="C20" s="295"/>
      <c r="D20" s="103" t="str">
        <f t="shared" si="1"/>
        <v>Jednotlivci III</v>
      </c>
      <c r="E20" s="104"/>
      <c r="F20" s="104"/>
      <c r="G20" s="105"/>
      <c r="H20" s="8"/>
      <c r="J20" s="102">
        <v>17</v>
      </c>
      <c r="K20" s="294" t="str">
        <f t="shared" si="2"/>
        <v>cb</v>
      </c>
      <c r="L20" s="295"/>
      <c r="M20" s="103" t="str">
        <f t="shared" si="3"/>
        <v>Jednotlivci III</v>
      </c>
      <c r="N20" s="104"/>
      <c r="O20" s="104"/>
      <c r="P20" s="105"/>
      <c r="Q20" s="8"/>
      <c r="S20" s="102">
        <v>17</v>
      </c>
      <c r="T20" s="294" t="str">
        <f t="shared" si="4"/>
        <v>cc</v>
      </c>
      <c r="U20" s="295"/>
      <c r="V20" s="103" t="str">
        <f t="shared" si="5"/>
        <v>Jednotlivci III</v>
      </c>
      <c r="W20" s="104"/>
      <c r="X20" s="104"/>
      <c r="Y20" s="105"/>
      <c r="Z20" s="8"/>
      <c r="AB20" s="102">
        <v>17</v>
      </c>
      <c r="AC20" s="294" t="str">
        <f t="shared" si="6"/>
        <v>cd</v>
      </c>
      <c r="AD20" s="295"/>
      <c r="AE20" s="103" t="str">
        <f t="shared" si="7"/>
        <v>Jednotlivci III</v>
      </c>
      <c r="AF20" s="104"/>
      <c r="AG20" s="104"/>
      <c r="AH20" s="105"/>
    </row>
    <row r="21" spans="1:34" ht="31.5" hidden="1" customHeight="1" x14ac:dyDescent="0.3">
      <c r="A21" s="102">
        <v>18</v>
      </c>
      <c r="B21" s="294"/>
      <c r="C21" s="295"/>
      <c r="D21" s="110"/>
      <c r="E21" s="100"/>
      <c r="F21" s="100"/>
      <c r="G21" s="101"/>
      <c r="H21" s="8"/>
      <c r="J21" s="102">
        <v>18</v>
      </c>
      <c r="K21" s="294"/>
      <c r="L21" s="295"/>
      <c r="M21" s="110"/>
      <c r="N21" s="100"/>
      <c r="O21" s="100"/>
      <c r="P21" s="101"/>
      <c r="Q21" s="8"/>
      <c r="S21" s="102">
        <v>18</v>
      </c>
      <c r="T21" s="294"/>
      <c r="U21" s="295"/>
      <c r="V21" s="110"/>
      <c r="W21" s="100"/>
      <c r="X21" s="100"/>
      <c r="Y21" s="101"/>
      <c r="Z21" s="8"/>
      <c r="AB21" s="102">
        <v>18</v>
      </c>
      <c r="AC21" s="294"/>
      <c r="AD21" s="295"/>
      <c r="AE21" s="110"/>
      <c r="AF21" s="100"/>
      <c r="AG21" s="100"/>
      <c r="AH21" s="101"/>
    </row>
    <row r="22" spans="1:34" ht="31.5" hidden="1" customHeight="1" x14ac:dyDescent="0.3">
      <c r="A22" s="102">
        <v>19</v>
      </c>
      <c r="B22" s="294"/>
      <c r="C22" s="295"/>
      <c r="D22" s="107"/>
      <c r="E22" s="104"/>
      <c r="F22" s="104"/>
      <c r="G22" s="105"/>
      <c r="H22" s="8"/>
      <c r="J22" s="102">
        <v>19</v>
      </c>
      <c r="K22" s="298"/>
      <c r="L22" s="299"/>
      <c r="M22" s="107"/>
      <c r="N22" s="104"/>
      <c r="O22" s="104"/>
      <c r="P22" s="105"/>
      <c r="Q22" s="8"/>
      <c r="S22" s="102">
        <v>19</v>
      </c>
      <c r="T22" s="298"/>
      <c r="U22" s="299"/>
      <c r="V22" s="107"/>
      <c r="W22" s="104"/>
      <c r="X22" s="104"/>
      <c r="Y22" s="105"/>
      <c r="Z22" s="8"/>
      <c r="AB22" s="102">
        <v>19</v>
      </c>
      <c r="AC22" s="298"/>
      <c r="AD22" s="299"/>
      <c r="AE22" s="107"/>
      <c r="AF22" s="104"/>
      <c r="AG22" s="104"/>
      <c r="AH22" s="105"/>
    </row>
    <row r="23" spans="1:34" ht="31.5" hidden="1" customHeight="1" thickBot="1" x14ac:dyDescent="0.35">
      <c r="A23" s="111">
        <v>20</v>
      </c>
      <c r="B23" s="294"/>
      <c r="C23" s="295"/>
      <c r="D23" s="112"/>
      <c r="E23" s="113"/>
      <c r="F23" s="113"/>
      <c r="G23" s="114"/>
      <c r="H23" s="8"/>
      <c r="J23" s="111">
        <v>20</v>
      </c>
      <c r="K23" s="300"/>
      <c r="L23" s="301"/>
      <c r="M23" s="112"/>
      <c r="N23" s="113"/>
      <c r="O23" s="113"/>
      <c r="P23" s="114"/>
      <c r="Q23" s="8"/>
      <c r="S23" s="111">
        <v>20</v>
      </c>
      <c r="T23" s="300"/>
      <c r="U23" s="301"/>
      <c r="V23" s="112"/>
      <c r="W23" s="113"/>
      <c r="X23" s="113"/>
      <c r="Y23" s="114"/>
      <c r="Z23" s="8"/>
      <c r="AB23" s="111">
        <v>20</v>
      </c>
      <c r="AC23" s="300"/>
      <c r="AD23" s="301"/>
      <c r="AE23" s="112"/>
      <c r="AF23" s="113"/>
      <c r="AG23" s="113"/>
      <c r="AH23" s="114"/>
    </row>
    <row r="24" spans="1:34" ht="33.75" customHeight="1" x14ac:dyDescent="0.4">
      <c r="A24" s="296" t="s">
        <v>115</v>
      </c>
      <c r="B24" s="296"/>
      <c r="C24" s="296"/>
      <c r="D24" s="297" t="s">
        <v>116</v>
      </c>
      <c r="E24" s="297"/>
      <c r="F24" s="297"/>
      <c r="J24" s="296" t="s">
        <v>115</v>
      </c>
      <c r="K24" s="296"/>
      <c r="L24" s="296"/>
      <c r="M24" s="297" t="s">
        <v>116</v>
      </c>
      <c r="N24" s="297"/>
      <c r="O24" s="297"/>
      <c r="S24" s="296" t="s">
        <v>115</v>
      </c>
      <c r="T24" s="296"/>
      <c r="U24" s="296"/>
      <c r="V24" s="297" t="s">
        <v>116</v>
      </c>
      <c r="W24" s="297"/>
      <c r="X24" s="297"/>
      <c r="AB24" s="296" t="s">
        <v>115</v>
      </c>
      <c r="AC24" s="296"/>
      <c r="AD24" s="296"/>
      <c r="AE24" s="297" t="s">
        <v>116</v>
      </c>
      <c r="AF24" s="297"/>
      <c r="AG24" s="297"/>
    </row>
    <row r="27" spans="1:34" x14ac:dyDescent="0.25">
      <c r="A27" t="s">
        <v>117</v>
      </c>
      <c r="B27" t="s">
        <v>118</v>
      </c>
      <c r="J27" t="s">
        <v>117</v>
      </c>
      <c r="K27" t="s">
        <v>118</v>
      </c>
      <c r="S27" t="s">
        <v>117</v>
      </c>
      <c r="T27" t="s">
        <v>118</v>
      </c>
      <c r="AB27" t="s">
        <v>117</v>
      </c>
      <c r="AC27" t="s">
        <v>118</v>
      </c>
    </row>
    <row r="28" spans="1:34" x14ac:dyDescent="0.25">
      <c r="A28">
        <f>'14 družstiev Pretek č.4'!C6</f>
        <v>9</v>
      </c>
      <c r="B28" t="str">
        <f>'14 družstiev Pretek č.4'!C5</f>
        <v>Gábor Papp</v>
      </c>
      <c r="C28" t="str">
        <f>'14 družstiev Pretek č.4'!$B$5</f>
        <v>Galanta               RYPOMIX</v>
      </c>
      <c r="D28">
        <v>1</v>
      </c>
      <c r="E28" t="str">
        <f>VLOOKUP($D28,$A$28:$B$44,COLUMN($B$28:$B$44),0)</f>
        <v>Bartolomej Fleischer</v>
      </c>
      <c r="F28" t="str">
        <f>VLOOKUP($D28,$A$28:$C$44,COLUMN($C$28:$C$44),0)</f>
        <v>Veľké Kapušany         Maros Mix Tubertíny</v>
      </c>
      <c r="J28">
        <f>'14 družstiev Pretek č.4'!F6</f>
        <v>9</v>
      </c>
      <c r="K28" t="str">
        <f>'14 družstiev Pretek č.4'!F5</f>
        <v>Denis Rovenský</v>
      </c>
      <c r="L28" t="str">
        <f>'14 družstiev Pretek č.4'!$B$5</f>
        <v>Galanta               RYPOMIX</v>
      </c>
      <c r="M28">
        <v>1</v>
      </c>
      <c r="N28" t="str">
        <f>VLOOKUP($M28,$J$28:$K$44,COLUMN($B$28:$B$44),0)</f>
        <v>Zoltán Magyar</v>
      </c>
      <c r="O28" t="str">
        <f>VLOOKUP($M28,$J$28:$L$44,COLUMN($C$28:$C$44),0)</f>
        <v>Veľké Kapušany         Maros Mix Tubertíny</v>
      </c>
      <c r="S28">
        <f>'14 družstiev Pretek č.4'!I6</f>
        <v>13</v>
      </c>
      <c r="T28" t="str">
        <f>'14 družstiev Pretek č.4'!I5</f>
        <v>Kristián Óvári</v>
      </c>
      <c r="U28" t="str">
        <f>'14 družstiev Pretek č.4'!$B$5</f>
        <v>Galanta               RYPOMIX</v>
      </c>
      <c r="V28">
        <v>1</v>
      </c>
      <c r="W28" t="str">
        <f>VLOOKUP($V28,$S$28:$T$44,COLUMN($B$28:$B$44),0)</f>
        <v>Marek Rešetár</v>
      </c>
      <c r="X28" t="str">
        <f>VLOOKUP($V28,$S$28:$U$44,COLUMN($C$28:$C$44),0)</f>
        <v>Prešov B</v>
      </c>
      <c r="AB28">
        <f>'14 družstiev Pretek č.4'!L6</f>
        <v>4</v>
      </c>
      <c r="AC28" t="str">
        <f>'14 družstiev Pretek č.4'!L5</f>
        <v>Dávid Óvári</v>
      </c>
      <c r="AD28" t="str">
        <f>'14 družstiev Pretek č.4'!$B$5</f>
        <v>Galanta               RYPOMIX</v>
      </c>
      <c r="AE28">
        <v>1</v>
      </c>
      <c r="AF28" t="str">
        <f>VLOOKUP($AE28,$AB$28:$AC$44,COLUMN($B$28:$B$44),0)</f>
        <v>Marián Longauer</v>
      </c>
      <c r="AG28" t="str">
        <f>VLOOKUP($AE28,$AB$28:$AD$44,COLUMN($C$28:$C$44),0)</f>
        <v>Prešov B</v>
      </c>
    </row>
    <row r="29" spans="1:34" x14ac:dyDescent="0.25">
      <c r="A29">
        <f>'14 družstiev Pretek č.4'!C8</f>
        <v>0</v>
      </c>
      <c r="B29">
        <f>'14 družstiev Pretek č.4'!C7</f>
        <v>0</v>
      </c>
      <c r="C29" t="str">
        <f>'14 družstiev Pretek č.4'!$B$7</f>
        <v>Humenné</v>
      </c>
      <c r="D29">
        <v>2</v>
      </c>
      <c r="E29" t="str">
        <f t="shared" ref="E29:E44" si="8">VLOOKUP($D29,$A$28:$B$44,COLUMN($B$28:$B$44),0)</f>
        <v>Ján Kamenský</v>
      </c>
      <c r="F29" t="str">
        <f t="shared" ref="F29:F44" si="9">VLOOKUP($D29,$A$28:$C$44,COLUMN($C$28:$C$44),0)</f>
        <v xml:space="preserve">Zvolen </v>
      </c>
      <c r="J29">
        <f>'14 družstiev Pretek č.4'!F8</f>
        <v>0</v>
      </c>
      <c r="K29">
        <f>'14 družstiev Pretek č.4'!F7</f>
        <v>0</v>
      </c>
      <c r="L29" t="str">
        <f>'14 družstiev Pretek č.4'!$B$7</f>
        <v>Humenné</v>
      </c>
      <c r="M29">
        <v>2</v>
      </c>
      <c r="N29" t="str">
        <f t="shared" ref="N29:N44" si="10">VLOOKUP($M29,$J$28:$K$44,COLUMN($B$28:$B$44),0)</f>
        <v>Pavol Rajtek</v>
      </c>
      <c r="O29" t="str">
        <f t="shared" ref="O29:O44" si="11">VLOOKUP($M29,$J$28:$L$44,COLUMN($C$28:$C$44),0)</f>
        <v>Žilina                          Vagón klub</v>
      </c>
      <c r="S29">
        <f>'14 družstiev Pretek č.4'!I8</f>
        <v>0</v>
      </c>
      <c r="T29">
        <f>'14 družstiev Pretek č.4'!I7</f>
        <v>0</v>
      </c>
      <c r="U29" t="str">
        <f>'14 družstiev Pretek č.4'!$B$7</f>
        <v>Humenné</v>
      </c>
      <c r="V29">
        <v>2</v>
      </c>
      <c r="W29" t="str">
        <f t="shared" ref="W29:W44" si="12">VLOOKUP($V29,$S$28:$T$44,COLUMN($B$28:$B$44),0)</f>
        <v>Július Vlk</v>
      </c>
      <c r="X29" t="str">
        <f t="shared" ref="X29:X44" si="13">VLOOKUP($V29,$S$28:$U$44,COLUMN($C$28:$C$44),0)</f>
        <v>Spišská Nová Ves                      Spiš fish</v>
      </c>
      <c r="AB29">
        <f>'14 družstiev Pretek č.4'!L8</f>
        <v>0</v>
      </c>
      <c r="AC29">
        <f>'14 družstiev Pretek č.4'!L7</f>
        <v>0</v>
      </c>
      <c r="AD29" t="str">
        <f>'14 družstiev Pretek č.4'!$B$7</f>
        <v>Humenné</v>
      </c>
      <c r="AE29">
        <v>2</v>
      </c>
      <c r="AF29" t="str">
        <f t="shared" ref="AF29:AF44" si="14">VLOOKUP($AE29,$AB$28:$AC$44,COLUMN($B$28:$B$44),0)</f>
        <v>Martin Rusnák</v>
      </c>
      <c r="AG29" t="str">
        <f t="shared" ref="AG29:AG44" si="15">VLOOKUP($AE29,$AB$28:$AD$44,COLUMN($C$28:$C$44),0)</f>
        <v>Veľké Kapušany         Maros Mix Tubertíny</v>
      </c>
    </row>
    <row r="30" spans="1:34" x14ac:dyDescent="0.25">
      <c r="A30">
        <f>'14 družstiev Pretek č.4'!C10</f>
        <v>7</v>
      </c>
      <c r="B30" t="str">
        <f>'14 družstiev Pretek č.4'!C9</f>
        <v>Jaroslav Líška st.</v>
      </c>
      <c r="C30" t="str">
        <f>'14 družstiev Pretek č.4'!$B$9</f>
        <v>Lučenec</v>
      </c>
      <c r="D30">
        <v>3</v>
      </c>
      <c r="E30" t="str">
        <f t="shared" si="8"/>
        <v>Ján Matola</v>
      </c>
      <c r="F30" t="str">
        <f t="shared" si="9"/>
        <v>Sabinov</v>
      </c>
      <c r="J30">
        <f>'14 družstiev Pretek č.4'!F10</f>
        <v>12</v>
      </c>
      <c r="K30" t="str">
        <f>'14 družstiev Pretek č.4'!F9</f>
        <v>Jozef Václavek</v>
      </c>
      <c r="L30" t="str">
        <f>'14 družstiev Pretek č.4'!$B$9</f>
        <v>Lučenec</v>
      </c>
      <c r="M30">
        <v>3</v>
      </c>
      <c r="N30" t="str">
        <f t="shared" si="10"/>
        <v>Rastislav Staňa</v>
      </c>
      <c r="O30" t="str">
        <f t="shared" si="11"/>
        <v>Spišská Nová Ves                      Spiš fish</v>
      </c>
      <c r="S30">
        <f>'14 družstiev Pretek č.4'!I10</f>
        <v>8</v>
      </c>
      <c r="T30" t="str">
        <f>'14 družstiev Pretek č.4'!I9</f>
        <v>Ján Marcinek</v>
      </c>
      <c r="U30" t="str">
        <f>'14 družstiev Pretek č.4'!$B$9</f>
        <v>Lučenec</v>
      </c>
      <c r="V30">
        <v>3</v>
      </c>
      <c r="W30" t="str">
        <f t="shared" si="12"/>
        <v>Milan Pavlovský</v>
      </c>
      <c r="X30" t="str">
        <f t="shared" si="13"/>
        <v xml:space="preserve">Zvolen </v>
      </c>
      <c r="AB30">
        <f>'14 družstiev Pretek č.4'!L10</f>
        <v>5</v>
      </c>
      <c r="AC30" t="str">
        <f>'14 družstiev Pretek č.4'!L9</f>
        <v>Jaroslav Líška ml.</v>
      </c>
      <c r="AD30" t="str">
        <f>'14 družstiev Pretek č.4'!$B$9</f>
        <v>Lučenec</v>
      </c>
      <c r="AE30">
        <v>3</v>
      </c>
      <c r="AF30" t="str">
        <f t="shared" si="14"/>
        <v>Miroslav Kosmeľ</v>
      </c>
      <c r="AG30" t="str">
        <f t="shared" si="15"/>
        <v>Ružomberok</v>
      </c>
    </row>
    <row r="31" spans="1:34" x14ac:dyDescent="0.25">
      <c r="A31">
        <f>'14 družstiev Pretek č.4'!C12</f>
        <v>6</v>
      </c>
      <c r="B31" t="str">
        <f>'14 družstiev Pretek č.4'!C11</f>
        <v>Matej Buška</v>
      </c>
      <c r="C31" t="str">
        <f>'14 družstiev Pretek č.4'!$B$11</f>
        <v>Nová Baňa</v>
      </c>
      <c r="D31">
        <v>4</v>
      </c>
      <c r="E31" t="str">
        <f t="shared" si="8"/>
        <v>Martin Petrulák</v>
      </c>
      <c r="F31" t="str">
        <f t="shared" si="9"/>
        <v>Bánovce nad Bebravou Drym Tim</v>
      </c>
      <c r="J31">
        <f>'14 družstiev Pretek č.4'!F12</f>
        <v>13</v>
      </c>
      <c r="K31" t="str">
        <f>'14 družstiev Pretek č.4'!F11</f>
        <v>Peter Lisičan</v>
      </c>
      <c r="L31" t="str">
        <f>'14 družstiev Pretek č.4'!$B$11</f>
        <v>Nová Baňa</v>
      </c>
      <c r="M31">
        <v>4</v>
      </c>
      <c r="N31" t="str">
        <f t="shared" si="10"/>
        <v>Alexander Papp</v>
      </c>
      <c r="O31" t="str">
        <f t="shared" si="11"/>
        <v>Šaľa                            Maver</v>
      </c>
      <c r="S31">
        <f>'14 družstiev Pretek č.4'!I12</f>
        <v>5</v>
      </c>
      <c r="T31" t="str">
        <f>'14 družstiev Pretek č.4'!I11</f>
        <v>Marián Lisičan</v>
      </c>
      <c r="U31" t="str">
        <f>'14 družstiev Pretek č.4'!$B$11</f>
        <v>Nová Baňa</v>
      </c>
      <c r="V31">
        <v>4</v>
      </c>
      <c r="W31" t="str">
        <f t="shared" si="12"/>
        <v>Karol Matyas</v>
      </c>
      <c r="X31" t="str">
        <f t="shared" si="13"/>
        <v>Žilina                          Vagón klub</v>
      </c>
      <c r="AB31">
        <f>'14 družstiev Pretek č.4'!L12</f>
        <v>10</v>
      </c>
      <c r="AC31" t="str">
        <f>'14 družstiev Pretek č.4'!L11</f>
        <v>Radoslav Jakubík</v>
      </c>
      <c r="AD31" t="str">
        <f>'14 družstiev Pretek č.4'!$B$11</f>
        <v>Nová Baňa</v>
      </c>
      <c r="AE31">
        <v>4</v>
      </c>
      <c r="AF31" t="str">
        <f t="shared" si="14"/>
        <v>Dávid Óvári</v>
      </c>
      <c r="AG31" t="str">
        <f t="shared" si="15"/>
        <v>Galanta               RYPOMIX</v>
      </c>
    </row>
    <row r="32" spans="1:34" x14ac:dyDescent="0.25">
      <c r="A32">
        <f>'14 družstiev Pretek č.4'!C14</f>
        <v>13</v>
      </c>
      <c r="B32" t="str">
        <f>'14 družstiev Pretek č.4'!C13</f>
        <v>Juraj Sajdák</v>
      </c>
      <c r="C32" t="str">
        <f>'14 družstiev Pretek č.4'!$B$13</f>
        <v>Prešov B</v>
      </c>
      <c r="D32">
        <v>5</v>
      </c>
      <c r="E32" t="str">
        <f t="shared" si="8"/>
        <v>Martin Valášek</v>
      </c>
      <c r="F32" t="str">
        <f t="shared" si="9"/>
        <v>Žilina                          Vagón klub</v>
      </c>
      <c r="J32">
        <f>'14 družstiev Pretek č.4'!F14</f>
        <v>8</v>
      </c>
      <c r="K32" t="str">
        <f>'14 družstiev Pretek č.4'!F13</f>
        <v>Marek Zborovjan</v>
      </c>
      <c r="L32" t="str">
        <f>'14 družstiev Pretek č.4'!$B$13</f>
        <v>Prešov B</v>
      </c>
      <c r="M32">
        <v>5</v>
      </c>
      <c r="N32" t="str">
        <f t="shared" si="10"/>
        <v>Július Forgáč st.</v>
      </c>
      <c r="O32" t="str">
        <f t="shared" si="11"/>
        <v>Sabinov</v>
      </c>
      <c r="S32">
        <f>'14 družstiev Pretek č.4'!I14</f>
        <v>1</v>
      </c>
      <c r="T32" t="str">
        <f>'14 družstiev Pretek č.4'!I13</f>
        <v>Marek Rešetár</v>
      </c>
      <c r="U32" t="str">
        <f>'14 družstiev Pretek č.4'!$B$13</f>
        <v>Prešov B</v>
      </c>
      <c r="V32">
        <v>5</v>
      </c>
      <c r="W32" t="str">
        <f t="shared" si="12"/>
        <v>Marián Lisičan</v>
      </c>
      <c r="X32" t="str">
        <f t="shared" si="13"/>
        <v>Nová Baňa</v>
      </c>
      <c r="AB32">
        <f>'14 družstiev Pretek č.4'!L14</f>
        <v>1</v>
      </c>
      <c r="AC32" t="str">
        <f>'14 družstiev Pretek č.4'!L13</f>
        <v>Marián Longauer</v>
      </c>
      <c r="AD32" t="str">
        <f>'14 družstiev Pretek č.4'!$B$13</f>
        <v>Prešov B</v>
      </c>
      <c r="AE32">
        <v>5</v>
      </c>
      <c r="AF32" t="str">
        <f t="shared" si="14"/>
        <v>Jaroslav Líška ml.</v>
      </c>
      <c r="AG32" t="str">
        <f t="shared" si="15"/>
        <v>Lučenec</v>
      </c>
    </row>
    <row r="33" spans="1:33" x14ac:dyDescent="0.25">
      <c r="A33">
        <f>'14 družstiev Pretek č.4'!C16</f>
        <v>10</v>
      </c>
      <c r="B33" t="str">
        <f>'14 družstiev Pretek č.4'!C15</f>
        <v>Róbert Kňazovický</v>
      </c>
      <c r="C33" t="str">
        <f>'14 družstiev Pretek č.4'!$B$15</f>
        <v>Ružomberok</v>
      </c>
      <c r="D33">
        <v>6</v>
      </c>
      <c r="E33" t="str">
        <f t="shared" si="8"/>
        <v>Matej Buška</v>
      </c>
      <c r="F33" t="str">
        <f t="shared" si="9"/>
        <v>Nová Baňa</v>
      </c>
      <c r="J33">
        <f>'14 družstiev Pretek č.4'!F16</f>
        <v>11</v>
      </c>
      <c r="K33" t="str">
        <f>'14 družstiev Pretek č.4'!F15</f>
        <v>Maroš Cibulka</v>
      </c>
      <c r="L33" t="str">
        <f>'14 družstiev Pretek č.4'!$B$15</f>
        <v>Ružomberok</v>
      </c>
      <c r="M33">
        <v>6</v>
      </c>
      <c r="N33" t="str">
        <f t="shared" si="10"/>
        <v>Peter Kohút</v>
      </c>
      <c r="O33" t="str">
        <f t="shared" si="11"/>
        <v xml:space="preserve">Zvolen </v>
      </c>
      <c r="S33">
        <f>'14 družstiev Pretek č.4'!I16</f>
        <v>12</v>
      </c>
      <c r="T33" t="str">
        <f>'14 družstiev Pretek č.4'!I15</f>
        <v>Martin Maslo</v>
      </c>
      <c r="U33" t="str">
        <f>'14 družstiev Pretek č.4'!$B$15</f>
        <v>Ružomberok</v>
      </c>
      <c r="V33">
        <v>6</v>
      </c>
      <c r="W33" t="str">
        <f t="shared" si="12"/>
        <v>Igor Líškay</v>
      </c>
      <c r="X33" t="str">
        <f t="shared" si="13"/>
        <v>Veľký Krtíš</v>
      </c>
      <c r="AB33">
        <f>'14 družstiev Pretek č.4'!L16</f>
        <v>3</v>
      </c>
      <c r="AC33" t="str">
        <f>'14 družstiev Pretek č.4'!L15</f>
        <v>Miroslav Kosmeľ</v>
      </c>
      <c r="AD33" t="str">
        <f>'14 družstiev Pretek č.4'!$B$15</f>
        <v>Ružomberok</v>
      </c>
      <c r="AE33">
        <v>6</v>
      </c>
      <c r="AF33" t="str">
        <f t="shared" si="14"/>
        <v>Karol Leššo</v>
      </c>
      <c r="AG33" t="str">
        <f t="shared" si="15"/>
        <v>Sabinov</v>
      </c>
    </row>
    <row r="34" spans="1:33" x14ac:dyDescent="0.25">
      <c r="A34">
        <f>'14 družstiev Pretek č.4'!C18</f>
        <v>3</v>
      </c>
      <c r="B34" t="str">
        <f>'14 družstiev Pretek č.4'!C17</f>
        <v>Ján Matola</v>
      </c>
      <c r="C34" t="str">
        <f>'14 družstiev Pretek č.4'!$B$17</f>
        <v>Sabinov</v>
      </c>
      <c r="D34">
        <v>7</v>
      </c>
      <c r="E34" t="str">
        <f t="shared" si="8"/>
        <v>Jaroslav Líška st.</v>
      </c>
      <c r="F34" t="str">
        <f t="shared" si="9"/>
        <v>Lučenec</v>
      </c>
      <c r="J34">
        <f>'14 družstiev Pretek č.4'!F18</f>
        <v>5</v>
      </c>
      <c r="K34" t="str">
        <f>'14 družstiev Pretek č.4'!F17</f>
        <v>Július Forgáč st.</v>
      </c>
      <c r="L34" t="str">
        <f>'14 družstiev Pretek č.4'!$B$17</f>
        <v>Sabinov</v>
      </c>
      <c r="M34">
        <v>7</v>
      </c>
      <c r="N34" t="str">
        <f t="shared" si="10"/>
        <v>Róbert Repa</v>
      </c>
      <c r="O34" t="str">
        <f t="shared" si="11"/>
        <v>Veľký Krtíš</v>
      </c>
      <c r="S34">
        <f>'14 družstiev Pretek č.4'!I18</f>
        <v>10</v>
      </c>
      <c r="T34" t="str">
        <f>'14 družstiev Pretek č.4'!I17</f>
        <v>Ľubomír Ivančík</v>
      </c>
      <c r="U34" t="str">
        <f>'14 družstiev Pretek č.4'!$B$17</f>
        <v>Sabinov</v>
      </c>
      <c r="V34">
        <v>7</v>
      </c>
      <c r="W34" t="str">
        <f t="shared" si="12"/>
        <v>Michal Demčák</v>
      </c>
      <c r="X34" t="str">
        <f t="shared" si="13"/>
        <v>Bánovce nad Bebravou Drym Tim</v>
      </c>
      <c r="AB34">
        <f>'14 družstiev Pretek č.4'!L18</f>
        <v>6</v>
      </c>
      <c r="AC34" t="str">
        <f>'14 družstiev Pretek č.4'!L17</f>
        <v>Karol Leššo</v>
      </c>
      <c r="AD34" t="str">
        <f>'14 družstiev Pretek č.4'!$B$17</f>
        <v>Sabinov</v>
      </c>
      <c r="AE34">
        <v>7</v>
      </c>
      <c r="AF34" t="str">
        <f t="shared" si="14"/>
        <v>Radovan Máčaj</v>
      </c>
      <c r="AG34" t="str">
        <f t="shared" si="15"/>
        <v>Bánovce nad Bebravou Drym Tim</v>
      </c>
    </row>
    <row r="35" spans="1:33" x14ac:dyDescent="0.25">
      <c r="A35">
        <f>'14 družstiev Pretek č.4'!C20</f>
        <v>8</v>
      </c>
      <c r="B35" t="str">
        <f>'14 družstiev Pretek č.4'!C19</f>
        <v>Miloš Oreško</v>
      </c>
      <c r="C35" t="str">
        <f>'14 družstiev Pretek č.4'!$B$19</f>
        <v>Spišská Nová Ves                      Spiš fish</v>
      </c>
      <c r="D35">
        <v>8</v>
      </c>
      <c r="E35" t="str">
        <f t="shared" si="8"/>
        <v>Miloš Oreško</v>
      </c>
      <c r="F35" t="str">
        <f t="shared" si="9"/>
        <v>Spišská Nová Ves                      Spiš fish</v>
      </c>
      <c r="J35">
        <f>'14 družstiev Pretek č.4'!F20</f>
        <v>3</v>
      </c>
      <c r="K35" t="str">
        <f>'14 družstiev Pretek č.4'!F19</f>
        <v>Rastislav Staňa</v>
      </c>
      <c r="L35" t="str">
        <f>'14 družstiev Pretek č.4'!$B$19</f>
        <v>Spišská Nová Ves                      Spiš fish</v>
      </c>
      <c r="M35">
        <v>8</v>
      </c>
      <c r="N35" t="str">
        <f t="shared" si="10"/>
        <v>Marek Zborovjan</v>
      </c>
      <c r="O35" t="str">
        <f t="shared" si="11"/>
        <v>Prešov B</v>
      </c>
      <c r="S35">
        <f>'14 družstiev Pretek č.4'!I20</f>
        <v>2</v>
      </c>
      <c r="T35" t="str">
        <f>'14 družstiev Pretek č.4'!I19</f>
        <v>Július Vlk</v>
      </c>
      <c r="U35" t="str">
        <f>'14 družstiev Pretek č.4'!$B$19</f>
        <v>Spišská Nová Ves                      Spiš fish</v>
      </c>
      <c r="V35">
        <v>8</v>
      </c>
      <c r="W35" t="str">
        <f t="shared" si="12"/>
        <v>Ján Marcinek</v>
      </c>
      <c r="X35" t="str">
        <f t="shared" si="13"/>
        <v>Lučenec</v>
      </c>
      <c r="AB35">
        <f>'14 družstiev Pretek č.4'!L20</f>
        <v>11</v>
      </c>
      <c r="AC35" t="str">
        <f>'14 družstiev Pretek č.4'!L19</f>
        <v>Slavomír Oreško</v>
      </c>
      <c r="AD35" t="str">
        <f>'14 družstiev Pretek č.4'!$B$19</f>
        <v>Spišská Nová Ves                      Spiš fish</v>
      </c>
      <c r="AE35">
        <v>8</v>
      </c>
      <c r="AF35" t="str">
        <f t="shared" si="14"/>
        <v>Slavomír Mihálik</v>
      </c>
      <c r="AG35" t="str">
        <f t="shared" si="15"/>
        <v xml:space="preserve">Zvolen </v>
      </c>
    </row>
    <row r="36" spans="1:33" x14ac:dyDescent="0.25">
      <c r="A36">
        <f>'14 družstiev Pretek č.4'!C22</f>
        <v>12</v>
      </c>
      <c r="B36" t="str">
        <f>'14 družstiev Pretek č.4'!C21</f>
        <v>Emil Raschman</v>
      </c>
      <c r="C36" t="str">
        <f>'14 družstiev Pretek č.4'!$B$21</f>
        <v>Šaľa                            Maver</v>
      </c>
      <c r="D36">
        <v>9</v>
      </c>
      <c r="E36" t="str">
        <f t="shared" si="8"/>
        <v>Gábor Papp</v>
      </c>
      <c r="F36" t="str">
        <f t="shared" si="9"/>
        <v>Galanta               RYPOMIX</v>
      </c>
      <c r="J36">
        <f>'14 družstiev Pretek č.4'!F22</f>
        <v>4</v>
      </c>
      <c r="K36" t="str">
        <f>'14 družstiev Pretek č.4'!F21</f>
        <v>Alexander Papp</v>
      </c>
      <c r="L36" t="str">
        <f>'14 družstiev Pretek č.4'!$B$21</f>
        <v>Šaľa                            Maver</v>
      </c>
      <c r="M36">
        <v>9</v>
      </c>
      <c r="N36" t="str">
        <f t="shared" si="10"/>
        <v>Denis Rovenský</v>
      </c>
      <c r="O36" t="str">
        <f t="shared" si="11"/>
        <v>Galanta               RYPOMIX</v>
      </c>
      <c r="S36">
        <f>'14 družstiev Pretek č.4'!I22</f>
        <v>9</v>
      </c>
      <c r="T36" t="str">
        <f>'14 družstiev Pretek č.4'!I21</f>
        <v>Ivan Cibulka</v>
      </c>
      <c r="U36" t="str">
        <f>'14 družstiev Pretek č.4'!$B$21</f>
        <v>Šaľa                            Maver</v>
      </c>
      <c r="V36">
        <v>9</v>
      </c>
      <c r="W36" t="str">
        <f t="shared" si="12"/>
        <v>Ivan Cibulka</v>
      </c>
      <c r="X36" t="str">
        <f t="shared" si="13"/>
        <v>Šaľa                            Maver</v>
      </c>
      <c r="AB36">
        <f>'14 družstiev Pretek č.4'!L22</f>
        <v>9</v>
      </c>
      <c r="AC36" t="str">
        <f>'14 družstiev Pretek č.4'!L21</f>
        <v>Timotej Minárik</v>
      </c>
      <c r="AD36" t="str">
        <f>'14 družstiev Pretek č.4'!$B$21</f>
        <v>Šaľa                            Maver</v>
      </c>
      <c r="AE36">
        <v>9</v>
      </c>
      <c r="AF36" t="str">
        <f t="shared" si="14"/>
        <v>Timotej Minárik</v>
      </c>
      <c r="AG36" t="str">
        <f t="shared" si="15"/>
        <v>Šaľa                            Maver</v>
      </c>
    </row>
    <row r="37" spans="1:33" x14ac:dyDescent="0.25">
      <c r="A37">
        <f>'14 družstiev Pretek č.4'!C24</f>
        <v>1</v>
      </c>
      <c r="B37" t="str">
        <f>'14 družstiev Pretek č.4'!C23</f>
        <v>Bartolomej Fleischer</v>
      </c>
      <c r="C37" t="str">
        <f>'14 družstiev Pretek č.4'!$B$23</f>
        <v>Veľké Kapušany         Maros Mix Tubertíny</v>
      </c>
      <c r="D37">
        <v>10</v>
      </c>
      <c r="E37" t="str">
        <f t="shared" si="8"/>
        <v>Róbert Kňazovický</v>
      </c>
      <c r="F37" t="str">
        <f t="shared" si="9"/>
        <v>Ružomberok</v>
      </c>
      <c r="J37">
        <f>'14 družstiev Pretek č.4'!F24</f>
        <v>1</v>
      </c>
      <c r="K37" t="str">
        <f>'14 družstiev Pretek č.4'!F23</f>
        <v>Zoltán Magyar</v>
      </c>
      <c r="L37" t="str">
        <f>'14 družstiev Pretek č.4'!$B$23</f>
        <v>Veľké Kapušany         Maros Mix Tubertíny</v>
      </c>
      <c r="M37">
        <v>10</v>
      </c>
      <c r="N37" t="str">
        <f t="shared" si="10"/>
        <v>Lukáš Kubečka</v>
      </c>
      <c r="O37" t="str">
        <f t="shared" si="11"/>
        <v>Bánovce nad Bebravou Drym Tim</v>
      </c>
      <c r="S37">
        <f>'14 družstiev Pretek č.4'!I24</f>
        <v>11</v>
      </c>
      <c r="T37" t="str">
        <f>'14 družstiev Pretek č.4'!I23</f>
        <v>Karol Petőcz</v>
      </c>
      <c r="U37" t="str">
        <f>'14 družstiev Pretek č.4'!$B$23</f>
        <v>Veľké Kapušany         Maros Mix Tubertíny</v>
      </c>
      <c r="V37">
        <v>10</v>
      </c>
      <c r="W37" t="str">
        <f t="shared" si="12"/>
        <v>Ľubomír Ivančík</v>
      </c>
      <c r="X37" t="str">
        <f t="shared" si="13"/>
        <v>Sabinov</v>
      </c>
      <c r="AB37">
        <f>'14 družstiev Pretek č.4'!L24</f>
        <v>2</v>
      </c>
      <c r="AC37" t="str">
        <f>'14 družstiev Pretek č.4'!L23</f>
        <v>Martin Rusnák</v>
      </c>
      <c r="AD37" t="str">
        <f>'14 družstiev Pretek č.4'!$B$23</f>
        <v>Veľké Kapušany         Maros Mix Tubertíny</v>
      </c>
      <c r="AE37">
        <v>10</v>
      </c>
      <c r="AF37" t="str">
        <f t="shared" si="14"/>
        <v>Radoslav Jakubík</v>
      </c>
      <c r="AG37" t="str">
        <f t="shared" si="15"/>
        <v>Nová Baňa</v>
      </c>
    </row>
    <row r="38" spans="1:33" x14ac:dyDescent="0.25">
      <c r="A38">
        <f>'14 družstiev Pretek č.4'!C26</f>
        <v>11</v>
      </c>
      <c r="B38" t="str">
        <f>'14 družstiev Pretek č.4'!C25</f>
        <v>Tomáš Hubočan</v>
      </c>
      <c r="C38" t="str">
        <f>'14 družstiev Pretek č.4'!$B$25</f>
        <v>Veľký Krtíš</v>
      </c>
      <c r="D38">
        <v>11</v>
      </c>
      <c r="E38" t="str">
        <f t="shared" si="8"/>
        <v>Tomáš Hubočan</v>
      </c>
      <c r="F38" t="str">
        <f t="shared" si="9"/>
        <v>Veľký Krtíš</v>
      </c>
      <c r="J38">
        <f>'14 družstiev Pretek č.4'!F26</f>
        <v>7</v>
      </c>
      <c r="K38" t="str">
        <f>'14 družstiev Pretek č.4'!F25</f>
        <v>Róbert Repa</v>
      </c>
      <c r="L38" t="str">
        <f>'14 družstiev Pretek č.4'!$B$25</f>
        <v>Veľký Krtíš</v>
      </c>
      <c r="M38">
        <v>11</v>
      </c>
      <c r="N38" t="str">
        <f t="shared" si="10"/>
        <v>Maroš Cibulka</v>
      </c>
      <c r="O38" t="str">
        <f t="shared" si="11"/>
        <v>Ružomberok</v>
      </c>
      <c r="S38">
        <f>'14 družstiev Pretek č.4'!I26</f>
        <v>6</v>
      </c>
      <c r="T38" t="str">
        <f>'14 družstiev Pretek č.4'!I25</f>
        <v>Igor Líškay</v>
      </c>
      <c r="U38" t="str">
        <f>'14 družstiev Pretek č.4'!$B$25</f>
        <v>Veľký Krtíš</v>
      </c>
      <c r="V38">
        <v>11</v>
      </c>
      <c r="W38" t="str">
        <f t="shared" si="12"/>
        <v>Karol Petőcz</v>
      </c>
      <c r="X38" t="str">
        <f t="shared" si="13"/>
        <v>Veľké Kapušany         Maros Mix Tubertíny</v>
      </c>
      <c r="AB38">
        <f>'14 družstiev Pretek č.4'!L26</f>
        <v>0</v>
      </c>
      <c r="AC38">
        <f>'14 družstiev Pretek č.4'!L25</f>
        <v>0</v>
      </c>
      <c r="AD38" t="str">
        <f>'14 družstiev Pretek č.4'!$B$25</f>
        <v>Veľký Krtíš</v>
      </c>
      <c r="AE38">
        <v>11</v>
      </c>
      <c r="AF38" t="str">
        <f t="shared" si="14"/>
        <v>Slavomír Oreško</v>
      </c>
      <c r="AG38" t="str">
        <f t="shared" si="15"/>
        <v>Spišská Nová Ves                      Spiš fish</v>
      </c>
    </row>
    <row r="39" spans="1:33" x14ac:dyDescent="0.25">
      <c r="A39">
        <f>'14 družstiev Pretek č.4'!C28</f>
        <v>2</v>
      </c>
      <c r="B39" t="str">
        <f>'14 družstiev Pretek č.4'!C27</f>
        <v>Ján Kamenský</v>
      </c>
      <c r="C39" t="str">
        <f>'14 družstiev Pretek č.4'!$B$27</f>
        <v xml:space="preserve">Zvolen </v>
      </c>
      <c r="D39">
        <v>12</v>
      </c>
      <c r="E39" t="str">
        <f t="shared" si="8"/>
        <v>Emil Raschman</v>
      </c>
      <c r="F39" t="str">
        <f t="shared" si="9"/>
        <v>Šaľa                            Maver</v>
      </c>
      <c r="J39">
        <f>'14 družstiev Pretek č.4'!F28</f>
        <v>6</v>
      </c>
      <c r="K39" t="str">
        <f>'14 družstiev Pretek č.4'!F27</f>
        <v>Peter Kohút</v>
      </c>
      <c r="L39" t="str">
        <f>'14 družstiev Pretek č.4'!$B$27</f>
        <v xml:space="preserve">Zvolen </v>
      </c>
      <c r="M39">
        <v>12</v>
      </c>
      <c r="N39" t="str">
        <f t="shared" si="10"/>
        <v>Jozef Václavek</v>
      </c>
      <c r="O39" t="str">
        <f t="shared" si="11"/>
        <v>Lučenec</v>
      </c>
      <c r="S39">
        <f>'14 družstiev Pretek č.4'!I28</f>
        <v>3</v>
      </c>
      <c r="T39" t="str">
        <f>'14 družstiev Pretek č.4'!I27</f>
        <v>Milan Pavlovský</v>
      </c>
      <c r="U39" t="str">
        <f>'14 družstiev Pretek č.4'!$B$27</f>
        <v xml:space="preserve">Zvolen </v>
      </c>
      <c r="V39">
        <v>12</v>
      </c>
      <c r="W39" t="str">
        <f t="shared" si="12"/>
        <v>Martin Maslo</v>
      </c>
      <c r="X39" t="str">
        <f t="shared" si="13"/>
        <v>Ružomberok</v>
      </c>
      <c r="AB39">
        <f>'14 družstiev Pretek č.4'!L28</f>
        <v>8</v>
      </c>
      <c r="AC39" t="str">
        <f>'14 družstiev Pretek č.4'!L27</f>
        <v>Slavomír Mihálik</v>
      </c>
      <c r="AD39" t="str">
        <f>'14 družstiev Pretek č.4'!$B$27</f>
        <v xml:space="preserve">Zvolen </v>
      </c>
      <c r="AE39">
        <v>12</v>
      </c>
      <c r="AF39" t="str">
        <f t="shared" si="14"/>
        <v>Martin Rajman</v>
      </c>
      <c r="AG39" t="str">
        <f t="shared" si="15"/>
        <v>Žilina                          Vagón klub</v>
      </c>
    </row>
    <row r="40" spans="1:33" x14ac:dyDescent="0.25">
      <c r="A40">
        <f>'14 družstiev Pretek č.4'!C30</f>
        <v>5</v>
      </c>
      <c r="B40" t="str">
        <f>'14 družstiev Pretek č.4'!C29</f>
        <v>Martin Valášek</v>
      </c>
      <c r="C40" t="str">
        <f>'14 družstiev Pretek č.4'!$B$29</f>
        <v>Žilina                          Vagón klub</v>
      </c>
      <c r="D40">
        <v>13</v>
      </c>
      <c r="E40" t="str">
        <f t="shared" si="8"/>
        <v>Juraj Sajdák</v>
      </c>
      <c r="F40" t="str">
        <f t="shared" si="9"/>
        <v>Prešov B</v>
      </c>
      <c r="J40">
        <f>'14 družstiev Pretek č.4'!F30</f>
        <v>2</v>
      </c>
      <c r="K40" t="str">
        <f>'14 družstiev Pretek č.4'!F29</f>
        <v>Pavol Rajtek</v>
      </c>
      <c r="L40" t="str">
        <f>'14 družstiev Pretek č.4'!$B$29</f>
        <v>Žilina                          Vagón klub</v>
      </c>
      <c r="M40">
        <v>13</v>
      </c>
      <c r="N40" t="str">
        <f t="shared" si="10"/>
        <v>Peter Lisičan</v>
      </c>
      <c r="O40" t="str">
        <f t="shared" si="11"/>
        <v>Nová Baňa</v>
      </c>
      <c r="S40">
        <f>'14 družstiev Pretek č.4'!I30</f>
        <v>4</v>
      </c>
      <c r="T40" t="str">
        <f>'14 družstiev Pretek č.4'!I29</f>
        <v>Karol Matyas</v>
      </c>
      <c r="U40" t="str">
        <f>'14 družstiev Pretek č.4'!$B$29</f>
        <v>Žilina                          Vagón klub</v>
      </c>
      <c r="V40">
        <v>13</v>
      </c>
      <c r="W40" t="str">
        <f t="shared" si="12"/>
        <v>Kristián Óvári</v>
      </c>
      <c r="X40" t="str">
        <f t="shared" si="13"/>
        <v>Galanta               RYPOMIX</v>
      </c>
      <c r="AB40">
        <f>'14 družstiev Pretek č.4'!L30</f>
        <v>12</v>
      </c>
      <c r="AC40" t="str">
        <f>'14 družstiev Pretek č.4'!L29</f>
        <v>Martin Rajman</v>
      </c>
      <c r="AD40" t="str">
        <f>'14 družstiev Pretek č.4'!$B$29</f>
        <v>Žilina                          Vagón klub</v>
      </c>
      <c r="AE40">
        <v>13</v>
      </c>
      <c r="AF40" t="e">
        <f t="shared" si="14"/>
        <v>#N/A</v>
      </c>
      <c r="AG40" t="e">
        <f t="shared" si="15"/>
        <v>#N/A</v>
      </c>
    </row>
    <row r="41" spans="1:33" x14ac:dyDescent="0.25">
      <c r="A41">
        <f>'14 družstiev Pretek č.4'!C32</f>
        <v>4</v>
      </c>
      <c r="B41" t="str">
        <f>'14 družstiev Pretek č.4'!C31</f>
        <v>Martin Petrulák</v>
      </c>
      <c r="C41" t="str">
        <f>'14 družstiev Pretek č.4'!$B$31</f>
        <v>Bánovce nad Bebravou Drym Tim</v>
      </c>
      <c r="D41">
        <v>14</v>
      </c>
      <c r="E41" t="e">
        <f t="shared" si="8"/>
        <v>#N/A</v>
      </c>
      <c r="F41" t="e">
        <f t="shared" si="9"/>
        <v>#N/A</v>
      </c>
      <c r="J41">
        <f>'14 družstiev Pretek č.4'!F32</f>
        <v>10</v>
      </c>
      <c r="K41" t="str">
        <f>'14 družstiev Pretek č.4'!F31</f>
        <v>Lukáš Kubečka</v>
      </c>
      <c r="L41" t="str">
        <f>'14 družstiev Pretek č.4'!$B$31</f>
        <v>Bánovce nad Bebravou Drym Tim</v>
      </c>
      <c r="M41">
        <v>14</v>
      </c>
      <c r="N41" t="e">
        <f t="shared" si="10"/>
        <v>#N/A</v>
      </c>
      <c r="O41" t="e">
        <f t="shared" si="11"/>
        <v>#N/A</v>
      </c>
      <c r="S41">
        <f>'14 družstiev Pretek č.4'!I32</f>
        <v>7</v>
      </c>
      <c r="T41" t="str">
        <f>'14 družstiev Pretek č.4'!I31</f>
        <v>Michal Demčák</v>
      </c>
      <c r="U41" t="str">
        <f>'14 družstiev Pretek č.4'!$B$31</f>
        <v>Bánovce nad Bebravou Drym Tim</v>
      </c>
      <c r="V41">
        <v>14</v>
      </c>
      <c r="W41" t="e">
        <f t="shared" si="12"/>
        <v>#N/A</v>
      </c>
      <c r="X41" t="e">
        <f t="shared" si="13"/>
        <v>#N/A</v>
      </c>
      <c r="AB41">
        <f>'14 družstiev Pretek č.4'!L32</f>
        <v>7</v>
      </c>
      <c r="AC41" t="str">
        <f>'14 družstiev Pretek č.4'!L31</f>
        <v>Radovan Máčaj</v>
      </c>
      <c r="AD41" t="str">
        <f>'14 družstiev Pretek č.4'!$B$31</f>
        <v>Bánovce nad Bebravou Drym Tim</v>
      </c>
      <c r="AE41">
        <v>14</v>
      </c>
      <c r="AF41" t="e">
        <f t="shared" si="14"/>
        <v>#N/A</v>
      </c>
      <c r="AG41" t="e">
        <f t="shared" si="15"/>
        <v>#N/A</v>
      </c>
    </row>
    <row r="42" spans="1:33" hidden="1" x14ac:dyDescent="0.25">
      <c r="A42">
        <f>'14 družstiev Pretek č.4'!C34</f>
        <v>15</v>
      </c>
      <c r="B42" t="str">
        <f>'14 družstiev Pretek č.4'!C33</f>
        <v>aa</v>
      </c>
      <c r="C42" t="str">
        <f>'14 družstiev Pretek č.4'!$B$33</f>
        <v>Jednotlivci I</v>
      </c>
      <c r="D42">
        <v>15</v>
      </c>
      <c r="E42" t="str">
        <f t="shared" si="8"/>
        <v>aa</v>
      </c>
      <c r="F42" t="str">
        <f t="shared" si="9"/>
        <v>Jednotlivci I</v>
      </c>
      <c r="J42">
        <f>'14 družstiev Pretek č.4'!F34</f>
        <v>15</v>
      </c>
      <c r="K42" t="str">
        <f>'14 družstiev Pretek č.4'!F33</f>
        <v>ab</v>
      </c>
      <c r="L42" t="str">
        <f>'14 družstiev Pretek č.4'!$B$33</f>
        <v>Jednotlivci I</v>
      </c>
      <c r="M42">
        <v>15</v>
      </c>
      <c r="N42" t="str">
        <f t="shared" si="10"/>
        <v>ab</v>
      </c>
      <c r="O42" t="str">
        <f t="shared" si="11"/>
        <v>Jednotlivci I</v>
      </c>
      <c r="S42">
        <f>'14 družstiev Pretek č.4'!I34</f>
        <v>15</v>
      </c>
      <c r="T42" t="str">
        <f>'14 družstiev Pretek č.4'!I33</f>
        <v>ac</v>
      </c>
      <c r="U42" t="str">
        <f>'14 družstiev Pretek č.4'!$B$33</f>
        <v>Jednotlivci I</v>
      </c>
      <c r="V42">
        <v>15</v>
      </c>
      <c r="W42" t="str">
        <f t="shared" si="12"/>
        <v>ac</v>
      </c>
      <c r="X42" t="str">
        <f t="shared" si="13"/>
        <v>Jednotlivci I</v>
      </c>
      <c r="AB42">
        <f>'14 družstiev Pretek č.4'!L34</f>
        <v>15</v>
      </c>
      <c r="AC42" t="str">
        <f>'14 družstiev Pretek č.4'!L33</f>
        <v>ad</v>
      </c>
      <c r="AD42" t="str">
        <f>'14 družstiev Pretek č.4'!$B$33</f>
        <v>Jednotlivci I</v>
      </c>
      <c r="AE42">
        <v>15</v>
      </c>
      <c r="AF42" t="str">
        <f t="shared" si="14"/>
        <v>ad</v>
      </c>
      <c r="AG42" t="str">
        <f t="shared" si="15"/>
        <v>Jednotlivci I</v>
      </c>
    </row>
    <row r="43" spans="1:33" hidden="1" x14ac:dyDescent="0.25">
      <c r="A43">
        <f>'14 družstiev Pretek č.4'!C36</f>
        <v>16</v>
      </c>
      <c r="B43" t="str">
        <f>'14 družstiev Pretek č.4'!C35</f>
        <v>ba</v>
      </c>
      <c r="C43" t="str">
        <f>'14 družstiev Pretek č.4'!$B$35</f>
        <v>Jednotlivci II</v>
      </c>
      <c r="D43">
        <v>16</v>
      </c>
      <c r="E43" t="str">
        <f t="shared" si="8"/>
        <v>ba</v>
      </c>
      <c r="F43" t="str">
        <f t="shared" si="9"/>
        <v>Jednotlivci II</v>
      </c>
      <c r="J43">
        <f>'14 družstiev Pretek č.4'!F36</f>
        <v>16</v>
      </c>
      <c r="K43" t="str">
        <f>'14 družstiev Pretek č.4'!F35</f>
        <v>bb</v>
      </c>
      <c r="L43" t="str">
        <f>'14 družstiev Pretek č.4'!$B$35</f>
        <v>Jednotlivci II</v>
      </c>
      <c r="M43">
        <v>16</v>
      </c>
      <c r="N43" t="str">
        <f t="shared" si="10"/>
        <v>bb</v>
      </c>
      <c r="O43" t="str">
        <f t="shared" si="11"/>
        <v>Jednotlivci II</v>
      </c>
      <c r="S43">
        <f>'14 družstiev Pretek č.4'!I36</f>
        <v>16</v>
      </c>
      <c r="T43" t="str">
        <f>'14 družstiev Pretek č.4'!I35</f>
        <v>bc</v>
      </c>
      <c r="U43" t="str">
        <f>'14 družstiev Pretek č.4'!$B$35</f>
        <v>Jednotlivci II</v>
      </c>
      <c r="V43">
        <v>16</v>
      </c>
      <c r="W43" t="str">
        <f t="shared" si="12"/>
        <v>bc</v>
      </c>
      <c r="X43" t="str">
        <f t="shared" si="13"/>
        <v>Jednotlivci II</v>
      </c>
      <c r="AB43">
        <f>'14 družstiev Pretek č.4'!L36</f>
        <v>16</v>
      </c>
      <c r="AC43" t="str">
        <f>'14 družstiev Pretek č.4'!L35</f>
        <v>bd</v>
      </c>
      <c r="AD43" t="str">
        <f>'14 družstiev Pretek č.4'!$B$35</f>
        <v>Jednotlivci II</v>
      </c>
      <c r="AE43">
        <v>16</v>
      </c>
      <c r="AF43" t="str">
        <f t="shared" si="14"/>
        <v>bd</v>
      </c>
      <c r="AG43" t="str">
        <f t="shared" si="15"/>
        <v>Jednotlivci II</v>
      </c>
    </row>
    <row r="44" spans="1:33" hidden="1" x14ac:dyDescent="0.25">
      <c r="A44">
        <f>'14 družstiev Pretek č.4'!C38</f>
        <v>17</v>
      </c>
      <c r="B44" t="str">
        <f>'14 družstiev Pretek č.4'!C37</f>
        <v>ca</v>
      </c>
      <c r="C44" t="str">
        <f>'14 družstiev Pretek č.4'!$B$37</f>
        <v>Jednotlivci III</v>
      </c>
      <c r="D44">
        <v>17</v>
      </c>
      <c r="E44" t="str">
        <f t="shared" si="8"/>
        <v>ca</v>
      </c>
      <c r="F44" t="str">
        <f t="shared" si="9"/>
        <v>Jednotlivci III</v>
      </c>
      <c r="J44">
        <f>'14 družstiev Pretek č.4'!F38</f>
        <v>17</v>
      </c>
      <c r="K44" t="str">
        <f>'14 družstiev Pretek č.4'!F37</f>
        <v>cb</v>
      </c>
      <c r="L44" t="str">
        <f>'14 družstiev Pretek č.4'!$B$37</f>
        <v>Jednotlivci III</v>
      </c>
      <c r="M44">
        <v>17</v>
      </c>
      <c r="N44" t="str">
        <f t="shared" si="10"/>
        <v>cb</v>
      </c>
      <c r="O44" t="str">
        <f t="shared" si="11"/>
        <v>Jednotlivci III</v>
      </c>
      <c r="S44">
        <f>'14 družstiev Pretek č.4'!I38</f>
        <v>17</v>
      </c>
      <c r="T44" t="str">
        <f>'14 družstiev Pretek č.4'!I37</f>
        <v>cc</v>
      </c>
      <c r="U44" t="str">
        <f>'14 družstiev Pretek č.4'!$B$37</f>
        <v>Jednotlivci III</v>
      </c>
      <c r="V44">
        <v>17</v>
      </c>
      <c r="W44" t="str">
        <f t="shared" si="12"/>
        <v>cc</v>
      </c>
      <c r="X44" t="str">
        <f t="shared" si="13"/>
        <v>Jednotlivci III</v>
      </c>
      <c r="AB44">
        <f>'14 družstiev Pretek č.4'!L38</f>
        <v>17</v>
      </c>
      <c r="AC44" t="str">
        <f>'14 družstiev Pretek č.4'!L37</f>
        <v>cd</v>
      </c>
      <c r="AD44" t="str">
        <f>'14 družstiev Pretek č.4'!$B$37</f>
        <v>Jednotlivci III</v>
      </c>
      <c r="AE44">
        <v>17</v>
      </c>
      <c r="AF44" t="str">
        <f t="shared" si="14"/>
        <v>cd</v>
      </c>
      <c r="AG44" t="str">
        <f t="shared" si="15"/>
        <v>Jednotlivci III</v>
      </c>
    </row>
  </sheetData>
  <mergeCells count="104">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 ref="B4:C4"/>
    <mergeCell ref="K4:L4"/>
    <mergeCell ref="T4:U4"/>
    <mergeCell ref="AC4:AD4"/>
    <mergeCell ref="B5:C5"/>
    <mergeCell ref="K5:L5"/>
    <mergeCell ref="T5:U5"/>
    <mergeCell ref="AC5:AD5"/>
    <mergeCell ref="AC2:AE2"/>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s>
  <pageMargins left="0.7" right="0.7" top="0.75" bottom="0.75" header="0.3" footer="0.3"/>
  <pageSetup paperSize="9" scale="65" orientation="portrait" horizontalDpi="4294967293" verticalDpi="4294967293" r:id="rId1"/>
  <colBreaks count="2" manualBreakCount="2">
    <brk id="8" max="23" man="1"/>
    <brk id="17" max="23"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árok7"/>
  <dimension ref="A1:AH44"/>
  <sheetViews>
    <sheetView topLeftCell="AD12" zoomScaleNormal="100" workbookViewId="0">
      <selection activeCell="AH17" sqref="A4:AH17"/>
    </sheetView>
  </sheetViews>
  <sheetFormatPr defaultRowHeight="13.2" x14ac:dyDescent="0.25"/>
  <cols>
    <col min="1" max="1" width="9.33203125" bestFit="1" customWidth="1"/>
    <col min="2" max="2" width="15.6640625" bestFit="1" customWidth="1"/>
    <col min="3" max="3" width="26.6640625" bestFit="1" customWidth="1"/>
    <col min="4" max="4" width="30.5546875" bestFit="1" customWidth="1"/>
    <col min="5" max="5" width="15.6640625" bestFit="1" customWidth="1"/>
    <col min="6" max="6" width="15.44140625" bestFit="1" customWidth="1"/>
    <col min="10" max="10" width="9.33203125" bestFit="1" customWidth="1"/>
    <col min="11" max="11" width="15.6640625" bestFit="1" customWidth="1"/>
    <col min="12" max="12" width="26.6640625" bestFit="1" customWidth="1"/>
    <col min="13" max="13" width="30.5546875" bestFit="1" customWidth="1"/>
    <col min="14" max="14" width="15.5546875" bestFit="1" customWidth="1"/>
    <col min="20" max="20" width="15.5546875" bestFit="1" customWidth="1"/>
    <col min="21" max="21" width="26.6640625" bestFit="1" customWidth="1"/>
    <col min="22" max="22" width="30.44140625" bestFit="1" customWidth="1"/>
    <col min="23" max="23" width="15.5546875" bestFit="1" customWidth="1"/>
    <col min="29" max="29" width="15.5546875" bestFit="1" customWidth="1"/>
    <col min="30" max="30" width="26.6640625" bestFit="1" customWidth="1"/>
    <col min="31" max="31" width="30.44140625" bestFit="1" customWidth="1"/>
    <col min="32" max="32" width="15.5546875" bestFit="1" customWidth="1"/>
  </cols>
  <sheetData>
    <row r="1" spans="1:34" ht="45" customHeight="1" x14ac:dyDescent="0.25">
      <c r="A1" s="90"/>
      <c r="B1" s="289" t="s">
        <v>276</v>
      </c>
      <c r="C1" s="289"/>
      <c r="D1" s="289"/>
      <c r="E1" s="289"/>
      <c r="F1" s="289"/>
      <c r="G1" s="290"/>
      <c r="H1" s="86"/>
      <c r="J1" s="90"/>
      <c r="K1" s="289" t="s">
        <v>277</v>
      </c>
      <c r="L1" s="289"/>
      <c r="M1" s="289"/>
      <c r="N1" s="289"/>
      <c r="O1" s="289"/>
      <c r="P1" s="290"/>
      <c r="Q1" s="86"/>
      <c r="S1" s="90"/>
      <c r="T1" s="289" t="s">
        <v>278</v>
      </c>
      <c r="U1" s="289"/>
      <c r="V1" s="289"/>
      <c r="W1" s="289"/>
      <c r="X1" s="289"/>
      <c r="Y1" s="290"/>
      <c r="Z1" s="86"/>
      <c r="AB1" s="90"/>
      <c r="AC1" s="289" t="s">
        <v>279</v>
      </c>
      <c r="AD1" s="289"/>
      <c r="AE1" s="289"/>
      <c r="AF1" s="289"/>
      <c r="AG1" s="289"/>
      <c r="AH1" s="290"/>
    </row>
    <row r="2" spans="1:34" ht="45" customHeight="1" thickBot="1" x14ac:dyDescent="0.3">
      <c r="A2" s="91"/>
      <c r="B2" s="291" t="s">
        <v>265</v>
      </c>
      <c r="C2" s="291"/>
      <c r="D2" s="291"/>
      <c r="E2" s="285" t="s">
        <v>266</v>
      </c>
      <c r="F2" s="285"/>
      <c r="G2" s="286"/>
      <c r="H2" s="92"/>
      <c r="J2" s="91"/>
      <c r="K2" s="291" t="s">
        <v>265</v>
      </c>
      <c r="L2" s="291"/>
      <c r="M2" s="291"/>
      <c r="N2" s="285" t="s">
        <v>266</v>
      </c>
      <c r="O2" s="285"/>
      <c r="P2" s="286"/>
      <c r="Q2" s="92"/>
      <c r="S2" s="91"/>
      <c r="T2" s="291" t="s">
        <v>265</v>
      </c>
      <c r="U2" s="291"/>
      <c r="V2" s="291"/>
      <c r="W2" s="285" t="s">
        <v>266</v>
      </c>
      <c r="X2" s="285"/>
      <c r="Y2" s="286"/>
      <c r="Z2" s="92"/>
      <c r="AB2" s="91"/>
      <c r="AC2" s="291" t="s">
        <v>265</v>
      </c>
      <c r="AD2" s="291"/>
      <c r="AE2" s="291"/>
      <c r="AF2" s="285" t="s">
        <v>266</v>
      </c>
      <c r="AG2" s="285"/>
      <c r="AH2" s="286"/>
    </row>
    <row r="3" spans="1:34" ht="24.9" customHeight="1" thickBot="1" x14ac:dyDescent="0.3">
      <c r="A3" s="93" t="s">
        <v>109</v>
      </c>
      <c r="B3" s="287" t="s">
        <v>110</v>
      </c>
      <c r="C3" s="288"/>
      <c r="D3" s="94" t="s">
        <v>111</v>
      </c>
      <c r="E3" s="95" t="s">
        <v>112</v>
      </c>
      <c r="F3" s="95" t="s">
        <v>113</v>
      </c>
      <c r="G3" s="96" t="s">
        <v>114</v>
      </c>
      <c r="H3" s="97"/>
      <c r="J3" s="93" t="s">
        <v>109</v>
      </c>
      <c r="K3" s="287" t="s">
        <v>110</v>
      </c>
      <c r="L3" s="288"/>
      <c r="M3" s="94" t="s">
        <v>111</v>
      </c>
      <c r="N3" s="95" t="s">
        <v>112</v>
      </c>
      <c r="O3" s="95" t="s">
        <v>113</v>
      </c>
      <c r="P3" s="96" t="s">
        <v>114</v>
      </c>
      <c r="Q3" s="97"/>
      <c r="S3" s="93" t="s">
        <v>109</v>
      </c>
      <c r="T3" s="287" t="s">
        <v>110</v>
      </c>
      <c r="U3" s="288"/>
      <c r="V3" s="94" t="s">
        <v>111</v>
      </c>
      <c r="W3" s="95" t="s">
        <v>112</v>
      </c>
      <c r="X3" s="95" t="s">
        <v>113</v>
      </c>
      <c r="Y3" s="96" t="s">
        <v>114</v>
      </c>
      <c r="Z3" s="97"/>
      <c r="AB3" s="93" t="s">
        <v>109</v>
      </c>
      <c r="AC3" s="287" t="s">
        <v>110</v>
      </c>
      <c r="AD3" s="288"/>
      <c r="AE3" s="94" t="s">
        <v>111</v>
      </c>
      <c r="AF3" s="95" t="s">
        <v>112</v>
      </c>
      <c r="AG3" s="95" t="s">
        <v>113</v>
      </c>
      <c r="AH3" s="96" t="s">
        <v>114</v>
      </c>
    </row>
    <row r="4" spans="1:34" ht="45" customHeight="1" thickTop="1" x14ac:dyDescent="0.35">
      <c r="A4" s="98">
        <v>1</v>
      </c>
      <c r="B4" s="302" t="e">
        <f t="shared" ref="B4:B20" si="0">E28</f>
        <v>#N/A</v>
      </c>
      <c r="C4" s="303"/>
      <c r="D4" s="99" t="e">
        <f t="shared" ref="D4:D20" si="1">F28</f>
        <v>#N/A</v>
      </c>
      <c r="E4" s="100"/>
      <c r="F4" s="100"/>
      <c r="G4" s="101"/>
      <c r="H4" s="8"/>
      <c r="J4" s="98">
        <v>1</v>
      </c>
      <c r="K4" s="302" t="e">
        <f t="shared" ref="K4:K20" si="2">N28</f>
        <v>#N/A</v>
      </c>
      <c r="L4" s="303"/>
      <c r="M4" s="99" t="e">
        <f t="shared" ref="M4:M20" si="3">O28</f>
        <v>#N/A</v>
      </c>
      <c r="N4" s="100"/>
      <c r="O4" s="100"/>
      <c r="P4" s="101"/>
      <c r="Q4" s="8"/>
      <c r="S4" s="98">
        <v>1</v>
      </c>
      <c r="T4" s="302" t="e">
        <f t="shared" ref="T4:T20" si="4">W28</f>
        <v>#N/A</v>
      </c>
      <c r="U4" s="303"/>
      <c r="V4" s="99" t="e">
        <f t="shared" ref="V4:V20" si="5">X28</f>
        <v>#N/A</v>
      </c>
      <c r="W4" s="100"/>
      <c r="X4" s="100"/>
      <c r="Y4" s="101"/>
      <c r="Z4" s="8"/>
      <c r="AB4" s="98">
        <v>1</v>
      </c>
      <c r="AC4" s="302" t="e">
        <f t="shared" ref="AC4:AC20" si="6">AF28</f>
        <v>#N/A</v>
      </c>
      <c r="AD4" s="303"/>
      <c r="AE4" s="99" t="e">
        <f t="shared" ref="AE4:AE20" si="7">AG28</f>
        <v>#N/A</v>
      </c>
      <c r="AF4" s="100"/>
      <c r="AG4" s="100"/>
      <c r="AH4" s="101"/>
    </row>
    <row r="5" spans="1:34" ht="45" customHeight="1" x14ac:dyDescent="0.35">
      <c r="A5" s="102">
        <v>2</v>
      </c>
      <c r="B5" s="304" t="e">
        <f t="shared" si="0"/>
        <v>#N/A</v>
      </c>
      <c r="C5" s="305"/>
      <c r="D5" s="103" t="e">
        <f t="shared" si="1"/>
        <v>#N/A</v>
      </c>
      <c r="E5" s="104"/>
      <c r="F5" s="104"/>
      <c r="G5" s="105"/>
      <c r="H5" s="8"/>
      <c r="J5" s="102">
        <v>2</v>
      </c>
      <c r="K5" s="304" t="e">
        <f t="shared" si="2"/>
        <v>#N/A</v>
      </c>
      <c r="L5" s="305"/>
      <c r="M5" s="103" t="e">
        <f t="shared" si="3"/>
        <v>#N/A</v>
      </c>
      <c r="N5" s="104"/>
      <c r="O5" s="104"/>
      <c r="P5" s="105"/>
      <c r="Q5" s="8"/>
      <c r="S5" s="102">
        <v>2</v>
      </c>
      <c r="T5" s="304" t="e">
        <f t="shared" si="4"/>
        <v>#N/A</v>
      </c>
      <c r="U5" s="305"/>
      <c r="V5" s="103" t="e">
        <f t="shared" si="5"/>
        <v>#N/A</v>
      </c>
      <c r="W5" s="104"/>
      <c r="X5" s="104"/>
      <c r="Y5" s="105"/>
      <c r="Z5" s="8"/>
      <c r="AB5" s="102">
        <v>2</v>
      </c>
      <c r="AC5" s="304" t="e">
        <f t="shared" si="6"/>
        <v>#N/A</v>
      </c>
      <c r="AD5" s="305"/>
      <c r="AE5" s="103" t="e">
        <f t="shared" si="7"/>
        <v>#N/A</v>
      </c>
      <c r="AF5" s="104"/>
      <c r="AG5" s="104"/>
      <c r="AH5" s="105"/>
    </row>
    <row r="6" spans="1:34" ht="45" customHeight="1" x14ac:dyDescent="0.35">
      <c r="A6" s="102">
        <v>3</v>
      </c>
      <c r="B6" s="304" t="e">
        <f t="shared" si="0"/>
        <v>#N/A</v>
      </c>
      <c r="C6" s="305"/>
      <c r="D6" s="103" t="e">
        <f t="shared" si="1"/>
        <v>#N/A</v>
      </c>
      <c r="E6" s="104"/>
      <c r="F6" s="104"/>
      <c r="G6" s="105"/>
      <c r="H6" s="8"/>
      <c r="J6" s="102">
        <v>3</v>
      </c>
      <c r="K6" s="304" t="e">
        <f t="shared" si="2"/>
        <v>#N/A</v>
      </c>
      <c r="L6" s="305"/>
      <c r="M6" s="103" t="e">
        <f t="shared" si="3"/>
        <v>#N/A</v>
      </c>
      <c r="N6" s="104"/>
      <c r="O6" s="104"/>
      <c r="P6" s="105"/>
      <c r="Q6" s="8"/>
      <c r="S6" s="102">
        <v>3</v>
      </c>
      <c r="T6" s="304" t="e">
        <f t="shared" si="4"/>
        <v>#N/A</v>
      </c>
      <c r="U6" s="305"/>
      <c r="V6" s="103" t="e">
        <f t="shared" si="5"/>
        <v>#N/A</v>
      </c>
      <c r="W6" s="104"/>
      <c r="X6" s="104"/>
      <c r="Y6" s="105"/>
      <c r="Z6" s="8"/>
      <c r="AB6" s="102">
        <v>3</v>
      </c>
      <c r="AC6" s="304" t="e">
        <f t="shared" si="6"/>
        <v>#N/A</v>
      </c>
      <c r="AD6" s="305"/>
      <c r="AE6" s="103" t="e">
        <f t="shared" si="7"/>
        <v>#N/A</v>
      </c>
      <c r="AF6" s="104"/>
      <c r="AG6" s="104"/>
      <c r="AH6" s="105"/>
    </row>
    <row r="7" spans="1:34" ht="45" customHeight="1" x14ac:dyDescent="0.35">
      <c r="A7" s="102">
        <v>4</v>
      </c>
      <c r="B7" s="304" t="e">
        <f t="shared" si="0"/>
        <v>#N/A</v>
      </c>
      <c r="C7" s="305"/>
      <c r="D7" s="103" t="e">
        <f t="shared" si="1"/>
        <v>#N/A</v>
      </c>
      <c r="E7" s="104"/>
      <c r="F7" s="104"/>
      <c r="G7" s="105"/>
      <c r="H7" s="8"/>
      <c r="J7" s="102">
        <v>4</v>
      </c>
      <c r="K7" s="304" t="e">
        <f t="shared" si="2"/>
        <v>#N/A</v>
      </c>
      <c r="L7" s="305"/>
      <c r="M7" s="103" t="e">
        <f t="shared" si="3"/>
        <v>#N/A</v>
      </c>
      <c r="N7" s="104"/>
      <c r="O7" s="104"/>
      <c r="P7" s="105"/>
      <c r="Q7" s="8"/>
      <c r="S7" s="102">
        <v>4</v>
      </c>
      <c r="T7" s="304" t="e">
        <f t="shared" si="4"/>
        <v>#N/A</v>
      </c>
      <c r="U7" s="305"/>
      <c r="V7" s="103" t="e">
        <f t="shared" si="5"/>
        <v>#N/A</v>
      </c>
      <c r="W7" s="104"/>
      <c r="X7" s="104"/>
      <c r="Y7" s="105"/>
      <c r="Z7" s="8"/>
      <c r="AB7" s="102">
        <v>4</v>
      </c>
      <c r="AC7" s="304" t="e">
        <f t="shared" si="6"/>
        <v>#N/A</v>
      </c>
      <c r="AD7" s="305"/>
      <c r="AE7" s="103" t="e">
        <f t="shared" si="7"/>
        <v>#N/A</v>
      </c>
      <c r="AF7" s="104"/>
      <c r="AG7" s="104"/>
      <c r="AH7" s="105"/>
    </row>
    <row r="8" spans="1:34" ht="45" customHeight="1" x14ac:dyDescent="0.35">
      <c r="A8" s="102">
        <v>5</v>
      </c>
      <c r="B8" s="304" t="e">
        <f t="shared" si="0"/>
        <v>#N/A</v>
      </c>
      <c r="C8" s="305"/>
      <c r="D8" s="103" t="e">
        <f t="shared" si="1"/>
        <v>#N/A</v>
      </c>
      <c r="E8" s="104"/>
      <c r="F8" s="104"/>
      <c r="G8" s="105"/>
      <c r="H8" s="8"/>
      <c r="J8" s="102">
        <v>5</v>
      </c>
      <c r="K8" s="304" t="e">
        <f t="shared" si="2"/>
        <v>#N/A</v>
      </c>
      <c r="L8" s="305"/>
      <c r="M8" s="103" t="e">
        <f t="shared" si="3"/>
        <v>#N/A</v>
      </c>
      <c r="N8" s="104"/>
      <c r="O8" s="104"/>
      <c r="P8" s="105"/>
      <c r="Q8" s="8"/>
      <c r="S8" s="102">
        <v>5</v>
      </c>
      <c r="T8" s="304" t="e">
        <f t="shared" si="4"/>
        <v>#N/A</v>
      </c>
      <c r="U8" s="305"/>
      <c r="V8" s="103" t="e">
        <f t="shared" si="5"/>
        <v>#N/A</v>
      </c>
      <c r="W8" s="104"/>
      <c r="X8" s="104"/>
      <c r="Y8" s="105"/>
      <c r="Z8" s="8"/>
      <c r="AB8" s="102">
        <v>5</v>
      </c>
      <c r="AC8" s="304" t="e">
        <f t="shared" si="6"/>
        <v>#N/A</v>
      </c>
      <c r="AD8" s="305"/>
      <c r="AE8" s="103" t="e">
        <f t="shared" si="7"/>
        <v>#N/A</v>
      </c>
      <c r="AF8" s="104"/>
      <c r="AG8" s="104"/>
      <c r="AH8" s="105"/>
    </row>
    <row r="9" spans="1:34" ht="45" customHeight="1" x14ac:dyDescent="0.35">
      <c r="A9" s="102">
        <v>6</v>
      </c>
      <c r="B9" s="304" t="e">
        <f t="shared" si="0"/>
        <v>#N/A</v>
      </c>
      <c r="C9" s="305"/>
      <c r="D9" s="103" t="e">
        <f t="shared" si="1"/>
        <v>#N/A</v>
      </c>
      <c r="E9" s="104"/>
      <c r="F9" s="106"/>
      <c r="G9" s="105"/>
      <c r="H9" s="8"/>
      <c r="J9" s="102">
        <v>6</v>
      </c>
      <c r="K9" s="304" t="e">
        <f t="shared" si="2"/>
        <v>#N/A</v>
      </c>
      <c r="L9" s="305"/>
      <c r="M9" s="103" t="e">
        <f t="shared" si="3"/>
        <v>#N/A</v>
      </c>
      <c r="N9" s="104"/>
      <c r="O9" s="106"/>
      <c r="P9" s="105"/>
      <c r="Q9" s="8"/>
      <c r="S9" s="102">
        <v>6</v>
      </c>
      <c r="T9" s="304" t="e">
        <f t="shared" si="4"/>
        <v>#N/A</v>
      </c>
      <c r="U9" s="305"/>
      <c r="V9" s="103" t="e">
        <f t="shared" si="5"/>
        <v>#N/A</v>
      </c>
      <c r="W9" s="104"/>
      <c r="X9" s="106"/>
      <c r="Y9" s="105"/>
      <c r="Z9" s="8"/>
      <c r="AB9" s="102">
        <v>6</v>
      </c>
      <c r="AC9" s="304" t="e">
        <f t="shared" si="6"/>
        <v>#N/A</v>
      </c>
      <c r="AD9" s="305"/>
      <c r="AE9" s="103" t="e">
        <f t="shared" si="7"/>
        <v>#N/A</v>
      </c>
      <c r="AF9" s="104"/>
      <c r="AG9" s="106"/>
      <c r="AH9" s="105"/>
    </row>
    <row r="10" spans="1:34" ht="45" customHeight="1" x14ac:dyDescent="0.35">
      <c r="A10" s="102">
        <v>7</v>
      </c>
      <c r="B10" s="304" t="e">
        <f t="shared" si="0"/>
        <v>#N/A</v>
      </c>
      <c r="C10" s="305"/>
      <c r="D10" s="103" t="e">
        <f t="shared" si="1"/>
        <v>#N/A</v>
      </c>
      <c r="E10" s="104"/>
      <c r="F10" s="104"/>
      <c r="G10" s="105"/>
      <c r="H10" s="8"/>
      <c r="J10" s="102">
        <v>7</v>
      </c>
      <c r="K10" s="304" t="e">
        <f t="shared" si="2"/>
        <v>#N/A</v>
      </c>
      <c r="L10" s="305"/>
      <c r="M10" s="103" t="e">
        <f t="shared" si="3"/>
        <v>#N/A</v>
      </c>
      <c r="N10" s="104"/>
      <c r="O10" s="104"/>
      <c r="P10" s="105"/>
      <c r="Q10" s="8"/>
      <c r="S10" s="102">
        <v>7</v>
      </c>
      <c r="T10" s="304" t="e">
        <f t="shared" si="4"/>
        <v>#N/A</v>
      </c>
      <c r="U10" s="305"/>
      <c r="V10" s="103" t="e">
        <f t="shared" si="5"/>
        <v>#N/A</v>
      </c>
      <c r="W10" s="104"/>
      <c r="X10" s="104"/>
      <c r="Y10" s="105"/>
      <c r="Z10" s="8"/>
      <c r="AB10" s="102">
        <v>7</v>
      </c>
      <c r="AC10" s="304" t="e">
        <f t="shared" si="6"/>
        <v>#N/A</v>
      </c>
      <c r="AD10" s="305"/>
      <c r="AE10" s="103" t="e">
        <f t="shared" si="7"/>
        <v>#N/A</v>
      </c>
      <c r="AF10" s="104"/>
      <c r="AG10" s="104"/>
      <c r="AH10" s="105"/>
    </row>
    <row r="11" spans="1:34" ht="45" customHeight="1" x14ac:dyDescent="0.35">
      <c r="A11" s="102">
        <v>8</v>
      </c>
      <c r="B11" s="304" t="e">
        <f t="shared" si="0"/>
        <v>#N/A</v>
      </c>
      <c r="C11" s="305"/>
      <c r="D11" s="103" t="e">
        <f t="shared" si="1"/>
        <v>#N/A</v>
      </c>
      <c r="E11" s="104"/>
      <c r="F11" s="104"/>
      <c r="G11" s="105"/>
      <c r="H11" s="8"/>
      <c r="J11" s="102">
        <v>8</v>
      </c>
      <c r="K11" s="304" t="e">
        <f t="shared" si="2"/>
        <v>#N/A</v>
      </c>
      <c r="L11" s="305"/>
      <c r="M11" s="103" t="e">
        <f t="shared" si="3"/>
        <v>#N/A</v>
      </c>
      <c r="N11" s="104"/>
      <c r="O11" s="104"/>
      <c r="P11" s="105"/>
      <c r="Q11" s="8"/>
      <c r="S11" s="102">
        <v>8</v>
      </c>
      <c r="T11" s="304" t="e">
        <f t="shared" si="4"/>
        <v>#N/A</v>
      </c>
      <c r="U11" s="305"/>
      <c r="V11" s="103" t="e">
        <f t="shared" si="5"/>
        <v>#N/A</v>
      </c>
      <c r="W11" s="104"/>
      <c r="X11" s="104"/>
      <c r="Y11" s="105"/>
      <c r="Z11" s="8"/>
      <c r="AB11" s="102">
        <v>8</v>
      </c>
      <c r="AC11" s="304" t="e">
        <f t="shared" si="6"/>
        <v>#N/A</v>
      </c>
      <c r="AD11" s="305"/>
      <c r="AE11" s="103" t="e">
        <f t="shared" si="7"/>
        <v>#N/A</v>
      </c>
      <c r="AF11" s="104"/>
      <c r="AG11" s="104"/>
      <c r="AH11" s="105"/>
    </row>
    <row r="12" spans="1:34" ht="45" customHeight="1" x14ac:dyDescent="0.35">
      <c r="A12" s="102">
        <v>9</v>
      </c>
      <c r="B12" s="304" t="e">
        <f t="shared" si="0"/>
        <v>#N/A</v>
      </c>
      <c r="C12" s="305"/>
      <c r="D12" s="103" t="e">
        <f t="shared" si="1"/>
        <v>#N/A</v>
      </c>
      <c r="E12" s="104"/>
      <c r="F12" s="104"/>
      <c r="G12" s="105"/>
      <c r="H12" s="8"/>
      <c r="J12" s="102">
        <v>9</v>
      </c>
      <c r="K12" s="304" t="e">
        <f t="shared" si="2"/>
        <v>#N/A</v>
      </c>
      <c r="L12" s="305"/>
      <c r="M12" s="103" t="e">
        <f t="shared" si="3"/>
        <v>#N/A</v>
      </c>
      <c r="N12" s="104"/>
      <c r="O12" s="104"/>
      <c r="P12" s="105"/>
      <c r="Q12" s="8"/>
      <c r="S12" s="102">
        <v>9</v>
      </c>
      <c r="T12" s="304" t="e">
        <f t="shared" si="4"/>
        <v>#N/A</v>
      </c>
      <c r="U12" s="305"/>
      <c r="V12" s="103" t="e">
        <f t="shared" si="5"/>
        <v>#N/A</v>
      </c>
      <c r="W12" s="104"/>
      <c r="X12" s="104"/>
      <c r="Y12" s="105"/>
      <c r="Z12" s="8"/>
      <c r="AB12" s="102">
        <v>9</v>
      </c>
      <c r="AC12" s="304" t="e">
        <f t="shared" si="6"/>
        <v>#N/A</v>
      </c>
      <c r="AD12" s="305"/>
      <c r="AE12" s="103" t="e">
        <f t="shared" si="7"/>
        <v>#N/A</v>
      </c>
      <c r="AF12" s="104"/>
      <c r="AG12" s="104"/>
      <c r="AH12" s="105"/>
    </row>
    <row r="13" spans="1:34" ht="45" customHeight="1" x14ac:dyDescent="0.35">
      <c r="A13" s="102">
        <v>10</v>
      </c>
      <c r="B13" s="304" t="e">
        <f t="shared" si="0"/>
        <v>#N/A</v>
      </c>
      <c r="C13" s="305"/>
      <c r="D13" s="103" t="e">
        <f t="shared" si="1"/>
        <v>#N/A</v>
      </c>
      <c r="E13" s="104"/>
      <c r="F13" s="104"/>
      <c r="G13" s="105"/>
      <c r="H13" s="8"/>
      <c r="J13" s="102">
        <v>10</v>
      </c>
      <c r="K13" s="304" t="e">
        <f t="shared" si="2"/>
        <v>#N/A</v>
      </c>
      <c r="L13" s="305"/>
      <c r="M13" s="103" t="e">
        <f t="shared" si="3"/>
        <v>#N/A</v>
      </c>
      <c r="N13" s="104"/>
      <c r="O13" s="104"/>
      <c r="P13" s="105"/>
      <c r="Q13" s="8"/>
      <c r="S13" s="102">
        <v>10</v>
      </c>
      <c r="T13" s="304" t="e">
        <f t="shared" si="4"/>
        <v>#N/A</v>
      </c>
      <c r="U13" s="305"/>
      <c r="V13" s="103" t="e">
        <f t="shared" si="5"/>
        <v>#N/A</v>
      </c>
      <c r="W13" s="104"/>
      <c r="X13" s="104"/>
      <c r="Y13" s="105"/>
      <c r="Z13" s="8"/>
      <c r="AB13" s="102">
        <v>10</v>
      </c>
      <c r="AC13" s="304" t="e">
        <f t="shared" si="6"/>
        <v>#N/A</v>
      </c>
      <c r="AD13" s="305"/>
      <c r="AE13" s="103" t="e">
        <f t="shared" si="7"/>
        <v>#N/A</v>
      </c>
      <c r="AF13" s="104"/>
      <c r="AG13" s="104"/>
      <c r="AH13" s="105"/>
    </row>
    <row r="14" spans="1:34" ht="45" customHeight="1" x14ac:dyDescent="0.35">
      <c r="A14" s="102">
        <v>11</v>
      </c>
      <c r="B14" s="304" t="e">
        <f t="shared" si="0"/>
        <v>#N/A</v>
      </c>
      <c r="C14" s="305"/>
      <c r="D14" s="103" t="e">
        <f t="shared" si="1"/>
        <v>#N/A</v>
      </c>
      <c r="E14" s="104"/>
      <c r="F14" s="104"/>
      <c r="G14" s="105"/>
      <c r="H14" s="8"/>
      <c r="J14" s="102">
        <v>11</v>
      </c>
      <c r="K14" s="304" t="e">
        <f t="shared" si="2"/>
        <v>#N/A</v>
      </c>
      <c r="L14" s="305"/>
      <c r="M14" s="103" t="e">
        <f t="shared" si="3"/>
        <v>#N/A</v>
      </c>
      <c r="N14" s="104"/>
      <c r="O14" s="104"/>
      <c r="P14" s="105"/>
      <c r="Q14" s="8"/>
      <c r="S14" s="102">
        <v>11</v>
      </c>
      <c r="T14" s="304" t="e">
        <f t="shared" si="4"/>
        <v>#N/A</v>
      </c>
      <c r="U14" s="305"/>
      <c r="V14" s="103" t="e">
        <f t="shared" si="5"/>
        <v>#N/A</v>
      </c>
      <c r="W14" s="104"/>
      <c r="X14" s="104"/>
      <c r="Y14" s="105"/>
      <c r="Z14" s="8"/>
      <c r="AB14" s="102">
        <v>11</v>
      </c>
      <c r="AC14" s="304" t="e">
        <f t="shared" si="6"/>
        <v>#N/A</v>
      </c>
      <c r="AD14" s="305"/>
      <c r="AE14" s="103" t="e">
        <f t="shared" si="7"/>
        <v>#N/A</v>
      </c>
      <c r="AF14" s="104"/>
      <c r="AG14" s="104"/>
      <c r="AH14" s="105"/>
    </row>
    <row r="15" spans="1:34" ht="45" customHeight="1" x14ac:dyDescent="0.35">
      <c r="A15" s="102">
        <v>12</v>
      </c>
      <c r="B15" s="304" t="e">
        <f t="shared" si="0"/>
        <v>#N/A</v>
      </c>
      <c r="C15" s="305"/>
      <c r="D15" s="103" t="e">
        <f t="shared" si="1"/>
        <v>#N/A</v>
      </c>
      <c r="E15" s="104"/>
      <c r="F15" s="104"/>
      <c r="G15" s="105"/>
      <c r="H15" s="8"/>
      <c r="J15" s="102">
        <v>12</v>
      </c>
      <c r="K15" s="304" t="e">
        <f t="shared" si="2"/>
        <v>#N/A</v>
      </c>
      <c r="L15" s="305"/>
      <c r="M15" s="103" t="e">
        <f t="shared" si="3"/>
        <v>#N/A</v>
      </c>
      <c r="N15" s="104"/>
      <c r="O15" s="104"/>
      <c r="P15" s="105"/>
      <c r="Q15" s="8"/>
      <c r="S15" s="102">
        <v>12</v>
      </c>
      <c r="T15" s="304" t="e">
        <f t="shared" si="4"/>
        <v>#N/A</v>
      </c>
      <c r="U15" s="305"/>
      <c r="V15" s="103" t="e">
        <f t="shared" si="5"/>
        <v>#N/A</v>
      </c>
      <c r="W15" s="104"/>
      <c r="X15" s="104"/>
      <c r="Y15" s="105"/>
      <c r="Z15" s="8"/>
      <c r="AB15" s="102">
        <v>12</v>
      </c>
      <c r="AC15" s="304" t="e">
        <f t="shared" si="6"/>
        <v>#N/A</v>
      </c>
      <c r="AD15" s="305"/>
      <c r="AE15" s="103" t="e">
        <f t="shared" si="7"/>
        <v>#N/A</v>
      </c>
      <c r="AF15" s="104"/>
      <c r="AG15" s="104"/>
      <c r="AH15" s="105"/>
    </row>
    <row r="16" spans="1:34" ht="45" customHeight="1" x14ac:dyDescent="0.35">
      <c r="A16" s="102">
        <v>13</v>
      </c>
      <c r="B16" s="304" t="e">
        <f t="shared" si="0"/>
        <v>#N/A</v>
      </c>
      <c r="C16" s="305"/>
      <c r="D16" s="103" t="e">
        <f t="shared" si="1"/>
        <v>#N/A</v>
      </c>
      <c r="E16" s="104"/>
      <c r="F16" s="104"/>
      <c r="G16" s="105"/>
      <c r="H16" s="8"/>
      <c r="J16" s="102">
        <v>13</v>
      </c>
      <c r="K16" s="304" t="e">
        <f t="shared" si="2"/>
        <v>#N/A</v>
      </c>
      <c r="L16" s="305"/>
      <c r="M16" s="103" t="e">
        <f t="shared" si="3"/>
        <v>#N/A</v>
      </c>
      <c r="N16" s="104"/>
      <c r="O16" s="104"/>
      <c r="P16" s="105"/>
      <c r="Q16" s="8"/>
      <c r="S16" s="102">
        <v>13</v>
      </c>
      <c r="T16" s="304" t="e">
        <f t="shared" si="4"/>
        <v>#N/A</v>
      </c>
      <c r="U16" s="305"/>
      <c r="V16" s="103" t="e">
        <f t="shared" si="5"/>
        <v>#N/A</v>
      </c>
      <c r="W16" s="104"/>
      <c r="X16" s="104"/>
      <c r="Y16" s="105"/>
      <c r="Z16" s="8"/>
      <c r="AB16" s="102">
        <v>13</v>
      </c>
      <c r="AC16" s="304" t="e">
        <f t="shared" si="6"/>
        <v>#N/A</v>
      </c>
      <c r="AD16" s="305"/>
      <c r="AE16" s="103" t="e">
        <f t="shared" si="7"/>
        <v>#N/A</v>
      </c>
      <c r="AF16" s="104"/>
      <c r="AG16" s="104"/>
      <c r="AH16" s="105"/>
    </row>
    <row r="17" spans="1:34" ht="45" customHeight="1" thickBot="1" x14ac:dyDescent="0.4">
      <c r="A17" s="102">
        <v>14</v>
      </c>
      <c r="B17" s="304" t="e">
        <f t="shared" si="0"/>
        <v>#N/A</v>
      </c>
      <c r="C17" s="305"/>
      <c r="D17" s="103" t="e">
        <f t="shared" si="1"/>
        <v>#N/A</v>
      </c>
      <c r="E17" s="108"/>
      <c r="F17" s="108"/>
      <c r="G17" s="109"/>
      <c r="H17" s="8"/>
      <c r="J17" s="102">
        <v>14</v>
      </c>
      <c r="K17" s="304" t="e">
        <f t="shared" si="2"/>
        <v>#N/A</v>
      </c>
      <c r="L17" s="305"/>
      <c r="M17" s="103" t="e">
        <f t="shared" si="3"/>
        <v>#N/A</v>
      </c>
      <c r="N17" s="108"/>
      <c r="O17" s="108"/>
      <c r="P17" s="109"/>
      <c r="Q17" s="8"/>
      <c r="S17" s="102">
        <v>14</v>
      </c>
      <c r="T17" s="304" t="e">
        <f t="shared" si="4"/>
        <v>#N/A</v>
      </c>
      <c r="U17" s="305"/>
      <c r="V17" s="103" t="e">
        <f t="shared" si="5"/>
        <v>#N/A</v>
      </c>
      <c r="W17" s="108"/>
      <c r="X17" s="108"/>
      <c r="Y17" s="109"/>
      <c r="Z17" s="8"/>
      <c r="AB17" s="102">
        <v>14</v>
      </c>
      <c r="AC17" s="304" t="e">
        <f t="shared" si="6"/>
        <v>#N/A</v>
      </c>
      <c r="AD17" s="305"/>
      <c r="AE17" s="103" t="e">
        <f t="shared" si="7"/>
        <v>#N/A</v>
      </c>
      <c r="AF17" s="108"/>
      <c r="AG17" s="108"/>
      <c r="AH17" s="109"/>
    </row>
    <row r="18" spans="1:34" ht="31.5" hidden="1" customHeight="1" x14ac:dyDescent="0.3">
      <c r="A18" s="102">
        <v>15</v>
      </c>
      <c r="B18" s="294" t="str">
        <f t="shared" si="0"/>
        <v>aa</v>
      </c>
      <c r="C18" s="295"/>
      <c r="D18" s="103" t="str">
        <f t="shared" si="1"/>
        <v>Jednotlivci I</v>
      </c>
      <c r="E18" s="104"/>
      <c r="F18" s="104"/>
      <c r="G18" s="105"/>
      <c r="H18" s="8"/>
      <c r="J18" s="102">
        <v>15</v>
      </c>
      <c r="K18" s="294" t="str">
        <f t="shared" si="2"/>
        <v>ab</v>
      </c>
      <c r="L18" s="295"/>
      <c r="M18" s="103" t="str">
        <f t="shared" si="3"/>
        <v>Jednotlivci I</v>
      </c>
      <c r="N18" s="104"/>
      <c r="O18" s="104"/>
      <c r="P18" s="105"/>
      <c r="Q18" s="8"/>
      <c r="S18" s="102">
        <v>15</v>
      </c>
      <c r="T18" s="294" t="str">
        <f t="shared" si="4"/>
        <v>ac</v>
      </c>
      <c r="U18" s="295"/>
      <c r="V18" s="103" t="str">
        <f t="shared" si="5"/>
        <v>Jednotlivci I</v>
      </c>
      <c r="W18" s="104"/>
      <c r="X18" s="104"/>
      <c r="Y18" s="105"/>
      <c r="Z18" s="8"/>
      <c r="AB18" s="102">
        <v>15</v>
      </c>
      <c r="AC18" s="294" t="str">
        <f t="shared" si="6"/>
        <v>ad</v>
      </c>
      <c r="AD18" s="295"/>
      <c r="AE18" s="103" t="str">
        <f t="shared" si="7"/>
        <v>Jednotlivci I</v>
      </c>
      <c r="AF18" s="104"/>
      <c r="AG18" s="104"/>
      <c r="AH18" s="105"/>
    </row>
    <row r="19" spans="1:34" ht="31.5" hidden="1" customHeight="1" x14ac:dyDescent="0.3">
      <c r="A19" s="102">
        <v>16</v>
      </c>
      <c r="B19" s="294" t="str">
        <f t="shared" si="0"/>
        <v>ba</v>
      </c>
      <c r="C19" s="295"/>
      <c r="D19" s="103" t="str">
        <f t="shared" si="1"/>
        <v>Jednotlivci II</v>
      </c>
      <c r="E19" s="104"/>
      <c r="F19" s="104"/>
      <c r="G19" s="105"/>
      <c r="H19" s="8"/>
      <c r="J19" s="102">
        <v>16</v>
      </c>
      <c r="K19" s="294" t="str">
        <f t="shared" si="2"/>
        <v>bb</v>
      </c>
      <c r="L19" s="295"/>
      <c r="M19" s="103" t="str">
        <f t="shared" si="3"/>
        <v>Jednotlivci II</v>
      </c>
      <c r="N19" s="104"/>
      <c r="O19" s="104"/>
      <c r="P19" s="105"/>
      <c r="Q19" s="8"/>
      <c r="S19" s="102">
        <v>16</v>
      </c>
      <c r="T19" s="294" t="str">
        <f t="shared" si="4"/>
        <v>bc</v>
      </c>
      <c r="U19" s="295"/>
      <c r="V19" s="103" t="str">
        <f t="shared" si="5"/>
        <v>Jednotlivci II</v>
      </c>
      <c r="W19" s="104"/>
      <c r="X19" s="104"/>
      <c r="Y19" s="105"/>
      <c r="Z19" s="8"/>
      <c r="AB19" s="102">
        <v>16</v>
      </c>
      <c r="AC19" s="294" t="str">
        <f t="shared" si="6"/>
        <v>bd</v>
      </c>
      <c r="AD19" s="295"/>
      <c r="AE19" s="103" t="str">
        <f t="shared" si="7"/>
        <v>Jednotlivci II</v>
      </c>
      <c r="AF19" s="104"/>
      <c r="AG19" s="104"/>
      <c r="AH19" s="105"/>
    </row>
    <row r="20" spans="1:34" ht="31.5" hidden="1" customHeight="1" x14ac:dyDescent="0.3">
      <c r="A20" s="102">
        <v>17</v>
      </c>
      <c r="B20" s="294" t="str">
        <f t="shared" si="0"/>
        <v>ca</v>
      </c>
      <c r="C20" s="295"/>
      <c r="D20" s="103" t="str">
        <f t="shared" si="1"/>
        <v>Jednotlivci III</v>
      </c>
      <c r="E20" s="104"/>
      <c r="F20" s="104"/>
      <c r="G20" s="105"/>
      <c r="H20" s="8"/>
      <c r="J20" s="102">
        <v>17</v>
      </c>
      <c r="K20" s="294" t="str">
        <f t="shared" si="2"/>
        <v>cb</v>
      </c>
      <c r="L20" s="295"/>
      <c r="M20" s="103" t="str">
        <f t="shared" si="3"/>
        <v>Jednotlivci III</v>
      </c>
      <c r="N20" s="104"/>
      <c r="O20" s="104"/>
      <c r="P20" s="105"/>
      <c r="Q20" s="8"/>
      <c r="S20" s="102">
        <v>17</v>
      </c>
      <c r="T20" s="294" t="e">
        <f t="shared" si="4"/>
        <v>#N/A</v>
      </c>
      <c r="U20" s="295"/>
      <c r="V20" s="103" t="e">
        <f t="shared" si="5"/>
        <v>#N/A</v>
      </c>
      <c r="W20" s="104"/>
      <c r="X20" s="104"/>
      <c r="Y20" s="105"/>
      <c r="Z20" s="8"/>
      <c r="AB20" s="102">
        <v>17</v>
      </c>
      <c r="AC20" s="294" t="str">
        <f t="shared" si="6"/>
        <v>cd</v>
      </c>
      <c r="AD20" s="295"/>
      <c r="AE20" s="103" t="str">
        <f t="shared" si="7"/>
        <v>Jednotlivci III</v>
      </c>
      <c r="AF20" s="104"/>
      <c r="AG20" s="104"/>
      <c r="AH20" s="105"/>
    </row>
    <row r="21" spans="1:34" ht="31.5" hidden="1" customHeight="1" x14ac:dyDescent="0.3">
      <c r="A21" s="102">
        <v>18</v>
      </c>
      <c r="B21" s="294"/>
      <c r="C21" s="295"/>
      <c r="D21" s="110"/>
      <c r="E21" s="100"/>
      <c r="F21" s="100"/>
      <c r="G21" s="101"/>
      <c r="H21" s="8"/>
      <c r="J21" s="102">
        <v>18</v>
      </c>
      <c r="K21" s="294"/>
      <c r="L21" s="295"/>
      <c r="M21" s="110"/>
      <c r="N21" s="100"/>
      <c r="O21" s="100"/>
      <c r="P21" s="101"/>
      <c r="Q21" s="8"/>
      <c r="S21" s="102">
        <v>18</v>
      </c>
      <c r="T21" s="294"/>
      <c r="U21" s="295"/>
      <c r="V21" s="110"/>
      <c r="W21" s="100"/>
      <c r="X21" s="100"/>
      <c r="Y21" s="101"/>
      <c r="Z21" s="8"/>
      <c r="AB21" s="102">
        <v>18</v>
      </c>
      <c r="AC21" s="294"/>
      <c r="AD21" s="295"/>
      <c r="AE21" s="110"/>
      <c r="AF21" s="100"/>
      <c r="AG21" s="100"/>
      <c r="AH21" s="101"/>
    </row>
    <row r="22" spans="1:34" ht="31.5" hidden="1" customHeight="1" x14ac:dyDescent="0.3">
      <c r="A22" s="102">
        <v>19</v>
      </c>
      <c r="B22" s="294"/>
      <c r="C22" s="295"/>
      <c r="D22" s="107"/>
      <c r="E22" s="104"/>
      <c r="F22" s="104"/>
      <c r="G22" s="105"/>
      <c r="H22" s="8"/>
      <c r="J22" s="102">
        <v>19</v>
      </c>
      <c r="K22" s="298"/>
      <c r="L22" s="299"/>
      <c r="M22" s="107"/>
      <c r="N22" s="104"/>
      <c r="O22" s="104"/>
      <c r="P22" s="105"/>
      <c r="Q22" s="8"/>
      <c r="S22" s="102">
        <v>19</v>
      </c>
      <c r="T22" s="298"/>
      <c r="U22" s="299"/>
      <c r="V22" s="107"/>
      <c r="W22" s="104"/>
      <c r="X22" s="104"/>
      <c r="Y22" s="105"/>
      <c r="Z22" s="8"/>
      <c r="AB22" s="102">
        <v>19</v>
      </c>
      <c r="AC22" s="298"/>
      <c r="AD22" s="299"/>
      <c r="AE22" s="107"/>
      <c r="AF22" s="104"/>
      <c r="AG22" s="104"/>
      <c r="AH22" s="105"/>
    </row>
    <row r="23" spans="1:34" ht="31.5" hidden="1" customHeight="1" thickBot="1" x14ac:dyDescent="0.35">
      <c r="A23" s="111">
        <v>20</v>
      </c>
      <c r="B23" s="294"/>
      <c r="C23" s="295"/>
      <c r="D23" s="112"/>
      <c r="E23" s="113"/>
      <c r="F23" s="113"/>
      <c r="G23" s="114"/>
      <c r="H23" s="8"/>
      <c r="J23" s="111">
        <v>20</v>
      </c>
      <c r="K23" s="300"/>
      <c r="L23" s="301"/>
      <c r="M23" s="112"/>
      <c r="N23" s="113"/>
      <c r="O23" s="113"/>
      <c r="P23" s="114"/>
      <c r="Q23" s="8"/>
      <c r="S23" s="111">
        <v>20</v>
      </c>
      <c r="T23" s="300"/>
      <c r="U23" s="301"/>
      <c r="V23" s="112"/>
      <c r="W23" s="113"/>
      <c r="X23" s="113"/>
      <c r="Y23" s="114"/>
      <c r="Z23" s="8"/>
      <c r="AB23" s="111">
        <v>20</v>
      </c>
      <c r="AC23" s="300"/>
      <c r="AD23" s="301"/>
      <c r="AE23" s="112"/>
      <c r="AF23" s="113"/>
      <c r="AG23" s="113"/>
      <c r="AH23" s="114"/>
    </row>
    <row r="24" spans="1:34" ht="33.75" customHeight="1" x14ac:dyDescent="0.4">
      <c r="A24" s="296" t="s">
        <v>115</v>
      </c>
      <c r="B24" s="296"/>
      <c r="C24" s="296"/>
      <c r="D24" s="297" t="s">
        <v>116</v>
      </c>
      <c r="E24" s="297"/>
      <c r="F24" s="297"/>
      <c r="J24" s="296" t="s">
        <v>115</v>
      </c>
      <c r="K24" s="296"/>
      <c r="L24" s="296"/>
      <c r="M24" s="297" t="s">
        <v>116</v>
      </c>
      <c r="N24" s="297"/>
      <c r="O24" s="297"/>
      <c r="S24" s="296" t="s">
        <v>115</v>
      </c>
      <c r="T24" s="296"/>
      <c r="U24" s="296"/>
      <c r="V24" s="297" t="s">
        <v>116</v>
      </c>
      <c r="W24" s="297"/>
      <c r="X24" s="297"/>
      <c r="AB24" s="296" t="s">
        <v>115</v>
      </c>
      <c r="AC24" s="296"/>
      <c r="AD24" s="296"/>
      <c r="AE24" s="297" t="s">
        <v>116</v>
      </c>
      <c r="AF24" s="297"/>
      <c r="AG24" s="297"/>
    </row>
    <row r="27" spans="1:34" x14ac:dyDescent="0.25">
      <c r="A27" t="s">
        <v>117</v>
      </c>
      <c r="B27" t="s">
        <v>118</v>
      </c>
      <c r="J27" t="s">
        <v>117</v>
      </c>
      <c r="K27" t="s">
        <v>118</v>
      </c>
      <c r="S27" t="s">
        <v>117</v>
      </c>
      <c r="T27" t="s">
        <v>118</v>
      </c>
      <c r="AB27" t="s">
        <v>117</v>
      </c>
      <c r="AC27" t="s">
        <v>118</v>
      </c>
    </row>
    <row r="28" spans="1:34" x14ac:dyDescent="0.25">
      <c r="A28">
        <f>'14 družstiev Pretek č.5'!C6</f>
        <v>0</v>
      </c>
      <c r="B28">
        <f>'14 družstiev Pretek č.5'!C5</f>
        <v>0</v>
      </c>
      <c r="C28" t="str">
        <f>'14 družstiev Pretek č.5'!$B$5</f>
        <v>Galanta               RYPOMIX</v>
      </c>
      <c r="D28">
        <v>1</v>
      </c>
      <c r="E28" t="e">
        <f>VLOOKUP($D28,$A$28:$B$44,COLUMN($B$28:$B$44),0)</f>
        <v>#N/A</v>
      </c>
      <c r="F28" t="e">
        <f>VLOOKUP($D28,$A$28:$C$44,COLUMN($C$28:$C$44),0)</f>
        <v>#N/A</v>
      </c>
      <c r="J28">
        <f>'14 družstiev Pretek č.5'!F6</f>
        <v>0</v>
      </c>
      <c r="K28">
        <f>'14 družstiev Pretek č.5'!F5</f>
        <v>0</v>
      </c>
      <c r="L28" t="str">
        <f>'14 družstiev Pretek č.5'!$B$5</f>
        <v>Galanta               RYPOMIX</v>
      </c>
      <c r="M28">
        <v>1</v>
      </c>
      <c r="N28" t="e">
        <f>VLOOKUP($M28,$J$28:$K$44,COLUMN($B$28:$B$44),0)</f>
        <v>#N/A</v>
      </c>
      <c r="O28" t="e">
        <f>VLOOKUP($M28,$J$28:$L$44,COLUMN($C$28:$C$44),0)</f>
        <v>#N/A</v>
      </c>
      <c r="S28">
        <f>'14 družstiev Pretek č.5'!I6</f>
        <v>0</v>
      </c>
      <c r="T28">
        <f>'14 družstiev Pretek č.5'!I5</f>
        <v>0</v>
      </c>
      <c r="U28" t="str">
        <f>'14 družstiev Pretek č.5'!$B$5</f>
        <v>Galanta               RYPOMIX</v>
      </c>
      <c r="V28">
        <v>1</v>
      </c>
      <c r="W28" t="e">
        <f>VLOOKUP($V28,$S$28:$T$44,COLUMN($B$28:$B$44),0)</f>
        <v>#N/A</v>
      </c>
      <c r="X28" t="e">
        <f>VLOOKUP($V28,$S$28:$U$44,COLUMN($C$28:$C$44),0)</f>
        <v>#N/A</v>
      </c>
      <c r="AB28">
        <f>'14 družstiev Pretek č.5'!L6</f>
        <v>0</v>
      </c>
      <c r="AC28">
        <f>'14 družstiev Pretek č.5'!L5</f>
        <v>0</v>
      </c>
      <c r="AD28" t="str">
        <f>'14 družstiev Pretek č.5'!$B$5</f>
        <v>Galanta               RYPOMIX</v>
      </c>
      <c r="AE28">
        <v>1</v>
      </c>
      <c r="AF28" t="e">
        <f>VLOOKUP($AE28,$AB$28:$AC$44,COLUMN($B$28:$B$44),0)</f>
        <v>#N/A</v>
      </c>
      <c r="AG28" t="e">
        <f>VLOOKUP($AE28,$AB$28:$AD$44,COLUMN($C$28:$C$44),0)</f>
        <v>#N/A</v>
      </c>
    </row>
    <row r="29" spans="1:34" x14ac:dyDescent="0.25">
      <c r="A29">
        <f>'14 družstiev Pretek č.5'!C8</f>
        <v>0</v>
      </c>
      <c r="B29">
        <f>'14 družstiev Pretek č.5'!C7</f>
        <v>0</v>
      </c>
      <c r="C29" t="str">
        <f>'14 družstiev Pretek č.5'!$B$7</f>
        <v>Humenné</v>
      </c>
      <c r="D29">
        <v>2</v>
      </c>
      <c r="E29" t="e">
        <f t="shared" ref="E29:E44" si="8">VLOOKUP($D29,$A$28:$B$44,COLUMN($B$28:$B$44),0)</f>
        <v>#N/A</v>
      </c>
      <c r="F29" t="e">
        <f t="shared" ref="F29:F44" si="9">VLOOKUP($D29,$A$28:$C$44,COLUMN($C$28:$C$44),0)</f>
        <v>#N/A</v>
      </c>
      <c r="J29">
        <f>'14 družstiev Pretek č.5'!F8</f>
        <v>0</v>
      </c>
      <c r="K29">
        <f>'14 družstiev Pretek č.5'!F7</f>
        <v>0</v>
      </c>
      <c r="L29" t="str">
        <f>'14 družstiev Pretek č.5'!$B$7</f>
        <v>Humenné</v>
      </c>
      <c r="M29">
        <v>2</v>
      </c>
      <c r="N29" t="e">
        <f t="shared" ref="N29:N44" si="10">VLOOKUP($M29,$J$28:$K$44,COLUMN($B$28:$B$44),0)</f>
        <v>#N/A</v>
      </c>
      <c r="O29" t="e">
        <f t="shared" ref="O29:O44" si="11">VLOOKUP($M29,$J$28:$L$44,COLUMN($C$28:$C$44),0)</f>
        <v>#N/A</v>
      </c>
      <c r="S29">
        <f>'14 družstiev Pretek č.5'!I8</f>
        <v>0</v>
      </c>
      <c r="T29">
        <f>'14 družstiev Pretek č.5'!I7</f>
        <v>0</v>
      </c>
      <c r="U29" t="str">
        <f>'14 družstiev Pretek č.5'!$B$7</f>
        <v>Humenné</v>
      </c>
      <c r="V29">
        <v>2</v>
      </c>
      <c r="W29" t="e">
        <f t="shared" ref="W29:W44" si="12">VLOOKUP($V29,$S$28:$T$44,COLUMN($B$28:$B$44),0)</f>
        <v>#N/A</v>
      </c>
      <c r="X29" t="e">
        <f t="shared" ref="X29:X44" si="13">VLOOKUP($V29,$S$28:$U$44,COLUMN($C$28:$C$44),0)</f>
        <v>#N/A</v>
      </c>
      <c r="AB29">
        <f>'14 družstiev Pretek č.5'!L8</f>
        <v>0</v>
      </c>
      <c r="AC29">
        <f>'14 družstiev Pretek č.5'!L7</f>
        <v>0</v>
      </c>
      <c r="AD29" t="str">
        <f>'14 družstiev Pretek č.5'!$B$7</f>
        <v>Humenné</v>
      </c>
      <c r="AE29">
        <v>2</v>
      </c>
      <c r="AF29" t="e">
        <f t="shared" ref="AF29:AF44" si="14">VLOOKUP($AE29,$AB$28:$AC$44,COLUMN($B$28:$B$44),0)</f>
        <v>#N/A</v>
      </c>
      <c r="AG29" t="e">
        <f t="shared" ref="AG29:AG44" si="15">VLOOKUP($AE29,$AB$28:$AD$44,COLUMN($C$28:$C$44),0)</f>
        <v>#N/A</v>
      </c>
    </row>
    <row r="30" spans="1:34" x14ac:dyDescent="0.25">
      <c r="A30">
        <f>'14 družstiev Pretek č.5'!C10</f>
        <v>0</v>
      </c>
      <c r="B30">
        <f>'14 družstiev Pretek č.5'!C9</f>
        <v>0</v>
      </c>
      <c r="C30" t="str">
        <f>'14 družstiev Pretek č.5'!$B$9</f>
        <v>Lučenec</v>
      </c>
      <c r="D30">
        <v>3</v>
      </c>
      <c r="E30" t="e">
        <f t="shared" si="8"/>
        <v>#N/A</v>
      </c>
      <c r="F30" t="e">
        <f t="shared" si="9"/>
        <v>#N/A</v>
      </c>
      <c r="J30">
        <f>'14 družstiev Pretek č.5'!F10</f>
        <v>0</v>
      </c>
      <c r="K30">
        <f>'14 družstiev Pretek č.5'!F9</f>
        <v>0</v>
      </c>
      <c r="L30" t="str">
        <f>'14 družstiev Pretek č.5'!$B$9</f>
        <v>Lučenec</v>
      </c>
      <c r="M30">
        <v>3</v>
      </c>
      <c r="N30" t="e">
        <f t="shared" si="10"/>
        <v>#N/A</v>
      </c>
      <c r="O30" t="e">
        <f t="shared" si="11"/>
        <v>#N/A</v>
      </c>
      <c r="S30">
        <f>'14 družstiev Pretek č.5'!I10</f>
        <v>0</v>
      </c>
      <c r="T30">
        <f>'14 družstiev Pretek č.5'!I9</f>
        <v>0</v>
      </c>
      <c r="U30" t="str">
        <f>'14 družstiev Pretek č.5'!$B$9</f>
        <v>Lučenec</v>
      </c>
      <c r="V30">
        <v>3</v>
      </c>
      <c r="W30" t="e">
        <f t="shared" si="12"/>
        <v>#N/A</v>
      </c>
      <c r="X30" t="e">
        <f t="shared" si="13"/>
        <v>#N/A</v>
      </c>
      <c r="AB30">
        <f>'14 družstiev Pretek č.5'!L10</f>
        <v>0</v>
      </c>
      <c r="AC30">
        <f>'14 družstiev Pretek č.5'!L9</f>
        <v>0</v>
      </c>
      <c r="AD30" t="str">
        <f>'14 družstiev Pretek č.5'!$B$9</f>
        <v>Lučenec</v>
      </c>
      <c r="AE30">
        <v>3</v>
      </c>
      <c r="AF30" t="e">
        <f t="shared" si="14"/>
        <v>#N/A</v>
      </c>
      <c r="AG30" t="e">
        <f t="shared" si="15"/>
        <v>#N/A</v>
      </c>
    </row>
    <row r="31" spans="1:34" x14ac:dyDescent="0.25">
      <c r="A31">
        <f>'14 družstiev Pretek č.5'!C12</f>
        <v>0</v>
      </c>
      <c r="B31">
        <f>'14 družstiev Pretek č.5'!C11</f>
        <v>0</v>
      </c>
      <c r="C31" t="str">
        <f>'14 družstiev Pretek č.5'!$B$11</f>
        <v>Nová Baňa</v>
      </c>
      <c r="D31">
        <v>4</v>
      </c>
      <c r="E31" t="e">
        <f t="shared" si="8"/>
        <v>#N/A</v>
      </c>
      <c r="F31" t="e">
        <f t="shared" si="9"/>
        <v>#N/A</v>
      </c>
      <c r="J31">
        <f>'14 družstiev Pretek č.5'!F12</f>
        <v>0</v>
      </c>
      <c r="K31">
        <f>'14 družstiev Pretek č.5'!F11</f>
        <v>0</v>
      </c>
      <c r="L31" t="str">
        <f>'14 družstiev Pretek č.5'!$B$11</f>
        <v>Nová Baňa</v>
      </c>
      <c r="M31">
        <v>4</v>
      </c>
      <c r="N31" t="e">
        <f t="shared" si="10"/>
        <v>#N/A</v>
      </c>
      <c r="O31" t="e">
        <f t="shared" si="11"/>
        <v>#N/A</v>
      </c>
      <c r="S31">
        <f>'14 družstiev Pretek č.5'!I12</f>
        <v>0</v>
      </c>
      <c r="T31">
        <f>'14 družstiev Pretek č.5'!I11</f>
        <v>0</v>
      </c>
      <c r="U31" t="str">
        <f>'14 družstiev Pretek č.5'!$B$11</f>
        <v>Nová Baňa</v>
      </c>
      <c r="V31">
        <v>4</v>
      </c>
      <c r="W31" t="e">
        <f t="shared" si="12"/>
        <v>#N/A</v>
      </c>
      <c r="X31" t="e">
        <f t="shared" si="13"/>
        <v>#N/A</v>
      </c>
      <c r="AB31">
        <f>'14 družstiev Pretek č.5'!L12</f>
        <v>0</v>
      </c>
      <c r="AC31">
        <f>'14 družstiev Pretek č.5'!L11</f>
        <v>0</v>
      </c>
      <c r="AD31" t="str">
        <f>'14 družstiev Pretek č.5'!$B$11</f>
        <v>Nová Baňa</v>
      </c>
      <c r="AE31">
        <v>4</v>
      </c>
      <c r="AF31" t="e">
        <f t="shared" si="14"/>
        <v>#N/A</v>
      </c>
      <c r="AG31" t="e">
        <f t="shared" si="15"/>
        <v>#N/A</v>
      </c>
    </row>
    <row r="32" spans="1:34" x14ac:dyDescent="0.25">
      <c r="A32">
        <f>'14 družstiev Pretek č.5'!C14</f>
        <v>0</v>
      </c>
      <c r="B32">
        <f>'14 družstiev Pretek č.5'!C13</f>
        <v>0</v>
      </c>
      <c r="C32" t="str">
        <f>'14 družstiev Pretek č.5'!$B$13</f>
        <v>Prešov B</v>
      </c>
      <c r="D32">
        <v>5</v>
      </c>
      <c r="E32" t="e">
        <f t="shared" si="8"/>
        <v>#N/A</v>
      </c>
      <c r="F32" t="e">
        <f t="shared" si="9"/>
        <v>#N/A</v>
      </c>
      <c r="J32">
        <f>'14 družstiev Pretek č.5'!F14</f>
        <v>0</v>
      </c>
      <c r="K32">
        <f>'14 družstiev Pretek č.5'!F13</f>
        <v>0</v>
      </c>
      <c r="L32" t="str">
        <f>'14 družstiev Pretek č.5'!$B$13</f>
        <v>Prešov B</v>
      </c>
      <c r="M32">
        <v>5</v>
      </c>
      <c r="N32" t="e">
        <f t="shared" si="10"/>
        <v>#N/A</v>
      </c>
      <c r="O32" t="e">
        <f t="shared" si="11"/>
        <v>#N/A</v>
      </c>
      <c r="S32">
        <f>'14 družstiev Pretek č.5'!I14</f>
        <v>0</v>
      </c>
      <c r="T32">
        <f>'14 družstiev Pretek č.5'!I13</f>
        <v>0</v>
      </c>
      <c r="U32" t="str">
        <f>'14 družstiev Pretek č.5'!$B$13</f>
        <v>Prešov B</v>
      </c>
      <c r="V32">
        <v>5</v>
      </c>
      <c r="W32" t="e">
        <f t="shared" si="12"/>
        <v>#N/A</v>
      </c>
      <c r="X32" t="e">
        <f t="shared" si="13"/>
        <v>#N/A</v>
      </c>
      <c r="AB32">
        <f>'14 družstiev Pretek č.5'!L14</f>
        <v>0</v>
      </c>
      <c r="AC32">
        <f>'14 družstiev Pretek č.5'!L13</f>
        <v>0</v>
      </c>
      <c r="AD32" t="str">
        <f>'14 družstiev Pretek č.5'!$B$13</f>
        <v>Prešov B</v>
      </c>
      <c r="AE32">
        <v>5</v>
      </c>
      <c r="AF32" t="e">
        <f t="shared" si="14"/>
        <v>#N/A</v>
      </c>
      <c r="AG32" t="e">
        <f t="shared" si="15"/>
        <v>#N/A</v>
      </c>
    </row>
    <row r="33" spans="1:33" x14ac:dyDescent="0.25">
      <c r="A33">
        <f>'14 družstiev Pretek č.5'!C16</f>
        <v>0</v>
      </c>
      <c r="B33">
        <f>'14 družstiev Pretek č.5'!C15</f>
        <v>0</v>
      </c>
      <c r="C33" t="str">
        <f>'14 družstiev Pretek č.5'!$B$15</f>
        <v>Ružomberok</v>
      </c>
      <c r="D33">
        <v>6</v>
      </c>
      <c r="E33" t="e">
        <f t="shared" si="8"/>
        <v>#N/A</v>
      </c>
      <c r="F33" t="e">
        <f t="shared" si="9"/>
        <v>#N/A</v>
      </c>
      <c r="J33">
        <f>'14 družstiev Pretek č.5'!F16</f>
        <v>0</v>
      </c>
      <c r="K33">
        <f>'14 družstiev Pretek č.5'!F15</f>
        <v>0</v>
      </c>
      <c r="L33" t="str">
        <f>'14 družstiev Pretek č.5'!$B$15</f>
        <v>Ružomberok</v>
      </c>
      <c r="M33">
        <v>6</v>
      </c>
      <c r="N33" t="e">
        <f t="shared" si="10"/>
        <v>#N/A</v>
      </c>
      <c r="O33" t="e">
        <f t="shared" si="11"/>
        <v>#N/A</v>
      </c>
      <c r="S33">
        <f>'14 družstiev Pretek č.5'!I16</f>
        <v>0</v>
      </c>
      <c r="T33">
        <f>'14 družstiev Pretek č.5'!I15</f>
        <v>0</v>
      </c>
      <c r="U33" t="str">
        <f>'14 družstiev Pretek č.5'!$B$15</f>
        <v>Ružomberok</v>
      </c>
      <c r="V33">
        <v>6</v>
      </c>
      <c r="W33" t="e">
        <f t="shared" si="12"/>
        <v>#N/A</v>
      </c>
      <c r="X33" t="e">
        <f t="shared" si="13"/>
        <v>#N/A</v>
      </c>
      <c r="AB33">
        <f>'14 družstiev Pretek č.5'!L16</f>
        <v>0</v>
      </c>
      <c r="AC33">
        <f>'14 družstiev Pretek č.5'!L15</f>
        <v>0</v>
      </c>
      <c r="AD33" t="str">
        <f>'14 družstiev Pretek č.5'!$B$15</f>
        <v>Ružomberok</v>
      </c>
      <c r="AE33">
        <v>6</v>
      </c>
      <c r="AF33" t="e">
        <f t="shared" si="14"/>
        <v>#N/A</v>
      </c>
      <c r="AG33" t="e">
        <f t="shared" si="15"/>
        <v>#N/A</v>
      </c>
    </row>
    <row r="34" spans="1:33" x14ac:dyDescent="0.25">
      <c r="A34">
        <f>'14 družstiev Pretek č.5'!C18</f>
        <v>0</v>
      </c>
      <c r="B34">
        <f>'14 družstiev Pretek č.5'!C17</f>
        <v>0</v>
      </c>
      <c r="C34" t="str">
        <f>'14 družstiev Pretek č.5'!$B$17</f>
        <v>Sabinov</v>
      </c>
      <c r="D34">
        <v>7</v>
      </c>
      <c r="E34" t="e">
        <f t="shared" si="8"/>
        <v>#N/A</v>
      </c>
      <c r="F34" t="e">
        <f t="shared" si="9"/>
        <v>#N/A</v>
      </c>
      <c r="J34">
        <f>'14 družstiev Pretek č.5'!F18</f>
        <v>0</v>
      </c>
      <c r="K34">
        <f>'14 družstiev Pretek č.5'!F17</f>
        <v>0</v>
      </c>
      <c r="L34" t="str">
        <f>'14 družstiev Pretek č.5'!$B$17</f>
        <v>Sabinov</v>
      </c>
      <c r="M34">
        <v>7</v>
      </c>
      <c r="N34" t="e">
        <f t="shared" si="10"/>
        <v>#N/A</v>
      </c>
      <c r="O34" t="e">
        <f t="shared" si="11"/>
        <v>#N/A</v>
      </c>
      <c r="S34">
        <f>'14 družstiev Pretek č.5'!I18</f>
        <v>0</v>
      </c>
      <c r="T34">
        <f>'14 družstiev Pretek č.5'!I17</f>
        <v>0</v>
      </c>
      <c r="U34" t="str">
        <f>'14 družstiev Pretek č.5'!$B$17</f>
        <v>Sabinov</v>
      </c>
      <c r="V34">
        <v>7</v>
      </c>
      <c r="W34" t="e">
        <f t="shared" si="12"/>
        <v>#N/A</v>
      </c>
      <c r="X34" t="e">
        <f t="shared" si="13"/>
        <v>#N/A</v>
      </c>
      <c r="AB34">
        <f>'14 družstiev Pretek č.5'!L18</f>
        <v>0</v>
      </c>
      <c r="AC34">
        <f>'14 družstiev Pretek č.5'!L17</f>
        <v>0</v>
      </c>
      <c r="AD34" t="str">
        <f>'14 družstiev Pretek č.5'!$B$17</f>
        <v>Sabinov</v>
      </c>
      <c r="AE34">
        <v>7</v>
      </c>
      <c r="AF34" t="e">
        <f t="shared" si="14"/>
        <v>#N/A</v>
      </c>
      <c r="AG34" t="e">
        <f t="shared" si="15"/>
        <v>#N/A</v>
      </c>
    </row>
    <row r="35" spans="1:33" x14ac:dyDescent="0.25">
      <c r="A35">
        <f>'14 družstiev Pretek č.5'!C20</f>
        <v>0</v>
      </c>
      <c r="B35">
        <f>'14 družstiev Pretek č.5'!C19</f>
        <v>0</v>
      </c>
      <c r="C35" t="str">
        <f>'14 družstiev Pretek č.5'!$B$19</f>
        <v>Spišská Nová Ves                      Spiš fish</v>
      </c>
      <c r="D35">
        <v>8</v>
      </c>
      <c r="E35" t="e">
        <f t="shared" si="8"/>
        <v>#N/A</v>
      </c>
      <c r="F35" t="e">
        <f t="shared" si="9"/>
        <v>#N/A</v>
      </c>
      <c r="J35">
        <f>'14 družstiev Pretek č.5'!F20</f>
        <v>0</v>
      </c>
      <c r="K35">
        <f>'14 družstiev Pretek č.5'!F19</f>
        <v>0</v>
      </c>
      <c r="L35" t="str">
        <f>'14 družstiev Pretek č.5'!$B$19</f>
        <v>Spišská Nová Ves                      Spiš fish</v>
      </c>
      <c r="M35">
        <v>8</v>
      </c>
      <c r="N35" t="e">
        <f t="shared" si="10"/>
        <v>#N/A</v>
      </c>
      <c r="O35" t="e">
        <f t="shared" si="11"/>
        <v>#N/A</v>
      </c>
      <c r="S35">
        <f>'14 družstiev Pretek č.5'!I20</f>
        <v>0</v>
      </c>
      <c r="T35">
        <f>'14 družstiev Pretek č.5'!I19</f>
        <v>0</v>
      </c>
      <c r="U35" t="str">
        <f>'14 družstiev Pretek č.5'!$B$19</f>
        <v>Spišská Nová Ves                      Spiš fish</v>
      </c>
      <c r="V35">
        <v>8</v>
      </c>
      <c r="W35" t="e">
        <f t="shared" si="12"/>
        <v>#N/A</v>
      </c>
      <c r="X35" t="e">
        <f t="shared" si="13"/>
        <v>#N/A</v>
      </c>
      <c r="AB35">
        <f>'14 družstiev Pretek č.5'!L20</f>
        <v>0</v>
      </c>
      <c r="AC35">
        <f>'14 družstiev Pretek č.5'!L19</f>
        <v>0</v>
      </c>
      <c r="AD35" t="str">
        <f>'14 družstiev Pretek č.5'!$B$19</f>
        <v>Spišská Nová Ves                      Spiš fish</v>
      </c>
      <c r="AE35">
        <v>8</v>
      </c>
      <c r="AF35" t="e">
        <f t="shared" si="14"/>
        <v>#N/A</v>
      </c>
      <c r="AG35" t="e">
        <f t="shared" si="15"/>
        <v>#N/A</v>
      </c>
    </row>
    <row r="36" spans="1:33" x14ac:dyDescent="0.25">
      <c r="A36">
        <f>'14 družstiev Pretek č.5'!C22</f>
        <v>0</v>
      </c>
      <c r="B36">
        <f>'14 družstiev Pretek č.5'!C21</f>
        <v>0</v>
      </c>
      <c r="C36" t="str">
        <f>'14 družstiev Pretek č.5'!$B$21</f>
        <v>Šaľa                            Maver</v>
      </c>
      <c r="D36">
        <v>9</v>
      </c>
      <c r="E36" t="e">
        <f t="shared" si="8"/>
        <v>#N/A</v>
      </c>
      <c r="F36" t="e">
        <f t="shared" si="9"/>
        <v>#N/A</v>
      </c>
      <c r="J36">
        <f>'14 družstiev Pretek č.5'!F22</f>
        <v>0</v>
      </c>
      <c r="K36">
        <f>'14 družstiev Pretek č.5'!F21</f>
        <v>0</v>
      </c>
      <c r="L36" t="str">
        <f>'14 družstiev Pretek č.5'!$B$21</f>
        <v>Šaľa                            Maver</v>
      </c>
      <c r="M36">
        <v>9</v>
      </c>
      <c r="N36" t="e">
        <f t="shared" si="10"/>
        <v>#N/A</v>
      </c>
      <c r="O36" t="e">
        <f t="shared" si="11"/>
        <v>#N/A</v>
      </c>
      <c r="S36">
        <f>'14 družstiev Pretek č.5'!I22</f>
        <v>0</v>
      </c>
      <c r="T36">
        <f>'14 družstiev Pretek č.5'!I21</f>
        <v>0</v>
      </c>
      <c r="U36" t="str">
        <f>'14 družstiev Pretek č.5'!$B$21</f>
        <v>Šaľa                            Maver</v>
      </c>
      <c r="V36">
        <v>9</v>
      </c>
      <c r="W36" t="e">
        <f t="shared" si="12"/>
        <v>#N/A</v>
      </c>
      <c r="X36" t="e">
        <f t="shared" si="13"/>
        <v>#N/A</v>
      </c>
      <c r="AB36">
        <f>'14 družstiev Pretek č.5'!L22</f>
        <v>0</v>
      </c>
      <c r="AC36">
        <f>'14 družstiev Pretek č.5'!L21</f>
        <v>0</v>
      </c>
      <c r="AD36" t="str">
        <f>'14 družstiev Pretek č.5'!$B$21</f>
        <v>Šaľa                            Maver</v>
      </c>
      <c r="AE36">
        <v>9</v>
      </c>
      <c r="AF36" t="e">
        <f t="shared" si="14"/>
        <v>#N/A</v>
      </c>
      <c r="AG36" t="e">
        <f t="shared" si="15"/>
        <v>#N/A</v>
      </c>
    </row>
    <row r="37" spans="1:33" x14ac:dyDescent="0.25">
      <c r="A37">
        <f>'14 družstiev Pretek č.5'!C24</f>
        <v>0</v>
      </c>
      <c r="B37">
        <f>'14 družstiev Pretek č.5'!C23</f>
        <v>0</v>
      </c>
      <c r="C37" t="str">
        <f>'14 družstiev Pretek č.5'!$B$23</f>
        <v>Veľké Kapušany         Maros Mix Tubertíny</v>
      </c>
      <c r="D37">
        <v>10</v>
      </c>
      <c r="E37" t="e">
        <f t="shared" si="8"/>
        <v>#N/A</v>
      </c>
      <c r="F37" t="e">
        <f t="shared" si="9"/>
        <v>#N/A</v>
      </c>
      <c r="J37">
        <f>'14 družstiev Pretek č.5'!F24</f>
        <v>0</v>
      </c>
      <c r="K37">
        <f>'14 družstiev Pretek č.5'!F23</f>
        <v>0</v>
      </c>
      <c r="L37" t="str">
        <f>'14 družstiev Pretek č.5'!$B$23</f>
        <v>Veľké Kapušany         Maros Mix Tubertíny</v>
      </c>
      <c r="M37">
        <v>10</v>
      </c>
      <c r="N37" t="e">
        <f t="shared" si="10"/>
        <v>#N/A</v>
      </c>
      <c r="O37" t="e">
        <f t="shared" si="11"/>
        <v>#N/A</v>
      </c>
      <c r="S37">
        <f>'14 družstiev Pretek č.5'!I24</f>
        <v>0</v>
      </c>
      <c r="T37">
        <f>'14 družstiev Pretek č.5'!I23</f>
        <v>0</v>
      </c>
      <c r="U37" t="str">
        <f>'14 družstiev Pretek č.5'!$B$23</f>
        <v>Veľké Kapušany         Maros Mix Tubertíny</v>
      </c>
      <c r="V37">
        <v>10</v>
      </c>
      <c r="W37" t="e">
        <f t="shared" si="12"/>
        <v>#N/A</v>
      </c>
      <c r="X37" t="e">
        <f t="shared" si="13"/>
        <v>#N/A</v>
      </c>
      <c r="AB37">
        <f>'14 družstiev Pretek č.5'!L24</f>
        <v>0</v>
      </c>
      <c r="AC37">
        <f>'14 družstiev Pretek č.5'!L23</f>
        <v>0</v>
      </c>
      <c r="AD37" t="str">
        <f>'14 družstiev Pretek č.5'!$B$23</f>
        <v>Veľké Kapušany         Maros Mix Tubertíny</v>
      </c>
      <c r="AE37">
        <v>10</v>
      </c>
      <c r="AF37" t="e">
        <f t="shared" si="14"/>
        <v>#N/A</v>
      </c>
      <c r="AG37" t="e">
        <f t="shared" si="15"/>
        <v>#N/A</v>
      </c>
    </row>
    <row r="38" spans="1:33" x14ac:dyDescent="0.25">
      <c r="A38">
        <f>'14 družstiev Pretek č.5'!C26</f>
        <v>0</v>
      </c>
      <c r="B38">
        <f>'14 družstiev Pretek č.5'!C25</f>
        <v>0</v>
      </c>
      <c r="C38" t="str">
        <f>'14 družstiev Pretek č.5'!$B$25</f>
        <v>Veľký Krtíš</v>
      </c>
      <c r="D38">
        <v>11</v>
      </c>
      <c r="E38" t="e">
        <f t="shared" si="8"/>
        <v>#N/A</v>
      </c>
      <c r="F38" t="e">
        <f t="shared" si="9"/>
        <v>#N/A</v>
      </c>
      <c r="J38">
        <f>'14 družstiev Pretek č.5'!F26</f>
        <v>0</v>
      </c>
      <c r="K38">
        <f>'14 družstiev Pretek č.5'!F25</f>
        <v>0</v>
      </c>
      <c r="L38" t="str">
        <f>'14 družstiev Pretek č.5'!$B$25</f>
        <v>Veľký Krtíš</v>
      </c>
      <c r="M38">
        <v>11</v>
      </c>
      <c r="N38" t="e">
        <f t="shared" si="10"/>
        <v>#N/A</v>
      </c>
      <c r="O38" t="e">
        <f t="shared" si="11"/>
        <v>#N/A</v>
      </c>
      <c r="S38">
        <f>'14 družstiev Pretek č.5'!I26</f>
        <v>0</v>
      </c>
      <c r="T38">
        <f>'14 družstiev Pretek č.5'!I25</f>
        <v>0</v>
      </c>
      <c r="U38" t="str">
        <f>'14 družstiev Pretek č.5'!$B$25</f>
        <v>Veľký Krtíš</v>
      </c>
      <c r="V38">
        <v>11</v>
      </c>
      <c r="W38" t="e">
        <f t="shared" si="12"/>
        <v>#N/A</v>
      </c>
      <c r="X38" t="e">
        <f t="shared" si="13"/>
        <v>#N/A</v>
      </c>
      <c r="AB38">
        <f>'14 družstiev Pretek č.5'!L26</f>
        <v>0</v>
      </c>
      <c r="AC38">
        <f>'14 družstiev Pretek č.5'!L25</f>
        <v>0</v>
      </c>
      <c r="AD38" t="str">
        <f>'14 družstiev Pretek č.5'!$B$25</f>
        <v>Veľký Krtíš</v>
      </c>
      <c r="AE38">
        <v>11</v>
      </c>
      <c r="AF38" t="e">
        <f t="shared" si="14"/>
        <v>#N/A</v>
      </c>
      <c r="AG38" t="e">
        <f t="shared" si="15"/>
        <v>#N/A</v>
      </c>
    </row>
    <row r="39" spans="1:33" x14ac:dyDescent="0.25">
      <c r="A39">
        <f>'14 družstiev Pretek č.5'!C28</f>
        <v>0</v>
      </c>
      <c r="B39">
        <f>'14 družstiev Pretek č.5'!C27</f>
        <v>0</v>
      </c>
      <c r="C39" t="str">
        <f>'14 družstiev Pretek č.5'!$B$27</f>
        <v xml:space="preserve">Zvolen </v>
      </c>
      <c r="D39">
        <v>12</v>
      </c>
      <c r="E39" t="e">
        <f t="shared" si="8"/>
        <v>#N/A</v>
      </c>
      <c r="F39" t="e">
        <f t="shared" si="9"/>
        <v>#N/A</v>
      </c>
      <c r="J39">
        <f>'14 družstiev Pretek č.5'!F28</f>
        <v>0</v>
      </c>
      <c r="K39">
        <f>'14 družstiev Pretek č.5'!F27</f>
        <v>0</v>
      </c>
      <c r="L39" t="str">
        <f>'14 družstiev Pretek č.5'!$B$27</f>
        <v xml:space="preserve">Zvolen </v>
      </c>
      <c r="M39">
        <v>12</v>
      </c>
      <c r="N39" t="e">
        <f t="shared" si="10"/>
        <v>#N/A</v>
      </c>
      <c r="O39" t="e">
        <f t="shared" si="11"/>
        <v>#N/A</v>
      </c>
      <c r="S39">
        <f>'14 družstiev Pretek č.5'!I28</f>
        <v>0</v>
      </c>
      <c r="T39">
        <f>'14 družstiev Pretek č.5'!I27</f>
        <v>0</v>
      </c>
      <c r="U39" t="str">
        <f>'14 družstiev Pretek č.5'!$B$27</f>
        <v xml:space="preserve">Zvolen </v>
      </c>
      <c r="V39">
        <v>12</v>
      </c>
      <c r="W39" t="e">
        <f t="shared" si="12"/>
        <v>#N/A</v>
      </c>
      <c r="X39" t="e">
        <f t="shared" si="13"/>
        <v>#N/A</v>
      </c>
      <c r="AB39">
        <f>'14 družstiev Pretek č.5'!L28</f>
        <v>0</v>
      </c>
      <c r="AC39">
        <f>'14 družstiev Pretek č.5'!L27</f>
        <v>0</v>
      </c>
      <c r="AD39" t="str">
        <f>'14 družstiev Pretek č.5'!$B$27</f>
        <v xml:space="preserve">Zvolen </v>
      </c>
      <c r="AE39">
        <v>12</v>
      </c>
      <c r="AF39" t="e">
        <f t="shared" si="14"/>
        <v>#N/A</v>
      </c>
      <c r="AG39" t="e">
        <f t="shared" si="15"/>
        <v>#N/A</v>
      </c>
    </row>
    <row r="40" spans="1:33" x14ac:dyDescent="0.25">
      <c r="A40">
        <f>'14 družstiev Pretek č.5'!C30</f>
        <v>0</v>
      </c>
      <c r="B40">
        <f>'14 družstiev Pretek č.5'!C29</f>
        <v>0</v>
      </c>
      <c r="C40" t="str">
        <f>'14 družstiev Pretek č.5'!$B$29</f>
        <v>Žilina                          Vagón klub</v>
      </c>
      <c r="D40">
        <v>13</v>
      </c>
      <c r="E40" t="e">
        <f t="shared" si="8"/>
        <v>#N/A</v>
      </c>
      <c r="F40" t="e">
        <f t="shared" si="9"/>
        <v>#N/A</v>
      </c>
      <c r="J40">
        <f>'14 družstiev Pretek č.5'!F30</f>
        <v>0</v>
      </c>
      <c r="K40">
        <f>'14 družstiev Pretek č.5'!F29</f>
        <v>0</v>
      </c>
      <c r="L40" t="str">
        <f>'14 družstiev Pretek č.5'!$B$29</f>
        <v>Žilina                          Vagón klub</v>
      </c>
      <c r="M40">
        <v>13</v>
      </c>
      <c r="N40" t="e">
        <f t="shared" si="10"/>
        <v>#N/A</v>
      </c>
      <c r="O40" t="e">
        <f t="shared" si="11"/>
        <v>#N/A</v>
      </c>
      <c r="S40">
        <f>'14 družstiev Pretek č.5'!I30</f>
        <v>0</v>
      </c>
      <c r="T40">
        <f>'14 družstiev Pretek č.5'!I29</f>
        <v>0</v>
      </c>
      <c r="U40" t="str">
        <f>'14 družstiev Pretek č.5'!$B$29</f>
        <v>Žilina                          Vagón klub</v>
      </c>
      <c r="V40">
        <v>13</v>
      </c>
      <c r="W40" t="e">
        <f t="shared" si="12"/>
        <v>#N/A</v>
      </c>
      <c r="X40" t="e">
        <f t="shared" si="13"/>
        <v>#N/A</v>
      </c>
      <c r="AB40">
        <f>'14 družstiev Pretek č.5'!L30</f>
        <v>0</v>
      </c>
      <c r="AC40">
        <f>'14 družstiev Pretek č.5'!L29</f>
        <v>0</v>
      </c>
      <c r="AD40" t="str">
        <f>'14 družstiev Pretek č.5'!$B$29</f>
        <v>Žilina                          Vagón klub</v>
      </c>
      <c r="AE40">
        <v>13</v>
      </c>
      <c r="AF40" t="e">
        <f t="shared" si="14"/>
        <v>#N/A</v>
      </c>
      <c r="AG40" t="e">
        <f t="shared" si="15"/>
        <v>#N/A</v>
      </c>
    </row>
    <row r="41" spans="1:33" x14ac:dyDescent="0.25">
      <c r="A41">
        <f>'14 družstiev Pretek č.5'!C32</f>
        <v>0</v>
      </c>
      <c r="B41">
        <f>'14 družstiev Pretek č.5'!C31</f>
        <v>0</v>
      </c>
      <c r="C41" t="str">
        <f>'14 družstiev Pretek č.5'!$B$31</f>
        <v>Bánovce nad Bebravou Drym Tim</v>
      </c>
      <c r="D41">
        <v>14</v>
      </c>
      <c r="E41" t="e">
        <f t="shared" si="8"/>
        <v>#N/A</v>
      </c>
      <c r="F41" t="e">
        <f t="shared" si="9"/>
        <v>#N/A</v>
      </c>
      <c r="J41">
        <f>'14 družstiev Pretek č.5'!F32</f>
        <v>0</v>
      </c>
      <c r="K41">
        <f>'14 družstiev Pretek č.5'!F31</f>
        <v>0</v>
      </c>
      <c r="L41" t="str">
        <f>'14 družstiev Pretek č.5'!$B$31</f>
        <v>Bánovce nad Bebravou Drym Tim</v>
      </c>
      <c r="M41">
        <v>14</v>
      </c>
      <c r="N41" t="e">
        <f t="shared" si="10"/>
        <v>#N/A</v>
      </c>
      <c r="O41" t="e">
        <f t="shared" si="11"/>
        <v>#N/A</v>
      </c>
      <c r="S41">
        <f>'14 družstiev Pretek č.5'!I32</f>
        <v>0</v>
      </c>
      <c r="T41">
        <f>'14 družstiev Pretek č.5'!I31</f>
        <v>0</v>
      </c>
      <c r="U41" t="str">
        <f>'14 družstiev Pretek č.5'!$B$31</f>
        <v>Bánovce nad Bebravou Drym Tim</v>
      </c>
      <c r="V41">
        <v>14</v>
      </c>
      <c r="W41" t="e">
        <f t="shared" si="12"/>
        <v>#N/A</v>
      </c>
      <c r="X41" t="e">
        <f t="shared" si="13"/>
        <v>#N/A</v>
      </c>
      <c r="AB41">
        <f>'14 družstiev Pretek č.5'!L32</f>
        <v>0</v>
      </c>
      <c r="AC41">
        <f>'14 družstiev Pretek č.5'!L31</f>
        <v>0</v>
      </c>
      <c r="AD41" t="str">
        <f>'14 družstiev Pretek č.5'!$B$31</f>
        <v>Bánovce nad Bebravou Drym Tim</v>
      </c>
      <c r="AE41">
        <v>14</v>
      </c>
      <c r="AF41" t="e">
        <f t="shared" si="14"/>
        <v>#N/A</v>
      </c>
      <c r="AG41" t="e">
        <f t="shared" si="15"/>
        <v>#N/A</v>
      </c>
    </row>
    <row r="42" spans="1:33" hidden="1" x14ac:dyDescent="0.25">
      <c r="A42">
        <f>'14 družstiev Pretek č.5'!C34</f>
        <v>15</v>
      </c>
      <c r="B42" t="str">
        <f>'14 družstiev Pretek č.5'!C33</f>
        <v>aa</v>
      </c>
      <c r="C42" t="str">
        <f>'14 družstiev Pretek č.5'!$B$33</f>
        <v>Jednotlivci I</v>
      </c>
      <c r="D42">
        <v>15</v>
      </c>
      <c r="E42" t="str">
        <f t="shared" si="8"/>
        <v>aa</v>
      </c>
      <c r="F42" t="str">
        <f t="shared" si="9"/>
        <v>Jednotlivci I</v>
      </c>
      <c r="J42">
        <f>'14 družstiev Pretek č.5'!F34</f>
        <v>15</v>
      </c>
      <c r="K42" t="str">
        <f>'14 družstiev Pretek č.5'!F33</f>
        <v>ab</v>
      </c>
      <c r="L42" t="str">
        <f>'14 družstiev Pretek č.5'!$B$33</f>
        <v>Jednotlivci I</v>
      </c>
      <c r="M42">
        <v>15</v>
      </c>
      <c r="N42" t="str">
        <f t="shared" si="10"/>
        <v>ab</v>
      </c>
      <c r="O42" t="str">
        <f t="shared" si="11"/>
        <v>Jednotlivci I</v>
      </c>
      <c r="S42">
        <f>'14 družstiev Pretek č.5'!I34</f>
        <v>15</v>
      </c>
      <c r="T42" t="str">
        <f>'14 družstiev Pretek č.5'!I33</f>
        <v>ac</v>
      </c>
      <c r="U42" t="str">
        <f>'14 družstiev Pretek č.5'!$B$33</f>
        <v>Jednotlivci I</v>
      </c>
      <c r="V42">
        <v>15</v>
      </c>
      <c r="W42" t="str">
        <f t="shared" si="12"/>
        <v>ac</v>
      </c>
      <c r="X42" t="str">
        <f t="shared" si="13"/>
        <v>Jednotlivci I</v>
      </c>
      <c r="AB42">
        <f>'14 družstiev Pretek č.5'!L34</f>
        <v>15</v>
      </c>
      <c r="AC42" t="str">
        <f>'14 družstiev Pretek č.5'!L33</f>
        <v>ad</v>
      </c>
      <c r="AD42" t="str">
        <f>'14 družstiev Pretek č.5'!$B$33</f>
        <v>Jednotlivci I</v>
      </c>
      <c r="AE42">
        <v>15</v>
      </c>
      <c r="AF42" t="str">
        <f t="shared" si="14"/>
        <v>ad</v>
      </c>
      <c r="AG42" t="str">
        <f t="shared" si="15"/>
        <v>Jednotlivci I</v>
      </c>
    </row>
    <row r="43" spans="1:33" hidden="1" x14ac:dyDescent="0.25">
      <c r="A43">
        <f>'14 družstiev Pretek č.5'!C36</f>
        <v>16</v>
      </c>
      <c r="B43" t="str">
        <f>'14 družstiev Pretek č.5'!C35</f>
        <v>ba</v>
      </c>
      <c r="C43" t="str">
        <f>'14 družstiev Pretek č.5'!$B$35</f>
        <v>Jednotlivci II</v>
      </c>
      <c r="D43">
        <v>16</v>
      </c>
      <c r="E43" t="str">
        <f t="shared" si="8"/>
        <v>ba</v>
      </c>
      <c r="F43" t="str">
        <f t="shared" si="9"/>
        <v>Jednotlivci II</v>
      </c>
      <c r="J43">
        <f>'14 družstiev Pretek č.5'!F36</f>
        <v>16</v>
      </c>
      <c r="K43" t="str">
        <f>'14 družstiev Pretek č.5'!F35</f>
        <v>bb</v>
      </c>
      <c r="L43" t="str">
        <f>'14 družstiev Pretek č.5'!$B$35</f>
        <v>Jednotlivci II</v>
      </c>
      <c r="M43">
        <v>16</v>
      </c>
      <c r="N43" t="str">
        <f t="shared" si="10"/>
        <v>bb</v>
      </c>
      <c r="O43" t="str">
        <f t="shared" si="11"/>
        <v>Jednotlivci II</v>
      </c>
      <c r="S43">
        <f>'14 družstiev Pretek č.5'!I36</f>
        <v>16</v>
      </c>
      <c r="T43" t="str">
        <f>'14 družstiev Pretek č.5'!I35</f>
        <v>bc</v>
      </c>
      <c r="U43" t="str">
        <f>'14 družstiev Pretek č.5'!$B$35</f>
        <v>Jednotlivci II</v>
      </c>
      <c r="V43">
        <v>16</v>
      </c>
      <c r="W43" t="str">
        <f t="shared" si="12"/>
        <v>bc</v>
      </c>
      <c r="X43" t="str">
        <f t="shared" si="13"/>
        <v>Jednotlivci II</v>
      </c>
      <c r="AB43">
        <f>'14 družstiev Pretek č.5'!L36</f>
        <v>16</v>
      </c>
      <c r="AC43" t="str">
        <f>'14 družstiev Pretek č.5'!L35</f>
        <v>bd</v>
      </c>
      <c r="AD43" t="str">
        <f>'14 družstiev Pretek č.5'!$B$35</f>
        <v>Jednotlivci II</v>
      </c>
      <c r="AE43">
        <v>16</v>
      </c>
      <c r="AF43" t="str">
        <f t="shared" si="14"/>
        <v>bd</v>
      </c>
      <c r="AG43" t="str">
        <f t="shared" si="15"/>
        <v>Jednotlivci II</v>
      </c>
    </row>
    <row r="44" spans="1:33" hidden="1" x14ac:dyDescent="0.25">
      <c r="A44">
        <f>'14 družstiev Pretek č.5'!C38</f>
        <v>17</v>
      </c>
      <c r="B44" t="str">
        <f>'14 družstiev Pretek č.5'!C37</f>
        <v>ca</v>
      </c>
      <c r="C44" t="str">
        <f>'14 družstiev Pretek č.5'!$B$37</f>
        <v>Jednotlivci III</v>
      </c>
      <c r="D44">
        <v>17</v>
      </c>
      <c r="E44" t="str">
        <f t="shared" si="8"/>
        <v>ca</v>
      </c>
      <c r="F44" t="str">
        <f t="shared" si="9"/>
        <v>Jednotlivci III</v>
      </c>
      <c r="J44">
        <f>'14 družstiev Pretek č.5'!F38</f>
        <v>17</v>
      </c>
      <c r="K44" t="str">
        <f>'14 družstiev Pretek č.5'!F37</f>
        <v>cb</v>
      </c>
      <c r="L44" t="str">
        <f>'14 družstiev Pretek č.5'!$B$37</f>
        <v>Jednotlivci III</v>
      </c>
      <c r="M44">
        <v>17</v>
      </c>
      <c r="N44" t="str">
        <f t="shared" si="10"/>
        <v>cb</v>
      </c>
      <c r="O44" t="str">
        <f t="shared" si="11"/>
        <v>Jednotlivci III</v>
      </c>
      <c r="S44">
        <f>'14 družstiev Pretek č.5'!I38</f>
        <v>0</v>
      </c>
      <c r="T44" t="str">
        <f>'14 družstiev Pretek č.5'!I37</f>
        <v>cc</v>
      </c>
      <c r="U44" t="str">
        <f>'14 družstiev Pretek č.5'!$B$37</f>
        <v>Jednotlivci III</v>
      </c>
      <c r="V44">
        <v>17</v>
      </c>
      <c r="W44" t="e">
        <f t="shared" si="12"/>
        <v>#N/A</v>
      </c>
      <c r="X44" t="e">
        <f t="shared" si="13"/>
        <v>#N/A</v>
      </c>
      <c r="AB44">
        <f>'14 družstiev Pretek č.5'!L38</f>
        <v>17</v>
      </c>
      <c r="AC44" t="str">
        <f>'14 družstiev Pretek č.5'!L37</f>
        <v>cd</v>
      </c>
      <c r="AD44" t="str">
        <f>'14 družstiev Pretek č.5'!$B$37</f>
        <v>Jednotlivci III</v>
      </c>
      <c r="AE44">
        <v>17</v>
      </c>
      <c r="AF44" t="str">
        <f t="shared" si="14"/>
        <v>cd</v>
      </c>
      <c r="AG44" t="str">
        <f t="shared" si="15"/>
        <v>Jednotlivci III</v>
      </c>
    </row>
  </sheetData>
  <mergeCells count="104">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 ref="B4:C4"/>
    <mergeCell ref="K4:L4"/>
    <mergeCell ref="T4:U4"/>
    <mergeCell ref="AC4:AD4"/>
    <mergeCell ref="B5:C5"/>
    <mergeCell ref="K5:L5"/>
    <mergeCell ref="T5:U5"/>
    <mergeCell ref="AC5:AD5"/>
    <mergeCell ref="AC2:AE2"/>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s>
  <pageMargins left="0.7" right="0.7" top="0.75" bottom="0.75" header="0.3" footer="0.3"/>
  <pageSetup paperSize="9" scale="65" orientation="portrait" horizontalDpi="4294967293" verticalDpi="4294967293" r:id="rId1"/>
  <colBreaks count="2" manualBreakCount="2">
    <brk id="8" max="23" man="1"/>
    <brk id="17" max="23"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árok8"/>
  <dimension ref="A1:AH44"/>
  <sheetViews>
    <sheetView topLeftCell="AD12" zoomScaleNormal="100" workbookViewId="0">
      <selection activeCell="AH17" sqref="A4:AH17"/>
    </sheetView>
  </sheetViews>
  <sheetFormatPr defaultRowHeight="13.2" x14ac:dyDescent="0.25"/>
  <cols>
    <col min="1" max="1" width="9.33203125" bestFit="1" customWidth="1"/>
    <col min="2" max="2" width="15.6640625" bestFit="1" customWidth="1"/>
    <col min="3" max="3" width="26.6640625" bestFit="1" customWidth="1"/>
    <col min="4" max="4" width="30.5546875" bestFit="1" customWidth="1"/>
    <col min="5" max="5" width="15.6640625" bestFit="1" customWidth="1"/>
    <col min="6" max="6" width="15.44140625" bestFit="1" customWidth="1"/>
    <col min="10" max="10" width="9.33203125" bestFit="1" customWidth="1"/>
    <col min="11" max="11" width="15.6640625" bestFit="1" customWidth="1"/>
    <col min="12" max="12" width="26.6640625" bestFit="1" customWidth="1"/>
    <col min="13" max="13" width="30.5546875" bestFit="1" customWidth="1"/>
    <col min="14" max="14" width="15.5546875" bestFit="1" customWidth="1"/>
    <col min="20" max="20" width="15.5546875" bestFit="1" customWidth="1"/>
    <col min="21" max="21" width="26.6640625" bestFit="1" customWidth="1"/>
    <col min="22" max="22" width="30.44140625" bestFit="1" customWidth="1"/>
    <col min="23" max="23" width="15.5546875" bestFit="1" customWidth="1"/>
    <col min="29" max="29" width="15.5546875" bestFit="1" customWidth="1"/>
    <col min="30" max="30" width="26.6640625" bestFit="1" customWidth="1"/>
    <col min="31" max="31" width="30.44140625" bestFit="1" customWidth="1"/>
    <col min="32" max="32" width="15.5546875" bestFit="1" customWidth="1"/>
  </cols>
  <sheetData>
    <row r="1" spans="1:34" ht="45" customHeight="1" x14ac:dyDescent="0.25">
      <c r="A1" s="90"/>
      <c r="B1" s="289" t="s">
        <v>280</v>
      </c>
      <c r="C1" s="289"/>
      <c r="D1" s="289"/>
      <c r="E1" s="289"/>
      <c r="F1" s="289"/>
      <c r="G1" s="290"/>
      <c r="H1" s="86"/>
      <c r="J1" s="90"/>
      <c r="K1" s="289" t="s">
        <v>283</v>
      </c>
      <c r="L1" s="289"/>
      <c r="M1" s="289"/>
      <c r="N1" s="289"/>
      <c r="O1" s="289"/>
      <c r="P1" s="290"/>
      <c r="Q1" s="86"/>
      <c r="S1" s="90"/>
      <c r="T1" s="289" t="s">
        <v>281</v>
      </c>
      <c r="U1" s="289"/>
      <c r="V1" s="289"/>
      <c r="W1" s="289"/>
      <c r="X1" s="289"/>
      <c r="Y1" s="290"/>
      <c r="Z1" s="86"/>
      <c r="AB1" s="90"/>
      <c r="AC1" s="289" t="s">
        <v>282</v>
      </c>
      <c r="AD1" s="289"/>
      <c r="AE1" s="289"/>
      <c r="AF1" s="289"/>
      <c r="AG1" s="289"/>
      <c r="AH1" s="290"/>
    </row>
    <row r="2" spans="1:34" ht="45" customHeight="1" thickBot="1" x14ac:dyDescent="0.3">
      <c r="A2" s="91"/>
      <c r="B2" s="291" t="s">
        <v>265</v>
      </c>
      <c r="C2" s="291"/>
      <c r="D2" s="291"/>
      <c r="E2" s="285" t="s">
        <v>266</v>
      </c>
      <c r="F2" s="285"/>
      <c r="G2" s="286"/>
      <c r="H2" s="92"/>
      <c r="J2" s="91"/>
      <c r="K2" s="291" t="s">
        <v>265</v>
      </c>
      <c r="L2" s="291"/>
      <c r="M2" s="291"/>
      <c r="N2" s="285" t="s">
        <v>266</v>
      </c>
      <c r="O2" s="285"/>
      <c r="P2" s="286"/>
      <c r="Q2" s="92"/>
      <c r="S2" s="91"/>
      <c r="T2" s="291" t="s">
        <v>265</v>
      </c>
      <c r="U2" s="291"/>
      <c r="V2" s="291"/>
      <c r="W2" s="285" t="s">
        <v>268</v>
      </c>
      <c r="X2" s="285"/>
      <c r="Y2" s="286"/>
      <c r="Z2" s="92"/>
      <c r="AB2" s="91"/>
      <c r="AC2" s="291" t="s">
        <v>265</v>
      </c>
      <c r="AD2" s="291"/>
      <c r="AE2" s="291"/>
      <c r="AF2" s="285" t="s">
        <v>266</v>
      </c>
      <c r="AG2" s="285"/>
      <c r="AH2" s="286"/>
    </row>
    <row r="3" spans="1:34" ht="24.9" customHeight="1" thickBot="1" x14ac:dyDescent="0.3">
      <c r="A3" s="93" t="s">
        <v>109</v>
      </c>
      <c r="B3" s="287" t="s">
        <v>110</v>
      </c>
      <c r="C3" s="288"/>
      <c r="D3" s="94" t="s">
        <v>111</v>
      </c>
      <c r="E3" s="95" t="s">
        <v>112</v>
      </c>
      <c r="F3" s="95" t="s">
        <v>113</v>
      </c>
      <c r="G3" s="96" t="s">
        <v>114</v>
      </c>
      <c r="H3" s="97"/>
      <c r="J3" s="93" t="s">
        <v>109</v>
      </c>
      <c r="K3" s="287" t="s">
        <v>110</v>
      </c>
      <c r="L3" s="288"/>
      <c r="M3" s="94" t="s">
        <v>111</v>
      </c>
      <c r="N3" s="95" t="s">
        <v>112</v>
      </c>
      <c r="O3" s="95" t="s">
        <v>113</v>
      </c>
      <c r="P3" s="96" t="s">
        <v>114</v>
      </c>
      <c r="Q3" s="97"/>
      <c r="S3" s="93" t="s">
        <v>109</v>
      </c>
      <c r="T3" s="287" t="s">
        <v>110</v>
      </c>
      <c r="U3" s="288"/>
      <c r="V3" s="94" t="s">
        <v>111</v>
      </c>
      <c r="W3" s="95" t="s">
        <v>112</v>
      </c>
      <c r="X3" s="95" t="s">
        <v>113</v>
      </c>
      <c r="Y3" s="96" t="s">
        <v>114</v>
      </c>
      <c r="Z3" s="97"/>
      <c r="AB3" s="93" t="s">
        <v>109</v>
      </c>
      <c r="AC3" s="287" t="s">
        <v>110</v>
      </c>
      <c r="AD3" s="288"/>
      <c r="AE3" s="94" t="s">
        <v>111</v>
      </c>
      <c r="AF3" s="95" t="s">
        <v>112</v>
      </c>
      <c r="AG3" s="95" t="s">
        <v>113</v>
      </c>
      <c r="AH3" s="96" t="s">
        <v>114</v>
      </c>
    </row>
    <row r="4" spans="1:34" ht="45" customHeight="1" thickTop="1" x14ac:dyDescent="0.35">
      <c r="A4" s="98">
        <v>1</v>
      </c>
      <c r="B4" s="302" t="e">
        <f t="shared" ref="B4:B20" si="0">E28</f>
        <v>#N/A</v>
      </c>
      <c r="C4" s="303"/>
      <c r="D4" s="99" t="e">
        <f t="shared" ref="D4:D20" si="1">F28</f>
        <v>#N/A</v>
      </c>
      <c r="E4" s="100"/>
      <c r="F4" s="100"/>
      <c r="G4" s="101"/>
      <c r="H4" s="8"/>
      <c r="J4" s="98">
        <v>1</v>
      </c>
      <c r="K4" s="302" t="e">
        <f t="shared" ref="K4:K20" si="2">N28</f>
        <v>#N/A</v>
      </c>
      <c r="L4" s="303"/>
      <c r="M4" s="99" t="e">
        <f t="shared" ref="M4:M20" si="3">O28</f>
        <v>#N/A</v>
      </c>
      <c r="N4" s="100"/>
      <c r="O4" s="100"/>
      <c r="P4" s="101"/>
      <c r="Q4" s="8"/>
      <c r="S4" s="98">
        <v>1</v>
      </c>
      <c r="T4" s="302" t="e">
        <f t="shared" ref="T4:T20" si="4">W28</f>
        <v>#N/A</v>
      </c>
      <c r="U4" s="303"/>
      <c r="V4" s="99" t="e">
        <f t="shared" ref="V4:V20" si="5">X28</f>
        <v>#N/A</v>
      </c>
      <c r="W4" s="100"/>
      <c r="X4" s="100"/>
      <c r="Y4" s="101"/>
      <c r="Z4" s="8"/>
      <c r="AB4" s="98">
        <v>1</v>
      </c>
      <c r="AC4" s="302" t="e">
        <f t="shared" ref="AC4:AC20" si="6">AF28</f>
        <v>#N/A</v>
      </c>
      <c r="AD4" s="303"/>
      <c r="AE4" s="99" t="e">
        <f t="shared" ref="AE4:AE20" si="7">AG28</f>
        <v>#N/A</v>
      </c>
      <c r="AF4" s="100"/>
      <c r="AG4" s="100"/>
      <c r="AH4" s="101"/>
    </row>
    <row r="5" spans="1:34" ht="45" customHeight="1" x14ac:dyDescent="0.35">
      <c r="A5" s="102">
        <v>2</v>
      </c>
      <c r="B5" s="304" t="e">
        <f t="shared" si="0"/>
        <v>#N/A</v>
      </c>
      <c r="C5" s="305"/>
      <c r="D5" s="103" t="e">
        <f t="shared" si="1"/>
        <v>#N/A</v>
      </c>
      <c r="E5" s="104"/>
      <c r="F5" s="104"/>
      <c r="G5" s="105"/>
      <c r="H5" s="8"/>
      <c r="J5" s="102">
        <v>2</v>
      </c>
      <c r="K5" s="304" t="e">
        <f t="shared" si="2"/>
        <v>#N/A</v>
      </c>
      <c r="L5" s="305"/>
      <c r="M5" s="103" t="e">
        <f t="shared" si="3"/>
        <v>#N/A</v>
      </c>
      <c r="N5" s="104"/>
      <c r="O5" s="104"/>
      <c r="P5" s="105"/>
      <c r="Q5" s="8"/>
      <c r="S5" s="102">
        <v>2</v>
      </c>
      <c r="T5" s="304" t="e">
        <f t="shared" si="4"/>
        <v>#N/A</v>
      </c>
      <c r="U5" s="305"/>
      <c r="V5" s="103" t="e">
        <f t="shared" si="5"/>
        <v>#N/A</v>
      </c>
      <c r="W5" s="104"/>
      <c r="X5" s="104"/>
      <c r="Y5" s="105"/>
      <c r="Z5" s="8"/>
      <c r="AB5" s="102">
        <v>2</v>
      </c>
      <c r="AC5" s="304" t="e">
        <f t="shared" si="6"/>
        <v>#N/A</v>
      </c>
      <c r="AD5" s="305"/>
      <c r="AE5" s="103" t="e">
        <f t="shared" si="7"/>
        <v>#N/A</v>
      </c>
      <c r="AF5" s="104"/>
      <c r="AG5" s="104"/>
      <c r="AH5" s="105"/>
    </row>
    <row r="6" spans="1:34" ht="45" customHeight="1" x14ac:dyDescent="0.35">
      <c r="A6" s="102">
        <v>3</v>
      </c>
      <c r="B6" s="304" t="e">
        <f t="shared" si="0"/>
        <v>#N/A</v>
      </c>
      <c r="C6" s="305"/>
      <c r="D6" s="103" t="e">
        <f t="shared" si="1"/>
        <v>#N/A</v>
      </c>
      <c r="E6" s="104"/>
      <c r="F6" s="104"/>
      <c r="G6" s="105"/>
      <c r="H6" s="8"/>
      <c r="J6" s="102">
        <v>3</v>
      </c>
      <c r="K6" s="304" t="e">
        <f t="shared" si="2"/>
        <v>#N/A</v>
      </c>
      <c r="L6" s="305"/>
      <c r="M6" s="103" t="e">
        <f t="shared" si="3"/>
        <v>#N/A</v>
      </c>
      <c r="N6" s="104"/>
      <c r="O6" s="104"/>
      <c r="P6" s="105"/>
      <c r="Q6" s="8"/>
      <c r="S6" s="102">
        <v>3</v>
      </c>
      <c r="T6" s="304" t="e">
        <f t="shared" si="4"/>
        <v>#N/A</v>
      </c>
      <c r="U6" s="305"/>
      <c r="V6" s="103" t="e">
        <f t="shared" si="5"/>
        <v>#N/A</v>
      </c>
      <c r="W6" s="104"/>
      <c r="X6" s="104"/>
      <c r="Y6" s="105"/>
      <c r="Z6" s="8"/>
      <c r="AB6" s="102">
        <v>3</v>
      </c>
      <c r="AC6" s="304" t="e">
        <f t="shared" si="6"/>
        <v>#N/A</v>
      </c>
      <c r="AD6" s="305"/>
      <c r="AE6" s="103" t="e">
        <f t="shared" si="7"/>
        <v>#N/A</v>
      </c>
      <c r="AF6" s="104"/>
      <c r="AG6" s="104"/>
      <c r="AH6" s="105"/>
    </row>
    <row r="7" spans="1:34" ht="45" customHeight="1" x14ac:dyDescent="0.35">
      <c r="A7" s="102">
        <v>4</v>
      </c>
      <c r="B7" s="304" t="e">
        <f t="shared" si="0"/>
        <v>#N/A</v>
      </c>
      <c r="C7" s="305"/>
      <c r="D7" s="103" t="e">
        <f t="shared" si="1"/>
        <v>#N/A</v>
      </c>
      <c r="E7" s="104"/>
      <c r="F7" s="104"/>
      <c r="G7" s="105"/>
      <c r="H7" s="8"/>
      <c r="J7" s="102">
        <v>4</v>
      </c>
      <c r="K7" s="304" t="e">
        <f t="shared" si="2"/>
        <v>#N/A</v>
      </c>
      <c r="L7" s="305"/>
      <c r="M7" s="103" t="e">
        <f t="shared" si="3"/>
        <v>#N/A</v>
      </c>
      <c r="N7" s="104"/>
      <c r="O7" s="104"/>
      <c r="P7" s="105"/>
      <c r="Q7" s="8"/>
      <c r="S7" s="102">
        <v>4</v>
      </c>
      <c r="T7" s="304" t="e">
        <f t="shared" si="4"/>
        <v>#N/A</v>
      </c>
      <c r="U7" s="305"/>
      <c r="V7" s="103" t="e">
        <f t="shared" si="5"/>
        <v>#N/A</v>
      </c>
      <c r="W7" s="104"/>
      <c r="X7" s="104"/>
      <c r="Y7" s="105"/>
      <c r="Z7" s="8"/>
      <c r="AB7" s="102">
        <v>4</v>
      </c>
      <c r="AC7" s="304" t="e">
        <f t="shared" si="6"/>
        <v>#N/A</v>
      </c>
      <c r="AD7" s="305"/>
      <c r="AE7" s="103" t="e">
        <f t="shared" si="7"/>
        <v>#N/A</v>
      </c>
      <c r="AF7" s="104"/>
      <c r="AG7" s="104"/>
      <c r="AH7" s="105"/>
    </row>
    <row r="8" spans="1:34" ht="45" customHeight="1" x14ac:dyDescent="0.35">
      <c r="A8" s="102">
        <v>5</v>
      </c>
      <c r="B8" s="304" t="e">
        <f t="shared" si="0"/>
        <v>#N/A</v>
      </c>
      <c r="C8" s="305"/>
      <c r="D8" s="103" t="e">
        <f t="shared" si="1"/>
        <v>#N/A</v>
      </c>
      <c r="E8" s="104"/>
      <c r="F8" s="104"/>
      <c r="G8" s="105"/>
      <c r="H8" s="8"/>
      <c r="J8" s="102">
        <v>5</v>
      </c>
      <c r="K8" s="304" t="e">
        <f t="shared" si="2"/>
        <v>#N/A</v>
      </c>
      <c r="L8" s="305"/>
      <c r="M8" s="103" t="e">
        <f t="shared" si="3"/>
        <v>#N/A</v>
      </c>
      <c r="N8" s="104"/>
      <c r="O8" s="104"/>
      <c r="P8" s="105"/>
      <c r="Q8" s="8"/>
      <c r="S8" s="102">
        <v>5</v>
      </c>
      <c r="T8" s="304" t="e">
        <f t="shared" si="4"/>
        <v>#N/A</v>
      </c>
      <c r="U8" s="305"/>
      <c r="V8" s="103" t="e">
        <f t="shared" si="5"/>
        <v>#N/A</v>
      </c>
      <c r="W8" s="104"/>
      <c r="X8" s="104"/>
      <c r="Y8" s="105"/>
      <c r="Z8" s="8"/>
      <c r="AB8" s="102">
        <v>5</v>
      </c>
      <c r="AC8" s="304" t="e">
        <f t="shared" si="6"/>
        <v>#N/A</v>
      </c>
      <c r="AD8" s="305"/>
      <c r="AE8" s="103" t="e">
        <f t="shared" si="7"/>
        <v>#N/A</v>
      </c>
      <c r="AF8" s="104"/>
      <c r="AG8" s="104"/>
      <c r="AH8" s="105"/>
    </row>
    <row r="9" spans="1:34" ht="45" customHeight="1" x14ac:dyDescent="0.35">
      <c r="A9" s="102">
        <v>6</v>
      </c>
      <c r="B9" s="304" t="e">
        <f t="shared" si="0"/>
        <v>#N/A</v>
      </c>
      <c r="C9" s="305"/>
      <c r="D9" s="103" t="e">
        <f t="shared" si="1"/>
        <v>#N/A</v>
      </c>
      <c r="E9" s="104"/>
      <c r="F9" s="106"/>
      <c r="G9" s="105"/>
      <c r="H9" s="8"/>
      <c r="J9" s="102">
        <v>6</v>
      </c>
      <c r="K9" s="304" t="e">
        <f t="shared" si="2"/>
        <v>#N/A</v>
      </c>
      <c r="L9" s="305"/>
      <c r="M9" s="103" t="e">
        <f t="shared" si="3"/>
        <v>#N/A</v>
      </c>
      <c r="N9" s="104"/>
      <c r="O9" s="106"/>
      <c r="P9" s="105"/>
      <c r="Q9" s="8"/>
      <c r="S9" s="102">
        <v>6</v>
      </c>
      <c r="T9" s="304" t="e">
        <f t="shared" si="4"/>
        <v>#N/A</v>
      </c>
      <c r="U9" s="305"/>
      <c r="V9" s="103" t="e">
        <f t="shared" si="5"/>
        <v>#N/A</v>
      </c>
      <c r="W9" s="104"/>
      <c r="X9" s="106"/>
      <c r="Y9" s="105"/>
      <c r="Z9" s="8"/>
      <c r="AB9" s="102">
        <v>6</v>
      </c>
      <c r="AC9" s="304" t="e">
        <f t="shared" si="6"/>
        <v>#N/A</v>
      </c>
      <c r="AD9" s="305"/>
      <c r="AE9" s="103" t="e">
        <f t="shared" si="7"/>
        <v>#N/A</v>
      </c>
      <c r="AF9" s="104"/>
      <c r="AG9" s="106"/>
      <c r="AH9" s="105"/>
    </row>
    <row r="10" spans="1:34" ht="45" customHeight="1" x14ac:dyDescent="0.35">
      <c r="A10" s="102">
        <v>7</v>
      </c>
      <c r="B10" s="304" t="e">
        <f t="shared" si="0"/>
        <v>#N/A</v>
      </c>
      <c r="C10" s="305"/>
      <c r="D10" s="103" t="e">
        <f t="shared" si="1"/>
        <v>#N/A</v>
      </c>
      <c r="E10" s="104"/>
      <c r="F10" s="104"/>
      <c r="G10" s="105"/>
      <c r="H10" s="8"/>
      <c r="J10" s="102">
        <v>7</v>
      </c>
      <c r="K10" s="304" t="e">
        <f t="shared" si="2"/>
        <v>#N/A</v>
      </c>
      <c r="L10" s="305"/>
      <c r="M10" s="103" t="e">
        <f t="shared" si="3"/>
        <v>#N/A</v>
      </c>
      <c r="N10" s="104"/>
      <c r="O10" s="104"/>
      <c r="P10" s="105"/>
      <c r="Q10" s="8"/>
      <c r="S10" s="102">
        <v>7</v>
      </c>
      <c r="T10" s="304" t="e">
        <f t="shared" si="4"/>
        <v>#N/A</v>
      </c>
      <c r="U10" s="305"/>
      <c r="V10" s="103" t="e">
        <f t="shared" si="5"/>
        <v>#N/A</v>
      </c>
      <c r="W10" s="104"/>
      <c r="X10" s="104"/>
      <c r="Y10" s="105"/>
      <c r="Z10" s="8"/>
      <c r="AB10" s="102">
        <v>7</v>
      </c>
      <c r="AC10" s="304" t="e">
        <f t="shared" si="6"/>
        <v>#N/A</v>
      </c>
      <c r="AD10" s="305"/>
      <c r="AE10" s="103" t="e">
        <f t="shared" si="7"/>
        <v>#N/A</v>
      </c>
      <c r="AF10" s="104"/>
      <c r="AG10" s="104"/>
      <c r="AH10" s="105"/>
    </row>
    <row r="11" spans="1:34" ht="45" customHeight="1" x14ac:dyDescent="0.35">
      <c r="A11" s="102">
        <v>8</v>
      </c>
      <c r="B11" s="304" t="e">
        <f t="shared" si="0"/>
        <v>#N/A</v>
      </c>
      <c r="C11" s="305"/>
      <c r="D11" s="103" t="e">
        <f t="shared" si="1"/>
        <v>#N/A</v>
      </c>
      <c r="E11" s="104"/>
      <c r="F11" s="104"/>
      <c r="G11" s="105"/>
      <c r="H11" s="8"/>
      <c r="J11" s="102">
        <v>8</v>
      </c>
      <c r="K11" s="304" t="e">
        <f t="shared" si="2"/>
        <v>#N/A</v>
      </c>
      <c r="L11" s="305"/>
      <c r="M11" s="103" t="e">
        <f t="shared" si="3"/>
        <v>#N/A</v>
      </c>
      <c r="N11" s="104"/>
      <c r="O11" s="104"/>
      <c r="P11" s="105"/>
      <c r="Q11" s="8"/>
      <c r="S11" s="102">
        <v>8</v>
      </c>
      <c r="T11" s="304" t="e">
        <f t="shared" si="4"/>
        <v>#N/A</v>
      </c>
      <c r="U11" s="305"/>
      <c r="V11" s="103" t="e">
        <f t="shared" si="5"/>
        <v>#N/A</v>
      </c>
      <c r="W11" s="104"/>
      <c r="X11" s="104"/>
      <c r="Y11" s="105"/>
      <c r="Z11" s="8"/>
      <c r="AB11" s="102">
        <v>8</v>
      </c>
      <c r="AC11" s="304" t="e">
        <f t="shared" si="6"/>
        <v>#N/A</v>
      </c>
      <c r="AD11" s="305"/>
      <c r="AE11" s="103" t="e">
        <f t="shared" si="7"/>
        <v>#N/A</v>
      </c>
      <c r="AF11" s="104"/>
      <c r="AG11" s="104"/>
      <c r="AH11" s="105"/>
    </row>
    <row r="12" spans="1:34" ht="45" customHeight="1" x14ac:dyDescent="0.35">
      <c r="A12" s="102">
        <v>9</v>
      </c>
      <c r="B12" s="304" t="e">
        <f t="shared" si="0"/>
        <v>#N/A</v>
      </c>
      <c r="C12" s="305"/>
      <c r="D12" s="103" t="e">
        <f t="shared" si="1"/>
        <v>#N/A</v>
      </c>
      <c r="E12" s="104"/>
      <c r="F12" s="104"/>
      <c r="G12" s="105"/>
      <c r="H12" s="8"/>
      <c r="J12" s="102">
        <v>9</v>
      </c>
      <c r="K12" s="304" t="e">
        <f t="shared" si="2"/>
        <v>#N/A</v>
      </c>
      <c r="L12" s="305"/>
      <c r="M12" s="103" t="e">
        <f t="shared" si="3"/>
        <v>#N/A</v>
      </c>
      <c r="N12" s="104"/>
      <c r="O12" s="104"/>
      <c r="P12" s="105"/>
      <c r="Q12" s="8"/>
      <c r="S12" s="102">
        <v>9</v>
      </c>
      <c r="T12" s="304" t="e">
        <f t="shared" si="4"/>
        <v>#N/A</v>
      </c>
      <c r="U12" s="305"/>
      <c r="V12" s="103" t="e">
        <f t="shared" si="5"/>
        <v>#N/A</v>
      </c>
      <c r="W12" s="104"/>
      <c r="X12" s="104"/>
      <c r="Y12" s="105"/>
      <c r="Z12" s="8"/>
      <c r="AB12" s="102">
        <v>9</v>
      </c>
      <c r="AC12" s="304" t="e">
        <f t="shared" si="6"/>
        <v>#N/A</v>
      </c>
      <c r="AD12" s="305"/>
      <c r="AE12" s="103" t="e">
        <f t="shared" si="7"/>
        <v>#N/A</v>
      </c>
      <c r="AF12" s="104"/>
      <c r="AG12" s="104"/>
      <c r="AH12" s="105"/>
    </row>
    <row r="13" spans="1:34" ht="45" customHeight="1" x14ac:dyDescent="0.35">
      <c r="A13" s="102">
        <v>10</v>
      </c>
      <c r="B13" s="304" t="e">
        <f t="shared" si="0"/>
        <v>#N/A</v>
      </c>
      <c r="C13" s="305"/>
      <c r="D13" s="103" t="e">
        <f t="shared" si="1"/>
        <v>#N/A</v>
      </c>
      <c r="E13" s="104"/>
      <c r="F13" s="104"/>
      <c r="G13" s="105"/>
      <c r="H13" s="8"/>
      <c r="J13" s="102">
        <v>10</v>
      </c>
      <c r="K13" s="304" t="e">
        <f t="shared" si="2"/>
        <v>#N/A</v>
      </c>
      <c r="L13" s="305"/>
      <c r="M13" s="103" t="e">
        <f t="shared" si="3"/>
        <v>#N/A</v>
      </c>
      <c r="N13" s="104"/>
      <c r="O13" s="104"/>
      <c r="P13" s="105"/>
      <c r="Q13" s="8"/>
      <c r="S13" s="102">
        <v>10</v>
      </c>
      <c r="T13" s="304" t="e">
        <f t="shared" si="4"/>
        <v>#N/A</v>
      </c>
      <c r="U13" s="305"/>
      <c r="V13" s="103" t="e">
        <f t="shared" si="5"/>
        <v>#N/A</v>
      </c>
      <c r="W13" s="104"/>
      <c r="X13" s="104"/>
      <c r="Y13" s="105"/>
      <c r="Z13" s="8"/>
      <c r="AB13" s="102">
        <v>10</v>
      </c>
      <c r="AC13" s="304" t="e">
        <f t="shared" si="6"/>
        <v>#N/A</v>
      </c>
      <c r="AD13" s="305"/>
      <c r="AE13" s="103" t="e">
        <f t="shared" si="7"/>
        <v>#N/A</v>
      </c>
      <c r="AF13" s="104"/>
      <c r="AG13" s="104"/>
      <c r="AH13" s="105"/>
    </row>
    <row r="14" spans="1:34" ht="45" customHeight="1" x14ac:dyDescent="0.35">
      <c r="A14" s="102">
        <v>11</v>
      </c>
      <c r="B14" s="304" t="e">
        <f t="shared" si="0"/>
        <v>#N/A</v>
      </c>
      <c r="C14" s="305"/>
      <c r="D14" s="103" t="e">
        <f t="shared" si="1"/>
        <v>#N/A</v>
      </c>
      <c r="E14" s="104"/>
      <c r="F14" s="104"/>
      <c r="G14" s="105"/>
      <c r="H14" s="8"/>
      <c r="J14" s="102">
        <v>11</v>
      </c>
      <c r="K14" s="304" t="e">
        <f t="shared" si="2"/>
        <v>#N/A</v>
      </c>
      <c r="L14" s="305"/>
      <c r="M14" s="103" t="e">
        <f t="shared" si="3"/>
        <v>#N/A</v>
      </c>
      <c r="N14" s="104"/>
      <c r="O14" s="104"/>
      <c r="P14" s="105"/>
      <c r="Q14" s="8"/>
      <c r="S14" s="102">
        <v>11</v>
      </c>
      <c r="T14" s="304" t="e">
        <f t="shared" si="4"/>
        <v>#N/A</v>
      </c>
      <c r="U14" s="305"/>
      <c r="V14" s="103" t="e">
        <f t="shared" si="5"/>
        <v>#N/A</v>
      </c>
      <c r="W14" s="104"/>
      <c r="X14" s="104"/>
      <c r="Y14" s="105"/>
      <c r="Z14" s="8"/>
      <c r="AB14" s="102">
        <v>11</v>
      </c>
      <c r="AC14" s="304" t="e">
        <f t="shared" si="6"/>
        <v>#N/A</v>
      </c>
      <c r="AD14" s="305"/>
      <c r="AE14" s="103" t="e">
        <f t="shared" si="7"/>
        <v>#N/A</v>
      </c>
      <c r="AF14" s="104"/>
      <c r="AG14" s="104"/>
      <c r="AH14" s="105"/>
    </row>
    <row r="15" spans="1:34" ht="45" customHeight="1" x14ac:dyDescent="0.35">
      <c r="A15" s="102">
        <v>12</v>
      </c>
      <c r="B15" s="304" t="e">
        <f t="shared" si="0"/>
        <v>#N/A</v>
      </c>
      <c r="C15" s="305"/>
      <c r="D15" s="103" t="e">
        <f t="shared" si="1"/>
        <v>#N/A</v>
      </c>
      <c r="E15" s="104"/>
      <c r="F15" s="104"/>
      <c r="G15" s="105"/>
      <c r="H15" s="8"/>
      <c r="J15" s="102">
        <v>12</v>
      </c>
      <c r="K15" s="304" t="e">
        <f t="shared" si="2"/>
        <v>#N/A</v>
      </c>
      <c r="L15" s="305"/>
      <c r="M15" s="103" t="e">
        <f t="shared" si="3"/>
        <v>#N/A</v>
      </c>
      <c r="N15" s="104"/>
      <c r="O15" s="104"/>
      <c r="P15" s="105"/>
      <c r="Q15" s="8"/>
      <c r="S15" s="102">
        <v>12</v>
      </c>
      <c r="T15" s="304" t="e">
        <f t="shared" si="4"/>
        <v>#N/A</v>
      </c>
      <c r="U15" s="305"/>
      <c r="V15" s="103" t="e">
        <f t="shared" si="5"/>
        <v>#N/A</v>
      </c>
      <c r="W15" s="104"/>
      <c r="X15" s="104"/>
      <c r="Y15" s="105"/>
      <c r="Z15" s="8"/>
      <c r="AB15" s="102">
        <v>12</v>
      </c>
      <c r="AC15" s="304" t="e">
        <f t="shared" si="6"/>
        <v>#N/A</v>
      </c>
      <c r="AD15" s="305"/>
      <c r="AE15" s="103" t="e">
        <f t="shared" si="7"/>
        <v>#N/A</v>
      </c>
      <c r="AF15" s="104"/>
      <c r="AG15" s="104"/>
      <c r="AH15" s="105"/>
    </row>
    <row r="16" spans="1:34" ht="45" customHeight="1" x14ac:dyDescent="0.35">
      <c r="A16" s="102">
        <v>13</v>
      </c>
      <c r="B16" s="304" t="e">
        <f t="shared" si="0"/>
        <v>#N/A</v>
      </c>
      <c r="C16" s="305"/>
      <c r="D16" s="103" t="e">
        <f t="shared" si="1"/>
        <v>#N/A</v>
      </c>
      <c r="E16" s="104"/>
      <c r="F16" s="104"/>
      <c r="G16" s="105"/>
      <c r="H16" s="8"/>
      <c r="J16" s="102">
        <v>13</v>
      </c>
      <c r="K16" s="304" t="e">
        <f t="shared" si="2"/>
        <v>#N/A</v>
      </c>
      <c r="L16" s="305"/>
      <c r="M16" s="103" t="e">
        <f t="shared" si="3"/>
        <v>#N/A</v>
      </c>
      <c r="N16" s="104"/>
      <c r="O16" s="104"/>
      <c r="P16" s="105"/>
      <c r="Q16" s="8"/>
      <c r="S16" s="102">
        <v>13</v>
      </c>
      <c r="T16" s="304" t="e">
        <f t="shared" si="4"/>
        <v>#N/A</v>
      </c>
      <c r="U16" s="305"/>
      <c r="V16" s="103" t="e">
        <f t="shared" si="5"/>
        <v>#N/A</v>
      </c>
      <c r="W16" s="104"/>
      <c r="X16" s="104"/>
      <c r="Y16" s="105"/>
      <c r="Z16" s="8"/>
      <c r="AB16" s="102">
        <v>13</v>
      </c>
      <c r="AC16" s="304" t="e">
        <f t="shared" si="6"/>
        <v>#N/A</v>
      </c>
      <c r="AD16" s="305"/>
      <c r="AE16" s="103" t="e">
        <f t="shared" si="7"/>
        <v>#N/A</v>
      </c>
      <c r="AF16" s="104"/>
      <c r="AG16" s="104"/>
      <c r="AH16" s="105"/>
    </row>
    <row r="17" spans="1:34" ht="45" customHeight="1" thickBot="1" x14ac:dyDescent="0.4">
      <c r="A17" s="102">
        <v>14</v>
      </c>
      <c r="B17" s="304" t="e">
        <f t="shared" si="0"/>
        <v>#N/A</v>
      </c>
      <c r="C17" s="305"/>
      <c r="D17" s="103" t="e">
        <f t="shared" si="1"/>
        <v>#N/A</v>
      </c>
      <c r="E17" s="108"/>
      <c r="F17" s="108"/>
      <c r="G17" s="109"/>
      <c r="H17" s="8"/>
      <c r="J17" s="102">
        <v>14</v>
      </c>
      <c r="K17" s="304" t="e">
        <f t="shared" si="2"/>
        <v>#N/A</v>
      </c>
      <c r="L17" s="305"/>
      <c r="M17" s="103" t="e">
        <f t="shared" si="3"/>
        <v>#N/A</v>
      </c>
      <c r="N17" s="108"/>
      <c r="O17" s="108"/>
      <c r="P17" s="109"/>
      <c r="Q17" s="8"/>
      <c r="S17" s="102">
        <v>14</v>
      </c>
      <c r="T17" s="304" t="e">
        <f t="shared" si="4"/>
        <v>#N/A</v>
      </c>
      <c r="U17" s="305"/>
      <c r="V17" s="103" t="e">
        <f t="shared" si="5"/>
        <v>#N/A</v>
      </c>
      <c r="W17" s="108"/>
      <c r="X17" s="108"/>
      <c r="Y17" s="109"/>
      <c r="Z17" s="8"/>
      <c r="AB17" s="102">
        <v>14</v>
      </c>
      <c r="AC17" s="304" t="e">
        <f t="shared" si="6"/>
        <v>#N/A</v>
      </c>
      <c r="AD17" s="305"/>
      <c r="AE17" s="103" t="e">
        <f t="shared" si="7"/>
        <v>#N/A</v>
      </c>
      <c r="AF17" s="108"/>
      <c r="AG17" s="108"/>
      <c r="AH17" s="109"/>
    </row>
    <row r="18" spans="1:34" ht="31.5" hidden="1" customHeight="1" x14ac:dyDescent="0.3">
      <c r="A18" s="102">
        <v>15</v>
      </c>
      <c r="B18" s="294" t="str">
        <f t="shared" si="0"/>
        <v>aa</v>
      </c>
      <c r="C18" s="295"/>
      <c r="D18" s="103" t="str">
        <f t="shared" si="1"/>
        <v>Jednotlivci I</v>
      </c>
      <c r="E18" s="104"/>
      <c r="F18" s="104"/>
      <c r="G18" s="105"/>
      <c r="H18" s="8"/>
      <c r="J18" s="102">
        <v>15</v>
      </c>
      <c r="K18" s="294" t="str">
        <f t="shared" si="2"/>
        <v>ab</v>
      </c>
      <c r="L18" s="295"/>
      <c r="M18" s="103" t="str">
        <f t="shared" si="3"/>
        <v>Jednotlivci I</v>
      </c>
      <c r="N18" s="104"/>
      <c r="O18" s="104"/>
      <c r="P18" s="105"/>
      <c r="Q18" s="8"/>
      <c r="S18" s="102">
        <v>15</v>
      </c>
      <c r="T18" s="294" t="str">
        <f t="shared" si="4"/>
        <v>ac</v>
      </c>
      <c r="U18" s="295"/>
      <c r="V18" s="103" t="str">
        <f t="shared" si="5"/>
        <v>Jednotlivci I</v>
      </c>
      <c r="W18" s="104"/>
      <c r="X18" s="104"/>
      <c r="Y18" s="105"/>
      <c r="Z18" s="8"/>
      <c r="AB18" s="102">
        <v>15</v>
      </c>
      <c r="AC18" s="294" t="str">
        <f t="shared" si="6"/>
        <v>ad</v>
      </c>
      <c r="AD18" s="295"/>
      <c r="AE18" s="103" t="str">
        <f t="shared" si="7"/>
        <v>Jednotlivci I</v>
      </c>
      <c r="AF18" s="104"/>
      <c r="AG18" s="104"/>
      <c r="AH18" s="105"/>
    </row>
    <row r="19" spans="1:34" ht="31.5" hidden="1" customHeight="1" x14ac:dyDescent="0.3">
      <c r="A19" s="102">
        <v>16</v>
      </c>
      <c r="B19" s="294" t="str">
        <f t="shared" si="0"/>
        <v>ba</v>
      </c>
      <c r="C19" s="295"/>
      <c r="D19" s="103" t="str">
        <f t="shared" si="1"/>
        <v>Jednotlivci II</v>
      </c>
      <c r="E19" s="104"/>
      <c r="F19" s="104"/>
      <c r="G19" s="105"/>
      <c r="H19" s="8"/>
      <c r="J19" s="102">
        <v>16</v>
      </c>
      <c r="K19" s="294" t="str">
        <f t="shared" si="2"/>
        <v>bb</v>
      </c>
      <c r="L19" s="295"/>
      <c r="M19" s="103" t="str">
        <f t="shared" si="3"/>
        <v>Jednotlivci II</v>
      </c>
      <c r="N19" s="104"/>
      <c r="O19" s="104"/>
      <c r="P19" s="105"/>
      <c r="Q19" s="8"/>
      <c r="S19" s="102">
        <v>16</v>
      </c>
      <c r="T19" s="294" t="str">
        <f t="shared" si="4"/>
        <v>bc</v>
      </c>
      <c r="U19" s="295"/>
      <c r="V19" s="103" t="str">
        <f t="shared" si="5"/>
        <v>Jednotlivci II</v>
      </c>
      <c r="W19" s="104"/>
      <c r="X19" s="104"/>
      <c r="Y19" s="105"/>
      <c r="Z19" s="8"/>
      <c r="AB19" s="102">
        <v>16</v>
      </c>
      <c r="AC19" s="294" t="str">
        <f t="shared" si="6"/>
        <v>bd</v>
      </c>
      <c r="AD19" s="295"/>
      <c r="AE19" s="103" t="str">
        <f t="shared" si="7"/>
        <v>Jednotlivci II</v>
      </c>
      <c r="AF19" s="104"/>
      <c r="AG19" s="104"/>
      <c r="AH19" s="105"/>
    </row>
    <row r="20" spans="1:34" ht="31.5" hidden="1" customHeight="1" x14ac:dyDescent="0.3">
      <c r="A20" s="102">
        <v>17</v>
      </c>
      <c r="B20" s="294" t="str">
        <f t="shared" si="0"/>
        <v>ca</v>
      </c>
      <c r="C20" s="295"/>
      <c r="D20" s="103" t="str">
        <f t="shared" si="1"/>
        <v>Jednotlivci III</v>
      </c>
      <c r="E20" s="104"/>
      <c r="F20" s="104"/>
      <c r="G20" s="105"/>
      <c r="H20" s="8"/>
      <c r="J20" s="102">
        <v>17</v>
      </c>
      <c r="K20" s="294" t="str">
        <f t="shared" si="2"/>
        <v>cb</v>
      </c>
      <c r="L20" s="295"/>
      <c r="M20" s="103" t="str">
        <f t="shared" si="3"/>
        <v>Jednotlivci III</v>
      </c>
      <c r="N20" s="104"/>
      <c r="O20" s="104"/>
      <c r="P20" s="105"/>
      <c r="Q20" s="8"/>
      <c r="S20" s="102">
        <v>17</v>
      </c>
      <c r="T20" s="294" t="str">
        <f t="shared" si="4"/>
        <v>cc</v>
      </c>
      <c r="U20" s="295"/>
      <c r="V20" s="103" t="str">
        <f t="shared" si="5"/>
        <v>Jednotlivci III</v>
      </c>
      <c r="W20" s="104"/>
      <c r="X20" s="104"/>
      <c r="Y20" s="105"/>
      <c r="Z20" s="8"/>
      <c r="AB20" s="102">
        <v>17</v>
      </c>
      <c r="AC20" s="294" t="str">
        <f t="shared" si="6"/>
        <v>cd</v>
      </c>
      <c r="AD20" s="295"/>
      <c r="AE20" s="103" t="str">
        <f t="shared" si="7"/>
        <v>Jednotlivci III</v>
      </c>
      <c r="AF20" s="104"/>
      <c r="AG20" s="104"/>
      <c r="AH20" s="105"/>
    </row>
    <row r="21" spans="1:34" ht="31.5" hidden="1" customHeight="1" x14ac:dyDescent="0.3">
      <c r="A21" s="102">
        <v>18</v>
      </c>
      <c r="B21" s="294"/>
      <c r="C21" s="295"/>
      <c r="D21" s="110"/>
      <c r="E21" s="100"/>
      <c r="F21" s="100"/>
      <c r="G21" s="101"/>
      <c r="H21" s="8"/>
      <c r="J21" s="102">
        <v>18</v>
      </c>
      <c r="K21" s="294"/>
      <c r="L21" s="295"/>
      <c r="M21" s="110"/>
      <c r="N21" s="100"/>
      <c r="O21" s="100"/>
      <c r="P21" s="101"/>
      <c r="Q21" s="8"/>
      <c r="S21" s="102">
        <v>18</v>
      </c>
      <c r="T21" s="294"/>
      <c r="U21" s="295"/>
      <c r="V21" s="110"/>
      <c r="W21" s="100"/>
      <c r="X21" s="100"/>
      <c r="Y21" s="101"/>
      <c r="Z21" s="8"/>
      <c r="AB21" s="102">
        <v>18</v>
      </c>
      <c r="AC21" s="294"/>
      <c r="AD21" s="295"/>
      <c r="AE21" s="110"/>
      <c r="AF21" s="100"/>
      <c r="AG21" s="100"/>
      <c r="AH21" s="101"/>
    </row>
    <row r="22" spans="1:34" ht="31.5" hidden="1" customHeight="1" x14ac:dyDescent="0.3">
      <c r="A22" s="102">
        <v>19</v>
      </c>
      <c r="B22" s="294"/>
      <c r="C22" s="295"/>
      <c r="D22" s="107"/>
      <c r="E22" s="104"/>
      <c r="F22" s="104"/>
      <c r="G22" s="105"/>
      <c r="H22" s="8"/>
      <c r="J22" s="102">
        <v>19</v>
      </c>
      <c r="K22" s="298"/>
      <c r="L22" s="299"/>
      <c r="M22" s="107"/>
      <c r="N22" s="104"/>
      <c r="O22" s="104"/>
      <c r="P22" s="105"/>
      <c r="Q22" s="8"/>
      <c r="S22" s="102">
        <v>19</v>
      </c>
      <c r="T22" s="298"/>
      <c r="U22" s="299"/>
      <c r="V22" s="107"/>
      <c r="W22" s="104"/>
      <c r="X22" s="104"/>
      <c r="Y22" s="105"/>
      <c r="Z22" s="8"/>
      <c r="AB22" s="102">
        <v>19</v>
      </c>
      <c r="AC22" s="298"/>
      <c r="AD22" s="299"/>
      <c r="AE22" s="107"/>
      <c r="AF22" s="104"/>
      <c r="AG22" s="104"/>
      <c r="AH22" s="105"/>
    </row>
    <row r="23" spans="1:34" ht="31.5" hidden="1" customHeight="1" thickBot="1" x14ac:dyDescent="0.35">
      <c r="A23" s="111">
        <v>20</v>
      </c>
      <c r="B23" s="294"/>
      <c r="C23" s="295"/>
      <c r="D23" s="112"/>
      <c r="E23" s="113"/>
      <c r="F23" s="113"/>
      <c r="G23" s="114"/>
      <c r="H23" s="8"/>
      <c r="J23" s="111">
        <v>20</v>
      </c>
      <c r="K23" s="300"/>
      <c r="L23" s="301"/>
      <c r="M23" s="112"/>
      <c r="N23" s="113"/>
      <c r="O23" s="113"/>
      <c r="P23" s="114"/>
      <c r="Q23" s="8"/>
      <c r="S23" s="111">
        <v>20</v>
      </c>
      <c r="T23" s="300"/>
      <c r="U23" s="301"/>
      <c r="V23" s="112"/>
      <c r="W23" s="113"/>
      <c r="X23" s="113"/>
      <c r="Y23" s="114"/>
      <c r="Z23" s="8"/>
      <c r="AB23" s="111">
        <v>20</v>
      </c>
      <c r="AC23" s="300"/>
      <c r="AD23" s="301"/>
      <c r="AE23" s="112"/>
      <c r="AF23" s="113"/>
      <c r="AG23" s="113"/>
      <c r="AH23" s="114"/>
    </row>
    <row r="24" spans="1:34" ht="33.75" customHeight="1" x14ac:dyDescent="0.4">
      <c r="A24" s="296" t="s">
        <v>115</v>
      </c>
      <c r="B24" s="296"/>
      <c r="C24" s="296"/>
      <c r="D24" s="297" t="s">
        <v>116</v>
      </c>
      <c r="E24" s="297"/>
      <c r="F24" s="297"/>
      <c r="J24" s="296" t="s">
        <v>115</v>
      </c>
      <c r="K24" s="296"/>
      <c r="L24" s="296"/>
      <c r="M24" s="297" t="s">
        <v>116</v>
      </c>
      <c r="N24" s="297"/>
      <c r="O24" s="297"/>
      <c r="S24" s="296" t="s">
        <v>115</v>
      </c>
      <c r="T24" s="296"/>
      <c r="U24" s="296"/>
      <c r="V24" s="297" t="s">
        <v>116</v>
      </c>
      <c r="W24" s="297"/>
      <c r="X24" s="297"/>
      <c r="AB24" s="296" t="s">
        <v>115</v>
      </c>
      <c r="AC24" s="296"/>
      <c r="AD24" s="296"/>
      <c r="AE24" s="297" t="s">
        <v>116</v>
      </c>
      <c r="AF24" s="297"/>
      <c r="AG24" s="297"/>
    </row>
    <row r="27" spans="1:34" x14ac:dyDescent="0.25">
      <c r="A27" t="s">
        <v>117</v>
      </c>
      <c r="B27" t="s">
        <v>118</v>
      </c>
      <c r="J27" t="s">
        <v>117</v>
      </c>
      <c r="K27" t="s">
        <v>118</v>
      </c>
      <c r="S27" t="s">
        <v>117</v>
      </c>
      <c r="T27" t="s">
        <v>118</v>
      </c>
      <c r="AB27" t="s">
        <v>117</v>
      </c>
      <c r="AC27" t="s">
        <v>118</v>
      </c>
    </row>
    <row r="28" spans="1:34" x14ac:dyDescent="0.25">
      <c r="A28">
        <f>'14 družstiev Pretek č.6'!C6</f>
        <v>0</v>
      </c>
      <c r="B28">
        <f>'14 družstiev Pretek č.6'!C5</f>
        <v>0</v>
      </c>
      <c r="C28" t="str">
        <f>'14 družstiev Pretek č.6'!$B$5</f>
        <v>Galanta               RYPOMIX</v>
      </c>
      <c r="D28">
        <v>1</v>
      </c>
      <c r="E28" t="e">
        <f>VLOOKUP($D28,$A$28:$B$44,COLUMN($B$28:$B$44),0)</f>
        <v>#N/A</v>
      </c>
      <c r="F28" t="e">
        <f>VLOOKUP($D28,$A$28:$C$44,COLUMN($C$28:$C$44),0)</f>
        <v>#N/A</v>
      </c>
      <c r="J28">
        <f>'14 družstiev Pretek č.6'!F6</f>
        <v>0</v>
      </c>
      <c r="K28">
        <f>'14 družstiev Pretek č.6'!F5</f>
        <v>0</v>
      </c>
      <c r="L28" t="str">
        <f>'14 družstiev Pretek č.6'!$B$5</f>
        <v>Galanta               RYPOMIX</v>
      </c>
      <c r="M28">
        <v>1</v>
      </c>
      <c r="N28" t="e">
        <f>VLOOKUP($M28,$J$28:$K$44,COLUMN($B$28:$B$44),0)</f>
        <v>#N/A</v>
      </c>
      <c r="O28" t="e">
        <f>VLOOKUP($M28,$J$28:$L$44,COLUMN($C$28:$C$44),0)</f>
        <v>#N/A</v>
      </c>
      <c r="S28">
        <f>'14 družstiev Pretek č.6'!I6</f>
        <v>0</v>
      </c>
      <c r="T28">
        <f>'14 družstiev Pretek č.6'!I5</f>
        <v>0</v>
      </c>
      <c r="U28" t="str">
        <f>'14 družstiev Pretek č.6'!$B$5</f>
        <v>Galanta               RYPOMIX</v>
      </c>
      <c r="V28">
        <v>1</v>
      </c>
      <c r="W28" t="e">
        <f>VLOOKUP($V28,$S$28:$T$44,COLUMN($B$28:$B$44),0)</f>
        <v>#N/A</v>
      </c>
      <c r="X28" t="e">
        <f>VLOOKUP($V28,$S$28:$U$44,COLUMN($C$28:$C$44),0)</f>
        <v>#N/A</v>
      </c>
      <c r="AB28">
        <f>'14 družstiev Pretek č.6'!L6</f>
        <v>0</v>
      </c>
      <c r="AC28">
        <f>'14 družstiev Pretek č.6'!L5</f>
        <v>0</v>
      </c>
      <c r="AD28" t="str">
        <f>'14 družstiev Pretek č.6'!$B$5</f>
        <v>Galanta               RYPOMIX</v>
      </c>
      <c r="AE28">
        <v>1</v>
      </c>
      <c r="AF28" t="e">
        <f>VLOOKUP($AE28,$AB$28:$AC$44,COLUMN($B$28:$B$44),0)</f>
        <v>#N/A</v>
      </c>
      <c r="AG28" t="e">
        <f>VLOOKUP($AE28,$AB$28:$AD$44,COLUMN($C$28:$C$44),0)</f>
        <v>#N/A</v>
      </c>
    </row>
    <row r="29" spans="1:34" x14ac:dyDescent="0.25">
      <c r="A29">
        <f>'14 družstiev Pretek č.6'!C8</f>
        <v>0</v>
      </c>
      <c r="B29">
        <f>'14 družstiev Pretek č.6'!C7</f>
        <v>0</v>
      </c>
      <c r="C29" t="str">
        <f>'14 družstiev Pretek č.6'!$B$7</f>
        <v>Humenné</v>
      </c>
      <c r="D29">
        <v>2</v>
      </c>
      <c r="E29" t="e">
        <f t="shared" ref="E29:E44" si="8">VLOOKUP($D29,$A$28:$B$44,COLUMN($B$28:$B$44),0)</f>
        <v>#N/A</v>
      </c>
      <c r="F29" t="e">
        <f t="shared" ref="F29:F44" si="9">VLOOKUP($D29,$A$28:$C$44,COLUMN($C$28:$C$44),0)</f>
        <v>#N/A</v>
      </c>
      <c r="J29">
        <f>'14 družstiev Pretek č.6'!F8</f>
        <v>0</v>
      </c>
      <c r="K29">
        <f>'14 družstiev Pretek č.6'!F7</f>
        <v>0</v>
      </c>
      <c r="L29" t="str">
        <f>'14 družstiev Pretek č.6'!$B$7</f>
        <v>Humenné</v>
      </c>
      <c r="M29">
        <v>2</v>
      </c>
      <c r="N29" t="e">
        <f t="shared" ref="N29:N44" si="10">VLOOKUP($M29,$J$28:$K$44,COLUMN($B$28:$B$44),0)</f>
        <v>#N/A</v>
      </c>
      <c r="O29" t="e">
        <f t="shared" ref="O29:O44" si="11">VLOOKUP($M29,$J$28:$L$44,COLUMN($C$28:$C$44),0)</f>
        <v>#N/A</v>
      </c>
      <c r="S29">
        <f>'14 družstiev Pretek č.6'!I8</f>
        <v>0</v>
      </c>
      <c r="T29">
        <f>'14 družstiev Pretek č.6'!I7</f>
        <v>0</v>
      </c>
      <c r="U29" t="str">
        <f>'14 družstiev Pretek č.6'!$B$7</f>
        <v>Humenné</v>
      </c>
      <c r="V29">
        <v>2</v>
      </c>
      <c r="W29" t="e">
        <f t="shared" ref="W29:W44" si="12">VLOOKUP($V29,$S$28:$T$44,COLUMN($B$28:$B$44),0)</f>
        <v>#N/A</v>
      </c>
      <c r="X29" t="e">
        <f t="shared" ref="X29:X44" si="13">VLOOKUP($V29,$S$28:$U$44,COLUMN($C$28:$C$44),0)</f>
        <v>#N/A</v>
      </c>
      <c r="AB29">
        <f>'14 družstiev Pretek č.6'!L8</f>
        <v>0</v>
      </c>
      <c r="AC29">
        <f>'14 družstiev Pretek č.6'!L7</f>
        <v>0</v>
      </c>
      <c r="AD29" t="str">
        <f>'14 družstiev Pretek č.6'!$B$7</f>
        <v>Humenné</v>
      </c>
      <c r="AE29">
        <v>2</v>
      </c>
      <c r="AF29" t="e">
        <f t="shared" ref="AF29:AF44" si="14">VLOOKUP($AE29,$AB$28:$AC$44,COLUMN($B$28:$B$44),0)</f>
        <v>#N/A</v>
      </c>
      <c r="AG29" t="e">
        <f t="shared" ref="AG29:AG44" si="15">VLOOKUP($AE29,$AB$28:$AD$44,COLUMN($C$28:$C$44),0)</f>
        <v>#N/A</v>
      </c>
    </row>
    <row r="30" spans="1:34" x14ac:dyDescent="0.25">
      <c r="A30">
        <f>'14 družstiev Pretek č.6'!C10</f>
        <v>0</v>
      </c>
      <c r="B30">
        <f>'14 družstiev Pretek č.6'!C9</f>
        <v>0</v>
      </c>
      <c r="C30" t="str">
        <f>'14 družstiev Pretek č.6'!$B$9</f>
        <v>Lučenec</v>
      </c>
      <c r="D30">
        <v>3</v>
      </c>
      <c r="E30" t="e">
        <f t="shared" si="8"/>
        <v>#N/A</v>
      </c>
      <c r="F30" t="e">
        <f t="shared" si="9"/>
        <v>#N/A</v>
      </c>
      <c r="J30">
        <f>'14 družstiev Pretek č.6'!F10</f>
        <v>0</v>
      </c>
      <c r="K30">
        <f>'14 družstiev Pretek č.6'!F9</f>
        <v>0</v>
      </c>
      <c r="L30" t="str">
        <f>'14 družstiev Pretek č.6'!$B$9</f>
        <v>Lučenec</v>
      </c>
      <c r="M30">
        <v>3</v>
      </c>
      <c r="N30" t="e">
        <f t="shared" si="10"/>
        <v>#N/A</v>
      </c>
      <c r="O30" t="e">
        <f t="shared" si="11"/>
        <v>#N/A</v>
      </c>
      <c r="S30">
        <f>'14 družstiev Pretek č.6'!I10</f>
        <v>0</v>
      </c>
      <c r="T30">
        <f>'14 družstiev Pretek č.6'!I9</f>
        <v>0</v>
      </c>
      <c r="U30" t="str">
        <f>'14 družstiev Pretek č.6'!$B$9</f>
        <v>Lučenec</v>
      </c>
      <c r="V30">
        <v>3</v>
      </c>
      <c r="W30" t="e">
        <f t="shared" si="12"/>
        <v>#N/A</v>
      </c>
      <c r="X30" t="e">
        <f t="shared" si="13"/>
        <v>#N/A</v>
      </c>
      <c r="AB30">
        <f>'14 družstiev Pretek č.6'!L10</f>
        <v>0</v>
      </c>
      <c r="AC30">
        <f>'14 družstiev Pretek č.6'!L9</f>
        <v>0</v>
      </c>
      <c r="AD30" t="str">
        <f>'14 družstiev Pretek č.6'!$B$9</f>
        <v>Lučenec</v>
      </c>
      <c r="AE30">
        <v>3</v>
      </c>
      <c r="AF30" t="e">
        <f t="shared" si="14"/>
        <v>#N/A</v>
      </c>
      <c r="AG30" t="e">
        <f t="shared" si="15"/>
        <v>#N/A</v>
      </c>
    </row>
    <row r="31" spans="1:34" x14ac:dyDescent="0.25">
      <c r="A31">
        <f>'14 družstiev Pretek č.6'!C12</f>
        <v>0</v>
      </c>
      <c r="B31">
        <f>'14 družstiev Pretek č.6'!C11</f>
        <v>0</v>
      </c>
      <c r="C31" t="str">
        <f>'14 družstiev Pretek č.6'!$B$11</f>
        <v>Nová Baňa</v>
      </c>
      <c r="D31">
        <v>4</v>
      </c>
      <c r="E31" t="e">
        <f t="shared" si="8"/>
        <v>#N/A</v>
      </c>
      <c r="F31" t="e">
        <f t="shared" si="9"/>
        <v>#N/A</v>
      </c>
      <c r="J31">
        <f>'14 družstiev Pretek č.6'!F12</f>
        <v>0</v>
      </c>
      <c r="K31">
        <f>'14 družstiev Pretek č.6'!F11</f>
        <v>0</v>
      </c>
      <c r="L31" t="str">
        <f>'14 družstiev Pretek č.6'!$B$11</f>
        <v>Nová Baňa</v>
      </c>
      <c r="M31">
        <v>4</v>
      </c>
      <c r="N31" t="e">
        <f t="shared" si="10"/>
        <v>#N/A</v>
      </c>
      <c r="O31" t="e">
        <f t="shared" si="11"/>
        <v>#N/A</v>
      </c>
      <c r="S31">
        <f>'14 družstiev Pretek č.6'!I12</f>
        <v>0</v>
      </c>
      <c r="T31">
        <f>'14 družstiev Pretek č.6'!I11</f>
        <v>0</v>
      </c>
      <c r="U31" t="str">
        <f>'14 družstiev Pretek č.6'!$B$11</f>
        <v>Nová Baňa</v>
      </c>
      <c r="V31">
        <v>4</v>
      </c>
      <c r="W31" t="e">
        <f t="shared" si="12"/>
        <v>#N/A</v>
      </c>
      <c r="X31" t="e">
        <f t="shared" si="13"/>
        <v>#N/A</v>
      </c>
      <c r="AB31">
        <f>'14 družstiev Pretek č.6'!L12</f>
        <v>0</v>
      </c>
      <c r="AC31">
        <f>'14 družstiev Pretek č.6'!L11</f>
        <v>0</v>
      </c>
      <c r="AD31" t="str">
        <f>'14 družstiev Pretek č.6'!$B$11</f>
        <v>Nová Baňa</v>
      </c>
      <c r="AE31">
        <v>4</v>
      </c>
      <c r="AF31" t="e">
        <f t="shared" si="14"/>
        <v>#N/A</v>
      </c>
      <c r="AG31" t="e">
        <f t="shared" si="15"/>
        <v>#N/A</v>
      </c>
    </row>
    <row r="32" spans="1:34" x14ac:dyDescent="0.25">
      <c r="A32">
        <f>'14 družstiev Pretek č.6'!C14</f>
        <v>0</v>
      </c>
      <c r="B32">
        <f>'14 družstiev Pretek č.6'!C13</f>
        <v>0</v>
      </c>
      <c r="C32" t="str">
        <f>'14 družstiev Pretek č.6'!$B$13</f>
        <v>Prešov B</v>
      </c>
      <c r="D32">
        <v>5</v>
      </c>
      <c r="E32" t="e">
        <f t="shared" si="8"/>
        <v>#N/A</v>
      </c>
      <c r="F32" t="e">
        <f t="shared" si="9"/>
        <v>#N/A</v>
      </c>
      <c r="J32">
        <f>'14 družstiev Pretek č.6'!F14</f>
        <v>0</v>
      </c>
      <c r="K32">
        <f>'14 družstiev Pretek č.6'!F13</f>
        <v>0</v>
      </c>
      <c r="L32" t="str">
        <f>'14 družstiev Pretek č.6'!$B$13</f>
        <v>Prešov B</v>
      </c>
      <c r="M32">
        <v>5</v>
      </c>
      <c r="N32" t="e">
        <f t="shared" si="10"/>
        <v>#N/A</v>
      </c>
      <c r="O32" t="e">
        <f t="shared" si="11"/>
        <v>#N/A</v>
      </c>
      <c r="S32">
        <f>'14 družstiev Pretek č.6'!I14</f>
        <v>0</v>
      </c>
      <c r="T32">
        <f>'14 družstiev Pretek č.6'!I13</f>
        <v>0</v>
      </c>
      <c r="U32" t="str">
        <f>'14 družstiev Pretek č.6'!$B$13</f>
        <v>Prešov B</v>
      </c>
      <c r="V32">
        <v>5</v>
      </c>
      <c r="W32" t="e">
        <f t="shared" si="12"/>
        <v>#N/A</v>
      </c>
      <c r="X32" t="e">
        <f t="shared" si="13"/>
        <v>#N/A</v>
      </c>
      <c r="AB32">
        <f>'14 družstiev Pretek č.6'!L14</f>
        <v>0</v>
      </c>
      <c r="AC32">
        <f>'14 družstiev Pretek č.6'!L13</f>
        <v>0</v>
      </c>
      <c r="AD32" t="str">
        <f>'14 družstiev Pretek č.6'!$B$13</f>
        <v>Prešov B</v>
      </c>
      <c r="AE32">
        <v>5</v>
      </c>
      <c r="AF32" t="e">
        <f t="shared" si="14"/>
        <v>#N/A</v>
      </c>
      <c r="AG32" t="e">
        <f t="shared" si="15"/>
        <v>#N/A</v>
      </c>
    </row>
    <row r="33" spans="1:33" x14ac:dyDescent="0.25">
      <c r="A33">
        <f>'14 družstiev Pretek č.6'!C16</f>
        <v>0</v>
      </c>
      <c r="B33">
        <f>'14 družstiev Pretek č.6'!C15</f>
        <v>0</v>
      </c>
      <c r="C33" t="str">
        <f>'14 družstiev Pretek č.6'!$B$15</f>
        <v>Ružomberok</v>
      </c>
      <c r="D33">
        <v>6</v>
      </c>
      <c r="E33" t="e">
        <f t="shared" si="8"/>
        <v>#N/A</v>
      </c>
      <c r="F33" t="e">
        <f t="shared" si="9"/>
        <v>#N/A</v>
      </c>
      <c r="J33">
        <f>'14 družstiev Pretek č.6'!F16</f>
        <v>0</v>
      </c>
      <c r="K33">
        <f>'14 družstiev Pretek č.6'!F15</f>
        <v>0</v>
      </c>
      <c r="L33" t="str">
        <f>'14 družstiev Pretek č.6'!$B$15</f>
        <v>Ružomberok</v>
      </c>
      <c r="M33">
        <v>6</v>
      </c>
      <c r="N33" t="e">
        <f t="shared" si="10"/>
        <v>#N/A</v>
      </c>
      <c r="O33" t="e">
        <f t="shared" si="11"/>
        <v>#N/A</v>
      </c>
      <c r="S33">
        <f>'14 družstiev Pretek č.6'!I16</f>
        <v>0</v>
      </c>
      <c r="T33">
        <f>'14 družstiev Pretek č.6'!I15</f>
        <v>0</v>
      </c>
      <c r="U33" t="str">
        <f>'14 družstiev Pretek č.6'!$B$15</f>
        <v>Ružomberok</v>
      </c>
      <c r="V33">
        <v>6</v>
      </c>
      <c r="W33" t="e">
        <f t="shared" si="12"/>
        <v>#N/A</v>
      </c>
      <c r="X33" t="e">
        <f t="shared" si="13"/>
        <v>#N/A</v>
      </c>
      <c r="AB33">
        <f>'14 družstiev Pretek č.6'!L16</f>
        <v>0</v>
      </c>
      <c r="AC33">
        <f>'14 družstiev Pretek č.6'!L15</f>
        <v>0</v>
      </c>
      <c r="AD33" t="str">
        <f>'14 družstiev Pretek č.6'!$B$15</f>
        <v>Ružomberok</v>
      </c>
      <c r="AE33">
        <v>6</v>
      </c>
      <c r="AF33" t="e">
        <f t="shared" si="14"/>
        <v>#N/A</v>
      </c>
      <c r="AG33" t="e">
        <f t="shared" si="15"/>
        <v>#N/A</v>
      </c>
    </row>
    <row r="34" spans="1:33" x14ac:dyDescent="0.25">
      <c r="A34">
        <f>'14 družstiev Pretek č.6'!C18</f>
        <v>0</v>
      </c>
      <c r="B34">
        <f>'14 družstiev Pretek č.6'!C17</f>
        <v>0</v>
      </c>
      <c r="C34" t="str">
        <f>'14 družstiev Pretek č.6'!$B$17</f>
        <v>Sabinov</v>
      </c>
      <c r="D34">
        <v>7</v>
      </c>
      <c r="E34" t="e">
        <f t="shared" si="8"/>
        <v>#N/A</v>
      </c>
      <c r="F34" t="e">
        <f t="shared" si="9"/>
        <v>#N/A</v>
      </c>
      <c r="J34">
        <f>'14 družstiev Pretek č.6'!F18</f>
        <v>0</v>
      </c>
      <c r="K34">
        <f>'14 družstiev Pretek č.6'!F17</f>
        <v>0</v>
      </c>
      <c r="L34" t="str">
        <f>'14 družstiev Pretek č.6'!$B$17</f>
        <v>Sabinov</v>
      </c>
      <c r="M34">
        <v>7</v>
      </c>
      <c r="N34" t="e">
        <f t="shared" si="10"/>
        <v>#N/A</v>
      </c>
      <c r="O34" t="e">
        <f t="shared" si="11"/>
        <v>#N/A</v>
      </c>
      <c r="S34">
        <f>'14 družstiev Pretek č.6'!I18</f>
        <v>0</v>
      </c>
      <c r="T34">
        <f>'14 družstiev Pretek č.6'!I17</f>
        <v>0</v>
      </c>
      <c r="U34" t="str">
        <f>'14 družstiev Pretek č.6'!$B$17</f>
        <v>Sabinov</v>
      </c>
      <c r="V34">
        <v>7</v>
      </c>
      <c r="W34" t="e">
        <f t="shared" si="12"/>
        <v>#N/A</v>
      </c>
      <c r="X34" t="e">
        <f t="shared" si="13"/>
        <v>#N/A</v>
      </c>
      <c r="AB34">
        <f>'14 družstiev Pretek č.6'!L18</f>
        <v>0</v>
      </c>
      <c r="AC34">
        <f>'14 družstiev Pretek č.6'!L17</f>
        <v>0</v>
      </c>
      <c r="AD34" t="str">
        <f>'14 družstiev Pretek č.6'!$B$17</f>
        <v>Sabinov</v>
      </c>
      <c r="AE34">
        <v>7</v>
      </c>
      <c r="AF34" t="e">
        <f t="shared" si="14"/>
        <v>#N/A</v>
      </c>
      <c r="AG34" t="e">
        <f t="shared" si="15"/>
        <v>#N/A</v>
      </c>
    </row>
    <row r="35" spans="1:33" x14ac:dyDescent="0.25">
      <c r="A35">
        <f>'14 družstiev Pretek č.6'!C20</f>
        <v>0</v>
      </c>
      <c r="B35">
        <f>'14 družstiev Pretek č.6'!C19</f>
        <v>0</v>
      </c>
      <c r="C35" t="str">
        <f>'14 družstiev Pretek č.6'!$B$19</f>
        <v>Spišská Nová Ves                      Spiš fish</v>
      </c>
      <c r="D35">
        <v>8</v>
      </c>
      <c r="E35" t="e">
        <f t="shared" si="8"/>
        <v>#N/A</v>
      </c>
      <c r="F35" t="e">
        <f t="shared" si="9"/>
        <v>#N/A</v>
      </c>
      <c r="J35">
        <f>'14 družstiev Pretek č.6'!F20</f>
        <v>0</v>
      </c>
      <c r="K35">
        <f>'14 družstiev Pretek č.6'!F19</f>
        <v>0</v>
      </c>
      <c r="L35" t="str">
        <f>'14 družstiev Pretek č.6'!$B$19</f>
        <v>Spišská Nová Ves                      Spiš fish</v>
      </c>
      <c r="M35">
        <v>8</v>
      </c>
      <c r="N35" t="e">
        <f t="shared" si="10"/>
        <v>#N/A</v>
      </c>
      <c r="O35" t="e">
        <f t="shared" si="11"/>
        <v>#N/A</v>
      </c>
      <c r="S35">
        <f>'14 družstiev Pretek č.6'!I20</f>
        <v>0</v>
      </c>
      <c r="T35">
        <f>'14 družstiev Pretek č.6'!I19</f>
        <v>0</v>
      </c>
      <c r="U35" t="str">
        <f>'14 družstiev Pretek č.6'!$B$19</f>
        <v>Spišská Nová Ves                      Spiš fish</v>
      </c>
      <c r="V35">
        <v>8</v>
      </c>
      <c r="W35" t="e">
        <f t="shared" si="12"/>
        <v>#N/A</v>
      </c>
      <c r="X35" t="e">
        <f t="shared" si="13"/>
        <v>#N/A</v>
      </c>
      <c r="AB35">
        <f>'14 družstiev Pretek č.6'!L20</f>
        <v>0</v>
      </c>
      <c r="AC35">
        <f>'14 družstiev Pretek č.6'!L19</f>
        <v>0</v>
      </c>
      <c r="AD35" t="str">
        <f>'14 družstiev Pretek č.6'!$B$19</f>
        <v>Spišská Nová Ves                      Spiš fish</v>
      </c>
      <c r="AE35">
        <v>8</v>
      </c>
      <c r="AF35" t="e">
        <f t="shared" si="14"/>
        <v>#N/A</v>
      </c>
      <c r="AG35" t="e">
        <f t="shared" si="15"/>
        <v>#N/A</v>
      </c>
    </row>
    <row r="36" spans="1:33" x14ac:dyDescent="0.25">
      <c r="A36">
        <f>'14 družstiev Pretek č.6'!C22</f>
        <v>0</v>
      </c>
      <c r="B36">
        <f>'14 družstiev Pretek č.6'!C21</f>
        <v>0</v>
      </c>
      <c r="C36" t="str">
        <f>'14 družstiev Pretek č.6'!$B$21</f>
        <v>Šaľa                            Maver</v>
      </c>
      <c r="D36">
        <v>9</v>
      </c>
      <c r="E36" t="e">
        <f t="shared" si="8"/>
        <v>#N/A</v>
      </c>
      <c r="F36" t="e">
        <f t="shared" si="9"/>
        <v>#N/A</v>
      </c>
      <c r="J36">
        <f>'14 družstiev Pretek č.6'!F22</f>
        <v>0</v>
      </c>
      <c r="K36">
        <f>'14 družstiev Pretek č.6'!F21</f>
        <v>0</v>
      </c>
      <c r="L36" t="str">
        <f>'14 družstiev Pretek č.6'!$B$21</f>
        <v>Šaľa                            Maver</v>
      </c>
      <c r="M36">
        <v>9</v>
      </c>
      <c r="N36" t="e">
        <f t="shared" si="10"/>
        <v>#N/A</v>
      </c>
      <c r="O36" t="e">
        <f t="shared" si="11"/>
        <v>#N/A</v>
      </c>
      <c r="S36">
        <f>'14 družstiev Pretek č.6'!I22</f>
        <v>0</v>
      </c>
      <c r="T36">
        <f>'14 družstiev Pretek č.6'!I21</f>
        <v>0</v>
      </c>
      <c r="U36" t="str">
        <f>'14 družstiev Pretek č.6'!$B$21</f>
        <v>Šaľa                            Maver</v>
      </c>
      <c r="V36">
        <v>9</v>
      </c>
      <c r="W36" t="e">
        <f t="shared" si="12"/>
        <v>#N/A</v>
      </c>
      <c r="X36" t="e">
        <f t="shared" si="13"/>
        <v>#N/A</v>
      </c>
      <c r="AB36">
        <f>'14 družstiev Pretek č.6'!L22</f>
        <v>0</v>
      </c>
      <c r="AC36">
        <f>'14 družstiev Pretek č.6'!L21</f>
        <v>0</v>
      </c>
      <c r="AD36" t="str">
        <f>'14 družstiev Pretek č.6'!$B$21</f>
        <v>Šaľa                            Maver</v>
      </c>
      <c r="AE36">
        <v>9</v>
      </c>
      <c r="AF36" t="e">
        <f t="shared" si="14"/>
        <v>#N/A</v>
      </c>
      <c r="AG36" t="e">
        <f t="shared" si="15"/>
        <v>#N/A</v>
      </c>
    </row>
    <row r="37" spans="1:33" x14ac:dyDescent="0.25">
      <c r="A37">
        <f>'14 družstiev Pretek č.6'!C24</f>
        <v>0</v>
      </c>
      <c r="B37">
        <f>'14 družstiev Pretek č.6'!C23</f>
        <v>0</v>
      </c>
      <c r="C37" t="str">
        <f>'14 družstiev Pretek č.6'!$B$23</f>
        <v>Veľké Kapušany         Maros Mix Tubertíny</v>
      </c>
      <c r="D37">
        <v>10</v>
      </c>
      <c r="E37" t="e">
        <f t="shared" si="8"/>
        <v>#N/A</v>
      </c>
      <c r="F37" t="e">
        <f t="shared" si="9"/>
        <v>#N/A</v>
      </c>
      <c r="J37">
        <f>'14 družstiev Pretek č.6'!F24</f>
        <v>0</v>
      </c>
      <c r="K37">
        <f>'14 družstiev Pretek č.6'!F23</f>
        <v>0</v>
      </c>
      <c r="L37" t="str">
        <f>'14 družstiev Pretek č.6'!$B$23</f>
        <v>Veľké Kapušany         Maros Mix Tubertíny</v>
      </c>
      <c r="M37">
        <v>10</v>
      </c>
      <c r="N37" t="e">
        <f t="shared" si="10"/>
        <v>#N/A</v>
      </c>
      <c r="O37" t="e">
        <f t="shared" si="11"/>
        <v>#N/A</v>
      </c>
      <c r="S37">
        <f>'14 družstiev Pretek č.6'!I24</f>
        <v>0</v>
      </c>
      <c r="T37">
        <f>'14 družstiev Pretek č.6'!I23</f>
        <v>0</v>
      </c>
      <c r="U37" t="str">
        <f>'14 družstiev Pretek č.6'!$B$23</f>
        <v>Veľké Kapušany         Maros Mix Tubertíny</v>
      </c>
      <c r="V37">
        <v>10</v>
      </c>
      <c r="W37" t="e">
        <f t="shared" si="12"/>
        <v>#N/A</v>
      </c>
      <c r="X37" t="e">
        <f t="shared" si="13"/>
        <v>#N/A</v>
      </c>
      <c r="AB37">
        <f>'14 družstiev Pretek č.6'!L24</f>
        <v>0</v>
      </c>
      <c r="AC37">
        <f>'14 družstiev Pretek č.6'!L23</f>
        <v>0</v>
      </c>
      <c r="AD37" t="str">
        <f>'14 družstiev Pretek č.6'!$B$23</f>
        <v>Veľké Kapušany         Maros Mix Tubertíny</v>
      </c>
      <c r="AE37">
        <v>10</v>
      </c>
      <c r="AF37" t="e">
        <f t="shared" si="14"/>
        <v>#N/A</v>
      </c>
      <c r="AG37" t="e">
        <f t="shared" si="15"/>
        <v>#N/A</v>
      </c>
    </row>
    <row r="38" spans="1:33" x14ac:dyDescent="0.25">
      <c r="A38">
        <f>'14 družstiev Pretek č.6'!C26</f>
        <v>0</v>
      </c>
      <c r="B38">
        <f>'14 družstiev Pretek č.6'!C25</f>
        <v>0</v>
      </c>
      <c r="C38" t="str">
        <f>'14 družstiev Pretek č.6'!$B$25</f>
        <v>Veľký Krtíš</v>
      </c>
      <c r="D38">
        <v>11</v>
      </c>
      <c r="E38" t="e">
        <f t="shared" si="8"/>
        <v>#N/A</v>
      </c>
      <c r="F38" t="e">
        <f t="shared" si="9"/>
        <v>#N/A</v>
      </c>
      <c r="J38">
        <f>'14 družstiev Pretek č.6'!F26</f>
        <v>0</v>
      </c>
      <c r="K38">
        <f>'14 družstiev Pretek č.6'!F25</f>
        <v>0</v>
      </c>
      <c r="L38" t="str">
        <f>'14 družstiev Pretek č.6'!$B$25</f>
        <v>Veľký Krtíš</v>
      </c>
      <c r="M38">
        <v>11</v>
      </c>
      <c r="N38" t="e">
        <f t="shared" si="10"/>
        <v>#N/A</v>
      </c>
      <c r="O38" t="e">
        <f t="shared" si="11"/>
        <v>#N/A</v>
      </c>
      <c r="S38">
        <f>'14 družstiev Pretek č.6'!I26</f>
        <v>0</v>
      </c>
      <c r="T38">
        <f>'14 družstiev Pretek č.6'!I25</f>
        <v>0</v>
      </c>
      <c r="U38" t="str">
        <f>'14 družstiev Pretek č.6'!$B$25</f>
        <v>Veľký Krtíš</v>
      </c>
      <c r="V38">
        <v>11</v>
      </c>
      <c r="W38" t="e">
        <f t="shared" si="12"/>
        <v>#N/A</v>
      </c>
      <c r="X38" t="e">
        <f t="shared" si="13"/>
        <v>#N/A</v>
      </c>
      <c r="AB38">
        <f>'14 družstiev Pretek č.6'!L26</f>
        <v>0</v>
      </c>
      <c r="AC38">
        <f>'14 družstiev Pretek č.6'!L25</f>
        <v>0</v>
      </c>
      <c r="AD38" t="str">
        <f>'14 družstiev Pretek č.6'!$B$25</f>
        <v>Veľký Krtíš</v>
      </c>
      <c r="AE38">
        <v>11</v>
      </c>
      <c r="AF38" t="e">
        <f t="shared" si="14"/>
        <v>#N/A</v>
      </c>
      <c r="AG38" t="e">
        <f t="shared" si="15"/>
        <v>#N/A</v>
      </c>
    </row>
    <row r="39" spans="1:33" x14ac:dyDescent="0.25">
      <c r="A39">
        <f>'14 družstiev Pretek č.6'!C28</f>
        <v>0</v>
      </c>
      <c r="B39">
        <f>'14 družstiev Pretek č.6'!C27</f>
        <v>0</v>
      </c>
      <c r="C39" t="str">
        <f>'14 družstiev Pretek č.6'!$B$27</f>
        <v xml:space="preserve">Zvolen </v>
      </c>
      <c r="D39">
        <v>12</v>
      </c>
      <c r="E39" t="e">
        <f t="shared" si="8"/>
        <v>#N/A</v>
      </c>
      <c r="F39" t="e">
        <f t="shared" si="9"/>
        <v>#N/A</v>
      </c>
      <c r="J39">
        <f>'14 družstiev Pretek č.6'!F28</f>
        <v>0</v>
      </c>
      <c r="K39">
        <f>'14 družstiev Pretek č.6'!F27</f>
        <v>0</v>
      </c>
      <c r="L39" t="str">
        <f>'14 družstiev Pretek č.6'!$B$27</f>
        <v xml:space="preserve">Zvolen </v>
      </c>
      <c r="M39">
        <v>12</v>
      </c>
      <c r="N39" t="e">
        <f t="shared" si="10"/>
        <v>#N/A</v>
      </c>
      <c r="O39" t="e">
        <f t="shared" si="11"/>
        <v>#N/A</v>
      </c>
      <c r="S39">
        <f>'14 družstiev Pretek č.6'!I28</f>
        <v>0</v>
      </c>
      <c r="T39">
        <f>'14 družstiev Pretek č.6'!I27</f>
        <v>0</v>
      </c>
      <c r="U39" t="str">
        <f>'14 družstiev Pretek č.6'!$B$27</f>
        <v xml:space="preserve">Zvolen </v>
      </c>
      <c r="V39">
        <v>12</v>
      </c>
      <c r="W39" t="e">
        <f t="shared" si="12"/>
        <v>#N/A</v>
      </c>
      <c r="X39" t="e">
        <f t="shared" si="13"/>
        <v>#N/A</v>
      </c>
      <c r="AB39">
        <f>'14 družstiev Pretek č.6'!L28</f>
        <v>0</v>
      </c>
      <c r="AC39">
        <f>'14 družstiev Pretek č.6'!L27</f>
        <v>0</v>
      </c>
      <c r="AD39" t="str">
        <f>'14 družstiev Pretek č.6'!$B$27</f>
        <v xml:space="preserve">Zvolen </v>
      </c>
      <c r="AE39">
        <v>12</v>
      </c>
      <c r="AF39" t="e">
        <f t="shared" si="14"/>
        <v>#N/A</v>
      </c>
      <c r="AG39" t="e">
        <f t="shared" si="15"/>
        <v>#N/A</v>
      </c>
    </row>
    <row r="40" spans="1:33" x14ac:dyDescent="0.25">
      <c r="A40">
        <f>'14 družstiev Pretek č.6'!C30</f>
        <v>0</v>
      </c>
      <c r="B40">
        <f>'14 družstiev Pretek č.6'!C29</f>
        <v>0</v>
      </c>
      <c r="C40" t="str">
        <f>'14 družstiev Pretek č.6'!$B$29</f>
        <v>Žilina                          Vagón klub</v>
      </c>
      <c r="D40">
        <v>13</v>
      </c>
      <c r="E40" t="e">
        <f t="shared" si="8"/>
        <v>#N/A</v>
      </c>
      <c r="F40" t="e">
        <f t="shared" si="9"/>
        <v>#N/A</v>
      </c>
      <c r="J40">
        <f>'14 družstiev Pretek č.6'!F30</f>
        <v>0</v>
      </c>
      <c r="K40">
        <f>'14 družstiev Pretek č.6'!F29</f>
        <v>0</v>
      </c>
      <c r="L40" t="str">
        <f>'14 družstiev Pretek č.6'!$B$29</f>
        <v>Žilina                          Vagón klub</v>
      </c>
      <c r="M40">
        <v>13</v>
      </c>
      <c r="N40" t="e">
        <f t="shared" si="10"/>
        <v>#N/A</v>
      </c>
      <c r="O40" t="e">
        <f t="shared" si="11"/>
        <v>#N/A</v>
      </c>
      <c r="S40">
        <f>'14 družstiev Pretek č.6'!I30</f>
        <v>0</v>
      </c>
      <c r="T40">
        <f>'14 družstiev Pretek č.6'!I29</f>
        <v>0</v>
      </c>
      <c r="U40" t="str">
        <f>'14 družstiev Pretek č.6'!$B$29</f>
        <v>Žilina                          Vagón klub</v>
      </c>
      <c r="V40">
        <v>13</v>
      </c>
      <c r="W40" t="e">
        <f t="shared" si="12"/>
        <v>#N/A</v>
      </c>
      <c r="X40" t="e">
        <f t="shared" si="13"/>
        <v>#N/A</v>
      </c>
      <c r="AB40">
        <f>'14 družstiev Pretek č.6'!L30</f>
        <v>0</v>
      </c>
      <c r="AC40">
        <f>'14 družstiev Pretek č.6'!L29</f>
        <v>0</v>
      </c>
      <c r="AD40" t="str">
        <f>'14 družstiev Pretek č.6'!$B$29</f>
        <v>Žilina                          Vagón klub</v>
      </c>
      <c r="AE40">
        <v>13</v>
      </c>
      <c r="AF40" t="e">
        <f t="shared" si="14"/>
        <v>#N/A</v>
      </c>
      <c r="AG40" t="e">
        <f t="shared" si="15"/>
        <v>#N/A</v>
      </c>
    </row>
    <row r="41" spans="1:33" x14ac:dyDescent="0.25">
      <c r="A41">
        <f>'14 družstiev Pretek č.6'!C32</f>
        <v>0</v>
      </c>
      <c r="B41">
        <f>'14 družstiev Pretek č.6'!C31</f>
        <v>0</v>
      </c>
      <c r="C41" t="str">
        <f>'14 družstiev Pretek č.6'!$B$31</f>
        <v>Bánovce nad Bebravou Drym Tim</v>
      </c>
      <c r="D41">
        <v>14</v>
      </c>
      <c r="E41" t="e">
        <f t="shared" si="8"/>
        <v>#N/A</v>
      </c>
      <c r="F41" t="e">
        <f t="shared" si="9"/>
        <v>#N/A</v>
      </c>
      <c r="J41">
        <f>'14 družstiev Pretek č.6'!F32</f>
        <v>0</v>
      </c>
      <c r="K41">
        <f>'14 družstiev Pretek č.6'!F31</f>
        <v>0</v>
      </c>
      <c r="L41" t="str">
        <f>'14 družstiev Pretek č.6'!$B$31</f>
        <v>Bánovce nad Bebravou Drym Tim</v>
      </c>
      <c r="M41">
        <v>14</v>
      </c>
      <c r="N41" t="e">
        <f t="shared" si="10"/>
        <v>#N/A</v>
      </c>
      <c r="O41" t="e">
        <f t="shared" si="11"/>
        <v>#N/A</v>
      </c>
      <c r="S41">
        <f>'14 družstiev Pretek č.6'!I32</f>
        <v>0</v>
      </c>
      <c r="T41">
        <f>'14 družstiev Pretek č.6'!I31</f>
        <v>0</v>
      </c>
      <c r="U41" t="str">
        <f>'14 družstiev Pretek č.6'!$B$31</f>
        <v>Bánovce nad Bebravou Drym Tim</v>
      </c>
      <c r="V41">
        <v>14</v>
      </c>
      <c r="W41" t="e">
        <f t="shared" si="12"/>
        <v>#N/A</v>
      </c>
      <c r="X41" t="e">
        <f t="shared" si="13"/>
        <v>#N/A</v>
      </c>
      <c r="AB41">
        <f>'14 družstiev Pretek č.6'!L32</f>
        <v>0</v>
      </c>
      <c r="AC41">
        <f>'14 družstiev Pretek č.6'!L31</f>
        <v>0</v>
      </c>
      <c r="AD41" t="str">
        <f>'14 družstiev Pretek č.6'!$B$31</f>
        <v>Bánovce nad Bebravou Drym Tim</v>
      </c>
      <c r="AE41">
        <v>14</v>
      </c>
      <c r="AF41" t="e">
        <f t="shared" si="14"/>
        <v>#N/A</v>
      </c>
      <c r="AG41" t="e">
        <f t="shared" si="15"/>
        <v>#N/A</v>
      </c>
    </row>
    <row r="42" spans="1:33" hidden="1" x14ac:dyDescent="0.25">
      <c r="A42">
        <f>'14 družstiev Pretek č.6'!C34</f>
        <v>15</v>
      </c>
      <c r="B42" t="str">
        <f>'14 družstiev Pretek č.6'!C33</f>
        <v>aa</v>
      </c>
      <c r="C42" t="str">
        <f>'14 družstiev Pretek č.6'!$B$33</f>
        <v>Jednotlivci I</v>
      </c>
      <c r="D42">
        <v>15</v>
      </c>
      <c r="E42" t="str">
        <f t="shared" si="8"/>
        <v>aa</v>
      </c>
      <c r="F42" t="str">
        <f t="shared" si="9"/>
        <v>Jednotlivci I</v>
      </c>
      <c r="J42">
        <f>'14 družstiev Pretek č.6'!F34</f>
        <v>15</v>
      </c>
      <c r="K42" t="str">
        <f>'14 družstiev Pretek č.6'!F33</f>
        <v>ab</v>
      </c>
      <c r="L42" t="str">
        <f>'14 družstiev Pretek č.6'!$B$33</f>
        <v>Jednotlivci I</v>
      </c>
      <c r="M42">
        <v>15</v>
      </c>
      <c r="N42" t="str">
        <f t="shared" si="10"/>
        <v>ab</v>
      </c>
      <c r="O42" t="str">
        <f t="shared" si="11"/>
        <v>Jednotlivci I</v>
      </c>
      <c r="S42">
        <f>'14 družstiev Pretek č.6'!I34</f>
        <v>15</v>
      </c>
      <c r="T42" t="str">
        <f>'14 družstiev Pretek č.6'!I33</f>
        <v>ac</v>
      </c>
      <c r="U42" t="str">
        <f>'14 družstiev Pretek č.6'!$B$33</f>
        <v>Jednotlivci I</v>
      </c>
      <c r="V42">
        <v>15</v>
      </c>
      <c r="W42" t="str">
        <f t="shared" si="12"/>
        <v>ac</v>
      </c>
      <c r="X42" t="str">
        <f t="shared" si="13"/>
        <v>Jednotlivci I</v>
      </c>
      <c r="AB42">
        <f>'14 družstiev Pretek č.6'!L34</f>
        <v>15</v>
      </c>
      <c r="AC42" t="str">
        <f>'14 družstiev Pretek č.6'!L33</f>
        <v>ad</v>
      </c>
      <c r="AD42" t="str">
        <f>'14 družstiev Pretek č.6'!$B$33</f>
        <v>Jednotlivci I</v>
      </c>
      <c r="AE42">
        <v>15</v>
      </c>
      <c r="AF42" t="str">
        <f t="shared" si="14"/>
        <v>ad</v>
      </c>
      <c r="AG42" t="str">
        <f t="shared" si="15"/>
        <v>Jednotlivci I</v>
      </c>
    </row>
    <row r="43" spans="1:33" hidden="1" x14ac:dyDescent="0.25">
      <c r="A43">
        <f>'14 družstiev Pretek č.6'!C36</f>
        <v>16</v>
      </c>
      <c r="B43" t="str">
        <f>'14 družstiev Pretek č.6'!C35</f>
        <v>ba</v>
      </c>
      <c r="C43" t="str">
        <f>'14 družstiev Pretek č.6'!$B$35</f>
        <v>Jednotlivci II</v>
      </c>
      <c r="D43">
        <v>16</v>
      </c>
      <c r="E43" t="str">
        <f t="shared" si="8"/>
        <v>ba</v>
      </c>
      <c r="F43" t="str">
        <f t="shared" si="9"/>
        <v>Jednotlivci II</v>
      </c>
      <c r="J43">
        <f>'14 družstiev Pretek č.6'!F36</f>
        <v>16</v>
      </c>
      <c r="K43" t="str">
        <f>'14 družstiev Pretek č.6'!F35</f>
        <v>bb</v>
      </c>
      <c r="L43" t="str">
        <f>'14 družstiev Pretek č.6'!$B$35</f>
        <v>Jednotlivci II</v>
      </c>
      <c r="M43">
        <v>16</v>
      </c>
      <c r="N43" t="str">
        <f t="shared" si="10"/>
        <v>bb</v>
      </c>
      <c r="O43" t="str">
        <f t="shared" si="11"/>
        <v>Jednotlivci II</v>
      </c>
      <c r="S43">
        <f>'14 družstiev Pretek č.6'!I36</f>
        <v>16</v>
      </c>
      <c r="T43" t="str">
        <f>'14 družstiev Pretek č.6'!I35</f>
        <v>bc</v>
      </c>
      <c r="U43" t="str">
        <f>'14 družstiev Pretek č.6'!$B$35</f>
        <v>Jednotlivci II</v>
      </c>
      <c r="V43">
        <v>16</v>
      </c>
      <c r="W43" t="str">
        <f t="shared" si="12"/>
        <v>bc</v>
      </c>
      <c r="X43" t="str">
        <f t="shared" si="13"/>
        <v>Jednotlivci II</v>
      </c>
      <c r="AB43">
        <f>'14 družstiev Pretek č.6'!L36</f>
        <v>16</v>
      </c>
      <c r="AC43" t="str">
        <f>'14 družstiev Pretek č.6'!L35</f>
        <v>bd</v>
      </c>
      <c r="AD43" t="str">
        <f>'14 družstiev Pretek č.6'!$B$35</f>
        <v>Jednotlivci II</v>
      </c>
      <c r="AE43">
        <v>16</v>
      </c>
      <c r="AF43" t="str">
        <f t="shared" si="14"/>
        <v>bd</v>
      </c>
      <c r="AG43" t="str">
        <f t="shared" si="15"/>
        <v>Jednotlivci II</v>
      </c>
    </row>
    <row r="44" spans="1:33" hidden="1" x14ac:dyDescent="0.25">
      <c r="A44">
        <f>'14 družstiev Pretek č.6'!C38</f>
        <v>17</v>
      </c>
      <c r="B44" t="str">
        <f>'14 družstiev Pretek č.6'!C37</f>
        <v>ca</v>
      </c>
      <c r="C44" t="str">
        <f>'14 družstiev Pretek č.6'!$B$37</f>
        <v>Jednotlivci III</v>
      </c>
      <c r="D44">
        <v>17</v>
      </c>
      <c r="E44" t="str">
        <f t="shared" si="8"/>
        <v>ca</v>
      </c>
      <c r="F44" t="str">
        <f t="shared" si="9"/>
        <v>Jednotlivci III</v>
      </c>
      <c r="J44">
        <f>'14 družstiev Pretek č.6'!F38</f>
        <v>17</v>
      </c>
      <c r="K44" t="str">
        <f>'14 družstiev Pretek č.6'!F37</f>
        <v>cb</v>
      </c>
      <c r="L44" t="str">
        <f>'14 družstiev Pretek č.6'!$B$37</f>
        <v>Jednotlivci III</v>
      </c>
      <c r="M44">
        <v>17</v>
      </c>
      <c r="N44" t="str">
        <f t="shared" si="10"/>
        <v>cb</v>
      </c>
      <c r="O44" t="str">
        <f t="shared" si="11"/>
        <v>Jednotlivci III</v>
      </c>
      <c r="S44">
        <f>'14 družstiev Pretek č.6'!I38</f>
        <v>17</v>
      </c>
      <c r="T44" t="str">
        <f>'14 družstiev Pretek č.6'!I37</f>
        <v>cc</v>
      </c>
      <c r="U44" t="str">
        <f>'14 družstiev Pretek č.6'!$B$37</f>
        <v>Jednotlivci III</v>
      </c>
      <c r="V44">
        <v>17</v>
      </c>
      <c r="W44" t="str">
        <f t="shared" si="12"/>
        <v>cc</v>
      </c>
      <c r="X44" t="str">
        <f t="shared" si="13"/>
        <v>Jednotlivci III</v>
      </c>
      <c r="AB44">
        <f>'14 družstiev Pretek č.6'!L38</f>
        <v>17</v>
      </c>
      <c r="AC44" t="str">
        <f>'14 družstiev Pretek č.6'!L37</f>
        <v>cd</v>
      </c>
      <c r="AD44" t="str">
        <f>'14 družstiev Pretek č.6'!$B$37</f>
        <v>Jednotlivci III</v>
      </c>
      <c r="AE44">
        <v>17</v>
      </c>
      <c r="AF44" t="str">
        <f t="shared" si="14"/>
        <v>cd</v>
      </c>
      <c r="AG44" t="str">
        <f t="shared" si="15"/>
        <v>Jednotlivci III</v>
      </c>
    </row>
  </sheetData>
  <mergeCells count="104">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 ref="B4:C4"/>
    <mergeCell ref="K4:L4"/>
    <mergeCell ref="T4:U4"/>
    <mergeCell ref="AC4:AD4"/>
    <mergeCell ref="B5:C5"/>
    <mergeCell ref="K5:L5"/>
    <mergeCell ref="T5:U5"/>
    <mergeCell ref="AC5:AD5"/>
    <mergeCell ref="AC2:AE2"/>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s>
  <pageMargins left="0.7" right="0.7" top="0.75" bottom="0.75" header="0.3" footer="0.3"/>
  <pageSetup paperSize="9" scale="65" orientation="portrait" horizontalDpi="4294967293" verticalDpi="4294967293" r:id="rId1"/>
  <colBreaks count="2" manualBreakCount="2">
    <brk id="8" max="23" man="1"/>
    <brk id="17" max="23"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9"/>
  <dimension ref="A4:S72"/>
  <sheetViews>
    <sheetView workbookViewId="0">
      <selection activeCell="S17" sqref="S17"/>
    </sheetView>
  </sheetViews>
  <sheetFormatPr defaultRowHeight="13.2" x14ac:dyDescent="0.25"/>
  <cols>
    <col min="1" max="1" width="32" customWidth="1"/>
    <col min="5" max="5" width="15.109375" bestFit="1" customWidth="1"/>
    <col min="6" max="6" width="3" bestFit="1" customWidth="1"/>
    <col min="12" max="12" width="17.6640625" bestFit="1" customWidth="1"/>
  </cols>
  <sheetData>
    <row r="4" spans="1:19" x14ac:dyDescent="0.25">
      <c r="M4" t="s">
        <v>136</v>
      </c>
      <c r="N4" t="s">
        <v>136</v>
      </c>
      <c r="O4" t="s">
        <v>137</v>
      </c>
      <c r="P4" t="s">
        <v>137</v>
      </c>
    </row>
    <row r="5" spans="1:19" x14ac:dyDescent="0.25">
      <c r="A5" t="e">
        <f>#REF!</f>
        <v>#REF!</v>
      </c>
      <c r="B5" t="e">
        <f>#REF!</f>
        <v>#REF!</v>
      </c>
      <c r="C5" t="e">
        <f>#REF!</f>
        <v>#REF!</v>
      </c>
      <c r="L5" t="e">
        <f>A5</f>
        <v>#REF!</v>
      </c>
      <c r="M5" t="e">
        <f>VLOOKUP($L5,$A$5:$C$72,COLUMN($B$5:$B$72),0)</f>
        <v>#REF!</v>
      </c>
      <c r="N5" t="e">
        <f>VLOOKUP($L5,$A$5:$C$72,COLUMN($C$5:$C$72),0)</f>
        <v>#REF!</v>
      </c>
      <c r="O5" t="e">
        <f>VLOOKUP($L5,Sheet1!$A$5:$C$72,COLUMN(Sheet1!$B$5:$B$72),0)</f>
        <v>#REF!</v>
      </c>
      <c r="P5" t="e">
        <f>VLOOKUP($L5,Sheet1!$A$5:$C$72,COLUMN(Sheet1!$C$5:$C$72),0)</f>
        <v>#REF!</v>
      </c>
      <c r="R5" t="e">
        <f>O5+M5</f>
        <v>#REF!</v>
      </c>
      <c r="S5" t="e">
        <f>N5+P5</f>
        <v>#REF!</v>
      </c>
    </row>
    <row r="6" spans="1:19" x14ac:dyDescent="0.25">
      <c r="A6" t="e">
        <f>#REF!</f>
        <v>#REF!</v>
      </c>
      <c r="B6" t="e">
        <f>#REF!</f>
        <v>#REF!</v>
      </c>
      <c r="C6" t="e">
        <f>#REF!</f>
        <v>#REF!</v>
      </c>
      <c r="L6" t="e">
        <f t="shared" ref="L6:L69" si="0">A6</f>
        <v>#REF!</v>
      </c>
      <c r="M6" t="e">
        <f t="shared" ref="M6:M69" si="1">VLOOKUP($L6,$A$5:$C$72,COLUMN($B$5:$B$72),0)</f>
        <v>#REF!</v>
      </c>
      <c r="N6" t="e">
        <f t="shared" ref="N6:N69" si="2">VLOOKUP($L6,$A$5:$C$72,COLUMN($C$5:$C$72),0)</f>
        <v>#REF!</v>
      </c>
      <c r="O6" t="e">
        <f>VLOOKUP($L6,Sheet1!$A$5:$C$72,COLUMN(Sheet1!$B$5:$B$72),0)</f>
        <v>#REF!</v>
      </c>
      <c r="P6" t="e">
        <f>VLOOKUP($L6,Sheet1!$A$5:$C$72,COLUMN(Sheet1!$C$5:$C$72),0)</f>
        <v>#REF!</v>
      </c>
      <c r="R6" t="e">
        <f t="shared" ref="R6:R69" si="3">O6+M6</f>
        <v>#REF!</v>
      </c>
      <c r="S6" t="e">
        <f t="shared" ref="S6:S69" si="4">N6+P6</f>
        <v>#REF!</v>
      </c>
    </row>
    <row r="7" spans="1:19" x14ac:dyDescent="0.25">
      <c r="A7" t="e">
        <f>#REF!</f>
        <v>#REF!</v>
      </c>
      <c r="B7" t="e">
        <f>#REF!</f>
        <v>#REF!</v>
      </c>
      <c r="C7" t="e">
        <f>#REF!</f>
        <v>#REF!</v>
      </c>
      <c r="L7" t="e">
        <f t="shared" si="0"/>
        <v>#REF!</v>
      </c>
      <c r="M7" t="e">
        <f t="shared" si="1"/>
        <v>#REF!</v>
      </c>
      <c r="N7" t="e">
        <f t="shared" si="2"/>
        <v>#REF!</v>
      </c>
      <c r="O7" t="e">
        <f>VLOOKUP($L7,Sheet1!$A$5:$C$72,COLUMN(Sheet1!$B$5:$B$72),0)</f>
        <v>#REF!</v>
      </c>
      <c r="P7" t="e">
        <f>VLOOKUP($L7,Sheet1!$A$5:$C$72,COLUMN(Sheet1!$C$5:$C$72),0)</f>
        <v>#REF!</v>
      </c>
      <c r="R7" t="e">
        <f t="shared" si="3"/>
        <v>#REF!</v>
      </c>
      <c r="S7" t="e">
        <f t="shared" si="4"/>
        <v>#REF!</v>
      </c>
    </row>
    <row r="8" spans="1:19" x14ac:dyDescent="0.25">
      <c r="A8" t="e">
        <f>#REF!</f>
        <v>#REF!</v>
      </c>
      <c r="B8" t="e">
        <f>#REF!</f>
        <v>#REF!</v>
      </c>
      <c r="C8" t="e">
        <f>#REF!</f>
        <v>#REF!</v>
      </c>
      <c r="L8" t="e">
        <f t="shared" si="0"/>
        <v>#REF!</v>
      </c>
      <c r="M8" t="e">
        <f t="shared" si="1"/>
        <v>#REF!</v>
      </c>
      <c r="N8" t="e">
        <f t="shared" si="2"/>
        <v>#REF!</v>
      </c>
      <c r="O8" t="e">
        <f>VLOOKUP($L8,Sheet1!$A$5:$C$72,COLUMN(Sheet1!$B$5:$B$72),0)</f>
        <v>#REF!</v>
      </c>
      <c r="P8" t="e">
        <f>VLOOKUP($L8,Sheet1!$A$5:$C$72,COLUMN(Sheet1!$C$5:$C$72),0)</f>
        <v>#REF!</v>
      </c>
      <c r="R8" t="e">
        <f t="shared" si="3"/>
        <v>#REF!</v>
      </c>
      <c r="S8" t="e">
        <f t="shared" si="4"/>
        <v>#REF!</v>
      </c>
    </row>
    <row r="9" spans="1:19" x14ac:dyDescent="0.25">
      <c r="A9" t="e">
        <f>#REF!</f>
        <v>#REF!</v>
      </c>
      <c r="B9" t="e">
        <f>#REF!</f>
        <v>#REF!</v>
      </c>
      <c r="C9" t="e">
        <f>#REF!</f>
        <v>#REF!</v>
      </c>
      <c r="L9" t="e">
        <f t="shared" si="0"/>
        <v>#REF!</v>
      </c>
      <c r="M9" t="e">
        <f t="shared" si="1"/>
        <v>#REF!</v>
      </c>
      <c r="N9" t="e">
        <f t="shared" si="2"/>
        <v>#REF!</v>
      </c>
      <c r="O9" t="e">
        <f>VLOOKUP($L9,Sheet1!$A$5:$C$72,COLUMN(Sheet1!$B$5:$B$72),0)</f>
        <v>#REF!</v>
      </c>
      <c r="P9" t="e">
        <f>VLOOKUP($L9,Sheet1!$A$5:$C$72,COLUMN(Sheet1!$C$5:$C$72),0)</f>
        <v>#REF!</v>
      </c>
      <c r="R9" t="e">
        <f t="shared" si="3"/>
        <v>#REF!</v>
      </c>
      <c r="S9" t="e">
        <f t="shared" si="4"/>
        <v>#REF!</v>
      </c>
    </row>
    <row r="10" spans="1:19" x14ac:dyDescent="0.25">
      <c r="A10" t="e">
        <f>#REF!</f>
        <v>#REF!</v>
      </c>
      <c r="B10" t="e">
        <f>#REF!</f>
        <v>#REF!</v>
      </c>
      <c r="C10" t="e">
        <f>#REF!</f>
        <v>#REF!</v>
      </c>
      <c r="L10" t="e">
        <f t="shared" si="0"/>
        <v>#REF!</v>
      </c>
      <c r="M10" t="e">
        <f t="shared" si="1"/>
        <v>#REF!</v>
      </c>
      <c r="N10" t="e">
        <f t="shared" si="2"/>
        <v>#REF!</v>
      </c>
      <c r="O10" t="e">
        <f>VLOOKUP($L10,Sheet1!$A$5:$C$72,COLUMN(Sheet1!$B$5:$B$72),0)</f>
        <v>#REF!</v>
      </c>
      <c r="P10" t="e">
        <f>VLOOKUP($L10,Sheet1!$A$5:$C$72,COLUMN(Sheet1!$C$5:$C$72),0)</f>
        <v>#REF!</v>
      </c>
      <c r="R10" t="e">
        <f t="shared" si="3"/>
        <v>#REF!</v>
      </c>
      <c r="S10" t="e">
        <f t="shared" si="4"/>
        <v>#REF!</v>
      </c>
    </row>
    <row r="11" spans="1:19" x14ac:dyDescent="0.25">
      <c r="A11" t="e">
        <f>#REF!</f>
        <v>#REF!</v>
      </c>
      <c r="B11" t="e">
        <f>#REF!</f>
        <v>#REF!</v>
      </c>
      <c r="C11" t="e">
        <f>#REF!</f>
        <v>#REF!</v>
      </c>
      <c r="L11" t="e">
        <f t="shared" si="0"/>
        <v>#REF!</v>
      </c>
      <c r="M11" t="e">
        <f t="shared" si="1"/>
        <v>#REF!</v>
      </c>
      <c r="N11" t="e">
        <f t="shared" si="2"/>
        <v>#REF!</v>
      </c>
      <c r="O11" t="e">
        <f>VLOOKUP($L11,Sheet1!$A$5:$C$72,COLUMN(Sheet1!$B$5:$B$72),0)</f>
        <v>#REF!</v>
      </c>
      <c r="P11" t="e">
        <f>VLOOKUP($L11,Sheet1!$A$5:$C$72,COLUMN(Sheet1!$C$5:$C$72),0)</f>
        <v>#REF!</v>
      </c>
      <c r="R11" t="e">
        <f t="shared" si="3"/>
        <v>#REF!</v>
      </c>
      <c r="S11" t="e">
        <f t="shared" si="4"/>
        <v>#REF!</v>
      </c>
    </row>
    <row r="12" spans="1:19" x14ac:dyDescent="0.25">
      <c r="A12" t="e">
        <f>#REF!</f>
        <v>#REF!</v>
      </c>
      <c r="B12" t="e">
        <f>#REF!</f>
        <v>#REF!</v>
      </c>
      <c r="C12" t="e">
        <f>#REF!</f>
        <v>#REF!</v>
      </c>
      <c r="L12" t="e">
        <f t="shared" si="0"/>
        <v>#REF!</v>
      </c>
      <c r="M12" t="e">
        <f t="shared" si="1"/>
        <v>#REF!</v>
      </c>
      <c r="N12" t="e">
        <f t="shared" si="2"/>
        <v>#REF!</v>
      </c>
      <c r="O12" t="e">
        <f>VLOOKUP($L12,Sheet1!$A$5:$C$72,COLUMN(Sheet1!$B$5:$B$72),0)</f>
        <v>#REF!</v>
      </c>
      <c r="P12" t="e">
        <f>VLOOKUP($L12,Sheet1!$A$5:$C$72,COLUMN(Sheet1!$C$5:$C$72),0)</f>
        <v>#REF!</v>
      </c>
      <c r="R12" t="e">
        <f t="shared" si="3"/>
        <v>#REF!</v>
      </c>
      <c r="S12" t="e">
        <f t="shared" si="4"/>
        <v>#REF!</v>
      </c>
    </row>
    <row r="13" spans="1:19" x14ac:dyDescent="0.25">
      <c r="A13" t="e">
        <f>#REF!</f>
        <v>#REF!</v>
      </c>
      <c r="B13" t="e">
        <f>#REF!</f>
        <v>#REF!</v>
      </c>
      <c r="C13" t="e">
        <f>#REF!</f>
        <v>#REF!</v>
      </c>
      <c r="L13" t="e">
        <f t="shared" si="0"/>
        <v>#REF!</v>
      </c>
      <c r="M13" t="e">
        <f t="shared" si="1"/>
        <v>#REF!</v>
      </c>
      <c r="N13" t="e">
        <f t="shared" si="2"/>
        <v>#REF!</v>
      </c>
      <c r="O13" t="e">
        <f>VLOOKUP($L13,Sheet1!$A$5:$C$72,COLUMN(Sheet1!$B$5:$B$72),0)</f>
        <v>#REF!</v>
      </c>
      <c r="P13" t="e">
        <f>VLOOKUP($L13,Sheet1!$A$5:$C$72,COLUMN(Sheet1!$C$5:$C$72),0)</f>
        <v>#REF!</v>
      </c>
      <c r="R13" t="e">
        <f t="shared" si="3"/>
        <v>#REF!</v>
      </c>
      <c r="S13" t="e">
        <f t="shared" si="4"/>
        <v>#REF!</v>
      </c>
    </row>
    <row r="14" spans="1:19" x14ac:dyDescent="0.25">
      <c r="A14" t="e">
        <f>#REF!</f>
        <v>#REF!</v>
      </c>
      <c r="B14" t="e">
        <f>#REF!</f>
        <v>#REF!</v>
      </c>
      <c r="C14" t="e">
        <f>#REF!</f>
        <v>#REF!</v>
      </c>
      <c r="L14" t="e">
        <f t="shared" si="0"/>
        <v>#REF!</v>
      </c>
      <c r="M14" t="e">
        <f t="shared" si="1"/>
        <v>#REF!</v>
      </c>
      <c r="N14" t="e">
        <f t="shared" si="2"/>
        <v>#REF!</v>
      </c>
      <c r="O14" t="e">
        <f>VLOOKUP($L14,Sheet1!$A$5:$C$72,COLUMN(Sheet1!$B$5:$B$72),0)</f>
        <v>#REF!</v>
      </c>
      <c r="P14" t="e">
        <f>VLOOKUP($L14,Sheet1!$A$5:$C$72,COLUMN(Sheet1!$C$5:$C$72),0)</f>
        <v>#REF!</v>
      </c>
      <c r="R14" t="e">
        <f t="shared" si="3"/>
        <v>#REF!</v>
      </c>
      <c r="S14" t="e">
        <f t="shared" si="4"/>
        <v>#REF!</v>
      </c>
    </row>
    <row r="15" spans="1:19" x14ac:dyDescent="0.25">
      <c r="A15" t="e">
        <f>#REF!</f>
        <v>#REF!</v>
      </c>
      <c r="B15" t="e">
        <f>#REF!</f>
        <v>#REF!</v>
      </c>
      <c r="C15" t="e">
        <f>#REF!</f>
        <v>#REF!</v>
      </c>
      <c r="L15" t="e">
        <f t="shared" si="0"/>
        <v>#REF!</v>
      </c>
      <c r="M15" t="e">
        <f t="shared" si="1"/>
        <v>#REF!</v>
      </c>
      <c r="N15" t="e">
        <f t="shared" si="2"/>
        <v>#REF!</v>
      </c>
      <c r="O15" t="e">
        <f>VLOOKUP($L15,Sheet1!$A$5:$C$72,COLUMN(Sheet1!$B$5:$B$72),0)</f>
        <v>#REF!</v>
      </c>
      <c r="P15" t="e">
        <f>VLOOKUP($L15,Sheet1!$A$5:$C$72,COLUMN(Sheet1!$C$5:$C$72),0)</f>
        <v>#REF!</v>
      </c>
      <c r="R15" t="e">
        <f t="shared" si="3"/>
        <v>#REF!</v>
      </c>
      <c r="S15" t="e">
        <f t="shared" si="4"/>
        <v>#REF!</v>
      </c>
    </row>
    <row r="16" spans="1:19" x14ac:dyDescent="0.25">
      <c r="A16" t="e">
        <f>#REF!</f>
        <v>#REF!</v>
      </c>
      <c r="B16" t="e">
        <f>#REF!</f>
        <v>#REF!</v>
      </c>
      <c r="C16" t="e">
        <f>#REF!</f>
        <v>#REF!</v>
      </c>
      <c r="L16" t="e">
        <f t="shared" si="0"/>
        <v>#REF!</v>
      </c>
      <c r="M16" t="e">
        <f t="shared" si="1"/>
        <v>#REF!</v>
      </c>
      <c r="N16" t="e">
        <f t="shared" si="2"/>
        <v>#REF!</v>
      </c>
      <c r="O16" t="e">
        <f>VLOOKUP($L16,Sheet1!$A$5:$C$72,COLUMN(Sheet1!$B$5:$B$72),0)</f>
        <v>#REF!</v>
      </c>
      <c r="P16" t="e">
        <f>VLOOKUP($L16,Sheet1!$A$5:$C$72,COLUMN(Sheet1!$C$5:$C$72),0)</f>
        <v>#REF!</v>
      </c>
      <c r="R16" t="e">
        <f t="shared" si="3"/>
        <v>#REF!</v>
      </c>
      <c r="S16" t="e">
        <f t="shared" si="4"/>
        <v>#REF!</v>
      </c>
    </row>
    <row r="17" spans="1:19" x14ac:dyDescent="0.25">
      <c r="A17" t="e">
        <f>#REF!</f>
        <v>#REF!</v>
      </c>
      <c r="B17" t="e">
        <f>#REF!</f>
        <v>#REF!</v>
      </c>
      <c r="C17" t="e">
        <f>#REF!</f>
        <v>#REF!</v>
      </c>
      <c r="L17" t="e">
        <f t="shared" si="0"/>
        <v>#REF!</v>
      </c>
      <c r="M17" t="e">
        <f t="shared" si="1"/>
        <v>#REF!</v>
      </c>
      <c r="N17" t="e">
        <f t="shared" si="2"/>
        <v>#REF!</v>
      </c>
      <c r="O17" t="e">
        <f>VLOOKUP($L17,Sheet1!$A$5:$C$72,COLUMN(Sheet1!$B$5:$B$72),0)</f>
        <v>#REF!</v>
      </c>
      <c r="P17" t="e">
        <f>VLOOKUP($L17,Sheet1!$A$5:$C$72,COLUMN(Sheet1!$C$5:$C$72),0)</f>
        <v>#REF!</v>
      </c>
      <c r="R17" t="e">
        <f t="shared" si="3"/>
        <v>#REF!</v>
      </c>
      <c r="S17" t="e">
        <f t="shared" si="4"/>
        <v>#REF!</v>
      </c>
    </row>
    <row r="18" spans="1:19" x14ac:dyDescent="0.25">
      <c r="A18" t="e">
        <f>#REF!</f>
        <v>#REF!</v>
      </c>
      <c r="B18" t="e">
        <f>#REF!</f>
        <v>#REF!</v>
      </c>
      <c r="C18" t="e">
        <f>#REF!</f>
        <v>#REF!</v>
      </c>
      <c r="L18" t="e">
        <f t="shared" si="0"/>
        <v>#REF!</v>
      </c>
      <c r="M18" t="e">
        <f t="shared" si="1"/>
        <v>#REF!</v>
      </c>
      <c r="N18" t="e">
        <f t="shared" si="2"/>
        <v>#REF!</v>
      </c>
      <c r="O18" t="e">
        <f>VLOOKUP($L18,Sheet1!$A$5:$C$72,COLUMN(Sheet1!$B$5:$B$72),0)</f>
        <v>#REF!</v>
      </c>
      <c r="P18" t="e">
        <f>VLOOKUP($L18,Sheet1!$A$5:$C$72,COLUMN(Sheet1!$C$5:$C$72),0)</f>
        <v>#REF!</v>
      </c>
      <c r="R18" t="e">
        <f t="shared" si="3"/>
        <v>#REF!</v>
      </c>
      <c r="S18" t="e">
        <f t="shared" si="4"/>
        <v>#REF!</v>
      </c>
    </row>
    <row r="19" spans="1:19" x14ac:dyDescent="0.25">
      <c r="A19" t="e">
        <f>#REF!</f>
        <v>#REF!</v>
      </c>
      <c r="B19" t="e">
        <f>#REF!</f>
        <v>#REF!</v>
      </c>
      <c r="C19" t="e">
        <f>#REF!</f>
        <v>#REF!</v>
      </c>
      <c r="L19" t="e">
        <f t="shared" si="0"/>
        <v>#REF!</v>
      </c>
      <c r="M19" t="e">
        <f t="shared" si="1"/>
        <v>#REF!</v>
      </c>
      <c r="N19" t="e">
        <f t="shared" si="2"/>
        <v>#REF!</v>
      </c>
      <c r="O19" t="e">
        <f>VLOOKUP($L19,Sheet1!$A$5:$C$72,COLUMN(Sheet1!$B$5:$B$72),0)</f>
        <v>#REF!</v>
      </c>
      <c r="P19" t="e">
        <f>VLOOKUP($L19,Sheet1!$A$5:$C$72,COLUMN(Sheet1!$C$5:$C$72),0)</f>
        <v>#REF!</v>
      </c>
      <c r="R19" t="e">
        <f t="shared" si="3"/>
        <v>#REF!</v>
      </c>
      <c r="S19" t="e">
        <f t="shared" si="4"/>
        <v>#REF!</v>
      </c>
    </row>
    <row r="20" spans="1:19" x14ac:dyDescent="0.25">
      <c r="A20" t="e">
        <f>#REF!</f>
        <v>#REF!</v>
      </c>
      <c r="B20" t="e">
        <f>#REF!</f>
        <v>#REF!</v>
      </c>
      <c r="C20" t="e">
        <f>#REF!</f>
        <v>#REF!</v>
      </c>
      <c r="L20" t="e">
        <f t="shared" si="0"/>
        <v>#REF!</v>
      </c>
      <c r="M20" t="e">
        <f t="shared" si="1"/>
        <v>#REF!</v>
      </c>
      <c r="N20" t="e">
        <f t="shared" si="2"/>
        <v>#REF!</v>
      </c>
      <c r="O20" t="e">
        <f>VLOOKUP($L20,Sheet1!$A$5:$C$72,COLUMN(Sheet1!$B$5:$B$72),0)</f>
        <v>#REF!</v>
      </c>
      <c r="P20" t="e">
        <f>VLOOKUP($L20,Sheet1!$A$5:$C$72,COLUMN(Sheet1!$C$5:$C$72),0)</f>
        <v>#REF!</v>
      </c>
      <c r="R20" t="e">
        <f t="shared" si="3"/>
        <v>#REF!</v>
      </c>
      <c r="S20" t="e">
        <f t="shared" si="4"/>
        <v>#REF!</v>
      </c>
    </row>
    <row r="21" spans="1:19" x14ac:dyDescent="0.25">
      <c r="A21" t="e">
        <f>#REF!</f>
        <v>#REF!</v>
      </c>
      <c r="B21" t="e">
        <f>#REF!</f>
        <v>#REF!</v>
      </c>
      <c r="C21" t="e">
        <f>#REF!</f>
        <v>#REF!</v>
      </c>
      <c r="L21" t="e">
        <f t="shared" si="0"/>
        <v>#REF!</v>
      </c>
      <c r="M21" t="e">
        <f t="shared" si="1"/>
        <v>#REF!</v>
      </c>
      <c r="N21" t="e">
        <f t="shared" si="2"/>
        <v>#REF!</v>
      </c>
      <c r="O21" t="e">
        <f>VLOOKUP($L21,Sheet1!$A$5:$C$72,COLUMN(Sheet1!$B$5:$B$72),0)</f>
        <v>#REF!</v>
      </c>
      <c r="P21" t="e">
        <f>VLOOKUP($L21,Sheet1!$A$5:$C$72,COLUMN(Sheet1!$C$5:$C$72),0)</f>
        <v>#REF!</v>
      </c>
      <c r="R21" t="e">
        <f t="shared" si="3"/>
        <v>#REF!</v>
      </c>
      <c r="S21" t="e">
        <f t="shared" si="4"/>
        <v>#REF!</v>
      </c>
    </row>
    <row r="22" spans="1:19" x14ac:dyDescent="0.25">
      <c r="A22" t="e">
        <f>#REF!</f>
        <v>#REF!</v>
      </c>
      <c r="B22" t="e">
        <f>#REF!</f>
        <v>#REF!</v>
      </c>
      <c r="C22" t="e">
        <f>#REF!</f>
        <v>#REF!</v>
      </c>
      <c r="L22" t="e">
        <f t="shared" si="0"/>
        <v>#REF!</v>
      </c>
      <c r="M22" t="e">
        <f t="shared" si="1"/>
        <v>#REF!</v>
      </c>
      <c r="N22" t="e">
        <f t="shared" si="2"/>
        <v>#REF!</v>
      </c>
      <c r="O22" t="e">
        <f>VLOOKUP($L22,Sheet1!$A$5:$C$72,COLUMN(Sheet1!$B$5:$B$72),0)</f>
        <v>#REF!</v>
      </c>
      <c r="P22" t="e">
        <f>VLOOKUP($L22,Sheet1!$A$5:$C$72,COLUMN(Sheet1!$C$5:$C$72),0)</f>
        <v>#REF!</v>
      </c>
      <c r="R22" t="e">
        <f t="shared" si="3"/>
        <v>#REF!</v>
      </c>
      <c r="S22" t="e">
        <f t="shared" si="4"/>
        <v>#REF!</v>
      </c>
    </row>
    <row r="23" spans="1:19" x14ac:dyDescent="0.25">
      <c r="A23" t="e">
        <f>#REF!</f>
        <v>#REF!</v>
      </c>
      <c r="B23" t="e">
        <f>#REF!</f>
        <v>#REF!</v>
      </c>
      <c r="C23" t="e">
        <f>#REF!</f>
        <v>#REF!</v>
      </c>
      <c r="L23" t="e">
        <f t="shared" si="0"/>
        <v>#REF!</v>
      </c>
      <c r="M23" t="e">
        <f t="shared" si="1"/>
        <v>#REF!</v>
      </c>
      <c r="N23" t="e">
        <f t="shared" si="2"/>
        <v>#REF!</v>
      </c>
      <c r="O23" t="e">
        <f>VLOOKUP($L23,Sheet1!$A$5:$C$72,COLUMN(Sheet1!$B$5:$B$72),0)</f>
        <v>#REF!</v>
      </c>
      <c r="P23" t="e">
        <f>VLOOKUP($L23,Sheet1!$A$5:$C$72,COLUMN(Sheet1!$C$5:$C$72),0)</f>
        <v>#REF!</v>
      </c>
      <c r="R23" t="e">
        <f t="shared" si="3"/>
        <v>#REF!</v>
      </c>
      <c r="S23" t="e">
        <f t="shared" si="4"/>
        <v>#REF!</v>
      </c>
    </row>
    <row r="24" spans="1:19" x14ac:dyDescent="0.25">
      <c r="A24" t="e">
        <f>#REF!</f>
        <v>#REF!</v>
      </c>
      <c r="B24" t="e">
        <f>#REF!</f>
        <v>#REF!</v>
      </c>
      <c r="C24" t="e">
        <f>#REF!</f>
        <v>#REF!</v>
      </c>
      <c r="L24" t="e">
        <f t="shared" si="0"/>
        <v>#REF!</v>
      </c>
      <c r="M24" t="e">
        <f t="shared" si="1"/>
        <v>#REF!</v>
      </c>
      <c r="N24" t="e">
        <f t="shared" si="2"/>
        <v>#REF!</v>
      </c>
      <c r="O24" t="e">
        <f>VLOOKUP($L24,Sheet1!$A$5:$C$72,COLUMN(Sheet1!$B$5:$B$72),0)</f>
        <v>#REF!</v>
      </c>
      <c r="P24" t="e">
        <f>VLOOKUP($L24,Sheet1!$A$5:$C$72,COLUMN(Sheet1!$C$5:$C$72),0)</f>
        <v>#REF!</v>
      </c>
      <c r="R24" t="e">
        <f t="shared" si="3"/>
        <v>#REF!</v>
      </c>
      <c r="S24" t="e">
        <f t="shared" si="4"/>
        <v>#REF!</v>
      </c>
    </row>
    <row r="25" spans="1:19" x14ac:dyDescent="0.25">
      <c r="A25" t="e">
        <f>#REF!</f>
        <v>#REF!</v>
      </c>
      <c r="B25" t="e">
        <f>#REF!</f>
        <v>#REF!</v>
      </c>
      <c r="C25" t="e">
        <f>#REF!</f>
        <v>#REF!</v>
      </c>
      <c r="L25" t="e">
        <f t="shared" si="0"/>
        <v>#REF!</v>
      </c>
      <c r="M25" t="e">
        <f t="shared" si="1"/>
        <v>#REF!</v>
      </c>
      <c r="N25" t="e">
        <f t="shared" si="2"/>
        <v>#REF!</v>
      </c>
      <c r="O25" t="e">
        <f>VLOOKUP($L25,Sheet1!$A$5:$C$72,COLUMN(Sheet1!$B$5:$B$72),0)</f>
        <v>#REF!</v>
      </c>
      <c r="P25" t="e">
        <f>VLOOKUP($L25,Sheet1!$A$5:$C$72,COLUMN(Sheet1!$C$5:$C$72),0)</f>
        <v>#REF!</v>
      </c>
      <c r="R25" t="e">
        <f t="shared" si="3"/>
        <v>#REF!</v>
      </c>
      <c r="S25" t="e">
        <f t="shared" si="4"/>
        <v>#REF!</v>
      </c>
    </row>
    <row r="26" spans="1:19" x14ac:dyDescent="0.25">
      <c r="A26" t="e">
        <f>#REF!</f>
        <v>#REF!</v>
      </c>
      <c r="B26" t="e">
        <f>#REF!</f>
        <v>#REF!</v>
      </c>
      <c r="C26" t="e">
        <f>#REF!</f>
        <v>#REF!</v>
      </c>
      <c r="L26" t="e">
        <f t="shared" si="0"/>
        <v>#REF!</v>
      </c>
      <c r="M26" t="e">
        <f t="shared" si="1"/>
        <v>#REF!</v>
      </c>
      <c r="N26" t="e">
        <f t="shared" si="2"/>
        <v>#REF!</v>
      </c>
      <c r="O26" t="e">
        <f>VLOOKUP($L26,Sheet1!$A$5:$C$72,COLUMN(Sheet1!$B$5:$B$72),0)</f>
        <v>#REF!</v>
      </c>
      <c r="P26" t="e">
        <f>VLOOKUP($L26,Sheet1!$A$5:$C$72,COLUMN(Sheet1!$C$5:$C$72),0)</f>
        <v>#REF!</v>
      </c>
      <c r="R26" t="e">
        <f t="shared" si="3"/>
        <v>#REF!</v>
      </c>
      <c r="S26" t="e">
        <f t="shared" si="4"/>
        <v>#REF!</v>
      </c>
    </row>
    <row r="27" spans="1:19" x14ac:dyDescent="0.25">
      <c r="A27" t="e">
        <f>#REF!</f>
        <v>#REF!</v>
      </c>
      <c r="B27" t="e">
        <f>#REF!</f>
        <v>#REF!</v>
      </c>
      <c r="C27" t="e">
        <f>#REF!</f>
        <v>#REF!</v>
      </c>
      <c r="L27" t="e">
        <f t="shared" si="0"/>
        <v>#REF!</v>
      </c>
      <c r="M27" t="e">
        <f t="shared" si="1"/>
        <v>#REF!</v>
      </c>
      <c r="N27" t="e">
        <f t="shared" si="2"/>
        <v>#REF!</v>
      </c>
      <c r="O27" t="e">
        <f>VLOOKUP($L27,Sheet1!$A$5:$C$72,COLUMN(Sheet1!$B$5:$B$72),0)</f>
        <v>#REF!</v>
      </c>
      <c r="P27" t="e">
        <f>VLOOKUP($L27,Sheet1!$A$5:$C$72,COLUMN(Sheet1!$C$5:$C$72),0)</f>
        <v>#REF!</v>
      </c>
      <c r="R27" t="e">
        <f t="shared" si="3"/>
        <v>#REF!</v>
      </c>
      <c r="S27" t="e">
        <f t="shared" si="4"/>
        <v>#REF!</v>
      </c>
    </row>
    <row r="28" spans="1:19" x14ac:dyDescent="0.25">
      <c r="A28" t="e">
        <f>#REF!</f>
        <v>#REF!</v>
      </c>
      <c r="B28" t="e">
        <f>#REF!</f>
        <v>#REF!</v>
      </c>
      <c r="C28" t="e">
        <f>#REF!</f>
        <v>#REF!</v>
      </c>
      <c r="L28" t="e">
        <f t="shared" si="0"/>
        <v>#REF!</v>
      </c>
      <c r="M28" t="e">
        <f t="shared" si="1"/>
        <v>#REF!</v>
      </c>
      <c r="N28" t="e">
        <f t="shared" si="2"/>
        <v>#REF!</v>
      </c>
      <c r="O28" t="e">
        <f>VLOOKUP($L28,Sheet1!$A$5:$C$72,COLUMN(Sheet1!$B$5:$B$72),0)</f>
        <v>#REF!</v>
      </c>
      <c r="P28" t="e">
        <f>VLOOKUP($L28,Sheet1!$A$5:$C$72,COLUMN(Sheet1!$C$5:$C$72),0)</f>
        <v>#REF!</v>
      </c>
      <c r="R28" t="e">
        <f t="shared" si="3"/>
        <v>#REF!</v>
      </c>
      <c r="S28" t="e">
        <f t="shared" si="4"/>
        <v>#REF!</v>
      </c>
    </row>
    <row r="29" spans="1:19" x14ac:dyDescent="0.25">
      <c r="A29" t="e">
        <f>#REF!</f>
        <v>#REF!</v>
      </c>
      <c r="B29" t="e">
        <f>#REF!</f>
        <v>#REF!</v>
      </c>
      <c r="C29" t="e">
        <f>#REF!</f>
        <v>#REF!</v>
      </c>
      <c r="L29" t="e">
        <f t="shared" si="0"/>
        <v>#REF!</v>
      </c>
      <c r="M29" t="e">
        <f t="shared" si="1"/>
        <v>#REF!</v>
      </c>
      <c r="N29" t="e">
        <f t="shared" si="2"/>
        <v>#REF!</v>
      </c>
      <c r="O29" t="e">
        <f>VLOOKUP($L29,Sheet1!$A$5:$C$72,COLUMN(Sheet1!$B$5:$B$72),0)</f>
        <v>#REF!</v>
      </c>
      <c r="P29" t="e">
        <f>VLOOKUP($L29,Sheet1!$A$5:$C$72,COLUMN(Sheet1!$C$5:$C$72),0)</f>
        <v>#REF!</v>
      </c>
      <c r="R29" t="e">
        <f t="shared" si="3"/>
        <v>#REF!</v>
      </c>
      <c r="S29" t="e">
        <f t="shared" si="4"/>
        <v>#REF!</v>
      </c>
    </row>
    <row r="30" spans="1:19" x14ac:dyDescent="0.25">
      <c r="A30" t="e">
        <f>#REF!</f>
        <v>#REF!</v>
      </c>
      <c r="B30" t="e">
        <f>#REF!</f>
        <v>#REF!</v>
      </c>
      <c r="C30" t="e">
        <f>#REF!</f>
        <v>#REF!</v>
      </c>
      <c r="L30" t="e">
        <f t="shared" si="0"/>
        <v>#REF!</v>
      </c>
      <c r="M30" t="e">
        <f t="shared" si="1"/>
        <v>#REF!</v>
      </c>
      <c r="N30" t="e">
        <f t="shared" si="2"/>
        <v>#REF!</v>
      </c>
      <c r="O30" t="e">
        <f>VLOOKUP($L30,Sheet1!$A$5:$C$72,COLUMN(Sheet1!$B$5:$B$72),0)</f>
        <v>#REF!</v>
      </c>
      <c r="P30" t="e">
        <f>VLOOKUP($L30,Sheet1!$A$5:$C$72,COLUMN(Sheet1!$C$5:$C$72),0)</f>
        <v>#REF!</v>
      </c>
      <c r="R30" t="e">
        <f t="shared" si="3"/>
        <v>#REF!</v>
      </c>
      <c r="S30" t="e">
        <f t="shared" si="4"/>
        <v>#REF!</v>
      </c>
    </row>
    <row r="31" spans="1:19" x14ac:dyDescent="0.25">
      <c r="A31" t="e">
        <f>#REF!</f>
        <v>#REF!</v>
      </c>
      <c r="B31" t="e">
        <f>#REF!</f>
        <v>#REF!</v>
      </c>
      <c r="C31" t="e">
        <f>#REF!</f>
        <v>#REF!</v>
      </c>
      <c r="L31" t="e">
        <f t="shared" si="0"/>
        <v>#REF!</v>
      </c>
      <c r="M31" t="e">
        <f t="shared" si="1"/>
        <v>#REF!</v>
      </c>
      <c r="N31" t="e">
        <f t="shared" si="2"/>
        <v>#REF!</v>
      </c>
      <c r="O31" t="e">
        <f>VLOOKUP($L31,Sheet1!$A$5:$C$72,COLUMN(Sheet1!$B$5:$B$72),0)</f>
        <v>#REF!</v>
      </c>
      <c r="P31" t="e">
        <f>VLOOKUP($L31,Sheet1!$A$5:$C$72,COLUMN(Sheet1!$C$5:$C$72),0)</f>
        <v>#REF!</v>
      </c>
      <c r="R31" t="e">
        <f t="shared" si="3"/>
        <v>#REF!</v>
      </c>
      <c r="S31" t="e">
        <f t="shared" si="4"/>
        <v>#REF!</v>
      </c>
    </row>
    <row r="32" spans="1:19" x14ac:dyDescent="0.25">
      <c r="A32" t="e">
        <f>#REF!</f>
        <v>#REF!</v>
      </c>
      <c r="B32" t="e">
        <f>#REF!</f>
        <v>#REF!</v>
      </c>
      <c r="C32" t="e">
        <f>#REF!</f>
        <v>#REF!</v>
      </c>
      <c r="L32" t="e">
        <f t="shared" si="0"/>
        <v>#REF!</v>
      </c>
      <c r="M32" t="e">
        <f t="shared" si="1"/>
        <v>#REF!</v>
      </c>
      <c r="N32" t="e">
        <f t="shared" si="2"/>
        <v>#REF!</v>
      </c>
      <c r="O32" t="e">
        <f>VLOOKUP($L32,Sheet1!$A$5:$C$72,COLUMN(Sheet1!$B$5:$B$72),0)</f>
        <v>#REF!</v>
      </c>
      <c r="P32" t="e">
        <f>VLOOKUP($L32,Sheet1!$A$5:$C$72,COLUMN(Sheet1!$C$5:$C$72),0)</f>
        <v>#REF!</v>
      </c>
      <c r="R32" t="e">
        <f t="shared" si="3"/>
        <v>#REF!</v>
      </c>
      <c r="S32" t="e">
        <f t="shared" si="4"/>
        <v>#REF!</v>
      </c>
    </row>
    <row r="33" spans="1:19" x14ac:dyDescent="0.25">
      <c r="A33" t="e">
        <f>#REF!</f>
        <v>#REF!</v>
      </c>
      <c r="B33" t="e">
        <f>#REF!</f>
        <v>#REF!</v>
      </c>
      <c r="C33" t="e">
        <f>#REF!</f>
        <v>#REF!</v>
      </c>
      <c r="L33" t="e">
        <f t="shared" si="0"/>
        <v>#REF!</v>
      </c>
      <c r="M33" t="e">
        <f t="shared" si="1"/>
        <v>#REF!</v>
      </c>
      <c r="N33" t="e">
        <f t="shared" si="2"/>
        <v>#REF!</v>
      </c>
      <c r="O33" t="e">
        <f>VLOOKUP($L33,Sheet1!$A$5:$C$72,COLUMN(Sheet1!$B$5:$B$72),0)</f>
        <v>#REF!</v>
      </c>
      <c r="P33" t="e">
        <f>VLOOKUP($L33,Sheet1!$A$5:$C$72,COLUMN(Sheet1!$C$5:$C$72),0)</f>
        <v>#REF!</v>
      </c>
      <c r="R33" t="e">
        <f t="shared" si="3"/>
        <v>#REF!</v>
      </c>
      <c r="S33" t="e">
        <f t="shared" si="4"/>
        <v>#REF!</v>
      </c>
    </row>
    <row r="34" spans="1:19" x14ac:dyDescent="0.25">
      <c r="A34" t="e">
        <f>#REF!</f>
        <v>#REF!</v>
      </c>
      <c r="B34" t="e">
        <f>#REF!</f>
        <v>#REF!</v>
      </c>
      <c r="C34" t="e">
        <f>#REF!</f>
        <v>#REF!</v>
      </c>
      <c r="L34" t="e">
        <f t="shared" si="0"/>
        <v>#REF!</v>
      </c>
      <c r="M34" t="e">
        <f t="shared" si="1"/>
        <v>#REF!</v>
      </c>
      <c r="N34" t="e">
        <f t="shared" si="2"/>
        <v>#REF!</v>
      </c>
      <c r="O34" t="e">
        <f>VLOOKUP($L34,Sheet1!$A$5:$C$72,COLUMN(Sheet1!$B$5:$B$72),0)</f>
        <v>#REF!</v>
      </c>
      <c r="P34" t="e">
        <f>VLOOKUP($L34,Sheet1!$A$5:$C$72,COLUMN(Sheet1!$C$5:$C$72),0)</f>
        <v>#REF!</v>
      </c>
      <c r="R34" t="e">
        <f t="shared" si="3"/>
        <v>#REF!</v>
      </c>
      <c r="S34" t="e">
        <f t="shared" si="4"/>
        <v>#REF!</v>
      </c>
    </row>
    <row r="35" spans="1:19" x14ac:dyDescent="0.25">
      <c r="A35" t="e">
        <f>#REF!</f>
        <v>#REF!</v>
      </c>
      <c r="B35" t="e">
        <f>#REF!</f>
        <v>#REF!</v>
      </c>
      <c r="C35" t="e">
        <f>#REF!</f>
        <v>#REF!</v>
      </c>
      <c r="L35" t="e">
        <f t="shared" si="0"/>
        <v>#REF!</v>
      </c>
      <c r="M35" t="e">
        <f t="shared" si="1"/>
        <v>#REF!</v>
      </c>
      <c r="N35" t="e">
        <f t="shared" si="2"/>
        <v>#REF!</v>
      </c>
      <c r="O35" t="e">
        <f>VLOOKUP($L35,Sheet1!$A$5:$C$72,COLUMN(Sheet1!$B$5:$B$72),0)</f>
        <v>#REF!</v>
      </c>
      <c r="P35" t="e">
        <f>VLOOKUP($L35,Sheet1!$A$5:$C$72,COLUMN(Sheet1!$C$5:$C$72),0)</f>
        <v>#REF!</v>
      </c>
      <c r="R35" t="e">
        <f t="shared" si="3"/>
        <v>#REF!</v>
      </c>
      <c r="S35" t="e">
        <f t="shared" si="4"/>
        <v>#REF!</v>
      </c>
    </row>
    <row r="36" spans="1:19" x14ac:dyDescent="0.25">
      <c r="A36" t="e">
        <f>#REF!</f>
        <v>#REF!</v>
      </c>
      <c r="B36" t="e">
        <f>#REF!</f>
        <v>#REF!</v>
      </c>
      <c r="C36" t="e">
        <f>#REF!</f>
        <v>#REF!</v>
      </c>
      <c r="L36" t="e">
        <f t="shared" si="0"/>
        <v>#REF!</v>
      </c>
      <c r="M36" t="e">
        <f t="shared" si="1"/>
        <v>#REF!</v>
      </c>
      <c r="N36" t="e">
        <f t="shared" si="2"/>
        <v>#REF!</v>
      </c>
      <c r="O36" t="e">
        <f>VLOOKUP($L36,Sheet1!$A$5:$C$72,COLUMN(Sheet1!$B$5:$B$72),0)</f>
        <v>#REF!</v>
      </c>
      <c r="P36" t="e">
        <f>VLOOKUP($L36,Sheet1!$A$5:$C$72,COLUMN(Sheet1!$C$5:$C$72),0)</f>
        <v>#REF!</v>
      </c>
      <c r="R36" t="e">
        <f t="shared" si="3"/>
        <v>#REF!</v>
      </c>
      <c r="S36" t="e">
        <f t="shared" si="4"/>
        <v>#REF!</v>
      </c>
    </row>
    <row r="37" spans="1:19" x14ac:dyDescent="0.25">
      <c r="A37" t="e">
        <f>#REF!</f>
        <v>#REF!</v>
      </c>
      <c r="B37" t="e">
        <f>#REF!</f>
        <v>#REF!</v>
      </c>
      <c r="C37" t="e">
        <f>#REF!</f>
        <v>#REF!</v>
      </c>
      <c r="L37" t="e">
        <f t="shared" si="0"/>
        <v>#REF!</v>
      </c>
      <c r="M37" t="e">
        <f t="shared" si="1"/>
        <v>#REF!</v>
      </c>
      <c r="N37" t="e">
        <f t="shared" si="2"/>
        <v>#REF!</v>
      </c>
      <c r="O37" t="e">
        <f>VLOOKUP($L37,Sheet1!$A$5:$C$72,COLUMN(Sheet1!$B$5:$B$72),0)</f>
        <v>#REF!</v>
      </c>
      <c r="P37" t="e">
        <f>VLOOKUP($L37,Sheet1!$A$5:$C$72,COLUMN(Sheet1!$C$5:$C$72),0)</f>
        <v>#REF!</v>
      </c>
      <c r="R37" t="e">
        <f t="shared" si="3"/>
        <v>#REF!</v>
      </c>
      <c r="S37" t="e">
        <f t="shared" si="4"/>
        <v>#REF!</v>
      </c>
    </row>
    <row r="38" spans="1:19" x14ac:dyDescent="0.25">
      <c r="A38" t="e">
        <f>#REF!</f>
        <v>#REF!</v>
      </c>
      <c r="B38" t="e">
        <f>#REF!</f>
        <v>#REF!</v>
      </c>
      <c r="C38" t="e">
        <f>#REF!</f>
        <v>#REF!</v>
      </c>
      <c r="L38" t="e">
        <f t="shared" si="0"/>
        <v>#REF!</v>
      </c>
      <c r="M38" t="e">
        <f t="shared" si="1"/>
        <v>#REF!</v>
      </c>
      <c r="N38" t="e">
        <f t="shared" si="2"/>
        <v>#REF!</v>
      </c>
      <c r="O38" t="e">
        <f>VLOOKUP($L38,Sheet1!$A$5:$C$72,COLUMN(Sheet1!$B$5:$B$72),0)</f>
        <v>#REF!</v>
      </c>
      <c r="P38" t="e">
        <f>VLOOKUP($L38,Sheet1!$A$5:$C$72,COLUMN(Sheet1!$C$5:$C$72),0)</f>
        <v>#REF!</v>
      </c>
      <c r="R38" t="e">
        <f t="shared" si="3"/>
        <v>#REF!</v>
      </c>
      <c r="S38" t="e">
        <f t="shared" si="4"/>
        <v>#REF!</v>
      </c>
    </row>
    <row r="39" spans="1:19" x14ac:dyDescent="0.25">
      <c r="A39" t="e">
        <f>#REF!</f>
        <v>#REF!</v>
      </c>
      <c r="B39" t="e">
        <f>#REF!</f>
        <v>#REF!</v>
      </c>
      <c r="C39" t="e">
        <f>#REF!</f>
        <v>#REF!</v>
      </c>
      <c r="L39" t="e">
        <f t="shared" si="0"/>
        <v>#REF!</v>
      </c>
      <c r="M39" t="e">
        <f t="shared" si="1"/>
        <v>#REF!</v>
      </c>
      <c r="N39" t="e">
        <f t="shared" si="2"/>
        <v>#REF!</v>
      </c>
      <c r="O39" t="e">
        <f>VLOOKUP($L39,Sheet1!$A$5:$C$72,COLUMN(Sheet1!$B$5:$B$72),0)</f>
        <v>#REF!</v>
      </c>
      <c r="P39" t="e">
        <f>VLOOKUP($L39,Sheet1!$A$5:$C$72,COLUMN(Sheet1!$C$5:$C$72),0)</f>
        <v>#REF!</v>
      </c>
      <c r="R39" t="e">
        <f t="shared" si="3"/>
        <v>#REF!</v>
      </c>
      <c r="S39" t="e">
        <f t="shared" si="4"/>
        <v>#REF!</v>
      </c>
    </row>
    <row r="40" spans="1:19" x14ac:dyDescent="0.25">
      <c r="A40" t="e">
        <f>#REF!</f>
        <v>#REF!</v>
      </c>
      <c r="B40" t="e">
        <f>#REF!</f>
        <v>#REF!</v>
      </c>
      <c r="C40" t="e">
        <f>#REF!</f>
        <v>#REF!</v>
      </c>
      <c r="L40" t="e">
        <f t="shared" si="0"/>
        <v>#REF!</v>
      </c>
      <c r="M40" t="e">
        <f t="shared" si="1"/>
        <v>#REF!</v>
      </c>
      <c r="N40" t="e">
        <f t="shared" si="2"/>
        <v>#REF!</v>
      </c>
      <c r="O40" t="e">
        <f>VLOOKUP($L40,Sheet1!$A$5:$C$72,COLUMN(Sheet1!$B$5:$B$72),0)</f>
        <v>#REF!</v>
      </c>
      <c r="P40" t="e">
        <f>VLOOKUP($L40,Sheet1!$A$5:$C$72,COLUMN(Sheet1!$C$5:$C$72),0)</f>
        <v>#REF!</v>
      </c>
      <c r="R40" t="e">
        <f t="shared" si="3"/>
        <v>#REF!</v>
      </c>
      <c r="S40" t="e">
        <f t="shared" si="4"/>
        <v>#REF!</v>
      </c>
    </row>
    <row r="41" spans="1:19" x14ac:dyDescent="0.25">
      <c r="A41" t="e">
        <f>#REF!</f>
        <v>#REF!</v>
      </c>
      <c r="B41" t="e">
        <f>#REF!</f>
        <v>#REF!</v>
      </c>
      <c r="C41" t="e">
        <f>#REF!</f>
        <v>#REF!</v>
      </c>
      <c r="L41" t="e">
        <f t="shared" si="0"/>
        <v>#REF!</v>
      </c>
      <c r="M41" t="e">
        <f t="shared" si="1"/>
        <v>#REF!</v>
      </c>
      <c r="N41" t="e">
        <f t="shared" si="2"/>
        <v>#REF!</v>
      </c>
      <c r="O41" t="e">
        <f>VLOOKUP($L41,Sheet1!$A$5:$C$72,COLUMN(Sheet1!$B$5:$B$72),0)</f>
        <v>#REF!</v>
      </c>
      <c r="P41" t="e">
        <f>VLOOKUP($L41,Sheet1!$A$5:$C$72,COLUMN(Sheet1!$C$5:$C$72),0)</f>
        <v>#REF!</v>
      </c>
      <c r="R41" t="e">
        <f t="shared" si="3"/>
        <v>#REF!</v>
      </c>
      <c r="S41" t="e">
        <f t="shared" si="4"/>
        <v>#REF!</v>
      </c>
    </row>
    <row r="42" spans="1:19" x14ac:dyDescent="0.25">
      <c r="A42" t="e">
        <f>#REF!</f>
        <v>#REF!</v>
      </c>
      <c r="B42" t="e">
        <f>#REF!</f>
        <v>#REF!</v>
      </c>
      <c r="C42" t="e">
        <f>#REF!</f>
        <v>#REF!</v>
      </c>
      <c r="L42" t="e">
        <f t="shared" si="0"/>
        <v>#REF!</v>
      </c>
      <c r="M42" t="e">
        <f t="shared" si="1"/>
        <v>#REF!</v>
      </c>
      <c r="N42" t="e">
        <f t="shared" si="2"/>
        <v>#REF!</v>
      </c>
      <c r="O42" t="e">
        <f>VLOOKUP($L42,Sheet1!$A$5:$C$72,COLUMN(Sheet1!$B$5:$B$72),0)</f>
        <v>#REF!</v>
      </c>
      <c r="P42" t="e">
        <f>VLOOKUP($L42,Sheet1!$A$5:$C$72,COLUMN(Sheet1!$C$5:$C$72),0)</f>
        <v>#REF!</v>
      </c>
      <c r="R42" t="e">
        <f t="shared" si="3"/>
        <v>#REF!</v>
      </c>
      <c r="S42" t="e">
        <f t="shared" si="4"/>
        <v>#REF!</v>
      </c>
    </row>
    <row r="43" spans="1:19" x14ac:dyDescent="0.25">
      <c r="A43" t="e">
        <f>#REF!</f>
        <v>#REF!</v>
      </c>
      <c r="B43" t="e">
        <f>#REF!</f>
        <v>#REF!</v>
      </c>
      <c r="C43" t="e">
        <f>#REF!</f>
        <v>#REF!</v>
      </c>
      <c r="L43" t="e">
        <f t="shared" si="0"/>
        <v>#REF!</v>
      </c>
      <c r="M43" t="e">
        <f t="shared" si="1"/>
        <v>#REF!</v>
      </c>
      <c r="N43" t="e">
        <f t="shared" si="2"/>
        <v>#REF!</v>
      </c>
      <c r="O43" t="e">
        <f>VLOOKUP($L43,Sheet1!$A$5:$C$72,COLUMN(Sheet1!$B$5:$B$72),0)</f>
        <v>#REF!</v>
      </c>
      <c r="P43" t="e">
        <f>VLOOKUP($L43,Sheet1!$A$5:$C$72,COLUMN(Sheet1!$C$5:$C$72),0)</f>
        <v>#REF!</v>
      </c>
      <c r="R43" t="e">
        <f t="shared" si="3"/>
        <v>#REF!</v>
      </c>
      <c r="S43" t="e">
        <f t="shared" si="4"/>
        <v>#REF!</v>
      </c>
    </row>
    <row r="44" spans="1:19" x14ac:dyDescent="0.25">
      <c r="A44" t="e">
        <f>#REF!</f>
        <v>#REF!</v>
      </c>
      <c r="B44" t="e">
        <f>#REF!</f>
        <v>#REF!</v>
      </c>
      <c r="C44" t="e">
        <f>#REF!</f>
        <v>#REF!</v>
      </c>
      <c r="L44" t="e">
        <f t="shared" si="0"/>
        <v>#REF!</v>
      </c>
      <c r="M44" t="e">
        <f t="shared" si="1"/>
        <v>#REF!</v>
      </c>
      <c r="N44" t="e">
        <f t="shared" si="2"/>
        <v>#REF!</v>
      </c>
      <c r="O44" t="e">
        <f>VLOOKUP($L44,Sheet1!$A$5:$C$72,COLUMN(Sheet1!$B$5:$B$72),0)</f>
        <v>#REF!</v>
      </c>
      <c r="P44" t="e">
        <f>VLOOKUP($L44,Sheet1!$A$5:$C$72,COLUMN(Sheet1!$C$5:$C$72),0)</f>
        <v>#REF!</v>
      </c>
      <c r="R44" t="e">
        <f t="shared" si="3"/>
        <v>#REF!</v>
      </c>
      <c r="S44" t="e">
        <f t="shared" si="4"/>
        <v>#REF!</v>
      </c>
    </row>
    <row r="45" spans="1:19" x14ac:dyDescent="0.25">
      <c r="A45" t="e">
        <f>#REF!</f>
        <v>#REF!</v>
      </c>
      <c r="B45" t="e">
        <f>#REF!</f>
        <v>#REF!</v>
      </c>
      <c r="C45" t="e">
        <f>#REF!</f>
        <v>#REF!</v>
      </c>
      <c r="L45" t="e">
        <f t="shared" si="0"/>
        <v>#REF!</v>
      </c>
      <c r="M45" t="e">
        <f t="shared" si="1"/>
        <v>#REF!</v>
      </c>
      <c r="N45" t="e">
        <f t="shared" si="2"/>
        <v>#REF!</v>
      </c>
      <c r="O45" t="e">
        <f>VLOOKUP($L45,Sheet1!$A$5:$C$72,COLUMN(Sheet1!$B$5:$B$72),0)</f>
        <v>#REF!</v>
      </c>
      <c r="P45" t="e">
        <f>VLOOKUP($L45,Sheet1!$A$5:$C$72,COLUMN(Sheet1!$C$5:$C$72),0)</f>
        <v>#REF!</v>
      </c>
      <c r="R45" t="e">
        <f t="shared" si="3"/>
        <v>#REF!</v>
      </c>
      <c r="S45" t="e">
        <f t="shared" si="4"/>
        <v>#REF!</v>
      </c>
    </row>
    <row r="46" spans="1:19" x14ac:dyDescent="0.25">
      <c r="A46" t="e">
        <f>#REF!</f>
        <v>#REF!</v>
      </c>
      <c r="B46" t="e">
        <f>#REF!</f>
        <v>#REF!</v>
      </c>
      <c r="C46" t="e">
        <f>#REF!</f>
        <v>#REF!</v>
      </c>
      <c r="L46" t="e">
        <f t="shared" si="0"/>
        <v>#REF!</v>
      </c>
      <c r="M46" t="e">
        <f t="shared" si="1"/>
        <v>#REF!</v>
      </c>
      <c r="N46" t="e">
        <f t="shared" si="2"/>
        <v>#REF!</v>
      </c>
      <c r="O46" t="e">
        <f>VLOOKUP($L46,Sheet1!$A$5:$C$72,COLUMN(Sheet1!$B$5:$B$72),0)</f>
        <v>#REF!</v>
      </c>
      <c r="P46" t="e">
        <f>VLOOKUP($L46,Sheet1!$A$5:$C$72,COLUMN(Sheet1!$C$5:$C$72),0)</f>
        <v>#REF!</v>
      </c>
      <c r="R46" t="e">
        <f t="shared" si="3"/>
        <v>#REF!</v>
      </c>
      <c r="S46" t="e">
        <f t="shared" si="4"/>
        <v>#REF!</v>
      </c>
    </row>
    <row r="47" spans="1:19" x14ac:dyDescent="0.25">
      <c r="A47" t="e">
        <f>#REF!</f>
        <v>#REF!</v>
      </c>
      <c r="B47" t="e">
        <f>#REF!</f>
        <v>#REF!</v>
      </c>
      <c r="C47" t="e">
        <f>#REF!</f>
        <v>#REF!</v>
      </c>
      <c r="L47" t="e">
        <f t="shared" si="0"/>
        <v>#REF!</v>
      </c>
      <c r="M47" t="e">
        <f t="shared" si="1"/>
        <v>#REF!</v>
      </c>
      <c r="N47" t="e">
        <f t="shared" si="2"/>
        <v>#REF!</v>
      </c>
      <c r="O47" t="e">
        <f>VLOOKUP($L47,Sheet1!$A$5:$C$72,COLUMN(Sheet1!$B$5:$B$72),0)</f>
        <v>#REF!</v>
      </c>
      <c r="P47" t="e">
        <f>VLOOKUP($L47,Sheet1!$A$5:$C$72,COLUMN(Sheet1!$C$5:$C$72),0)</f>
        <v>#REF!</v>
      </c>
      <c r="R47" t="e">
        <f t="shared" si="3"/>
        <v>#REF!</v>
      </c>
      <c r="S47" t="e">
        <f t="shared" si="4"/>
        <v>#REF!</v>
      </c>
    </row>
    <row r="48" spans="1:19" x14ac:dyDescent="0.25">
      <c r="A48" t="e">
        <f>#REF!</f>
        <v>#REF!</v>
      </c>
      <c r="B48" t="e">
        <f>#REF!</f>
        <v>#REF!</v>
      </c>
      <c r="C48" t="e">
        <f>#REF!</f>
        <v>#REF!</v>
      </c>
      <c r="L48" t="e">
        <f t="shared" si="0"/>
        <v>#REF!</v>
      </c>
      <c r="M48" t="e">
        <f t="shared" si="1"/>
        <v>#REF!</v>
      </c>
      <c r="N48" t="e">
        <f t="shared" si="2"/>
        <v>#REF!</v>
      </c>
      <c r="O48" t="e">
        <f>VLOOKUP($L48,Sheet1!$A$5:$C$72,COLUMN(Sheet1!$B$5:$B$72),0)</f>
        <v>#REF!</v>
      </c>
      <c r="P48" t="e">
        <f>VLOOKUP($L48,Sheet1!$A$5:$C$72,COLUMN(Sheet1!$C$5:$C$72),0)</f>
        <v>#REF!</v>
      </c>
      <c r="R48" t="e">
        <f t="shared" si="3"/>
        <v>#REF!</v>
      </c>
      <c r="S48" t="e">
        <f t="shared" si="4"/>
        <v>#REF!</v>
      </c>
    </row>
    <row r="49" spans="1:19" x14ac:dyDescent="0.25">
      <c r="A49" t="e">
        <f>#REF!</f>
        <v>#REF!</v>
      </c>
      <c r="B49" t="e">
        <f>#REF!</f>
        <v>#REF!</v>
      </c>
      <c r="C49" t="e">
        <f>#REF!</f>
        <v>#REF!</v>
      </c>
      <c r="L49" t="e">
        <f t="shared" si="0"/>
        <v>#REF!</v>
      </c>
      <c r="M49" t="e">
        <f t="shared" si="1"/>
        <v>#REF!</v>
      </c>
      <c r="N49" t="e">
        <f t="shared" si="2"/>
        <v>#REF!</v>
      </c>
      <c r="O49" t="e">
        <f>VLOOKUP($L49,Sheet1!$A$5:$C$72,COLUMN(Sheet1!$B$5:$B$72),0)</f>
        <v>#REF!</v>
      </c>
      <c r="P49" t="e">
        <f>VLOOKUP($L49,Sheet1!$A$5:$C$72,COLUMN(Sheet1!$C$5:$C$72),0)</f>
        <v>#REF!</v>
      </c>
      <c r="R49" t="e">
        <f t="shared" si="3"/>
        <v>#REF!</v>
      </c>
      <c r="S49" t="e">
        <f t="shared" si="4"/>
        <v>#REF!</v>
      </c>
    </row>
    <row r="50" spans="1:19" x14ac:dyDescent="0.25">
      <c r="A50" t="e">
        <f>#REF!</f>
        <v>#REF!</v>
      </c>
      <c r="B50" t="e">
        <f>#REF!</f>
        <v>#REF!</v>
      </c>
      <c r="C50" t="e">
        <f>#REF!</f>
        <v>#REF!</v>
      </c>
      <c r="L50" t="e">
        <f t="shared" si="0"/>
        <v>#REF!</v>
      </c>
      <c r="M50" t="e">
        <f t="shared" si="1"/>
        <v>#REF!</v>
      </c>
      <c r="N50" t="e">
        <f t="shared" si="2"/>
        <v>#REF!</v>
      </c>
      <c r="O50" t="e">
        <f>VLOOKUP($L50,Sheet1!$A$5:$C$72,COLUMN(Sheet1!$B$5:$B$72),0)</f>
        <v>#REF!</v>
      </c>
      <c r="P50" t="e">
        <f>VLOOKUP($L50,Sheet1!$A$5:$C$72,COLUMN(Sheet1!$C$5:$C$72),0)</f>
        <v>#REF!</v>
      </c>
      <c r="R50" t="e">
        <f t="shared" si="3"/>
        <v>#REF!</v>
      </c>
      <c r="S50" t="e">
        <f t="shared" si="4"/>
        <v>#REF!</v>
      </c>
    </row>
    <row r="51" spans="1:19" x14ac:dyDescent="0.25">
      <c r="A51" t="e">
        <f>#REF!</f>
        <v>#REF!</v>
      </c>
      <c r="B51" t="e">
        <f>#REF!</f>
        <v>#REF!</v>
      </c>
      <c r="C51" t="e">
        <f>#REF!</f>
        <v>#REF!</v>
      </c>
      <c r="L51" t="e">
        <f t="shared" si="0"/>
        <v>#REF!</v>
      </c>
      <c r="M51" t="e">
        <f t="shared" si="1"/>
        <v>#REF!</v>
      </c>
      <c r="N51" t="e">
        <f t="shared" si="2"/>
        <v>#REF!</v>
      </c>
      <c r="O51" t="e">
        <f>VLOOKUP($L51,Sheet1!$A$5:$C$72,COLUMN(Sheet1!$B$5:$B$72),0)</f>
        <v>#REF!</v>
      </c>
      <c r="P51" t="e">
        <f>VLOOKUP($L51,Sheet1!$A$5:$C$72,COLUMN(Sheet1!$C$5:$C$72),0)</f>
        <v>#REF!</v>
      </c>
      <c r="R51" t="e">
        <f t="shared" si="3"/>
        <v>#REF!</v>
      </c>
      <c r="S51" t="e">
        <f t="shared" si="4"/>
        <v>#REF!</v>
      </c>
    </row>
    <row r="52" spans="1:19" x14ac:dyDescent="0.25">
      <c r="A52" t="e">
        <f>#REF!</f>
        <v>#REF!</v>
      </c>
      <c r="B52" t="e">
        <f>#REF!</f>
        <v>#REF!</v>
      </c>
      <c r="C52" t="e">
        <f>#REF!</f>
        <v>#REF!</v>
      </c>
      <c r="L52" t="e">
        <f t="shared" si="0"/>
        <v>#REF!</v>
      </c>
      <c r="M52" t="e">
        <f t="shared" si="1"/>
        <v>#REF!</v>
      </c>
      <c r="N52" t="e">
        <f t="shared" si="2"/>
        <v>#REF!</v>
      </c>
      <c r="O52" t="e">
        <f>VLOOKUP($L52,Sheet1!$A$5:$C$72,COLUMN(Sheet1!$B$5:$B$72),0)</f>
        <v>#REF!</v>
      </c>
      <c r="P52" t="e">
        <f>VLOOKUP($L52,Sheet1!$A$5:$C$72,COLUMN(Sheet1!$C$5:$C$72),0)</f>
        <v>#REF!</v>
      </c>
      <c r="R52" t="e">
        <f t="shared" si="3"/>
        <v>#REF!</v>
      </c>
      <c r="S52" t="e">
        <f t="shared" si="4"/>
        <v>#REF!</v>
      </c>
    </row>
    <row r="53" spans="1:19" x14ac:dyDescent="0.25">
      <c r="A53" t="e">
        <f>#REF!</f>
        <v>#REF!</v>
      </c>
      <c r="B53" t="e">
        <f>#REF!</f>
        <v>#REF!</v>
      </c>
      <c r="C53" t="e">
        <f>#REF!</f>
        <v>#REF!</v>
      </c>
      <c r="L53" t="e">
        <f t="shared" si="0"/>
        <v>#REF!</v>
      </c>
      <c r="M53" t="e">
        <f t="shared" si="1"/>
        <v>#REF!</v>
      </c>
      <c r="N53" t="e">
        <f t="shared" si="2"/>
        <v>#REF!</v>
      </c>
      <c r="O53" t="e">
        <f>VLOOKUP($L53,Sheet1!$A$5:$C$72,COLUMN(Sheet1!$B$5:$B$72),0)</f>
        <v>#REF!</v>
      </c>
      <c r="P53" t="e">
        <f>VLOOKUP($L53,Sheet1!$A$5:$C$72,COLUMN(Sheet1!$C$5:$C$72),0)</f>
        <v>#REF!</v>
      </c>
      <c r="R53" t="e">
        <f t="shared" si="3"/>
        <v>#REF!</v>
      </c>
      <c r="S53" t="e">
        <f t="shared" si="4"/>
        <v>#REF!</v>
      </c>
    </row>
    <row r="54" spans="1:19" x14ac:dyDescent="0.25">
      <c r="A54" t="e">
        <f>#REF!</f>
        <v>#REF!</v>
      </c>
      <c r="B54" t="e">
        <f>#REF!</f>
        <v>#REF!</v>
      </c>
      <c r="C54" t="e">
        <f>#REF!</f>
        <v>#REF!</v>
      </c>
      <c r="L54" t="e">
        <f t="shared" si="0"/>
        <v>#REF!</v>
      </c>
      <c r="M54" t="e">
        <f t="shared" si="1"/>
        <v>#REF!</v>
      </c>
      <c r="N54" t="e">
        <f t="shared" si="2"/>
        <v>#REF!</v>
      </c>
      <c r="O54" t="e">
        <f>VLOOKUP($L54,Sheet1!$A$5:$C$72,COLUMN(Sheet1!$B$5:$B$72),0)</f>
        <v>#REF!</v>
      </c>
      <c r="P54" t="e">
        <f>VLOOKUP($L54,Sheet1!$A$5:$C$72,COLUMN(Sheet1!$C$5:$C$72),0)</f>
        <v>#REF!</v>
      </c>
      <c r="R54" t="e">
        <f t="shared" si="3"/>
        <v>#REF!</v>
      </c>
      <c r="S54" t="e">
        <f t="shared" si="4"/>
        <v>#REF!</v>
      </c>
    </row>
    <row r="55" spans="1:19" x14ac:dyDescent="0.25">
      <c r="A55" t="e">
        <f>#REF!</f>
        <v>#REF!</v>
      </c>
      <c r="B55" t="e">
        <f>#REF!</f>
        <v>#REF!</v>
      </c>
      <c r="C55" t="e">
        <f>#REF!</f>
        <v>#REF!</v>
      </c>
      <c r="L55" t="e">
        <f t="shared" si="0"/>
        <v>#REF!</v>
      </c>
      <c r="M55" t="e">
        <f t="shared" si="1"/>
        <v>#REF!</v>
      </c>
      <c r="N55" t="e">
        <f t="shared" si="2"/>
        <v>#REF!</v>
      </c>
      <c r="O55" t="e">
        <f>VLOOKUP($L55,Sheet1!$A$5:$C$72,COLUMN(Sheet1!$B$5:$B$72),0)</f>
        <v>#REF!</v>
      </c>
      <c r="P55" t="e">
        <f>VLOOKUP($L55,Sheet1!$A$5:$C$72,COLUMN(Sheet1!$C$5:$C$72),0)</f>
        <v>#REF!</v>
      </c>
      <c r="R55" t="e">
        <f t="shared" si="3"/>
        <v>#REF!</v>
      </c>
      <c r="S55" t="e">
        <f t="shared" si="4"/>
        <v>#REF!</v>
      </c>
    </row>
    <row r="56" spans="1:19" x14ac:dyDescent="0.25">
      <c r="A56" t="e">
        <f>#REF!</f>
        <v>#REF!</v>
      </c>
      <c r="B56" t="e">
        <f>#REF!</f>
        <v>#REF!</v>
      </c>
      <c r="C56" t="e">
        <f>#REF!</f>
        <v>#REF!</v>
      </c>
      <c r="L56" t="e">
        <f t="shared" si="0"/>
        <v>#REF!</v>
      </c>
      <c r="M56" t="e">
        <f t="shared" si="1"/>
        <v>#REF!</v>
      </c>
      <c r="N56" t="e">
        <f t="shared" si="2"/>
        <v>#REF!</v>
      </c>
      <c r="O56" t="e">
        <f>VLOOKUP($L56,Sheet1!$A$5:$C$72,COLUMN(Sheet1!$B$5:$B$72),0)</f>
        <v>#REF!</v>
      </c>
      <c r="P56" t="e">
        <f>VLOOKUP($L56,Sheet1!$A$5:$C$72,COLUMN(Sheet1!$C$5:$C$72),0)</f>
        <v>#REF!</v>
      </c>
      <c r="R56" t="e">
        <f t="shared" si="3"/>
        <v>#REF!</v>
      </c>
      <c r="S56" t="e">
        <f t="shared" si="4"/>
        <v>#REF!</v>
      </c>
    </row>
    <row r="57" spans="1:19" x14ac:dyDescent="0.25">
      <c r="A57" t="e">
        <f>#REF!</f>
        <v>#REF!</v>
      </c>
      <c r="B57" t="e">
        <f>#REF!</f>
        <v>#REF!</v>
      </c>
      <c r="C57" t="e">
        <f>#REF!</f>
        <v>#REF!</v>
      </c>
      <c r="L57" t="e">
        <f t="shared" si="0"/>
        <v>#REF!</v>
      </c>
      <c r="M57" t="e">
        <f t="shared" si="1"/>
        <v>#REF!</v>
      </c>
      <c r="N57" t="e">
        <f t="shared" si="2"/>
        <v>#REF!</v>
      </c>
      <c r="O57" t="e">
        <f>VLOOKUP($L57,Sheet1!$A$5:$C$72,COLUMN(Sheet1!$B$5:$B$72),0)</f>
        <v>#REF!</v>
      </c>
      <c r="P57" t="e">
        <f>VLOOKUP($L57,Sheet1!$A$5:$C$72,COLUMN(Sheet1!$C$5:$C$72),0)</f>
        <v>#REF!</v>
      </c>
      <c r="R57" t="e">
        <f t="shared" si="3"/>
        <v>#REF!</v>
      </c>
      <c r="S57" t="e">
        <f t="shared" si="4"/>
        <v>#REF!</v>
      </c>
    </row>
    <row r="58" spans="1:19" x14ac:dyDescent="0.25">
      <c r="A58" t="e">
        <f>#REF!</f>
        <v>#REF!</v>
      </c>
      <c r="B58" t="e">
        <f>#REF!</f>
        <v>#REF!</v>
      </c>
      <c r="C58" t="e">
        <f>#REF!</f>
        <v>#REF!</v>
      </c>
      <c r="L58" t="e">
        <f t="shared" si="0"/>
        <v>#REF!</v>
      </c>
      <c r="M58" t="e">
        <f t="shared" si="1"/>
        <v>#REF!</v>
      </c>
      <c r="N58" t="e">
        <f t="shared" si="2"/>
        <v>#REF!</v>
      </c>
      <c r="O58" t="e">
        <f>VLOOKUP($L58,Sheet1!$A$5:$C$72,COLUMN(Sheet1!$B$5:$B$72),0)</f>
        <v>#REF!</v>
      </c>
      <c r="P58" t="e">
        <f>VLOOKUP($L58,Sheet1!$A$5:$C$72,COLUMN(Sheet1!$C$5:$C$72),0)</f>
        <v>#REF!</v>
      </c>
      <c r="R58" t="e">
        <f t="shared" si="3"/>
        <v>#REF!</v>
      </c>
      <c r="S58" t="e">
        <f t="shared" si="4"/>
        <v>#REF!</v>
      </c>
    </row>
    <row r="59" spans="1:19" x14ac:dyDescent="0.25">
      <c r="A59" t="e">
        <f>#REF!</f>
        <v>#REF!</v>
      </c>
      <c r="B59" t="e">
        <f>#REF!</f>
        <v>#REF!</v>
      </c>
      <c r="C59" t="e">
        <f>#REF!</f>
        <v>#REF!</v>
      </c>
      <c r="L59" t="e">
        <f t="shared" si="0"/>
        <v>#REF!</v>
      </c>
      <c r="M59" t="e">
        <f t="shared" si="1"/>
        <v>#REF!</v>
      </c>
      <c r="N59" t="e">
        <f t="shared" si="2"/>
        <v>#REF!</v>
      </c>
      <c r="O59" t="e">
        <f>VLOOKUP($L59,Sheet1!$A$5:$C$72,COLUMN(Sheet1!$B$5:$B$72),0)</f>
        <v>#REF!</v>
      </c>
      <c r="P59" t="e">
        <f>VLOOKUP($L59,Sheet1!$A$5:$C$72,COLUMN(Sheet1!$C$5:$C$72),0)</f>
        <v>#REF!</v>
      </c>
      <c r="R59" t="e">
        <f t="shared" si="3"/>
        <v>#REF!</v>
      </c>
      <c r="S59" t="e">
        <f t="shared" si="4"/>
        <v>#REF!</v>
      </c>
    </row>
    <row r="60" spans="1:19" x14ac:dyDescent="0.25">
      <c r="A60" t="e">
        <f>#REF!</f>
        <v>#REF!</v>
      </c>
      <c r="B60" t="e">
        <f>#REF!</f>
        <v>#REF!</v>
      </c>
      <c r="C60" t="e">
        <f>#REF!</f>
        <v>#REF!</v>
      </c>
      <c r="L60" t="e">
        <f t="shared" si="0"/>
        <v>#REF!</v>
      </c>
      <c r="M60" t="e">
        <f t="shared" si="1"/>
        <v>#REF!</v>
      </c>
      <c r="N60" t="e">
        <f t="shared" si="2"/>
        <v>#REF!</v>
      </c>
      <c r="O60" t="e">
        <f>VLOOKUP($L60,Sheet1!$A$5:$C$72,COLUMN(Sheet1!$B$5:$B$72),0)</f>
        <v>#REF!</v>
      </c>
      <c r="P60" t="e">
        <f>VLOOKUP($L60,Sheet1!$A$5:$C$72,COLUMN(Sheet1!$C$5:$C$72),0)</f>
        <v>#REF!</v>
      </c>
      <c r="R60" t="e">
        <f t="shared" si="3"/>
        <v>#REF!</v>
      </c>
      <c r="S60" t="e">
        <f t="shared" si="4"/>
        <v>#REF!</v>
      </c>
    </row>
    <row r="61" spans="1:19" x14ac:dyDescent="0.25">
      <c r="A61" t="e">
        <f>#REF!</f>
        <v>#REF!</v>
      </c>
      <c r="B61" t="e">
        <f>#REF!</f>
        <v>#REF!</v>
      </c>
      <c r="C61" t="e">
        <f>#REF!</f>
        <v>#REF!</v>
      </c>
      <c r="L61" t="e">
        <f t="shared" si="0"/>
        <v>#REF!</v>
      </c>
      <c r="M61" t="e">
        <f t="shared" si="1"/>
        <v>#REF!</v>
      </c>
      <c r="N61" t="e">
        <f t="shared" si="2"/>
        <v>#REF!</v>
      </c>
      <c r="O61" t="e">
        <f>VLOOKUP($L61,Sheet1!$A$5:$C$72,COLUMN(Sheet1!$B$5:$B$72),0)</f>
        <v>#REF!</v>
      </c>
      <c r="P61" t="e">
        <f>VLOOKUP($L61,Sheet1!$A$5:$C$72,COLUMN(Sheet1!$C$5:$C$72),0)</f>
        <v>#REF!</v>
      </c>
      <c r="R61" t="e">
        <f t="shared" si="3"/>
        <v>#REF!</v>
      </c>
      <c r="S61" t="e">
        <f t="shared" si="4"/>
        <v>#REF!</v>
      </c>
    </row>
    <row r="62" spans="1:19" x14ac:dyDescent="0.25">
      <c r="A62" t="e">
        <f>#REF!</f>
        <v>#REF!</v>
      </c>
      <c r="B62" t="e">
        <f>#REF!</f>
        <v>#REF!</v>
      </c>
      <c r="C62" t="e">
        <f>#REF!</f>
        <v>#REF!</v>
      </c>
      <c r="L62" t="e">
        <f t="shared" si="0"/>
        <v>#REF!</v>
      </c>
      <c r="M62" t="e">
        <f t="shared" si="1"/>
        <v>#REF!</v>
      </c>
      <c r="N62" t="e">
        <f t="shared" si="2"/>
        <v>#REF!</v>
      </c>
      <c r="O62" t="e">
        <f>VLOOKUP($L62,Sheet1!$A$5:$C$72,COLUMN(Sheet1!$B$5:$B$72),0)</f>
        <v>#REF!</v>
      </c>
      <c r="P62" t="e">
        <f>VLOOKUP($L62,Sheet1!$A$5:$C$72,COLUMN(Sheet1!$C$5:$C$72),0)</f>
        <v>#REF!</v>
      </c>
      <c r="R62" t="e">
        <f t="shared" si="3"/>
        <v>#REF!</v>
      </c>
      <c r="S62" t="e">
        <f t="shared" si="4"/>
        <v>#REF!</v>
      </c>
    </row>
    <row r="63" spans="1:19" x14ac:dyDescent="0.25">
      <c r="A63" t="e">
        <f>#REF!</f>
        <v>#REF!</v>
      </c>
      <c r="B63" t="e">
        <f>#REF!</f>
        <v>#REF!</v>
      </c>
      <c r="C63" t="e">
        <f>#REF!</f>
        <v>#REF!</v>
      </c>
      <c r="L63" t="e">
        <f t="shared" si="0"/>
        <v>#REF!</v>
      </c>
      <c r="M63" t="e">
        <f t="shared" si="1"/>
        <v>#REF!</v>
      </c>
      <c r="N63" t="e">
        <f t="shared" si="2"/>
        <v>#REF!</v>
      </c>
      <c r="O63" t="e">
        <f>VLOOKUP($L63,Sheet1!$A$5:$C$72,COLUMN(Sheet1!$B$5:$B$72),0)</f>
        <v>#REF!</v>
      </c>
      <c r="P63" t="e">
        <f>VLOOKUP($L63,Sheet1!$A$5:$C$72,COLUMN(Sheet1!$C$5:$C$72),0)</f>
        <v>#REF!</v>
      </c>
      <c r="R63" t="e">
        <f t="shared" si="3"/>
        <v>#REF!</v>
      </c>
      <c r="S63" t="e">
        <f t="shared" si="4"/>
        <v>#REF!</v>
      </c>
    </row>
    <row r="64" spans="1:19" x14ac:dyDescent="0.25">
      <c r="A64" t="e">
        <f>#REF!</f>
        <v>#REF!</v>
      </c>
      <c r="B64" t="e">
        <f>#REF!</f>
        <v>#REF!</v>
      </c>
      <c r="C64" t="e">
        <f>#REF!</f>
        <v>#REF!</v>
      </c>
      <c r="L64" t="e">
        <f t="shared" si="0"/>
        <v>#REF!</v>
      </c>
      <c r="M64" t="e">
        <f t="shared" si="1"/>
        <v>#REF!</v>
      </c>
      <c r="N64" t="e">
        <f t="shared" si="2"/>
        <v>#REF!</v>
      </c>
      <c r="O64" t="e">
        <f>VLOOKUP($L64,Sheet1!$A$5:$C$72,COLUMN(Sheet1!$B$5:$B$72),0)</f>
        <v>#REF!</v>
      </c>
      <c r="P64" t="e">
        <f>VLOOKUP($L64,Sheet1!$A$5:$C$72,COLUMN(Sheet1!$C$5:$C$72),0)</f>
        <v>#REF!</v>
      </c>
      <c r="R64" t="e">
        <f t="shared" si="3"/>
        <v>#REF!</v>
      </c>
      <c r="S64" t="e">
        <f t="shared" si="4"/>
        <v>#REF!</v>
      </c>
    </row>
    <row r="65" spans="1:19" x14ac:dyDescent="0.25">
      <c r="A65" t="e">
        <f>#REF!</f>
        <v>#REF!</v>
      </c>
      <c r="B65" t="e">
        <f>#REF!</f>
        <v>#REF!</v>
      </c>
      <c r="C65" t="e">
        <f>#REF!</f>
        <v>#REF!</v>
      </c>
      <c r="L65" t="e">
        <f t="shared" si="0"/>
        <v>#REF!</v>
      </c>
      <c r="M65" t="e">
        <f t="shared" si="1"/>
        <v>#REF!</v>
      </c>
      <c r="N65" t="e">
        <f t="shared" si="2"/>
        <v>#REF!</v>
      </c>
      <c r="O65" t="e">
        <f>VLOOKUP($L65,Sheet1!$A$5:$C$72,COLUMN(Sheet1!$B$5:$B$72),0)</f>
        <v>#REF!</v>
      </c>
      <c r="P65" t="e">
        <f>VLOOKUP($L65,Sheet1!$A$5:$C$72,COLUMN(Sheet1!$C$5:$C$72),0)</f>
        <v>#REF!</v>
      </c>
      <c r="R65" t="e">
        <f t="shared" si="3"/>
        <v>#REF!</v>
      </c>
      <c r="S65" t="e">
        <f t="shared" si="4"/>
        <v>#REF!</v>
      </c>
    </row>
    <row r="66" spans="1:19" x14ac:dyDescent="0.25">
      <c r="A66" t="e">
        <f>#REF!</f>
        <v>#REF!</v>
      </c>
      <c r="B66" t="e">
        <f>#REF!</f>
        <v>#REF!</v>
      </c>
      <c r="C66" t="e">
        <f>#REF!</f>
        <v>#REF!</v>
      </c>
      <c r="L66" t="e">
        <f t="shared" si="0"/>
        <v>#REF!</v>
      </c>
      <c r="M66" t="e">
        <f t="shared" si="1"/>
        <v>#REF!</v>
      </c>
      <c r="N66" t="e">
        <f t="shared" si="2"/>
        <v>#REF!</v>
      </c>
      <c r="O66" t="e">
        <f>VLOOKUP($L66,Sheet1!$A$5:$C$72,COLUMN(Sheet1!$B$5:$B$72),0)</f>
        <v>#REF!</v>
      </c>
      <c r="P66" t="e">
        <f>VLOOKUP($L66,Sheet1!$A$5:$C$72,COLUMN(Sheet1!$C$5:$C$72),0)</f>
        <v>#REF!</v>
      </c>
      <c r="R66" t="e">
        <f t="shared" si="3"/>
        <v>#REF!</v>
      </c>
      <c r="S66" t="e">
        <f t="shared" si="4"/>
        <v>#REF!</v>
      </c>
    </row>
    <row r="67" spans="1:19" x14ac:dyDescent="0.25">
      <c r="A67" t="e">
        <f>#REF!</f>
        <v>#REF!</v>
      </c>
      <c r="B67" t="e">
        <f>#REF!</f>
        <v>#REF!</v>
      </c>
      <c r="C67" t="e">
        <f>#REF!</f>
        <v>#REF!</v>
      </c>
      <c r="L67" t="e">
        <f t="shared" si="0"/>
        <v>#REF!</v>
      </c>
      <c r="M67" t="e">
        <f t="shared" si="1"/>
        <v>#REF!</v>
      </c>
      <c r="N67" t="e">
        <f t="shared" si="2"/>
        <v>#REF!</v>
      </c>
      <c r="O67" t="e">
        <f>VLOOKUP($L67,Sheet1!$A$5:$C$72,COLUMN(Sheet1!$B$5:$B$72),0)</f>
        <v>#REF!</v>
      </c>
      <c r="P67" t="e">
        <f>VLOOKUP($L67,Sheet1!$A$5:$C$72,COLUMN(Sheet1!$C$5:$C$72),0)</f>
        <v>#REF!</v>
      </c>
      <c r="R67" t="e">
        <f t="shared" si="3"/>
        <v>#REF!</v>
      </c>
      <c r="S67" t="e">
        <f t="shared" si="4"/>
        <v>#REF!</v>
      </c>
    </row>
    <row r="68" spans="1:19" x14ac:dyDescent="0.25">
      <c r="A68" t="e">
        <f>#REF!</f>
        <v>#REF!</v>
      </c>
      <c r="B68" t="e">
        <f>#REF!</f>
        <v>#REF!</v>
      </c>
      <c r="C68" t="e">
        <f>#REF!</f>
        <v>#REF!</v>
      </c>
      <c r="L68" t="e">
        <f t="shared" si="0"/>
        <v>#REF!</v>
      </c>
      <c r="M68" t="e">
        <f t="shared" si="1"/>
        <v>#REF!</v>
      </c>
      <c r="N68" t="e">
        <f t="shared" si="2"/>
        <v>#REF!</v>
      </c>
      <c r="O68" t="e">
        <f>VLOOKUP($L68,Sheet1!$A$5:$C$72,COLUMN(Sheet1!$B$5:$B$72),0)</f>
        <v>#REF!</v>
      </c>
      <c r="P68" t="e">
        <f>VLOOKUP($L68,Sheet1!$A$5:$C$72,COLUMN(Sheet1!$C$5:$C$72),0)</f>
        <v>#REF!</v>
      </c>
      <c r="R68" t="e">
        <f t="shared" si="3"/>
        <v>#REF!</v>
      </c>
      <c r="S68" t="e">
        <f t="shared" si="4"/>
        <v>#REF!</v>
      </c>
    </row>
    <row r="69" spans="1:19" x14ac:dyDescent="0.25">
      <c r="A69" t="e">
        <f>#REF!</f>
        <v>#REF!</v>
      </c>
      <c r="B69" t="e">
        <f>#REF!</f>
        <v>#REF!</v>
      </c>
      <c r="C69" t="e">
        <f>#REF!</f>
        <v>#REF!</v>
      </c>
      <c r="L69" t="e">
        <f t="shared" si="0"/>
        <v>#REF!</v>
      </c>
      <c r="M69" t="e">
        <f t="shared" si="1"/>
        <v>#REF!</v>
      </c>
      <c r="N69" t="e">
        <f t="shared" si="2"/>
        <v>#REF!</v>
      </c>
      <c r="O69" t="e">
        <f>VLOOKUP($L69,Sheet1!$A$5:$C$72,COLUMN(Sheet1!$B$5:$B$72),0)</f>
        <v>#REF!</v>
      </c>
      <c r="P69" t="e">
        <f>VLOOKUP($L69,Sheet1!$A$5:$C$72,COLUMN(Sheet1!$C$5:$C$72),0)</f>
        <v>#REF!</v>
      </c>
      <c r="R69" t="e">
        <f t="shared" si="3"/>
        <v>#REF!</v>
      </c>
      <c r="S69" t="e">
        <f t="shared" si="4"/>
        <v>#REF!</v>
      </c>
    </row>
    <row r="70" spans="1:19" x14ac:dyDescent="0.25">
      <c r="A70" t="e">
        <f>#REF!</f>
        <v>#REF!</v>
      </c>
      <c r="B70" t="e">
        <f>#REF!</f>
        <v>#REF!</v>
      </c>
      <c r="C70" t="e">
        <f>#REF!</f>
        <v>#REF!</v>
      </c>
      <c r="L70" t="e">
        <f t="shared" ref="L70:L72" si="5">A70</f>
        <v>#REF!</v>
      </c>
      <c r="M70" t="e">
        <f t="shared" ref="M70:M72" si="6">VLOOKUP($L70,$A$5:$C$72,COLUMN($B$5:$B$72),0)</f>
        <v>#REF!</v>
      </c>
      <c r="N70" t="e">
        <f t="shared" ref="N70:N72" si="7">VLOOKUP($L70,$A$5:$C$72,COLUMN($C$5:$C$72),0)</f>
        <v>#REF!</v>
      </c>
      <c r="O70" t="e">
        <f>VLOOKUP($L70,Sheet1!$A$5:$C$72,COLUMN(Sheet1!$B$5:$B$72),0)</f>
        <v>#REF!</v>
      </c>
      <c r="P70" t="e">
        <f>VLOOKUP($L70,Sheet1!$A$5:$C$72,COLUMN(Sheet1!$C$5:$C$72),0)</f>
        <v>#REF!</v>
      </c>
      <c r="R70" t="e">
        <f t="shared" ref="R70:R72" si="8">O70+M70</f>
        <v>#REF!</v>
      </c>
      <c r="S70" t="e">
        <f t="shared" ref="S70:S72" si="9">N70+P70</f>
        <v>#REF!</v>
      </c>
    </row>
    <row r="71" spans="1:19" x14ac:dyDescent="0.25">
      <c r="A71" t="e">
        <f>#REF!</f>
        <v>#REF!</v>
      </c>
      <c r="B71" t="e">
        <f>#REF!</f>
        <v>#REF!</v>
      </c>
      <c r="C71" t="e">
        <f>#REF!</f>
        <v>#REF!</v>
      </c>
      <c r="L71" t="e">
        <f t="shared" si="5"/>
        <v>#REF!</v>
      </c>
      <c r="M71" t="e">
        <f t="shared" si="6"/>
        <v>#REF!</v>
      </c>
      <c r="N71" t="e">
        <f t="shared" si="7"/>
        <v>#REF!</v>
      </c>
      <c r="O71" t="e">
        <f>VLOOKUP($L71,Sheet1!$A$5:$C$72,COLUMN(Sheet1!$B$5:$B$72),0)</f>
        <v>#REF!</v>
      </c>
      <c r="P71" t="e">
        <f>VLOOKUP($L71,Sheet1!$A$5:$C$72,COLUMN(Sheet1!$C$5:$C$72),0)</f>
        <v>#REF!</v>
      </c>
      <c r="R71" t="e">
        <f t="shared" si="8"/>
        <v>#REF!</v>
      </c>
      <c r="S71" t="e">
        <f t="shared" si="9"/>
        <v>#REF!</v>
      </c>
    </row>
    <row r="72" spans="1:19" x14ac:dyDescent="0.25">
      <c r="A72" t="e">
        <f>#REF!</f>
        <v>#REF!</v>
      </c>
      <c r="B72" t="e">
        <f>#REF!</f>
        <v>#REF!</v>
      </c>
      <c r="C72" t="e">
        <f>#REF!</f>
        <v>#REF!</v>
      </c>
      <c r="L72" t="e">
        <f t="shared" si="5"/>
        <v>#REF!</v>
      </c>
      <c r="M72" t="e">
        <f t="shared" si="6"/>
        <v>#REF!</v>
      </c>
      <c r="N72" t="e">
        <f t="shared" si="7"/>
        <v>#REF!</v>
      </c>
      <c r="O72" t="e">
        <f>VLOOKUP($L72,Sheet1!$A$5:$C$72,COLUMN(Sheet1!$B$5:$B$72),0)</f>
        <v>#REF!</v>
      </c>
      <c r="P72" t="e">
        <f>VLOOKUP($L72,Sheet1!$A$5:$C$72,COLUMN(Sheet1!$C$5:$C$72),0)</f>
        <v>#REF!</v>
      </c>
      <c r="R72" t="e">
        <f t="shared" si="8"/>
        <v>#REF!</v>
      </c>
      <c r="S72" t="e">
        <f t="shared" si="9"/>
        <v>#REF!</v>
      </c>
    </row>
  </sheetData>
  <sortState xmlns:xlrd2="http://schemas.microsoft.com/office/spreadsheetml/2017/richdata2" ref="A68:C82">
    <sortCondition descending="1" ref="A22"/>
  </sortState>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0"/>
  <dimension ref="A5:C72"/>
  <sheetViews>
    <sheetView workbookViewId="0">
      <selection activeCell="C72" sqref="C72"/>
    </sheetView>
  </sheetViews>
  <sheetFormatPr defaultRowHeight="13.2" x14ac:dyDescent="0.25"/>
  <cols>
    <col min="1" max="1" width="17.6640625" bestFit="1" customWidth="1"/>
    <col min="2" max="2" width="3" bestFit="1" customWidth="1"/>
    <col min="3" max="3" width="5" bestFit="1" customWidth="1"/>
  </cols>
  <sheetData>
    <row r="5" spans="1:3" x14ac:dyDescent="0.25">
      <c r="A5" t="str">
        <f>'14 družstiev Pretek č. 2'!C5</f>
        <v>Ladislav Ješ</v>
      </c>
      <c r="B5">
        <f>'14 družstiev Pretek č. 2'!E6</f>
        <v>5</v>
      </c>
      <c r="C5">
        <f>'14 družstiev Pretek č. 2'!D6</f>
        <v>11320</v>
      </c>
    </row>
    <row r="6" spans="1:3" x14ac:dyDescent="0.25">
      <c r="A6">
        <f>'14 družstiev Pretek č. 2'!C7</f>
        <v>0</v>
      </c>
      <c r="B6">
        <f>'14 družstiev Pretek č. 2'!E8</f>
        <v>15</v>
      </c>
      <c r="C6">
        <f>'14 družstiev Pretek č. 2'!D8</f>
        <v>0</v>
      </c>
    </row>
    <row r="7" spans="1:3" x14ac:dyDescent="0.25">
      <c r="A7" t="str">
        <f>'14 družstiev Pretek č. 2'!C9</f>
        <v>Jaroslav Líška st.</v>
      </c>
      <c r="B7">
        <f>'14 družstiev Pretek č. 2'!E10</f>
        <v>10</v>
      </c>
      <c r="C7">
        <f>'14 družstiev Pretek č. 2'!D10</f>
        <v>8890</v>
      </c>
    </row>
    <row r="8" spans="1:3" x14ac:dyDescent="0.25">
      <c r="A8" t="str">
        <f>'14 družstiev Pretek č. 2'!C11</f>
        <v>Peter Lisičan</v>
      </c>
      <c r="B8">
        <f>'14 družstiev Pretek č. 2'!E12</f>
        <v>6</v>
      </c>
      <c r="C8">
        <f>'14 družstiev Pretek č. 2'!D12</f>
        <v>10810</v>
      </c>
    </row>
    <row r="9" spans="1:3" x14ac:dyDescent="0.25">
      <c r="A9" t="str">
        <f>'14 družstiev Pretek č. 2'!C13</f>
        <v>Peter Zborovjan</v>
      </c>
      <c r="B9">
        <f>'14 družstiev Pretek č. 2'!E14</f>
        <v>2</v>
      </c>
      <c r="C9">
        <f>'14 družstiev Pretek č. 2'!D14</f>
        <v>15550</v>
      </c>
    </row>
    <row r="10" spans="1:3" x14ac:dyDescent="0.25">
      <c r="A10" t="str">
        <f>'14 družstiev Pretek č. 2'!C15</f>
        <v>Ľuboslav Mihálik</v>
      </c>
      <c r="B10">
        <f>'14 družstiev Pretek č. 2'!E16</f>
        <v>13</v>
      </c>
      <c r="C10">
        <f>'14 družstiev Pretek č. 2'!D16</f>
        <v>4700</v>
      </c>
    </row>
    <row r="11" spans="1:3" x14ac:dyDescent="0.25">
      <c r="A11" t="str">
        <f>'14 družstiev Pretek č. 2'!C17</f>
        <v>Karol Leššo</v>
      </c>
      <c r="B11">
        <f>'14 družstiev Pretek č. 2'!E18</f>
        <v>12</v>
      </c>
      <c r="C11">
        <f>'14 družstiev Pretek č. 2'!D18</f>
        <v>7115</v>
      </c>
    </row>
    <row r="12" spans="1:3" x14ac:dyDescent="0.25">
      <c r="A12" t="str">
        <f>'14 družstiev Pretek č. 2'!C19</f>
        <v>Rastislav Staňa</v>
      </c>
      <c r="B12">
        <f>'14 družstiev Pretek č. 2'!E20</f>
        <v>8</v>
      </c>
      <c r="C12">
        <f>'14 družstiev Pretek č. 2'!D20</f>
        <v>9660</v>
      </c>
    </row>
    <row r="13" spans="1:3" x14ac:dyDescent="0.25">
      <c r="A13" t="str">
        <f>'14 družstiev Pretek č. 2'!C21</f>
        <v>Emil Raschman</v>
      </c>
      <c r="B13">
        <f>'14 družstiev Pretek č. 2'!E22</f>
        <v>4</v>
      </c>
      <c r="C13">
        <f>'14 družstiev Pretek č. 2'!D22</f>
        <v>11540</v>
      </c>
    </row>
    <row r="14" spans="1:3" x14ac:dyDescent="0.25">
      <c r="A14" t="str">
        <f>'14 družstiev Pretek č. 2'!C23</f>
        <v>Karol Petőcz</v>
      </c>
      <c r="B14">
        <f>'14 družstiev Pretek č. 2'!E24</f>
        <v>9</v>
      </c>
      <c r="C14">
        <f>'14 družstiev Pretek č. 2'!D24</f>
        <v>9185</v>
      </c>
    </row>
    <row r="15" spans="1:3" x14ac:dyDescent="0.25">
      <c r="A15" t="str">
        <f>'14 družstiev Pretek č. 2'!C25</f>
        <v>Marián Líškay</v>
      </c>
      <c r="B15">
        <f>'14 družstiev Pretek č. 2'!E26</f>
        <v>7</v>
      </c>
      <c r="C15">
        <f>'14 družstiev Pretek č. 2'!D26</f>
        <v>9915</v>
      </c>
    </row>
    <row r="16" spans="1:3" x14ac:dyDescent="0.25">
      <c r="A16" t="str">
        <f>'14 družstiev Pretek č. 2'!C27</f>
        <v>Milan Pavlovský</v>
      </c>
      <c r="B16">
        <f>'14 družstiev Pretek č. 2'!E28</f>
        <v>1</v>
      </c>
      <c r="C16">
        <f>'14 družstiev Pretek č. 2'!D28</f>
        <v>19830</v>
      </c>
    </row>
    <row r="17" spans="1:3" x14ac:dyDescent="0.25">
      <c r="A17" t="str">
        <f>'14 družstiev Pretek č. 2'!C29</f>
        <v>Martin Valášek</v>
      </c>
      <c r="B17">
        <f>'14 družstiev Pretek č. 2'!E30</f>
        <v>3</v>
      </c>
      <c r="C17">
        <f>'14 družstiev Pretek č. 2'!D30</f>
        <v>12340</v>
      </c>
    </row>
    <row r="18" spans="1:3" x14ac:dyDescent="0.25">
      <c r="A18" t="str">
        <f>'14 družstiev Pretek č. 2'!C31</f>
        <v>Igor Krajčík</v>
      </c>
      <c r="B18">
        <f>'14 družstiev Pretek č. 2'!E32</f>
        <v>11</v>
      </c>
      <c r="C18">
        <f>'14 družstiev Pretek č. 2'!D32</f>
        <v>8715</v>
      </c>
    </row>
    <row r="19" spans="1:3" x14ac:dyDescent="0.25">
      <c r="A19" t="str">
        <f>'14 družstiev Pretek č. 2'!C33</f>
        <v>aa</v>
      </c>
      <c r="B19">
        <f>'14 družstiev Pretek č. 2'!E34</f>
        <v>15</v>
      </c>
      <c r="C19">
        <f>'14 družstiev Pretek č. 2'!D34</f>
        <v>-3</v>
      </c>
    </row>
    <row r="20" spans="1:3" x14ac:dyDescent="0.25">
      <c r="A20" t="str">
        <f>'14 družstiev Pretek č. 2'!C35</f>
        <v>bb</v>
      </c>
      <c r="B20">
        <f>'14 družstiev Pretek č. 2'!E36</f>
        <v>16</v>
      </c>
      <c r="C20">
        <f>'14 družstiev Pretek č. 2'!D36</f>
        <v>-4</v>
      </c>
    </row>
    <row r="21" spans="1:3" x14ac:dyDescent="0.25">
      <c r="A21" t="str">
        <f>'14 družstiev Pretek č. 2'!C37</f>
        <v>ca</v>
      </c>
      <c r="B21">
        <f>'14 družstiev Pretek č. 2'!E38</f>
        <v>17</v>
      </c>
      <c r="C21">
        <f>'14 družstiev Pretek č. 2'!D38</f>
        <v>-5</v>
      </c>
    </row>
    <row r="22" spans="1:3" x14ac:dyDescent="0.25">
      <c r="A22" t="str">
        <f>'14 družstiev Pretek č. 2'!F5</f>
        <v>Dávid Óvári</v>
      </c>
      <c r="B22">
        <f>'14 družstiev Pretek č. 2'!H6</f>
        <v>11</v>
      </c>
      <c r="C22">
        <f>'14 družstiev Pretek č. 2'!G6</f>
        <v>3170</v>
      </c>
    </row>
    <row r="23" spans="1:3" x14ac:dyDescent="0.25">
      <c r="A23">
        <f>'14 družstiev Pretek č. 2'!F7</f>
        <v>0</v>
      </c>
      <c r="B23">
        <f>'14 družstiev Pretek č. 2'!H8</f>
        <v>15</v>
      </c>
      <c r="C23">
        <f>'14 družstiev Pretek č. 2'!G8</f>
        <v>0</v>
      </c>
    </row>
    <row r="24" spans="1:3" x14ac:dyDescent="0.25">
      <c r="A24" t="str">
        <f>'14 družstiev Pretek č. 2'!F9</f>
        <v>Jaroslav Líška ml.</v>
      </c>
      <c r="B24">
        <f>'14 družstiev Pretek č. 2'!H10</f>
        <v>12</v>
      </c>
      <c r="C24">
        <f>'14 družstiev Pretek č. 2'!G10</f>
        <v>1695</v>
      </c>
    </row>
    <row r="25" spans="1:3" x14ac:dyDescent="0.25">
      <c r="A25" t="str">
        <f>'14 družstiev Pretek č. 2'!F11</f>
        <v>Matej Buška</v>
      </c>
      <c r="B25">
        <f>'14 družstiev Pretek č. 2'!H12</f>
        <v>13</v>
      </c>
      <c r="C25">
        <f>'14 družstiev Pretek č. 2'!G12</f>
        <v>380</v>
      </c>
    </row>
    <row r="26" spans="1:3" x14ac:dyDescent="0.25">
      <c r="A26" t="str">
        <f>'14 družstiev Pretek č. 2'!F13</f>
        <v>Marek Rešetár</v>
      </c>
      <c r="B26">
        <f>'14 družstiev Pretek č. 2'!H14</f>
        <v>1</v>
      </c>
      <c r="C26">
        <f>'14 družstiev Pretek č. 2'!G14</f>
        <v>29500</v>
      </c>
    </row>
    <row r="27" spans="1:3" x14ac:dyDescent="0.25">
      <c r="A27" t="str">
        <f>'14 družstiev Pretek č. 2'!F15</f>
        <v>Miroslav Kosmeľ</v>
      </c>
      <c r="B27">
        <f>'14 družstiev Pretek č. 2'!H16</f>
        <v>6</v>
      </c>
      <c r="C27">
        <f>'14 družstiev Pretek č. 2'!G16</f>
        <v>6740</v>
      </c>
    </row>
    <row r="28" spans="1:3" x14ac:dyDescent="0.25">
      <c r="A28" t="str">
        <f>'14 družstiev Pretek č. 2'!F17</f>
        <v>Ľubomír Ivančík</v>
      </c>
      <c r="B28">
        <f>'14 družstiev Pretek č. 2'!H18</f>
        <v>4</v>
      </c>
      <c r="C28">
        <f>'14 družstiev Pretek č. 2'!G18</f>
        <v>8830</v>
      </c>
    </row>
    <row r="29" spans="1:3" x14ac:dyDescent="0.25">
      <c r="A29" t="str">
        <f>'14 družstiev Pretek č. 2'!F19</f>
        <v>Slavomír Oreško</v>
      </c>
      <c r="B29">
        <f>'14 družstiev Pretek č. 2'!H20</f>
        <v>9</v>
      </c>
      <c r="C29">
        <f>'14 družstiev Pretek č. 2'!G20</f>
        <v>3905</v>
      </c>
    </row>
    <row r="30" spans="1:3" x14ac:dyDescent="0.25">
      <c r="A30" t="str">
        <f>'14 družstiev Pretek č. 2'!F21</f>
        <v>Timotej Minárik</v>
      </c>
      <c r="B30">
        <f>'14 družstiev Pretek č. 2'!H22</f>
        <v>5</v>
      </c>
      <c r="C30">
        <f>'14 družstiev Pretek č. 2'!G22</f>
        <v>7095</v>
      </c>
    </row>
    <row r="31" spans="1:3" x14ac:dyDescent="0.25">
      <c r="A31" t="str">
        <f>'14 družstiev Pretek č. 2'!F23</f>
        <v>Bartolomej Fleischer</v>
      </c>
      <c r="B31">
        <f>'14 družstiev Pretek č. 2'!H24</f>
        <v>8</v>
      </c>
      <c r="C31">
        <f>'14 družstiev Pretek č. 2'!G24</f>
        <v>4255</v>
      </c>
    </row>
    <row r="32" spans="1:3" x14ac:dyDescent="0.25">
      <c r="A32" t="str">
        <f>'14 družstiev Pretek č. 2'!F25</f>
        <v>Jaroslav Kanász</v>
      </c>
      <c r="B32">
        <f>'14 družstiev Pretek č. 2'!H26</f>
        <v>7</v>
      </c>
      <c r="C32">
        <f>'14 družstiev Pretek č. 2'!G26</f>
        <v>4350</v>
      </c>
    </row>
    <row r="33" spans="1:3" x14ac:dyDescent="0.25">
      <c r="A33" t="str">
        <f>'14 družstiev Pretek č. 2'!F27</f>
        <v>Ján Kamenský</v>
      </c>
      <c r="B33">
        <f>'14 družstiev Pretek č. 2'!H28</f>
        <v>2</v>
      </c>
      <c r="C33">
        <f>'14 družstiev Pretek č. 2'!G28</f>
        <v>11080</v>
      </c>
    </row>
    <row r="34" spans="1:3" x14ac:dyDescent="0.25">
      <c r="A34" t="str">
        <f>'14 družstiev Pretek č. 2'!F29</f>
        <v>Pavol Rajtek</v>
      </c>
      <c r="B34">
        <f>'14 družstiev Pretek č. 2'!H30</f>
        <v>3</v>
      </c>
      <c r="C34">
        <f>'14 družstiev Pretek č. 2'!G30</f>
        <v>10220</v>
      </c>
    </row>
    <row r="35" spans="1:3" x14ac:dyDescent="0.25">
      <c r="A35" t="str">
        <f>'14 družstiev Pretek č. 2'!F31</f>
        <v>Radovan Máčaj</v>
      </c>
      <c r="B35">
        <f>'14 družstiev Pretek č. 2'!H32</f>
        <v>10</v>
      </c>
      <c r="C35">
        <f>'14 družstiev Pretek č. 2'!G32</f>
        <v>3380</v>
      </c>
    </row>
    <row r="36" spans="1:3" x14ac:dyDescent="0.25">
      <c r="A36" t="str">
        <f>'14 družstiev Pretek č. 2'!F33</f>
        <v>ab</v>
      </c>
      <c r="B36">
        <f>'14 družstiev Pretek č. 2'!H34</f>
        <v>15</v>
      </c>
      <c r="C36">
        <f>'14 družstiev Pretek č. 2'!G34</f>
        <v>-3</v>
      </c>
    </row>
    <row r="37" spans="1:3" x14ac:dyDescent="0.25">
      <c r="A37" t="str">
        <f>'14 družstiev Pretek č. 2'!F35</f>
        <v>bb</v>
      </c>
      <c r="B37">
        <f>'14 družstiev Pretek č. 2'!H36</f>
        <v>16</v>
      </c>
      <c r="C37">
        <f>'14 družstiev Pretek č. 2'!G36</f>
        <v>-4</v>
      </c>
    </row>
    <row r="38" spans="1:3" x14ac:dyDescent="0.25">
      <c r="A38" t="str">
        <f>'14 družstiev Pretek č. 2'!F37</f>
        <v>cb</v>
      </c>
      <c r="B38">
        <f>'14 družstiev Pretek č. 2'!H38</f>
        <v>17</v>
      </c>
      <c r="C38">
        <f>'14 družstiev Pretek č. 2'!G38</f>
        <v>-5</v>
      </c>
    </row>
    <row r="39" spans="1:3" x14ac:dyDescent="0.25">
      <c r="A39" t="str">
        <f>'14 družstiev Pretek č. 2'!I5</f>
        <v>Kristián Óvári</v>
      </c>
      <c r="B39">
        <f>'14 družstiev Pretek č. 2'!K6</f>
        <v>12</v>
      </c>
      <c r="C39">
        <f>'14 družstiev Pretek č. 2'!J6</f>
        <v>4845</v>
      </c>
    </row>
    <row r="40" spans="1:3" x14ac:dyDescent="0.25">
      <c r="A40">
        <f>'14 družstiev Pretek č. 2'!I7</f>
        <v>0</v>
      </c>
      <c r="B40">
        <f>'14 družstiev Pretek č. 2'!K8</f>
        <v>15</v>
      </c>
      <c r="C40">
        <f>'14 družstiev Pretek č. 2'!J8</f>
        <v>0</v>
      </c>
    </row>
    <row r="41" spans="1:3" x14ac:dyDescent="0.25">
      <c r="A41" t="str">
        <f>'14 družstiev Pretek č. 2'!I9</f>
        <v>Jozef Václavek</v>
      </c>
      <c r="B41">
        <f>'14 družstiev Pretek č. 2'!K10</f>
        <v>9.5</v>
      </c>
      <c r="C41">
        <f>'14 družstiev Pretek č. 2'!J10</f>
        <v>5025</v>
      </c>
    </row>
    <row r="42" spans="1:3" x14ac:dyDescent="0.25">
      <c r="A42" t="str">
        <f>'14 družstiev Pretek č. 2'!I11</f>
        <v>Marián Lisičan</v>
      </c>
      <c r="B42">
        <f>'14 družstiev Pretek č. 2'!K12</f>
        <v>7</v>
      </c>
      <c r="C42">
        <f>'14 družstiev Pretek č. 2'!J12</f>
        <v>5560</v>
      </c>
    </row>
    <row r="43" spans="1:3" x14ac:dyDescent="0.25">
      <c r="A43" t="str">
        <f>'14 družstiev Pretek č. 2'!I13</f>
        <v>Marián Longauer</v>
      </c>
      <c r="B43">
        <f>'14 družstiev Pretek č. 2'!K14</f>
        <v>5</v>
      </c>
      <c r="C43">
        <f>'14 družstiev Pretek č. 2'!J14</f>
        <v>8885</v>
      </c>
    </row>
    <row r="44" spans="1:3" x14ac:dyDescent="0.25">
      <c r="A44" t="str">
        <f>'14 družstiev Pretek č. 2'!I15</f>
        <v>Maroš Cibulka</v>
      </c>
      <c r="B44">
        <f>'14 družstiev Pretek č. 2'!K16</f>
        <v>3</v>
      </c>
      <c r="C44">
        <f>'14 družstiev Pretek č. 2'!J16</f>
        <v>9760</v>
      </c>
    </row>
    <row r="45" spans="1:3" x14ac:dyDescent="0.25">
      <c r="A45" t="str">
        <f>'14 družstiev Pretek č. 2'!I17</f>
        <v>Július Forgáč st.</v>
      </c>
      <c r="B45">
        <f>'14 družstiev Pretek č. 2'!K18</f>
        <v>8</v>
      </c>
      <c r="C45">
        <f>'14 družstiev Pretek č. 2'!J18</f>
        <v>5410</v>
      </c>
    </row>
    <row r="46" spans="1:3" x14ac:dyDescent="0.25">
      <c r="A46" t="str">
        <f>'14 družstiev Pretek č. 2'!I19</f>
        <v>Michal Pacák</v>
      </c>
      <c r="B46">
        <f>'14 družstiev Pretek č. 2'!K20</f>
        <v>6</v>
      </c>
      <c r="C46">
        <f>'14 družstiev Pretek č. 2'!J20</f>
        <v>8820</v>
      </c>
    </row>
    <row r="47" spans="1:3" x14ac:dyDescent="0.25">
      <c r="A47" t="str">
        <f>'14 družstiev Pretek č. 2'!I21</f>
        <v>Zdenko Tuška</v>
      </c>
      <c r="B47">
        <f>'14 družstiev Pretek č. 2'!K22</f>
        <v>4</v>
      </c>
      <c r="C47">
        <f>'14 družstiev Pretek č. 2'!J22</f>
        <v>9515</v>
      </c>
    </row>
    <row r="48" spans="1:3" x14ac:dyDescent="0.25">
      <c r="A48" t="str">
        <f>'14 družstiev Pretek č. 2'!I23</f>
        <v>Martin Rusnák</v>
      </c>
      <c r="B48">
        <f>'14 družstiev Pretek č. 2'!K24</f>
        <v>1</v>
      </c>
      <c r="C48">
        <f>'14 družstiev Pretek č. 2'!J24</f>
        <v>11460</v>
      </c>
    </row>
    <row r="49" spans="1:3" x14ac:dyDescent="0.25">
      <c r="A49" t="str">
        <f>'14 družstiev Pretek č. 2'!I25</f>
        <v>Róbert Repa</v>
      </c>
      <c r="B49">
        <f>'14 družstiev Pretek č. 2'!K26</f>
        <v>13</v>
      </c>
      <c r="C49">
        <f>'14 družstiev Pretek č. 2'!J26</f>
        <v>2415</v>
      </c>
    </row>
    <row r="50" spans="1:3" x14ac:dyDescent="0.25">
      <c r="A50" t="str">
        <f>'14 družstiev Pretek č. 2'!I27</f>
        <v>Slavomír Mihálik</v>
      </c>
      <c r="B50">
        <f>'14 družstiev Pretek č. 2'!K28</f>
        <v>9.5</v>
      </c>
      <c r="C50">
        <f>'14 družstiev Pretek č. 2'!J28</f>
        <v>5025</v>
      </c>
    </row>
    <row r="51" spans="1:3" x14ac:dyDescent="0.25">
      <c r="A51" t="str">
        <f>'14 družstiev Pretek č. 2'!I29</f>
        <v>Karol Matyas</v>
      </c>
      <c r="B51">
        <f>'14 družstiev Pretek č. 2'!K30</f>
        <v>11</v>
      </c>
      <c r="C51">
        <f>'14 družstiev Pretek č. 2'!J30</f>
        <v>4945</v>
      </c>
    </row>
    <row r="52" spans="1:3" x14ac:dyDescent="0.25">
      <c r="A52" t="str">
        <f>'14 družstiev Pretek č. 2'!I31</f>
        <v>Michal Demčák</v>
      </c>
      <c r="B52">
        <f>'14 družstiev Pretek č. 2'!K32</f>
        <v>2</v>
      </c>
      <c r="C52">
        <f>'14 družstiev Pretek č. 2'!J32</f>
        <v>11390</v>
      </c>
    </row>
    <row r="53" spans="1:3" x14ac:dyDescent="0.25">
      <c r="A53" t="str">
        <f>'14 družstiev Pretek č. 2'!I33</f>
        <v>ac</v>
      </c>
      <c r="B53">
        <f>'14 družstiev Pretek č. 2'!K34</f>
        <v>15</v>
      </c>
      <c r="C53">
        <f>'14 družstiev Pretek č. 2'!J34</f>
        <v>-3</v>
      </c>
    </row>
    <row r="54" spans="1:3" x14ac:dyDescent="0.25">
      <c r="A54" t="str">
        <f>'14 družstiev Pretek č. 2'!I35</f>
        <v>bc</v>
      </c>
      <c r="B54">
        <f>'14 družstiev Pretek č. 2'!K36</f>
        <v>16</v>
      </c>
      <c r="C54">
        <f>'14 družstiev Pretek č. 2'!J36</f>
        <v>-4</v>
      </c>
    </row>
    <row r="55" spans="1:3" x14ac:dyDescent="0.25">
      <c r="A55" t="str">
        <f>'14 družstiev Pretek č. 2'!I37</f>
        <v>cc</v>
      </c>
      <c r="B55">
        <f>'14 družstiev Pretek č. 2'!K38</f>
        <v>17</v>
      </c>
      <c r="C55">
        <f>'14 družstiev Pretek č. 2'!J38</f>
        <v>-5</v>
      </c>
    </row>
    <row r="56" spans="1:3" x14ac:dyDescent="0.25">
      <c r="A56" t="str">
        <f>'14 družstiev Pretek č. 2'!L5</f>
        <v>Gábor Papp</v>
      </c>
      <c r="B56">
        <f>'14 družstiev Pretek č. 2'!N6</f>
        <v>4</v>
      </c>
      <c r="C56">
        <f>'14 družstiev Pretek č. 2'!M6</f>
        <v>7380</v>
      </c>
    </row>
    <row r="57" spans="1:3" x14ac:dyDescent="0.25">
      <c r="A57">
        <f>'14 družstiev Pretek č. 2'!L7</f>
        <v>0</v>
      </c>
      <c r="B57">
        <f>'14 družstiev Pretek č. 2'!N8</f>
        <v>15</v>
      </c>
      <c r="C57">
        <f>'14 družstiev Pretek č. 2'!M8</f>
        <v>0</v>
      </c>
    </row>
    <row r="58" spans="1:3" x14ac:dyDescent="0.25">
      <c r="A58" t="str">
        <f>'14 družstiev Pretek č. 2'!L9</f>
        <v>Ján Marcinek</v>
      </c>
      <c r="B58">
        <f>'14 družstiev Pretek č. 2'!N10</f>
        <v>5</v>
      </c>
      <c r="C58">
        <f>'14 družstiev Pretek č. 2'!M10</f>
        <v>6415</v>
      </c>
    </row>
    <row r="59" spans="1:3" x14ac:dyDescent="0.25">
      <c r="A59" t="str">
        <f>'14 družstiev Pretek č. 2'!L11</f>
        <v>Radoslav Jakubík</v>
      </c>
      <c r="B59">
        <f>'14 družstiev Pretek č. 2'!N12</f>
        <v>10</v>
      </c>
      <c r="C59">
        <f>'14 družstiev Pretek č. 2'!M12</f>
        <v>2530</v>
      </c>
    </row>
    <row r="60" spans="1:3" x14ac:dyDescent="0.25">
      <c r="A60" t="str">
        <f>'14 družstiev Pretek č. 2'!L13</f>
        <v>Marek Zborovjan</v>
      </c>
      <c r="B60">
        <f>'14 družstiev Pretek č. 2'!N14</f>
        <v>9</v>
      </c>
      <c r="C60">
        <f>'14 družstiev Pretek č. 2'!M14</f>
        <v>2935</v>
      </c>
    </row>
    <row r="61" spans="1:3" x14ac:dyDescent="0.25">
      <c r="A61" t="str">
        <f>'14 družstiev Pretek č. 2'!L15</f>
        <v>Martin Maslo</v>
      </c>
      <c r="B61">
        <f>'14 družstiev Pretek č. 2'!N16</f>
        <v>12</v>
      </c>
      <c r="C61">
        <f>'14 družstiev Pretek č. 2'!M16</f>
        <v>1685</v>
      </c>
    </row>
    <row r="62" spans="1:3" x14ac:dyDescent="0.25">
      <c r="A62" t="str">
        <f>'14 družstiev Pretek č. 2'!L17</f>
        <v>Ján Matola</v>
      </c>
      <c r="B62">
        <f>'14 družstiev Pretek č. 2'!N18</f>
        <v>2</v>
      </c>
      <c r="C62">
        <f>'14 družstiev Pretek č. 2'!M18</f>
        <v>7880</v>
      </c>
    </row>
    <row r="63" spans="1:3" x14ac:dyDescent="0.25">
      <c r="A63" t="str">
        <f>'14 družstiev Pretek č. 2'!L19</f>
        <v>Július Vlk</v>
      </c>
      <c r="B63">
        <f>'14 družstiev Pretek č. 2'!N20</f>
        <v>11</v>
      </c>
      <c r="C63">
        <f>'14 družstiev Pretek č. 2'!M20</f>
        <v>2310</v>
      </c>
    </row>
    <row r="64" spans="1:3" x14ac:dyDescent="0.25">
      <c r="A64" t="str">
        <f>'14 družstiev Pretek č. 2'!L21</f>
        <v>Ivan Cibulka</v>
      </c>
      <c r="B64">
        <f>'14 družstiev Pretek č. 2'!N22</f>
        <v>7</v>
      </c>
      <c r="C64">
        <f>'14 družstiev Pretek č. 2'!M22</f>
        <v>5910</v>
      </c>
    </row>
    <row r="65" spans="1:3" x14ac:dyDescent="0.25">
      <c r="A65" t="str">
        <f>'14 družstiev Pretek č. 2'!L23</f>
        <v>Peter Timko</v>
      </c>
      <c r="B65">
        <f>'14 družstiev Pretek č. 2'!N24</f>
        <v>6</v>
      </c>
      <c r="C65">
        <f>'14 družstiev Pretek č. 2'!M24</f>
        <v>6120</v>
      </c>
    </row>
    <row r="66" spans="1:3" x14ac:dyDescent="0.25">
      <c r="A66" t="str">
        <f>'14 družstiev Pretek č. 2'!L25</f>
        <v>Tomáš Hubočan</v>
      </c>
      <c r="B66">
        <f>'14 družstiev Pretek č. 2'!N26</f>
        <v>1</v>
      </c>
      <c r="C66">
        <f>'14 družstiev Pretek č. 2'!M26</f>
        <v>10760</v>
      </c>
    </row>
    <row r="67" spans="1:3" x14ac:dyDescent="0.25">
      <c r="A67" t="str">
        <f>'14 družstiev Pretek č. 2'!L27</f>
        <v>Peter Kohút</v>
      </c>
      <c r="B67">
        <f>'14 družstiev Pretek č. 2'!N28</f>
        <v>3</v>
      </c>
      <c r="C67">
        <f>'14 družstiev Pretek č. 2'!M28</f>
        <v>7660</v>
      </c>
    </row>
    <row r="68" spans="1:3" x14ac:dyDescent="0.25">
      <c r="A68" t="str">
        <f>'14 družstiev Pretek č. 2'!L29</f>
        <v>Martin Rajman</v>
      </c>
      <c r="B68">
        <f>'14 družstiev Pretek č. 2'!N30</f>
        <v>13</v>
      </c>
      <c r="C68">
        <f>'14 družstiev Pretek č. 2'!M30</f>
        <v>365</v>
      </c>
    </row>
    <row r="69" spans="1:3" x14ac:dyDescent="0.25">
      <c r="A69" t="str">
        <f>'14 družstiev Pretek č. 2'!L31</f>
        <v>Martin Petrulák</v>
      </c>
      <c r="B69">
        <f>'14 družstiev Pretek č. 2'!N32</f>
        <v>8</v>
      </c>
      <c r="C69">
        <f>'14 družstiev Pretek č. 2'!M32</f>
        <v>4070</v>
      </c>
    </row>
    <row r="70" spans="1:3" x14ac:dyDescent="0.25">
      <c r="A70" t="str">
        <f>'14 družstiev Pretek č. 2'!L33</f>
        <v>ad</v>
      </c>
      <c r="B70">
        <f>'14 družstiev Pretek č. 2'!N34</f>
        <v>15</v>
      </c>
      <c r="C70">
        <f>'14 družstiev Pretek č. 2'!M34</f>
        <v>-3</v>
      </c>
    </row>
    <row r="71" spans="1:3" x14ac:dyDescent="0.25">
      <c r="A71" t="str">
        <f>'14 družstiev Pretek č. 2'!L35</f>
        <v>bd</v>
      </c>
      <c r="B71">
        <f>'14 družstiev Pretek č. 2'!N36</f>
        <v>16</v>
      </c>
      <c r="C71">
        <f>'14 družstiev Pretek č. 2'!M36</f>
        <v>-4</v>
      </c>
    </row>
    <row r="72" spans="1:3" x14ac:dyDescent="0.25">
      <c r="A72" t="str">
        <f>'14 družstiev Pretek č. 2'!L37</f>
        <v>cd</v>
      </c>
      <c r="B72">
        <f>'14 družstiev Pretek č. 2'!N38</f>
        <v>17</v>
      </c>
      <c r="C72">
        <f>'14 družstiev Pretek č. 2'!M38</f>
        <v>-5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árok3"/>
  <dimension ref="A1:AA26"/>
  <sheetViews>
    <sheetView showGridLines="0" zoomScale="85" zoomScaleNormal="85" workbookViewId="0">
      <selection activeCell="I5" sqref="I5"/>
    </sheetView>
  </sheetViews>
  <sheetFormatPr defaultRowHeight="13.2" x14ac:dyDescent="0.25"/>
  <cols>
    <col min="1" max="1" width="3.6640625" customWidth="1"/>
    <col min="2" max="2" width="23.88671875" customWidth="1"/>
    <col min="3" max="3" width="11.6640625" bestFit="1" customWidth="1"/>
    <col min="4" max="14" width="7.33203125" customWidth="1"/>
    <col min="15" max="15" width="8.88671875" customWidth="1"/>
    <col min="16" max="16" width="12.44140625" customWidth="1"/>
    <col min="17" max="17" width="9.6640625" customWidth="1"/>
    <col min="18" max="19" width="10.109375" customWidth="1"/>
    <col min="20" max="20" width="14.88671875" bestFit="1" customWidth="1"/>
  </cols>
  <sheetData>
    <row r="1" spans="1:27" ht="54" customHeight="1" thickBot="1" x14ac:dyDescent="0.3">
      <c r="A1" s="160" t="s">
        <v>28</v>
      </c>
      <c r="B1" s="161"/>
      <c r="C1" s="161"/>
      <c r="D1" s="161"/>
      <c r="E1" s="161"/>
      <c r="F1" s="161"/>
      <c r="G1" s="161"/>
      <c r="H1" s="161"/>
      <c r="I1" s="161"/>
      <c r="J1" s="161"/>
      <c r="K1" s="161"/>
      <c r="L1" s="161"/>
      <c r="M1" s="161"/>
      <c r="N1" s="161"/>
      <c r="O1" s="161"/>
      <c r="P1" s="161"/>
      <c r="Q1" s="162"/>
      <c r="R1" s="5"/>
      <c r="S1" s="5"/>
    </row>
    <row r="2" spans="1:27" ht="20.100000000000001" customHeight="1" thickBot="1" x14ac:dyDescent="0.3">
      <c r="A2" s="163" t="s">
        <v>20</v>
      </c>
      <c r="B2" s="166" t="s">
        <v>18</v>
      </c>
      <c r="C2" s="169" t="s">
        <v>15</v>
      </c>
      <c r="D2" s="170"/>
      <c r="E2" s="171"/>
      <c r="F2" s="170" t="s">
        <v>16</v>
      </c>
      <c r="G2" s="170"/>
      <c r="H2" s="170"/>
      <c r="I2" s="169"/>
      <c r="J2" s="170"/>
      <c r="K2" s="171"/>
      <c r="L2" s="170"/>
      <c r="M2" s="170"/>
      <c r="N2" s="170"/>
      <c r="O2" s="169" t="s">
        <v>3</v>
      </c>
      <c r="P2" s="170"/>
      <c r="Q2" s="171"/>
      <c r="R2" s="6"/>
      <c r="S2" s="6"/>
    </row>
    <row r="3" spans="1:27" ht="12" customHeight="1" thickTop="1" x14ac:dyDescent="0.25">
      <c r="A3" s="164"/>
      <c r="B3" s="167"/>
      <c r="C3" s="172" t="s">
        <v>2</v>
      </c>
      <c r="D3" s="150" t="s">
        <v>12</v>
      </c>
      <c r="E3" s="154" t="s">
        <v>1</v>
      </c>
      <c r="F3" s="158" t="s">
        <v>2</v>
      </c>
      <c r="G3" s="150" t="s">
        <v>12</v>
      </c>
      <c r="H3" s="154" t="s">
        <v>1</v>
      </c>
      <c r="I3" s="172" t="s">
        <v>2</v>
      </c>
      <c r="J3" s="150" t="s">
        <v>12</v>
      </c>
      <c r="K3" s="154" t="s">
        <v>1</v>
      </c>
      <c r="L3" s="158" t="s">
        <v>2</v>
      </c>
      <c r="M3" s="150" t="s">
        <v>12</v>
      </c>
      <c r="N3" s="154" t="s">
        <v>1</v>
      </c>
      <c r="O3" s="156" t="s">
        <v>2</v>
      </c>
      <c r="P3" s="150" t="s">
        <v>17</v>
      </c>
      <c r="Q3" s="152" t="s">
        <v>1</v>
      </c>
      <c r="R3" s="6"/>
      <c r="S3" s="6"/>
    </row>
    <row r="4" spans="1:27" ht="18" customHeight="1" thickBot="1" x14ac:dyDescent="0.3">
      <c r="A4" s="165"/>
      <c r="B4" s="168"/>
      <c r="C4" s="174"/>
      <c r="D4" s="175"/>
      <c r="E4" s="154"/>
      <c r="F4" s="176"/>
      <c r="G4" s="175"/>
      <c r="H4" s="154"/>
      <c r="I4" s="173"/>
      <c r="J4" s="151"/>
      <c r="K4" s="155"/>
      <c r="L4" s="159"/>
      <c r="M4" s="151"/>
      <c r="N4" s="155"/>
      <c r="O4" s="157"/>
      <c r="P4" s="151"/>
      <c r="Q4" s="153"/>
      <c r="R4" s="6"/>
      <c r="S4" s="6"/>
    </row>
    <row r="5" spans="1:27" ht="35.1" customHeight="1" thickBot="1" x14ac:dyDescent="0.3">
      <c r="A5" s="2">
        <v>1</v>
      </c>
      <c r="B5" s="33" t="str">
        <f>'Zoznam tímov a pretekárov'!A3</f>
        <v>Galanta               RYPOMIX</v>
      </c>
      <c r="C5" s="34" t="e">
        <f>#REF!</f>
        <v>#REF!</v>
      </c>
      <c r="D5" s="35" t="e">
        <f>#REF!</f>
        <v>#REF!</v>
      </c>
      <c r="E5" s="36" t="e">
        <f>#REF!</f>
        <v>#REF!</v>
      </c>
      <c r="F5" s="34">
        <f>'14 družstiev Pretek č. 2'!O5</f>
        <v>32</v>
      </c>
      <c r="G5" s="35">
        <f>'14 družstiev Pretek č. 2'!P5</f>
        <v>26715</v>
      </c>
      <c r="H5" s="36">
        <f>'14 družstiev Pretek č. 2'!Q5</f>
        <v>9</v>
      </c>
      <c r="I5" s="37"/>
      <c r="J5" s="38"/>
      <c r="K5" s="39"/>
      <c r="L5" s="40"/>
      <c r="M5" s="38"/>
      <c r="N5" s="41"/>
      <c r="O5" s="42" t="e">
        <f t="shared" ref="O5:P7" si="0">SUM(C5+F5+I5+L5)</f>
        <v>#REF!</v>
      </c>
      <c r="P5" s="43" t="e">
        <f t="shared" si="0"/>
        <v>#REF!</v>
      </c>
      <c r="Q5" s="44" t="e">
        <f>AA5</f>
        <v>#REF!</v>
      </c>
      <c r="R5" s="3"/>
      <c r="S5" s="3"/>
      <c r="V5" s="44" t="e">
        <f>(RANK(O5,$O$5:$O$16,1))</f>
        <v>#REF!</v>
      </c>
      <c r="W5" t="e">
        <f>RANK(P5,$P$5:$P$16,0)</f>
        <v>#REF!</v>
      </c>
      <c r="X5" t="e">
        <f>V5+W5*0.001</f>
        <v>#REF!</v>
      </c>
      <c r="AA5" t="e">
        <f>RANK(X5,$X$5:$X$16,1)</f>
        <v>#REF!</v>
      </c>
    </row>
    <row r="6" spans="1:27" ht="35.1" customHeight="1" thickBot="1" x14ac:dyDescent="0.3">
      <c r="A6" s="7">
        <v>2</v>
      </c>
      <c r="B6" s="33" t="str">
        <f>'Zoznam tímov a pretekárov'!A5</f>
        <v>Humenné</v>
      </c>
      <c r="C6" s="45" t="e">
        <f>#REF!</f>
        <v>#REF!</v>
      </c>
      <c r="D6" s="46" t="e">
        <f>#REF!</f>
        <v>#REF!</v>
      </c>
      <c r="E6" s="47" t="e">
        <f>#REF!</f>
        <v>#REF!</v>
      </c>
      <c r="F6" s="45">
        <f>'14 družstiev Pretek č. 2'!O7</f>
        <v>60</v>
      </c>
      <c r="G6" s="46">
        <f>'14 družstiev Pretek č. 2'!P7</f>
        <v>0</v>
      </c>
      <c r="H6" s="80">
        <f>'14 družstiev Pretek č. 2'!Q7</f>
        <v>14</v>
      </c>
      <c r="I6" s="48"/>
      <c r="J6" s="49"/>
      <c r="K6" s="50"/>
      <c r="L6" s="51"/>
      <c r="M6" s="49"/>
      <c r="N6" s="52"/>
      <c r="O6" s="53" t="e">
        <f t="shared" si="0"/>
        <v>#REF!</v>
      </c>
      <c r="P6" s="54" t="e">
        <f t="shared" si="0"/>
        <v>#REF!</v>
      </c>
      <c r="Q6" s="44" t="e">
        <f t="shared" ref="Q6:Q16" si="1">AA6</f>
        <v>#REF!</v>
      </c>
      <c r="R6" s="3"/>
      <c r="S6" s="3"/>
      <c r="V6" s="44" t="e">
        <f t="shared" ref="V6:V16" si="2">(RANK(O6,$O$5:$O$16,1))</f>
        <v>#REF!</v>
      </c>
      <c r="W6" t="e">
        <f t="shared" ref="W6:W16" si="3">RANK(P6,$P$5:$P$16,0)</f>
        <v>#REF!</v>
      </c>
      <c r="X6" t="e">
        <f t="shared" ref="X6:X16" si="4">V6+W6*0.001</f>
        <v>#REF!</v>
      </c>
      <c r="AA6" t="e">
        <f t="shared" ref="AA6:AA16" si="5">RANK(X6,$X$5:$X$16,1)</f>
        <v>#REF!</v>
      </c>
    </row>
    <row r="7" spans="1:27" ht="35.1" customHeight="1" thickBot="1" x14ac:dyDescent="0.3">
      <c r="A7" s="2">
        <v>3</v>
      </c>
      <c r="B7" s="33" t="str">
        <f>'Zoznam tímov a pretekárov'!A7</f>
        <v>Lučenec</v>
      </c>
      <c r="C7" s="45" t="e">
        <f>#REF!</f>
        <v>#REF!</v>
      </c>
      <c r="D7" s="46" t="e">
        <f>#REF!</f>
        <v>#REF!</v>
      </c>
      <c r="E7" s="47" t="e">
        <f>#REF!</f>
        <v>#REF!</v>
      </c>
      <c r="F7" s="45">
        <f>'14 družstiev Pretek č. 2'!O9</f>
        <v>36.5</v>
      </c>
      <c r="G7" s="46">
        <f>'14 družstiev Pretek č. 2'!P9</f>
        <v>22025</v>
      </c>
      <c r="H7" s="80">
        <f>'14 družstiev Pretek č. 2'!Q9</f>
        <v>13</v>
      </c>
      <c r="I7" s="48"/>
      <c r="J7" s="49"/>
      <c r="K7" s="50"/>
      <c r="L7" s="51"/>
      <c r="M7" s="49"/>
      <c r="N7" s="52"/>
      <c r="O7" s="53" t="e">
        <f t="shared" si="0"/>
        <v>#REF!</v>
      </c>
      <c r="P7" s="54" t="e">
        <f t="shared" si="0"/>
        <v>#REF!</v>
      </c>
      <c r="Q7" s="44" t="e">
        <f t="shared" si="1"/>
        <v>#REF!</v>
      </c>
      <c r="R7" s="3"/>
      <c r="S7" s="3"/>
      <c r="V7" s="44" t="e">
        <f t="shared" si="2"/>
        <v>#REF!</v>
      </c>
      <c r="W7" t="e">
        <f t="shared" si="3"/>
        <v>#REF!</v>
      </c>
      <c r="X7" t="e">
        <f t="shared" si="4"/>
        <v>#REF!</v>
      </c>
      <c r="AA7" t="e">
        <f t="shared" si="5"/>
        <v>#REF!</v>
      </c>
    </row>
    <row r="8" spans="1:27" ht="35.1" customHeight="1" thickBot="1" x14ac:dyDescent="0.3">
      <c r="A8" s="7">
        <v>4</v>
      </c>
      <c r="B8" s="33" t="str">
        <f>'Zoznam tímov a pretekárov'!A9</f>
        <v>Nová Baňa</v>
      </c>
      <c r="C8" s="45" t="e">
        <f>#REF!</f>
        <v>#REF!</v>
      </c>
      <c r="D8" s="46" t="e">
        <f>#REF!</f>
        <v>#REF!</v>
      </c>
      <c r="E8" s="47" t="e">
        <f>#REF!</f>
        <v>#REF!</v>
      </c>
      <c r="F8" s="45">
        <f>'14 družstiev Pretek č. 2'!O11</f>
        <v>36</v>
      </c>
      <c r="G8" s="46">
        <f>'14 družstiev Pretek č. 2'!P11</f>
        <v>19280</v>
      </c>
      <c r="H8" s="80">
        <f>'14 družstiev Pretek č. 2'!Q11</f>
        <v>12</v>
      </c>
      <c r="I8" s="48"/>
      <c r="J8" s="49"/>
      <c r="K8" s="50"/>
      <c r="L8" s="51"/>
      <c r="M8" s="49"/>
      <c r="N8" s="52"/>
      <c r="O8" s="53" t="e">
        <f t="shared" ref="O8:O16" si="6">SUM(C8+F8+I8+L8)</f>
        <v>#REF!</v>
      </c>
      <c r="P8" s="54" t="e">
        <f t="shared" ref="P8:P16" si="7">SUM(D8+G8+J8+M8)</f>
        <v>#REF!</v>
      </c>
      <c r="Q8" s="44" t="e">
        <f t="shared" si="1"/>
        <v>#REF!</v>
      </c>
      <c r="R8" s="3"/>
      <c r="S8" s="3"/>
      <c r="V8" s="44" t="e">
        <f t="shared" si="2"/>
        <v>#REF!</v>
      </c>
      <c r="W8" t="e">
        <f t="shared" si="3"/>
        <v>#REF!</v>
      </c>
      <c r="X8" t="e">
        <f t="shared" si="4"/>
        <v>#REF!</v>
      </c>
      <c r="AA8" t="e">
        <f t="shared" si="5"/>
        <v>#REF!</v>
      </c>
    </row>
    <row r="9" spans="1:27" ht="35.1" customHeight="1" thickBot="1" x14ac:dyDescent="0.3">
      <c r="A9" s="2">
        <v>5</v>
      </c>
      <c r="B9" s="33" t="str">
        <f>'Zoznam tímov a pretekárov'!A11</f>
        <v>Prešov B</v>
      </c>
      <c r="C9" s="45" t="e">
        <f>#REF!</f>
        <v>#REF!</v>
      </c>
      <c r="D9" s="46" t="e">
        <f>#REF!</f>
        <v>#REF!</v>
      </c>
      <c r="E9" s="47" t="e">
        <f>#REF!</f>
        <v>#REF!</v>
      </c>
      <c r="F9" s="45">
        <f>'14 družstiev Pretek č. 2'!O13</f>
        <v>17</v>
      </c>
      <c r="G9" s="46">
        <f>'14 družstiev Pretek č. 2'!P13</f>
        <v>56870</v>
      </c>
      <c r="H9" s="80">
        <f>'14 družstiev Pretek č. 2'!Q13</f>
        <v>2</v>
      </c>
      <c r="I9" s="48"/>
      <c r="J9" s="49"/>
      <c r="K9" s="50"/>
      <c r="L9" s="51"/>
      <c r="M9" s="49"/>
      <c r="N9" s="52"/>
      <c r="O9" s="53" t="e">
        <f t="shared" si="6"/>
        <v>#REF!</v>
      </c>
      <c r="P9" s="54" t="e">
        <f t="shared" si="7"/>
        <v>#REF!</v>
      </c>
      <c r="Q9" s="44" t="e">
        <f t="shared" si="1"/>
        <v>#REF!</v>
      </c>
      <c r="R9" s="86"/>
      <c r="S9" s="3"/>
      <c r="V9" s="44" t="e">
        <f t="shared" si="2"/>
        <v>#REF!</v>
      </c>
      <c r="W9" t="e">
        <f t="shared" si="3"/>
        <v>#REF!</v>
      </c>
      <c r="X9" t="e">
        <f t="shared" si="4"/>
        <v>#REF!</v>
      </c>
      <c r="AA9" t="e">
        <f t="shared" si="5"/>
        <v>#REF!</v>
      </c>
    </row>
    <row r="10" spans="1:27" ht="35.1" customHeight="1" thickBot="1" x14ac:dyDescent="0.3">
      <c r="A10" s="7">
        <v>6</v>
      </c>
      <c r="B10" s="33" t="str">
        <f>'Zoznam tímov a pretekárov'!A13</f>
        <v>Ružomberok</v>
      </c>
      <c r="C10" s="45" t="e">
        <f>#REF!</f>
        <v>#REF!</v>
      </c>
      <c r="D10" s="46" t="e">
        <f>#REF!</f>
        <v>#REF!</v>
      </c>
      <c r="E10" s="47" t="e">
        <f>#REF!</f>
        <v>#REF!</v>
      </c>
      <c r="F10" s="45">
        <f>'14 družstiev Pretek č. 2'!O15</f>
        <v>34</v>
      </c>
      <c r="G10" s="46">
        <f>'14 družstiev Pretek č. 2'!P15</f>
        <v>22885</v>
      </c>
      <c r="H10" s="80">
        <f>'14 družstiev Pretek č. 2'!Q15</f>
        <v>11</v>
      </c>
      <c r="I10" s="48"/>
      <c r="J10" s="49"/>
      <c r="K10" s="50"/>
      <c r="L10" s="55"/>
      <c r="M10" s="49"/>
      <c r="N10" s="52"/>
      <c r="O10" s="53" t="e">
        <f t="shared" si="6"/>
        <v>#REF!</v>
      </c>
      <c r="P10" s="54" t="e">
        <f t="shared" si="7"/>
        <v>#REF!</v>
      </c>
      <c r="Q10" s="44" t="e">
        <f t="shared" si="1"/>
        <v>#REF!</v>
      </c>
      <c r="R10" s="3"/>
      <c r="S10" s="3"/>
      <c r="V10" s="44" t="e">
        <f t="shared" si="2"/>
        <v>#REF!</v>
      </c>
      <c r="W10" t="e">
        <f t="shared" si="3"/>
        <v>#REF!</v>
      </c>
      <c r="X10" t="e">
        <f t="shared" si="4"/>
        <v>#REF!</v>
      </c>
      <c r="AA10" t="e">
        <f t="shared" si="5"/>
        <v>#REF!</v>
      </c>
    </row>
    <row r="11" spans="1:27" ht="35.1" customHeight="1" thickBot="1" x14ac:dyDescent="0.3">
      <c r="A11" s="2">
        <v>7</v>
      </c>
      <c r="B11" s="33" t="str">
        <f>'Zoznam tímov a pretekárov'!A15</f>
        <v>Sabinov</v>
      </c>
      <c r="C11" s="45" t="e">
        <f>#REF!</f>
        <v>#REF!</v>
      </c>
      <c r="D11" s="46" t="e">
        <f>#REF!</f>
        <v>#REF!</v>
      </c>
      <c r="E11" s="47" t="e">
        <f>#REF!</f>
        <v>#REF!</v>
      </c>
      <c r="F11" s="45">
        <f>'14 družstiev Pretek č. 2'!O17</f>
        <v>26</v>
      </c>
      <c r="G11" s="46">
        <f>'14 družstiev Pretek č. 2'!P17</f>
        <v>29235</v>
      </c>
      <c r="H11" s="80">
        <f>'14 družstiev Pretek č. 2'!Q17</f>
        <v>5</v>
      </c>
      <c r="I11" s="48"/>
      <c r="J11" s="49"/>
      <c r="K11" s="50"/>
      <c r="L11" s="51"/>
      <c r="M11" s="49"/>
      <c r="N11" s="52"/>
      <c r="O11" s="53" t="e">
        <f t="shared" si="6"/>
        <v>#REF!</v>
      </c>
      <c r="P11" s="54" t="e">
        <f t="shared" si="7"/>
        <v>#REF!</v>
      </c>
      <c r="Q11" s="44" t="e">
        <f t="shared" si="1"/>
        <v>#REF!</v>
      </c>
      <c r="R11" s="3"/>
      <c r="S11" s="3"/>
      <c r="V11" s="44" t="e">
        <f t="shared" si="2"/>
        <v>#REF!</v>
      </c>
      <c r="W11" t="e">
        <f t="shared" si="3"/>
        <v>#REF!</v>
      </c>
      <c r="X11" t="e">
        <f t="shared" si="4"/>
        <v>#REF!</v>
      </c>
      <c r="AA11" t="e">
        <f t="shared" si="5"/>
        <v>#REF!</v>
      </c>
    </row>
    <row r="12" spans="1:27" ht="35.1" customHeight="1" thickBot="1" x14ac:dyDescent="0.3">
      <c r="A12" s="7">
        <v>8</v>
      </c>
      <c r="B12" s="33" t="str">
        <f>'Zoznam tímov a pretekárov'!A17</f>
        <v>Spišská Nová Ves                      Spiš fish</v>
      </c>
      <c r="C12" s="45" t="e">
        <f>#REF!</f>
        <v>#REF!</v>
      </c>
      <c r="D12" s="46" t="e">
        <f>#REF!</f>
        <v>#REF!</v>
      </c>
      <c r="E12" s="47" t="e">
        <f>#REF!</f>
        <v>#REF!</v>
      </c>
      <c r="F12" s="45">
        <f>'14 družstiev Pretek č. 2'!O19</f>
        <v>34</v>
      </c>
      <c r="G12" s="46">
        <f>'14 družstiev Pretek č. 2'!P19</f>
        <v>24695</v>
      </c>
      <c r="H12" s="80">
        <f>'14 družstiev Pretek č. 2'!Q19</f>
        <v>10</v>
      </c>
      <c r="I12" s="48"/>
      <c r="J12" s="49"/>
      <c r="K12" s="50"/>
      <c r="L12" s="51"/>
      <c r="M12" s="49"/>
      <c r="N12" s="52"/>
      <c r="O12" s="53" t="e">
        <f t="shared" si="6"/>
        <v>#REF!</v>
      </c>
      <c r="P12" s="54" t="e">
        <f t="shared" si="7"/>
        <v>#REF!</v>
      </c>
      <c r="Q12" s="44" t="e">
        <f t="shared" si="1"/>
        <v>#REF!</v>
      </c>
      <c r="R12" s="3"/>
      <c r="S12" s="3"/>
      <c r="V12" s="44" t="e">
        <f t="shared" si="2"/>
        <v>#REF!</v>
      </c>
      <c r="W12" t="e">
        <f t="shared" si="3"/>
        <v>#REF!</v>
      </c>
      <c r="X12" t="e">
        <f t="shared" si="4"/>
        <v>#REF!</v>
      </c>
      <c r="AA12" t="e">
        <f t="shared" si="5"/>
        <v>#REF!</v>
      </c>
    </row>
    <row r="13" spans="1:27" ht="35.1" customHeight="1" thickBot="1" x14ac:dyDescent="0.3">
      <c r="A13" s="2">
        <v>9</v>
      </c>
      <c r="B13" s="33" t="str">
        <f>'Zoznam tímov a pretekárov'!A19</f>
        <v>Šaľa                            Maver</v>
      </c>
      <c r="C13" s="45" t="e">
        <f>#REF!</f>
        <v>#REF!</v>
      </c>
      <c r="D13" s="46" t="e">
        <f>#REF!</f>
        <v>#REF!</v>
      </c>
      <c r="E13" s="47" t="e">
        <f>#REF!</f>
        <v>#REF!</v>
      </c>
      <c r="F13" s="45">
        <f>'14 družstiev Pretek č. 2'!O21</f>
        <v>20</v>
      </c>
      <c r="G13" s="46">
        <f>'14 družstiev Pretek č. 2'!P21</f>
        <v>34060</v>
      </c>
      <c r="H13" s="80">
        <f>'14 družstiev Pretek č. 2'!Q21</f>
        <v>3</v>
      </c>
      <c r="I13" s="48"/>
      <c r="J13" s="49"/>
      <c r="K13" s="50"/>
      <c r="L13" s="55"/>
      <c r="M13" s="49"/>
      <c r="N13" s="52"/>
      <c r="O13" s="53" t="e">
        <f t="shared" si="6"/>
        <v>#REF!</v>
      </c>
      <c r="P13" s="54" t="e">
        <f t="shared" si="7"/>
        <v>#REF!</v>
      </c>
      <c r="Q13" s="44" t="e">
        <f t="shared" si="1"/>
        <v>#REF!</v>
      </c>
      <c r="R13" s="3"/>
      <c r="S13" s="3"/>
      <c r="V13" s="44" t="e">
        <f t="shared" si="2"/>
        <v>#REF!</v>
      </c>
      <c r="W13" t="e">
        <f t="shared" si="3"/>
        <v>#REF!</v>
      </c>
      <c r="X13" t="e">
        <f t="shared" si="4"/>
        <v>#REF!</v>
      </c>
      <c r="AA13" t="e">
        <f t="shared" si="5"/>
        <v>#REF!</v>
      </c>
    </row>
    <row r="14" spans="1:27" ht="35.1" customHeight="1" thickBot="1" x14ac:dyDescent="0.3">
      <c r="A14" s="7">
        <v>10</v>
      </c>
      <c r="B14" s="33" t="str">
        <f>'Zoznam tímov a pretekárov'!A21</f>
        <v>Veľké Kapušany         Maros Mix Tubertíny</v>
      </c>
      <c r="C14" s="45" t="e">
        <f>#REF!</f>
        <v>#REF!</v>
      </c>
      <c r="D14" s="46" t="e">
        <f>#REF!</f>
        <v>#REF!</v>
      </c>
      <c r="E14" s="47" t="e">
        <f>#REF!</f>
        <v>#REF!</v>
      </c>
      <c r="F14" s="45">
        <f>'14 družstiev Pretek č. 2'!O23</f>
        <v>24</v>
      </c>
      <c r="G14" s="46">
        <f>'14 družstiev Pretek č. 2'!P23</f>
        <v>31020</v>
      </c>
      <c r="H14" s="80">
        <f>'14 družstiev Pretek č. 2'!Q23</f>
        <v>4</v>
      </c>
      <c r="I14" s="48"/>
      <c r="J14" s="49"/>
      <c r="K14" s="50"/>
      <c r="L14" s="51"/>
      <c r="M14" s="49"/>
      <c r="N14" s="52"/>
      <c r="O14" s="53" t="e">
        <f t="shared" si="6"/>
        <v>#REF!</v>
      </c>
      <c r="P14" s="54" t="e">
        <f t="shared" si="7"/>
        <v>#REF!</v>
      </c>
      <c r="Q14" s="44" t="e">
        <f t="shared" si="1"/>
        <v>#REF!</v>
      </c>
      <c r="R14" s="86"/>
      <c r="S14" s="3"/>
      <c r="V14" s="44" t="e">
        <f t="shared" si="2"/>
        <v>#REF!</v>
      </c>
      <c r="W14" t="e">
        <f t="shared" si="3"/>
        <v>#REF!</v>
      </c>
      <c r="X14" t="e">
        <f t="shared" si="4"/>
        <v>#REF!</v>
      </c>
      <c r="AA14" t="e">
        <f t="shared" si="5"/>
        <v>#REF!</v>
      </c>
    </row>
    <row r="15" spans="1:27" ht="35.1" customHeight="1" thickBot="1" x14ac:dyDescent="0.3">
      <c r="A15" s="7">
        <v>11</v>
      </c>
      <c r="B15" s="33" t="str">
        <f>'Zoznam tímov a pretekárov'!A23</f>
        <v>Veľký Krtíš</v>
      </c>
      <c r="C15" s="45" t="e">
        <f>#REF!</f>
        <v>#REF!</v>
      </c>
      <c r="D15" s="46" t="e">
        <f>#REF!</f>
        <v>#REF!</v>
      </c>
      <c r="E15" s="47" t="e">
        <f>#REF!</f>
        <v>#REF!</v>
      </c>
      <c r="F15" s="45">
        <f>'14 družstiev Pretek č. 2'!O25</f>
        <v>28</v>
      </c>
      <c r="G15" s="46">
        <f>'14 družstiev Pretek č. 2'!P25</f>
        <v>27440</v>
      </c>
      <c r="H15" s="80">
        <f>'14 družstiev Pretek č. 2'!Q25</f>
        <v>6</v>
      </c>
      <c r="I15" s="48"/>
      <c r="J15" s="49"/>
      <c r="K15" s="50"/>
      <c r="L15" s="51"/>
      <c r="M15" s="49"/>
      <c r="N15" s="52"/>
      <c r="O15" s="53" t="e">
        <f t="shared" si="6"/>
        <v>#REF!</v>
      </c>
      <c r="P15" s="54" t="e">
        <f t="shared" si="7"/>
        <v>#REF!</v>
      </c>
      <c r="Q15" s="44" t="e">
        <f t="shared" si="1"/>
        <v>#REF!</v>
      </c>
      <c r="R15" s="3"/>
      <c r="S15" s="3"/>
      <c r="V15" s="44" t="e">
        <f t="shared" si="2"/>
        <v>#REF!</v>
      </c>
      <c r="W15" t="e">
        <f t="shared" si="3"/>
        <v>#REF!</v>
      </c>
      <c r="X15" t="e">
        <f t="shared" si="4"/>
        <v>#REF!</v>
      </c>
      <c r="AA15" t="e">
        <f t="shared" si="5"/>
        <v>#REF!</v>
      </c>
    </row>
    <row r="16" spans="1:27" ht="35.1" customHeight="1" thickBot="1" x14ac:dyDescent="0.3">
      <c r="A16" s="4">
        <v>12</v>
      </c>
      <c r="B16" s="56" t="str">
        <f>'Zoznam tímov a pretekárov'!A25</f>
        <v xml:space="preserve">Zvolen </v>
      </c>
      <c r="C16" s="70" t="e">
        <f>#REF!</f>
        <v>#REF!</v>
      </c>
      <c r="D16" s="57" t="e">
        <f>#REF!</f>
        <v>#REF!</v>
      </c>
      <c r="E16" s="58" t="e">
        <f>#REF!</f>
        <v>#REF!</v>
      </c>
      <c r="F16" s="70">
        <f>'14 družstiev Pretek č. 2'!O27</f>
        <v>15.5</v>
      </c>
      <c r="G16" s="57">
        <f>'14 družstiev Pretek č. 2'!P27</f>
        <v>43595</v>
      </c>
      <c r="H16" s="58">
        <f>'14 družstiev Pretek č. 2'!Q27</f>
        <v>1</v>
      </c>
      <c r="I16" s="59"/>
      <c r="J16" s="60"/>
      <c r="K16" s="61"/>
      <c r="L16" s="62"/>
      <c r="M16" s="60"/>
      <c r="N16" s="63"/>
      <c r="O16" s="64" t="e">
        <f t="shared" si="6"/>
        <v>#REF!</v>
      </c>
      <c r="P16" s="65" t="e">
        <f t="shared" si="7"/>
        <v>#REF!</v>
      </c>
      <c r="Q16" s="44" t="e">
        <f t="shared" si="1"/>
        <v>#REF!</v>
      </c>
      <c r="R16" s="3"/>
      <c r="S16" s="3"/>
      <c r="V16" s="44" t="e">
        <f t="shared" si="2"/>
        <v>#REF!</v>
      </c>
      <c r="W16" t="e">
        <f t="shared" si="3"/>
        <v>#REF!</v>
      </c>
      <c r="X16" t="e">
        <f t="shared" si="4"/>
        <v>#REF!</v>
      </c>
      <c r="AA16" t="e">
        <f t="shared" si="5"/>
        <v>#REF!</v>
      </c>
    </row>
    <row r="17" spans="1:19" ht="27.75" customHeight="1" x14ac:dyDescent="0.3">
      <c r="A17" s="148" t="s">
        <v>19</v>
      </c>
      <c r="B17" s="149"/>
      <c r="C17" s="149"/>
      <c r="D17" s="149"/>
      <c r="E17" s="149"/>
      <c r="F17" s="149"/>
      <c r="G17" s="149"/>
      <c r="H17" s="149"/>
      <c r="I17" s="149"/>
      <c r="J17" s="149"/>
      <c r="K17" s="149"/>
      <c r="L17" s="149"/>
      <c r="M17" s="149"/>
      <c r="N17" s="149"/>
      <c r="O17" s="149"/>
      <c r="P17" s="149"/>
      <c r="Q17" s="149"/>
      <c r="R17" s="26"/>
      <c r="S17" s="26"/>
    </row>
    <row r="18" spans="1:19" ht="20.100000000000001" customHeight="1" x14ac:dyDescent="0.25">
      <c r="A18" s="1"/>
      <c r="B18" s="1"/>
      <c r="C18" s="1"/>
      <c r="D18" s="1"/>
      <c r="E18" s="1"/>
      <c r="F18" s="1"/>
      <c r="G18" s="1"/>
      <c r="H18" s="1"/>
      <c r="I18" s="1"/>
      <c r="J18" s="1"/>
      <c r="K18" s="1"/>
      <c r="L18" s="1"/>
      <c r="M18" s="1"/>
      <c r="N18" s="1"/>
      <c r="O18" s="1"/>
      <c r="P18" s="1"/>
      <c r="Q18" s="1"/>
      <c r="R18" s="1"/>
      <c r="S18" s="1"/>
    </row>
    <row r="19" spans="1:19" ht="20.100000000000001" customHeight="1" x14ac:dyDescent="0.25"/>
    <row r="20" spans="1:19" ht="20.100000000000001" customHeight="1" x14ac:dyDescent="0.25"/>
    <row r="21" spans="1:19" ht="20.100000000000001" customHeight="1" x14ac:dyDescent="0.25"/>
    <row r="22" spans="1:19" ht="20.100000000000001" customHeight="1" x14ac:dyDescent="0.25"/>
    <row r="23" spans="1:19" ht="20.100000000000001" customHeight="1" x14ac:dyDescent="0.25"/>
    <row r="24" spans="1:19" ht="20.100000000000001" customHeight="1" x14ac:dyDescent="0.25"/>
    <row r="25" spans="1:19" ht="20.100000000000001" customHeight="1" x14ac:dyDescent="0.25"/>
    <row r="26" spans="1:19" ht="20.100000000000001" customHeight="1" x14ac:dyDescent="0.25"/>
  </sheetData>
  <sheetProtection selectLockedCells="1"/>
  <mergeCells count="24">
    <mergeCell ref="A1:Q1"/>
    <mergeCell ref="A2:A4"/>
    <mergeCell ref="B2:B4"/>
    <mergeCell ref="C2:E2"/>
    <mergeCell ref="F2:H2"/>
    <mergeCell ref="I2:K2"/>
    <mergeCell ref="I3:I4"/>
    <mergeCell ref="P3:P4"/>
    <mergeCell ref="L2:N2"/>
    <mergeCell ref="O2:Q2"/>
    <mergeCell ref="C3:C4"/>
    <mergeCell ref="D3:D4"/>
    <mergeCell ref="E3:E4"/>
    <mergeCell ref="F3:F4"/>
    <mergeCell ref="G3:G4"/>
    <mergeCell ref="H3:H4"/>
    <mergeCell ref="A17:Q17"/>
    <mergeCell ref="J3:J4"/>
    <mergeCell ref="Q3:Q4"/>
    <mergeCell ref="K3:K4"/>
    <mergeCell ref="M3:M4"/>
    <mergeCell ref="N3:N4"/>
    <mergeCell ref="O3:O4"/>
    <mergeCell ref="L3:L4"/>
  </mergeCells>
  <phoneticPr fontId="19" type="noConversion"/>
  <printOptions horizontalCentered="1"/>
  <pageMargins left="0.19685039370078741" right="0.19685039370078741" top="0.78740157480314965" bottom="0.39370078740157483" header="0" footer="0"/>
  <pageSetup paperSize="9" scale="9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AZ29"/>
  <sheetViews>
    <sheetView showGridLines="0" topLeftCell="A9" zoomScale="85" zoomScaleNormal="85" workbookViewId="0">
      <selection activeCell="A29" sqref="A29:Q29"/>
    </sheetView>
  </sheetViews>
  <sheetFormatPr defaultRowHeight="13.2" x14ac:dyDescent="0.25"/>
  <cols>
    <col min="1" max="1" width="5" style="8" customWidth="1"/>
    <col min="2" max="2" width="22.88671875" style="8" customWidth="1"/>
    <col min="3" max="3" width="5.6640625" style="8" customWidth="1"/>
    <col min="4" max="4" width="9.6640625" style="8" customWidth="1"/>
    <col min="5" max="5" width="4.88671875" style="8" bestFit="1" customWidth="1"/>
    <col min="6" max="6" width="5.6640625" style="8" customWidth="1"/>
    <col min="7" max="7" width="9.6640625" style="8" customWidth="1"/>
    <col min="8" max="9" width="5.6640625" style="8" customWidth="1"/>
    <col min="10" max="10" width="9.6640625" style="8" customWidth="1"/>
    <col min="11" max="12" width="5.6640625" style="8" customWidth="1"/>
    <col min="13" max="13" width="9.6640625" style="8" customWidth="1"/>
    <col min="14" max="14" width="5.6640625" style="8" customWidth="1"/>
    <col min="15" max="15" width="9.33203125" style="8" customWidth="1"/>
    <col min="16" max="16" width="12.6640625" customWidth="1"/>
    <col min="17" max="17" width="6.109375" customWidth="1"/>
    <col min="18" max="18" width="2.6640625" customWidth="1"/>
    <col min="20" max="20" width="15.109375" customWidth="1"/>
    <col min="21" max="21" width="15.5546875" customWidth="1"/>
    <col min="22" max="22" width="11.109375" customWidth="1"/>
    <col min="23" max="23" width="8.33203125" customWidth="1"/>
    <col min="24" max="24" width="9.109375" customWidth="1"/>
    <col min="25" max="25" width="9.33203125" customWidth="1"/>
    <col min="26" max="26" width="11.44140625" customWidth="1"/>
    <col min="27" max="27" width="9.33203125" customWidth="1"/>
    <col min="28" max="29" width="11.44140625" customWidth="1"/>
    <col min="30" max="30" width="11.6640625" customWidth="1"/>
    <col min="31" max="31" width="9.109375" customWidth="1"/>
    <col min="32" max="32" width="11.44140625" customWidth="1"/>
    <col min="33" max="33" width="9.33203125" customWidth="1"/>
    <col min="34" max="34" width="11.6640625" customWidth="1"/>
    <col min="35" max="37" width="9.109375" customWidth="1"/>
    <col min="38" max="38" width="5" customWidth="1"/>
    <col min="39" max="47" width="9.109375" customWidth="1"/>
  </cols>
  <sheetData>
    <row r="1" spans="1:52" ht="33.75" customHeight="1" thickBot="1" x14ac:dyDescent="0.3">
      <c r="A1" s="188" t="s">
        <v>97</v>
      </c>
      <c r="B1" s="189"/>
      <c r="C1" s="190" t="s">
        <v>101</v>
      </c>
      <c r="D1" s="190"/>
      <c r="E1" s="190"/>
      <c r="F1" s="190"/>
      <c r="G1" s="190"/>
      <c r="H1" s="190"/>
      <c r="I1" s="190"/>
      <c r="J1" s="190"/>
      <c r="K1" s="190"/>
      <c r="L1" s="190"/>
      <c r="M1" s="190"/>
      <c r="N1" s="190"/>
      <c r="O1" s="190"/>
      <c r="P1" s="190"/>
      <c r="Q1" s="191"/>
      <c r="T1" s="192" t="s">
        <v>48</v>
      </c>
      <c r="U1" s="193"/>
      <c r="V1" s="194"/>
    </row>
    <row r="2" spans="1:52" ht="20.25" customHeight="1" x14ac:dyDescent="0.25">
      <c r="A2" s="195"/>
      <c r="B2" s="196" t="s">
        <v>18</v>
      </c>
      <c r="C2" s="197" t="s">
        <v>4</v>
      </c>
      <c r="D2" s="198"/>
      <c r="E2" s="199"/>
      <c r="F2" s="197" t="s">
        <v>5</v>
      </c>
      <c r="G2" s="198"/>
      <c r="H2" s="199"/>
      <c r="I2" s="197" t="s">
        <v>6</v>
      </c>
      <c r="J2" s="198"/>
      <c r="K2" s="199"/>
      <c r="L2" s="197" t="s">
        <v>7</v>
      </c>
      <c r="M2" s="198"/>
      <c r="N2" s="198"/>
      <c r="O2" s="177" t="s">
        <v>13</v>
      </c>
      <c r="P2" s="177" t="s">
        <v>14</v>
      </c>
      <c r="Q2" s="180" t="s">
        <v>11</v>
      </c>
      <c r="T2" s="181" t="s">
        <v>49</v>
      </c>
      <c r="U2" s="183" t="s">
        <v>50</v>
      </c>
      <c r="V2" s="185" t="s">
        <v>1</v>
      </c>
      <c r="W2" s="187"/>
      <c r="X2" s="187"/>
      <c r="Y2" s="187"/>
      <c r="Z2" s="187"/>
      <c r="AA2" s="187"/>
      <c r="AB2" s="187"/>
      <c r="AC2" s="187"/>
      <c r="AD2" s="187"/>
      <c r="AE2" s="187"/>
      <c r="AF2" s="187"/>
      <c r="AG2" s="187"/>
      <c r="AH2" s="187"/>
      <c r="AI2" s="187"/>
      <c r="AJ2" s="187"/>
      <c r="AK2" s="187"/>
      <c r="AL2" s="187"/>
      <c r="AM2" s="187"/>
      <c r="AN2" s="187"/>
      <c r="AO2" s="187"/>
      <c r="AP2" s="187"/>
      <c r="AQ2" s="187"/>
      <c r="AR2" s="187"/>
      <c r="AS2" s="187"/>
      <c r="AT2" s="187"/>
      <c r="AU2" s="187"/>
      <c r="AV2" s="187"/>
    </row>
    <row r="3" spans="1:52" ht="15.9" customHeight="1" x14ac:dyDescent="0.25">
      <c r="A3" s="195"/>
      <c r="B3" s="196"/>
      <c r="C3" s="200" t="s">
        <v>8</v>
      </c>
      <c r="D3" s="201"/>
      <c r="E3" s="202"/>
      <c r="F3" s="200" t="s">
        <v>8</v>
      </c>
      <c r="G3" s="201"/>
      <c r="H3" s="202"/>
      <c r="I3" s="200" t="s">
        <v>8</v>
      </c>
      <c r="J3" s="201"/>
      <c r="K3" s="202"/>
      <c r="L3" s="200" t="s">
        <v>8</v>
      </c>
      <c r="M3" s="201"/>
      <c r="N3" s="201"/>
      <c r="O3" s="178"/>
      <c r="P3" s="178"/>
      <c r="Q3" s="180"/>
      <c r="T3" s="181"/>
      <c r="U3" s="183"/>
      <c r="V3" s="185"/>
      <c r="W3" s="187"/>
      <c r="X3" s="187"/>
      <c r="Y3" s="187"/>
      <c r="Z3" s="187"/>
      <c r="AA3" s="187"/>
      <c r="AB3" s="187"/>
      <c r="AC3" s="187"/>
      <c r="AD3" s="187"/>
      <c r="AE3" s="187"/>
      <c r="AF3" s="187"/>
      <c r="AG3" s="187"/>
      <c r="AH3" s="187"/>
      <c r="AI3" s="187"/>
      <c r="AJ3" s="187"/>
      <c r="AK3" s="187"/>
      <c r="AL3" s="187"/>
      <c r="AM3" s="187"/>
      <c r="AN3" s="187"/>
      <c r="AO3" s="187"/>
      <c r="AP3" s="187"/>
      <c r="AQ3" s="187"/>
      <c r="AR3" s="187"/>
      <c r="AS3" s="187"/>
      <c r="AT3" s="187"/>
      <c r="AU3" s="187"/>
      <c r="AV3" s="187"/>
    </row>
    <row r="4" spans="1:52" ht="15.9" customHeight="1" thickBot="1" x14ac:dyDescent="0.3">
      <c r="A4" s="195"/>
      <c r="B4" s="196"/>
      <c r="C4" s="66" t="s">
        <v>9</v>
      </c>
      <c r="D4" s="67" t="s">
        <v>10</v>
      </c>
      <c r="E4" s="68" t="s">
        <v>0</v>
      </c>
      <c r="F4" s="66" t="s">
        <v>9</v>
      </c>
      <c r="G4" s="67" t="s">
        <v>10</v>
      </c>
      <c r="H4" s="68" t="s">
        <v>0</v>
      </c>
      <c r="I4" s="66" t="s">
        <v>9</v>
      </c>
      <c r="J4" s="67" t="s">
        <v>10</v>
      </c>
      <c r="K4" s="68" t="s">
        <v>0</v>
      </c>
      <c r="L4" s="66" t="s">
        <v>9</v>
      </c>
      <c r="M4" s="67" t="s">
        <v>10</v>
      </c>
      <c r="N4" s="69" t="s">
        <v>0</v>
      </c>
      <c r="O4" s="179"/>
      <c r="P4" s="179"/>
      <c r="Q4" s="180"/>
      <c r="T4" s="182"/>
      <c r="U4" s="184"/>
      <c r="V4" s="186"/>
      <c r="W4" s="187"/>
      <c r="X4" s="187"/>
      <c r="Y4" s="187"/>
      <c r="Z4" s="187"/>
      <c r="AA4" s="187"/>
      <c r="AB4" s="187"/>
      <c r="AC4" s="187"/>
      <c r="AD4" s="187"/>
      <c r="AE4" s="187"/>
      <c r="AF4" s="187"/>
      <c r="AG4" s="187"/>
      <c r="AH4" s="187"/>
      <c r="AI4" s="187"/>
      <c r="AJ4" s="187"/>
      <c r="AK4" s="187"/>
      <c r="AL4" s="187"/>
      <c r="AM4" s="187"/>
      <c r="AN4" s="187"/>
      <c r="AO4" s="187"/>
      <c r="AP4" s="187"/>
      <c r="AQ4" s="187"/>
      <c r="AR4" s="187"/>
      <c r="AS4" s="187"/>
      <c r="AT4" s="187"/>
      <c r="AU4" s="187"/>
      <c r="AV4" s="187"/>
    </row>
    <row r="5" spans="1:52" ht="19.5" customHeight="1" x14ac:dyDescent="0.25">
      <c r="A5" s="203">
        <v>1</v>
      </c>
      <c r="B5" s="205" t="str">
        <f>'Zoznam tímov a pretekárov'!A3</f>
        <v>Galanta               RYPOMIX</v>
      </c>
      <c r="C5" s="207" t="s">
        <v>38</v>
      </c>
      <c r="D5" s="208"/>
      <c r="E5" s="81"/>
      <c r="F5" s="207" t="s">
        <v>59</v>
      </c>
      <c r="G5" s="209"/>
      <c r="H5" s="81"/>
      <c r="I5" s="207" t="s">
        <v>58</v>
      </c>
      <c r="J5" s="209"/>
      <c r="K5" s="81"/>
      <c r="L5" s="207" t="s">
        <v>56</v>
      </c>
      <c r="M5" s="209"/>
      <c r="N5" s="81"/>
      <c r="O5" s="215">
        <f>SUM(E6+H6+K6+N6)</f>
        <v>32</v>
      </c>
      <c r="P5" s="217">
        <f>SUM(D6+G6+J6+M6)</f>
        <v>11520</v>
      </c>
      <c r="Q5" s="210">
        <f>AD6</f>
        <v>9</v>
      </c>
      <c r="T5" s="219" t="e">
        <f>O5+#REF!+'14 družstiev Pretek č. 2'!O5</f>
        <v>#REF!</v>
      </c>
      <c r="U5" s="217" t="e">
        <f>P5+#REF!+'14 družstiev Pretek č. 2'!P5</f>
        <v>#REF!</v>
      </c>
      <c r="V5" s="210" t="e">
        <f>AZ6</f>
        <v>#REF!</v>
      </c>
      <c r="Y5" s="212" t="s">
        <v>21</v>
      </c>
      <c r="Z5" s="213"/>
      <c r="AA5" s="213"/>
      <c r="AB5" s="213"/>
      <c r="AC5" s="213"/>
      <c r="AD5" s="214"/>
      <c r="AE5" s="212" t="s">
        <v>22</v>
      </c>
      <c r="AF5" s="213"/>
      <c r="AG5" s="213"/>
      <c r="AH5" s="214"/>
      <c r="AI5" s="212" t="s">
        <v>23</v>
      </c>
      <c r="AJ5" s="213"/>
      <c r="AK5" s="213"/>
      <c r="AL5" s="214"/>
      <c r="AM5" s="212" t="s">
        <v>24</v>
      </c>
      <c r="AN5" s="213"/>
      <c r="AO5" s="213"/>
      <c r="AP5" s="214"/>
      <c r="AQ5" s="212" t="s">
        <v>25</v>
      </c>
      <c r="AR5" s="213"/>
      <c r="AS5" s="213"/>
      <c r="AT5" s="214"/>
      <c r="AU5" s="21" t="s">
        <v>51</v>
      </c>
    </row>
    <row r="6" spans="1:52" ht="19.5" customHeight="1" thickBot="1" x14ac:dyDescent="0.3">
      <c r="A6" s="204"/>
      <c r="B6" s="206"/>
      <c r="C6" s="27">
        <v>10</v>
      </c>
      <c r="D6" s="28">
        <v>3960</v>
      </c>
      <c r="E6" s="32">
        <f>IF(ISBLANK(D6),0,IF(ISBLANK(C5),0,IF(E5 = "D",MAX($A$5:$A$28) + 1,AH6)))</f>
        <v>7</v>
      </c>
      <c r="F6" s="27">
        <v>6</v>
      </c>
      <c r="G6" s="28">
        <v>700</v>
      </c>
      <c r="H6" s="32">
        <f>IF(ISBLANK(G6),0,IF(ISBLANK(F5),0,IF(H5 = "D",MAX($A$5:$A$28) + 1,AL6)))</f>
        <v>12</v>
      </c>
      <c r="I6" s="27">
        <v>5</v>
      </c>
      <c r="J6" s="28">
        <v>3120</v>
      </c>
      <c r="K6" s="32">
        <f>IF(ISBLANK(J6),0,IF(ISBLANK(I5),0,IF(K5 = "D",MAX($A$5:$A$28) + 1,AP6)))</f>
        <v>7</v>
      </c>
      <c r="L6" s="27">
        <v>9</v>
      </c>
      <c r="M6" s="28">
        <v>3740</v>
      </c>
      <c r="N6" s="32">
        <f>IF(ISBLANK(M6),0,IF(ISBLANK(L5),0,IF(N5 = "D",MAX($A$5:$A$28) + 1,AT6)))</f>
        <v>6</v>
      </c>
      <c r="O6" s="216"/>
      <c r="P6" s="218"/>
      <c r="Q6" s="211"/>
      <c r="T6" s="220"/>
      <c r="U6" s="218"/>
      <c r="V6" s="211"/>
      <c r="Y6" s="12">
        <f>O5</f>
        <v>32</v>
      </c>
      <c r="Z6" s="13">
        <f>P5</f>
        <v>11520</v>
      </c>
      <c r="AA6" s="8">
        <f>RANK(Y6,$Y$6:$Y$17,1)</f>
        <v>8</v>
      </c>
      <c r="AB6" s="8">
        <f>RANK(Z6,$Z$6:$Z$17,0)</f>
        <v>10</v>
      </c>
      <c r="AC6" s="8">
        <f>AA6+AB6*0.00001</f>
        <v>8.0000999999999998</v>
      </c>
      <c r="AD6" s="24">
        <f>RANK(AC6,$AC$6:$AC$17,1)</f>
        <v>9</v>
      </c>
      <c r="AE6" s="17">
        <f>D6</f>
        <v>3960</v>
      </c>
      <c r="AF6" s="18">
        <f>IF(D5="d",MAX($A$5:$A$28) +1,RANK(AE6,$AE$6:$AE$17,0))</f>
        <v>7</v>
      </c>
      <c r="AG6" s="8">
        <f t="shared" ref="AG6:AG17" si="0">COUNTIF($AF$6:$AF$17,AF6)</f>
        <v>1</v>
      </c>
      <c r="AH6" s="22">
        <f>IF(AG6 &gt; 1,IF(MOD(AG6,2) = 0,(AF6*AG6+AG6-1)/AG6,(AF6*AG6+AG6)/AG6),IF(AG6=1,AF6,(AF6*AG6+AG6-1)/AG6))</f>
        <v>7</v>
      </c>
      <c r="AI6" s="17">
        <f>G6</f>
        <v>700</v>
      </c>
      <c r="AJ6">
        <f>IF(F5="d",MAX($A$5:$A$28) +1,RANK(AI6,$AI$6:$AI$17,0))</f>
        <v>12</v>
      </c>
      <c r="AK6" s="8">
        <f t="shared" ref="AK6:AK17" si="1">COUNTIF($AJ$6:$AJ$17,AJ6)</f>
        <v>1</v>
      </c>
      <c r="AL6" s="22">
        <f>IF(AK6 &gt; 1,IF(MOD(AK6,2) = 0,(AJ6*AK6+AK6-1)/AK6,(AJ6*AK6+AK6)/AK6),IF(AK6=1,AJ6,(AJ6*AK6+AK6-1)/AK6))</f>
        <v>12</v>
      </c>
      <c r="AM6" s="17">
        <f>J6</f>
        <v>3120</v>
      </c>
      <c r="AN6" s="18">
        <f t="shared" ref="AN6:AN17" si="2">IF(J5="d",MAX($A$5:$A$28) +1,RANK(AM6,$AM$6:$AM$17,0))</f>
        <v>7</v>
      </c>
      <c r="AO6" s="8">
        <f>COUNTIF($AN$6:$AN$17,AN6)</f>
        <v>1</v>
      </c>
      <c r="AP6" s="22">
        <f>IF(AO6 &gt; 1,IF(MOD(AO6,2) = 0,(AN6*AO6+AO6-1)/AO6,(AN6*AO6+AO6)/AO6),IF(AO6=1,AN6,(AN6*AO6+AO6-1)/AO6))</f>
        <v>7</v>
      </c>
      <c r="AQ6" s="17">
        <f>M6</f>
        <v>3740</v>
      </c>
      <c r="AR6" s="18">
        <f>IF(M5="d",MAX($A$5:$A$28) +1,RANK(AQ6,$AQ$6:$AQ$17,0))</f>
        <v>6</v>
      </c>
      <c r="AS6" s="8">
        <f>COUNTIF($AR$6:$AR$17,AR6)</f>
        <v>1</v>
      </c>
      <c r="AT6" s="22">
        <f>IF(AS6 &gt; 1,IF(MOD(AS6,2) = 0,(AR6*AS6+AS6-1)/AS6,(AR6*AS6+AS6)/AS6),IF(AS6=1,AR6,(AR6*AS6+AS6-1)/AS6))</f>
        <v>6</v>
      </c>
      <c r="AU6" s="11" t="e">
        <f>T5</f>
        <v>#REF!</v>
      </c>
      <c r="AV6" s="11" t="e">
        <f>U5</f>
        <v>#REF!</v>
      </c>
      <c r="AW6" t="e">
        <f>RANK(AU6,$AU$6:$AU$17,1)</f>
        <v>#REF!</v>
      </c>
      <c r="AX6" t="e">
        <f>RANK(AV6,$AV$6:$AV$17,0)</f>
        <v>#REF!</v>
      </c>
      <c r="AY6" t="e">
        <f>AW6+AX6*0.00001</f>
        <v>#REF!</v>
      </c>
      <c r="AZ6" t="e">
        <f>RANK(AY6,$AY$6:$AY$17,1)</f>
        <v>#REF!</v>
      </c>
    </row>
    <row r="7" spans="1:52" ht="19.5" customHeight="1" x14ac:dyDescent="0.25">
      <c r="A7" s="203">
        <v>2</v>
      </c>
      <c r="B7" s="205" t="str">
        <f>'Zoznam tímov a pretekárov'!A5</f>
        <v>Humenné</v>
      </c>
      <c r="C7" s="207" t="s">
        <v>60</v>
      </c>
      <c r="D7" s="208"/>
      <c r="E7" s="81"/>
      <c r="F7" s="207" t="s">
        <v>63</v>
      </c>
      <c r="G7" s="208"/>
      <c r="H7" s="81"/>
      <c r="I7" s="207" t="s">
        <v>61</v>
      </c>
      <c r="J7" s="208"/>
      <c r="K7" s="81"/>
      <c r="L7" s="207" t="s">
        <v>62</v>
      </c>
      <c r="M7" s="208"/>
      <c r="N7" s="81"/>
      <c r="O7" s="215">
        <f>SUM(E8+H8+K8+N8)</f>
        <v>27</v>
      </c>
      <c r="P7" s="217">
        <f>SUM(D8+G8+J8+M8)</f>
        <v>20300</v>
      </c>
      <c r="Q7" s="210">
        <f>AD7</f>
        <v>6</v>
      </c>
      <c r="T7" s="219" t="e">
        <f>O7+#REF!+'14 družstiev Pretek č. 2'!O7</f>
        <v>#REF!</v>
      </c>
      <c r="U7" s="217" t="e">
        <f>P7+#REF!+'14 družstiev Pretek č. 2'!P7</f>
        <v>#REF!</v>
      </c>
      <c r="V7" s="210" t="e">
        <f>AZ7</f>
        <v>#REF!</v>
      </c>
      <c r="Y7" s="12">
        <f>O7</f>
        <v>27</v>
      </c>
      <c r="Z7" s="13">
        <f>P7</f>
        <v>20300</v>
      </c>
      <c r="AA7" s="8">
        <f t="shared" ref="AA7:AA17" si="3">RANK(Y7,$Y$6:$Y$17,1)</f>
        <v>6</v>
      </c>
      <c r="AB7" s="8">
        <f t="shared" ref="AB7:AB17" si="4">RANK(Z7,$Z$6:$Z$17,0)</f>
        <v>6</v>
      </c>
      <c r="AC7" s="8">
        <f t="shared" ref="AC7:AC17" si="5">AA7+AB7*0.00001</f>
        <v>6.0000600000000004</v>
      </c>
      <c r="AD7" s="24">
        <f t="shared" ref="AD7:AD17" si="6">RANK(AC7,$AC$6:$AC$17,1)</f>
        <v>6</v>
      </c>
      <c r="AE7" s="17">
        <f>D8</f>
        <v>9240</v>
      </c>
      <c r="AF7" s="18">
        <f>IF(D7="d",MAX($A$5:$A$28) +1,RANK(AE7,$AE$6:$AE$17,0))</f>
        <v>5</v>
      </c>
      <c r="AG7" s="8">
        <f t="shared" si="0"/>
        <v>1</v>
      </c>
      <c r="AH7" s="22">
        <f t="shared" ref="AH7:AH17" si="7">IF(AG7 &gt; 1,IF(MOD(AG7,2) = 0,(AF7*AG7+AG7-1)/AG7,(AF7*AG7+AG7)/AG7),IF(AG7=1,AF7,(AF7*AG7+AG7-1)/AG7))</f>
        <v>5</v>
      </c>
      <c r="AI7" s="17">
        <f>G8</f>
        <v>6920</v>
      </c>
      <c r="AJ7">
        <f>IF(F7="d",MAX($A$5:$A$28) +1,RANK(AI7,$AI$6:$AI$17,0))</f>
        <v>3</v>
      </c>
      <c r="AK7" s="8">
        <f t="shared" si="1"/>
        <v>1</v>
      </c>
      <c r="AL7" s="22">
        <f t="shared" ref="AL7:AL17" si="8">IF(AK7 &gt; 1,IF(MOD(AK7,2) = 0,(AJ7*AK7+AK7-1)/AK7,(AJ7*AK7+AK7)/AK7),IF(AK7=1,AJ7,(AJ7*AK7+AK7-1)/AK7))</f>
        <v>3</v>
      </c>
      <c r="AM7" s="17">
        <f>J8</f>
        <v>1940</v>
      </c>
      <c r="AN7" s="18">
        <f t="shared" si="2"/>
        <v>8</v>
      </c>
      <c r="AO7" s="8">
        <f t="shared" ref="AO7:AO17" si="9">COUNTIF($AN$6:$AN$17,AN7)</f>
        <v>1</v>
      </c>
      <c r="AP7" s="22">
        <f t="shared" ref="AP7:AP17" si="10">IF(AO7=1,AN7,(AN7*AO7+AO7-1)/AO7)</f>
        <v>8</v>
      </c>
      <c r="AQ7" s="17">
        <f>M8</f>
        <v>2200</v>
      </c>
      <c r="AR7" s="18">
        <f>IF(M7="d",MAX($A$5:$A$28) +1,RANK(AQ7,$AQ$6:$AQ$17,0))</f>
        <v>11</v>
      </c>
      <c r="AS7" s="8">
        <f t="shared" ref="AS7:AS17" si="11">COUNTIF($AR$6:$AR$17,AR7)</f>
        <v>1</v>
      </c>
      <c r="AT7" s="22">
        <f t="shared" ref="AT7:AT17" si="12">IF(AS7 &gt; 1,IF(MOD(AS7,2) = 0,(AR7*AS7+AS7-1)/AS7,(AR7*AS7+AS7)/AS7),IF(AS7=1,AR7,(AR7*AS7+AS7-1)/AS7))</f>
        <v>11</v>
      </c>
      <c r="AU7" s="11" t="e">
        <f>T7</f>
        <v>#REF!</v>
      </c>
      <c r="AV7" s="11" t="e">
        <f>U7</f>
        <v>#REF!</v>
      </c>
      <c r="AW7" t="e">
        <f t="shared" ref="AW7:AW17" si="13">RANK(AU7,$AU$6:$AU$17,1)</f>
        <v>#REF!</v>
      </c>
      <c r="AX7" t="e">
        <f t="shared" ref="AX7:AX17" si="14">RANK(AV7,$AV$6:$AV$17,0)</f>
        <v>#REF!</v>
      </c>
      <c r="AY7" t="e">
        <f t="shared" ref="AY7:AY17" si="15">AW7+AX7*0.00001</f>
        <v>#REF!</v>
      </c>
      <c r="AZ7" t="e">
        <f t="shared" ref="AZ7:AZ17" si="16">RANK(AY7,$AY$6:$AY$17,1)</f>
        <v>#REF!</v>
      </c>
    </row>
    <row r="8" spans="1:52" ht="19.5" customHeight="1" thickBot="1" x14ac:dyDescent="0.3">
      <c r="A8" s="204"/>
      <c r="B8" s="206"/>
      <c r="C8" s="27">
        <v>11</v>
      </c>
      <c r="D8" s="28">
        <v>9240</v>
      </c>
      <c r="E8" s="32">
        <f>IF(ISBLANK(D8),0,IF(ISBLANK(C7),0,IF(E7 = "D",MAX($A$5:$A$28) + 1,AH7)))</f>
        <v>5</v>
      </c>
      <c r="F8" s="27">
        <v>3</v>
      </c>
      <c r="G8" s="28">
        <v>6920</v>
      </c>
      <c r="H8" s="32">
        <f>IF(ISBLANK(G8),0,IF(ISBLANK(F7),0,IF(H7 = "D",MAX($A$5:$A$28) + 1,AL7)))</f>
        <v>3</v>
      </c>
      <c r="I8" s="27">
        <v>3</v>
      </c>
      <c r="J8" s="28">
        <v>1940</v>
      </c>
      <c r="K8" s="32">
        <f>IF(ISBLANK(J8),0,IF(ISBLANK(I7),0,IF(K7 = "D",MAX($A$5:$A$28) + 1,AP7)))</f>
        <v>8</v>
      </c>
      <c r="L8" s="27">
        <v>3</v>
      </c>
      <c r="M8" s="28">
        <v>2200</v>
      </c>
      <c r="N8" s="32">
        <f>IF(ISBLANK(M8),0,IF(ISBLANK(L7),0,IF(N7 = "D",MAX($A$5:$A$28) + 1,AT7)))</f>
        <v>11</v>
      </c>
      <c r="O8" s="216"/>
      <c r="P8" s="218"/>
      <c r="Q8" s="211"/>
      <c r="T8" s="220"/>
      <c r="U8" s="218"/>
      <c r="V8" s="211"/>
      <c r="Y8" s="12">
        <f>O9</f>
        <v>7</v>
      </c>
      <c r="Z8" s="13">
        <f>P9</f>
        <v>38580</v>
      </c>
      <c r="AA8" s="8">
        <f t="shared" si="3"/>
        <v>1</v>
      </c>
      <c r="AB8" s="8">
        <f t="shared" si="4"/>
        <v>1</v>
      </c>
      <c r="AC8" s="8">
        <f t="shared" si="5"/>
        <v>1.0000100000000001</v>
      </c>
      <c r="AD8" s="24">
        <f t="shared" si="6"/>
        <v>1</v>
      </c>
      <c r="AE8" s="17">
        <f>D10</f>
        <v>9400</v>
      </c>
      <c r="AF8" s="18">
        <f>IF(D9="d",MAX($A$5:$A$28) +1,RANK(AE8,$AE$6:$AE$17,0))</f>
        <v>4</v>
      </c>
      <c r="AG8" s="8">
        <f t="shared" si="0"/>
        <v>1</v>
      </c>
      <c r="AH8" s="22">
        <f t="shared" si="7"/>
        <v>4</v>
      </c>
      <c r="AI8" s="17">
        <f>G10</f>
        <v>9080</v>
      </c>
      <c r="AJ8">
        <f>IF(F9="d",MAX($A$5:$A$28) +1,RANK(AI8,$AI$6:$AI$17,0))</f>
        <v>1</v>
      </c>
      <c r="AK8" s="8">
        <f t="shared" si="1"/>
        <v>1</v>
      </c>
      <c r="AL8" s="22">
        <f t="shared" si="8"/>
        <v>1</v>
      </c>
      <c r="AM8" s="17">
        <f>J10</f>
        <v>7580</v>
      </c>
      <c r="AN8" s="18">
        <f t="shared" si="2"/>
        <v>1</v>
      </c>
      <c r="AO8" s="8">
        <f t="shared" si="9"/>
        <v>1</v>
      </c>
      <c r="AP8" s="22">
        <f t="shared" si="10"/>
        <v>1</v>
      </c>
      <c r="AQ8" s="17">
        <f>M10</f>
        <v>12520</v>
      </c>
      <c r="AR8" s="18">
        <f>IF(M9="d",MAX($A$5:$A$28) +1,RANK(AQ8,$AQ$6:$AQ$17,0))</f>
        <v>1</v>
      </c>
      <c r="AS8" s="8">
        <f t="shared" si="11"/>
        <v>1</v>
      </c>
      <c r="AT8" s="22">
        <f t="shared" si="12"/>
        <v>1</v>
      </c>
      <c r="AU8" s="11" t="e">
        <f>T9</f>
        <v>#REF!</v>
      </c>
      <c r="AV8" s="11" t="e">
        <f>U9</f>
        <v>#REF!</v>
      </c>
      <c r="AW8" t="e">
        <f t="shared" si="13"/>
        <v>#REF!</v>
      </c>
      <c r="AX8" t="e">
        <f t="shared" si="14"/>
        <v>#REF!</v>
      </c>
      <c r="AY8" t="e">
        <f t="shared" si="15"/>
        <v>#REF!</v>
      </c>
      <c r="AZ8" t="e">
        <f t="shared" si="16"/>
        <v>#REF!</v>
      </c>
    </row>
    <row r="9" spans="1:52" ht="19.5" customHeight="1" x14ac:dyDescent="0.25">
      <c r="A9" s="221">
        <v>3</v>
      </c>
      <c r="B9" s="205" t="str">
        <f>'Zoznam tímov a pretekárov'!A7</f>
        <v>Lučenec</v>
      </c>
      <c r="C9" s="207" t="s">
        <v>70</v>
      </c>
      <c r="D9" s="208"/>
      <c r="E9" s="81"/>
      <c r="F9" s="207" t="s">
        <v>68</v>
      </c>
      <c r="G9" s="208"/>
      <c r="H9" s="81"/>
      <c r="I9" s="207" t="s">
        <v>69</v>
      </c>
      <c r="J9" s="208"/>
      <c r="K9" s="81"/>
      <c r="L9" s="207" t="s">
        <v>71</v>
      </c>
      <c r="M9" s="208"/>
      <c r="N9" s="81"/>
      <c r="O9" s="215">
        <f>SUM(E10+H10+K10+N10)</f>
        <v>7</v>
      </c>
      <c r="P9" s="217">
        <f>SUM(D10+G10+J10+M10)</f>
        <v>38580</v>
      </c>
      <c r="Q9" s="210">
        <f>AD8</f>
        <v>1</v>
      </c>
      <c r="T9" s="219" t="e">
        <f>O9+#REF!+'14 družstiev Pretek č. 2'!O9</f>
        <v>#REF!</v>
      </c>
      <c r="U9" s="217" t="e">
        <f>P9+#REF!+'14 družstiev Pretek č. 2'!P9</f>
        <v>#REF!</v>
      </c>
      <c r="V9" s="210" t="e">
        <f>AZ8</f>
        <v>#REF!</v>
      </c>
      <c r="Y9" s="12">
        <f>O11</f>
        <v>36</v>
      </c>
      <c r="Z9" s="13">
        <f>P11</f>
        <v>11220</v>
      </c>
      <c r="AA9" s="8">
        <f t="shared" si="3"/>
        <v>10</v>
      </c>
      <c r="AB9" s="8">
        <f t="shared" si="4"/>
        <v>11</v>
      </c>
      <c r="AC9" s="8">
        <f t="shared" si="5"/>
        <v>10.000109999999999</v>
      </c>
      <c r="AD9" s="24">
        <f t="shared" si="6"/>
        <v>11</v>
      </c>
      <c r="AE9" s="17">
        <f>D12</f>
        <v>560</v>
      </c>
      <c r="AF9" s="18">
        <f>IF(D11="d",MAX($A$5:$A$28) +1,RANK(AE9,$AE$6:$AE$17,0))</f>
        <v>12</v>
      </c>
      <c r="AG9" s="8">
        <f t="shared" si="0"/>
        <v>1</v>
      </c>
      <c r="AH9" s="22">
        <f t="shared" si="7"/>
        <v>12</v>
      </c>
      <c r="AI9" s="17">
        <f>G12</f>
        <v>2040</v>
      </c>
      <c r="AJ9">
        <f>IF(F11="d",MAX($A$5:$A$28) +1,RANK(AI9,$AI$6:$AI$17,0))</f>
        <v>10</v>
      </c>
      <c r="AK9" s="8">
        <f t="shared" si="1"/>
        <v>1</v>
      </c>
      <c r="AL9" s="22">
        <f t="shared" si="8"/>
        <v>10</v>
      </c>
      <c r="AM9" s="17">
        <f>J12</f>
        <v>5940</v>
      </c>
      <c r="AN9" s="18">
        <f t="shared" si="2"/>
        <v>4</v>
      </c>
      <c r="AO9" s="8">
        <f t="shared" si="9"/>
        <v>1</v>
      </c>
      <c r="AP9" s="22">
        <f t="shared" si="10"/>
        <v>4</v>
      </c>
      <c r="AQ9" s="17">
        <f>M12</f>
        <v>2680</v>
      </c>
      <c r="AR9" s="18">
        <f>IF(M11="d",MAX($A$5:$A$28) +1,RANK(AQ9,$AQ$6:$AQ$17,0))</f>
        <v>10</v>
      </c>
      <c r="AS9" s="8">
        <f t="shared" si="11"/>
        <v>1</v>
      </c>
      <c r="AT9" s="22">
        <f t="shared" si="12"/>
        <v>10</v>
      </c>
      <c r="AU9" s="11" t="e">
        <f>T11</f>
        <v>#REF!</v>
      </c>
      <c r="AV9" s="11" t="e">
        <f>U11</f>
        <v>#REF!</v>
      </c>
      <c r="AW9" t="e">
        <f t="shared" si="13"/>
        <v>#REF!</v>
      </c>
      <c r="AX9" t="e">
        <f t="shared" si="14"/>
        <v>#REF!</v>
      </c>
      <c r="AY9" t="e">
        <f t="shared" si="15"/>
        <v>#REF!</v>
      </c>
      <c r="AZ9" t="e">
        <f t="shared" si="16"/>
        <v>#REF!</v>
      </c>
    </row>
    <row r="10" spans="1:52" ht="19.5" customHeight="1" thickBot="1" x14ac:dyDescent="0.3">
      <c r="A10" s="221"/>
      <c r="B10" s="206"/>
      <c r="C10" s="27">
        <v>7</v>
      </c>
      <c r="D10" s="28">
        <v>9400</v>
      </c>
      <c r="E10" s="32">
        <f>IF(ISBLANK(D10),0,IF(ISBLANK(C9),0,IF(E9 = "D",MAX($A$5:$A$28) + 1,AH8)))</f>
        <v>4</v>
      </c>
      <c r="F10" s="27">
        <v>1</v>
      </c>
      <c r="G10" s="28">
        <v>9080</v>
      </c>
      <c r="H10" s="32">
        <f>IF(ISBLANK(G10),0,IF(ISBLANK(F9),0,IF(H9 = "D",MAX($A$5:$A$28) + 1,AL8)))</f>
        <v>1</v>
      </c>
      <c r="I10" s="27">
        <v>8</v>
      </c>
      <c r="J10" s="28">
        <v>7580</v>
      </c>
      <c r="K10" s="32">
        <f>IF(ISBLANK(J10),0,IF(ISBLANK(I9),0,IF(K9 = "D",MAX($A$5:$A$28) + 1,AP8)))</f>
        <v>1</v>
      </c>
      <c r="L10" s="27">
        <v>10</v>
      </c>
      <c r="M10" s="28">
        <v>12520</v>
      </c>
      <c r="N10" s="32">
        <f>IF(ISBLANK(M10),0,IF(ISBLANK(L9),0,IF(N9 = "D",MAX($A$5:$A$28) + 1,AT8)))</f>
        <v>1</v>
      </c>
      <c r="O10" s="216"/>
      <c r="P10" s="218"/>
      <c r="Q10" s="211"/>
      <c r="T10" s="220"/>
      <c r="U10" s="218"/>
      <c r="V10" s="211"/>
      <c r="Y10" s="12">
        <f>O13</f>
        <v>21</v>
      </c>
      <c r="Z10" s="13">
        <f>P13</f>
        <v>25640</v>
      </c>
      <c r="AA10" s="8">
        <f t="shared" si="3"/>
        <v>4</v>
      </c>
      <c r="AB10" s="8">
        <f t="shared" si="4"/>
        <v>4</v>
      </c>
      <c r="AC10" s="8">
        <f t="shared" si="5"/>
        <v>4.0000400000000003</v>
      </c>
      <c r="AD10" s="24">
        <f t="shared" si="6"/>
        <v>4</v>
      </c>
      <c r="AE10" s="17">
        <f>D14</f>
        <v>10900</v>
      </c>
      <c r="AF10" s="18">
        <f>IF(D13="d",MAX($A$5:$A$28) +1,RANK(AE10,$AE$6:$AE$17,0))</f>
        <v>2</v>
      </c>
      <c r="AG10" s="8">
        <f t="shared" si="0"/>
        <v>1</v>
      </c>
      <c r="AH10" s="22">
        <f t="shared" si="7"/>
        <v>2</v>
      </c>
      <c r="AI10" s="17">
        <f>G14</f>
        <v>6640</v>
      </c>
      <c r="AJ10">
        <f>IF(F13="d",MAX($A$5:$A$28) +1,RANK(AI10,$AI$6:$AI$17,0))</f>
        <v>4</v>
      </c>
      <c r="AK10" s="8">
        <f t="shared" si="1"/>
        <v>1</v>
      </c>
      <c r="AL10" s="22">
        <f t="shared" si="8"/>
        <v>4</v>
      </c>
      <c r="AM10" s="17">
        <f>J14</f>
        <v>1700</v>
      </c>
      <c r="AN10" s="18">
        <f t="shared" si="2"/>
        <v>10</v>
      </c>
      <c r="AO10" s="8">
        <f t="shared" si="9"/>
        <v>1</v>
      </c>
      <c r="AP10" s="22">
        <f t="shared" si="10"/>
        <v>10</v>
      </c>
      <c r="AQ10" s="17">
        <f>M14</f>
        <v>6400</v>
      </c>
      <c r="AR10" s="18">
        <f>IF(M13="d",MAX($A$5:$A$28) +1,RANK(AQ10,$AQ$6:$AQ$17,0))</f>
        <v>5</v>
      </c>
      <c r="AS10" s="8">
        <f t="shared" si="11"/>
        <v>1</v>
      </c>
      <c r="AT10" s="22">
        <f>IF(AS10 &gt; 1,IF(MOD(AS10,2) = 0,(AR10*AS10+AS10-1)/AS10,(AR10*AS10+AS10)/AS10),IF(AS10=1,AR10,(AR10*AS10+AS10-1)/AS10))</f>
        <v>5</v>
      </c>
      <c r="AU10" s="11" t="e">
        <f>T13</f>
        <v>#REF!</v>
      </c>
      <c r="AV10" s="11" t="e">
        <f>U13</f>
        <v>#REF!</v>
      </c>
      <c r="AW10" t="e">
        <f t="shared" si="13"/>
        <v>#REF!</v>
      </c>
      <c r="AX10" t="e">
        <f t="shared" si="14"/>
        <v>#REF!</v>
      </c>
      <c r="AY10" t="e">
        <f t="shared" si="15"/>
        <v>#REF!</v>
      </c>
      <c r="AZ10" t="e">
        <f t="shared" si="16"/>
        <v>#REF!</v>
      </c>
    </row>
    <row r="11" spans="1:52" ht="19.5" customHeight="1" x14ac:dyDescent="0.25">
      <c r="A11" s="203">
        <v>4</v>
      </c>
      <c r="B11" s="205" t="str">
        <f>'Zoznam tímov a pretekárov'!A9</f>
        <v>Nová Baňa</v>
      </c>
      <c r="C11" s="207" t="s">
        <v>64</v>
      </c>
      <c r="D11" s="208"/>
      <c r="E11" s="81"/>
      <c r="F11" s="207" t="s">
        <v>67</v>
      </c>
      <c r="G11" s="208"/>
      <c r="H11" s="81"/>
      <c r="I11" s="207" t="s">
        <v>65</v>
      </c>
      <c r="J11" s="208"/>
      <c r="K11" s="81"/>
      <c r="L11" s="207" t="s">
        <v>66</v>
      </c>
      <c r="M11" s="208"/>
      <c r="N11" s="81"/>
      <c r="O11" s="215">
        <f>SUM(E12+H12+K12+N12)</f>
        <v>36</v>
      </c>
      <c r="P11" s="217">
        <f>SUM(D12+G12+J12+M12)</f>
        <v>11220</v>
      </c>
      <c r="Q11" s="210">
        <f>AD9</f>
        <v>11</v>
      </c>
      <c r="T11" s="219" t="e">
        <f>O11+#REF!+'14 družstiev Pretek č. 2'!O11</f>
        <v>#REF!</v>
      </c>
      <c r="U11" s="217" t="e">
        <f>P11+#REF!+'14 družstiev Pretek č. 2'!P11</f>
        <v>#REF!</v>
      </c>
      <c r="V11" s="210" t="e">
        <f>AZ9</f>
        <v>#REF!</v>
      </c>
      <c r="Y11" s="12">
        <f>O15</f>
        <v>32</v>
      </c>
      <c r="Z11" s="13">
        <f>P15</f>
        <v>14520</v>
      </c>
      <c r="AA11" s="8">
        <f t="shared" si="3"/>
        <v>8</v>
      </c>
      <c r="AB11" s="8">
        <f t="shared" si="4"/>
        <v>8</v>
      </c>
      <c r="AC11" s="8">
        <f t="shared" si="5"/>
        <v>8.0000800000000005</v>
      </c>
      <c r="AD11" s="24">
        <f t="shared" si="6"/>
        <v>8</v>
      </c>
      <c r="AE11" s="17">
        <f>D16</f>
        <v>2660</v>
      </c>
      <c r="AF11" s="18">
        <f>IF(D15="d",MAX($A$5:$A$28) +1,RANK(AE11,$AE$6:$AE$17,0))</f>
        <v>9</v>
      </c>
      <c r="AG11" s="8">
        <f t="shared" si="0"/>
        <v>1</v>
      </c>
      <c r="AH11" s="22">
        <f t="shared" si="7"/>
        <v>9</v>
      </c>
      <c r="AI11" s="17">
        <f>G16</f>
        <v>1480</v>
      </c>
      <c r="AJ11">
        <f>IF(F15="d",MAX($A$5:$A$28) +1,RANK(AI11,$AI$6:$AI$17,0))</f>
        <v>11</v>
      </c>
      <c r="AK11" s="8">
        <f t="shared" si="1"/>
        <v>1</v>
      </c>
      <c r="AL11" s="22">
        <f t="shared" si="8"/>
        <v>11</v>
      </c>
      <c r="AM11" s="17">
        <f>J16</f>
        <v>7340</v>
      </c>
      <c r="AN11" s="18">
        <f t="shared" si="2"/>
        <v>3</v>
      </c>
      <c r="AO11" s="8">
        <f t="shared" si="9"/>
        <v>1</v>
      </c>
      <c r="AP11" s="22">
        <f t="shared" si="10"/>
        <v>3</v>
      </c>
      <c r="AQ11" s="17">
        <f>M16</f>
        <v>3040</v>
      </c>
      <c r="AR11" s="18">
        <f>IF(M15="d",MAX($A$5:$A$28) +1,RANK(AQ11,$AQ$6:$AQ$17,0))</f>
        <v>9</v>
      </c>
      <c r="AS11" s="8">
        <f t="shared" si="11"/>
        <v>1</v>
      </c>
      <c r="AT11" s="22">
        <f t="shared" si="12"/>
        <v>9</v>
      </c>
      <c r="AU11" s="11" t="e">
        <f>T15</f>
        <v>#REF!</v>
      </c>
      <c r="AV11" s="11" t="e">
        <f>U15</f>
        <v>#REF!</v>
      </c>
      <c r="AW11" t="e">
        <f t="shared" si="13"/>
        <v>#REF!</v>
      </c>
      <c r="AX11" t="e">
        <f t="shared" si="14"/>
        <v>#REF!</v>
      </c>
      <c r="AY11" t="e">
        <f t="shared" si="15"/>
        <v>#REF!</v>
      </c>
      <c r="AZ11" t="e">
        <f t="shared" si="16"/>
        <v>#REF!</v>
      </c>
    </row>
    <row r="12" spans="1:52" ht="19.5" customHeight="1" thickBot="1" x14ac:dyDescent="0.3">
      <c r="A12" s="204"/>
      <c r="B12" s="206"/>
      <c r="C12" s="27">
        <v>9</v>
      </c>
      <c r="D12" s="28">
        <v>560</v>
      </c>
      <c r="E12" s="32">
        <f>IF(ISBLANK(D12),0,IF(ISBLANK(C11),0,IF(E11 = "D",MAX($A$5:$A$28) + 1,AH9)))</f>
        <v>12</v>
      </c>
      <c r="F12" s="27">
        <v>12</v>
      </c>
      <c r="G12" s="28">
        <v>2040</v>
      </c>
      <c r="H12" s="32">
        <f>IF(ISBLANK(G12),0,IF(ISBLANK(F11),0,IF(H11 = "D",MAX($A$5:$A$28) + 1,AL9)))</f>
        <v>10</v>
      </c>
      <c r="I12" s="27">
        <v>9</v>
      </c>
      <c r="J12" s="28">
        <v>5940</v>
      </c>
      <c r="K12" s="32">
        <f>IF(ISBLANK(J12),0,IF(ISBLANK(I11),0,IF(K11 = "D",MAX($A$5:$A$28) + 1,AP9)))</f>
        <v>4</v>
      </c>
      <c r="L12" s="27">
        <v>5</v>
      </c>
      <c r="M12" s="28">
        <v>2680</v>
      </c>
      <c r="N12" s="32">
        <f>IF(ISBLANK(M12),0,IF(ISBLANK(L11),0,IF(N11 = "D",MAX($A$5:$A$28) + 1,AT9)))</f>
        <v>10</v>
      </c>
      <c r="O12" s="216"/>
      <c r="P12" s="218"/>
      <c r="Q12" s="211"/>
      <c r="T12" s="220"/>
      <c r="U12" s="218"/>
      <c r="V12" s="211"/>
      <c r="W12" s="21"/>
      <c r="Y12" s="12">
        <f>O17</f>
        <v>29</v>
      </c>
      <c r="Z12" s="13">
        <f>P17</f>
        <v>16880</v>
      </c>
      <c r="AA12" s="8">
        <f t="shared" si="3"/>
        <v>7</v>
      </c>
      <c r="AB12" s="8">
        <f t="shared" si="4"/>
        <v>7</v>
      </c>
      <c r="AC12" s="8">
        <f t="shared" si="5"/>
        <v>7.00007</v>
      </c>
      <c r="AD12" s="24">
        <f t="shared" si="6"/>
        <v>7</v>
      </c>
      <c r="AE12" s="17">
        <f>D18</f>
        <v>2680</v>
      </c>
      <c r="AF12" s="18">
        <f>IF(D17="d",MAX($A$5:$A$28) +1,RANK(AE12,$AE$6:$AE$17,0))</f>
        <v>8</v>
      </c>
      <c r="AG12" s="8">
        <f t="shared" si="0"/>
        <v>1</v>
      </c>
      <c r="AH12" s="22">
        <f t="shared" si="7"/>
        <v>8</v>
      </c>
      <c r="AI12" s="17">
        <f>G18</f>
        <v>5580</v>
      </c>
      <c r="AJ12">
        <f>IF(F17="d",MAX($A$5:$A$28) +1,RANK(AI12,$AI$6:$AI$17,0))</f>
        <v>6</v>
      </c>
      <c r="AK12" s="8">
        <f t="shared" si="1"/>
        <v>1</v>
      </c>
      <c r="AL12" s="22">
        <f t="shared" si="8"/>
        <v>6</v>
      </c>
      <c r="AM12" s="17">
        <f>J18</f>
        <v>1580</v>
      </c>
      <c r="AN12" s="18">
        <f t="shared" si="2"/>
        <v>11</v>
      </c>
      <c r="AO12" s="8">
        <f t="shared" si="9"/>
        <v>1</v>
      </c>
      <c r="AP12" s="22">
        <f t="shared" si="10"/>
        <v>11</v>
      </c>
      <c r="AQ12" s="17">
        <f>M18</f>
        <v>7040</v>
      </c>
      <c r="AR12" s="18">
        <f>IF(M17="d",MAX($A$5:$A$28) +1,RANK(AQ12,$AQ$6:$AQ$17,0))</f>
        <v>4</v>
      </c>
      <c r="AS12" s="8">
        <f t="shared" si="11"/>
        <v>1</v>
      </c>
      <c r="AT12" s="22">
        <f t="shared" si="12"/>
        <v>4</v>
      </c>
      <c r="AU12" s="11" t="e">
        <f>T17</f>
        <v>#REF!</v>
      </c>
      <c r="AV12" s="11" t="e">
        <f>U17</f>
        <v>#REF!</v>
      </c>
      <c r="AW12" t="e">
        <f t="shared" si="13"/>
        <v>#REF!</v>
      </c>
      <c r="AX12" t="e">
        <f t="shared" si="14"/>
        <v>#REF!</v>
      </c>
      <c r="AY12" t="e">
        <f t="shared" si="15"/>
        <v>#REF!</v>
      </c>
      <c r="AZ12" t="e">
        <f t="shared" si="16"/>
        <v>#REF!</v>
      </c>
    </row>
    <row r="13" spans="1:52" ht="19.5" customHeight="1" x14ac:dyDescent="0.25">
      <c r="A13" s="221">
        <v>5</v>
      </c>
      <c r="B13" s="205" t="str">
        <f>'Zoznam tímov a pretekárov'!A11</f>
        <v>Prešov B</v>
      </c>
      <c r="C13" s="207" t="s">
        <v>74</v>
      </c>
      <c r="D13" s="208"/>
      <c r="E13" s="81"/>
      <c r="F13" s="207" t="s">
        <v>73</v>
      </c>
      <c r="G13" s="208"/>
      <c r="H13" s="81"/>
      <c r="I13" s="207" t="s">
        <v>75</v>
      </c>
      <c r="J13" s="208"/>
      <c r="K13" s="81"/>
      <c r="L13" s="207" t="s">
        <v>72</v>
      </c>
      <c r="M13" s="208"/>
      <c r="N13" s="81"/>
      <c r="O13" s="215">
        <f>SUM(E14+H14+K14+N14)</f>
        <v>21</v>
      </c>
      <c r="P13" s="217">
        <f>SUM(D14+G14+J14+M14)</f>
        <v>25640</v>
      </c>
      <c r="Q13" s="210">
        <f>AD10</f>
        <v>4</v>
      </c>
      <c r="T13" s="219" t="e">
        <f>O13+#REF!+'14 družstiev Pretek č. 2'!O13</f>
        <v>#REF!</v>
      </c>
      <c r="U13" s="217" t="e">
        <f>P13+#REF!+'14 družstiev Pretek č. 2'!P13</f>
        <v>#REF!</v>
      </c>
      <c r="V13" s="210" t="e">
        <f>AZ10</f>
        <v>#REF!</v>
      </c>
      <c r="W13" s="21"/>
      <c r="Y13" s="12">
        <f>O19</f>
        <v>12</v>
      </c>
      <c r="Z13" s="13">
        <f>P19</f>
        <v>35760</v>
      </c>
      <c r="AA13" s="8">
        <f t="shared" si="3"/>
        <v>2</v>
      </c>
      <c r="AB13" s="8">
        <f t="shared" si="4"/>
        <v>2</v>
      </c>
      <c r="AC13" s="8">
        <f t="shared" si="5"/>
        <v>2.0000200000000001</v>
      </c>
      <c r="AD13" s="24">
        <f t="shared" si="6"/>
        <v>2</v>
      </c>
      <c r="AE13" s="17">
        <f>D20</f>
        <v>16200</v>
      </c>
      <c r="AF13" s="18">
        <f>IF(D19="d",MAX($A$5:$A$28) +1,RANK(AE13,$AE$6:$AE$17,0))</f>
        <v>1</v>
      </c>
      <c r="AG13" s="8">
        <f t="shared" si="0"/>
        <v>1</v>
      </c>
      <c r="AH13" s="22">
        <f t="shared" si="7"/>
        <v>1</v>
      </c>
      <c r="AI13" s="17">
        <f>G20</f>
        <v>8460</v>
      </c>
      <c r="AJ13">
        <f>IF(F19="d",MAX($A$5:$A$28) +1,RANK(AI13,$AI$6:$AI$17,0))</f>
        <v>2</v>
      </c>
      <c r="AK13" s="8">
        <f t="shared" si="1"/>
        <v>1</v>
      </c>
      <c r="AL13" s="22">
        <f t="shared" si="8"/>
        <v>2</v>
      </c>
      <c r="AM13" s="17">
        <f>J20</f>
        <v>7500</v>
      </c>
      <c r="AN13" s="18">
        <f t="shared" si="2"/>
        <v>2</v>
      </c>
      <c r="AO13" s="8">
        <f t="shared" si="9"/>
        <v>1</v>
      </c>
      <c r="AP13" s="22">
        <f t="shared" si="10"/>
        <v>2</v>
      </c>
      <c r="AQ13" s="17">
        <f>M20</f>
        <v>3600</v>
      </c>
      <c r="AR13" s="18">
        <f>IF(M19="d",MAX($A$5:$A$28) +1,RANK(AQ13,$AQ$6:$AQ$17,0))</f>
        <v>7</v>
      </c>
      <c r="AS13" s="8">
        <f t="shared" si="11"/>
        <v>1</v>
      </c>
      <c r="AT13" s="22">
        <f t="shared" si="12"/>
        <v>7</v>
      </c>
      <c r="AU13" s="11" t="e">
        <f>T19</f>
        <v>#REF!</v>
      </c>
      <c r="AV13" s="11" t="e">
        <f>U19</f>
        <v>#REF!</v>
      </c>
      <c r="AW13" t="e">
        <f t="shared" si="13"/>
        <v>#REF!</v>
      </c>
      <c r="AX13" t="e">
        <f t="shared" si="14"/>
        <v>#REF!</v>
      </c>
      <c r="AY13" t="e">
        <f t="shared" si="15"/>
        <v>#REF!</v>
      </c>
      <c r="AZ13" t="e">
        <f t="shared" si="16"/>
        <v>#REF!</v>
      </c>
    </row>
    <row r="14" spans="1:52" ht="19.5" customHeight="1" thickBot="1" x14ac:dyDescent="0.3">
      <c r="A14" s="221"/>
      <c r="B14" s="206"/>
      <c r="C14" s="27">
        <v>2</v>
      </c>
      <c r="D14" s="28">
        <v>10900</v>
      </c>
      <c r="E14" s="32">
        <f>IF(ISBLANK(D14),0,IF(ISBLANK(C13),0,IF(E13 = "D",MAX($A$5:$A$28) + 1,AH10)))</f>
        <v>2</v>
      </c>
      <c r="F14" s="27">
        <v>8</v>
      </c>
      <c r="G14" s="28">
        <v>6640</v>
      </c>
      <c r="H14" s="32">
        <f>IF(ISBLANK(G14),0,IF(ISBLANK(F13),0,IF(H13 = "D",MAX($A$5:$A$28) + 1,AL10)))</f>
        <v>4</v>
      </c>
      <c r="I14" s="27">
        <v>12</v>
      </c>
      <c r="J14" s="28">
        <v>1700</v>
      </c>
      <c r="K14" s="32">
        <f>IF(ISBLANK(J14),0,IF(ISBLANK(I13),0,IF(K13 = "D",MAX($A$5:$A$28) + 1,AP10)))</f>
        <v>10</v>
      </c>
      <c r="L14" s="27">
        <v>8</v>
      </c>
      <c r="M14" s="28">
        <v>6400</v>
      </c>
      <c r="N14" s="32">
        <f>IF(ISBLANK(M14),0,IF(ISBLANK(L13),0,IF(N13 = "D",MAX($A$5:$A$28) + 1,AT10)))</f>
        <v>5</v>
      </c>
      <c r="O14" s="216"/>
      <c r="P14" s="218"/>
      <c r="Q14" s="211"/>
      <c r="T14" s="220"/>
      <c r="U14" s="218"/>
      <c r="V14" s="211"/>
      <c r="W14" s="21"/>
      <c r="Y14" s="12">
        <f>O21</f>
        <v>20</v>
      </c>
      <c r="Z14" s="13">
        <f>P21</f>
        <v>25820</v>
      </c>
      <c r="AA14" s="8">
        <f t="shared" si="3"/>
        <v>3</v>
      </c>
      <c r="AB14" s="8">
        <f t="shared" si="4"/>
        <v>3</v>
      </c>
      <c r="AC14" s="8">
        <f t="shared" si="5"/>
        <v>3.0000300000000002</v>
      </c>
      <c r="AD14" s="24">
        <f t="shared" si="6"/>
        <v>3</v>
      </c>
      <c r="AE14" s="17">
        <f>D22</f>
        <v>10440</v>
      </c>
      <c r="AF14" s="18">
        <f>IF(D21="d",MAX($A$5:$A$28) +1,RANK(AE14,$AE$6:$AE$17,0))</f>
        <v>3</v>
      </c>
      <c r="AG14" s="8">
        <f t="shared" si="0"/>
        <v>1</v>
      </c>
      <c r="AH14" s="22">
        <f t="shared" si="7"/>
        <v>3</v>
      </c>
      <c r="AI14" s="17">
        <f>G22</f>
        <v>3880</v>
      </c>
      <c r="AJ14">
        <f>IF(F21="d",MAX($A$5:$A$28) +1,RANK(AI14,$AI$6:$AI$17,0))</f>
        <v>8</v>
      </c>
      <c r="AK14" s="8">
        <f t="shared" si="1"/>
        <v>1</v>
      </c>
      <c r="AL14" s="22">
        <f t="shared" si="8"/>
        <v>8</v>
      </c>
      <c r="AM14" s="17">
        <f>J22</f>
        <v>3140</v>
      </c>
      <c r="AN14" s="18">
        <f t="shared" si="2"/>
        <v>6</v>
      </c>
      <c r="AO14" s="8">
        <f t="shared" si="9"/>
        <v>1</v>
      </c>
      <c r="AP14" s="22">
        <f t="shared" si="10"/>
        <v>6</v>
      </c>
      <c r="AQ14" s="17">
        <f>M22</f>
        <v>8360</v>
      </c>
      <c r="AR14" s="18">
        <f>IF(M21="d",MAX($A$5:$A$28) +1,RANK(AQ14,$AQ$6:$AQ$17,0))</f>
        <v>3</v>
      </c>
      <c r="AS14" s="8">
        <f t="shared" si="11"/>
        <v>1</v>
      </c>
      <c r="AT14" s="22">
        <f>IF(AS14 &gt; 1,IF(MOD(AS14,2) = 0,(AR14*AS14+AS14-1)/AS14,(AR14*AS14+AS14)/AS14),IF(AS14=1,AR14,(AR14*AS14+AS14-1)/AS14))</f>
        <v>3</v>
      </c>
      <c r="AU14" s="11" t="e">
        <f>T21</f>
        <v>#REF!</v>
      </c>
      <c r="AV14" s="11" t="e">
        <f>U21</f>
        <v>#REF!</v>
      </c>
      <c r="AW14" t="e">
        <f t="shared" si="13"/>
        <v>#REF!</v>
      </c>
      <c r="AX14" t="e">
        <f t="shared" si="14"/>
        <v>#REF!</v>
      </c>
      <c r="AY14" t="e">
        <f t="shared" si="15"/>
        <v>#REF!</v>
      </c>
      <c r="AZ14" t="e">
        <f t="shared" si="16"/>
        <v>#REF!</v>
      </c>
    </row>
    <row r="15" spans="1:52" ht="19.5" customHeight="1" x14ac:dyDescent="0.25">
      <c r="A15" s="203">
        <v>6</v>
      </c>
      <c r="B15" s="205" t="str">
        <f>'Zoznam tímov a pretekárov'!A13</f>
        <v>Ružomberok</v>
      </c>
      <c r="C15" s="207" t="s">
        <v>76</v>
      </c>
      <c r="D15" s="208"/>
      <c r="E15" s="81"/>
      <c r="F15" s="207" t="s">
        <v>77</v>
      </c>
      <c r="G15" s="208"/>
      <c r="H15" s="81"/>
      <c r="I15" s="207" t="s">
        <v>99</v>
      </c>
      <c r="J15" s="208"/>
      <c r="K15" s="81"/>
      <c r="L15" s="207" t="s">
        <v>78</v>
      </c>
      <c r="M15" s="208"/>
      <c r="N15" s="81"/>
      <c r="O15" s="215">
        <f>SUM(E16+H16+K16+N16)</f>
        <v>32</v>
      </c>
      <c r="P15" s="217">
        <f>SUM(D16+G16+J16+M16)</f>
        <v>14520</v>
      </c>
      <c r="Q15" s="210">
        <f>AD11</f>
        <v>8</v>
      </c>
      <c r="T15" s="219" t="e">
        <f>O15+#REF!+'14 družstiev Pretek č. 2'!O15</f>
        <v>#REF!</v>
      </c>
      <c r="U15" s="217" t="e">
        <f>P15+#REF!+'14 družstiev Pretek č. 2'!P15</f>
        <v>#REF!</v>
      </c>
      <c r="V15" s="210" t="e">
        <f>AZ11</f>
        <v>#REF!</v>
      </c>
      <c r="Y15" s="12">
        <f>O23</f>
        <v>36</v>
      </c>
      <c r="Z15" s="13">
        <f>P23</f>
        <v>11720</v>
      </c>
      <c r="AA15" s="8">
        <f t="shared" si="3"/>
        <v>10</v>
      </c>
      <c r="AB15" s="8">
        <f t="shared" si="4"/>
        <v>9</v>
      </c>
      <c r="AC15" s="8">
        <f t="shared" si="5"/>
        <v>10.00009</v>
      </c>
      <c r="AD15" s="24">
        <f t="shared" si="6"/>
        <v>10</v>
      </c>
      <c r="AE15" s="17">
        <f>D24</f>
        <v>2020</v>
      </c>
      <c r="AF15" s="18">
        <f>IF(D23="d",MAX($A$5:$A$28) +1,RANK(AE15,$AE$6:$AE$17,0))</f>
        <v>10</v>
      </c>
      <c r="AG15" s="8">
        <f t="shared" si="0"/>
        <v>1</v>
      </c>
      <c r="AH15" s="22">
        <f t="shared" si="7"/>
        <v>10</v>
      </c>
      <c r="AI15" s="17">
        <f>G24</f>
        <v>5820</v>
      </c>
      <c r="AJ15">
        <f>IF(F23="d",MAX($A$5:$A$28) +1,RANK(AI15,$AI$6:$AI$17,0))</f>
        <v>5</v>
      </c>
      <c r="AK15" s="8">
        <f t="shared" si="1"/>
        <v>1</v>
      </c>
      <c r="AL15" s="22">
        <f t="shared" si="8"/>
        <v>5</v>
      </c>
      <c r="AM15" s="17">
        <f>J24</f>
        <v>1800</v>
      </c>
      <c r="AN15" s="18">
        <f t="shared" si="2"/>
        <v>9</v>
      </c>
      <c r="AO15" s="8">
        <f t="shared" si="9"/>
        <v>1</v>
      </c>
      <c r="AP15" s="22">
        <f t="shared" si="10"/>
        <v>9</v>
      </c>
      <c r="AQ15" s="17">
        <f>M24</f>
        <v>2080</v>
      </c>
      <c r="AR15" s="18">
        <f>IF(M23="d",MAX($A$5:$A$28) +1,RANK(AQ15,$AQ$6:$AQ$17,0))</f>
        <v>12</v>
      </c>
      <c r="AS15" s="8">
        <f t="shared" si="11"/>
        <v>1</v>
      </c>
      <c r="AT15" s="22">
        <f t="shared" si="12"/>
        <v>12</v>
      </c>
      <c r="AU15" s="11" t="e">
        <f>T23</f>
        <v>#REF!</v>
      </c>
      <c r="AV15" s="11" t="e">
        <f>U23</f>
        <v>#REF!</v>
      </c>
      <c r="AW15" t="e">
        <f t="shared" si="13"/>
        <v>#REF!</v>
      </c>
      <c r="AX15" t="e">
        <f t="shared" si="14"/>
        <v>#REF!</v>
      </c>
      <c r="AY15" t="e">
        <f t="shared" si="15"/>
        <v>#REF!</v>
      </c>
      <c r="AZ15" t="e">
        <f t="shared" si="16"/>
        <v>#REF!</v>
      </c>
    </row>
    <row r="16" spans="1:52" ht="19.5" customHeight="1" thickBot="1" x14ac:dyDescent="0.3">
      <c r="A16" s="204"/>
      <c r="B16" s="206"/>
      <c r="C16" s="27">
        <v>8</v>
      </c>
      <c r="D16" s="28">
        <v>2660</v>
      </c>
      <c r="E16" s="32">
        <f>IF(ISBLANK(D16),0,IF(ISBLANK(C15),0,IF(E15 = "D",MAX($A$5:$A$28) + 1,AH11)))</f>
        <v>9</v>
      </c>
      <c r="F16" s="27">
        <v>5</v>
      </c>
      <c r="G16" s="28">
        <v>1480</v>
      </c>
      <c r="H16" s="32">
        <f>IF(ISBLANK(G16),0,IF(ISBLANK(F15),0,IF(H15 = "D",MAX($A$5:$A$28) + 1,AL11)))</f>
        <v>11</v>
      </c>
      <c r="I16" s="27">
        <v>1</v>
      </c>
      <c r="J16" s="28">
        <v>7340</v>
      </c>
      <c r="K16" s="32">
        <f>IF(ISBLANK(J16),0,IF(ISBLANK(I15),0,IF(K15 = "D",MAX($A$5:$A$28) + 1,AP11)))</f>
        <v>3</v>
      </c>
      <c r="L16" s="27">
        <v>6</v>
      </c>
      <c r="M16" s="28">
        <v>3040</v>
      </c>
      <c r="N16" s="32">
        <f>IF(ISBLANK(M16),0,IF(ISBLANK(L15),0,IF(N15 = "D",MAX($A$5:$A$28) + 1,AT11)))</f>
        <v>9</v>
      </c>
      <c r="O16" s="216"/>
      <c r="P16" s="218"/>
      <c r="Q16" s="211"/>
      <c r="T16" s="220"/>
      <c r="U16" s="218"/>
      <c r="V16" s="211"/>
      <c r="Y16" s="12">
        <f>O25</f>
        <v>38</v>
      </c>
      <c r="Z16" s="13">
        <f>P25</f>
        <v>10180</v>
      </c>
      <c r="AA16" s="8">
        <f t="shared" si="3"/>
        <v>12</v>
      </c>
      <c r="AB16" s="8">
        <f t="shared" si="4"/>
        <v>12</v>
      </c>
      <c r="AC16" s="8">
        <f t="shared" si="5"/>
        <v>12.000120000000001</v>
      </c>
      <c r="AD16" s="24">
        <f t="shared" si="6"/>
        <v>12</v>
      </c>
      <c r="AE16" s="17">
        <f>D26</f>
        <v>1560</v>
      </c>
      <c r="AF16" s="18">
        <f>IF(D25="d",MAX($A$5:$A$28) +1,RANK(AE16,$AE$6:$AE$17,0))</f>
        <v>11</v>
      </c>
      <c r="AG16" s="8">
        <f t="shared" si="0"/>
        <v>1</v>
      </c>
      <c r="AH16" s="22">
        <f t="shared" si="7"/>
        <v>11</v>
      </c>
      <c r="AI16" s="17">
        <f>G26</f>
        <v>4660</v>
      </c>
      <c r="AJ16">
        <f>IF(F25="d",MAX($A$5:$A$28) +1,RANK(AI16,$AI$6:$AI$17,0))</f>
        <v>7</v>
      </c>
      <c r="AK16" s="8">
        <f t="shared" si="1"/>
        <v>1</v>
      </c>
      <c r="AL16" s="22">
        <f t="shared" si="8"/>
        <v>7</v>
      </c>
      <c r="AM16" s="17">
        <f>J26</f>
        <v>740</v>
      </c>
      <c r="AN16" s="18">
        <f t="shared" si="2"/>
        <v>12</v>
      </c>
      <c r="AO16" s="8">
        <f t="shared" si="9"/>
        <v>1</v>
      </c>
      <c r="AP16" s="22">
        <f t="shared" si="10"/>
        <v>12</v>
      </c>
      <c r="AQ16" s="17">
        <f>M26</f>
        <v>3220</v>
      </c>
      <c r="AR16" s="18">
        <f>IF(M25="d",MAX($A$5:$A$28) +1,RANK(AQ16,$AQ$6:$AQ$17,0))</f>
        <v>8</v>
      </c>
      <c r="AS16" s="8">
        <f t="shared" si="11"/>
        <v>1</v>
      </c>
      <c r="AT16" s="22">
        <f t="shared" si="12"/>
        <v>8</v>
      </c>
      <c r="AU16" s="11" t="e">
        <f>T25</f>
        <v>#REF!</v>
      </c>
      <c r="AV16" s="11" t="e">
        <f>U25</f>
        <v>#REF!</v>
      </c>
      <c r="AW16" t="e">
        <f t="shared" si="13"/>
        <v>#REF!</v>
      </c>
      <c r="AX16" t="e">
        <f t="shared" si="14"/>
        <v>#REF!</v>
      </c>
      <c r="AY16" t="e">
        <f t="shared" si="15"/>
        <v>#REF!</v>
      </c>
      <c r="AZ16" t="e">
        <f t="shared" si="16"/>
        <v>#REF!</v>
      </c>
    </row>
    <row r="17" spans="1:52" ht="19.5" customHeight="1" thickBot="1" x14ac:dyDescent="0.3">
      <c r="A17" s="221">
        <v>7</v>
      </c>
      <c r="B17" s="205" t="str">
        <f>'Zoznam tímov a pretekárov'!A15</f>
        <v>Sabinov</v>
      </c>
      <c r="C17" s="207" t="s">
        <v>80</v>
      </c>
      <c r="D17" s="208"/>
      <c r="E17" s="81"/>
      <c r="F17" s="207" t="s">
        <v>81</v>
      </c>
      <c r="G17" s="208"/>
      <c r="H17" s="81"/>
      <c r="I17" s="207" t="s">
        <v>79</v>
      </c>
      <c r="J17" s="208"/>
      <c r="K17" s="81"/>
      <c r="L17" s="207" t="s">
        <v>83</v>
      </c>
      <c r="M17" s="208"/>
      <c r="N17" s="81"/>
      <c r="O17" s="215">
        <f>SUM(E18+H18+K18+N18)</f>
        <v>29</v>
      </c>
      <c r="P17" s="217">
        <f>SUM(D18+G18+J18+M18)</f>
        <v>16880</v>
      </c>
      <c r="Q17" s="210">
        <f>AD12</f>
        <v>7</v>
      </c>
      <c r="T17" s="219" t="e">
        <f>O17+#REF!+'14 družstiev Pretek č. 2'!O17</f>
        <v>#REF!</v>
      </c>
      <c r="U17" s="217" t="e">
        <f>P17+#REF!+'14 družstiev Pretek č. 2'!P17</f>
        <v>#REF!</v>
      </c>
      <c r="V17" s="210" t="e">
        <f>AZ12</f>
        <v>#REF!</v>
      </c>
      <c r="Y17" s="14">
        <f>O27</f>
        <v>22</v>
      </c>
      <c r="Z17" s="15">
        <f>P27</f>
        <v>20920</v>
      </c>
      <c r="AA17" s="16">
        <f t="shared" si="3"/>
        <v>5</v>
      </c>
      <c r="AB17" s="16">
        <f t="shared" si="4"/>
        <v>5</v>
      </c>
      <c r="AC17" s="16">
        <f t="shared" si="5"/>
        <v>5.0000499999999999</v>
      </c>
      <c r="AD17" s="25">
        <f t="shared" si="6"/>
        <v>5</v>
      </c>
      <c r="AE17" s="19">
        <f>D28</f>
        <v>5000</v>
      </c>
      <c r="AF17" s="18">
        <f>IF(D27="d",MAX($A$5:$A$28) +1,RANK(AE17,$AE$6:$AE$17,0))</f>
        <v>6</v>
      </c>
      <c r="AG17" s="16">
        <f t="shared" si="0"/>
        <v>1</v>
      </c>
      <c r="AH17" s="23">
        <f t="shared" si="7"/>
        <v>6</v>
      </c>
      <c r="AI17" s="19">
        <f>G28</f>
        <v>2180</v>
      </c>
      <c r="AJ17" s="20">
        <f>IF(F27="d",MAX($A$5:$A$28) +1,RANK(AI17,$AI$6:$AI$17,0))</f>
        <v>9</v>
      </c>
      <c r="AK17" s="16">
        <f t="shared" si="1"/>
        <v>1</v>
      </c>
      <c r="AL17" s="23">
        <f t="shared" si="8"/>
        <v>9</v>
      </c>
      <c r="AM17" s="19">
        <f>J28</f>
        <v>4260</v>
      </c>
      <c r="AN17" s="18">
        <f t="shared" si="2"/>
        <v>5</v>
      </c>
      <c r="AO17" s="16">
        <f t="shared" si="9"/>
        <v>1</v>
      </c>
      <c r="AP17" s="23">
        <f t="shared" si="10"/>
        <v>5</v>
      </c>
      <c r="AQ17" s="19">
        <f>M28</f>
        <v>9480</v>
      </c>
      <c r="AR17" s="18">
        <f>IF(M27="d",MAX($A$5:$A$28) +1,RANK(AQ17,$AQ$6:$AQ$17,0))</f>
        <v>2</v>
      </c>
      <c r="AS17" s="16">
        <f t="shared" si="11"/>
        <v>1</v>
      </c>
      <c r="AT17" s="23">
        <f t="shared" si="12"/>
        <v>2</v>
      </c>
      <c r="AU17" s="11" t="e">
        <f>T27</f>
        <v>#REF!</v>
      </c>
      <c r="AV17" s="11" t="e">
        <f>U27</f>
        <v>#REF!</v>
      </c>
      <c r="AW17" t="e">
        <f t="shared" si="13"/>
        <v>#REF!</v>
      </c>
      <c r="AX17" t="e">
        <f t="shared" si="14"/>
        <v>#REF!</v>
      </c>
      <c r="AY17" t="e">
        <f t="shared" si="15"/>
        <v>#REF!</v>
      </c>
      <c r="AZ17" t="e">
        <f t="shared" si="16"/>
        <v>#REF!</v>
      </c>
    </row>
    <row r="18" spans="1:52" ht="19.5" customHeight="1" thickBot="1" x14ac:dyDescent="0.3">
      <c r="A18" s="221"/>
      <c r="B18" s="206"/>
      <c r="C18" s="27">
        <v>5</v>
      </c>
      <c r="D18" s="28">
        <v>2680</v>
      </c>
      <c r="E18" s="32">
        <f>IF(ISBLANK(D18),0,IF(ISBLANK(C17),0,IF(E17 = "D",MAX($A$5:$A$28) + 1,AH12)))</f>
        <v>8</v>
      </c>
      <c r="F18" s="27">
        <v>10</v>
      </c>
      <c r="G18" s="28">
        <v>5580</v>
      </c>
      <c r="H18" s="32">
        <f>IF(ISBLANK(G18),0,IF(ISBLANK(F17),0,IF(H17 = "D",MAX($A$5:$A$28) + 1,AL12)))</f>
        <v>6</v>
      </c>
      <c r="I18" s="27">
        <v>6</v>
      </c>
      <c r="J18" s="28">
        <v>1580</v>
      </c>
      <c r="K18" s="32">
        <f>IF(ISBLANK(J18),0,IF(ISBLANK(I17),0,IF(K17 = "D",MAX($A$5:$A$28) + 1,AP12)))</f>
        <v>11</v>
      </c>
      <c r="L18" s="27">
        <v>12</v>
      </c>
      <c r="M18" s="28">
        <v>7040</v>
      </c>
      <c r="N18" s="32">
        <f>IF(ISBLANK(M18),0,IF(ISBLANK(L17),0,IF(N17 = "D",MAX($A$5:$A$28) + 1,AT12)))</f>
        <v>4</v>
      </c>
      <c r="O18" s="216"/>
      <c r="P18" s="218"/>
      <c r="Q18" s="211"/>
      <c r="T18" s="220"/>
      <c r="U18" s="218"/>
      <c r="V18" s="211"/>
      <c r="AF18" s="10"/>
      <c r="AJ18" s="29"/>
      <c r="AK18" s="30"/>
      <c r="AL18" s="31"/>
    </row>
    <row r="19" spans="1:52" ht="19.5" customHeight="1" thickBot="1" x14ac:dyDescent="0.3">
      <c r="A19" s="203">
        <v>8</v>
      </c>
      <c r="B19" s="205" t="str">
        <f>'Zoznam tímov a pretekárov'!A17</f>
        <v>Spišská Nová Ves                      Spiš fish</v>
      </c>
      <c r="C19" s="207" t="s">
        <v>86</v>
      </c>
      <c r="D19" s="208"/>
      <c r="E19" s="81"/>
      <c r="F19" s="207" t="s">
        <v>84</v>
      </c>
      <c r="G19" s="208"/>
      <c r="H19" s="81"/>
      <c r="I19" s="207" t="s">
        <v>108</v>
      </c>
      <c r="J19" s="208"/>
      <c r="K19" s="81"/>
      <c r="L19" s="207" t="s">
        <v>85</v>
      </c>
      <c r="M19" s="208"/>
      <c r="N19" s="81"/>
      <c r="O19" s="215">
        <f>SUM(E20+H20+K20+N20)</f>
        <v>12</v>
      </c>
      <c r="P19" s="217">
        <f>SUM(D20+G20+J20+M20)</f>
        <v>35760</v>
      </c>
      <c r="Q19" s="210">
        <f>AD13</f>
        <v>2</v>
      </c>
      <c r="T19" s="219" t="e">
        <f>O19+#REF!+'14 družstiev Pretek č. 2'!O19</f>
        <v>#REF!</v>
      </c>
      <c r="U19" s="217" t="e">
        <f>P19+#REF!+'14 družstiev Pretek č. 2'!P19</f>
        <v>#REF!</v>
      </c>
      <c r="V19" s="210" t="e">
        <f>AZ13</f>
        <v>#REF!</v>
      </c>
      <c r="AF19" s="10"/>
      <c r="AP19" s="21" t="s">
        <v>26</v>
      </c>
      <c r="AQ19" s="9" t="str">
        <f>IF(C5 = "D","0"," ")</f>
        <v xml:space="preserve"> </v>
      </c>
    </row>
    <row r="20" spans="1:52" ht="19.5" customHeight="1" thickBot="1" x14ac:dyDescent="0.3">
      <c r="A20" s="204"/>
      <c r="B20" s="206"/>
      <c r="C20" s="27">
        <v>6</v>
      </c>
      <c r="D20" s="28">
        <v>16200</v>
      </c>
      <c r="E20" s="32">
        <f>IF(ISBLANK(D20),0,IF(ISBLANK(C19),0,IF(E19 = "D",MAX($A$5:$A$28) + 1,AH13)))</f>
        <v>1</v>
      </c>
      <c r="F20" s="27">
        <v>4</v>
      </c>
      <c r="G20" s="28">
        <v>8460</v>
      </c>
      <c r="H20" s="32">
        <f>IF(ISBLANK(G20),0,IF(ISBLANK(F19),0,IF(H19 = "D",MAX($A$5:$A$28) + 1,AL13)))</f>
        <v>2</v>
      </c>
      <c r="I20" s="27">
        <v>2</v>
      </c>
      <c r="J20" s="28">
        <v>7500</v>
      </c>
      <c r="K20" s="32">
        <f>IF(ISBLANK(J20),0,IF(ISBLANK(I19),0,IF(K19 = "D",MAX($A$5:$A$28) + 1,AP13)))</f>
        <v>2</v>
      </c>
      <c r="L20" s="27">
        <v>2</v>
      </c>
      <c r="M20" s="28">
        <v>3600</v>
      </c>
      <c r="N20" s="32">
        <f>IF(ISBLANK(M20),0,IF(ISBLANK(L19),0,IF(N19 = "D",MAX($A$5:$A$28) + 1,AT13)))</f>
        <v>7</v>
      </c>
      <c r="O20" s="216"/>
      <c r="P20" s="218"/>
      <c r="Q20" s="211"/>
      <c r="T20" s="220"/>
      <c r="U20" s="218"/>
      <c r="V20" s="211"/>
      <c r="AF20" s="10"/>
      <c r="AP20" s="21" t="s">
        <v>27</v>
      </c>
    </row>
    <row r="21" spans="1:52" ht="19.5" customHeight="1" x14ac:dyDescent="0.25">
      <c r="A21" s="203">
        <v>9</v>
      </c>
      <c r="B21" s="205" t="str">
        <f>'Zoznam tímov a pretekárov'!A19</f>
        <v>Šaľa                            Maver</v>
      </c>
      <c r="C21" s="207" t="s">
        <v>52</v>
      </c>
      <c r="D21" s="208"/>
      <c r="E21" s="81"/>
      <c r="F21" s="207" t="s">
        <v>55</v>
      </c>
      <c r="G21" s="208"/>
      <c r="H21" s="81"/>
      <c r="I21" s="207" t="s">
        <v>54</v>
      </c>
      <c r="J21" s="208"/>
      <c r="K21" s="81"/>
      <c r="L21" s="207" t="s">
        <v>53</v>
      </c>
      <c r="M21" s="208"/>
      <c r="N21" s="81"/>
      <c r="O21" s="215">
        <f>SUM(E22+H22+K22+N22)</f>
        <v>20</v>
      </c>
      <c r="P21" s="217">
        <f>SUM(D22+G22+J22+M22)</f>
        <v>25820</v>
      </c>
      <c r="Q21" s="210">
        <f>AD14</f>
        <v>3</v>
      </c>
      <c r="T21" s="219" t="e">
        <f>O21+#REF!+'14 družstiev Pretek č. 2'!O21</f>
        <v>#REF!</v>
      </c>
      <c r="U21" s="217" t="e">
        <f>P21+#REF!+'14 družstiev Pretek č. 2'!P21</f>
        <v>#REF!</v>
      </c>
      <c r="V21" s="210" t="e">
        <f>AZ14</f>
        <v>#REF!</v>
      </c>
      <c r="AF21" s="10"/>
    </row>
    <row r="22" spans="1:52" ht="19.5" customHeight="1" thickBot="1" x14ac:dyDescent="0.3">
      <c r="A22" s="204"/>
      <c r="B22" s="206"/>
      <c r="C22" s="27">
        <v>1</v>
      </c>
      <c r="D22" s="28">
        <v>10440</v>
      </c>
      <c r="E22" s="32">
        <f>IF(ISBLANK(D22),0,IF(ISBLANK(C21),0,IF(E21 = "D",MAX($A$5:$A$28) + 1,AH14)))</f>
        <v>3</v>
      </c>
      <c r="F22" s="27">
        <v>11</v>
      </c>
      <c r="G22" s="28">
        <v>3880</v>
      </c>
      <c r="H22" s="32">
        <f>IF(ISBLANK(G22),0,IF(ISBLANK(F21),0,IF(H21 = "D",MAX($A$5:$A$28) + 1,AL14)))</f>
        <v>8</v>
      </c>
      <c r="I22" s="27">
        <v>4</v>
      </c>
      <c r="J22" s="28">
        <v>3140</v>
      </c>
      <c r="K22" s="32">
        <f>IF(ISBLANK(J22),0,IF(ISBLANK(I21),0,IF(K21 = "D",MAX($A$5:$A$28) + 1,AP14)))</f>
        <v>6</v>
      </c>
      <c r="L22" s="27">
        <v>4</v>
      </c>
      <c r="M22" s="28">
        <v>8360</v>
      </c>
      <c r="N22" s="32">
        <f>IF(ISBLANK(M22),0,IF(ISBLANK(L21),0,IF(N21 = "D",MAX($A$5:$A$28) + 1,AT14)))</f>
        <v>3</v>
      </c>
      <c r="O22" s="216"/>
      <c r="P22" s="218"/>
      <c r="Q22" s="211"/>
      <c r="T22" s="220"/>
      <c r="U22" s="218"/>
      <c r="V22" s="211"/>
      <c r="AF22" s="10"/>
    </row>
    <row r="23" spans="1:52" ht="19.5" customHeight="1" x14ac:dyDescent="0.25">
      <c r="A23" s="221">
        <v>10</v>
      </c>
      <c r="B23" s="205" t="str">
        <f>'Zoznam tímov a pretekárov'!A21</f>
        <v>Veľké Kapušany         Maros Mix Tubertíny</v>
      </c>
      <c r="C23" s="207" t="s">
        <v>88</v>
      </c>
      <c r="D23" s="208"/>
      <c r="E23" s="81"/>
      <c r="F23" s="207" t="s">
        <v>89</v>
      </c>
      <c r="G23" s="208"/>
      <c r="H23" s="81"/>
      <c r="I23" s="207" t="s">
        <v>87</v>
      </c>
      <c r="J23" s="208"/>
      <c r="K23" s="81"/>
      <c r="L23" s="207" t="s">
        <v>90</v>
      </c>
      <c r="M23" s="208"/>
      <c r="N23" s="81"/>
      <c r="O23" s="215">
        <f>SUM(E24+H24+K24+N24)</f>
        <v>36</v>
      </c>
      <c r="P23" s="217">
        <f>SUM(D24+G24+J24+M24)</f>
        <v>11720</v>
      </c>
      <c r="Q23" s="210">
        <f>AD15</f>
        <v>10</v>
      </c>
      <c r="T23" s="219" t="e">
        <f>O23+#REF!+'14 družstiev Pretek č. 2'!O23</f>
        <v>#REF!</v>
      </c>
      <c r="U23" s="217" t="e">
        <f>P23+#REF!+'14 družstiev Pretek č. 2'!P23</f>
        <v>#REF!</v>
      </c>
      <c r="V23" s="210" t="e">
        <f>AZ15</f>
        <v>#REF!</v>
      </c>
      <c r="AF23" s="10"/>
    </row>
    <row r="24" spans="1:52" ht="19.5" customHeight="1" thickBot="1" x14ac:dyDescent="0.3">
      <c r="A24" s="221"/>
      <c r="B24" s="206"/>
      <c r="C24" s="27">
        <v>4</v>
      </c>
      <c r="D24" s="28">
        <v>2020</v>
      </c>
      <c r="E24" s="32">
        <f>IF(ISBLANK(D24),0,IF(ISBLANK(C23),0,IF(E23 = "D",MAX($A$5:$A$28) + 1,AH15)))</f>
        <v>10</v>
      </c>
      <c r="F24" s="27">
        <v>7</v>
      </c>
      <c r="G24" s="28">
        <v>5820</v>
      </c>
      <c r="H24" s="32">
        <f>IF(ISBLANK(G24),0,IF(ISBLANK(F23),0,IF(H23 = "D",MAX($A$5:$A$28) + 1,AL15)))</f>
        <v>5</v>
      </c>
      <c r="I24" s="27">
        <v>10</v>
      </c>
      <c r="J24" s="28">
        <v>1800</v>
      </c>
      <c r="K24" s="32">
        <f>IF(ISBLANK(J24),0,IF(ISBLANK(I23),0,IF(K23 = "D",MAX($A$5:$A$28) + 1,AP15)))</f>
        <v>9</v>
      </c>
      <c r="L24" s="27">
        <v>1</v>
      </c>
      <c r="M24" s="28">
        <v>2080</v>
      </c>
      <c r="N24" s="32">
        <f>IF(ISBLANK(M24),0,IF(ISBLANK(L23),0,IF(N23 = "D",MAX($A$5:$A$28) + 1,AT15)))</f>
        <v>12</v>
      </c>
      <c r="O24" s="216"/>
      <c r="P24" s="218"/>
      <c r="Q24" s="211"/>
      <c r="T24" s="220"/>
      <c r="U24" s="218"/>
      <c r="V24" s="211"/>
      <c r="AF24" s="10"/>
    </row>
    <row r="25" spans="1:52" ht="19.5" customHeight="1" x14ac:dyDescent="0.25">
      <c r="A25" s="203">
        <v>11</v>
      </c>
      <c r="B25" s="205" t="str">
        <f>'Zoznam tímov a pretekárov'!A23</f>
        <v>Veľký Krtíš</v>
      </c>
      <c r="C25" s="207" t="s">
        <v>56</v>
      </c>
      <c r="D25" s="208"/>
      <c r="E25" s="81"/>
      <c r="F25" s="207" t="s">
        <v>91</v>
      </c>
      <c r="G25" s="208"/>
      <c r="H25" s="81"/>
      <c r="I25" s="207" t="s">
        <v>93</v>
      </c>
      <c r="J25" s="208"/>
      <c r="K25" s="81"/>
      <c r="L25" s="207" t="s">
        <v>92</v>
      </c>
      <c r="M25" s="208"/>
      <c r="N25" s="81"/>
      <c r="O25" s="215">
        <f>SUM(E26+H26+K26+N26)</f>
        <v>38</v>
      </c>
      <c r="P25" s="217">
        <f>SUM(D26+G26+J26+M26)</f>
        <v>10180</v>
      </c>
      <c r="Q25" s="210">
        <f>AD16</f>
        <v>12</v>
      </c>
      <c r="T25" s="219" t="e">
        <f>O25+#REF!+'14 družstiev Pretek č. 2'!O25</f>
        <v>#REF!</v>
      </c>
      <c r="U25" s="217" t="e">
        <f>P25+#REF!+'14 družstiev Pretek č. 2'!P25</f>
        <v>#REF!</v>
      </c>
      <c r="V25" s="210" t="e">
        <f>AZ16</f>
        <v>#REF!</v>
      </c>
      <c r="AF25" s="10"/>
    </row>
    <row r="26" spans="1:52" ht="19.5" customHeight="1" thickBot="1" x14ac:dyDescent="0.3">
      <c r="A26" s="204"/>
      <c r="B26" s="206"/>
      <c r="C26" s="27">
        <v>12</v>
      </c>
      <c r="D26" s="28">
        <v>1560</v>
      </c>
      <c r="E26" s="32">
        <f>IF(ISBLANK(D26),0,IF(ISBLANK(C25),0,IF(E25 = "D",MAX($A$5:$A$28) + 1,AH16)))</f>
        <v>11</v>
      </c>
      <c r="F26" s="27">
        <v>9</v>
      </c>
      <c r="G26" s="28">
        <v>4660</v>
      </c>
      <c r="H26" s="32">
        <f>IF(ISBLANK(G26),0,IF(ISBLANK(F25),0,IF(H25 = "D",MAX($A$5:$A$28) + 1,AL16)))</f>
        <v>7</v>
      </c>
      <c r="I26" s="27">
        <v>7</v>
      </c>
      <c r="J26" s="28">
        <v>740</v>
      </c>
      <c r="K26" s="32">
        <f>IF(ISBLANK(J26),0,IF(ISBLANK(I25),0,IF(K25 = "D",MAX($A$5:$A$28) + 1,AP16)))</f>
        <v>12</v>
      </c>
      <c r="L26" s="27">
        <v>7</v>
      </c>
      <c r="M26" s="28">
        <v>3220</v>
      </c>
      <c r="N26" s="32">
        <f>IF(ISBLANK(M26),0,IF(ISBLANK(L25),0,IF(N25 = "D",MAX($A$5:$A$28) + 1,AT16)))</f>
        <v>8</v>
      </c>
      <c r="O26" s="216"/>
      <c r="P26" s="218"/>
      <c r="Q26" s="211"/>
      <c r="T26" s="220"/>
      <c r="U26" s="218"/>
      <c r="V26" s="211"/>
      <c r="AF26" s="10"/>
    </row>
    <row r="27" spans="1:52" ht="19.5" customHeight="1" x14ac:dyDescent="0.25">
      <c r="A27" s="203">
        <v>12</v>
      </c>
      <c r="B27" s="205" t="str">
        <f>'Zoznam tímov a pretekárov'!A25</f>
        <v xml:space="preserve">Zvolen </v>
      </c>
      <c r="C27" s="207" t="s">
        <v>95</v>
      </c>
      <c r="D27" s="208"/>
      <c r="E27" s="81"/>
      <c r="F27" s="207" t="s">
        <v>96</v>
      </c>
      <c r="G27" s="208"/>
      <c r="H27" s="81"/>
      <c r="I27" s="207" t="s">
        <v>94</v>
      </c>
      <c r="J27" s="208"/>
      <c r="K27" s="81"/>
      <c r="L27" s="207" t="s">
        <v>98</v>
      </c>
      <c r="M27" s="208"/>
      <c r="N27" s="81"/>
      <c r="O27" s="215">
        <f>SUM(E28+H28+K28+N28)</f>
        <v>22</v>
      </c>
      <c r="P27" s="217">
        <f>SUM(D28+G28+J28+M28)</f>
        <v>20920</v>
      </c>
      <c r="Q27" s="210">
        <f>AD17</f>
        <v>5</v>
      </c>
      <c r="T27" s="219" t="e">
        <f>O27+#REF!+'14 družstiev Pretek č. 2'!O27</f>
        <v>#REF!</v>
      </c>
      <c r="U27" s="217" t="e">
        <f>P27+#REF!+'14 družstiev Pretek č. 2'!P27</f>
        <v>#REF!</v>
      </c>
      <c r="V27" s="210" t="e">
        <f>AZ17</f>
        <v>#REF!</v>
      </c>
      <c r="AF27" s="10"/>
    </row>
    <row r="28" spans="1:52" ht="19.5" customHeight="1" thickBot="1" x14ac:dyDescent="0.3">
      <c r="A28" s="204"/>
      <c r="B28" s="206"/>
      <c r="C28" s="27">
        <v>3</v>
      </c>
      <c r="D28" s="28">
        <v>5000</v>
      </c>
      <c r="E28" s="32">
        <f>IF(ISBLANK(D28),0,IF(ISBLANK(C27),0,IF(E27 = "D",MAX($A$5:$A$28) + 1,AH17)))</f>
        <v>6</v>
      </c>
      <c r="F28" s="27">
        <v>2</v>
      </c>
      <c r="G28" s="28">
        <v>2180</v>
      </c>
      <c r="H28" s="32">
        <f>IF(ISBLANK(G28),0,IF(ISBLANK(F27),0,IF(H27 = "D",MAX($A$5:$A$28) + 1,AL17)))</f>
        <v>9</v>
      </c>
      <c r="I28" s="27">
        <v>11</v>
      </c>
      <c r="J28" s="28">
        <v>4260</v>
      </c>
      <c r="K28" s="32">
        <f>IF(ISBLANK(J28),0,IF(ISBLANK(I27),0,IF(K27 = "D",MAX($A$5:$A$28) + 1,AP17)))</f>
        <v>5</v>
      </c>
      <c r="L28" s="27">
        <v>11</v>
      </c>
      <c r="M28" s="28">
        <v>9480</v>
      </c>
      <c r="N28" s="32">
        <f>IF(ISBLANK(M28),0,IF(ISBLANK(L27),0,IF(N27 = "D",MAX($A$5:$A$28) + 1,AT17)))</f>
        <v>2</v>
      </c>
      <c r="O28" s="216"/>
      <c r="P28" s="218"/>
      <c r="Q28" s="211"/>
      <c r="T28" s="220"/>
      <c r="U28" s="218"/>
      <c r="V28" s="211"/>
      <c r="AF28" s="10"/>
    </row>
    <row r="29" spans="1:52" ht="27.9" customHeight="1" x14ac:dyDescent="0.3">
      <c r="A29" s="222" t="s">
        <v>100</v>
      </c>
      <c r="B29" s="222"/>
      <c r="C29" s="222"/>
      <c r="D29" s="222"/>
      <c r="E29" s="222"/>
      <c r="F29" s="222"/>
      <c r="G29" s="222"/>
      <c r="H29" s="222"/>
      <c r="I29" s="222"/>
      <c r="J29" s="222"/>
      <c r="K29" s="222"/>
      <c r="L29" s="222"/>
      <c r="M29" s="222"/>
      <c r="N29" s="222"/>
      <c r="O29" s="222"/>
      <c r="P29" s="222"/>
      <c r="Q29" s="222"/>
    </row>
  </sheetData>
  <sheetProtection selectLockedCells="1"/>
  <mergeCells count="195">
    <mergeCell ref="A29:Q29"/>
    <mergeCell ref="O27:O28"/>
    <mergeCell ref="P27:P28"/>
    <mergeCell ref="Q27:Q28"/>
    <mergeCell ref="T27:T28"/>
    <mergeCell ref="U27:U28"/>
    <mergeCell ref="V27:V28"/>
    <mergeCell ref="A27:A28"/>
    <mergeCell ref="B27:B28"/>
    <mergeCell ref="C27:D27"/>
    <mergeCell ref="F27:G27"/>
    <mergeCell ref="I27:J27"/>
    <mergeCell ref="L27:M27"/>
    <mergeCell ref="O25:O26"/>
    <mergeCell ref="P25:P26"/>
    <mergeCell ref="Q25:Q26"/>
    <mergeCell ref="T25:T26"/>
    <mergeCell ref="U25:U26"/>
    <mergeCell ref="V25:V26"/>
    <mergeCell ref="A25:A26"/>
    <mergeCell ref="B25:B26"/>
    <mergeCell ref="C25:D25"/>
    <mergeCell ref="F25:G25"/>
    <mergeCell ref="I25:J25"/>
    <mergeCell ref="L25:M25"/>
    <mergeCell ref="O23:O24"/>
    <mergeCell ref="P23:P24"/>
    <mergeCell ref="Q23:Q24"/>
    <mergeCell ref="T23:T24"/>
    <mergeCell ref="U23:U24"/>
    <mergeCell ref="V23:V24"/>
    <mergeCell ref="A23:A24"/>
    <mergeCell ref="B23:B24"/>
    <mergeCell ref="C23:D23"/>
    <mergeCell ref="F23:G23"/>
    <mergeCell ref="I23:J23"/>
    <mergeCell ref="L23:M23"/>
    <mergeCell ref="O21:O22"/>
    <mergeCell ref="P21:P22"/>
    <mergeCell ref="Q21:Q22"/>
    <mergeCell ref="T21:T22"/>
    <mergeCell ref="U21:U22"/>
    <mergeCell ref="V21:V22"/>
    <mergeCell ref="A21:A22"/>
    <mergeCell ref="B21:B22"/>
    <mergeCell ref="C21:D21"/>
    <mergeCell ref="F21:G21"/>
    <mergeCell ref="I21:J21"/>
    <mergeCell ref="L21:M21"/>
    <mergeCell ref="O19:O20"/>
    <mergeCell ref="P19:P20"/>
    <mergeCell ref="Q19:Q20"/>
    <mergeCell ref="T19:T20"/>
    <mergeCell ref="U19:U20"/>
    <mergeCell ref="V19:V20"/>
    <mergeCell ref="A19:A20"/>
    <mergeCell ref="B19:B20"/>
    <mergeCell ref="C19:D19"/>
    <mergeCell ref="F19:G19"/>
    <mergeCell ref="I19:J19"/>
    <mergeCell ref="L19:M19"/>
    <mergeCell ref="O17:O18"/>
    <mergeCell ref="P17:P18"/>
    <mergeCell ref="Q17:Q18"/>
    <mergeCell ref="T17:T18"/>
    <mergeCell ref="U17:U18"/>
    <mergeCell ref="V17:V18"/>
    <mergeCell ref="A17:A18"/>
    <mergeCell ref="B17:B18"/>
    <mergeCell ref="C17:D17"/>
    <mergeCell ref="F17:G17"/>
    <mergeCell ref="I17:J17"/>
    <mergeCell ref="L17:M17"/>
    <mergeCell ref="O15:O16"/>
    <mergeCell ref="P15:P16"/>
    <mergeCell ref="Q15:Q16"/>
    <mergeCell ref="T15:T16"/>
    <mergeCell ref="U15:U16"/>
    <mergeCell ref="V15:V16"/>
    <mergeCell ref="A15:A16"/>
    <mergeCell ref="B15:B16"/>
    <mergeCell ref="C15:D15"/>
    <mergeCell ref="F15:G15"/>
    <mergeCell ref="I15:J15"/>
    <mergeCell ref="L15:M15"/>
    <mergeCell ref="O13:O14"/>
    <mergeCell ref="P13:P14"/>
    <mergeCell ref="Q13:Q14"/>
    <mergeCell ref="T13:T14"/>
    <mergeCell ref="U13:U14"/>
    <mergeCell ref="V13:V14"/>
    <mergeCell ref="A13:A14"/>
    <mergeCell ref="B13:B14"/>
    <mergeCell ref="C13:D13"/>
    <mergeCell ref="F13:G13"/>
    <mergeCell ref="I13:J13"/>
    <mergeCell ref="L13:M13"/>
    <mergeCell ref="O11:O12"/>
    <mergeCell ref="P11:P12"/>
    <mergeCell ref="Q11:Q12"/>
    <mergeCell ref="T11:T12"/>
    <mergeCell ref="U11:U12"/>
    <mergeCell ref="V11:V12"/>
    <mergeCell ref="A11:A12"/>
    <mergeCell ref="B11:B12"/>
    <mergeCell ref="C11:D11"/>
    <mergeCell ref="F11:G11"/>
    <mergeCell ref="I11:J11"/>
    <mergeCell ref="L11:M11"/>
    <mergeCell ref="O9:O10"/>
    <mergeCell ref="P9:P10"/>
    <mergeCell ref="Q9:Q10"/>
    <mergeCell ref="T9:T10"/>
    <mergeCell ref="U9:U10"/>
    <mergeCell ref="V9:V10"/>
    <mergeCell ref="A9:A10"/>
    <mergeCell ref="B9:B10"/>
    <mergeCell ref="C9:D9"/>
    <mergeCell ref="F9:G9"/>
    <mergeCell ref="I9:J9"/>
    <mergeCell ref="L9:M9"/>
    <mergeCell ref="O7:O8"/>
    <mergeCell ref="P7:P8"/>
    <mergeCell ref="Q7:Q8"/>
    <mergeCell ref="T7:T8"/>
    <mergeCell ref="U7:U8"/>
    <mergeCell ref="V7:V8"/>
    <mergeCell ref="A7:A8"/>
    <mergeCell ref="B7:B8"/>
    <mergeCell ref="C7:D7"/>
    <mergeCell ref="F7:G7"/>
    <mergeCell ref="I7:J7"/>
    <mergeCell ref="L7:M7"/>
    <mergeCell ref="V5:V6"/>
    <mergeCell ref="Y5:AD5"/>
    <mergeCell ref="AE5:AH5"/>
    <mergeCell ref="AI5:AL5"/>
    <mergeCell ref="AM5:AP5"/>
    <mergeCell ref="AQ5:AT5"/>
    <mergeCell ref="L5:M5"/>
    <mergeCell ref="O5:O6"/>
    <mergeCell ref="P5:P6"/>
    <mergeCell ref="Q5:Q6"/>
    <mergeCell ref="T5:T6"/>
    <mergeCell ref="U5:U6"/>
    <mergeCell ref="AV2:AV4"/>
    <mergeCell ref="C3:E3"/>
    <mergeCell ref="F3:H3"/>
    <mergeCell ref="I3:K3"/>
    <mergeCell ref="L3:N3"/>
    <mergeCell ref="A5:A6"/>
    <mergeCell ref="B5:B6"/>
    <mergeCell ref="C5:D5"/>
    <mergeCell ref="F5:G5"/>
    <mergeCell ref="I5:J5"/>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AF2:AF4"/>
    <mergeCell ref="AG2:AG4"/>
    <mergeCell ref="AH2:AH4"/>
    <mergeCell ref="AI2:AI4"/>
    <mergeCell ref="X2:X4"/>
    <mergeCell ref="Y2:Y4"/>
    <mergeCell ref="Z2:Z4"/>
    <mergeCell ref="AA2:AA4"/>
    <mergeCell ref="AB2:AB4"/>
    <mergeCell ref="AC2:AC4"/>
    <mergeCell ref="P2:P4"/>
    <mergeCell ref="Q2:Q4"/>
    <mergeCell ref="T2:T4"/>
    <mergeCell ref="U2:U4"/>
    <mergeCell ref="V2:V4"/>
    <mergeCell ref="W2:W4"/>
    <mergeCell ref="A1:B1"/>
    <mergeCell ref="C1:Q1"/>
    <mergeCell ref="T1:V1"/>
    <mergeCell ref="A2:A4"/>
    <mergeCell ref="B2:B4"/>
    <mergeCell ref="C2:E2"/>
    <mergeCell ref="F2:H2"/>
    <mergeCell ref="I2:K2"/>
    <mergeCell ref="L2:N2"/>
    <mergeCell ref="O2:O4"/>
  </mergeCells>
  <conditionalFormatting sqref="AQ19">
    <cfRule type="containsBlanks" dxfId="813" priority="58">
      <formula>LEN(TRIM(AQ19))=0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8:M28 L26:M26 L24:M24 L22:M22 L20:M20 L18:M18 L16:M16 L14:M14 L10:M10 L8:M8 L12:M12 K7:K28 N7:N28">
    <cfRule type="containsBlanks" dxfId="812" priority="5">
      <formula>LEN(TRIM(C5))=0</formula>
    </cfRule>
  </conditionalFormatting>
  <conditionalFormatting sqref="F5">
    <cfRule type="containsBlanks" dxfId="811" priority="6">
      <formula>LEN(TRIM(F5))=0</formula>
    </cfRule>
  </conditionalFormatting>
  <conditionalFormatting sqref="L5">
    <cfRule type="containsBlanks" dxfId="810" priority="7">
      <formula>LEN(TRIM(L5))=0</formula>
    </cfRule>
  </conditionalFormatting>
  <conditionalFormatting sqref="I5">
    <cfRule type="containsBlanks" dxfId="809" priority="8">
      <formula>LEN(TRIM(I5))=0</formula>
    </cfRule>
  </conditionalFormatting>
  <conditionalFormatting sqref="C7">
    <cfRule type="containsBlanks" dxfId="808" priority="9">
      <formula>LEN(TRIM(C7))=0</formula>
    </cfRule>
  </conditionalFormatting>
  <conditionalFormatting sqref="F7">
    <cfRule type="containsBlanks" dxfId="807" priority="10">
      <formula>LEN(TRIM(F7))=0</formula>
    </cfRule>
  </conditionalFormatting>
  <conditionalFormatting sqref="I7">
    <cfRule type="containsBlanks" dxfId="806" priority="11">
      <formula>LEN(TRIM(I7))=0</formula>
    </cfRule>
  </conditionalFormatting>
  <conditionalFormatting sqref="L7">
    <cfRule type="containsBlanks" dxfId="805" priority="12">
      <formula>LEN(TRIM(L7))=0</formula>
    </cfRule>
  </conditionalFormatting>
  <conditionalFormatting sqref="C9">
    <cfRule type="containsBlanks" dxfId="804" priority="13">
      <formula>LEN(TRIM(C9))=0</formula>
    </cfRule>
  </conditionalFormatting>
  <conditionalFormatting sqref="F9">
    <cfRule type="containsBlanks" dxfId="803" priority="14">
      <formula>LEN(TRIM(F9))=0</formula>
    </cfRule>
  </conditionalFormatting>
  <conditionalFormatting sqref="I9">
    <cfRule type="containsBlanks" dxfId="802" priority="15">
      <formula>LEN(TRIM(I9))=0</formula>
    </cfRule>
  </conditionalFormatting>
  <conditionalFormatting sqref="L9">
    <cfRule type="containsBlanks" dxfId="801" priority="16">
      <formula>LEN(TRIM(L9))=0</formula>
    </cfRule>
  </conditionalFormatting>
  <conditionalFormatting sqref="C11">
    <cfRule type="containsBlanks" dxfId="800" priority="17">
      <formula>LEN(TRIM(C11))=0</formula>
    </cfRule>
  </conditionalFormatting>
  <conditionalFormatting sqref="F11">
    <cfRule type="containsBlanks" dxfId="799" priority="18">
      <formula>LEN(TRIM(F11))=0</formula>
    </cfRule>
  </conditionalFormatting>
  <conditionalFormatting sqref="I11">
    <cfRule type="containsBlanks" dxfId="798" priority="19">
      <formula>LEN(TRIM(I11))=0</formula>
    </cfRule>
  </conditionalFormatting>
  <conditionalFormatting sqref="L11">
    <cfRule type="containsBlanks" dxfId="797" priority="20">
      <formula>LEN(TRIM(L11))=0</formula>
    </cfRule>
  </conditionalFormatting>
  <conditionalFormatting sqref="C13">
    <cfRule type="containsBlanks" dxfId="796" priority="21">
      <formula>LEN(TRIM(C13))=0</formula>
    </cfRule>
  </conditionalFormatting>
  <conditionalFormatting sqref="F13">
    <cfRule type="containsBlanks" dxfId="795" priority="22">
      <formula>LEN(TRIM(F13))=0</formula>
    </cfRule>
  </conditionalFormatting>
  <conditionalFormatting sqref="I13">
    <cfRule type="containsBlanks" dxfId="794" priority="23">
      <formula>LEN(TRIM(I13))=0</formula>
    </cfRule>
  </conditionalFormatting>
  <conditionalFormatting sqref="L13">
    <cfRule type="containsBlanks" dxfId="793" priority="24">
      <formula>LEN(TRIM(L13))=0</formula>
    </cfRule>
  </conditionalFormatting>
  <conditionalFormatting sqref="C15">
    <cfRule type="containsBlanks" dxfId="792" priority="25">
      <formula>LEN(TRIM(C15))=0</formula>
    </cfRule>
  </conditionalFormatting>
  <conditionalFormatting sqref="F15">
    <cfRule type="containsBlanks" dxfId="791" priority="26">
      <formula>LEN(TRIM(F15))=0</formula>
    </cfRule>
  </conditionalFormatting>
  <conditionalFormatting sqref="I15">
    <cfRule type="containsBlanks" dxfId="790" priority="27">
      <formula>LEN(TRIM(I15))=0</formula>
    </cfRule>
  </conditionalFormatting>
  <conditionalFormatting sqref="L15">
    <cfRule type="containsBlanks" dxfId="789" priority="28">
      <formula>LEN(TRIM(L15))=0</formula>
    </cfRule>
  </conditionalFormatting>
  <conditionalFormatting sqref="C17">
    <cfRule type="containsBlanks" dxfId="788" priority="29">
      <formula>LEN(TRIM(C17))=0</formula>
    </cfRule>
  </conditionalFormatting>
  <conditionalFormatting sqref="F17">
    <cfRule type="containsBlanks" dxfId="787" priority="30">
      <formula>LEN(TRIM(F17))=0</formula>
    </cfRule>
  </conditionalFormatting>
  <conditionalFormatting sqref="I17">
    <cfRule type="containsBlanks" dxfId="786" priority="31">
      <formula>LEN(TRIM(I17))=0</formula>
    </cfRule>
  </conditionalFormatting>
  <conditionalFormatting sqref="L17">
    <cfRule type="containsBlanks" dxfId="785" priority="32">
      <formula>LEN(TRIM(L17))=0</formula>
    </cfRule>
  </conditionalFormatting>
  <conditionalFormatting sqref="C19">
    <cfRule type="containsBlanks" dxfId="784" priority="33">
      <formula>LEN(TRIM(C19))=0</formula>
    </cfRule>
  </conditionalFormatting>
  <conditionalFormatting sqref="F19">
    <cfRule type="containsBlanks" dxfId="783" priority="34">
      <formula>LEN(TRIM(F19))=0</formula>
    </cfRule>
  </conditionalFormatting>
  <conditionalFormatting sqref="I19">
    <cfRule type="containsBlanks" dxfId="782" priority="35">
      <formula>LEN(TRIM(I19))=0</formula>
    </cfRule>
  </conditionalFormatting>
  <conditionalFormatting sqref="L19">
    <cfRule type="containsBlanks" dxfId="781" priority="36">
      <formula>LEN(TRIM(L19))=0</formula>
    </cfRule>
  </conditionalFormatting>
  <conditionalFormatting sqref="C21">
    <cfRule type="containsBlanks" dxfId="780" priority="37">
      <formula>LEN(TRIM(C21))=0</formula>
    </cfRule>
  </conditionalFormatting>
  <conditionalFormatting sqref="F21">
    <cfRule type="containsBlanks" dxfId="779" priority="38">
      <formula>LEN(TRIM(F21))=0</formula>
    </cfRule>
  </conditionalFormatting>
  <conditionalFormatting sqref="I21">
    <cfRule type="containsBlanks" dxfId="778" priority="39">
      <formula>LEN(TRIM(I21))=0</formula>
    </cfRule>
  </conditionalFormatting>
  <conditionalFormatting sqref="L21">
    <cfRule type="containsBlanks" dxfId="777" priority="40">
      <formula>LEN(TRIM(L21))=0</formula>
    </cfRule>
  </conditionalFormatting>
  <conditionalFormatting sqref="C23">
    <cfRule type="containsBlanks" dxfId="776" priority="41">
      <formula>LEN(TRIM(C23))=0</formula>
    </cfRule>
  </conditionalFormatting>
  <conditionalFormatting sqref="F23">
    <cfRule type="containsBlanks" dxfId="775" priority="42">
      <formula>LEN(TRIM(F23))=0</formula>
    </cfRule>
  </conditionalFormatting>
  <conditionalFormatting sqref="I23">
    <cfRule type="containsBlanks" dxfId="774" priority="43">
      <formula>LEN(TRIM(I23))=0</formula>
    </cfRule>
  </conditionalFormatting>
  <conditionalFormatting sqref="L23">
    <cfRule type="containsBlanks" dxfId="773" priority="44">
      <formula>LEN(TRIM(L23))=0</formula>
    </cfRule>
  </conditionalFormatting>
  <conditionalFormatting sqref="C25">
    <cfRule type="containsBlanks" dxfId="772" priority="45">
      <formula>LEN(TRIM(C25))=0</formula>
    </cfRule>
  </conditionalFormatting>
  <conditionalFormatting sqref="F25">
    <cfRule type="containsBlanks" dxfId="771" priority="46">
      <formula>LEN(TRIM(F25))=0</formula>
    </cfRule>
  </conditionalFormatting>
  <conditionalFormatting sqref="I25">
    <cfRule type="containsBlanks" dxfId="770" priority="47">
      <formula>LEN(TRIM(I25))=0</formula>
    </cfRule>
  </conditionalFormatting>
  <conditionalFormatting sqref="L25">
    <cfRule type="containsBlanks" dxfId="769" priority="48">
      <formula>LEN(TRIM(L25))=0</formula>
    </cfRule>
  </conditionalFormatting>
  <conditionalFormatting sqref="C27">
    <cfRule type="containsBlanks" dxfId="768" priority="49">
      <formula>LEN(TRIM(C27))=0</formula>
    </cfRule>
  </conditionalFormatting>
  <conditionalFormatting sqref="F27">
    <cfRule type="containsBlanks" dxfId="767" priority="50">
      <formula>LEN(TRIM(F27))=0</formula>
    </cfRule>
  </conditionalFormatting>
  <conditionalFormatting sqref="I27">
    <cfRule type="containsBlanks" dxfId="766" priority="51">
      <formula>LEN(TRIM(I27))=0</formula>
    </cfRule>
  </conditionalFormatting>
  <conditionalFormatting sqref="L27">
    <cfRule type="containsBlanks" dxfId="765" priority="52">
      <formula>LEN(TRIM(L27))=0</formula>
    </cfRule>
  </conditionalFormatting>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907" operator="equal" id="{07CE72B2-4E71-48BE-AB36-C6E78EC90F55}">
            <xm:f>'Zoznam tímov a pretekárov'!$B$38</xm:f>
            <x14:dxf>
              <fill>
                <patternFill>
                  <bgColor rgb="FFFFFF00"/>
                </patternFill>
              </fill>
            </x14:dxf>
          </x14:cfRule>
          <x14:cfRule type="cellIs" priority="908" operator="equal" id="{941DE745-50F5-46DB-8938-B7F19A653E3C}">
            <xm:f>'Zoznam tímov a pretekárov'!$B$37</xm:f>
            <x14:dxf>
              <fill>
                <patternFill>
                  <bgColor theme="3" tint="0.59996337778862885"/>
                </patternFill>
              </fill>
            </x14:dxf>
          </x14:cfRule>
          <x14:cfRule type="cellIs" priority="909" operator="equal" id="{7A09A8A1-F60B-42FE-AE9B-1A9B6744A10E}">
            <xm:f>'Zoznam tímov a pretekárov'!$B$40</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1051" operator="equal" id="{ABCC8FB2-B19F-40AE-B2B9-1F8E1BB0B7B9}">
            <xm:f>'Zoznam tímov a pretekárov'!$B$39</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r:uid="{00000000-0002-0000-0200-000000000000}">
          <x14:formula1>
            <xm:f>'Zoznam tímov a pretekárov'!$B$7:$I$7</xm:f>
          </x14:formula1>
          <xm:sqref>C9:D9 F9:G9 I9:J9 L9:M9</xm:sqref>
        </x14:dataValidation>
        <x14:dataValidation type="list" allowBlank="1" showInputMessage="1" showErrorMessage="1" xr:uid="{00000000-0002-0000-0200-000001000000}">
          <x14:formula1>
            <xm:f>'Zoznam tímov a pretekárov'!$B$9:$I$9</xm:f>
          </x14:formula1>
          <xm:sqref>L11:M11 I11:J11 C11:D11 F11:G11</xm:sqref>
        </x14:dataValidation>
        <x14:dataValidation type="list" showInputMessage="1" showErrorMessage="1" xr:uid="{00000000-0002-0000-0200-000002000000}">
          <x14:formula1>
            <xm:f>'Zoznam tímov a pretekárov'!$B$11:$I$11</xm:f>
          </x14:formula1>
          <xm:sqref>C13:D13 F13:G13 I13:J13 L13:M13</xm:sqref>
        </x14:dataValidation>
        <x14:dataValidation type="list" allowBlank="1" showInputMessage="1" showErrorMessage="1" xr:uid="{00000000-0002-0000-0200-000003000000}">
          <x14:formula1>
            <xm:f>'Zoznam tímov a pretekárov'!$B$13:$I$13</xm:f>
          </x14:formula1>
          <xm:sqref>L15:M15 I15:J15 C15:D15 F15:G15</xm:sqref>
        </x14:dataValidation>
        <x14:dataValidation type="list" allowBlank="1" showInputMessage="1" showErrorMessage="1" xr:uid="{00000000-0002-0000-0200-000004000000}">
          <x14:formula1>
            <xm:f>'Zoznam tímov a pretekárov'!$B$15:$I$15</xm:f>
          </x14:formula1>
          <xm:sqref>C17:D17 F17:G17 I17:J17 L17:M17</xm:sqref>
        </x14:dataValidation>
        <x14:dataValidation type="list" allowBlank="1" showInputMessage="1" showErrorMessage="1" xr:uid="{00000000-0002-0000-0200-000005000000}">
          <x14:formula1>
            <xm:f>'Zoznam tímov a pretekárov'!$B$17:$I$17</xm:f>
          </x14:formula1>
          <xm:sqref>L19:M19 I19:J19 C19:D19 F19:G19</xm:sqref>
        </x14:dataValidation>
        <x14:dataValidation type="list" allowBlank="1" showInputMessage="1" showErrorMessage="1" xr:uid="{00000000-0002-0000-0200-000006000000}">
          <x14:formula1>
            <xm:f>'Zoznam tímov a pretekárov'!$B$19:$I$19</xm:f>
          </x14:formula1>
          <xm:sqref>C21:D21 F21:G21 I21:J21 L21:M21</xm:sqref>
        </x14:dataValidation>
        <x14:dataValidation type="list" allowBlank="1" showInputMessage="1" showErrorMessage="1" xr:uid="{00000000-0002-0000-0200-000007000000}">
          <x14:formula1>
            <xm:f>'Zoznam tímov a pretekárov'!$B$21:$I$21</xm:f>
          </x14:formula1>
          <xm:sqref>L23:M23 I23:J23 C23:D23 F23:G23</xm:sqref>
        </x14:dataValidation>
        <x14:dataValidation type="list" allowBlank="1" showInputMessage="1" showErrorMessage="1" xr:uid="{00000000-0002-0000-0200-000008000000}">
          <x14:formula1>
            <xm:f>'Zoznam tímov a pretekárov'!$B$23:$I$23</xm:f>
          </x14:formula1>
          <xm:sqref>C25:D25 F25:G25 I25:J25 L25:M25</xm:sqref>
        </x14:dataValidation>
        <x14:dataValidation type="list" allowBlank="1" showInputMessage="1" showErrorMessage="1" xr:uid="{00000000-0002-0000-0200-000009000000}">
          <x14:formula1>
            <xm:f>'Zoznam tímov a pretekárov'!$B$25:$I$25</xm:f>
          </x14:formula1>
          <xm:sqref>L27:M27 I27:J27 C27:D27 F27:G27</xm:sqref>
        </x14:dataValidation>
        <x14:dataValidation type="list" allowBlank="1" showInputMessage="1" showErrorMessage="1" xr:uid="{00000000-0002-0000-0200-00000A000000}">
          <x14:formula1>
            <xm:f>'Zoznam tímov a pretekárov'!$B$3:$I$3</xm:f>
          </x14:formula1>
          <xm:sqref>L5:M5 F5:G5 I5:J5 C5</xm:sqref>
        </x14:dataValidation>
        <x14:dataValidation type="list" allowBlank="1" showInputMessage="1" showErrorMessage="1" xr:uid="{00000000-0002-0000-0200-00000B000000}">
          <x14:formula1>
            <xm:f>'Zoznam tímov a pretekárov'!$B$5:$I$5</xm:f>
          </x14:formula1>
          <xm:sqref>L7:M7 I7:J7 C7:D7 F7:G7</xm:sqref>
        </x14:dataValidation>
        <x14:dataValidation type="list" allowBlank="1" showInputMessage="1" showErrorMessage="1" xr:uid="{00000000-0002-0000-0200-00000C000000}">
          <x14:formula1>
            <xm:f>'Zoznam tímov a pretekárov'!$B$37:$B$40</xm:f>
          </x14:formula1>
          <xm:sqref>E5 N27 N25 N23 N21 N19 N17 N15 N13 N11 N9 N7 K27 K25 H27 E27 K23 K21 E25 H25 K19 K17 H23 E23 H21 E21 E19 H19 K15 K13 H17 E17 E15 H15 E13 H13 K11 K9 H11 E11 E9 H9 E7 H7 K7 N5 K5 H5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AZ29"/>
  <sheetViews>
    <sheetView showGridLines="0" topLeftCell="A3" zoomScale="85" zoomScaleNormal="85" workbookViewId="0">
      <selection activeCell="A29" sqref="A29:Q29"/>
    </sheetView>
  </sheetViews>
  <sheetFormatPr defaultRowHeight="13.2" x14ac:dyDescent="0.25"/>
  <cols>
    <col min="1" max="1" width="5" style="8" customWidth="1"/>
    <col min="2" max="2" width="22.88671875" style="8" customWidth="1"/>
    <col min="3" max="3" width="5.6640625" style="8" customWidth="1"/>
    <col min="4" max="4" width="9.6640625" style="8" customWidth="1"/>
    <col min="5" max="5" width="4.88671875" style="8" bestFit="1" customWidth="1"/>
    <col min="6" max="6" width="5.6640625" style="8" customWidth="1"/>
    <col min="7" max="7" width="9.6640625" style="8" customWidth="1"/>
    <col min="8" max="9" width="5.6640625" style="8" customWidth="1"/>
    <col min="10" max="10" width="9.6640625" style="8" customWidth="1"/>
    <col min="11" max="12" width="5.6640625" style="8" customWidth="1"/>
    <col min="13" max="13" width="9.6640625" style="8" customWidth="1"/>
    <col min="14" max="14" width="5.6640625" style="8" customWidth="1"/>
    <col min="15" max="15" width="9.33203125" style="8" customWidth="1"/>
    <col min="16" max="16" width="12.6640625" customWidth="1"/>
    <col min="17" max="17" width="6.109375" customWidth="1"/>
    <col min="18" max="18" width="2.6640625" customWidth="1"/>
    <col min="20" max="20" width="15.109375" customWidth="1"/>
    <col min="21" max="21" width="15.5546875" customWidth="1"/>
    <col min="22" max="22" width="11.109375" customWidth="1"/>
    <col min="23" max="23" width="8.33203125" customWidth="1"/>
    <col min="24" max="24" width="9.109375" customWidth="1"/>
    <col min="25" max="25" width="9.33203125" customWidth="1"/>
    <col min="26" max="26" width="11.44140625" customWidth="1"/>
    <col min="27" max="27" width="9.33203125" customWidth="1"/>
    <col min="28" max="29" width="11.44140625" customWidth="1"/>
    <col min="30" max="30" width="11.6640625" customWidth="1"/>
    <col min="31" max="31" width="9.109375" customWidth="1"/>
    <col min="32" max="32" width="11.44140625" customWidth="1"/>
    <col min="33" max="33" width="9.33203125" customWidth="1"/>
    <col min="34" max="34" width="11.6640625" customWidth="1"/>
    <col min="35" max="37" width="9.109375" customWidth="1"/>
    <col min="38" max="38" width="5" customWidth="1"/>
    <col min="39" max="47" width="9.109375" customWidth="1"/>
  </cols>
  <sheetData>
    <row r="1" spans="1:52" ht="33.75" customHeight="1" thickBot="1" x14ac:dyDescent="0.3">
      <c r="A1" s="188" t="s">
        <v>97</v>
      </c>
      <c r="B1" s="189"/>
      <c r="C1" s="223" t="s">
        <v>121</v>
      </c>
      <c r="D1" s="224"/>
      <c r="E1" s="224"/>
      <c r="F1" s="224"/>
      <c r="G1" s="224"/>
      <c r="H1" s="224"/>
      <c r="I1" s="224"/>
      <c r="J1" s="190" t="s">
        <v>119</v>
      </c>
      <c r="K1" s="225"/>
      <c r="L1" s="225"/>
      <c r="M1" s="225"/>
      <c r="N1" s="190" t="s">
        <v>120</v>
      </c>
      <c r="O1" s="225"/>
      <c r="P1" s="225"/>
      <c r="Q1" s="226"/>
      <c r="T1" s="192" t="s">
        <v>48</v>
      </c>
      <c r="U1" s="193"/>
      <c r="V1" s="194"/>
    </row>
    <row r="2" spans="1:52" ht="20.25" customHeight="1" x14ac:dyDescent="0.25">
      <c r="A2" s="195"/>
      <c r="B2" s="196" t="s">
        <v>18</v>
      </c>
      <c r="C2" s="197" t="s">
        <v>4</v>
      </c>
      <c r="D2" s="198"/>
      <c r="E2" s="199"/>
      <c r="F2" s="197" t="s">
        <v>5</v>
      </c>
      <c r="G2" s="198"/>
      <c r="H2" s="199"/>
      <c r="I2" s="197" t="s">
        <v>6</v>
      </c>
      <c r="J2" s="198"/>
      <c r="K2" s="199"/>
      <c r="L2" s="197" t="s">
        <v>7</v>
      </c>
      <c r="M2" s="198"/>
      <c r="N2" s="198"/>
      <c r="O2" s="177" t="s">
        <v>13</v>
      </c>
      <c r="P2" s="177" t="s">
        <v>14</v>
      </c>
      <c r="Q2" s="180" t="s">
        <v>11</v>
      </c>
      <c r="T2" s="181" t="s">
        <v>49</v>
      </c>
      <c r="U2" s="183" t="s">
        <v>50</v>
      </c>
      <c r="V2" s="185" t="s">
        <v>1</v>
      </c>
      <c r="W2" s="187"/>
      <c r="X2" s="187"/>
      <c r="Y2" s="187"/>
      <c r="Z2" s="187"/>
      <c r="AA2" s="187"/>
      <c r="AB2" s="187"/>
      <c r="AC2" s="187"/>
      <c r="AD2" s="187"/>
      <c r="AE2" s="187"/>
      <c r="AF2" s="187"/>
      <c r="AG2" s="187"/>
      <c r="AH2" s="187"/>
      <c r="AI2" s="187"/>
      <c r="AJ2" s="187"/>
      <c r="AK2" s="187"/>
      <c r="AL2" s="187"/>
      <c r="AM2" s="187"/>
      <c r="AN2" s="187"/>
      <c r="AO2" s="187"/>
      <c r="AP2" s="187"/>
      <c r="AQ2" s="187"/>
      <c r="AR2" s="187"/>
      <c r="AS2" s="187"/>
      <c r="AT2" s="187"/>
      <c r="AU2" s="187"/>
      <c r="AV2" s="187"/>
    </row>
    <row r="3" spans="1:52" ht="15.9" customHeight="1" x14ac:dyDescent="0.25">
      <c r="A3" s="195"/>
      <c r="B3" s="196"/>
      <c r="C3" s="200" t="s">
        <v>8</v>
      </c>
      <c r="D3" s="201"/>
      <c r="E3" s="202"/>
      <c r="F3" s="200" t="s">
        <v>8</v>
      </c>
      <c r="G3" s="201"/>
      <c r="H3" s="202"/>
      <c r="I3" s="200" t="s">
        <v>8</v>
      </c>
      <c r="J3" s="201"/>
      <c r="K3" s="202"/>
      <c r="L3" s="200" t="s">
        <v>8</v>
      </c>
      <c r="M3" s="201"/>
      <c r="N3" s="201"/>
      <c r="O3" s="178"/>
      <c r="P3" s="178"/>
      <c r="Q3" s="180"/>
      <c r="T3" s="181"/>
      <c r="U3" s="183"/>
      <c r="V3" s="185"/>
      <c r="W3" s="187"/>
      <c r="X3" s="187"/>
      <c r="Y3" s="187"/>
      <c r="Z3" s="187"/>
      <c r="AA3" s="187"/>
      <c r="AB3" s="187"/>
      <c r="AC3" s="187"/>
      <c r="AD3" s="187"/>
      <c r="AE3" s="187"/>
      <c r="AF3" s="187"/>
      <c r="AG3" s="187"/>
      <c r="AH3" s="187"/>
      <c r="AI3" s="187"/>
      <c r="AJ3" s="187"/>
      <c r="AK3" s="187"/>
      <c r="AL3" s="187"/>
      <c r="AM3" s="187"/>
      <c r="AN3" s="187"/>
      <c r="AO3" s="187"/>
      <c r="AP3" s="187"/>
      <c r="AQ3" s="187"/>
      <c r="AR3" s="187"/>
      <c r="AS3" s="187"/>
      <c r="AT3" s="187"/>
      <c r="AU3" s="187"/>
      <c r="AV3" s="187"/>
    </row>
    <row r="4" spans="1:52" ht="15.9" customHeight="1" thickBot="1" x14ac:dyDescent="0.3">
      <c r="A4" s="195"/>
      <c r="B4" s="196"/>
      <c r="C4" s="66" t="s">
        <v>9</v>
      </c>
      <c r="D4" s="67" t="s">
        <v>10</v>
      </c>
      <c r="E4" s="68" t="s">
        <v>0</v>
      </c>
      <c r="F4" s="66" t="s">
        <v>9</v>
      </c>
      <c r="G4" s="67" t="s">
        <v>10</v>
      </c>
      <c r="H4" s="68" t="s">
        <v>0</v>
      </c>
      <c r="I4" s="66" t="s">
        <v>9</v>
      </c>
      <c r="J4" s="67" t="s">
        <v>10</v>
      </c>
      <c r="K4" s="68" t="s">
        <v>0</v>
      </c>
      <c r="L4" s="66" t="s">
        <v>9</v>
      </c>
      <c r="M4" s="67" t="s">
        <v>10</v>
      </c>
      <c r="N4" s="69" t="s">
        <v>0</v>
      </c>
      <c r="O4" s="179"/>
      <c r="P4" s="179"/>
      <c r="Q4" s="180"/>
      <c r="T4" s="182"/>
      <c r="U4" s="184"/>
      <c r="V4" s="186"/>
      <c r="W4" s="187"/>
      <c r="X4" s="187"/>
      <c r="Y4" s="187"/>
      <c r="Z4" s="187"/>
      <c r="AA4" s="187"/>
      <c r="AB4" s="187"/>
      <c r="AC4" s="187"/>
      <c r="AD4" s="187"/>
      <c r="AE4" s="187"/>
      <c r="AF4" s="187"/>
      <c r="AG4" s="187"/>
      <c r="AH4" s="187"/>
      <c r="AI4" s="187"/>
      <c r="AJ4" s="187"/>
      <c r="AK4" s="187"/>
      <c r="AL4" s="187"/>
      <c r="AM4" s="187"/>
      <c r="AN4" s="187"/>
      <c r="AO4" s="187"/>
      <c r="AP4" s="187"/>
      <c r="AQ4" s="187"/>
      <c r="AR4" s="187"/>
      <c r="AS4" s="187"/>
      <c r="AT4" s="187"/>
      <c r="AU4" s="187"/>
      <c r="AV4" s="187"/>
    </row>
    <row r="5" spans="1:52" ht="19.5" customHeight="1" x14ac:dyDescent="0.25">
      <c r="A5" s="203">
        <v>1</v>
      </c>
      <c r="B5" s="205" t="str">
        <f>'Zoznam tímov a pretekárov'!A3</f>
        <v>Galanta               RYPOMIX</v>
      </c>
      <c r="C5" s="207" t="s">
        <v>58</v>
      </c>
      <c r="D5" s="208"/>
      <c r="E5" s="81"/>
      <c r="F5" s="207" t="s">
        <v>39</v>
      </c>
      <c r="G5" s="209"/>
      <c r="H5" s="81"/>
      <c r="I5" s="207" t="s">
        <v>57</v>
      </c>
      <c r="J5" s="209"/>
      <c r="K5" s="81"/>
      <c r="L5" s="207" t="s">
        <v>38</v>
      </c>
      <c r="M5" s="209"/>
      <c r="N5" s="81"/>
      <c r="O5" s="215">
        <f>SUM(E6+H6+K6+N6)</f>
        <v>28</v>
      </c>
      <c r="P5" s="217">
        <f>SUM(D6+G6+J6+M6)</f>
        <v>17800</v>
      </c>
      <c r="Q5" s="210">
        <f>AD6</f>
        <v>7</v>
      </c>
      <c r="T5" s="219" t="e">
        <f>O5+#REF!+'14 družstiev Pretek č. 2'!O5+'12 družstiev Pretek č. 3'!O5</f>
        <v>#REF!</v>
      </c>
      <c r="U5" s="217" t="e">
        <f>P5+#REF!+'14 družstiev Pretek č. 2'!P5+'12 družstiev Pretek č. 3'!P5</f>
        <v>#REF!</v>
      </c>
      <c r="V5" s="210" t="e">
        <f>AZ6</f>
        <v>#REF!</v>
      </c>
      <c r="Y5" s="212" t="s">
        <v>21</v>
      </c>
      <c r="Z5" s="213"/>
      <c r="AA5" s="213"/>
      <c r="AB5" s="213"/>
      <c r="AC5" s="213"/>
      <c r="AD5" s="214"/>
      <c r="AE5" s="212" t="s">
        <v>22</v>
      </c>
      <c r="AF5" s="213"/>
      <c r="AG5" s="213"/>
      <c r="AH5" s="214"/>
      <c r="AI5" s="212" t="s">
        <v>23</v>
      </c>
      <c r="AJ5" s="213"/>
      <c r="AK5" s="213"/>
      <c r="AL5" s="214"/>
      <c r="AM5" s="212" t="s">
        <v>24</v>
      </c>
      <c r="AN5" s="213"/>
      <c r="AO5" s="213"/>
      <c r="AP5" s="214"/>
      <c r="AQ5" s="212" t="s">
        <v>25</v>
      </c>
      <c r="AR5" s="213"/>
      <c r="AS5" s="213"/>
      <c r="AT5" s="214"/>
      <c r="AU5" s="21" t="s">
        <v>51</v>
      </c>
    </row>
    <row r="6" spans="1:52" ht="19.5" customHeight="1" thickBot="1" x14ac:dyDescent="0.3">
      <c r="A6" s="204"/>
      <c r="B6" s="206"/>
      <c r="C6" s="27">
        <v>12</v>
      </c>
      <c r="D6" s="28">
        <v>8440</v>
      </c>
      <c r="E6" s="32">
        <f>IF(ISBLANK(D6),0,IF(ISBLANK(C5),0,IF(E5 = "D",MAX($A$5:$A$28) + 1,AH6)))</f>
        <v>4</v>
      </c>
      <c r="F6" s="27">
        <v>7</v>
      </c>
      <c r="G6" s="28">
        <v>4740</v>
      </c>
      <c r="H6" s="32">
        <f>IF(ISBLANK(G6),0,IF(ISBLANK(F5),0,IF(H5 = "D",MAX($A$5:$A$28) + 1,AL6)))</f>
        <v>5</v>
      </c>
      <c r="I6" s="27">
        <v>4</v>
      </c>
      <c r="J6" s="28">
        <v>2160</v>
      </c>
      <c r="K6" s="32">
        <f>IF(ISBLANK(J6),0,IF(ISBLANK(I5),0,IF(K5 = "D",MAX($A$5:$A$28) + 1,AP6)))</f>
        <v>10</v>
      </c>
      <c r="L6" s="27">
        <v>6</v>
      </c>
      <c r="M6" s="28">
        <v>2460</v>
      </c>
      <c r="N6" s="32">
        <f>IF(ISBLANK(M6),0,IF(ISBLANK(L5),0,IF(N5 = "D",MAX($A$5:$A$28) + 1,AT6)))</f>
        <v>9</v>
      </c>
      <c r="O6" s="216"/>
      <c r="P6" s="218"/>
      <c r="Q6" s="211"/>
      <c r="T6" s="220"/>
      <c r="U6" s="218"/>
      <c r="V6" s="211"/>
      <c r="Y6" s="12">
        <f>O5</f>
        <v>28</v>
      </c>
      <c r="Z6" s="13">
        <f>P5</f>
        <v>17800</v>
      </c>
      <c r="AA6" s="8">
        <f>RANK(Y6,$Y$6:$Y$17,1)</f>
        <v>7</v>
      </c>
      <c r="AB6" s="8">
        <f>RANK(Z6,$Z$6:$Z$17,0)</f>
        <v>8</v>
      </c>
      <c r="AC6" s="8">
        <f>AA6+AB6*0.00001</f>
        <v>7.0000799999999996</v>
      </c>
      <c r="AD6" s="24">
        <f>RANK(AC6,$AC$6:$AC$17,1)</f>
        <v>7</v>
      </c>
      <c r="AE6" s="17">
        <f>D6</f>
        <v>8440</v>
      </c>
      <c r="AF6" s="18">
        <f>IF(D5="d",MAX($A$5:$A$28) +1,RANK(AE6,$AE$6:$AE$17,0))</f>
        <v>4</v>
      </c>
      <c r="AG6" s="8">
        <f t="shared" ref="AG6:AG17" si="0">COUNTIF($AF$6:$AF$17,AF6)</f>
        <v>1</v>
      </c>
      <c r="AH6" s="22">
        <f>IF(AG6 &gt; 1,IF(MOD(AG6,2) = 0,(AF6*AG6+AG6-1)/AG6,(AF6*AG6+AG6)/AG6),IF(AG6=1,AF6,(AF6*AG6+AG6-1)/AG6))</f>
        <v>4</v>
      </c>
      <c r="AI6" s="17">
        <f>G6</f>
        <v>4740</v>
      </c>
      <c r="AJ6">
        <f>IF(F5="d",MAX($A$5:$A$28) +1,RANK(AI6,$AI$6:$AI$17,0))</f>
        <v>5</v>
      </c>
      <c r="AK6" s="8">
        <f t="shared" ref="AK6:AK17" si="1">COUNTIF($AJ$6:$AJ$17,AJ6)</f>
        <v>1</v>
      </c>
      <c r="AL6" s="22">
        <f>IF(AK6 &gt; 1,IF(MOD(AK6,2) = 0,(AJ6*AK6+AK6-1)/AK6,(AJ6*AK6+AK6)/AK6),IF(AK6=1,AJ6,(AJ6*AK6+AK6-1)/AK6))</f>
        <v>5</v>
      </c>
      <c r="AM6" s="17">
        <f>J6</f>
        <v>2160</v>
      </c>
      <c r="AN6" s="18">
        <f t="shared" ref="AN6:AN17" si="2">IF(J5="d",MAX($A$5:$A$28) +1,RANK(AM6,$AM$6:$AM$17,0))</f>
        <v>10</v>
      </c>
      <c r="AO6" s="8">
        <f>COUNTIF($AN$6:$AN$17,AN6)</f>
        <v>1</v>
      </c>
      <c r="AP6" s="22">
        <f>IF(AO6 &gt; 1,IF(MOD(AO6,2) = 0,(AN6*AO6+AO6-1)/AO6,(AN6*AO6+AO6)/AO6),IF(AO6=1,AN6,(AN6*AO6+AO6-1)/AO6))</f>
        <v>10</v>
      </c>
      <c r="AQ6" s="17">
        <f>M6</f>
        <v>2460</v>
      </c>
      <c r="AR6" s="18">
        <f>IF(M5="d",MAX($A$5:$A$28) +1,RANK(AQ6,$AQ$6:$AQ$17,0))</f>
        <v>9</v>
      </c>
      <c r="AS6" s="8">
        <f>COUNTIF($AR$6:$AR$17,AR6)</f>
        <v>1</v>
      </c>
      <c r="AT6" s="22">
        <f>IF(AS6 &gt; 1,IF(MOD(AS6,2) = 0,(AR6*AS6+AS6-1)/AS6,(AR6*AS6+AS6)/AS6),IF(AS6=1,AR6,(AR6*AS6+AS6-1)/AS6))</f>
        <v>9</v>
      </c>
      <c r="AU6" s="11" t="e">
        <f>T5</f>
        <v>#REF!</v>
      </c>
      <c r="AV6" s="11" t="e">
        <f>U5</f>
        <v>#REF!</v>
      </c>
      <c r="AW6" t="e">
        <f>RANK(AU6,$AU$6:$AU$17,1)</f>
        <v>#REF!</v>
      </c>
      <c r="AX6" t="e">
        <f>RANK(AV6,$AV$6:$AV$17,0)</f>
        <v>#REF!</v>
      </c>
      <c r="AY6" t="e">
        <f>AW6+AX6*0.00001</f>
        <v>#REF!</v>
      </c>
      <c r="AZ6" t="e">
        <f>RANK(AY6,$AY$6:$AY$17,1)</f>
        <v>#REF!</v>
      </c>
    </row>
    <row r="7" spans="1:52" ht="19.5" customHeight="1" x14ac:dyDescent="0.25">
      <c r="A7" s="203">
        <v>2</v>
      </c>
      <c r="B7" s="205" t="str">
        <f>'Zoznam tímov a pretekárov'!A5</f>
        <v>Humenné</v>
      </c>
      <c r="C7" s="207" t="s">
        <v>63</v>
      </c>
      <c r="D7" s="208"/>
      <c r="E7" s="81"/>
      <c r="F7" s="207" t="s">
        <v>61</v>
      </c>
      <c r="G7" s="208"/>
      <c r="H7" s="81"/>
      <c r="I7" s="207" t="s">
        <v>62</v>
      </c>
      <c r="J7" s="208"/>
      <c r="K7" s="81"/>
      <c r="L7" s="207" t="s">
        <v>60</v>
      </c>
      <c r="M7" s="208"/>
      <c r="N7" s="81"/>
      <c r="O7" s="215">
        <f>SUM(E8+H8+K8+N8)</f>
        <v>19</v>
      </c>
      <c r="P7" s="217">
        <f>SUM(D8+G8+J8+M8)</f>
        <v>31400</v>
      </c>
      <c r="Q7" s="210">
        <f>AD7</f>
        <v>4</v>
      </c>
      <c r="T7" s="219" t="e">
        <f>O7+#REF!+'14 družstiev Pretek č. 2'!O7+'12 družstiev Pretek č. 3'!O7</f>
        <v>#REF!</v>
      </c>
      <c r="U7" s="217" t="e">
        <f>P7+#REF!+'14 družstiev Pretek č. 2'!P7+'12 družstiev Pretek č. 3'!P7</f>
        <v>#REF!</v>
      </c>
      <c r="V7" s="210" t="e">
        <f>AZ7</f>
        <v>#REF!</v>
      </c>
      <c r="Y7" s="12">
        <f>O7</f>
        <v>19</v>
      </c>
      <c r="Z7" s="13">
        <f>P7</f>
        <v>31400</v>
      </c>
      <c r="AA7" s="8">
        <f t="shared" ref="AA7:AA17" si="3">RANK(Y7,$Y$6:$Y$17,1)</f>
        <v>4</v>
      </c>
      <c r="AB7" s="8">
        <f t="shared" ref="AB7:AB17" si="4">RANK(Z7,$Z$6:$Z$17,0)</f>
        <v>2</v>
      </c>
      <c r="AC7" s="8">
        <f t="shared" ref="AC7:AC17" si="5">AA7+AB7*0.00001</f>
        <v>4.0000200000000001</v>
      </c>
      <c r="AD7" s="24">
        <f t="shared" ref="AD7:AD17" si="6">RANK(AC7,$AC$6:$AC$17,1)</f>
        <v>4</v>
      </c>
      <c r="AE7" s="17">
        <f>D8</f>
        <v>10980</v>
      </c>
      <c r="AF7" s="18">
        <f>IF(D7="d",MAX($A$5:$A$28) +1,RANK(AE7,$AE$6:$AE$17,0))</f>
        <v>2</v>
      </c>
      <c r="AG7" s="8">
        <f t="shared" si="0"/>
        <v>1</v>
      </c>
      <c r="AH7" s="22">
        <f t="shared" ref="AH7:AH17" si="7">IF(AG7 &gt; 1,IF(MOD(AG7,2) = 0,(AF7*AG7+AG7-1)/AG7,(AF7*AG7+AG7)/AG7),IF(AG7=1,AF7,(AF7*AG7+AG7-1)/AG7))</f>
        <v>2</v>
      </c>
      <c r="AI7" s="17">
        <f>G8</f>
        <v>3000</v>
      </c>
      <c r="AJ7">
        <f>IF(F7="d",MAX($A$5:$A$28) +1,RANK(AI7,$AI$6:$AI$17,0))</f>
        <v>11</v>
      </c>
      <c r="AK7" s="8">
        <f t="shared" si="1"/>
        <v>1</v>
      </c>
      <c r="AL7" s="22">
        <f t="shared" ref="AL7:AL17" si="8">IF(AK7 &gt; 1,IF(MOD(AK7,2) = 0,(AJ7*AK7+AK7-1)/AK7,(AJ7*AK7+AK7)/AK7),IF(AK7=1,AJ7,(AJ7*AK7+AK7-1)/AK7))</f>
        <v>11</v>
      </c>
      <c r="AM7" s="17">
        <f>J8</f>
        <v>10240</v>
      </c>
      <c r="AN7" s="18">
        <f t="shared" si="2"/>
        <v>1</v>
      </c>
      <c r="AO7" s="8">
        <f t="shared" ref="AO7:AO17" si="9">COUNTIF($AN$6:$AN$17,AN7)</f>
        <v>1</v>
      </c>
      <c r="AP7" s="22">
        <f t="shared" ref="AP7:AP17" si="10">IF(AO7=1,AN7,(AN7*AO7+AO7-1)/AO7)</f>
        <v>1</v>
      </c>
      <c r="AQ7" s="17">
        <f>M8</f>
        <v>7180</v>
      </c>
      <c r="AR7" s="18">
        <f>IF(M7="d",MAX($A$5:$A$28) +1,RANK(AQ7,$AQ$6:$AQ$17,0))</f>
        <v>5</v>
      </c>
      <c r="AS7" s="8">
        <f t="shared" ref="AS7:AS17" si="11">COUNTIF($AR$6:$AR$17,AR7)</f>
        <v>1</v>
      </c>
      <c r="AT7" s="22">
        <f t="shared" ref="AT7:AT17" si="12">IF(AS7 &gt; 1,IF(MOD(AS7,2) = 0,(AR7*AS7+AS7-1)/AS7,(AR7*AS7+AS7)/AS7),IF(AS7=1,AR7,(AR7*AS7+AS7-1)/AS7))</f>
        <v>5</v>
      </c>
      <c r="AU7" s="11" t="e">
        <f>T7</f>
        <v>#REF!</v>
      </c>
      <c r="AV7" s="11" t="e">
        <f>U7</f>
        <v>#REF!</v>
      </c>
      <c r="AW7" t="e">
        <f t="shared" ref="AW7:AW17" si="13">RANK(AU7,$AU$6:$AU$17,1)</f>
        <v>#REF!</v>
      </c>
      <c r="AX7" t="e">
        <f t="shared" ref="AX7:AX17" si="14">RANK(AV7,$AV$6:$AV$17,0)</f>
        <v>#REF!</v>
      </c>
      <c r="AY7" t="e">
        <f t="shared" ref="AY7:AY17" si="15">AW7+AX7*0.00001</f>
        <v>#REF!</v>
      </c>
      <c r="AZ7" t="e">
        <f t="shared" ref="AZ7:AZ17" si="16">RANK(AY7,$AY$6:$AY$17,1)</f>
        <v>#REF!</v>
      </c>
    </row>
    <row r="8" spans="1:52" ht="19.5" customHeight="1" thickBot="1" x14ac:dyDescent="0.3">
      <c r="A8" s="204"/>
      <c r="B8" s="206"/>
      <c r="C8" s="27">
        <v>1</v>
      </c>
      <c r="D8" s="28">
        <v>10980</v>
      </c>
      <c r="E8" s="32">
        <f>IF(ISBLANK(D8),0,IF(ISBLANK(C7),0,IF(E7 = "D",MAX($A$5:$A$28) + 1,AH7)))</f>
        <v>2</v>
      </c>
      <c r="F8" s="27">
        <v>1</v>
      </c>
      <c r="G8" s="28">
        <v>3000</v>
      </c>
      <c r="H8" s="32">
        <f>IF(ISBLANK(G8),0,IF(ISBLANK(F7),0,IF(H7 = "D",MAX($A$5:$A$28) + 1,AL7)))</f>
        <v>11</v>
      </c>
      <c r="I8" s="27">
        <v>6</v>
      </c>
      <c r="J8" s="28">
        <v>10240</v>
      </c>
      <c r="K8" s="32">
        <f>IF(ISBLANK(J8),0,IF(ISBLANK(I7),0,IF(K7 = "D",MAX($A$5:$A$28) + 1,AP7)))</f>
        <v>1</v>
      </c>
      <c r="L8" s="27">
        <v>10</v>
      </c>
      <c r="M8" s="28">
        <v>7180</v>
      </c>
      <c r="N8" s="32">
        <f>IF(ISBLANK(M8),0,IF(ISBLANK(L7),0,IF(N7 = "D",MAX($A$5:$A$28) + 1,AT7)))</f>
        <v>5</v>
      </c>
      <c r="O8" s="216"/>
      <c r="P8" s="218"/>
      <c r="Q8" s="211"/>
      <c r="T8" s="220"/>
      <c r="U8" s="218"/>
      <c r="V8" s="211"/>
      <c r="Y8" s="12">
        <f>O9</f>
        <v>16</v>
      </c>
      <c r="Z8" s="13">
        <f>P9</f>
        <v>29920</v>
      </c>
      <c r="AA8" s="8">
        <f t="shared" si="3"/>
        <v>3</v>
      </c>
      <c r="AB8" s="8">
        <f t="shared" si="4"/>
        <v>3</v>
      </c>
      <c r="AC8" s="8">
        <f t="shared" si="5"/>
        <v>3.0000300000000002</v>
      </c>
      <c r="AD8" s="24">
        <f t="shared" si="6"/>
        <v>3</v>
      </c>
      <c r="AE8" s="17">
        <f>D10</f>
        <v>8060</v>
      </c>
      <c r="AF8" s="18">
        <f>IF(D9="d",MAX($A$5:$A$28) +1,RANK(AE8,$AE$6:$AE$17,0))</f>
        <v>6</v>
      </c>
      <c r="AG8" s="8">
        <f t="shared" si="0"/>
        <v>1</v>
      </c>
      <c r="AH8" s="22">
        <f t="shared" si="7"/>
        <v>6</v>
      </c>
      <c r="AI8" s="17">
        <f>G10</f>
        <v>6500</v>
      </c>
      <c r="AJ8">
        <f>IF(F9="d",MAX($A$5:$A$28) +1,RANK(AI8,$AI$6:$AI$17,0))</f>
        <v>2</v>
      </c>
      <c r="AK8" s="8">
        <f t="shared" si="1"/>
        <v>1</v>
      </c>
      <c r="AL8" s="22">
        <f t="shared" si="8"/>
        <v>2</v>
      </c>
      <c r="AM8" s="17">
        <f>J10</f>
        <v>5940</v>
      </c>
      <c r="AN8" s="18">
        <f t="shared" si="2"/>
        <v>6</v>
      </c>
      <c r="AO8" s="8">
        <f t="shared" si="9"/>
        <v>1</v>
      </c>
      <c r="AP8" s="22">
        <f t="shared" si="10"/>
        <v>6</v>
      </c>
      <c r="AQ8" s="17">
        <f>M10</f>
        <v>9420</v>
      </c>
      <c r="AR8" s="18">
        <f>IF(M9="d",MAX($A$5:$A$28) +1,RANK(AQ8,$AQ$6:$AQ$17,0))</f>
        <v>2</v>
      </c>
      <c r="AS8" s="8">
        <f t="shared" si="11"/>
        <v>1</v>
      </c>
      <c r="AT8" s="22">
        <f t="shared" si="12"/>
        <v>2</v>
      </c>
      <c r="AU8" s="11" t="e">
        <f>T9</f>
        <v>#REF!</v>
      </c>
      <c r="AV8" s="11" t="e">
        <f>U9</f>
        <v>#REF!</v>
      </c>
      <c r="AW8" t="e">
        <f t="shared" si="13"/>
        <v>#REF!</v>
      </c>
      <c r="AX8" t="e">
        <f t="shared" si="14"/>
        <v>#REF!</v>
      </c>
      <c r="AY8" t="e">
        <f t="shared" si="15"/>
        <v>#REF!</v>
      </c>
      <c r="AZ8" t="e">
        <f t="shared" si="16"/>
        <v>#REF!</v>
      </c>
    </row>
    <row r="9" spans="1:52" ht="19.5" customHeight="1" x14ac:dyDescent="0.25">
      <c r="A9" s="221">
        <v>3</v>
      </c>
      <c r="B9" s="205" t="str">
        <f>'Zoznam tímov a pretekárov'!A7</f>
        <v>Lučenec</v>
      </c>
      <c r="C9" s="207" t="s">
        <v>68</v>
      </c>
      <c r="D9" s="208"/>
      <c r="E9" s="81"/>
      <c r="F9" s="207" t="s">
        <v>70</v>
      </c>
      <c r="G9" s="208"/>
      <c r="H9" s="81"/>
      <c r="I9" s="207" t="s">
        <v>71</v>
      </c>
      <c r="J9" s="208"/>
      <c r="K9" s="81"/>
      <c r="L9" s="207" t="s">
        <v>69</v>
      </c>
      <c r="M9" s="208"/>
      <c r="N9" s="81"/>
      <c r="O9" s="215">
        <f>SUM(E10+H10+K10+N10)</f>
        <v>16</v>
      </c>
      <c r="P9" s="217">
        <f>SUM(D10+G10+J10+M10)</f>
        <v>29920</v>
      </c>
      <c r="Q9" s="210">
        <f>AD8</f>
        <v>3</v>
      </c>
      <c r="T9" s="219" t="e">
        <f>O9+#REF!+'14 družstiev Pretek č. 2'!O9+'12 družstiev Pretek č. 3'!O9</f>
        <v>#REF!</v>
      </c>
      <c r="U9" s="217" t="e">
        <f>P9+#REF!+'14 družstiev Pretek č. 2'!P9+'12 družstiev Pretek č. 3'!P9</f>
        <v>#REF!</v>
      </c>
      <c r="V9" s="210" t="e">
        <f>AZ8</f>
        <v>#REF!</v>
      </c>
      <c r="Y9" s="12">
        <f>O11</f>
        <v>14</v>
      </c>
      <c r="Z9" s="13">
        <f>P11</f>
        <v>35220</v>
      </c>
      <c r="AA9" s="8">
        <f t="shared" si="3"/>
        <v>1</v>
      </c>
      <c r="AB9" s="8">
        <f t="shared" si="4"/>
        <v>1</v>
      </c>
      <c r="AC9" s="8">
        <f t="shared" si="5"/>
        <v>1.0000100000000001</v>
      </c>
      <c r="AD9" s="24">
        <f t="shared" si="6"/>
        <v>1</v>
      </c>
      <c r="AE9" s="17">
        <f>D12</f>
        <v>15960</v>
      </c>
      <c r="AF9" s="18">
        <f>IF(D11="d",MAX($A$5:$A$28) +1,RANK(AE9,$AE$6:$AE$17,0))</f>
        <v>1</v>
      </c>
      <c r="AG9" s="8">
        <f t="shared" si="0"/>
        <v>1</v>
      </c>
      <c r="AH9" s="22">
        <f t="shared" si="7"/>
        <v>1</v>
      </c>
      <c r="AI9" s="17">
        <f>G12</f>
        <v>8620</v>
      </c>
      <c r="AJ9">
        <f>IF(F11="d",MAX($A$5:$A$28) +1,RANK(AI9,$AI$6:$AI$17,0))</f>
        <v>1</v>
      </c>
      <c r="AK9" s="8">
        <f t="shared" si="1"/>
        <v>1</v>
      </c>
      <c r="AL9" s="22">
        <f t="shared" si="8"/>
        <v>1</v>
      </c>
      <c r="AM9" s="17">
        <f>J12</f>
        <v>8440</v>
      </c>
      <c r="AN9" s="18">
        <f t="shared" si="2"/>
        <v>2</v>
      </c>
      <c r="AO9" s="8">
        <f t="shared" si="9"/>
        <v>1</v>
      </c>
      <c r="AP9" s="22">
        <f t="shared" si="10"/>
        <v>2</v>
      </c>
      <c r="AQ9" s="17">
        <f>M12</f>
        <v>2200</v>
      </c>
      <c r="AR9" s="18">
        <f>IF(M11="d",MAX($A$5:$A$28) +1,RANK(AQ9,$AQ$6:$AQ$17,0))</f>
        <v>10</v>
      </c>
      <c r="AS9" s="8">
        <f t="shared" si="11"/>
        <v>1</v>
      </c>
      <c r="AT9" s="22">
        <f t="shared" si="12"/>
        <v>10</v>
      </c>
      <c r="AU9" s="11" t="e">
        <f>T11</f>
        <v>#REF!</v>
      </c>
      <c r="AV9" s="11" t="e">
        <f>U11</f>
        <v>#REF!</v>
      </c>
      <c r="AW9" t="e">
        <f t="shared" si="13"/>
        <v>#REF!</v>
      </c>
      <c r="AX9" t="e">
        <f t="shared" si="14"/>
        <v>#REF!</v>
      </c>
      <c r="AY9" t="e">
        <f t="shared" si="15"/>
        <v>#REF!</v>
      </c>
      <c r="AZ9" t="e">
        <f t="shared" si="16"/>
        <v>#REF!</v>
      </c>
    </row>
    <row r="10" spans="1:52" ht="19.5" customHeight="1" thickBot="1" x14ac:dyDescent="0.3">
      <c r="A10" s="221"/>
      <c r="B10" s="206"/>
      <c r="C10" s="27">
        <v>9</v>
      </c>
      <c r="D10" s="28">
        <v>8060</v>
      </c>
      <c r="E10" s="32">
        <f>IF(ISBLANK(D10),0,IF(ISBLANK(C9),0,IF(E9 = "D",MAX($A$5:$A$28) + 1,AH8)))</f>
        <v>6</v>
      </c>
      <c r="F10" s="27">
        <v>5</v>
      </c>
      <c r="G10" s="28">
        <v>6500</v>
      </c>
      <c r="H10" s="32">
        <f>IF(ISBLANK(G10),0,IF(ISBLANK(F9),0,IF(H9 = "D",MAX($A$5:$A$28) + 1,AL8)))</f>
        <v>2</v>
      </c>
      <c r="I10" s="27">
        <v>8</v>
      </c>
      <c r="J10" s="28">
        <v>5940</v>
      </c>
      <c r="K10" s="32">
        <f>IF(ISBLANK(J10),0,IF(ISBLANK(I9),0,IF(K9 = "D",MAX($A$5:$A$28) + 1,AP8)))</f>
        <v>6</v>
      </c>
      <c r="L10" s="27">
        <v>12</v>
      </c>
      <c r="M10" s="28">
        <v>9420</v>
      </c>
      <c r="N10" s="32">
        <f>IF(ISBLANK(M10),0,IF(ISBLANK(L9),0,IF(N9 = "D",MAX($A$5:$A$28) + 1,AT8)))</f>
        <v>2</v>
      </c>
      <c r="O10" s="216"/>
      <c r="P10" s="218"/>
      <c r="Q10" s="211"/>
      <c r="T10" s="220"/>
      <c r="U10" s="218"/>
      <c r="V10" s="211"/>
      <c r="Y10" s="12">
        <f>O13</f>
        <v>25</v>
      </c>
      <c r="Z10" s="13">
        <f>P13</f>
        <v>22960</v>
      </c>
      <c r="AA10" s="8">
        <f t="shared" si="3"/>
        <v>6</v>
      </c>
      <c r="AB10" s="8">
        <f t="shared" si="4"/>
        <v>6</v>
      </c>
      <c r="AC10" s="8">
        <f t="shared" si="5"/>
        <v>6.0000600000000004</v>
      </c>
      <c r="AD10" s="24">
        <f t="shared" si="6"/>
        <v>6</v>
      </c>
      <c r="AE10" s="17">
        <f>D14</f>
        <v>7220</v>
      </c>
      <c r="AF10" s="18">
        <f>IF(D13="d",MAX($A$5:$A$28) +1,RANK(AE10,$AE$6:$AE$17,0))</f>
        <v>7</v>
      </c>
      <c r="AG10" s="8">
        <f t="shared" si="0"/>
        <v>1</v>
      </c>
      <c r="AH10" s="22">
        <f t="shared" si="7"/>
        <v>7</v>
      </c>
      <c r="AI10" s="17">
        <f>G14</f>
        <v>3760</v>
      </c>
      <c r="AJ10">
        <f>IF(F13="d",MAX($A$5:$A$28) +1,RANK(AI10,$AI$6:$AI$17,0))</f>
        <v>8</v>
      </c>
      <c r="AK10" s="8">
        <f t="shared" si="1"/>
        <v>1</v>
      </c>
      <c r="AL10" s="22">
        <f t="shared" si="8"/>
        <v>8</v>
      </c>
      <c r="AM10" s="17">
        <f>J14</f>
        <v>7400</v>
      </c>
      <c r="AN10" s="18">
        <f t="shared" si="2"/>
        <v>3</v>
      </c>
      <c r="AO10" s="8">
        <f t="shared" si="9"/>
        <v>1</v>
      </c>
      <c r="AP10" s="22">
        <f t="shared" si="10"/>
        <v>3</v>
      </c>
      <c r="AQ10" s="17">
        <f>M14</f>
        <v>4580</v>
      </c>
      <c r="AR10" s="18">
        <f>IF(M13="d",MAX($A$5:$A$28) +1,RANK(AQ10,$AQ$6:$AQ$17,0))</f>
        <v>7</v>
      </c>
      <c r="AS10" s="8">
        <f t="shared" si="11"/>
        <v>1</v>
      </c>
      <c r="AT10" s="22">
        <f>IF(AS10 &gt; 1,IF(MOD(AS10,2) = 0,(AR10*AS10+AS10-1)/AS10,(AR10*AS10+AS10)/AS10),IF(AS10=1,AR10,(AR10*AS10+AS10-1)/AS10))</f>
        <v>7</v>
      </c>
      <c r="AU10" s="11" t="e">
        <f>T13</f>
        <v>#REF!</v>
      </c>
      <c r="AV10" s="11" t="e">
        <f>U13</f>
        <v>#REF!</v>
      </c>
      <c r="AW10" t="e">
        <f t="shared" si="13"/>
        <v>#REF!</v>
      </c>
      <c r="AX10" t="e">
        <f t="shared" si="14"/>
        <v>#REF!</v>
      </c>
      <c r="AY10" t="e">
        <f t="shared" si="15"/>
        <v>#REF!</v>
      </c>
      <c r="AZ10" t="e">
        <f t="shared" si="16"/>
        <v>#REF!</v>
      </c>
    </row>
    <row r="11" spans="1:52" ht="19.5" customHeight="1" x14ac:dyDescent="0.25">
      <c r="A11" s="203">
        <v>4</v>
      </c>
      <c r="B11" s="205" t="str">
        <f>'Zoznam tímov a pretekárov'!A9</f>
        <v>Nová Baňa</v>
      </c>
      <c r="C11" s="207" t="s">
        <v>65</v>
      </c>
      <c r="D11" s="208"/>
      <c r="E11" s="81"/>
      <c r="F11" s="207" t="s">
        <v>66</v>
      </c>
      <c r="G11" s="208"/>
      <c r="H11" s="81"/>
      <c r="I11" s="207" t="s">
        <v>64</v>
      </c>
      <c r="J11" s="208"/>
      <c r="K11" s="81"/>
      <c r="L11" s="207" t="s">
        <v>67</v>
      </c>
      <c r="M11" s="208"/>
      <c r="N11" s="81"/>
      <c r="O11" s="215">
        <f>SUM(E12+H12+K12+N12)</f>
        <v>14</v>
      </c>
      <c r="P11" s="217">
        <f>SUM(D12+G12+J12+M12)</f>
        <v>35220</v>
      </c>
      <c r="Q11" s="210">
        <f>AD9</f>
        <v>1</v>
      </c>
      <c r="T11" s="219" t="e">
        <f>O11+#REF!+'14 družstiev Pretek č. 2'!O11+'12 družstiev Pretek č. 3'!O11</f>
        <v>#REF!</v>
      </c>
      <c r="U11" s="217" t="e">
        <f>P11+#REF!+'14 družstiev Pretek č. 2'!P11+'12 družstiev Pretek č. 3'!P11</f>
        <v>#REF!</v>
      </c>
      <c r="V11" s="210" t="e">
        <f>AZ9</f>
        <v>#REF!</v>
      </c>
      <c r="Y11" s="12">
        <f>O15</f>
        <v>34</v>
      </c>
      <c r="Z11" s="13">
        <f>P15</f>
        <v>14280</v>
      </c>
      <c r="AA11" s="8">
        <f t="shared" si="3"/>
        <v>10</v>
      </c>
      <c r="AB11" s="8">
        <f t="shared" si="4"/>
        <v>11</v>
      </c>
      <c r="AC11" s="8">
        <f t="shared" si="5"/>
        <v>10.000109999999999</v>
      </c>
      <c r="AD11" s="24">
        <f t="shared" si="6"/>
        <v>10</v>
      </c>
      <c r="AE11" s="17">
        <f>D16</f>
        <v>1940</v>
      </c>
      <c r="AF11" s="18">
        <f>IF(D15="d",MAX($A$5:$A$28) +1,RANK(AE11,$AE$6:$AE$17,0))</f>
        <v>12</v>
      </c>
      <c r="AG11" s="8">
        <f t="shared" si="0"/>
        <v>1</v>
      </c>
      <c r="AH11" s="22">
        <f t="shared" si="7"/>
        <v>12</v>
      </c>
      <c r="AI11" s="17">
        <f>G16</f>
        <v>4280</v>
      </c>
      <c r="AJ11">
        <f>IF(F15="d",MAX($A$5:$A$28) +1,RANK(AI11,$AI$6:$AI$17,0))</f>
        <v>6</v>
      </c>
      <c r="AK11" s="8">
        <f t="shared" si="1"/>
        <v>1</v>
      </c>
      <c r="AL11" s="22">
        <f t="shared" si="8"/>
        <v>6</v>
      </c>
      <c r="AM11" s="17">
        <f>J16</f>
        <v>4660</v>
      </c>
      <c r="AN11" s="18">
        <f t="shared" si="2"/>
        <v>8</v>
      </c>
      <c r="AO11" s="8">
        <f t="shared" si="9"/>
        <v>1</v>
      </c>
      <c r="AP11" s="22">
        <f t="shared" si="10"/>
        <v>8</v>
      </c>
      <c r="AQ11" s="17">
        <f>M16</f>
        <v>3400</v>
      </c>
      <c r="AR11" s="18">
        <f>IF(M15="d",MAX($A$5:$A$28) +1,RANK(AQ11,$AQ$6:$AQ$17,0))</f>
        <v>8</v>
      </c>
      <c r="AS11" s="8">
        <f t="shared" si="11"/>
        <v>1</v>
      </c>
      <c r="AT11" s="22">
        <f t="shared" si="12"/>
        <v>8</v>
      </c>
      <c r="AU11" s="11" t="e">
        <f>T15</f>
        <v>#REF!</v>
      </c>
      <c r="AV11" s="11" t="e">
        <f>U15</f>
        <v>#REF!</v>
      </c>
      <c r="AW11" t="e">
        <f t="shared" si="13"/>
        <v>#REF!</v>
      </c>
      <c r="AX11" t="e">
        <f t="shared" si="14"/>
        <v>#REF!</v>
      </c>
      <c r="AY11" t="e">
        <f t="shared" si="15"/>
        <v>#REF!</v>
      </c>
      <c r="AZ11" t="e">
        <f t="shared" si="16"/>
        <v>#REF!</v>
      </c>
    </row>
    <row r="12" spans="1:52" ht="19.5" customHeight="1" thickBot="1" x14ac:dyDescent="0.3">
      <c r="A12" s="204"/>
      <c r="B12" s="206"/>
      <c r="C12" s="27">
        <v>2</v>
      </c>
      <c r="D12" s="28">
        <v>15960</v>
      </c>
      <c r="E12" s="32">
        <f>IF(ISBLANK(D12),0,IF(ISBLANK(C11),0,IF(E11 = "D",MAX($A$5:$A$28) + 1,AH9)))</f>
        <v>1</v>
      </c>
      <c r="F12" s="27">
        <v>8</v>
      </c>
      <c r="G12" s="28">
        <v>8620</v>
      </c>
      <c r="H12" s="32">
        <f>IF(ISBLANK(G12),0,IF(ISBLANK(F11),0,IF(H11 = "D",MAX($A$5:$A$28) + 1,AL9)))</f>
        <v>1</v>
      </c>
      <c r="I12" s="27">
        <v>1</v>
      </c>
      <c r="J12" s="28">
        <v>8440</v>
      </c>
      <c r="K12" s="32">
        <f>IF(ISBLANK(J12),0,IF(ISBLANK(I11),0,IF(K11 = "D",MAX($A$5:$A$28) + 1,AP9)))</f>
        <v>2</v>
      </c>
      <c r="L12" s="27">
        <v>3</v>
      </c>
      <c r="M12" s="28">
        <v>2200</v>
      </c>
      <c r="N12" s="32">
        <f>IF(ISBLANK(M12),0,IF(ISBLANK(L11),0,IF(N11 = "D",MAX($A$5:$A$28) + 1,AT9)))</f>
        <v>10</v>
      </c>
      <c r="O12" s="216"/>
      <c r="P12" s="218"/>
      <c r="Q12" s="211"/>
      <c r="T12" s="220"/>
      <c r="U12" s="218"/>
      <c r="V12" s="211"/>
      <c r="W12" s="21"/>
      <c r="Y12" s="12">
        <f>O17</f>
        <v>36</v>
      </c>
      <c r="Z12" s="13">
        <f>P17</f>
        <v>16360</v>
      </c>
      <c r="AA12" s="8">
        <f t="shared" si="3"/>
        <v>11</v>
      </c>
      <c r="AB12" s="8">
        <f t="shared" si="4"/>
        <v>10</v>
      </c>
      <c r="AC12" s="8">
        <f t="shared" si="5"/>
        <v>11.0001</v>
      </c>
      <c r="AD12" s="24">
        <f t="shared" si="6"/>
        <v>11</v>
      </c>
      <c r="AE12" s="17">
        <f>D18</f>
        <v>5580</v>
      </c>
      <c r="AF12" s="18">
        <f>IF(D17="d",MAX($A$5:$A$28) +1,RANK(AE12,$AE$6:$AE$17,0))</f>
        <v>8</v>
      </c>
      <c r="AG12" s="8">
        <f t="shared" si="0"/>
        <v>1</v>
      </c>
      <c r="AH12" s="22">
        <f t="shared" si="7"/>
        <v>8</v>
      </c>
      <c r="AI12" s="17">
        <f>G18</f>
        <v>2660</v>
      </c>
      <c r="AJ12">
        <f>IF(F17="d",MAX($A$5:$A$28) +1,RANK(AI12,$AI$6:$AI$17,0))</f>
        <v>12</v>
      </c>
      <c r="AK12" s="8">
        <f t="shared" si="1"/>
        <v>1</v>
      </c>
      <c r="AL12" s="22">
        <f t="shared" si="8"/>
        <v>12</v>
      </c>
      <c r="AM12" s="17">
        <f>J18</f>
        <v>6680</v>
      </c>
      <c r="AN12" s="18">
        <f t="shared" si="2"/>
        <v>5</v>
      </c>
      <c r="AO12" s="8">
        <f t="shared" si="9"/>
        <v>1</v>
      </c>
      <c r="AP12" s="22">
        <f t="shared" si="10"/>
        <v>5</v>
      </c>
      <c r="AQ12" s="17">
        <f>M18</f>
        <v>1440</v>
      </c>
      <c r="AR12" s="18">
        <f>IF(M17="d",MAX($A$5:$A$28) +1,RANK(AQ12,$AQ$6:$AQ$17,0))</f>
        <v>11</v>
      </c>
      <c r="AS12" s="8">
        <f t="shared" si="11"/>
        <v>1</v>
      </c>
      <c r="AT12" s="22">
        <f t="shared" si="12"/>
        <v>11</v>
      </c>
      <c r="AU12" s="11" t="e">
        <f>T17</f>
        <v>#REF!</v>
      </c>
      <c r="AV12" s="11" t="e">
        <f>U17</f>
        <v>#REF!</v>
      </c>
      <c r="AW12" t="e">
        <f t="shared" si="13"/>
        <v>#REF!</v>
      </c>
      <c r="AX12" t="e">
        <f t="shared" si="14"/>
        <v>#REF!</v>
      </c>
      <c r="AY12" t="e">
        <f t="shared" si="15"/>
        <v>#REF!</v>
      </c>
      <c r="AZ12" t="e">
        <f t="shared" si="16"/>
        <v>#REF!</v>
      </c>
    </row>
    <row r="13" spans="1:52" ht="19.5" customHeight="1" x14ac:dyDescent="0.25">
      <c r="A13" s="221">
        <v>5</v>
      </c>
      <c r="B13" s="205" t="str">
        <f>'Zoznam tímov a pretekárov'!A11</f>
        <v>Prešov B</v>
      </c>
      <c r="C13" s="207" t="s">
        <v>75</v>
      </c>
      <c r="D13" s="208"/>
      <c r="E13" s="81"/>
      <c r="F13" s="207" t="s">
        <v>72</v>
      </c>
      <c r="G13" s="208"/>
      <c r="H13" s="81"/>
      <c r="I13" s="207" t="s">
        <v>74</v>
      </c>
      <c r="J13" s="208"/>
      <c r="K13" s="81"/>
      <c r="L13" s="207" t="s">
        <v>73</v>
      </c>
      <c r="M13" s="208"/>
      <c r="N13" s="81"/>
      <c r="O13" s="215">
        <f>SUM(E14+H14+K14+N14)</f>
        <v>25</v>
      </c>
      <c r="P13" s="217">
        <f>SUM(D14+G14+J14+M14)</f>
        <v>22960</v>
      </c>
      <c r="Q13" s="210">
        <f>AD10</f>
        <v>6</v>
      </c>
      <c r="T13" s="219" t="e">
        <f>O13+#REF!+'14 družstiev Pretek č. 2'!O13+'12 družstiev Pretek č. 3'!O13</f>
        <v>#REF!</v>
      </c>
      <c r="U13" s="217" t="e">
        <f>P13+#REF!+'14 družstiev Pretek č. 2'!P13+'12 družstiev Pretek č. 3'!P13</f>
        <v>#REF!</v>
      </c>
      <c r="V13" s="210" t="e">
        <f>AZ10</f>
        <v>#REF!</v>
      </c>
      <c r="W13" s="21"/>
      <c r="Y13" s="12">
        <f>O19</f>
        <v>15</v>
      </c>
      <c r="Z13" s="13">
        <f>P19</f>
        <v>29700</v>
      </c>
      <c r="AA13" s="8">
        <f t="shared" si="3"/>
        <v>2</v>
      </c>
      <c r="AB13" s="8">
        <f t="shared" si="4"/>
        <v>4</v>
      </c>
      <c r="AC13" s="8">
        <f t="shared" si="5"/>
        <v>2.0000399999999998</v>
      </c>
      <c r="AD13" s="24">
        <f t="shared" si="6"/>
        <v>2</v>
      </c>
      <c r="AE13" s="17">
        <f>D20</f>
        <v>9780</v>
      </c>
      <c r="AF13" s="18">
        <f>IF(D19="d",MAX($A$5:$A$28) +1,RANK(AE13,$AE$6:$AE$17,0))</f>
        <v>3</v>
      </c>
      <c r="AG13" s="8">
        <f t="shared" si="0"/>
        <v>1</v>
      </c>
      <c r="AH13" s="22">
        <f t="shared" si="7"/>
        <v>3</v>
      </c>
      <c r="AI13" s="17">
        <f>G20</f>
        <v>5160</v>
      </c>
      <c r="AJ13">
        <f>IF(F19="d",MAX($A$5:$A$28) +1,RANK(AI13,$AI$6:$AI$17,0))</f>
        <v>4</v>
      </c>
      <c r="AK13" s="8">
        <f t="shared" si="1"/>
        <v>1</v>
      </c>
      <c r="AL13" s="22">
        <f t="shared" si="8"/>
        <v>4</v>
      </c>
      <c r="AM13" s="17">
        <f>J20</f>
        <v>7320</v>
      </c>
      <c r="AN13" s="18">
        <f t="shared" si="2"/>
        <v>4</v>
      </c>
      <c r="AO13" s="8">
        <f t="shared" si="9"/>
        <v>1</v>
      </c>
      <c r="AP13" s="22">
        <f t="shared" si="10"/>
        <v>4</v>
      </c>
      <c r="AQ13" s="17">
        <f>M20</f>
        <v>7440</v>
      </c>
      <c r="AR13" s="18">
        <f>IF(M19="d",MAX($A$5:$A$28) +1,RANK(AQ13,$AQ$6:$AQ$17,0))</f>
        <v>4</v>
      </c>
      <c r="AS13" s="8">
        <f t="shared" si="11"/>
        <v>1</v>
      </c>
      <c r="AT13" s="22">
        <f t="shared" si="12"/>
        <v>4</v>
      </c>
      <c r="AU13" s="11" t="e">
        <f>T19</f>
        <v>#REF!</v>
      </c>
      <c r="AV13" s="11" t="e">
        <f>U19</f>
        <v>#REF!</v>
      </c>
      <c r="AW13" t="e">
        <f t="shared" si="13"/>
        <v>#REF!</v>
      </c>
      <c r="AX13" t="e">
        <f t="shared" si="14"/>
        <v>#REF!</v>
      </c>
      <c r="AY13" t="e">
        <f t="shared" si="15"/>
        <v>#REF!</v>
      </c>
      <c r="AZ13" t="e">
        <f t="shared" si="16"/>
        <v>#REF!</v>
      </c>
    </row>
    <row r="14" spans="1:52" ht="19.5" customHeight="1" thickBot="1" x14ac:dyDescent="0.3">
      <c r="A14" s="221"/>
      <c r="B14" s="206"/>
      <c r="C14" s="27">
        <v>8</v>
      </c>
      <c r="D14" s="28">
        <v>7220</v>
      </c>
      <c r="E14" s="32">
        <f>IF(ISBLANK(D14),0,IF(ISBLANK(C13),0,IF(E13 = "D",MAX($A$5:$A$28) + 1,AH10)))</f>
        <v>7</v>
      </c>
      <c r="F14" s="27">
        <v>12</v>
      </c>
      <c r="G14" s="28">
        <v>3760</v>
      </c>
      <c r="H14" s="32">
        <f>IF(ISBLANK(G14),0,IF(ISBLANK(F13),0,IF(H13 = "D",MAX($A$5:$A$28) + 1,AL10)))</f>
        <v>8</v>
      </c>
      <c r="I14" s="27">
        <v>12</v>
      </c>
      <c r="J14" s="28">
        <v>7400</v>
      </c>
      <c r="K14" s="32">
        <f>IF(ISBLANK(J14),0,IF(ISBLANK(I13),0,IF(K13 = "D",MAX($A$5:$A$28) + 1,AP10)))</f>
        <v>3</v>
      </c>
      <c r="L14" s="27">
        <v>7</v>
      </c>
      <c r="M14" s="28">
        <v>4580</v>
      </c>
      <c r="N14" s="32">
        <f>IF(ISBLANK(M14),0,IF(ISBLANK(L13),0,IF(N13 = "D",MAX($A$5:$A$28) + 1,AT10)))</f>
        <v>7</v>
      </c>
      <c r="O14" s="216"/>
      <c r="P14" s="218"/>
      <c r="Q14" s="211"/>
      <c r="T14" s="220"/>
      <c r="U14" s="218"/>
      <c r="V14" s="211"/>
      <c r="W14" s="21"/>
      <c r="Y14" s="12">
        <f>O21</f>
        <v>29</v>
      </c>
      <c r="Z14" s="13">
        <f>P21</f>
        <v>21760</v>
      </c>
      <c r="AA14" s="8">
        <f t="shared" si="3"/>
        <v>8</v>
      </c>
      <c r="AB14" s="8">
        <f t="shared" si="4"/>
        <v>7</v>
      </c>
      <c r="AC14" s="8">
        <f t="shared" si="5"/>
        <v>8.0000699999999991</v>
      </c>
      <c r="AD14" s="24">
        <f t="shared" si="6"/>
        <v>8</v>
      </c>
      <c r="AE14" s="17">
        <f>D22</f>
        <v>4120</v>
      </c>
      <c r="AF14" s="18">
        <f>IF(D21="d",MAX($A$5:$A$28) +1,RANK(AE14,$AE$6:$AE$17,0))</f>
        <v>10</v>
      </c>
      <c r="AG14" s="8">
        <f t="shared" si="0"/>
        <v>1</v>
      </c>
      <c r="AH14" s="22">
        <f t="shared" si="7"/>
        <v>10</v>
      </c>
      <c r="AI14" s="17">
        <f>G22</f>
        <v>3200</v>
      </c>
      <c r="AJ14">
        <f>IF(F21="d",MAX($A$5:$A$28) +1,RANK(AI14,$AI$6:$AI$17,0))</f>
        <v>9</v>
      </c>
      <c r="AK14" s="8">
        <f t="shared" si="1"/>
        <v>1</v>
      </c>
      <c r="AL14" s="22">
        <f t="shared" si="8"/>
        <v>9</v>
      </c>
      <c r="AM14" s="17">
        <f>J22</f>
        <v>5900</v>
      </c>
      <c r="AN14" s="18">
        <f t="shared" si="2"/>
        <v>7</v>
      </c>
      <c r="AO14" s="8">
        <f t="shared" si="9"/>
        <v>1</v>
      </c>
      <c r="AP14" s="22">
        <f t="shared" si="10"/>
        <v>7</v>
      </c>
      <c r="AQ14" s="17">
        <f>M22</f>
        <v>8540</v>
      </c>
      <c r="AR14" s="18">
        <f>IF(M21="d",MAX($A$5:$A$28) +1,RANK(AQ14,$AQ$6:$AQ$17,0))</f>
        <v>3</v>
      </c>
      <c r="AS14" s="8">
        <f t="shared" si="11"/>
        <v>1</v>
      </c>
      <c r="AT14" s="22">
        <f>IF(AS14 &gt; 1,IF(MOD(AS14,2) = 0,(AR14*AS14+AS14-1)/AS14,(AR14*AS14+AS14)/AS14),IF(AS14=1,AR14,(AR14*AS14+AS14-1)/AS14))</f>
        <v>3</v>
      </c>
      <c r="AU14" s="11" t="e">
        <f>T21</f>
        <v>#REF!</v>
      </c>
      <c r="AV14" s="11" t="e">
        <f>U21</f>
        <v>#REF!</v>
      </c>
      <c r="AW14" t="e">
        <f t="shared" si="13"/>
        <v>#REF!</v>
      </c>
      <c r="AX14" t="e">
        <f t="shared" si="14"/>
        <v>#REF!</v>
      </c>
      <c r="AY14" t="e">
        <f t="shared" si="15"/>
        <v>#REF!</v>
      </c>
      <c r="AZ14" t="e">
        <f t="shared" si="16"/>
        <v>#REF!</v>
      </c>
    </row>
    <row r="15" spans="1:52" ht="19.5" customHeight="1" x14ac:dyDescent="0.25">
      <c r="A15" s="203">
        <v>6</v>
      </c>
      <c r="B15" s="205" t="str">
        <f>'Zoznam tímov a pretekárov'!A13</f>
        <v>Ružomberok</v>
      </c>
      <c r="C15" s="207" t="s">
        <v>122</v>
      </c>
      <c r="D15" s="208"/>
      <c r="E15" s="81"/>
      <c r="F15" s="207" t="s">
        <v>78</v>
      </c>
      <c r="G15" s="208"/>
      <c r="H15" s="81"/>
      <c r="I15" s="207" t="s">
        <v>99</v>
      </c>
      <c r="J15" s="208"/>
      <c r="K15" s="81"/>
      <c r="L15" s="207" t="s">
        <v>77</v>
      </c>
      <c r="M15" s="208"/>
      <c r="N15" s="81"/>
      <c r="O15" s="215">
        <f>SUM(E16+H16+K16+N16)</f>
        <v>34</v>
      </c>
      <c r="P15" s="217">
        <f>SUM(D16+G16+J16+M16)</f>
        <v>14280</v>
      </c>
      <c r="Q15" s="210">
        <f>AD11</f>
        <v>10</v>
      </c>
      <c r="T15" s="219" t="e">
        <f>O15+#REF!+'14 družstiev Pretek č. 2'!O15+'12 družstiev Pretek č. 3'!O15</f>
        <v>#REF!</v>
      </c>
      <c r="U15" s="217" t="e">
        <f>P15+#REF!+'14 družstiev Pretek č. 2'!P15+'12 družstiev Pretek č. 3'!P15</f>
        <v>#REF!</v>
      </c>
      <c r="V15" s="210" t="e">
        <f>AZ11</f>
        <v>#REF!</v>
      </c>
      <c r="Y15" s="12">
        <f>O23</f>
        <v>45</v>
      </c>
      <c r="Z15" s="13">
        <f>P23</f>
        <v>8340</v>
      </c>
      <c r="AA15" s="8">
        <f t="shared" si="3"/>
        <v>12</v>
      </c>
      <c r="AB15" s="8">
        <f t="shared" si="4"/>
        <v>12</v>
      </c>
      <c r="AC15" s="8">
        <f t="shared" si="5"/>
        <v>12.000120000000001</v>
      </c>
      <c r="AD15" s="24">
        <f t="shared" si="6"/>
        <v>12</v>
      </c>
      <c r="AE15" s="17">
        <f>D24</f>
        <v>3620</v>
      </c>
      <c r="AF15" s="18">
        <f>IF(D23="d",MAX($A$5:$A$28) +1,RANK(AE15,$AE$6:$AE$17,0))</f>
        <v>11</v>
      </c>
      <c r="AG15" s="8">
        <f t="shared" si="0"/>
        <v>1</v>
      </c>
      <c r="AH15" s="22">
        <f t="shared" si="7"/>
        <v>11</v>
      </c>
      <c r="AI15" s="17">
        <f>G24</f>
        <v>3120</v>
      </c>
      <c r="AJ15">
        <f>IF(F23="d",MAX($A$5:$A$28) +1,RANK(AI15,$AI$6:$AI$17,0))</f>
        <v>10</v>
      </c>
      <c r="AK15" s="8">
        <f t="shared" si="1"/>
        <v>1</v>
      </c>
      <c r="AL15" s="22">
        <f t="shared" si="8"/>
        <v>10</v>
      </c>
      <c r="AM15" s="17">
        <f>J24</f>
        <v>1060</v>
      </c>
      <c r="AN15" s="18">
        <f t="shared" si="2"/>
        <v>12</v>
      </c>
      <c r="AO15" s="8">
        <f t="shared" si="9"/>
        <v>1</v>
      </c>
      <c r="AP15" s="22">
        <f t="shared" si="10"/>
        <v>12</v>
      </c>
      <c r="AQ15" s="17">
        <f>M24</f>
        <v>540</v>
      </c>
      <c r="AR15" s="18">
        <f>IF(M23="d",MAX($A$5:$A$28) +1,RANK(AQ15,$AQ$6:$AQ$17,0))</f>
        <v>12</v>
      </c>
      <c r="AS15" s="8">
        <f t="shared" si="11"/>
        <v>1</v>
      </c>
      <c r="AT15" s="22">
        <f t="shared" si="12"/>
        <v>12</v>
      </c>
      <c r="AU15" s="11" t="e">
        <f>T23</f>
        <v>#REF!</v>
      </c>
      <c r="AV15" s="11" t="e">
        <f>U23</f>
        <v>#REF!</v>
      </c>
      <c r="AW15" t="e">
        <f t="shared" si="13"/>
        <v>#REF!</v>
      </c>
      <c r="AX15" t="e">
        <f t="shared" si="14"/>
        <v>#REF!</v>
      </c>
      <c r="AY15" t="e">
        <f t="shared" si="15"/>
        <v>#REF!</v>
      </c>
      <c r="AZ15" t="e">
        <f t="shared" si="16"/>
        <v>#REF!</v>
      </c>
    </row>
    <row r="16" spans="1:52" ht="19.5" customHeight="1" thickBot="1" x14ac:dyDescent="0.3">
      <c r="A16" s="204"/>
      <c r="B16" s="206"/>
      <c r="C16" s="27">
        <v>5</v>
      </c>
      <c r="D16" s="28">
        <v>1940</v>
      </c>
      <c r="E16" s="32">
        <f>IF(ISBLANK(D16),0,IF(ISBLANK(C15),0,IF(E15 = "D",MAX($A$5:$A$28) + 1,AH11)))</f>
        <v>12</v>
      </c>
      <c r="F16" s="27">
        <v>6</v>
      </c>
      <c r="G16" s="28">
        <v>4280</v>
      </c>
      <c r="H16" s="32">
        <f>IF(ISBLANK(G16),0,IF(ISBLANK(F15),0,IF(H15 = "D",MAX($A$5:$A$28) + 1,AL11)))</f>
        <v>6</v>
      </c>
      <c r="I16" s="27">
        <v>10</v>
      </c>
      <c r="J16" s="28">
        <v>4660</v>
      </c>
      <c r="K16" s="32">
        <f>IF(ISBLANK(J16),0,IF(ISBLANK(I15),0,IF(K15 = "D",MAX($A$5:$A$28) + 1,AP11)))</f>
        <v>8</v>
      </c>
      <c r="L16" s="27">
        <v>5</v>
      </c>
      <c r="M16" s="28">
        <v>3400</v>
      </c>
      <c r="N16" s="32">
        <f>IF(ISBLANK(M16),0,IF(ISBLANK(L15),0,IF(N15 = "D",MAX($A$5:$A$28) + 1,AT11)))</f>
        <v>8</v>
      </c>
      <c r="O16" s="216"/>
      <c r="P16" s="218"/>
      <c r="Q16" s="211"/>
      <c r="T16" s="220"/>
      <c r="U16" s="218"/>
      <c r="V16" s="211"/>
      <c r="Y16" s="12">
        <f>O25</f>
        <v>31</v>
      </c>
      <c r="Z16" s="13">
        <f>P25</f>
        <v>17680</v>
      </c>
      <c r="AA16" s="8">
        <f t="shared" si="3"/>
        <v>9</v>
      </c>
      <c r="AB16" s="8">
        <f t="shared" si="4"/>
        <v>9</v>
      </c>
      <c r="AC16" s="8">
        <f t="shared" si="5"/>
        <v>9.0000900000000001</v>
      </c>
      <c r="AD16" s="24">
        <f t="shared" si="6"/>
        <v>9</v>
      </c>
      <c r="AE16" s="17">
        <f>D26</f>
        <v>5520</v>
      </c>
      <c r="AF16" s="18">
        <f>IF(D25="d",MAX($A$5:$A$28) +1,RANK(AE16,$AE$6:$AE$17,0))</f>
        <v>9</v>
      </c>
      <c r="AG16" s="8">
        <f t="shared" si="0"/>
        <v>1</v>
      </c>
      <c r="AH16" s="22">
        <f t="shared" si="7"/>
        <v>9</v>
      </c>
      <c r="AI16" s="17">
        <f>G26</f>
        <v>4000</v>
      </c>
      <c r="AJ16">
        <f>IF(F25="d",MAX($A$5:$A$28) +1,RANK(AI16,$AI$6:$AI$17,0))</f>
        <v>7</v>
      </c>
      <c r="AK16" s="8">
        <f t="shared" si="1"/>
        <v>1</v>
      </c>
      <c r="AL16" s="22">
        <f t="shared" si="8"/>
        <v>7</v>
      </c>
      <c r="AM16" s="17">
        <f>J26</f>
        <v>2520</v>
      </c>
      <c r="AN16" s="18">
        <f t="shared" si="2"/>
        <v>9</v>
      </c>
      <c r="AO16" s="8">
        <f t="shared" si="9"/>
        <v>1</v>
      </c>
      <c r="AP16" s="22">
        <f t="shared" si="10"/>
        <v>9</v>
      </c>
      <c r="AQ16" s="17">
        <f>M26</f>
        <v>5640</v>
      </c>
      <c r="AR16" s="18">
        <f>IF(M25="d",MAX($A$5:$A$28) +1,RANK(AQ16,$AQ$6:$AQ$17,0))</f>
        <v>6</v>
      </c>
      <c r="AS16" s="8">
        <f t="shared" si="11"/>
        <v>1</v>
      </c>
      <c r="AT16" s="22">
        <f t="shared" si="12"/>
        <v>6</v>
      </c>
      <c r="AU16" s="11" t="e">
        <f>T25</f>
        <v>#REF!</v>
      </c>
      <c r="AV16" s="11" t="e">
        <f>U25</f>
        <v>#REF!</v>
      </c>
      <c r="AW16" t="e">
        <f t="shared" si="13"/>
        <v>#REF!</v>
      </c>
      <c r="AX16" t="e">
        <f t="shared" si="14"/>
        <v>#REF!</v>
      </c>
      <c r="AY16" t="e">
        <f t="shared" si="15"/>
        <v>#REF!</v>
      </c>
      <c r="AZ16" t="e">
        <f t="shared" si="16"/>
        <v>#REF!</v>
      </c>
    </row>
    <row r="17" spans="1:52" ht="19.5" customHeight="1" thickBot="1" x14ac:dyDescent="0.3">
      <c r="A17" s="221">
        <v>7</v>
      </c>
      <c r="B17" s="205" t="str">
        <f>'Zoznam tímov a pretekárov'!A15</f>
        <v>Sabinov</v>
      </c>
      <c r="C17" s="207" t="s">
        <v>83</v>
      </c>
      <c r="D17" s="208"/>
      <c r="E17" s="81"/>
      <c r="F17" s="207" t="s">
        <v>123</v>
      </c>
      <c r="G17" s="208"/>
      <c r="H17" s="81"/>
      <c r="I17" s="207" t="s">
        <v>82</v>
      </c>
      <c r="J17" s="208"/>
      <c r="K17" s="81"/>
      <c r="L17" s="207" t="s">
        <v>80</v>
      </c>
      <c r="M17" s="208"/>
      <c r="N17" s="81"/>
      <c r="O17" s="215">
        <f>SUM(E18+H18+K18+N18)</f>
        <v>36</v>
      </c>
      <c r="P17" s="217">
        <f>SUM(D18+G18+J18+M18)</f>
        <v>16360</v>
      </c>
      <c r="Q17" s="210">
        <f>AD12</f>
        <v>11</v>
      </c>
      <c r="T17" s="219" t="e">
        <f>O17+#REF!+'14 družstiev Pretek č. 2'!O17+'12 družstiev Pretek č. 3'!O17</f>
        <v>#REF!</v>
      </c>
      <c r="U17" s="217" t="e">
        <f>P17+#REF!+'14 družstiev Pretek č. 2'!P17+'12 družstiev Pretek č. 3'!P17</f>
        <v>#REF!</v>
      </c>
      <c r="V17" s="210" t="e">
        <f>AZ12</f>
        <v>#REF!</v>
      </c>
      <c r="Y17" s="14">
        <f>O27</f>
        <v>20</v>
      </c>
      <c r="Z17" s="15">
        <f>P27</f>
        <v>25000</v>
      </c>
      <c r="AA17" s="16">
        <f t="shared" si="3"/>
        <v>5</v>
      </c>
      <c r="AB17" s="16">
        <f t="shared" si="4"/>
        <v>5</v>
      </c>
      <c r="AC17" s="16">
        <f t="shared" si="5"/>
        <v>5.0000499999999999</v>
      </c>
      <c r="AD17" s="25">
        <f t="shared" si="6"/>
        <v>5</v>
      </c>
      <c r="AE17" s="19">
        <f>D28</f>
        <v>8400</v>
      </c>
      <c r="AF17" s="18">
        <f>IF(D27="d",MAX($A$5:$A$28) +1,RANK(AE17,$AE$6:$AE$17,0))</f>
        <v>5</v>
      </c>
      <c r="AG17" s="16">
        <f t="shared" si="0"/>
        <v>1</v>
      </c>
      <c r="AH17" s="23">
        <f t="shared" si="7"/>
        <v>5</v>
      </c>
      <c r="AI17" s="19">
        <f>G28</f>
        <v>6000</v>
      </c>
      <c r="AJ17" s="20">
        <f>IF(F27="d",MAX($A$5:$A$28) +1,RANK(AI17,$AI$6:$AI$17,0))</f>
        <v>3</v>
      </c>
      <c r="AK17" s="16">
        <f t="shared" si="1"/>
        <v>1</v>
      </c>
      <c r="AL17" s="23">
        <f t="shared" si="8"/>
        <v>3</v>
      </c>
      <c r="AM17" s="19">
        <f>J28</f>
        <v>1080</v>
      </c>
      <c r="AN17" s="18">
        <f t="shared" si="2"/>
        <v>11</v>
      </c>
      <c r="AO17" s="16">
        <f t="shared" si="9"/>
        <v>1</v>
      </c>
      <c r="AP17" s="23">
        <f t="shared" si="10"/>
        <v>11</v>
      </c>
      <c r="AQ17" s="19">
        <f>M28</f>
        <v>9520</v>
      </c>
      <c r="AR17" s="18">
        <f>IF(M27="d",MAX($A$5:$A$28) +1,RANK(AQ17,$AQ$6:$AQ$17,0))</f>
        <v>1</v>
      </c>
      <c r="AS17" s="16">
        <f t="shared" si="11"/>
        <v>1</v>
      </c>
      <c r="AT17" s="23">
        <f t="shared" si="12"/>
        <v>1</v>
      </c>
      <c r="AU17" s="11" t="e">
        <f>T27</f>
        <v>#REF!</v>
      </c>
      <c r="AV17" s="11" t="e">
        <f>U27</f>
        <v>#REF!</v>
      </c>
      <c r="AW17" t="e">
        <f t="shared" si="13"/>
        <v>#REF!</v>
      </c>
      <c r="AX17" t="e">
        <f t="shared" si="14"/>
        <v>#REF!</v>
      </c>
      <c r="AY17" t="e">
        <f t="shared" si="15"/>
        <v>#REF!</v>
      </c>
      <c r="AZ17" t="e">
        <f t="shared" si="16"/>
        <v>#REF!</v>
      </c>
    </row>
    <row r="18" spans="1:52" ht="19.5" customHeight="1" thickBot="1" x14ac:dyDescent="0.3">
      <c r="A18" s="221"/>
      <c r="B18" s="206"/>
      <c r="C18" s="27">
        <v>11</v>
      </c>
      <c r="D18" s="28">
        <v>5580</v>
      </c>
      <c r="E18" s="32">
        <f>IF(ISBLANK(D18),0,IF(ISBLANK(C17),0,IF(E17 = "D",MAX($A$5:$A$28) + 1,AH12)))</f>
        <v>8</v>
      </c>
      <c r="F18" s="27">
        <v>4</v>
      </c>
      <c r="G18" s="28">
        <v>2660</v>
      </c>
      <c r="H18" s="32">
        <f>IF(ISBLANK(G18),0,IF(ISBLANK(F17),0,IF(H17 = "D",MAX($A$5:$A$28) + 1,AL12)))</f>
        <v>12</v>
      </c>
      <c r="I18" s="27">
        <v>5</v>
      </c>
      <c r="J18" s="28">
        <v>6680</v>
      </c>
      <c r="K18" s="32">
        <f>IF(ISBLANK(J18),0,IF(ISBLANK(I17),0,IF(K17 = "D",MAX($A$5:$A$28) + 1,AP12)))</f>
        <v>5</v>
      </c>
      <c r="L18" s="27">
        <v>4</v>
      </c>
      <c r="M18" s="28">
        <v>1440</v>
      </c>
      <c r="N18" s="32">
        <f>IF(ISBLANK(M18),0,IF(ISBLANK(L17),0,IF(N17 = "D",MAX($A$5:$A$28) + 1,AT12)))</f>
        <v>11</v>
      </c>
      <c r="O18" s="216"/>
      <c r="P18" s="218"/>
      <c r="Q18" s="211"/>
      <c r="T18" s="220"/>
      <c r="U18" s="218"/>
      <c r="V18" s="211"/>
      <c r="AF18" s="10"/>
      <c r="AJ18" s="29"/>
      <c r="AK18" s="30"/>
      <c r="AL18" s="31"/>
    </row>
    <row r="19" spans="1:52" ht="19.5" customHeight="1" thickBot="1" x14ac:dyDescent="0.3">
      <c r="A19" s="203">
        <v>8</v>
      </c>
      <c r="B19" s="205" t="str">
        <f>'Zoznam tímov a pretekárov'!A17</f>
        <v>Spišská Nová Ves                      Spiš fish</v>
      </c>
      <c r="C19" s="207" t="s">
        <v>84</v>
      </c>
      <c r="D19" s="208"/>
      <c r="E19" s="81"/>
      <c r="F19" s="207" t="s">
        <v>86</v>
      </c>
      <c r="G19" s="208"/>
      <c r="H19" s="81"/>
      <c r="I19" s="207" t="s">
        <v>108</v>
      </c>
      <c r="J19" s="208"/>
      <c r="K19" s="81"/>
      <c r="L19" s="207" t="s">
        <v>85</v>
      </c>
      <c r="M19" s="208"/>
      <c r="N19" s="81"/>
      <c r="O19" s="215">
        <f>SUM(E20+H20+K20+N20)</f>
        <v>15</v>
      </c>
      <c r="P19" s="217">
        <f>SUM(D20+G20+J20+M20)</f>
        <v>29700</v>
      </c>
      <c r="Q19" s="210">
        <f>AD13</f>
        <v>2</v>
      </c>
      <c r="T19" s="219" t="e">
        <f>O19+#REF!+'14 družstiev Pretek č. 2'!O19+'12 družstiev Pretek č. 3'!O19</f>
        <v>#REF!</v>
      </c>
      <c r="U19" s="217" t="e">
        <f>P19+#REF!+'14 družstiev Pretek č. 2'!P19+'12 družstiev Pretek č. 3'!P19</f>
        <v>#REF!</v>
      </c>
      <c r="V19" s="210" t="e">
        <f>AZ13</f>
        <v>#REF!</v>
      </c>
      <c r="AF19" s="10"/>
      <c r="AP19" s="21" t="s">
        <v>26</v>
      </c>
      <c r="AQ19" s="9" t="str">
        <f>IF(C5 = "D","0"," ")</f>
        <v xml:space="preserve"> </v>
      </c>
    </row>
    <row r="20" spans="1:52" ht="19.5" customHeight="1" thickBot="1" x14ac:dyDescent="0.3">
      <c r="A20" s="204"/>
      <c r="B20" s="206"/>
      <c r="C20" s="27">
        <v>3</v>
      </c>
      <c r="D20" s="28">
        <v>9780</v>
      </c>
      <c r="E20" s="32">
        <f>IF(ISBLANK(D20),0,IF(ISBLANK(C19),0,IF(E19 = "D",MAX($A$5:$A$28) + 1,AH13)))</f>
        <v>3</v>
      </c>
      <c r="F20" s="27">
        <v>9</v>
      </c>
      <c r="G20" s="28">
        <v>5160</v>
      </c>
      <c r="H20" s="32">
        <f>IF(ISBLANK(G20),0,IF(ISBLANK(F19),0,IF(H19 = "D",MAX($A$5:$A$28) + 1,AL13)))</f>
        <v>4</v>
      </c>
      <c r="I20" s="27">
        <v>9</v>
      </c>
      <c r="J20" s="28">
        <v>7320</v>
      </c>
      <c r="K20" s="32">
        <f>IF(ISBLANK(J20),0,IF(ISBLANK(I19),0,IF(K19 = "D",MAX($A$5:$A$28) + 1,AP13)))</f>
        <v>4</v>
      </c>
      <c r="L20" s="27">
        <v>8</v>
      </c>
      <c r="M20" s="28">
        <v>7440</v>
      </c>
      <c r="N20" s="32">
        <f>IF(ISBLANK(M20),0,IF(ISBLANK(L19),0,IF(N19 = "D",MAX($A$5:$A$28) + 1,AT13)))</f>
        <v>4</v>
      </c>
      <c r="O20" s="216"/>
      <c r="P20" s="218"/>
      <c r="Q20" s="211"/>
      <c r="T20" s="220"/>
      <c r="U20" s="218"/>
      <c r="V20" s="211"/>
      <c r="AF20" s="10"/>
      <c r="AP20" s="21" t="s">
        <v>27</v>
      </c>
    </row>
    <row r="21" spans="1:52" ht="19.5" customHeight="1" x14ac:dyDescent="0.25">
      <c r="A21" s="203">
        <v>9</v>
      </c>
      <c r="B21" s="205" t="str">
        <f>'Zoznam tímov a pretekárov'!A19</f>
        <v>Šaľa                            Maver</v>
      </c>
      <c r="C21" s="207" t="s">
        <v>54</v>
      </c>
      <c r="D21" s="208"/>
      <c r="E21" s="81"/>
      <c r="F21" s="207" t="s">
        <v>55</v>
      </c>
      <c r="G21" s="208"/>
      <c r="H21" s="81"/>
      <c r="I21" s="207" t="s">
        <v>53</v>
      </c>
      <c r="J21" s="208"/>
      <c r="K21" s="81"/>
      <c r="L21" s="207" t="s">
        <v>52</v>
      </c>
      <c r="M21" s="208"/>
      <c r="N21" s="81"/>
      <c r="O21" s="215">
        <f>SUM(E22+H22+K22+N22)</f>
        <v>29</v>
      </c>
      <c r="P21" s="217">
        <f>SUM(D22+G22+J22+M22)</f>
        <v>21760</v>
      </c>
      <c r="Q21" s="210">
        <f>AD14</f>
        <v>8</v>
      </c>
      <c r="T21" s="219" t="e">
        <f>O21+#REF!+'14 družstiev Pretek č. 2'!O21+'12 družstiev Pretek č. 3'!O21</f>
        <v>#REF!</v>
      </c>
      <c r="U21" s="217" t="e">
        <f>P21+#REF!+'14 družstiev Pretek č. 2'!P21+'12 družstiev Pretek č. 3'!P21</f>
        <v>#REF!</v>
      </c>
      <c r="V21" s="210" t="e">
        <f>AZ14</f>
        <v>#REF!</v>
      </c>
      <c r="AF21" s="10"/>
    </row>
    <row r="22" spans="1:52" ht="19.5" customHeight="1" thickBot="1" x14ac:dyDescent="0.3">
      <c r="A22" s="204"/>
      <c r="B22" s="206"/>
      <c r="C22" s="27">
        <v>6</v>
      </c>
      <c r="D22" s="28">
        <v>4120</v>
      </c>
      <c r="E22" s="32">
        <f>IF(ISBLANK(D22),0,IF(ISBLANK(C21),0,IF(E21 = "D",MAX($A$5:$A$28) + 1,AH14)))</f>
        <v>10</v>
      </c>
      <c r="F22" s="27">
        <v>3</v>
      </c>
      <c r="G22" s="28">
        <v>3200</v>
      </c>
      <c r="H22" s="32">
        <f>IF(ISBLANK(G22),0,IF(ISBLANK(F21),0,IF(H21 = "D",MAX($A$5:$A$28) + 1,AL14)))</f>
        <v>9</v>
      </c>
      <c r="I22" s="27">
        <v>11</v>
      </c>
      <c r="J22" s="28">
        <v>5900</v>
      </c>
      <c r="K22" s="32">
        <f>IF(ISBLANK(J22),0,IF(ISBLANK(I21),0,IF(K21 = "D",MAX($A$5:$A$28) + 1,AP14)))</f>
        <v>7</v>
      </c>
      <c r="L22" s="27">
        <v>1</v>
      </c>
      <c r="M22" s="28">
        <v>8540</v>
      </c>
      <c r="N22" s="32">
        <f>IF(ISBLANK(M22),0,IF(ISBLANK(L21),0,IF(N21 = "D",MAX($A$5:$A$28) + 1,AT14)))</f>
        <v>3</v>
      </c>
      <c r="O22" s="216"/>
      <c r="P22" s="218"/>
      <c r="Q22" s="211"/>
      <c r="T22" s="220"/>
      <c r="U22" s="218"/>
      <c r="V22" s="211"/>
      <c r="AF22" s="10"/>
    </row>
    <row r="23" spans="1:52" ht="19.5" customHeight="1" x14ac:dyDescent="0.25">
      <c r="A23" s="221">
        <v>10</v>
      </c>
      <c r="B23" s="205" t="str">
        <f>'Zoznam tímov a pretekárov'!A21</f>
        <v>Veľké Kapušany         Maros Mix Tubertíny</v>
      </c>
      <c r="C23" s="207" t="s">
        <v>89</v>
      </c>
      <c r="D23" s="208"/>
      <c r="E23" s="81"/>
      <c r="F23" s="207" t="s">
        <v>87</v>
      </c>
      <c r="G23" s="208"/>
      <c r="H23" s="81"/>
      <c r="I23" s="207" t="s">
        <v>88</v>
      </c>
      <c r="J23" s="208"/>
      <c r="K23" s="81"/>
      <c r="L23" s="207" t="s">
        <v>90</v>
      </c>
      <c r="M23" s="208"/>
      <c r="N23" s="81"/>
      <c r="O23" s="215">
        <f>SUM(E24+H24+K24+N24)</f>
        <v>45</v>
      </c>
      <c r="P23" s="217">
        <f>SUM(D24+G24+J24+M24)</f>
        <v>8340</v>
      </c>
      <c r="Q23" s="210">
        <f>AD15</f>
        <v>12</v>
      </c>
      <c r="T23" s="219" t="e">
        <f>O23+#REF!+'14 družstiev Pretek č. 2'!O23+'12 družstiev Pretek č. 3'!O23</f>
        <v>#REF!</v>
      </c>
      <c r="U23" s="217" t="e">
        <f>P23+#REF!+'14 družstiev Pretek č. 2'!P23+'12 družstiev Pretek č. 3'!P23</f>
        <v>#REF!</v>
      </c>
      <c r="V23" s="210" t="e">
        <f>AZ15</f>
        <v>#REF!</v>
      </c>
      <c r="AF23" s="10"/>
    </row>
    <row r="24" spans="1:52" ht="19.5" customHeight="1" thickBot="1" x14ac:dyDescent="0.3">
      <c r="A24" s="221"/>
      <c r="B24" s="206"/>
      <c r="C24" s="27">
        <v>10</v>
      </c>
      <c r="D24" s="28">
        <v>3620</v>
      </c>
      <c r="E24" s="32">
        <f>IF(ISBLANK(D24),0,IF(ISBLANK(C23),0,IF(E23 = "D",MAX($A$5:$A$28) + 1,AH15)))</f>
        <v>11</v>
      </c>
      <c r="F24" s="27">
        <v>10</v>
      </c>
      <c r="G24" s="28">
        <v>3120</v>
      </c>
      <c r="H24" s="32">
        <f>IF(ISBLANK(G24),0,IF(ISBLANK(F23),0,IF(H23 = "D",MAX($A$5:$A$28) + 1,AL15)))</f>
        <v>10</v>
      </c>
      <c r="I24" s="27">
        <v>2</v>
      </c>
      <c r="J24" s="28">
        <v>1060</v>
      </c>
      <c r="K24" s="32">
        <f>IF(ISBLANK(J24),0,IF(ISBLANK(I23),0,IF(K23 = "D",MAX($A$5:$A$28) + 1,AP15)))</f>
        <v>12</v>
      </c>
      <c r="L24" s="27">
        <v>2</v>
      </c>
      <c r="M24" s="28">
        <v>540</v>
      </c>
      <c r="N24" s="32">
        <f>IF(ISBLANK(M24),0,IF(ISBLANK(L23),0,IF(N23 = "D",MAX($A$5:$A$28) + 1,AT15)))</f>
        <v>12</v>
      </c>
      <c r="O24" s="216"/>
      <c r="P24" s="218"/>
      <c r="Q24" s="211"/>
      <c r="T24" s="220"/>
      <c r="U24" s="218"/>
      <c r="V24" s="211"/>
      <c r="AF24" s="10"/>
    </row>
    <row r="25" spans="1:52" ht="19.5" customHeight="1" x14ac:dyDescent="0.25">
      <c r="A25" s="203">
        <v>11</v>
      </c>
      <c r="B25" s="205" t="str">
        <f>'Zoznam tímov a pretekárov'!A23</f>
        <v>Veľký Krtíš</v>
      </c>
      <c r="C25" s="207" t="s">
        <v>92</v>
      </c>
      <c r="D25" s="208"/>
      <c r="E25" s="81"/>
      <c r="F25" s="207" t="s">
        <v>56</v>
      </c>
      <c r="G25" s="208"/>
      <c r="H25" s="81"/>
      <c r="I25" s="207" t="s">
        <v>93</v>
      </c>
      <c r="J25" s="208"/>
      <c r="K25" s="81"/>
      <c r="L25" s="207" t="s">
        <v>91</v>
      </c>
      <c r="M25" s="208"/>
      <c r="N25" s="81"/>
      <c r="O25" s="215">
        <f>SUM(E26+H26+K26+N26)</f>
        <v>31</v>
      </c>
      <c r="P25" s="217">
        <f>SUM(D26+G26+J26+M26)</f>
        <v>17680</v>
      </c>
      <c r="Q25" s="210">
        <f>AD16</f>
        <v>9</v>
      </c>
      <c r="T25" s="219" t="e">
        <f>O25+#REF!+'14 družstiev Pretek č. 2'!O25+'12 družstiev Pretek č. 3'!O25</f>
        <v>#REF!</v>
      </c>
      <c r="U25" s="217" t="e">
        <f>P25+#REF!+'14 družstiev Pretek č. 2'!P25+'12 družstiev Pretek č. 3'!P25</f>
        <v>#REF!</v>
      </c>
      <c r="V25" s="210" t="e">
        <f>AZ16</f>
        <v>#REF!</v>
      </c>
      <c r="AF25" s="10"/>
    </row>
    <row r="26" spans="1:52" ht="19.5" customHeight="1" thickBot="1" x14ac:dyDescent="0.3">
      <c r="A26" s="204"/>
      <c r="B26" s="206"/>
      <c r="C26" s="27">
        <v>4</v>
      </c>
      <c r="D26" s="28">
        <v>5520</v>
      </c>
      <c r="E26" s="32">
        <f>IF(ISBLANK(D26),0,IF(ISBLANK(C25),0,IF(E25 = "D",MAX($A$5:$A$28) + 1,AH16)))</f>
        <v>9</v>
      </c>
      <c r="F26" s="27">
        <v>11</v>
      </c>
      <c r="G26" s="28">
        <v>4000</v>
      </c>
      <c r="H26" s="32">
        <f>IF(ISBLANK(G26),0,IF(ISBLANK(F25),0,IF(H25 = "D",MAX($A$5:$A$28) + 1,AL16)))</f>
        <v>7</v>
      </c>
      <c r="I26" s="27">
        <v>3</v>
      </c>
      <c r="J26" s="28">
        <v>2520</v>
      </c>
      <c r="K26" s="32">
        <f>IF(ISBLANK(J26),0,IF(ISBLANK(I25),0,IF(K25 = "D",MAX($A$5:$A$28) + 1,AP16)))</f>
        <v>9</v>
      </c>
      <c r="L26" s="27">
        <v>11</v>
      </c>
      <c r="M26" s="28">
        <v>5640</v>
      </c>
      <c r="N26" s="32">
        <f>IF(ISBLANK(M26),0,IF(ISBLANK(L25),0,IF(N25 = "D",MAX($A$5:$A$28) + 1,AT16)))</f>
        <v>6</v>
      </c>
      <c r="O26" s="216"/>
      <c r="P26" s="218"/>
      <c r="Q26" s="211"/>
      <c r="T26" s="220"/>
      <c r="U26" s="218"/>
      <c r="V26" s="211"/>
      <c r="AF26" s="10"/>
    </row>
    <row r="27" spans="1:52" ht="19.5" customHeight="1" x14ac:dyDescent="0.25">
      <c r="A27" s="203">
        <v>12</v>
      </c>
      <c r="B27" s="205" t="str">
        <f>'Zoznam tímov a pretekárov'!A25</f>
        <v xml:space="preserve">Zvolen </v>
      </c>
      <c r="C27" s="207" t="s">
        <v>95</v>
      </c>
      <c r="D27" s="208"/>
      <c r="E27" s="81"/>
      <c r="F27" s="207" t="s">
        <v>94</v>
      </c>
      <c r="G27" s="208"/>
      <c r="H27" s="81"/>
      <c r="I27" s="207" t="s">
        <v>96</v>
      </c>
      <c r="J27" s="208"/>
      <c r="K27" s="81"/>
      <c r="L27" s="207" t="s">
        <v>98</v>
      </c>
      <c r="M27" s="208"/>
      <c r="N27" s="81"/>
      <c r="O27" s="215">
        <f>SUM(E28+H28+K28+N28)</f>
        <v>20</v>
      </c>
      <c r="P27" s="217">
        <f>SUM(D28+G28+J28+M28)</f>
        <v>25000</v>
      </c>
      <c r="Q27" s="210">
        <f>AD17</f>
        <v>5</v>
      </c>
      <c r="T27" s="219" t="e">
        <f>O27+#REF!+'14 družstiev Pretek č. 2'!O27+'12 družstiev Pretek č. 3'!O27</f>
        <v>#REF!</v>
      </c>
      <c r="U27" s="217" t="e">
        <f>P27+#REF!+'14 družstiev Pretek č. 2'!P27+'12 družstiev Pretek č. 3'!P27</f>
        <v>#REF!</v>
      </c>
      <c r="V27" s="210" t="e">
        <f>AZ17</f>
        <v>#REF!</v>
      </c>
      <c r="AF27" s="10"/>
    </row>
    <row r="28" spans="1:52" ht="19.5" customHeight="1" thickBot="1" x14ac:dyDescent="0.3">
      <c r="A28" s="204"/>
      <c r="B28" s="206"/>
      <c r="C28" s="27">
        <v>7</v>
      </c>
      <c r="D28" s="28">
        <v>8400</v>
      </c>
      <c r="E28" s="32">
        <f>IF(ISBLANK(D28),0,IF(ISBLANK(C27),0,IF(E27 = "D",MAX($A$5:$A$28) + 1,AH17)))</f>
        <v>5</v>
      </c>
      <c r="F28" s="27">
        <v>2</v>
      </c>
      <c r="G28" s="28">
        <v>6000</v>
      </c>
      <c r="H28" s="32">
        <f>IF(ISBLANK(G28),0,IF(ISBLANK(F27),0,IF(H27 = "D",MAX($A$5:$A$28) + 1,AL17)))</f>
        <v>3</v>
      </c>
      <c r="I28" s="27">
        <v>7</v>
      </c>
      <c r="J28" s="28">
        <v>1080</v>
      </c>
      <c r="K28" s="32">
        <f>IF(ISBLANK(J28),0,IF(ISBLANK(I27),0,IF(K27 = "D",MAX($A$5:$A$28) + 1,AP17)))</f>
        <v>11</v>
      </c>
      <c r="L28" s="27">
        <v>9</v>
      </c>
      <c r="M28" s="28">
        <v>9520</v>
      </c>
      <c r="N28" s="32">
        <f>IF(ISBLANK(M28),0,IF(ISBLANK(L27),0,IF(N27 = "D",MAX($A$5:$A$28) + 1,AT17)))</f>
        <v>1</v>
      </c>
      <c r="O28" s="216"/>
      <c r="P28" s="218"/>
      <c r="Q28" s="211"/>
      <c r="T28" s="220"/>
      <c r="U28" s="218"/>
      <c r="V28" s="211"/>
      <c r="AF28" s="10"/>
    </row>
    <row r="29" spans="1:52" ht="27.9" customHeight="1" x14ac:dyDescent="0.3">
      <c r="A29" s="222" t="s">
        <v>106</v>
      </c>
      <c r="B29" s="222"/>
      <c r="C29" s="222"/>
      <c r="D29" s="222"/>
      <c r="E29" s="222"/>
      <c r="F29" s="222"/>
      <c r="G29" s="222"/>
      <c r="H29" s="222"/>
      <c r="I29" s="222"/>
      <c r="J29" s="222"/>
      <c r="K29" s="222"/>
      <c r="L29" s="222"/>
      <c r="M29" s="222"/>
      <c r="N29" s="222"/>
      <c r="O29" s="222"/>
      <c r="P29" s="222"/>
      <c r="Q29" s="222"/>
    </row>
  </sheetData>
  <sheetProtection selectLockedCells="1"/>
  <mergeCells count="197">
    <mergeCell ref="A29:Q29"/>
    <mergeCell ref="O27:O28"/>
    <mergeCell ref="P27:P28"/>
    <mergeCell ref="Q27:Q28"/>
    <mergeCell ref="T27:T28"/>
    <mergeCell ref="U27:U28"/>
    <mergeCell ref="V27:V28"/>
    <mergeCell ref="A27:A28"/>
    <mergeCell ref="B27:B28"/>
    <mergeCell ref="C27:D27"/>
    <mergeCell ref="F27:G27"/>
    <mergeCell ref="I27:J27"/>
    <mergeCell ref="L27:M27"/>
    <mergeCell ref="O25:O26"/>
    <mergeCell ref="P25:P26"/>
    <mergeCell ref="Q25:Q26"/>
    <mergeCell ref="T25:T26"/>
    <mergeCell ref="U25:U26"/>
    <mergeCell ref="V25:V26"/>
    <mergeCell ref="A25:A26"/>
    <mergeCell ref="B25:B26"/>
    <mergeCell ref="C25:D25"/>
    <mergeCell ref="F25:G25"/>
    <mergeCell ref="I25:J25"/>
    <mergeCell ref="L25:M25"/>
    <mergeCell ref="O23:O24"/>
    <mergeCell ref="P23:P24"/>
    <mergeCell ref="Q23:Q24"/>
    <mergeCell ref="T23:T24"/>
    <mergeCell ref="U23:U24"/>
    <mergeCell ref="V23:V24"/>
    <mergeCell ref="A23:A24"/>
    <mergeCell ref="B23:B24"/>
    <mergeCell ref="C23:D23"/>
    <mergeCell ref="F23:G23"/>
    <mergeCell ref="I23:J23"/>
    <mergeCell ref="L23:M23"/>
    <mergeCell ref="O21:O22"/>
    <mergeCell ref="P21:P22"/>
    <mergeCell ref="Q21:Q22"/>
    <mergeCell ref="T21:T22"/>
    <mergeCell ref="U21:U22"/>
    <mergeCell ref="V21:V22"/>
    <mergeCell ref="A21:A22"/>
    <mergeCell ref="B21:B22"/>
    <mergeCell ref="C21:D21"/>
    <mergeCell ref="F21:G21"/>
    <mergeCell ref="I21:J21"/>
    <mergeCell ref="L21:M21"/>
    <mergeCell ref="O19:O20"/>
    <mergeCell ref="P19:P20"/>
    <mergeCell ref="Q19:Q20"/>
    <mergeCell ref="T19:T20"/>
    <mergeCell ref="U19:U20"/>
    <mergeCell ref="V19:V20"/>
    <mergeCell ref="A19:A20"/>
    <mergeCell ref="B19:B20"/>
    <mergeCell ref="C19:D19"/>
    <mergeCell ref="F19:G19"/>
    <mergeCell ref="I19:J19"/>
    <mergeCell ref="L19:M19"/>
    <mergeCell ref="O17:O18"/>
    <mergeCell ref="P17:P18"/>
    <mergeCell ref="Q17:Q18"/>
    <mergeCell ref="T17:T18"/>
    <mergeCell ref="U17:U18"/>
    <mergeCell ref="V17:V18"/>
    <mergeCell ref="A17:A18"/>
    <mergeCell ref="B17:B18"/>
    <mergeCell ref="C17:D17"/>
    <mergeCell ref="F17:G17"/>
    <mergeCell ref="I17:J17"/>
    <mergeCell ref="L17:M17"/>
    <mergeCell ref="O15:O16"/>
    <mergeCell ref="P15:P16"/>
    <mergeCell ref="Q15:Q16"/>
    <mergeCell ref="T15:T16"/>
    <mergeCell ref="U15:U16"/>
    <mergeCell ref="V15:V16"/>
    <mergeCell ref="A15:A16"/>
    <mergeCell ref="B15:B16"/>
    <mergeCell ref="C15:D15"/>
    <mergeCell ref="F15:G15"/>
    <mergeCell ref="I15:J15"/>
    <mergeCell ref="L15:M15"/>
    <mergeCell ref="O13:O14"/>
    <mergeCell ref="P13:P14"/>
    <mergeCell ref="Q13:Q14"/>
    <mergeCell ref="T13:T14"/>
    <mergeCell ref="U13:U14"/>
    <mergeCell ref="V13:V14"/>
    <mergeCell ref="A13:A14"/>
    <mergeCell ref="B13:B14"/>
    <mergeCell ref="C13:D13"/>
    <mergeCell ref="F13:G13"/>
    <mergeCell ref="I13:J13"/>
    <mergeCell ref="L13:M13"/>
    <mergeCell ref="O11:O12"/>
    <mergeCell ref="P11:P12"/>
    <mergeCell ref="Q11:Q12"/>
    <mergeCell ref="T11:T12"/>
    <mergeCell ref="U11:U12"/>
    <mergeCell ref="V11:V12"/>
    <mergeCell ref="A11:A12"/>
    <mergeCell ref="B11:B12"/>
    <mergeCell ref="C11:D11"/>
    <mergeCell ref="F11:G11"/>
    <mergeCell ref="I11:J11"/>
    <mergeCell ref="L11:M11"/>
    <mergeCell ref="O9:O10"/>
    <mergeCell ref="P9:P10"/>
    <mergeCell ref="Q9:Q10"/>
    <mergeCell ref="T9:T10"/>
    <mergeCell ref="U9:U10"/>
    <mergeCell ref="V9:V10"/>
    <mergeCell ref="A9:A10"/>
    <mergeCell ref="B9:B10"/>
    <mergeCell ref="C9:D9"/>
    <mergeCell ref="F9:G9"/>
    <mergeCell ref="I9:J9"/>
    <mergeCell ref="L9:M9"/>
    <mergeCell ref="O7:O8"/>
    <mergeCell ref="P7:P8"/>
    <mergeCell ref="Q7:Q8"/>
    <mergeCell ref="T7:T8"/>
    <mergeCell ref="U7:U8"/>
    <mergeCell ref="V7:V8"/>
    <mergeCell ref="A7:A8"/>
    <mergeCell ref="B7:B8"/>
    <mergeCell ref="C7:D7"/>
    <mergeCell ref="F7:G7"/>
    <mergeCell ref="I7:J7"/>
    <mergeCell ref="L7:M7"/>
    <mergeCell ref="V5:V6"/>
    <mergeCell ref="Y5:AD5"/>
    <mergeCell ref="AE5:AH5"/>
    <mergeCell ref="AI5:AL5"/>
    <mergeCell ref="AM5:AP5"/>
    <mergeCell ref="AQ5:AT5"/>
    <mergeCell ref="L5:M5"/>
    <mergeCell ref="O5:O6"/>
    <mergeCell ref="P5:P6"/>
    <mergeCell ref="Q5:Q6"/>
    <mergeCell ref="T5:T6"/>
    <mergeCell ref="U5:U6"/>
    <mergeCell ref="AV2:AV4"/>
    <mergeCell ref="C3:E3"/>
    <mergeCell ref="F3:H3"/>
    <mergeCell ref="I3:K3"/>
    <mergeCell ref="L3:N3"/>
    <mergeCell ref="A5:A6"/>
    <mergeCell ref="B5:B6"/>
    <mergeCell ref="C5:D5"/>
    <mergeCell ref="F5:G5"/>
    <mergeCell ref="I5:J5"/>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AF2:AF4"/>
    <mergeCell ref="AG2:AG4"/>
    <mergeCell ref="AH2:AH4"/>
    <mergeCell ref="AI2:AI4"/>
    <mergeCell ref="X2:X4"/>
    <mergeCell ref="Y2:Y4"/>
    <mergeCell ref="Z2:Z4"/>
    <mergeCell ref="AA2:AA4"/>
    <mergeCell ref="AB2:AB4"/>
    <mergeCell ref="AC2:AC4"/>
    <mergeCell ref="P2:P4"/>
    <mergeCell ref="Q2:Q4"/>
    <mergeCell ref="T2:T4"/>
    <mergeCell ref="U2:U4"/>
    <mergeCell ref="V2:V4"/>
    <mergeCell ref="W2:W4"/>
    <mergeCell ref="A1:B1"/>
    <mergeCell ref="T1:V1"/>
    <mergeCell ref="A2:A4"/>
    <mergeCell ref="B2:B4"/>
    <mergeCell ref="C2:E2"/>
    <mergeCell ref="F2:H2"/>
    <mergeCell ref="I2:K2"/>
    <mergeCell ref="L2:N2"/>
    <mergeCell ref="O2:O4"/>
    <mergeCell ref="C1:I1"/>
    <mergeCell ref="J1:M1"/>
    <mergeCell ref="N1:Q1"/>
  </mergeCells>
  <conditionalFormatting sqref="AQ19">
    <cfRule type="containsBlanks" dxfId="760" priority="58">
      <formula>LEN(TRIM(AQ19))=0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8:M28 L26:M26 L24:M24 L22:M22 L20:M20 L18:M18 L16:M16 L14:M14 L10:M10 L8:M8 L12:M12 K7:K28 N7:N28">
    <cfRule type="containsBlanks" dxfId="759" priority="5">
      <formula>LEN(TRIM(C5))=0</formula>
    </cfRule>
  </conditionalFormatting>
  <conditionalFormatting sqref="F5">
    <cfRule type="containsBlanks" dxfId="758" priority="6">
      <formula>LEN(TRIM(F5))=0</formula>
    </cfRule>
  </conditionalFormatting>
  <conditionalFormatting sqref="L5">
    <cfRule type="containsBlanks" dxfId="757" priority="7">
      <formula>LEN(TRIM(L5))=0</formula>
    </cfRule>
  </conditionalFormatting>
  <conditionalFormatting sqref="I5">
    <cfRule type="containsBlanks" dxfId="756" priority="8">
      <formula>LEN(TRIM(I5))=0</formula>
    </cfRule>
  </conditionalFormatting>
  <conditionalFormatting sqref="C7">
    <cfRule type="containsBlanks" dxfId="755" priority="9">
      <formula>LEN(TRIM(C7))=0</formula>
    </cfRule>
  </conditionalFormatting>
  <conditionalFormatting sqref="F7">
    <cfRule type="containsBlanks" dxfId="754" priority="10">
      <formula>LEN(TRIM(F7))=0</formula>
    </cfRule>
  </conditionalFormatting>
  <conditionalFormatting sqref="I7">
    <cfRule type="containsBlanks" dxfId="753" priority="11">
      <formula>LEN(TRIM(I7))=0</formula>
    </cfRule>
  </conditionalFormatting>
  <conditionalFormatting sqref="L7">
    <cfRule type="containsBlanks" dxfId="752" priority="12">
      <formula>LEN(TRIM(L7))=0</formula>
    </cfRule>
  </conditionalFormatting>
  <conditionalFormatting sqref="C9">
    <cfRule type="containsBlanks" dxfId="751" priority="13">
      <formula>LEN(TRIM(C9))=0</formula>
    </cfRule>
  </conditionalFormatting>
  <conditionalFormatting sqref="F9">
    <cfRule type="containsBlanks" dxfId="750" priority="14">
      <formula>LEN(TRIM(F9))=0</formula>
    </cfRule>
  </conditionalFormatting>
  <conditionalFormatting sqref="I9">
    <cfRule type="containsBlanks" dxfId="749" priority="15">
      <formula>LEN(TRIM(I9))=0</formula>
    </cfRule>
  </conditionalFormatting>
  <conditionalFormatting sqref="L9">
    <cfRule type="containsBlanks" dxfId="748" priority="16">
      <formula>LEN(TRIM(L9))=0</formula>
    </cfRule>
  </conditionalFormatting>
  <conditionalFormatting sqref="C11">
    <cfRule type="containsBlanks" dxfId="747" priority="17">
      <formula>LEN(TRIM(C11))=0</formula>
    </cfRule>
  </conditionalFormatting>
  <conditionalFormatting sqref="F11">
    <cfRule type="containsBlanks" dxfId="746" priority="18">
      <formula>LEN(TRIM(F11))=0</formula>
    </cfRule>
  </conditionalFormatting>
  <conditionalFormatting sqref="I11">
    <cfRule type="containsBlanks" dxfId="745" priority="19">
      <formula>LEN(TRIM(I11))=0</formula>
    </cfRule>
  </conditionalFormatting>
  <conditionalFormatting sqref="L11">
    <cfRule type="containsBlanks" dxfId="744" priority="20">
      <formula>LEN(TRIM(L11))=0</formula>
    </cfRule>
  </conditionalFormatting>
  <conditionalFormatting sqref="C13">
    <cfRule type="containsBlanks" dxfId="743" priority="21">
      <formula>LEN(TRIM(C13))=0</formula>
    </cfRule>
  </conditionalFormatting>
  <conditionalFormatting sqref="F13">
    <cfRule type="containsBlanks" dxfId="742" priority="22">
      <formula>LEN(TRIM(F13))=0</formula>
    </cfRule>
  </conditionalFormatting>
  <conditionalFormatting sqref="I13">
    <cfRule type="containsBlanks" dxfId="741" priority="23">
      <formula>LEN(TRIM(I13))=0</formula>
    </cfRule>
  </conditionalFormatting>
  <conditionalFormatting sqref="L13">
    <cfRule type="containsBlanks" dxfId="740" priority="24">
      <formula>LEN(TRIM(L13))=0</formula>
    </cfRule>
  </conditionalFormatting>
  <conditionalFormatting sqref="C15">
    <cfRule type="containsBlanks" dxfId="739" priority="25">
      <formula>LEN(TRIM(C15))=0</formula>
    </cfRule>
  </conditionalFormatting>
  <conditionalFormatting sqref="F15">
    <cfRule type="containsBlanks" dxfId="738" priority="26">
      <formula>LEN(TRIM(F15))=0</formula>
    </cfRule>
  </conditionalFormatting>
  <conditionalFormatting sqref="I15">
    <cfRule type="containsBlanks" dxfId="737" priority="27">
      <formula>LEN(TRIM(I15))=0</formula>
    </cfRule>
  </conditionalFormatting>
  <conditionalFormatting sqref="L15">
    <cfRule type="containsBlanks" dxfId="736" priority="28">
      <formula>LEN(TRIM(L15))=0</formula>
    </cfRule>
  </conditionalFormatting>
  <conditionalFormatting sqref="C17">
    <cfRule type="containsBlanks" dxfId="735" priority="29">
      <formula>LEN(TRIM(C17))=0</formula>
    </cfRule>
  </conditionalFormatting>
  <conditionalFormatting sqref="F17">
    <cfRule type="containsBlanks" dxfId="734" priority="30">
      <formula>LEN(TRIM(F17))=0</formula>
    </cfRule>
  </conditionalFormatting>
  <conditionalFormatting sqref="I17">
    <cfRule type="containsBlanks" dxfId="733" priority="31">
      <formula>LEN(TRIM(I17))=0</formula>
    </cfRule>
  </conditionalFormatting>
  <conditionalFormatting sqref="L17">
    <cfRule type="containsBlanks" dxfId="732" priority="32">
      <formula>LEN(TRIM(L17))=0</formula>
    </cfRule>
  </conditionalFormatting>
  <conditionalFormatting sqref="C19">
    <cfRule type="containsBlanks" dxfId="731" priority="33">
      <formula>LEN(TRIM(C19))=0</formula>
    </cfRule>
  </conditionalFormatting>
  <conditionalFormatting sqref="F19">
    <cfRule type="containsBlanks" dxfId="730" priority="34">
      <formula>LEN(TRIM(F19))=0</formula>
    </cfRule>
  </conditionalFormatting>
  <conditionalFormatting sqref="I19">
    <cfRule type="containsBlanks" dxfId="729" priority="35">
      <formula>LEN(TRIM(I19))=0</formula>
    </cfRule>
  </conditionalFormatting>
  <conditionalFormatting sqref="L19">
    <cfRule type="containsBlanks" dxfId="728" priority="36">
      <formula>LEN(TRIM(L19))=0</formula>
    </cfRule>
  </conditionalFormatting>
  <conditionalFormatting sqref="C21">
    <cfRule type="containsBlanks" dxfId="727" priority="37">
      <formula>LEN(TRIM(C21))=0</formula>
    </cfRule>
  </conditionalFormatting>
  <conditionalFormatting sqref="F21">
    <cfRule type="containsBlanks" dxfId="726" priority="38">
      <formula>LEN(TRIM(F21))=0</formula>
    </cfRule>
  </conditionalFormatting>
  <conditionalFormatting sqref="I21">
    <cfRule type="containsBlanks" dxfId="725" priority="39">
      <formula>LEN(TRIM(I21))=0</formula>
    </cfRule>
  </conditionalFormatting>
  <conditionalFormatting sqref="L21">
    <cfRule type="containsBlanks" dxfId="724" priority="40">
      <formula>LEN(TRIM(L21))=0</formula>
    </cfRule>
  </conditionalFormatting>
  <conditionalFormatting sqref="C23">
    <cfRule type="containsBlanks" dxfId="723" priority="41">
      <formula>LEN(TRIM(C23))=0</formula>
    </cfRule>
  </conditionalFormatting>
  <conditionalFormatting sqref="F23">
    <cfRule type="containsBlanks" dxfId="722" priority="42">
      <formula>LEN(TRIM(F23))=0</formula>
    </cfRule>
  </conditionalFormatting>
  <conditionalFormatting sqref="I23">
    <cfRule type="containsBlanks" dxfId="721" priority="43">
      <formula>LEN(TRIM(I23))=0</formula>
    </cfRule>
  </conditionalFormatting>
  <conditionalFormatting sqref="L23">
    <cfRule type="containsBlanks" dxfId="720" priority="44">
      <formula>LEN(TRIM(L23))=0</formula>
    </cfRule>
  </conditionalFormatting>
  <conditionalFormatting sqref="C25">
    <cfRule type="containsBlanks" dxfId="719" priority="45">
      <formula>LEN(TRIM(C25))=0</formula>
    </cfRule>
  </conditionalFormatting>
  <conditionalFormatting sqref="F25">
    <cfRule type="containsBlanks" dxfId="718" priority="46">
      <formula>LEN(TRIM(F25))=0</formula>
    </cfRule>
  </conditionalFormatting>
  <conditionalFormatting sqref="I25">
    <cfRule type="containsBlanks" dxfId="717" priority="47">
      <formula>LEN(TRIM(I25))=0</formula>
    </cfRule>
  </conditionalFormatting>
  <conditionalFormatting sqref="L25">
    <cfRule type="containsBlanks" dxfId="716" priority="48">
      <formula>LEN(TRIM(L25))=0</formula>
    </cfRule>
  </conditionalFormatting>
  <conditionalFormatting sqref="C27">
    <cfRule type="containsBlanks" dxfId="715" priority="49">
      <formula>LEN(TRIM(C27))=0</formula>
    </cfRule>
  </conditionalFormatting>
  <conditionalFormatting sqref="F27">
    <cfRule type="containsBlanks" dxfId="714" priority="50">
      <formula>LEN(TRIM(F27))=0</formula>
    </cfRule>
  </conditionalFormatting>
  <conditionalFormatting sqref="I27">
    <cfRule type="containsBlanks" dxfId="713" priority="51">
      <formula>LEN(TRIM(I27))=0</formula>
    </cfRule>
  </conditionalFormatting>
  <conditionalFormatting sqref="L27">
    <cfRule type="containsBlanks" dxfId="712" priority="52">
      <formula>LEN(TRIM(L27))=0</formula>
    </cfRule>
  </conditionalFormatting>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1063" operator="equal" id="{9F716940-3631-4EA7-AD03-90F07D0FAC84}">
            <xm:f>'Zoznam tímov a pretekárov'!$B$38</xm:f>
            <x14:dxf>
              <fill>
                <patternFill>
                  <bgColor rgb="FFFFFF00"/>
                </patternFill>
              </fill>
            </x14:dxf>
          </x14:cfRule>
          <x14:cfRule type="cellIs" priority="1064" operator="equal" id="{E6254431-6A59-42E1-9FB5-1E9E853E5583}">
            <xm:f>'Zoznam tímov a pretekárov'!$B$37</xm:f>
            <x14:dxf>
              <fill>
                <patternFill>
                  <bgColor theme="3" tint="0.59996337778862885"/>
                </patternFill>
              </fill>
            </x14:dxf>
          </x14:cfRule>
          <x14:cfRule type="cellIs" priority="1065" operator="equal" id="{85E1E67B-1FCD-4BDC-A425-BE3E70A7EA46}">
            <xm:f>'Zoznam tímov a pretekárov'!$B$40</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1207" operator="equal" id="{2A01DF91-B715-4206-98E0-E3E21B82F0B0}">
            <xm:f>'Zoznam tímov a pretekárov'!$B$39</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r:uid="{00000000-0002-0000-0300-000000000000}">
          <x14:formula1>
            <xm:f>'Zoznam tímov a pretekárov'!$B$5:$I$5</xm:f>
          </x14:formula1>
          <xm:sqref>L7:M7 I7:J7 C7:D7 F7:G7</xm:sqref>
        </x14:dataValidation>
        <x14:dataValidation type="list" allowBlank="1" showInputMessage="1" showErrorMessage="1" xr:uid="{00000000-0002-0000-0300-000001000000}">
          <x14:formula1>
            <xm:f>'Zoznam tímov a pretekárov'!$B$3:$I$3</xm:f>
          </x14:formula1>
          <xm:sqref>L5:M5 F5:G5 I5:J5 C5</xm:sqref>
        </x14:dataValidation>
        <x14:dataValidation type="list" allowBlank="1" showInputMessage="1" showErrorMessage="1" xr:uid="{00000000-0002-0000-0300-000002000000}">
          <x14:formula1>
            <xm:f>'Zoznam tímov a pretekárov'!$B$25:$I$25</xm:f>
          </x14:formula1>
          <xm:sqref>L27:M27 I27:J27 C27:D27 F27:G27</xm:sqref>
        </x14:dataValidation>
        <x14:dataValidation type="list" allowBlank="1" showInputMessage="1" showErrorMessage="1" xr:uid="{00000000-0002-0000-0300-000003000000}">
          <x14:formula1>
            <xm:f>'Zoznam tímov a pretekárov'!$B$23:$I$23</xm:f>
          </x14:formula1>
          <xm:sqref>C25:D25 F25:G25 I25:J25 L25:M25</xm:sqref>
        </x14:dataValidation>
        <x14:dataValidation type="list" allowBlank="1" showInputMessage="1" showErrorMessage="1" xr:uid="{00000000-0002-0000-0300-000004000000}">
          <x14:formula1>
            <xm:f>'Zoznam tímov a pretekárov'!$B$21:$I$21</xm:f>
          </x14:formula1>
          <xm:sqref>L23:M23 I23:J23 C23:D23 F23:G23</xm:sqref>
        </x14:dataValidation>
        <x14:dataValidation type="list" allowBlank="1" showInputMessage="1" showErrorMessage="1" xr:uid="{00000000-0002-0000-0300-000005000000}">
          <x14:formula1>
            <xm:f>'Zoznam tímov a pretekárov'!$B$19:$I$19</xm:f>
          </x14:formula1>
          <xm:sqref>C21:D21 F21:G21 I21:J21 L21:M21</xm:sqref>
        </x14:dataValidation>
        <x14:dataValidation type="list" allowBlank="1" showInputMessage="1" showErrorMessage="1" xr:uid="{00000000-0002-0000-0300-000006000000}">
          <x14:formula1>
            <xm:f>'Zoznam tímov a pretekárov'!$B$17:$I$17</xm:f>
          </x14:formula1>
          <xm:sqref>L19:M19 I19:J19 C19:D19 F19:G19</xm:sqref>
        </x14:dataValidation>
        <x14:dataValidation type="list" allowBlank="1" showInputMessage="1" showErrorMessage="1" xr:uid="{00000000-0002-0000-0300-000007000000}">
          <x14:formula1>
            <xm:f>'Zoznam tímov a pretekárov'!$B$15:$I$15</xm:f>
          </x14:formula1>
          <xm:sqref>C17:D17 F17:G17 I17:J17 L17:M17</xm:sqref>
        </x14:dataValidation>
        <x14:dataValidation type="list" allowBlank="1" showInputMessage="1" showErrorMessage="1" xr:uid="{00000000-0002-0000-0300-000008000000}">
          <x14:formula1>
            <xm:f>'Zoznam tímov a pretekárov'!$B$13:$I$13</xm:f>
          </x14:formula1>
          <xm:sqref>L15:M15 I15:J15 C15:D15 F15:G15</xm:sqref>
        </x14:dataValidation>
        <x14:dataValidation type="list" showInputMessage="1" showErrorMessage="1" xr:uid="{00000000-0002-0000-0300-000009000000}">
          <x14:formula1>
            <xm:f>'Zoznam tímov a pretekárov'!$B$11:$I$11</xm:f>
          </x14:formula1>
          <xm:sqref>C13:D13 F13:G13 I13:J13 L13:M13</xm:sqref>
        </x14:dataValidation>
        <x14:dataValidation type="list" allowBlank="1" showInputMessage="1" showErrorMessage="1" xr:uid="{00000000-0002-0000-0300-00000A000000}">
          <x14:formula1>
            <xm:f>'Zoznam tímov a pretekárov'!$B$9:$I$9</xm:f>
          </x14:formula1>
          <xm:sqref>L11:M11 I11:J11 C11:D11 F11:G11</xm:sqref>
        </x14:dataValidation>
        <x14:dataValidation type="list" allowBlank="1" showInputMessage="1" showErrorMessage="1" xr:uid="{00000000-0002-0000-0300-00000B000000}">
          <x14:formula1>
            <xm:f>'Zoznam tímov a pretekárov'!$B$7:$I$7</xm:f>
          </x14:formula1>
          <xm:sqref>C9:D9 F9:G9 I9:J9 L9:M9</xm:sqref>
        </x14:dataValidation>
        <x14:dataValidation type="list" allowBlank="1" showInputMessage="1" showErrorMessage="1" xr:uid="{00000000-0002-0000-0300-00000C000000}">
          <x14:formula1>
            <xm:f>'Zoznam tímov a pretekárov'!$B$37:$B$40</xm:f>
          </x14:formula1>
          <xm:sqref>E5 N27 N25 N23 N21 N19 N17 N15 N13 N11 N9 N7 K27 K25 H27 E27 K23 K21 E25 H25 K19 K17 H23 E23 H21 E21 E19 H19 K15 K13 H17 E17 E15 H15 E13 H13 K11 K9 H11 E11 E9 H9 E7 H7 K7 N5 K5 H5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AA26"/>
  <sheetViews>
    <sheetView showGridLines="0" view="pageBreakPreview" zoomScale="60" zoomScaleNormal="85" workbookViewId="0">
      <selection activeCell="A29" sqref="A29:Q29"/>
    </sheetView>
  </sheetViews>
  <sheetFormatPr defaultRowHeight="13.2" x14ac:dyDescent="0.25"/>
  <cols>
    <col min="1" max="1" width="3.6640625" customWidth="1"/>
    <col min="2" max="2" width="23.88671875" customWidth="1"/>
    <col min="3" max="3" width="7.88671875" bestFit="1" customWidth="1"/>
    <col min="4" max="14" width="7.33203125" customWidth="1"/>
    <col min="15" max="15" width="8.88671875" customWidth="1"/>
    <col min="16" max="16" width="12.44140625" customWidth="1"/>
    <col min="17" max="17" width="9.6640625" customWidth="1"/>
    <col min="18" max="19" width="10.109375" customWidth="1"/>
    <col min="20" max="20" width="14.88671875" bestFit="1" customWidth="1"/>
    <col min="22" max="22" width="26.88671875" bestFit="1" customWidth="1"/>
  </cols>
  <sheetData>
    <row r="1" spans="1:27" ht="54" customHeight="1" thickBot="1" x14ac:dyDescent="0.3">
      <c r="A1" s="160" t="s">
        <v>107</v>
      </c>
      <c r="B1" s="161"/>
      <c r="C1" s="161"/>
      <c r="D1" s="161"/>
      <c r="E1" s="161"/>
      <c r="F1" s="161"/>
      <c r="G1" s="161"/>
      <c r="H1" s="161"/>
      <c r="I1" s="161"/>
      <c r="J1" s="161"/>
      <c r="K1" s="161"/>
      <c r="L1" s="161"/>
      <c r="M1" s="161"/>
      <c r="N1" s="161"/>
      <c r="O1" s="161"/>
      <c r="P1" s="161"/>
      <c r="Q1" s="162"/>
      <c r="R1" s="5"/>
      <c r="S1" s="5"/>
    </row>
    <row r="2" spans="1:27" ht="20.100000000000001" customHeight="1" thickBot="1" x14ac:dyDescent="0.3">
      <c r="A2" s="163" t="s">
        <v>20</v>
      </c>
      <c r="B2" s="166" t="s">
        <v>18</v>
      </c>
      <c r="C2" s="227" t="s">
        <v>15</v>
      </c>
      <c r="D2" s="228"/>
      <c r="E2" s="229"/>
      <c r="F2" s="227" t="s">
        <v>16</v>
      </c>
      <c r="G2" s="228"/>
      <c r="H2" s="229"/>
      <c r="I2" s="227" t="s">
        <v>102</v>
      </c>
      <c r="J2" s="228"/>
      <c r="K2" s="229"/>
      <c r="L2" s="228" t="s">
        <v>103</v>
      </c>
      <c r="M2" s="228"/>
      <c r="N2" s="228"/>
      <c r="O2" s="227" t="s">
        <v>3</v>
      </c>
      <c r="P2" s="228"/>
      <c r="Q2" s="229"/>
      <c r="R2" s="6"/>
      <c r="S2" s="6"/>
    </row>
    <row r="3" spans="1:27" ht="12" customHeight="1" x14ac:dyDescent="0.25">
      <c r="A3" s="164"/>
      <c r="B3" s="167"/>
      <c r="C3" s="230" t="s">
        <v>104</v>
      </c>
      <c r="D3" s="175" t="s">
        <v>12</v>
      </c>
      <c r="E3" s="234" t="s">
        <v>105</v>
      </c>
      <c r="F3" s="230" t="s">
        <v>104</v>
      </c>
      <c r="G3" s="175" t="s">
        <v>12</v>
      </c>
      <c r="H3" s="234" t="s">
        <v>105</v>
      </c>
      <c r="I3" s="230" t="s">
        <v>104</v>
      </c>
      <c r="J3" s="175" t="s">
        <v>12</v>
      </c>
      <c r="K3" s="234" t="s">
        <v>105</v>
      </c>
      <c r="L3" s="230" t="s">
        <v>104</v>
      </c>
      <c r="M3" s="175" t="s">
        <v>12</v>
      </c>
      <c r="N3" s="234" t="s">
        <v>105</v>
      </c>
      <c r="O3" s="236" t="s">
        <v>104</v>
      </c>
      <c r="P3" s="175" t="s">
        <v>17</v>
      </c>
      <c r="Q3" s="232" t="s">
        <v>1</v>
      </c>
      <c r="R3" s="6"/>
      <c r="S3" s="6"/>
    </row>
    <row r="4" spans="1:27" ht="18" customHeight="1" thickBot="1" x14ac:dyDescent="0.3">
      <c r="A4" s="165"/>
      <c r="B4" s="168"/>
      <c r="C4" s="231"/>
      <c r="D4" s="175"/>
      <c r="E4" s="235"/>
      <c r="F4" s="231"/>
      <c r="G4" s="175"/>
      <c r="H4" s="235"/>
      <c r="I4" s="231"/>
      <c r="J4" s="151"/>
      <c r="K4" s="235"/>
      <c r="L4" s="231"/>
      <c r="M4" s="151"/>
      <c r="N4" s="235"/>
      <c r="O4" s="237"/>
      <c r="P4" s="151"/>
      <c r="Q4" s="233"/>
      <c r="R4" s="6"/>
      <c r="S4" s="6"/>
    </row>
    <row r="5" spans="1:27" ht="35.1" customHeight="1" thickBot="1" x14ac:dyDescent="0.3">
      <c r="A5" s="2">
        <v>1</v>
      </c>
      <c r="B5" s="33" t="str">
        <f>'Zoznam tímov a pretekárov'!A3</f>
        <v>Galanta               RYPOMIX</v>
      </c>
      <c r="C5" s="34" t="e">
        <f>#REF!</f>
        <v>#REF!</v>
      </c>
      <c r="D5" s="35" t="e">
        <f>#REF!</f>
        <v>#REF!</v>
      </c>
      <c r="E5" s="36" t="e">
        <f>#REF!</f>
        <v>#REF!</v>
      </c>
      <c r="F5" s="34">
        <f>'14 družstiev Pretek č. 2'!O5</f>
        <v>32</v>
      </c>
      <c r="G5" s="35">
        <f>'14 družstiev Pretek č. 2'!P5</f>
        <v>26715</v>
      </c>
      <c r="H5" s="36">
        <f>'14 družstiev Pretek č. 2'!Q5</f>
        <v>9</v>
      </c>
      <c r="I5" s="34">
        <f>'12 družstiev Pretek č. 3'!O5</f>
        <v>32</v>
      </c>
      <c r="J5" s="35">
        <f>'12 družstiev Pretek č. 3'!P5</f>
        <v>11520</v>
      </c>
      <c r="K5" s="36">
        <f>'12 družstiev Pretek č. 3'!Q5</f>
        <v>9</v>
      </c>
      <c r="L5" s="34">
        <f>'12 družstiev Pretek č. 4'!O5</f>
        <v>28</v>
      </c>
      <c r="M5" s="35">
        <f>'12 družstiev Pretek č. 4'!P5</f>
        <v>17800</v>
      </c>
      <c r="N5" s="82">
        <f>'12 družstiev Pretek č. 4'!Q5</f>
        <v>7</v>
      </c>
      <c r="O5" s="42" t="e">
        <f t="shared" ref="O5:P16" si="0">SUM(C5+F5+I5+L5)</f>
        <v>#REF!</v>
      </c>
      <c r="P5" s="43" t="e">
        <f t="shared" si="0"/>
        <v>#REF!</v>
      </c>
      <c r="Q5" s="44" t="e">
        <f>AA5</f>
        <v>#REF!</v>
      </c>
      <c r="R5" s="3"/>
      <c r="S5" s="3"/>
      <c r="V5" s="44" t="e">
        <f>(RANK(O5,$O$5:$O$16,1))</f>
        <v>#REF!</v>
      </c>
      <c r="W5" t="e">
        <f>RANK(P5,$P$5:$P$16,0)</f>
        <v>#REF!</v>
      </c>
      <c r="X5" t="e">
        <f>V5+W5*0.001</f>
        <v>#REF!</v>
      </c>
      <c r="AA5" t="e">
        <f>RANK(X5,$X$5:$X$16,1)</f>
        <v>#REF!</v>
      </c>
    </row>
    <row r="6" spans="1:27" ht="35.1" customHeight="1" thickBot="1" x14ac:dyDescent="0.3">
      <c r="A6" s="7">
        <v>2</v>
      </c>
      <c r="B6" s="33" t="str">
        <f>'Zoznam tímov a pretekárov'!A5</f>
        <v>Humenné</v>
      </c>
      <c r="C6" s="45" t="e">
        <f>#REF!</f>
        <v>#REF!</v>
      </c>
      <c r="D6" s="46" t="e">
        <f>#REF!</f>
        <v>#REF!</v>
      </c>
      <c r="E6" s="80" t="e">
        <f>#REF!</f>
        <v>#REF!</v>
      </c>
      <c r="F6" s="45">
        <f>'14 družstiev Pretek č. 2'!O7</f>
        <v>60</v>
      </c>
      <c r="G6" s="46">
        <f>'14 družstiev Pretek č. 2'!P7</f>
        <v>0</v>
      </c>
      <c r="H6" s="80">
        <f>'14 družstiev Pretek č. 2'!Q7</f>
        <v>14</v>
      </c>
      <c r="I6" s="45">
        <f>'12 družstiev Pretek č. 3'!O7</f>
        <v>27</v>
      </c>
      <c r="J6" s="46">
        <f>'12 družstiev Pretek č. 3'!P7</f>
        <v>20300</v>
      </c>
      <c r="K6" s="80">
        <f>'12 družstiev Pretek č. 3'!Q7</f>
        <v>6</v>
      </c>
      <c r="L6" s="45">
        <f>'12 družstiev Pretek č. 4'!O7</f>
        <v>19</v>
      </c>
      <c r="M6" s="46">
        <f>'12 družstiev Pretek č. 4'!P7</f>
        <v>31400</v>
      </c>
      <c r="N6" s="83">
        <f>'12 družstiev Pretek č. 4'!Q7</f>
        <v>4</v>
      </c>
      <c r="O6" s="53" t="e">
        <f t="shared" si="0"/>
        <v>#REF!</v>
      </c>
      <c r="P6" s="54" t="e">
        <f t="shared" si="0"/>
        <v>#REF!</v>
      </c>
      <c r="Q6" s="44" t="e">
        <f t="shared" ref="Q6:Q16" si="1">AA6</f>
        <v>#REF!</v>
      </c>
      <c r="R6" s="3"/>
      <c r="S6" s="3"/>
      <c r="V6" s="44" t="e">
        <f t="shared" ref="V6:V16" si="2">(RANK(O6,$O$5:$O$16,1))</f>
        <v>#REF!</v>
      </c>
      <c r="W6" t="e">
        <f t="shared" ref="W6:W16" si="3">RANK(P6,$P$5:$P$16,0)</f>
        <v>#REF!</v>
      </c>
      <c r="X6" t="e">
        <f t="shared" ref="X6:X16" si="4">V6+W6*0.001</f>
        <v>#REF!</v>
      </c>
      <c r="AA6" t="e">
        <f t="shared" ref="AA6:AA16" si="5">RANK(X6,$X$5:$X$16,1)</f>
        <v>#REF!</v>
      </c>
    </row>
    <row r="7" spans="1:27" ht="35.1" customHeight="1" thickBot="1" x14ac:dyDescent="0.3">
      <c r="A7" s="2">
        <v>3</v>
      </c>
      <c r="B7" s="33" t="str">
        <f>'Zoznam tímov a pretekárov'!A7</f>
        <v>Lučenec</v>
      </c>
      <c r="C7" s="45" t="e">
        <f>#REF!</f>
        <v>#REF!</v>
      </c>
      <c r="D7" s="46" t="e">
        <f>#REF!</f>
        <v>#REF!</v>
      </c>
      <c r="E7" s="80" t="e">
        <f>#REF!</f>
        <v>#REF!</v>
      </c>
      <c r="F7" s="45">
        <f>'14 družstiev Pretek č. 2'!O9</f>
        <v>36.5</v>
      </c>
      <c r="G7" s="46">
        <f>'14 družstiev Pretek č. 2'!P9</f>
        <v>22025</v>
      </c>
      <c r="H7" s="80">
        <f>'14 družstiev Pretek č. 2'!Q9</f>
        <v>13</v>
      </c>
      <c r="I7" s="45">
        <f>'12 družstiev Pretek č. 3'!O9</f>
        <v>7</v>
      </c>
      <c r="J7" s="46">
        <f>'12 družstiev Pretek č. 3'!P9</f>
        <v>38580</v>
      </c>
      <c r="K7" s="80">
        <f>'12 družstiev Pretek č. 3'!Q9</f>
        <v>1</v>
      </c>
      <c r="L7" s="45">
        <f>'12 družstiev Pretek č. 4'!O9</f>
        <v>16</v>
      </c>
      <c r="M7" s="46">
        <f>'12 družstiev Pretek č. 4'!P9</f>
        <v>29920</v>
      </c>
      <c r="N7" s="83">
        <f>'12 družstiev Pretek č. 4'!Q9</f>
        <v>3</v>
      </c>
      <c r="O7" s="53" t="e">
        <f t="shared" si="0"/>
        <v>#REF!</v>
      </c>
      <c r="P7" s="54" t="e">
        <f t="shared" si="0"/>
        <v>#REF!</v>
      </c>
      <c r="Q7" s="44" t="e">
        <f t="shared" si="1"/>
        <v>#REF!</v>
      </c>
      <c r="R7" s="3"/>
      <c r="S7" s="3"/>
      <c r="V7" s="44" t="e">
        <f t="shared" si="2"/>
        <v>#REF!</v>
      </c>
      <c r="W7" t="e">
        <f t="shared" si="3"/>
        <v>#REF!</v>
      </c>
      <c r="X7" t="e">
        <f t="shared" si="4"/>
        <v>#REF!</v>
      </c>
      <c r="AA7" t="e">
        <f t="shared" si="5"/>
        <v>#REF!</v>
      </c>
    </row>
    <row r="8" spans="1:27" ht="35.1" customHeight="1" thickBot="1" x14ac:dyDescent="0.3">
      <c r="A8" s="7">
        <v>4</v>
      </c>
      <c r="B8" s="33" t="str">
        <f>'Zoznam tímov a pretekárov'!A9</f>
        <v>Nová Baňa</v>
      </c>
      <c r="C8" s="45" t="e">
        <f>#REF!</f>
        <v>#REF!</v>
      </c>
      <c r="D8" s="46" t="e">
        <f>#REF!</f>
        <v>#REF!</v>
      </c>
      <c r="E8" s="80" t="e">
        <f>#REF!</f>
        <v>#REF!</v>
      </c>
      <c r="F8" s="45">
        <f>'14 družstiev Pretek č. 2'!O11</f>
        <v>36</v>
      </c>
      <c r="G8" s="46">
        <f>'14 družstiev Pretek č. 2'!P11</f>
        <v>19280</v>
      </c>
      <c r="H8" s="80">
        <f>'14 družstiev Pretek č. 2'!Q11</f>
        <v>12</v>
      </c>
      <c r="I8" s="45">
        <f>'12 družstiev Pretek č. 3'!O11</f>
        <v>36</v>
      </c>
      <c r="J8" s="46">
        <f>'12 družstiev Pretek č. 3'!P11</f>
        <v>11220</v>
      </c>
      <c r="K8" s="80">
        <f>'12 družstiev Pretek č. 3'!Q11</f>
        <v>11</v>
      </c>
      <c r="L8" s="45">
        <f>'12 družstiev Pretek č. 4'!O11</f>
        <v>14</v>
      </c>
      <c r="M8" s="46">
        <f>'12 družstiev Pretek č. 4'!P11</f>
        <v>35220</v>
      </c>
      <c r="N8" s="83">
        <f>'12 družstiev Pretek č. 4'!Q11</f>
        <v>1</v>
      </c>
      <c r="O8" s="53" t="e">
        <f t="shared" si="0"/>
        <v>#REF!</v>
      </c>
      <c r="P8" s="54" t="e">
        <f t="shared" si="0"/>
        <v>#REF!</v>
      </c>
      <c r="Q8" s="44" t="e">
        <f t="shared" si="1"/>
        <v>#REF!</v>
      </c>
      <c r="R8" s="3"/>
      <c r="S8" s="3"/>
      <c r="V8" s="44" t="e">
        <f t="shared" si="2"/>
        <v>#REF!</v>
      </c>
      <c r="W8" t="e">
        <f t="shared" si="3"/>
        <v>#REF!</v>
      </c>
      <c r="X8" t="e">
        <f t="shared" si="4"/>
        <v>#REF!</v>
      </c>
      <c r="AA8" t="e">
        <f t="shared" si="5"/>
        <v>#REF!</v>
      </c>
    </row>
    <row r="9" spans="1:27" ht="35.1" customHeight="1" thickBot="1" x14ac:dyDescent="0.3">
      <c r="A9" s="2">
        <v>5</v>
      </c>
      <c r="B9" s="33" t="str">
        <f>'Zoznam tímov a pretekárov'!A11</f>
        <v>Prešov B</v>
      </c>
      <c r="C9" s="45" t="e">
        <f>#REF!</f>
        <v>#REF!</v>
      </c>
      <c r="D9" s="46" t="e">
        <f>#REF!</f>
        <v>#REF!</v>
      </c>
      <c r="E9" s="80" t="e">
        <f>#REF!</f>
        <v>#REF!</v>
      </c>
      <c r="F9" s="45">
        <f>'14 družstiev Pretek č. 2'!O13</f>
        <v>17</v>
      </c>
      <c r="G9" s="46">
        <f>'14 družstiev Pretek č. 2'!P13</f>
        <v>56870</v>
      </c>
      <c r="H9" s="80">
        <f>'14 družstiev Pretek č. 2'!Q13</f>
        <v>2</v>
      </c>
      <c r="I9" s="45">
        <f>'12 družstiev Pretek č. 3'!O13</f>
        <v>21</v>
      </c>
      <c r="J9" s="46">
        <f>'12 družstiev Pretek č. 3'!P13</f>
        <v>25640</v>
      </c>
      <c r="K9" s="80">
        <f>'12 družstiev Pretek č. 3'!Q13</f>
        <v>4</v>
      </c>
      <c r="L9" s="45">
        <f>'12 družstiev Pretek č. 4'!O13</f>
        <v>25</v>
      </c>
      <c r="M9" s="46">
        <f>'12 družstiev Pretek č. 4'!P13</f>
        <v>22960</v>
      </c>
      <c r="N9" s="83">
        <f>'12 družstiev Pretek č. 4'!Q13</f>
        <v>6</v>
      </c>
      <c r="O9" s="53" t="e">
        <f t="shared" si="0"/>
        <v>#REF!</v>
      </c>
      <c r="P9" s="54" t="e">
        <f t="shared" si="0"/>
        <v>#REF!</v>
      </c>
      <c r="Q9" s="44" t="e">
        <f t="shared" si="1"/>
        <v>#REF!</v>
      </c>
      <c r="R9" s="87"/>
      <c r="S9" s="3"/>
      <c r="V9" s="44" t="e">
        <f t="shared" si="2"/>
        <v>#REF!</v>
      </c>
      <c r="W9" t="e">
        <f t="shared" si="3"/>
        <v>#REF!</v>
      </c>
      <c r="X9" t="e">
        <f t="shared" si="4"/>
        <v>#REF!</v>
      </c>
      <c r="AA9" t="e">
        <f t="shared" si="5"/>
        <v>#REF!</v>
      </c>
    </row>
    <row r="10" spans="1:27" ht="35.1" customHeight="1" thickBot="1" x14ac:dyDescent="0.3">
      <c r="A10" s="7">
        <v>6</v>
      </c>
      <c r="B10" s="33" t="str">
        <f>'Zoznam tímov a pretekárov'!A13</f>
        <v>Ružomberok</v>
      </c>
      <c r="C10" s="45" t="e">
        <f>#REF!</f>
        <v>#REF!</v>
      </c>
      <c r="D10" s="46" t="e">
        <f>#REF!</f>
        <v>#REF!</v>
      </c>
      <c r="E10" s="80" t="e">
        <f>#REF!</f>
        <v>#REF!</v>
      </c>
      <c r="F10" s="45">
        <f>'14 družstiev Pretek č. 2'!O15</f>
        <v>34</v>
      </c>
      <c r="G10" s="46">
        <f>'14 družstiev Pretek č. 2'!P15</f>
        <v>22885</v>
      </c>
      <c r="H10" s="80">
        <f>'14 družstiev Pretek č. 2'!Q15</f>
        <v>11</v>
      </c>
      <c r="I10" s="45">
        <f>'12 družstiev Pretek č. 3'!O15</f>
        <v>32</v>
      </c>
      <c r="J10" s="46">
        <f>'12 družstiev Pretek č. 3'!P15</f>
        <v>14520</v>
      </c>
      <c r="K10" s="80">
        <f>'12 družstiev Pretek č. 3'!Q15</f>
        <v>8</v>
      </c>
      <c r="L10" s="45">
        <f>'12 družstiev Pretek č. 4'!O15</f>
        <v>34</v>
      </c>
      <c r="M10" s="46">
        <f>'12 družstiev Pretek č. 4'!P15</f>
        <v>14280</v>
      </c>
      <c r="N10" s="83">
        <f>'12 družstiev Pretek č. 4'!Q15</f>
        <v>10</v>
      </c>
      <c r="O10" s="53" t="e">
        <f t="shared" si="0"/>
        <v>#REF!</v>
      </c>
      <c r="P10" s="54" t="e">
        <f t="shared" si="0"/>
        <v>#REF!</v>
      </c>
      <c r="Q10" s="44" t="e">
        <f t="shared" si="1"/>
        <v>#REF!</v>
      </c>
      <c r="R10" s="3"/>
      <c r="S10" s="3"/>
      <c r="V10" s="44" t="e">
        <f t="shared" si="2"/>
        <v>#REF!</v>
      </c>
      <c r="W10" t="e">
        <f t="shared" si="3"/>
        <v>#REF!</v>
      </c>
      <c r="X10" t="e">
        <f t="shared" si="4"/>
        <v>#REF!</v>
      </c>
      <c r="AA10" t="e">
        <f t="shared" si="5"/>
        <v>#REF!</v>
      </c>
    </row>
    <row r="11" spans="1:27" ht="35.1" customHeight="1" thickBot="1" x14ac:dyDescent="0.3">
      <c r="A11" s="2">
        <v>7</v>
      </c>
      <c r="B11" s="33" t="str">
        <f>'Zoznam tímov a pretekárov'!A15</f>
        <v>Sabinov</v>
      </c>
      <c r="C11" s="45" t="e">
        <f>#REF!</f>
        <v>#REF!</v>
      </c>
      <c r="D11" s="46" t="e">
        <f>#REF!</f>
        <v>#REF!</v>
      </c>
      <c r="E11" s="80" t="e">
        <f>#REF!</f>
        <v>#REF!</v>
      </c>
      <c r="F11" s="45">
        <f>'14 družstiev Pretek č. 2'!O17</f>
        <v>26</v>
      </c>
      <c r="G11" s="46">
        <f>'14 družstiev Pretek č. 2'!P17</f>
        <v>29235</v>
      </c>
      <c r="H11" s="80">
        <f>'14 družstiev Pretek č. 2'!Q17</f>
        <v>5</v>
      </c>
      <c r="I11" s="45">
        <f>'12 družstiev Pretek č. 3'!O17</f>
        <v>29</v>
      </c>
      <c r="J11" s="46">
        <f>'12 družstiev Pretek č. 3'!P17</f>
        <v>16880</v>
      </c>
      <c r="K11" s="80">
        <f>'12 družstiev Pretek č. 3'!Q17</f>
        <v>7</v>
      </c>
      <c r="L11" s="45">
        <f>'12 družstiev Pretek č. 4'!O17</f>
        <v>36</v>
      </c>
      <c r="M11" s="46">
        <f>'12 družstiev Pretek č. 4'!P17</f>
        <v>16360</v>
      </c>
      <c r="N11" s="83">
        <f>'12 družstiev Pretek č. 4'!Q17</f>
        <v>11</v>
      </c>
      <c r="O11" s="53" t="e">
        <f t="shared" si="0"/>
        <v>#REF!</v>
      </c>
      <c r="P11" s="54" t="e">
        <f t="shared" si="0"/>
        <v>#REF!</v>
      </c>
      <c r="Q11" s="44" t="e">
        <f t="shared" si="1"/>
        <v>#REF!</v>
      </c>
      <c r="R11" s="3"/>
      <c r="S11" s="3"/>
      <c r="V11" s="44" t="e">
        <f t="shared" si="2"/>
        <v>#REF!</v>
      </c>
      <c r="W11" t="e">
        <f t="shared" si="3"/>
        <v>#REF!</v>
      </c>
      <c r="X11" t="e">
        <f t="shared" si="4"/>
        <v>#REF!</v>
      </c>
      <c r="AA11" t="e">
        <f t="shared" si="5"/>
        <v>#REF!</v>
      </c>
    </row>
    <row r="12" spans="1:27" ht="35.1" customHeight="1" thickBot="1" x14ac:dyDescent="0.3">
      <c r="A12" s="7">
        <v>8</v>
      </c>
      <c r="B12" s="33" t="str">
        <f>'Zoznam tímov a pretekárov'!A17</f>
        <v>Spišská Nová Ves                      Spiš fish</v>
      </c>
      <c r="C12" s="45" t="e">
        <f>#REF!</f>
        <v>#REF!</v>
      </c>
      <c r="D12" s="46" t="e">
        <f>#REF!</f>
        <v>#REF!</v>
      </c>
      <c r="E12" s="80" t="e">
        <f>#REF!</f>
        <v>#REF!</v>
      </c>
      <c r="F12" s="45">
        <f>'14 družstiev Pretek č. 2'!O19</f>
        <v>34</v>
      </c>
      <c r="G12" s="46">
        <f>'14 družstiev Pretek č. 2'!P19</f>
        <v>24695</v>
      </c>
      <c r="H12" s="80">
        <f>'14 družstiev Pretek č. 2'!Q19</f>
        <v>10</v>
      </c>
      <c r="I12" s="45">
        <f>'12 družstiev Pretek č. 3'!O19</f>
        <v>12</v>
      </c>
      <c r="J12" s="46">
        <f>'12 družstiev Pretek č. 3'!P19</f>
        <v>35760</v>
      </c>
      <c r="K12" s="80">
        <f>'12 družstiev Pretek č. 3'!Q19</f>
        <v>2</v>
      </c>
      <c r="L12" s="45">
        <f>'12 družstiev Pretek č. 4'!O19</f>
        <v>15</v>
      </c>
      <c r="M12" s="46">
        <f>'12 družstiev Pretek č. 4'!P19</f>
        <v>29700</v>
      </c>
      <c r="N12" s="83">
        <f>'12 družstiev Pretek č. 4'!Q19</f>
        <v>2</v>
      </c>
      <c r="O12" s="53" t="e">
        <f t="shared" si="0"/>
        <v>#REF!</v>
      </c>
      <c r="P12" s="54" t="e">
        <f t="shared" si="0"/>
        <v>#REF!</v>
      </c>
      <c r="Q12" s="44" t="e">
        <f t="shared" si="1"/>
        <v>#REF!</v>
      </c>
      <c r="R12" s="3"/>
      <c r="S12" s="3"/>
      <c r="V12" s="44" t="e">
        <f t="shared" si="2"/>
        <v>#REF!</v>
      </c>
      <c r="W12" t="e">
        <f t="shared" si="3"/>
        <v>#REF!</v>
      </c>
      <c r="X12" t="e">
        <f t="shared" si="4"/>
        <v>#REF!</v>
      </c>
      <c r="AA12" t="e">
        <f t="shared" si="5"/>
        <v>#REF!</v>
      </c>
    </row>
    <row r="13" spans="1:27" ht="35.1" customHeight="1" thickBot="1" x14ac:dyDescent="0.3">
      <c r="A13" s="2">
        <v>9</v>
      </c>
      <c r="B13" s="33" t="str">
        <f>'Zoznam tímov a pretekárov'!A19</f>
        <v>Šaľa                            Maver</v>
      </c>
      <c r="C13" s="45" t="e">
        <f>#REF!</f>
        <v>#REF!</v>
      </c>
      <c r="D13" s="46" t="e">
        <f>#REF!</f>
        <v>#REF!</v>
      </c>
      <c r="E13" s="80" t="e">
        <f>#REF!</f>
        <v>#REF!</v>
      </c>
      <c r="F13" s="45">
        <f>'14 družstiev Pretek č. 2'!O21</f>
        <v>20</v>
      </c>
      <c r="G13" s="46">
        <f>'14 družstiev Pretek č. 2'!P21</f>
        <v>34060</v>
      </c>
      <c r="H13" s="80">
        <f>'14 družstiev Pretek č. 2'!Q21</f>
        <v>3</v>
      </c>
      <c r="I13" s="45">
        <f>'12 družstiev Pretek č. 3'!O21</f>
        <v>20</v>
      </c>
      <c r="J13" s="46">
        <f>'12 družstiev Pretek č. 3'!P21</f>
        <v>25820</v>
      </c>
      <c r="K13" s="80">
        <f>'12 družstiev Pretek č. 3'!Q21</f>
        <v>3</v>
      </c>
      <c r="L13" s="45">
        <f>'12 družstiev Pretek č. 4'!O21</f>
        <v>29</v>
      </c>
      <c r="M13" s="46">
        <f>'12 družstiev Pretek č. 4'!P21</f>
        <v>21760</v>
      </c>
      <c r="N13" s="83">
        <f>'12 družstiev Pretek č. 4'!Q21</f>
        <v>8</v>
      </c>
      <c r="O13" s="53" t="e">
        <f t="shared" si="0"/>
        <v>#REF!</v>
      </c>
      <c r="P13" s="54" t="e">
        <f t="shared" si="0"/>
        <v>#REF!</v>
      </c>
      <c r="Q13" s="44" t="e">
        <f t="shared" si="1"/>
        <v>#REF!</v>
      </c>
      <c r="R13" s="3"/>
      <c r="S13" s="3"/>
      <c r="V13" s="44" t="e">
        <f t="shared" si="2"/>
        <v>#REF!</v>
      </c>
      <c r="W13" t="e">
        <f t="shared" si="3"/>
        <v>#REF!</v>
      </c>
      <c r="X13" t="e">
        <f t="shared" si="4"/>
        <v>#REF!</v>
      </c>
      <c r="AA13" t="e">
        <f t="shared" si="5"/>
        <v>#REF!</v>
      </c>
    </row>
    <row r="14" spans="1:27" ht="35.1" customHeight="1" thickBot="1" x14ac:dyDescent="0.3">
      <c r="A14" s="7">
        <v>10</v>
      </c>
      <c r="B14" s="33" t="str">
        <f>'Zoznam tímov a pretekárov'!A21</f>
        <v>Veľké Kapušany         Maros Mix Tubertíny</v>
      </c>
      <c r="C14" s="45" t="e">
        <f>#REF!</f>
        <v>#REF!</v>
      </c>
      <c r="D14" s="46" t="e">
        <f>#REF!</f>
        <v>#REF!</v>
      </c>
      <c r="E14" s="80" t="e">
        <f>#REF!</f>
        <v>#REF!</v>
      </c>
      <c r="F14" s="45">
        <f>'14 družstiev Pretek č. 2'!O23</f>
        <v>24</v>
      </c>
      <c r="G14" s="46">
        <f>'14 družstiev Pretek č. 2'!P23</f>
        <v>31020</v>
      </c>
      <c r="H14" s="80">
        <f>'14 družstiev Pretek č. 2'!Q23</f>
        <v>4</v>
      </c>
      <c r="I14" s="45">
        <f>'12 družstiev Pretek č. 3'!O23</f>
        <v>36</v>
      </c>
      <c r="J14" s="46">
        <f>'12 družstiev Pretek č. 3'!P23</f>
        <v>11720</v>
      </c>
      <c r="K14" s="80">
        <f>'12 družstiev Pretek č. 3'!Q23</f>
        <v>10</v>
      </c>
      <c r="L14" s="45">
        <f>'12 družstiev Pretek č. 4'!O23</f>
        <v>45</v>
      </c>
      <c r="M14" s="46">
        <f>'12 družstiev Pretek č. 4'!P23</f>
        <v>8340</v>
      </c>
      <c r="N14" s="83">
        <f>'12 družstiev Pretek č. 4'!Q23</f>
        <v>12</v>
      </c>
      <c r="O14" s="53" t="e">
        <f t="shared" si="0"/>
        <v>#REF!</v>
      </c>
      <c r="P14" s="54" t="e">
        <f t="shared" si="0"/>
        <v>#REF!</v>
      </c>
      <c r="Q14" s="44" t="e">
        <f t="shared" si="1"/>
        <v>#REF!</v>
      </c>
      <c r="R14" s="88"/>
      <c r="S14" s="3"/>
      <c r="V14" s="44" t="e">
        <f t="shared" si="2"/>
        <v>#REF!</v>
      </c>
      <c r="W14" t="e">
        <f t="shared" si="3"/>
        <v>#REF!</v>
      </c>
      <c r="X14" t="e">
        <f t="shared" si="4"/>
        <v>#REF!</v>
      </c>
      <c r="AA14" t="e">
        <f t="shared" si="5"/>
        <v>#REF!</v>
      </c>
    </row>
    <row r="15" spans="1:27" ht="35.1" customHeight="1" thickBot="1" x14ac:dyDescent="0.3">
      <c r="A15" s="7">
        <v>11</v>
      </c>
      <c r="B15" s="33" t="str">
        <f>'Zoznam tímov a pretekárov'!A23</f>
        <v>Veľký Krtíš</v>
      </c>
      <c r="C15" s="45" t="e">
        <f>#REF!</f>
        <v>#REF!</v>
      </c>
      <c r="D15" s="46" t="e">
        <f>#REF!</f>
        <v>#REF!</v>
      </c>
      <c r="E15" s="80" t="e">
        <f>#REF!</f>
        <v>#REF!</v>
      </c>
      <c r="F15" s="45">
        <f>'14 družstiev Pretek č. 2'!O25</f>
        <v>28</v>
      </c>
      <c r="G15" s="46">
        <f>'14 družstiev Pretek č. 2'!P25</f>
        <v>27440</v>
      </c>
      <c r="H15" s="80">
        <f>'14 družstiev Pretek č. 2'!Q25</f>
        <v>6</v>
      </c>
      <c r="I15" s="45">
        <f>'12 družstiev Pretek č. 3'!O25</f>
        <v>38</v>
      </c>
      <c r="J15" s="46">
        <f>'12 družstiev Pretek č. 3'!P25</f>
        <v>10180</v>
      </c>
      <c r="K15" s="80">
        <f>'12 družstiev Pretek č. 3'!Q25</f>
        <v>12</v>
      </c>
      <c r="L15" s="45">
        <f>'12 družstiev Pretek č. 4'!O25</f>
        <v>31</v>
      </c>
      <c r="M15" s="46">
        <f>'12 družstiev Pretek č. 4'!P25</f>
        <v>17680</v>
      </c>
      <c r="N15" s="83">
        <f>'12 družstiev Pretek č. 4'!Q25</f>
        <v>9</v>
      </c>
      <c r="O15" s="53" t="e">
        <f t="shared" si="0"/>
        <v>#REF!</v>
      </c>
      <c r="P15" s="54" t="e">
        <f t="shared" si="0"/>
        <v>#REF!</v>
      </c>
      <c r="Q15" s="44" t="e">
        <f t="shared" si="1"/>
        <v>#REF!</v>
      </c>
      <c r="R15" s="3"/>
      <c r="S15" s="3"/>
      <c r="V15" s="44" t="e">
        <f t="shared" si="2"/>
        <v>#REF!</v>
      </c>
      <c r="W15" t="e">
        <f t="shared" si="3"/>
        <v>#REF!</v>
      </c>
      <c r="X15" t="e">
        <f t="shared" si="4"/>
        <v>#REF!</v>
      </c>
      <c r="AA15" t="e">
        <f t="shared" si="5"/>
        <v>#REF!</v>
      </c>
    </row>
    <row r="16" spans="1:27" ht="35.1" customHeight="1" thickBot="1" x14ac:dyDescent="0.3">
      <c r="A16" s="4">
        <v>12</v>
      </c>
      <c r="B16" s="56" t="str">
        <f>'Zoznam tímov a pretekárov'!A25</f>
        <v xml:space="preserve">Zvolen </v>
      </c>
      <c r="C16" s="70" t="e">
        <f>#REF!</f>
        <v>#REF!</v>
      </c>
      <c r="D16" s="57" t="e">
        <f>#REF!</f>
        <v>#REF!</v>
      </c>
      <c r="E16" s="58" t="e">
        <f>#REF!</f>
        <v>#REF!</v>
      </c>
      <c r="F16" s="70">
        <f>'14 družstiev Pretek č. 2'!O27</f>
        <v>15.5</v>
      </c>
      <c r="G16" s="57">
        <f>'14 družstiev Pretek č. 2'!P27</f>
        <v>43595</v>
      </c>
      <c r="H16" s="58">
        <f>'14 družstiev Pretek č. 2'!Q27</f>
        <v>1</v>
      </c>
      <c r="I16" s="70">
        <f>'12 družstiev Pretek č. 3'!O27</f>
        <v>22</v>
      </c>
      <c r="J16" s="57">
        <f>'12 družstiev Pretek č. 3'!P27</f>
        <v>20920</v>
      </c>
      <c r="K16" s="58">
        <f>'12 družstiev Pretek č. 3'!Q27</f>
        <v>5</v>
      </c>
      <c r="L16" s="70">
        <f>'12 družstiev Pretek č. 4'!O27</f>
        <v>20</v>
      </c>
      <c r="M16" s="57">
        <f>'12 družstiev Pretek č. 4'!P27</f>
        <v>25000</v>
      </c>
      <c r="N16" s="84">
        <f>'12 družstiev Pretek č. 4'!Q27</f>
        <v>5</v>
      </c>
      <c r="O16" s="64" t="e">
        <f t="shared" si="0"/>
        <v>#REF!</v>
      </c>
      <c r="P16" s="65" t="e">
        <f t="shared" si="0"/>
        <v>#REF!</v>
      </c>
      <c r="Q16" s="44" t="e">
        <f t="shared" si="1"/>
        <v>#REF!</v>
      </c>
      <c r="R16" s="3"/>
      <c r="S16" s="3"/>
      <c r="V16" s="44" t="e">
        <f t="shared" si="2"/>
        <v>#REF!</v>
      </c>
      <c r="W16" t="e">
        <f t="shared" si="3"/>
        <v>#REF!</v>
      </c>
      <c r="X16" t="e">
        <f t="shared" si="4"/>
        <v>#REF!</v>
      </c>
      <c r="AA16" t="e">
        <f t="shared" si="5"/>
        <v>#REF!</v>
      </c>
    </row>
    <row r="17" spans="1:19" ht="27.75" customHeight="1" x14ac:dyDescent="0.3">
      <c r="A17" s="222" t="s">
        <v>100</v>
      </c>
      <c r="B17" s="222"/>
      <c r="C17" s="222"/>
      <c r="D17" s="222"/>
      <c r="E17" s="222"/>
      <c r="F17" s="222"/>
      <c r="G17" s="222"/>
      <c r="H17" s="222"/>
      <c r="I17" s="222"/>
      <c r="J17" s="222"/>
      <c r="K17" s="222"/>
      <c r="L17" s="222"/>
      <c r="M17" s="222"/>
      <c r="N17" s="222"/>
      <c r="O17" s="222"/>
      <c r="P17" s="222"/>
      <c r="Q17" s="222"/>
      <c r="R17" s="26"/>
      <c r="S17" s="26"/>
    </row>
    <row r="18" spans="1:19" ht="20.100000000000001" customHeight="1" x14ac:dyDescent="0.25">
      <c r="A18" s="1"/>
      <c r="B18" s="1"/>
      <c r="C18" s="1"/>
      <c r="D18" s="1"/>
      <c r="E18" s="1"/>
      <c r="F18" s="1"/>
      <c r="G18" s="1"/>
      <c r="H18" s="1"/>
      <c r="I18" s="1"/>
      <c r="J18" s="1"/>
      <c r="K18" s="1"/>
      <c r="L18" s="1"/>
      <c r="M18" s="1"/>
      <c r="N18" s="1"/>
      <c r="O18" s="1"/>
      <c r="P18" s="1"/>
      <c r="Q18" s="1"/>
      <c r="R18" s="1"/>
      <c r="S18" s="1"/>
    </row>
    <row r="19" spans="1:19" ht="20.100000000000001" customHeight="1" x14ac:dyDescent="0.25"/>
    <row r="20" spans="1:19" ht="20.100000000000001" customHeight="1" x14ac:dyDescent="0.25"/>
    <row r="21" spans="1:19" ht="20.100000000000001" customHeight="1" x14ac:dyDescent="0.25"/>
    <row r="22" spans="1:19" ht="20.100000000000001" customHeight="1" x14ac:dyDescent="0.25"/>
    <row r="23" spans="1:19" ht="20.100000000000001" customHeight="1" x14ac:dyDescent="0.25"/>
    <row r="24" spans="1:19" ht="20.100000000000001" customHeight="1" x14ac:dyDescent="0.25"/>
    <row r="25" spans="1:19" ht="20.100000000000001" customHeight="1" x14ac:dyDescent="0.25"/>
    <row r="26" spans="1:19" ht="20.100000000000001" customHeight="1" x14ac:dyDescent="0.25"/>
  </sheetData>
  <sheetProtection selectLockedCells="1"/>
  <mergeCells count="24">
    <mergeCell ref="A17:Q17"/>
    <mergeCell ref="K3:K4"/>
    <mergeCell ref="L3:L4"/>
    <mergeCell ref="M3:M4"/>
    <mergeCell ref="N3:N4"/>
    <mergeCell ref="O3:O4"/>
    <mergeCell ref="P3:P4"/>
    <mergeCell ref="E3:E4"/>
    <mergeCell ref="F3:F4"/>
    <mergeCell ref="G3:G4"/>
    <mergeCell ref="H3:H4"/>
    <mergeCell ref="I3:I4"/>
    <mergeCell ref="J3:J4"/>
    <mergeCell ref="A1:Q1"/>
    <mergeCell ref="A2:A4"/>
    <mergeCell ref="B2:B4"/>
    <mergeCell ref="C2:E2"/>
    <mergeCell ref="F2:H2"/>
    <mergeCell ref="I2:K2"/>
    <mergeCell ref="L2:N2"/>
    <mergeCell ref="O2:Q2"/>
    <mergeCell ref="C3:C4"/>
    <mergeCell ref="D3:D4"/>
    <mergeCell ref="Q3:Q4"/>
  </mergeCells>
  <printOptions horizontalCentered="1"/>
  <pageMargins left="0.19685039370078741" right="0.19685039370078741" top="0.78740157480314965" bottom="0.39370078740157483" header="0" footer="0"/>
  <pageSetup paperSize="9" scale="9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B41"/>
  <sheetViews>
    <sheetView showGridLines="0" topLeftCell="A7" zoomScale="85" zoomScaleNormal="85" workbookViewId="0">
      <selection activeCell="E42" sqref="E42"/>
    </sheetView>
  </sheetViews>
  <sheetFormatPr defaultRowHeight="13.2" x14ac:dyDescent="0.25"/>
  <cols>
    <col min="1" max="1" width="5" style="8" customWidth="1"/>
    <col min="2" max="2" width="22.88671875" style="8" customWidth="1"/>
    <col min="3" max="3" width="5.6640625" style="8" customWidth="1"/>
    <col min="4" max="4" width="9.6640625" style="8" customWidth="1"/>
    <col min="5" max="5" width="5.33203125" style="8" customWidth="1"/>
    <col min="6" max="6" width="5.6640625" style="8" customWidth="1"/>
    <col min="7" max="7" width="9.6640625" style="8" customWidth="1"/>
    <col min="8" max="9" width="5.6640625" style="8" customWidth="1"/>
    <col min="10" max="10" width="9.6640625" style="8" customWidth="1"/>
    <col min="11" max="12" width="5.6640625" style="8" customWidth="1"/>
    <col min="13" max="13" width="9.6640625" style="8" customWidth="1"/>
    <col min="14" max="14" width="5.6640625" style="8" customWidth="1"/>
    <col min="15" max="15" width="9.33203125" style="8" customWidth="1"/>
    <col min="16" max="16" width="9.6640625" customWidth="1"/>
    <col min="17" max="17" width="6.109375" customWidth="1"/>
    <col min="18" max="18" width="2.6640625" style="8" customWidth="1"/>
    <col min="19" max="19" width="4.5546875" style="8" customWidth="1"/>
    <col min="20" max="20" width="15.109375" style="8" customWidth="1"/>
    <col min="21" max="21" width="15.5546875" style="8" customWidth="1"/>
    <col min="22" max="22" width="11.109375" style="8" customWidth="1"/>
    <col min="23" max="23" width="8.44140625" style="8" customWidth="1"/>
    <col min="24" max="24" width="9.109375" style="8" hidden="1" customWidth="1"/>
    <col min="25" max="25" width="9.33203125" hidden="1" customWidth="1"/>
    <col min="26" max="26" width="11.44140625" hidden="1" customWidth="1"/>
    <col min="27" max="27" width="9.33203125" hidden="1" customWidth="1"/>
    <col min="28" max="29" width="11.44140625" hidden="1" customWidth="1"/>
    <col min="30" max="30" width="11.6640625" hidden="1" customWidth="1"/>
    <col min="31" max="31" width="9.109375" hidden="1" customWidth="1"/>
    <col min="32" max="32" width="11.44140625" hidden="1" customWidth="1"/>
    <col min="33" max="33" width="9.33203125" hidden="1" customWidth="1"/>
    <col min="34" max="34" width="11.6640625" hidden="1" customWidth="1"/>
    <col min="35" max="37" width="9.109375" hidden="1" customWidth="1"/>
    <col min="38" max="38" width="5" hidden="1" customWidth="1"/>
    <col min="39" max="44" width="9.109375" hidden="1" customWidth="1"/>
    <col min="45" max="45" width="5.6640625" hidden="1" customWidth="1"/>
    <col min="46" max="46" width="9" hidden="1" customWidth="1"/>
    <col min="47" max="47" width="5.109375" hidden="1" customWidth="1"/>
    <col min="48" max="48" width="6.6640625" hidden="1" customWidth="1"/>
    <col min="49" max="49" width="4.44140625" hidden="1" customWidth="1"/>
    <col min="50" max="50" width="5.44140625" hidden="1" customWidth="1"/>
    <col min="51" max="51" width="8" hidden="1" customWidth="1"/>
    <col min="52" max="52" width="9.109375" hidden="1" customWidth="1"/>
    <col min="53" max="53" width="10.6640625" hidden="1" customWidth="1"/>
    <col min="54" max="54" width="9.109375" hidden="1" customWidth="1"/>
    <col min="55" max="63" width="0" hidden="1" customWidth="1"/>
  </cols>
  <sheetData>
    <row r="1" spans="1:52" ht="18.75" customHeight="1" thickBot="1" x14ac:dyDescent="0.45">
      <c r="A1" s="242" t="s">
        <v>286</v>
      </c>
      <c r="B1" s="243"/>
      <c r="C1" s="244" t="s">
        <v>287</v>
      </c>
      <c r="D1" s="244"/>
      <c r="E1" s="244"/>
      <c r="F1" s="244"/>
      <c r="G1" s="244"/>
      <c r="H1" s="244"/>
      <c r="I1" s="244"/>
      <c r="J1" s="244"/>
      <c r="K1" s="244"/>
      <c r="L1" s="244"/>
      <c r="M1" s="244"/>
      <c r="N1" s="244"/>
      <c r="O1" s="244"/>
      <c r="P1" s="244"/>
      <c r="Q1" s="245"/>
      <c r="T1" s="246"/>
      <c r="U1" s="246"/>
      <c r="V1" s="246"/>
    </row>
    <row r="2" spans="1:52" ht="13.5" customHeight="1" x14ac:dyDescent="0.25">
      <c r="A2" s="195"/>
      <c r="B2" s="196" t="s">
        <v>284</v>
      </c>
      <c r="C2" s="197" t="s">
        <v>4</v>
      </c>
      <c r="D2" s="198"/>
      <c r="E2" s="199"/>
      <c r="F2" s="197" t="s">
        <v>5</v>
      </c>
      <c r="G2" s="198"/>
      <c r="H2" s="199"/>
      <c r="I2" s="197" t="s">
        <v>6</v>
      </c>
      <c r="J2" s="198"/>
      <c r="K2" s="199"/>
      <c r="L2" s="197" t="s">
        <v>7</v>
      </c>
      <c r="M2" s="198"/>
      <c r="N2" s="198"/>
      <c r="O2" s="177" t="s">
        <v>13</v>
      </c>
      <c r="P2" s="177" t="s">
        <v>14</v>
      </c>
      <c r="Q2" s="180" t="s">
        <v>11</v>
      </c>
      <c r="T2" s="238"/>
      <c r="U2" s="239"/>
      <c r="V2" s="240"/>
      <c r="W2" s="241"/>
      <c r="X2" s="241"/>
      <c r="Y2" s="187"/>
      <c r="Z2" s="187"/>
      <c r="AA2" s="187"/>
      <c r="AB2" s="187"/>
      <c r="AC2" s="187"/>
      <c r="AD2" s="187"/>
      <c r="AE2" s="187"/>
      <c r="AF2" s="187"/>
      <c r="AG2" s="187"/>
      <c r="AH2" s="187"/>
      <c r="AI2" s="187"/>
      <c r="AJ2" s="187"/>
      <c r="AK2" s="187"/>
      <c r="AL2" s="187"/>
      <c r="AM2" s="187"/>
      <c r="AN2" s="187"/>
      <c r="AO2" s="187"/>
      <c r="AP2" s="187"/>
      <c r="AQ2" s="187"/>
      <c r="AR2" s="187"/>
      <c r="AS2" s="187"/>
      <c r="AT2" s="187"/>
      <c r="AU2" s="187"/>
      <c r="AV2" s="187"/>
    </row>
    <row r="3" spans="1:52" ht="12" customHeight="1" x14ac:dyDescent="0.25">
      <c r="A3" s="195"/>
      <c r="B3" s="196"/>
      <c r="C3" s="200" t="s">
        <v>8</v>
      </c>
      <c r="D3" s="201"/>
      <c r="E3" s="202"/>
      <c r="F3" s="200" t="s">
        <v>8</v>
      </c>
      <c r="G3" s="201"/>
      <c r="H3" s="202"/>
      <c r="I3" s="200" t="s">
        <v>8</v>
      </c>
      <c r="J3" s="201"/>
      <c r="K3" s="202"/>
      <c r="L3" s="200" t="s">
        <v>8</v>
      </c>
      <c r="M3" s="201"/>
      <c r="N3" s="201"/>
      <c r="O3" s="178"/>
      <c r="P3" s="178"/>
      <c r="Q3" s="180"/>
      <c r="T3" s="238"/>
      <c r="U3" s="239"/>
      <c r="V3" s="240"/>
      <c r="W3" s="241"/>
      <c r="X3" s="241"/>
      <c r="Y3" s="187"/>
      <c r="Z3" s="187"/>
      <c r="AA3" s="187"/>
      <c r="AB3" s="187"/>
      <c r="AC3" s="187"/>
      <c r="AD3" s="187"/>
      <c r="AE3" s="187"/>
      <c r="AF3" s="187"/>
      <c r="AG3" s="187"/>
      <c r="AH3" s="187"/>
      <c r="AI3" s="187"/>
      <c r="AJ3" s="187"/>
      <c r="AK3" s="187"/>
      <c r="AL3" s="187"/>
      <c r="AM3" s="187"/>
      <c r="AN3" s="187"/>
      <c r="AO3" s="187"/>
      <c r="AP3" s="187"/>
      <c r="AQ3" s="187"/>
      <c r="AR3" s="187"/>
      <c r="AS3" s="187"/>
      <c r="AT3" s="187"/>
      <c r="AU3" s="187"/>
      <c r="AV3" s="187"/>
    </row>
    <row r="4" spans="1:52" ht="15.9" customHeight="1" thickBot="1" x14ac:dyDescent="0.3">
      <c r="A4" s="195"/>
      <c r="B4" s="196"/>
      <c r="C4" s="66" t="s">
        <v>9</v>
      </c>
      <c r="D4" s="67" t="s">
        <v>10</v>
      </c>
      <c r="E4" s="68" t="s">
        <v>0</v>
      </c>
      <c r="F4" s="66" t="s">
        <v>9</v>
      </c>
      <c r="G4" s="67" t="s">
        <v>10</v>
      </c>
      <c r="H4" s="68" t="s">
        <v>0</v>
      </c>
      <c r="I4" s="66" t="s">
        <v>9</v>
      </c>
      <c r="J4" s="67" t="s">
        <v>10</v>
      </c>
      <c r="K4" s="68" t="s">
        <v>0</v>
      </c>
      <c r="L4" s="66" t="s">
        <v>9</v>
      </c>
      <c r="M4" s="67" t="s">
        <v>10</v>
      </c>
      <c r="N4" s="69" t="s">
        <v>0</v>
      </c>
      <c r="O4" s="179"/>
      <c r="P4" s="179"/>
      <c r="Q4" s="180"/>
      <c r="T4" s="238"/>
      <c r="U4" s="239"/>
      <c r="V4" s="240"/>
      <c r="W4" s="241"/>
      <c r="X4" s="241"/>
      <c r="Y4" s="187"/>
      <c r="Z4" s="187"/>
      <c r="AA4" s="187"/>
      <c r="AB4" s="187"/>
      <c r="AC4" s="187"/>
      <c r="AD4" s="187"/>
      <c r="AE4" s="187"/>
      <c r="AF4" s="187"/>
      <c r="AG4" s="187"/>
      <c r="AH4" s="187"/>
      <c r="AI4" s="187"/>
      <c r="AJ4" s="187"/>
      <c r="AK4" s="187"/>
      <c r="AL4" s="187"/>
      <c r="AM4" s="187"/>
      <c r="AN4" s="187"/>
      <c r="AO4" s="187"/>
      <c r="AP4" s="187"/>
      <c r="AQ4" s="187"/>
      <c r="AR4" s="187"/>
      <c r="AS4" s="187"/>
      <c r="AT4" s="187"/>
      <c r="AU4" s="187"/>
      <c r="AV4" s="187"/>
    </row>
    <row r="5" spans="1:52" ht="15.9" customHeight="1" x14ac:dyDescent="0.25">
      <c r="A5" s="203">
        <v>1</v>
      </c>
      <c r="B5" s="247" t="str">
        <f>'Zoznam tímov a pretekárov'!A3</f>
        <v>Galanta               RYPOMIX</v>
      </c>
      <c r="C5" s="207" t="s">
        <v>292</v>
      </c>
      <c r="D5" s="249"/>
      <c r="E5" s="81"/>
      <c r="F5" s="207" t="s">
        <v>149</v>
      </c>
      <c r="G5" s="209"/>
      <c r="H5" s="81"/>
      <c r="I5" s="207" t="s">
        <v>152</v>
      </c>
      <c r="J5" s="209"/>
      <c r="K5" s="81"/>
      <c r="L5" s="207" t="s">
        <v>153</v>
      </c>
      <c r="M5" s="209"/>
      <c r="N5" s="81"/>
      <c r="O5" s="215">
        <f>SUM(E6+H6+K6+N6)</f>
        <v>40</v>
      </c>
      <c r="P5" s="251">
        <f>SUM(D6+G6+J6+M6)</f>
        <v>31030</v>
      </c>
      <c r="Q5" s="253">
        <f>AD6</f>
        <v>12</v>
      </c>
      <c r="T5" s="255"/>
      <c r="U5" s="257"/>
      <c r="V5" s="250"/>
      <c r="Y5" s="212" t="s">
        <v>21</v>
      </c>
      <c r="Z5" s="213"/>
      <c r="AA5" s="213"/>
      <c r="AB5" s="213"/>
      <c r="AC5" s="213"/>
      <c r="AD5" s="214"/>
      <c r="AE5" s="212" t="s">
        <v>22</v>
      </c>
      <c r="AF5" s="213"/>
      <c r="AG5" s="213"/>
      <c r="AH5" s="214"/>
      <c r="AI5" s="212" t="s">
        <v>23</v>
      </c>
      <c r="AJ5" s="213"/>
      <c r="AK5" s="213"/>
      <c r="AL5" s="214"/>
      <c r="AM5" s="212" t="s">
        <v>24</v>
      </c>
      <c r="AN5" s="213"/>
      <c r="AO5" s="213"/>
      <c r="AP5" s="214"/>
      <c r="AQ5" s="212" t="s">
        <v>25</v>
      </c>
      <c r="AR5" s="213"/>
      <c r="AS5" s="213"/>
      <c r="AT5" s="214"/>
      <c r="AU5" s="21" t="s">
        <v>51</v>
      </c>
    </row>
    <row r="6" spans="1:52" ht="15.9" customHeight="1" thickBot="1" x14ac:dyDescent="0.3">
      <c r="A6" s="204"/>
      <c r="B6" s="248"/>
      <c r="C6" s="27">
        <v>8</v>
      </c>
      <c r="D6" s="28">
        <v>14750</v>
      </c>
      <c r="E6" s="32">
        <f>IF(ISBLANK(D6),0,IF(ISBLANK(C5),0,IF(E5 = "D",MAX($A$5:$A$32) + 1,AH6)))</f>
        <v>7</v>
      </c>
      <c r="F6" s="27">
        <v>13</v>
      </c>
      <c r="G6" s="28">
        <v>4025</v>
      </c>
      <c r="H6" s="32">
        <f>IF(ISBLANK(G6),0,IF(ISBLANK(F5),0,IF(H5 = "D",MAX($A$5:$A$32) + 1,AL6)))</f>
        <v>11</v>
      </c>
      <c r="I6" s="27">
        <v>7</v>
      </c>
      <c r="J6" s="28">
        <v>6520</v>
      </c>
      <c r="K6" s="32">
        <f>IF(ISBLANK(J6),0,IF(ISBLANK(I5),0,IF(K5 = "D",MAX($A$5:$A$32) + 1,AP6)))</f>
        <v>13</v>
      </c>
      <c r="L6" s="85">
        <v>7</v>
      </c>
      <c r="M6" s="28">
        <v>5735</v>
      </c>
      <c r="N6" s="32">
        <f>IF(ISBLANK(M6),0,IF(ISBLANK(L5),0,IF(N5 = "D",MAX($A$5:$A$32) + 1,AT6)))</f>
        <v>9</v>
      </c>
      <c r="O6" s="216"/>
      <c r="P6" s="252"/>
      <c r="Q6" s="254"/>
      <c r="T6" s="256"/>
      <c r="U6" s="257"/>
      <c r="V6" s="250"/>
      <c r="Y6" s="121">
        <f>O5</f>
        <v>40</v>
      </c>
      <c r="Z6" s="13">
        <f>P5</f>
        <v>31030</v>
      </c>
      <c r="AA6" s="8">
        <f>RANK(Y6,$Y$6:$Y$19,1)</f>
        <v>12</v>
      </c>
      <c r="AB6" s="8">
        <f>RANK(Z6,$Z$6:$Z$19,0)</f>
        <v>12</v>
      </c>
      <c r="AC6" s="8">
        <f>AA6+AB6*0.00001</f>
        <v>12.000120000000001</v>
      </c>
      <c r="AD6" s="24">
        <f>RANK(AC6,$AC$6:$AC$19,1)</f>
        <v>12</v>
      </c>
      <c r="AE6" s="17">
        <f>D6</f>
        <v>14750</v>
      </c>
      <c r="AF6" s="18">
        <f>IF(D5="d",MAX($A$5:$A$38) +1,RANK(AE6,$AE$6:$AE$22,0))</f>
        <v>7</v>
      </c>
      <c r="AG6" s="8">
        <f>COUNTIF($AF$6:$AF$22,AF6)</f>
        <v>1</v>
      </c>
      <c r="AH6" s="22">
        <f>IF(AG6 &gt; 1,IF(MOD(AG6,2) = 0,((AF6*2+AG6-1)/2),(AF6*2+AG6-1)/2),IF(AG6=1,AF6,(AF6*2+AG6-1)/2))</f>
        <v>7</v>
      </c>
      <c r="AI6" s="17">
        <f>G6</f>
        <v>4025</v>
      </c>
      <c r="AJ6">
        <f>IF(F5="d",MAX($A$5:$A$38) +1,RANK(AI6,$AI$6:$AI$22,0))</f>
        <v>11</v>
      </c>
      <c r="AK6" s="8">
        <f>COUNTIF($AJ$6:$AJ$22,AJ6)</f>
        <v>1</v>
      </c>
      <c r="AL6" s="22">
        <f>IF(AK6 &gt; 1,IF(MOD(AK6,2) = 0,((AJ6*2+AK6-1)/2),(AJ6*2+AK6-1)/2),IF(AK6=1,AJ6,(AJ6*2+AK6-1)/2))</f>
        <v>11</v>
      </c>
      <c r="AM6" s="17">
        <f>J6</f>
        <v>6520</v>
      </c>
      <c r="AN6" s="18">
        <f>IF(J5="d",MAX($A$5:$A$38) +1,RANK(AM6,$AM$6:$AM$22,0))</f>
        <v>13</v>
      </c>
      <c r="AO6" s="8">
        <f>COUNTIF($AN$6:$AN$22,AN6)</f>
        <v>1</v>
      </c>
      <c r="AP6" s="22">
        <f>IF(AO6 &gt; 1,IF(MOD(AO6,2) = 0,((AN6*2+AO6-1)/2),(AN6*2+AO6-1)/2),IF(AO6=1,AN6,(AN6*2+AO6-1)/2))</f>
        <v>13</v>
      </c>
      <c r="AQ6" s="17">
        <f>M6</f>
        <v>5735</v>
      </c>
      <c r="AR6" s="18">
        <f>IF(M5="d",MAX($A$5:$A$38) +1,RANK(AQ6,$AQ$6:$AQ$22,0))</f>
        <v>9</v>
      </c>
      <c r="AS6" s="8">
        <f>COUNTIF($AR$6:$AR$22,AR6)</f>
        <v>1</v>
      </c>
      <c r="AT6" s="22">
        <f>IF(AS6 &gt; 1,IF(MOD(AS6,2) = 0,((AR6*2+AS6-1)/2),(AR6*2+AS6-1)/2),IF(AS6=1,AR6,(AR6*2+AS6-1)/2))</f>
        <v>9</v>
      </c>
      <c r="AU6" s="11">
        <f>T5</f>
        <v>0</v>
      </c>
      <c r="AV6" s="11">
        <f>U5</f>
        <v>0</v>
      </c>
      <c r="AW6">
        <f>RANK(AU6,$AU$6:$AU$19,1)</f>
        <v>1</v>
      </c>
      <c r="AX6">
        <f>RANK(AV6,$AV$6:$AV$19,0)</f>
        <v>1</v>
      </c>
      <c r="AY6">
        <f>AW6+AX6*0.00001</f>
        <v>1.0000100000000001</v>
      </c>
      <c r="AZ6">
        <f>RANK(AY6,$AY$6:$AY$19,1)</f>
        <v>1</v>
      </c>
    </row>
    <row r="7" spans="1:52" ht="15.9" customHeight="1" x14ac:dyDescent="0.25">
      <c r="A7" s="203">
        <v>2</v>
      </c>
      <c r="B7" s="247" t="str">
        <f>'Zoznam tímov a pretekárov'!A5</f>
        <v>Humenné</v>
      </c>
      <c r="C7" s="207"/>
      <c r="D7" s="249"/>
      <c r="E7" s="81"/>
      <c r="F7" s="207"/>
      <c r="G7" s="249"/>
      <c r="H7" s="81"/>
      <c r="I7" s="207"/>
      <c r="J7" s="249"/>
      <c r="K7" s="81"/>
      <c r="L7" s="207"/>
      <c r="M7" s="249"/>
      <c r="N7" s="81"/>
      <c r="O7" s="215">
        <f>SUM(E8+H8+K8+N8)</f>
        <v>60</v>
      </c>
      <c r="P7" s="251">
        <f>SUM(D8+G8+J8+M8)</f>
        <v>0</v>
      </c>
      <c r="Q7" s="253">
        <f>AD7</f>
        <v>14</v>
      </c>
      <c r="T7" s="255"/>
      <c r="U7" s="257"/>
      <c r="V7" s="250"/>
      <c r="Y7" s="121">
        <f>O7</f>
        <v>60</v>
      </c>
      <c r="Z7" s="13">
        <f>P7</f>
        <v>0</v>
      </c>
      <c r="AA7" s="8">
        <f t="shared" ref="AA7:AA19" si="0">RANK(Y7,$Y$6:$Y$19,1)</f>
        <v>14</v>
      </c>
      <c r="AB7" s="8">
        <f t="shared" ref="AB7:AB19" si="1">RANK(Z7,$Z$6:$Z$19,0)</f>
        <v>14</v>
      </c>
      <c r="AC7" s="8">
        <f t="shared" ref="AC7:AC19" si="2">AA7+AB7*0.00001</f>
        <v>14.00014</v>
      </c>
      <c r="AD7" s="24">
        <f t="shared" ref="AD7:AD18" si="3">RANK(AC7,$AC$6:$AC$19,1)</f>
        <v>14</v>
      </c>
      <c r="AE7" s="17">
        <f>D8</f>
        <v>0</v>
      </c>
      <c r="AF7" s="18">
        <f t="shared" ref="AF7:AF22" si="4">IF(D6="d",MAX($A$5:$A$38) +1,RANK(AE7,$AE$6:$AE$22,0))</f>
        <v>14</v>
      </c>
      <c r="AG7" s="8">
        <f t="shared" ref="AG7:AG22" si="5">COUNTIF($AF$6:$AF$22,AF7)</f>
        <v>1</v>
      </c>
      <c r="AH7" s="22">
        <f t="shared" ref="AH7:AH22" si="6">IF(AG7 &gt; 1,IF(MOD(AG7,2) = 0,((AF7*2+AG7-1)/2),(AF7*2+AG7-1)/2),IF(AG7=1,AF7,(AF7*2+AG7-1)/2))</f>
        <v>14</v>
      </c>
      <c r="AI7" s="17">
        <f>G8</f>
        <v>0</v>
      </c>
      <c r="AJ7">
        <f t="shared" ref="AJ7:AJ22" si="7">IF(F6="d",MAX($A$5:$A$38) +1,RANK(AI7,$AI$6:$AI$22,0))</f>
        <v>14</v>
      </c>
      <c r="AK7" s="8">
        <f t="shared" ref="AK7:AK22" si="8">COUNTIF($AJ$6:$AJ$22,AJ7)</f>
        <v>1</v>
      </c>
      <c r="AL7" s="22">
        <f t="shared" ref="AL7:AL22" si="9">IF(AK7 &gt; 1,IF(MOD(AK7,2) = 0,((AJ7*2+AK7-1)/2),(AJ7*2+AK7-1)/2),IF(AK7=1,AJ7,(AJ7*2+AK7-1)/2))</f>
        <v>14</v>
      </c>
      <c r="AM7" s="17">
        <f>J8</f>
        <v>0</v>
      </c>
      <c r="AN7" s="18">
        <f t="shared" ref="AN7:AN22" si="10">IF(J6="d",MAX($A$5:$A$38) +1,RANK(AM7,$AM$6:$AM$22,0))</f>
        <v>14</v>
      </c>
      <c r="AO7" s="8">
        <f t="shared" ref="AO7:AO22" si="11">COUNTIF($AN$6:$AN$22,AN7)</f>
        <v>1</v>
      </c>
      <c r="AP7" s="22">
        <f t="shared" ref="AP7:AP22" si="12">IF(AO7 &gt; 1,IF(MOD(AO7,2) = 0,((AN7*2+AO7-1)/2),(AN7*2+AO7-1)/2),IF(AO7=1,AN7,(AN7*2+AO7-1)/2))</f>
        <v>14</v>
      </c>
      <c r="AQ7" s="17">
        <f>M8</f>
        <v>0</v>
      </c>
      <c r="AR7" s="18">
        <f t="shared" ref="AR7:AR22" si="13">IF(M6="d",MAX($A$5:$A$38) +1,RANK(AQ7,$AQ$6:$AQ$22,0))</f>
        <v>14</v>
      </c>
      <c r="AS7" s="8">
        <f t="shared" ref="AS7:AS22" si="14">COUNTIF($AR$6:$AR$22,AR7)</f>
        <v>1</v>
      </c>
      <c r="AT7" s="22">
        <f t="shared" ref="AT7:AT22" si="15">IF(AS7 &gt; 1,IF(MOD(AS7,2) = 0,((AR7*2+AS7-1)/2),(AR7*2+AS7-1)/2),IF(AS7=1,AR7,(AR7*2+AS7-1)/2))</f>
        <v>14</v>
      </c>
      <c r="AU7" s="11">
        <f>T7</f>
        <v>0</v>
      </c>
      <c r="AV7" s="11">
        <f>U7</f>
        <v>0</v>
      </c>
      <c r="AW7">
        <f t="shared" ref="AW7:AW19" si="16">RANK(AU7,$AU$6:$AU$19,1)</f>
        <v>1</v>
      </c>
      <c r="AX7">
        <f t="shared" ref="AX7:AX19" si="17">RANK(AV7,$AV$6:$AV$19,0)</f>
        <v>1</v>
      </c>
      <c r="AY7">
        <f t="shared" ref="AY7:AY19" si="18">AW7+AX7*0.00001</f>
        <v>1.0000100000000001</v>
      </c>
      <c r="AZ7">
        <f t="shared" ref="AZ7:AZ19" si="19">RANK(AY7,$AY$6:$AY$19,1)</f>
        <v>1</v>
      </c>
    </row>
    <row r="8" spans="1:52" ht="15.9" customHeight="1" thickBot="1" x14ac:dyDescent="0.3">
      <c r="A8" s="204"/>
      <c r="B8" s="248"/>
      <c r="C8" s="27"/>
      <c r="D8" s="28"/>
      <c r="E8" s="32">
        <v>15</v>
      </c>
      <c r="F8" s="27"/>
      <c r="G8" s="28"/>
      <c r="H8" s="32">
        <v>15</v>
      </c>
      <c r="I8" s="27"/>
      <c r="J8" s="28"/>
      <c r="K8" s="32">
        <v>15</v>
      </c>
      <c r="L8" s="85"/>
      <c r="M8" s="28"/>
      <c r="N8" s="32">
        <v>15</v>
      </c>
      <c r="O8" s="216"/>
      <c r="P8" s="252"/>
      <c r="Q8" s="254"/>
      <c r="T8" s="256"/>
      <c r="U8" s="257"/>
      <c r="V8" s="250"/>
      <c r="Y8" s="121">
        <f>O9</f>
        <v>34</v>
      </c>
      <c r="Z8" s="13">
        <f>P9</f>
        <v>39780</v>
      </c>
      <c r="AA8" s="8">
        <f t="shared" si="0"/>
        <v>10</v>
      </c>
      <c r="AB8" s="8">
        <f t="shared" si="1"/>
        <v>9</v>
      </c>
      <c r="AC8" s="8">
        <f t="shared" si="2"/>
        <v>10.00009</v>
      </c>
      <c r="AD8" s="24">
        <f t="shared" si="3"/>
        <v>10</v>
      </c>
      <c r="AE8" s="17">
        <f>D10</f>
        <v>20710</v>
      </c>
      <c r="AF8" s="18">
        <f t="shared" si="4"/>
        <v>5</v>
      </c>
      <c r="AG8" s="8">
        <f t="shared" si="5"/>
        <v>1</v>
      </c>
      <c r="AH8" s="22">
        <f t="shared" si="6"/>
        <v>5</v>
      </c>
      <c r="AI8" s="17">
        <f>G10</f>
        <v>6145</v>
      </c>
      <c r="AJ8">
        <f t="shared" si="7"/>
        <v>8</v>
      </c>
      <c r="AK8" s="8">
        <f t="shared" si="8"/>
        <v>1</v>
      </c>
      <c r="AL8" s="22">
        <f t="shared" si="9"/>
        <v>8</v>
      </c>
      <c r="AM8" s="17">
        <f>J10</f>
        <v>9420</v>
      </c>
      <c r="AN8" s="18">
        <f t="shared" si="10"/>
        <v>9</v>
      </c>
      <c r="AO8" s="8">
        <f t="shared" si="11"/>
        <v>1</v>
      </c>
      <c r="AP8" s="22">
        <f t="shared" si="12"/>
        <v>9</v>
      </c>
      <c r="AQ8" s="17">
        <f>M10</f>
        <v>3505</v>
      </c>
      <c r="AR8" s="18">
        <f t="shared" si="13"/>
        <v>12</v>
      </c>
      <c r="AS8" s="8">
        <f t="shared" si="14"/>
        <v>1</v>
      </c>
      <c r="AT8" s="22">
        <f t="shared" si="15"/>
        <v>12</v>
      </c>
      <c r="AU8" s="11">
        <f>T9</f>
        <v>0</v>
      </c>
      <c r="AV8" s="11">
        <f>U9</f>
        <v>0</v>
      </c>
      <c r="AW8">
        <f t="shared" si="16"/>
        <v>1</v>
      </c>
      <c r="AX8">
        <f t="shared" si="17"/>
        <v>1</v>
      </c>
      <c r="AY8">
        <f t="shared" si="18"/>
        <v>1.0000100000000001</v>
      </c>
      <c r="AZ8">
        <f t="shared" si="19"/>
        <v>1</v>
      </c>
    </row>
    <row r="9" spans="1:52" ht="15.9" customHeight="1" x14ac:dyDescent="0.25">
      <c r="A9" s="221">
        <v>3</v>
      </c>
      <c r="B9" s="247" t="str">
        <f>'Zoznam tímov a pretekárov'!A7</f>
        <v>Lučenec</v>
      </c>
      <c r="C9" s="207" t="s">
        <v>169</v>
      </c>
      <c r="D9" s="249"/>
      <c r="E9" s="81"/>
      <c r="F9" s="207" t="s">
        <v>166</v>
      </c>
      <c r="G9" s="249"/>
      <c r="H9" s="81"/>
      <c r="I9" s="207" t="s">
        <v>163</v>
      </c>
      <c r="J9" s="249"/>
      <c r="K9" s="81"/>
      <c r="L9" s="207" t="s">
        <v>164</v>
      </c>
      <c r="M9" s="249"/>
      <c r="N9" s="81"/>
      <c r="O9" s="215">
        <f>SUM(E10+H10+K10+N10)</f>
        <v>34</v>
      </c>
      <c r="P9" s="251">
        <f>SUM(D10+G10+J10+M10)</f>
        <v>39780</v>
      </c>
      <c r="Q9" s="253">
        <f>AD8</f>
        <v>10</v>
      </c>
      <c r="T9" s="255"/>
      <c r="U9" s="257"/>
      <c r="V9" s="250"/>
      <c r="Y9" s="121">
        <f>O11</f>
        <v>25</v>
      </c>
      <c r="Z9" s="13">
        <f>P11</f>
        <v>45770</v>
      </c>
      <c r="AA9" s="8">
        <f t="shared" si="0"/>
        <v>6</v>
      </c>
      <c r="AB9" s="8">
        <f t="shared" si="1"/>
        <v>4</v>
      </c>
      <c r="AC9" s="8">
        <f t="shared" si="2"/>
        <v>6.0000400000000003</v>
      </c>
      <c r="AD9" s="24">
        <f t="shared" si="3"/>
        <v>6</v>
      </c>
      <c r="AE9" s="17">
        <f>D12</f>
        <v>22445</v>
      </c>
      <c r="AF9" s="18">
        <f t="shared" si="4"/>
        <v>3</v>
      </c>
      <c r="AG9" s="8">
        <f t="shared" si="5"/>
        <v>1</v>
      </c>
      <c r="AH9" s="22">
        <f t="shared" si="6"/>
        <v>3</v>
      </c>
      <c r="AI9" s="17">
        <f>G12</f>
        <v>8755</v>
      </c>
      <c r="AJ9">
        <f t="shared" si="7"/>
        <v>5</v>
      </c>
      <c r="AK9" s="8">
        <f t="shared" si="8"/>
        <v>1</v>
      </c>
      <c r="AL9" s="22">
        <f t="shared" si="9"/>
        <v>5</v>
      </c>
      <c r="AM9" s="17">
        <f>J12</f>
        <v>7910</v>
      </c>
      <c r="AN9" s="18">
        <f t="shared" si="10"/>
        <v>10</v>
      </c>
      <c r="AO9" s="8">
        <f t="shared" si="11"/>
        <v>1</v>
      </c>
      <c r="AP9" s="22">
        <f t="shared" si="12"/>
        <v>10</v>
      </c>
      <c r="AQ9" s="17">
        <f>M12</f>
        <v>6660</v>
      </c>
      <c r="AR9" s="18">
        <f t="shared" si="13"/>
        <v>7</v>
      </c>
      <c r="AS9" s="8">
        <f t="shared" si="14"/>
        <v>1</v>
      </c>
      <c r="AT9" s="22">
        <f t="shared" si="15"/>
        <v>7</v>
      </c>
      <c r="AU9" s="11">
        <f>T11</f>
        <v>0</v>
      </c>
      <c r="AV9" s="11">
        <f>U11</f>
        <v>0</v>
      </c>
      <c r="AW9">
        <f t="shared" si="16"/>
        <v>1</v>
      </c>
      <c r="AX9">
        <f t="shared" si="17"/>
        <v>1</v>
      </c>
      <c r="AY9">
        <f t="shared" si="18"/>
        <v>1.0000100000000001</v>
      </c>
      <c r="AZ9">
        <f t="shared" si="19"/>
        <v>1</v>
      </c>
    </row>
    <row r="10" spans="1:52" ht="15.9" customHeight="1" thickBot="1" x14ac:dyDescent="0.3">
      <c r="A10" s="221"/>
      <c r="B10" s="248"/>
      <c r="C10" s="27">
        <v>12</v>
      </c>
      <c r="D10" s="28">
        <v>20710</v>
      </c>
      <c r="E10" s="32">
        <f>IF(ISBLANK(D10),0,IF(ISBLANK(C9),0,IF(E9 = "D",MAX($A$5:$A$32) + 1,AH8)))</f>
        <v>5</v>
      </c>
      <c r="F10" s="27">
        <v>3</v>
      </c>
      <c r="G10" s="28">
        <v>6145</v>
      </c>
      <c r="H10" s="32">
        <f>IF(ISBLANK(G10),0,IF(ISBLANK(F9),0,IF(H9 = "D",MAX($A$5:$A$32) + 1,AL8)))</f>
        <v>8</v>
      </c>
      <c r="I10" s="85">
        <v>1</v>
      </c>
      <c r="J10" s="28">
        <v>9420</v>
      </c>
      <c r="K10" s="32">
        <f>IF(ISBLANK(J10),0,IF(ISBLANK(I9),0,IF(K9 = "D",MAX($A$5:$A$32) + 1,AP8)))</f>
        <v>9</v>
      </c>
      <c r="L10" s="27">
        <v>6</v>
      </c>
      <c r="M10" s="28">
        <v>3505</v>
      </c>
      <c r="N10" s="32">
        <f>IF(ISBLANK(M10),0,IF(ISBLANK(L9),0,IF(N9 = "D",MAX($A$5:$A$32) + 1,AT8)))</f>
        <v>12</v>
      </c>
      <c r="O10" s="216"/>
      <c r="P10" s="252"/>
      <c r="Q10" s="254"/>
      <c r="T10" s="256"/>
      <c r="U10" s="257"/>
      <c r="V10" s="250"/>
      <c r="Y10" s="121">
        <f>O13</f>
        <v>16</v>
      </c>
      <c r="Z10" s="13">
        <f>P13</f>
        <v>64985</v>
      </c>
      <c r="AA10" s="8">
        <f t="shared" si="0"/>
        <v>2</v>
      </c>
      <c r="AB10" s="8">
        <f t="shared" si="1"/>
        <v>2</v>
      </c>
      <c r="AC10" s="8">
        <f t="shared" si="2"/>
        <v>2.0000200000000001</v>
      </c>
      <c r="AD10" s="24">
        <f t="shared" si="3"/>
        <v>2</v>
      </c>
      <c r="AE10" s="17">
        <f>D14</f>
        <v>25710</v>
      </c>
      <c r="AF10" s="18">
        <f t="shared" si="4"/>
        <v>2</v>
      </c>
      <c r="AG10" s="8">
        <f t="shared" si="5"/>
        <v>1</v>
      </c>
      <c r="AH10" s="22">
        <f t="shared" si="6"/>
        <v>2</v>
      </c>
      <c r="AI10" s="17">
        <f>G14</f>
        <v>14730</v>
      </c>
      <c r="AJ10">
        <f t="shared" si="7"/>
        <v>2</v>
      </c>
      <c r="AK10" s="8">
        <f t="shared" si="8"/>
        <v>1</v>
      </c>
      <c r="AL10" s="22">
        <f t="shared" si="9"/>
        <v>2</v>
      </c>
      <c r="AM10" s="17">
        <f>J14</f>
        <v>19960</v>
      </c>
      <c r="AN10" s="18">
        <f t="shared" si="10"/>
        <v>1</v>
      </c>
      <c r="AO10" s="8">
        <f t="shared" si="11"/>
        <v>1</v>
      </c>
      <c r="AP10" s="22">
        <f t="shared" si="12"/>
        <v>1</v>
      </c>
      <c r="AQ10" s="17">
        <f>M14</f>
        <v>4585</v>
      </c>
      <c r="AR10" s="18">
        <f t="shared" si="13"/>
        <v>11</v>
      </c>
      <c r="AS10" s="8">
        <f t="shared" si="14"/>
        <v>1</v>
      </c>
      <c r="AT10" s="22">
        <f t="shared" si="15"/>
        <v>11</v>
      </c>
      <c r="AU10" s="11">
        <f>T13</f>
        <v>0</v>
      </c>
      <c r="AV10" s="11">
        <f>U13</f>
        <v>0</v>
      </c>
      <c r="AW10">
        <f t="shared" si="16"/>
        <v>1</v>
      </c>
      <c r="AX10">
        <f t="shared" si="17"/>
        <v>1</v>
      </c>
      <c r="AY10">
        <f t="shared" si="18"/>
        <v>1.0000100000000001</v>
      </c>
      <c r="AZ10">
        <f t="shared" si="19"/>
        <v>1</v>
      </c>
    </row>
    <row r="11" spans="1:52" ht="15.9" customHeight="1" x14ac:dyDescent="0.25">
      <c r="A11" s="203">
        <v>4</v>
      </c>
      <c r="B11" s="247" t="str">
        <f>'Zoznam tímov a pretekárov'!A9</f>
        <v>Nová Baňa</v>
      </c>
      <c r="C11" s="207" t="s">
        <v>171</v>
      </c>
      <c r="D11" s="249"/>
      <c r="E11" s="81"/>
      <c r="F11" s="207" t="s">
        <v>173</v>
      </c>
      <c r="G11" s="249"/>
      <c r="H11" s="81"/>
      <c r="I11" s="207" t="s">
        <v>174</v>
      </c>
      <c r="J11" s="249"/>
      <c r="K11" s="81"/>
      <c r="L11" s="207" t="s">
        <v>172</v>
      </c>
      <c r="M11" s="249"/>
      <c r="N11" s="81"/>
      <c r="O11" s="215">
        <f>SUM(E12+H12+K12+N12)</f>
        <v>25</v>
      </c>
      <c r="P11" s="251">
        <f>SUM(D12+G12+J12+M12)</f>
        <v>45770</v>
      </c>
      <c r="Q11" s="253">
        <f>AD9</f>
        <v>6</v>
      </c>
      <c r="T11" s="255"/>
      <c r="U11" s="257"/>
      <c r="V11" s="250"/>
      <c r="Y11" s="121">
        <f>O15</f>
        <v>28</v>
      </c>
      <c r="Z11" s="13">
        <f>P15</f>
        <v>43500</v>
      </c>
      <c r="AA11" s="8">
        <f t="shared" si="0"/>
        <v>8</v>
      </c>
      <c r="AB11" s="8">
        <f t="shared" si="1"/>
        <v>5</v>
      </c>
      <c r="AC11" s="8">
        <f t="shared" si="2"/>
        <v>8.0000499999999999</v>
      </c>
      <c r="AD11" s="24">
        <f t="shared" si="3"/>
        <v>8</v>
      </c>
      <c r="AE11" s="17">
        <f>D16</f>
        <v>21720</v>
      </c>
      <c r="AF11" s="18">
        <f t="shared" si="4"/>
        <v>4</v>
      </c>
      <c r="AG11" s="8">
        <f t="shared" si="5"/>
        <v>1</v>
      </c>
      <c r="AH11" s="22">
        <f t="shared" si="6"/>
        <v>4</v>
      </c>
      <c r="AI11" s="17">
        <f>G16</f>
        <v>4900</v>
      </c>
      <c r="AJ11">
        <f t="shared" si="7"/>
        <v>10</v>
      </c>
      <c r="AK11" s="8">
        <f t="shared" si="8"/>
        <v>1</v>
      </c>
      <c r="AL11" s="22">
        <f t="shared" si="9"/>
        <v>10</v>
      </c>
      <c r="AM11" s="17">
        <f>J16</f>
        <v>10040</v>
      </c>
      <c r="AN11" s="18">
        <f t="shared" si="10"/>
        <v>8</v>
      </c>
      <c r="AO11" s="8">
        <f t="shared" si="11"/>
        <v>1</v>
      </c>
      <c r="AP11" s="22">
        <f t="shared" si="12"/>
        <v>8</v>
      </c>
      <c r="AQ11" s="17">
        <f>M16</f>
        <v>6840</v>
      </c>
      <c r="AR11" s="18">
        <f t="shared" si="13"/>
        <v>6</v>
      </c>
      <c r="AS11" s="8">
        <f t="shared" si="14"/>
        <v>1</v>
      </c>
      <c r="AT11" s="22">
        <f t="shared" si="15"/>
        <v>6</v>
      </c>
      <c r="AU11" s="11">
        <f>T15</f>
        <v>0</v>
      </c>
      <c r="AV11" s="11">
        <f>U15</f>
        <v>0</v>
      </c>
      <c r="AW11">
        <f t="shared" si="16"/>
        <v>1</v>
      </c>
      <c r="AX11">
        <f t="shared" si="17"/>
        <v>1</v>
      </c>
      <c r="AY11">
        <f t="shared" si="18"/>
        <v>1.0000100000000001</v>
      </c>
      <c r="AZ11">
        <f t="shared" si="19"/>
        <v>1</v>
      </c>
    </row>
    <row r="12" spans="1:52" ht="15.9" customHeight="1" thickBot="1" x14ac:dyDescent="0.3">
      <c r="A12" s="204"/>
      <c r="B12" s="248"/>
      <c r="C12" s="27">
        <v>4</v>
      </c>
      <c r="D12" s="28">
        <v>22445</v>
      </c>
      <c r="E12" s="32">
        <f>IF(ISBLANK(D12),0,IF(ISBLANK(C11),0,IF(E11 = "D",MAX($A$5:$A$32) + 1,AH9)))</f>
        <v>3</v>
      </c>
      <c r="F12" s="27">
        <v>8</v>
      </c>
      <c r="G12" s="28">
        <v>8755</v>
      </c>
      <c r="H12" s="32">
        <f>IF(ISBLANK(G12),0,IF(ISBLANK(F11),0,IF(H11 = "D",MAX($A$5:$A$32) + 1,AL9)))</f>
        <v>5</v>
      </c>
      <c r="I12" s="27">
        <v>5</v>
      </c>
      <c r="J12" s="28">
        <v>7910</v>
      </c>
      <c r="K12" s="32">
        <f>IF(ISBLANK(J12),0,IF(ISBLANK(I11),0,IF(K11 = "D",MAX($A$5:$A$32) + 1,AP9)))</f>
        <v>10</v>
      </c>
      <c r="L12" s="27">
        <v>3</v>
      </c>
      <c r="M12" s="28">
        <v>6660</v>
      </c>
      <c r="N12" s="32">
        <f>IF(ISBLANK(M12),0,IF(ISBLANK(L11),0,IF(N11 = "D",MAX($A$5:$A$32) + 1,AT9)))</f>
        <v>7</v>
      </c>
      <c r="O12" s="216"/>
      <c r="P12" s="252"/>
      <c r="Q12" s="254"/>
      <c r="T12" s="256"/>
      <c r="U12" s="257"/>
      <c r="V12" s="250"/>
      <c r="W12" s="122"/>
      <c r="Y12" s="121">
        <f>O17</f>
        <v>36</v>
      </c>
      <c r="Z12" s="13">
        <f>P17</f>
        <v>35265</v>
      </c>
      <c r="AA12" s="8">
        <f t="shared" si="0"/>
        <v>11</v>
      </c>
      <c r="AB12" s="8">
        <f t="shared" si="1"/>
        <v>11</v>
      </c>
      <c r="AC12" s="8">
        <f t="shared" si="2"/>
        <v>11.000109999999999</v>
      </c>
      <c r="AD12" s="24">
        <f t="shared" si="3"/>
        <v>11</v>
      </c>
      <c r="AE12" s="17">
        <f>D18</f>
        <v>13180</v>
      </c>
      <c r="AF12" s="18">
        <f t="shared" si="4"/>
        <v>9</v>
      </c>
      <c r="AG12" s="8">
        <f t="shared" si="5"/>
        <v>1</v>
      </c>
      <c r="AH12" s="22">
        <f t="shared" si="6"/>
        <v>9</v>
      </c>
      <c r="AI12" s="17">
        <f>G18</f>
        <v>3270</v>
      </c>
      <c r="AJ12">
        <f t="shared" si="7"/>
        <v>13</v>
      </c>
      <c r="AK12" s="8">
        <f t="shared" si="8"/>
        <v>1</v>
      </c>
      <c r="AL12" s="22">
        <f t="shared" si="9"/>
        <v>13</v>
      </c>
      <c r="AM12" s="17">
        <f>J18</f>
        <v>13990</v>
      </c>
      <c r="AN12" s="18">
        <f t="shared" si="10"/>
        <v>4</v>
      </c>
      <c r="AO12" s="8">
        <f t="shared" si="11"/>
        <v>1</v>
      </c>
      <c r="AP12" s="22">
        <f t="shared" si="12"/>
        <v>4</v>
      </c>
      <c r="AQ12" s="17">
        <f>M18</f>
        <v>4825</v>
      </c>
      <c r="AR12" s="18">
        <f t="shared" si="13"/>
        <v>10</v>
      </c>
      <c r="AS12" s="8">
        <f t="shared" si="14"/>
        <v>1</v>
      </c>
      <c r="AT12" s="22">
        <f t="shared" si="15"/>
        <v>10</v>
      </c>
      <c r="AU12" s="11">
        <f>T17</f>
        <v>0</v>
      </c>
      <c r="AV12" s="11">
        <f>U17</f>
        <v>0</v>
      </c>
      <c r="AW12">
        <f t="shared" si="16"/>
        <v>1</v>
      </c>
      <c r="AX12">
        <f t="shared" si="17"/>
        <v>1</v>
      </c>
      <c r="AY12">
        <f t="shared" si="18"/>
        <v>1.0000100000000001</v>
      </c>
      <c r="AZ12">
        <f t="shared" si="19"/>
        <v>1</v>
      </c>
    </row>
    <row r="13" spans="1:52" ht="15.9" customHeight="1" x14ac:dyDescent="0.25">
      <c r="A13" s="221">
        <v>5</v>
      </c>
      <c r="B13" s="247" t="str">
        <f>'Zoznam tímov a pretekárov'!A11</f>
        <v>Prešov B</v>
      </c>
      <c r="C13" s="207" t="s">
        <v>182</v>
      </c>
      <c r="D13" s="249"/>
      <c r="E13" s="81"/>
      <c r="F13" s="207" t="s">
        <v>181</v>
      </c>
      <c r="G13" s="249"/>
      <c r="H13" s="81"/>
      <c r="I13" s="207" t="s">
        <v>184</v>
      </c>
      <c r="J13" s="249"/>
      <c r="K13" s="81"/>
      <c r="L13" s="207" t="s">
        <v>185</v>
      </c>
      <c r="M13" s="249"/>
      <c r="N13" s="81"/>
      <c r="O13" s="215">
        <f>SUM(E14+H14+K14+N14)</f>
        <v>16</v>
      </c>
      <c r="P13" s="251">
        <f>SUM(D14+G14+J14+M14)</f>
        <v>64985</v>
      </c>
      <c r="Q13" s="253">
        <f>AD10</f>
        <v>2</v>
      </c>
      <c r="T13" s="255"/>
      <c r="U13" s="257"/>
      <c r="V13" s="250"/>
      <c r="W13" s="122"/>
      <c r="Y13" s="121">
        <f>O19</f>
        <v>30</v>
      </c>
      <c r="Z13" s="13">
        <f>P19</f>
        <v>36185</v>
      </c>
      <c r="AA13" s="8">
        <f t="shared" si="0"/>
        <v>9</v>
      </c>
      <c r="AB13" s="8">
        <f t="shared" si="1"/>
        <v>10</v>
      </c>
      <c r="AC13" s="8">
        <f t="shared" si="2"/>
        <v>9.0000999999999998</v>
      </c>
      <c r="AD13" s="24">
        <f t="shared" si="3"/>
        <v>9</v>
      </c>
      <c r="AE13" s="17">
        <f>D20</f>
        <v>7695</v>
      </c>
      <c r="AF13" s="18">
        <f t="shared" si="4"/>
        <v>12</v>
      </c>
      <c r="AG13" s="8">
        <f t="shared" si="5"/>
        <v>1</v>
      </c>
      <c r="AH13" s="22">
        <f t="shared" si="6"/>
        <v>12</v>
      </c>
      <c r="AI13" s="17">
        <f>G20</f>
        <v>11400</v>
      </c>
      <c r="AJ13">
        <f t="shared" si="7"/>
        <v>4</v>
      </c>
      <c r="AK13" s="8">
        <f t="shared" si="8"/>
        <v>1</v>
      </c>
      <c r="AL13" s="22">
        <f t="shared" si="9"/>
        <v>4</v>
      </c>
      <c r="AM13" s="17">
        <f>J20</f>
        <v>10560</v>
      </c>
      <c r="AN13" s="18">
        <f t="shared" si="10"/>
        <v>6</v>
      </c>
      <c r="AO13" s="8">
        <f t="shared" si="11"/>
        <v>1</v>
      </c>
      <c r="AP13" s="22">
        <f t="shared" si="12"/>
        <v>6</v>
      </c>
      <c r="AQ13" s="17">
        <f>M20</f>
        <v>6530</v>
      </c>
      <c r="AR13" s="18">
        <f t="shared" si="13"/>
        <v>8</v>
      </c>
      <c r="AS13" s="8">
        <f t="shared" si="14"/>
        <v>1</v>
      </c>
      <c r="AT13" s="22">
        <f t="shared" si="15"/>
        <v>8</v>
      </c>
      <c r="AU13" s="11">
        <f>T19</f>
        <v>0</v>
      </c>
      <c r="AV13" s="11">
        <f>U19</f>
        <v>0</v>
      </c>
      <c r="AW13">
        <f t="shared" si="16"/>
        <v>1</v>
      </c>
      <c r="AX13">
        <f t="shared" si="17"/>
        <v>1</v>
      </c>
      <c r="AY13">
        <f t="shared" si="18"/>
        <v>1.0000100000000001</v>
      </c>
      <c r="AZ13">
        <f t="shared" si="19"/>
        <v>1</v>
      </c>
    </row>
    <row r="14" spans="1:52" ht="15.9" customHeight="1" thickBot="1" x14ac:dyDescent="0.3">
      <c r="A14" s="221"/>
      <c r="B14" s="248"/>
      <c r="C14" s="133">
        <v>2</v>
      </c>
      <c r="D14" s="28">
        <v>25710</v>
      </c>
      <c r="E14" s="32">
        <f>IF(ISBLANK(D14),0,IF(ISBLANK(C13),0,IF(E13 = "D",MAX($A$5:$A$32) + 1,AH10)))</f>
        <v>2</v>
      </c>
      <c r="F14" s="27">
        <v>1</v>
      </c>
      <c r="G14" s="28">
        <v>14730</v>
      </c>
      <c r="H14" s="32">
        <f>IF(ISBLANK(G14),0,IF(ISBLANK(F13),0,IF(H13 = "D",MAX($A$5:$A$32) + 1,AL10)))</f>
        <v>2</v>
      </c>
      <c r="I14" s="27">
        <v>8</v>
      </c>
      <c r="J14" s="28">
        <v>19960</v>
      </c>
      <c r="K14" s="32">
        <f>IF(ISBLANK(J14),0,IF(ISBLANK(I13),0,IF(K13 = "D",MAX($A$5:$A$32) + 1,AP10)))</f>
        <v>1</v>
      </c>
      <c r="L14" s="27">
        <v>4</v>
      </c>
      <c r="M14" s="28">
        <v>4585</v>
      </c>
      <c r="N14" s="32">
        <f>IF(ISBLANK(M14),0,IF(ISBLANK(L13),0,IF(N13 = "D",MAX($A$5:$A$32) + 1,AT10)))</f>
        <v>11</v>
      </c>
      <c r="O14" s="216"/>
      <c r="P14" s="252"/>
      <c r="Q14" s="254"/>
      <c r="T14" s="256"/>
      <c r="U14" s="257"/>
      <c r="V14" s="250"/>
      <c r="W14" s="122"/>
      <c r="Y14" s="121">
        <f>O21</f>
        <v>26</v>
      </c>
      <c r="Z14" s="13">
        <f>P21</f>
        <v>41690</v>
      </c>
      <c r="AA14" s="8">
        <f t="shared" si="0"/>
        <v>7</v>
      </c>
      <c r="AB14" s="8">
        <f t="shared" si="1"/>
        <v>8</v>
      </c>
      <c r="AC14" s="8">
        <f t="shared" si="2"/>
        <v>7.0000799999999996</v>
      </c>
      <c r="AD14" s="24">
        <f t="shared" si="3"/>
        <v>7</v>
      </c>
      <c r="AE14" s="17">
        <f>D22</f>
        <v>14800</v>
      </c>
      <c r="AF14" s="18">
        <f t="shared" si="4"/>
        <v>6</v>
      </c>
      <c r="AG14" s="8">
        <f t="shared" si="5"/>
        <v>1</v>
      </c>
      <c r="AH14" s="22">
        <f t="shared" si="6"/>
        <v>6</v>
      </c>
      <c r="AI14" s="17">
        <f>G22</f>
        <v>8130</v>
      </c>
      <c r="AJ14">
        <f t="shared" si="7"/>
        <v>6</v>
      </c>
      <c r="AK14" s="8">
        <f t="shared" si="8"/>
        <v>1</v>
      </c>
      <c r="AL14" s="22">
        <f t="shared" si="9"/>
        <v>6</v>
      </c>
      <c r="AM14" s="17">
        <f>J22</f>
        <v>7880</v>
      </c>
      <c r="AN14" s="18">
        <f t="shared" si="10"/>
        <v>11</v>
      </c>
      <c r="AO14" s="8">
        <f t="shared" si="11"/>
        <v>1</v>
      </c>
      <c r="AP14" s="22">
        <f t="shared" si="12"/>
        <v>11</v>
      </c>
      <c r="AQ14" s="17">
        <f>M22</f>
        <v>10880</v>
      </c>
      <c r="AR14" s="18">
        <f t="shared" si="13"/>
        <v>3</v>
      </c>
      <c r="AS14" s="8">
        <f t="shared" si="14"/>
        <v>1</v>
      </c>
      <c r="AT14" s="22">
        <f t="shared" si="15"/>
        <v>3</v>
      </c>
      <c r="AU14" s="11">
        <f>T21</f>
        <v>0</v>
      </c>
      <c r="AV14" s="11">
        <f>U21</f>
        <v>0</v>
      </c>
      <c r="AW14">
        <f t="shared" si="16"/>
        <v>1</v>
      </c>
      <c r="AX14">
        <f t="shared" si="17"/>
        <v>1</v>
      </c>
      <c r="AY14">
        <f t="shared" si="18"/>
        <v>1.0000100000000001</v>
      </c>
      <c r="AZ14">
        <f t="shared" si="19"/>
        <v>1</v>
      </c>
    </row>
    <row r="15" spans="1:52" ht="15.9" customHeight="1" x14ac:dyDescent="0.25">
      <c r="A15" s="203">
        <v>6</v>
      </c>
      <c r="B15" s="247" t="str">
        <f>'Zoznam tímov a pretekárov'!A13</f>
        <v>Ružomberok</v>
      </c>
      <c r="C15" s="207" t="s">
        <v>192</v>
      </c>
      <c r="D15" s="249"/>
      <c r="E15" s="81"/>
      <c r="F15" s="207" t="s">
        <v>191</v>
      </c>
      <c r="G15" s="249"/>
      <c r="H15" s="81"/>
      <c r="I15" s="207" t="s">
        <v>190</v>
      </c>
      <c r="J15" s="249"/>
      <c r="K15" s="81"/>
      <c r="L15" s="207" t="s">
        <v>188</v>
      </c>
      <c r="M15" s="249"/>
      <c r="N15" s="81"/>
      <c r="O15" s="215">
        <f>SUM(E16+H16+K16+N16)</f>
        <v>28</v>
      </c>
      <c r="P15" s="251">
        <f>SUM(D16+G16+J16+M16)</f>
        <v>43500</v>
      </c>
      <c r="Q15" s="253">
        <f>AD11</f>
        <v>8</v>
      </c>
      <c r="T15" s="255"/>
      <c r="U15" s="257"/>
      <c r="V15" s="250"/>
      <c r="Y15" s="121">
        <f>O23</f>
        <v>24</v>
      </c>
      <c r="Z15" s="13">
        <f>P23</f>
        <v>43360</v>
      </c>
      <c r="AA15" s="8">
        <f t="shared" si="0"/>
        <v>4</v>
      </c>
      <c r="AB15" s="8">
        <f t="shared" si="1"/>
        <v>6</v>
      </c>
      <c r="AC15" s="8">
        <f t="shared" si="2"/>
        <v>4.0000600000000004</v>
      </c>
      <c r="AD15" s="24">
        <f t="shared" si="3"/>
        <v>4</v>
      </c>
      <c r="AE15" s="17">
        <f>D24</f>
        <v>11640</v>
      </c>
      <c r="AF15" s="18">
        <f t="shared" si="4"/>
        <v>10</v>
      </c>
      <c r="AG15" s="8">
        <f t="shared" si="5"/>
        <v>1</v>
      </c>
      <c r="AH15" s="22">
        <f t="shared" si="6"/>
        <v>10</v>
      </c>
      <c r="AI15" s="17">
        <f>G24</f>
        <v>6770</v>
      </c>
      <c r="AJ15">
        <f t="shared" si="7"/>
        <v>7</v>
      </c>
      <c r="AK15" s="8">
        <f t="shared" si="8"/>
        <v>1</v>
      </c>
      <c r="AL15" s="22">
        <f t="shared" si="9"/>
        <v>7</v>
      </c>
      <c r="AM15" s="17">
        <f>J24</f>
        <v>13480</v>
      </c>
      <c r="AN15" s="18">
        <f t="shared" si="10"/>
        <v>5</v>
      </c>
      <c r="AO15" s="8">
        <f t="shared" si="11"/>
        <v>1</v>
      </c>
      <c r="AP15" s="22">
        <f t="shared" si="12"/>
        <v>5</v>
      </c>
      <c r="AQ15" s="17">
        <f>M24</f>
        <v>11470</v>
      </c>
      <c r="AR15" s="18">
        <f t="shared" si="13"/>
        <v>2</v>
      </c>
      <c r="AS15" s="8">
        <f t="shared" si="14"/>
        <v>1</v>
      </c>
      <c r="AT15" s="22">
        <f t="shared" si="15"/>
        <v>2</v>
      </c>
      <c r="AU15" s="11">
        <f>T23</f>
        <v>0</v>
      </c>
      <c r="AV15" s="11">
        <f>U23</f>
        <v>0</v>
      </c>
      <c r="AW15">
        <f t="shared" si="16"/>
        <v>1</v>
      </c>
      <c r="AX15">
        <f t="shared" si="17"/>
        <v>1</v>
      </c>
      <c r="AY15">
        <f t="shared" si="18"/>
        <v>1.0000100000000001</v>
      </c>
      <c r="AZ15">
        <f t="shared" si="19"/>
        <v>1</v>
      </c>
    </row>
    <row r="16" spans="1:52" ht="15.9" customHeight="1" thickBot="1" x14ac:dyDescent="0.3">
      <c r="A16" s="204"/>
      <c r="B16" s="248"/>
      <c r="C16" s="27">
        <v>3</v>
      </c>
      <c r="D16" s="28">
        <v>21720</v>
      </c>
      <c r="E16" s="32">
        <f>IF(ISBLANK(D16),0,IF(ISBLANK(C15),0,IF(E15 = "D",MAX($A$5:$A$32) + 1,AH11)))</f>
        <v>4</v>
      </c>
      <c r="F16" s="27">
        <v>4</v>
      </c>
      <c r="G16" s="28">
        <v>4900</v>
      </c>
      <c r="H16" s="32">
        <f>IF(ISBLANK(G16),0,IF(ISBLANK(F15),0,IF(H15 = "D",MAX($A$5:$A$32) + 1,AL11)))</f>
        <v>10</v>
      </c>
      <c r="I16" s="27">
        <v>10</v>
      </c>
      <c r="J16" s="28">
        <v>10040</v>
      </c>
      <c r="K16" s="32">
        <f>IF(ISBLANK(J16),0,IF(ISBLANK(I15),0,IF(K15 = "D",MAX($A$5:$A$32) + 1,AP11)))</f>
        <v>8</v>
      </c>
      <c r="L16" s="27">
        <v>5</v>
      </c>
      <c r="M16" s="28">
        <v>6840</v>
      </c>
      <c r="N16" s="32">
        <f>IF(ISBLANK(M16),0,IF(ISBLANK(L15),0,IF(N15 = "D",MAX($A$5:$A$32) + 1,AT11)))</f>
        <v>6</v>
      </c>
      <c r="O16" s="216"/>
      <c r="P16" s="252"/>
      <c r="Q16" s="254"/>
      <c r="T16" s="256"/>
      <c r="U16" s="257"/>
      <c r="V16" s="250"/>
      <c r="Y16" s="121">
        <f>O25</f>
        <v>50</v>
      </c>
      <c r="Z16" s="13">
        <f>P25</f>
        <v>20045</v>
      </c>
      <c r="AA16" s="8">
        <f t="shared" si="0"/>
        <v>13</v>
      </c>
      <c r="AB16" s="8">
        <f t="shared" si="1"/>
        <v>13</v>
      </c>
      <c r="AC16" s="8">
        <f t="shared" si="2"/>
        <v>13.00013</v>
      </c>
      <c r="AD16" s="24">
        <f t="shared" si="3"/>
        <v>13</v>
      </c>
      <c r="AE16" s="17">
        <f>D26</f>
        <v>4755</v>
      </c>
      <c r="AF16" s="18">
        <f t="shared" si="4"/>
        <v>13</v>
      </c>
      <c r="AG16" s="8">
        <f t="shared" si="5"/>
        <v>1</v>
      </c>
      <c r="AH16" s="22">
        <f t="shared" si="6"/>
        <v>13</v>
      </c>
      <c r="AI16" s="17">
        <f>G26</f>
        <v>3985</v>
      </c>
      <c r="AJ16">
        <f t="shared" si="7"/>
        <v>12</v>
      </c>
      <c r="AK16" s="8">
        <f t="shared" si="8"/>
        <v>1</v>
      </c>
      <c r="AL16" s="22">
        <f t="shared" si="9"/>
        <v>12</v>
      </c>
      <c r="AM16" s="17">
        <f>J26</f>
        <v>7835</v>
      </c>
      <c r="AN16" s="18">
        <f t="shared" si="10"/>
        <v>12</v>
      </c>
      <c r="AO16" s="8">
        <f t="shared" si="11"/>
        <v>1</v>
      </c>
      <c r="AP16" s="22">
        <f t="shared" si="12"/>
        <v>12</v>
      </c>
      <c r="AQ16" s="17">
        <f>M26</f>
        <v>3470</v>
      </c>
      <c r="AR16" s="18">
        <f t="shared" si="13"/>
        <v>13</v>
      </c>
      <c r="AS16" s="8">
        <f t="shared" si="14"/>
        <v>1</v>
      </c>
      <c r="AT16" s="22">
        <f t="shared" si="15"/>
        <v>13</v>
      </c>
      <c r="AU16" s="11">
        <f>T25</f>
        <v>0</v>
      </c>
      <c r="AV16" s="11">
        <f>U25</f>
        <v>0</v>
      </c>
      <c r="AW16">
        <f t="shared" si="16"/>
        <v>1</v>
      </c>
      <c r="AX16">
        <f t="shared" si="17"/>
        <v>1</v>
      </c>
      <c r="AY16">
        <f t="shared" si="18"/>
        <v>1.0000100000000001</v>
      </c>
      <c r="AZ16">
        <f t="shared" si="19"/>
        <v>1</v>
      </c>
    </row>
    <row r="17" spans="1:52" ht="15.9" customHeight="1" x14ac:dyDescent="0.25">
      <c r="A17" s="221">
        <v>7</v>
      </c>
      <c r="B17" s="247" t="str">
        <f>'Zoznam tímov a pretekárov'!A15</f>
        <v>Sabinov</v>
      </c>
      <c r="C17" s="207" t="s">
        <v>200</v>
      </c>
      <c r="D17" s="249"/>
      <c r="E17" s="81"/>
      <c r="F17" s="207" t="s">
        <v>198</v>
      </c>
      <c r="G17" s="249"/>
      <c r="H17" s="81"/>
      <c r="I17" s="207" t="s">
        <v>196</v>
      </c>
      <c r="J17" s="249"/>
      <c r="K17" s="81"/>
      <c r="L17" s="207" t="s">
        <v>197</v>
      </c>
      <c r="M17" s="249"/>
      <c r="N17" s="81"/>
      <c r="O17" s="215">
        <f>SUM(E18+H18+K18+N18)</f>
        <v>36</v>
      </c>
      <c r="P17" s="251">
        <f>SUM(D18+G18+J18+M18)</f>
        <v>35265</v>
      </c>
      <c r="Q17" s="253">
        <f>AD12</f>
        <v>11</v>
      </c>
      <c r="T17" s="255"/>
      <c r="U17" s="257"/>
      <c r="V17" s="250"/>
      <c r="Y17" s="121">
        <f>O27</f>
        <v>10</v>
      </c>
      <c r="Z17" s="13">
        <f>P27</f>
        <v>76600</v>
      </c>
      <c r="AA17" s="8">
        <f t="shared" si="0"/>
        <v>1</v>
      </c>
      <c r="AB17" s="8">
        <f t="shared" si="1"/>
        <v>1</v>
      </c>
      <c r="AC17" s="8">
        <f t="shared" si="2"/>
        <v>1.0000100000000001</v>
      </c>
      <c r="AD17" s="24">
        <f t="shared" si="3"/>
        <v>1</v>
      </c>
      <c r="AE17" s="17">
        <f>D28</f>
        <v>28350</v>
      </c>
      <c r="AF17" s="18">
        <f t="shared" si="4"/>
        <v>1</v>
      </c>
      <c r="AG17" s="8">
        <f t="shared" si="5"/>
        <v>1</v>
      </c>
      <c r="AH17" s="22">
        <f t="shared" si="6"/>
        <v>1</v>
      </c>
      <c r="AI17" s="17">
        <f>G28</f>
        <v>19350</v>
      </c>
      <c r="AJ17">
        <f t="shared" si="7"/>
        <v>1</v>
      </c>
      <c r="AK17" s="8">
        <f t="shared" si="8"/>
        <v>1</v>
      </c>
      <c r="AL17" s="22">
        <f t="shared" si="9"/>
        <v>1</v>
      </c>
      <c r="AM17" s="17">
        <f>J28</f>
        <v>10470</v>
      </c>
      <c r="AN17" s="18">
        <f t="shared" si="10"/>
        <v>7</v>
      </c>
      <c r="AO17" s="8">
        <f t="shared" si="11"/>
        <v>1</v>
      </c>
      <c r="AP17" s="22">
        <f t="shared" si="12"/>
        <v>7</v>
      </c>
      <c r="AQ17" s="17">
        <f>M28</f>
        <v>18430</v>
      </c>
      <c r="AR17" s="18">
        <f t="shared" si="13"/>
        <v>1</v>
      </c>
      <c r="AS17" s="8">
        <f t="shared" si="14"/>
        <v>1</v>
      </c>
      <c r="AT17" s="22">
        <f t="shared" si="15"/>
        <v>1</v>
      </c>
      <c r="AU17" s="11">
        <f>T27</f>
        <v>0</v>
      </c>
      <c r="AV17" s="11">
        <f>U27</f>
        <v>0</v>
      </c>
      <c r="AW17">
        <f t="shared" si="16"/>
        <v>1</v>
      </c>
      <c r="AX17">
        <f t="shared" si="17"/>
        <v>1</v>
      </c>
      <c r="AY17">
        <f t="shared" si="18"/>
        <v>1.0000100000000001</v>
      </c>
      <c r="AZ17">
        <f t="shared" si="19"/>
        <v>1</v>
      </c>
    </row>
    <row r="18" spans="1:52" ht="15.9" customHeight="1" thickBot="1" x14ac:dyDescent="0.3">
      <c r="A18" s="221"/>
      <c r="B18" s="248"/>
      <c r="C18" s="85">
        <v>5</v>
      </c>
      <c r="D18" s="28">
        <v>13180</v>
      </c>
      <c r="E18" s="32">
        <f>IF(ISBLANK(D18),0,IF(ISBLANK(C17),0,IF(E17 = "D",MAX($A$5:$A$32) + 1,AH12)))</f>
        <v>9</v>
      </c>
      <c r="F18" s="27">
        <v>11</v>
      </c>
      <c r="G18" s="28">
        <v>3270</v>
      </c>
      <c r="H18" s="32">
        <f>IF(ISBLANK(G18),0,IF(ISBLANK(F17),0,IF(H17 = "D",MAX($A$5:$A$32) + 1,AL12)))</f>
        <v>13</v>
      </c>
      <c r="I18" s="27">
        <v>9</v>
      </c>
      <c r="J18" s="28">
        <v>13990</v>
      </c>
      <c r="K18" s="32">
        <f>IF(ISBLANK(J18),0,IF(ISBLANK(I17),0,IF(K17 = "D",MAX($A$5:$A$32) + 1,AP12)))</f>
        <v>4</v>
      </c>
      <c r="L18" s="27">
        <v>11</v>
      </c>
      <c r="M18" s="28">
        <v>4825</v>
      </c>
      <c r="N18" s="32">
        <f>IF(ISBLANK(M18),0,IF(ISBLANK(L17),0,IF(N17 = "D",MAX($A$5:$A$32) + 1,AT12)))</f>
        <v>10</v>
      </c>
      <c r="O18" s="216"/>
      <c r="P18" s="252"/>
      <c r="Q18" s="254"/>
      <c r="T18" s="256"/>
      <c r="U18" s="257"/>
      <c r="V18" s="250"/>
      <c r="Y18" s="121">
        <f>O29</f>
        <v>21</v>
      </c>
      <c r="Z18" s="13">
        <f>P29</f>
        <v>50610</v>
      </c>
      <c r="AA18" s="8">
        <f t="shared" si="0"/>
        <v>3</v>
      </c>
      <c r="AB18" s="8">
        <f t="shared" si="1"/>
        <v>3</v>
      </c>
      <c r="AC18" s="8">
        <f t="shared" si="2"/>
        <v>3.0000300000000002</v>
      </c>
      <c r="AD18" s="24">
        <f t="shared" si="3"/>
        <v>3</v>
      </c>
      <c r="AE18" s="17">
        <f>D30</f>
        <v>10490</v>
      </c>
      <c r="AF18" s="18">
        <f t="shared" si="4"/>
        <v>11</v>
      </c>
      <c r="AG18" s="8">
        <f t="shared" si="5"/>
        <v>1</v>
      </c>
      <c r="AH18" s="22">
        <f t="shared" si="6"/>
        <v>11</v>
      </c>
      <c r="AI18" s="17">
        <f>G30</f>
        <v>14020</v>
      </c>
      <c r="AJ18">
        <f t="shared" si="7"/>
        <v>3</v>
      </c>
      <c r="AK18" s="8">
        <f t="shared" si="8"/>
        <v>1</v>
      </c>
      <c r="AL18" s="22">
        <f t="shared" si="9"/>
        <v>3</v>
      </c>
      <c r="AM18" s="17">
        <f>J30</f>
        <v>15580</v>
      </c>
      <c r="AN18" s="18">
        <f t="shared" si="10"/>
        <v>3</v>
      </c>
      <c r="AO18" s="8">
        <f t="shared" si="11"/>
        <v>1</v>
      </c>
      <c r="AP18" s="22">
        <f t="shared" si="12"/>
        <v>3</v>
      </c>
      <c r="AQ18" s="17">
        <f>M30</f>
        <v>10520</v>
      </c>
      <c r="AR18" s="18">
        <f t="shared" si="13"/>
        <v>4</v>
      </c>
      <c r="AS18" s="8">
        <f t="shared" si="14"/>
        <v>1</v>
      </c>
      <c r="AT18" s="22">
        <f t="shared" si="15"/>
        <v>4</v>
      </c>
      <c r="AU18" s="11">
        <f>T29</f>
        <v>0</v>
      </c>
      <c r="AV18" s="11">
        <f>U29</f>
        <v>0</v>
      </c>
      <c r="AW18">
        <f t="shared" si="16"/>
        <v>1</v>
      </c>
      <c r="AX18">
        <f t="shared" si="17"/>
        <v>1</v>
      </c>
      <c r="AY18">
        <f t="shared" si="18"/>
        <v>1.0000100000000001</v>
      </c>
      <c r="AZ18">
        <f t="shared" si="19"/>
        <v>1</v>
      </c>
    </row>
    <row r="19" spans="1:52" ht="15.9" customHeight="1" x14ac:dyDescent="0.25">
      <c r="A19" s="203">
        <v>8</v>
      </c>
      <c r="B19" s="247" t="str">
        <f>'Zoznam tímov a pretekárov'!A17</f>
        <v>Spišská Nová Ves                      Spiš fish</v>
      </c>
      <c r="C19" s="207" t="s">
        <v>203</v>
      </c>
      <c r="D19" s="249"/>
      <c r="E19" s="81"/>
      <c r="F19" s="207" t="s">
        <v>206</v>
      </c>
      <c r="G19" s="258"/>
      <c r="H19" s="81"/>
      <c r="I19" s="207" t="s">
        <v>202</v>
      </c>
      <c r="J19" s="249"/>
      <c r="K19" s="81"/>
      <c r="L19" s="207" t="s">
        <v>205</v>
      </c>
      <c r="M19" s="249"/>
      <c r="N19" s="81"/>
      <c r="O19" s="215">
        <f>SUM(E20+H20+K20+N20)</f>
        <v>30</v>
      </c>
      <c r="P19" s="251">
        <f>SUM(D20+G20+J20+M20)</f>
        <v>36185</v>
      </c>
      <c r="Q19" s="253">
        <f>AD13</f>
        <v>9</v>
      </c>
      <c r="T19" s="255"/>
      <c r="U19" s="257"/>
      <c r="V19" s="250"/>
      <c r="Y19" s="121">
        <f>O31</f>
        <v>24</v>
      </c>
      <c r="Z19" s="13">
        <f>P31</f>
        <v>42735</v>
      </c>
      <c r="AA19" s="8">
        <f t="shared" si="0"/>
        <v>4</v>
      </c>
      <c r="AB19" s="8">
        <f t="shared" si="1"/>
        <v>7</v>
      </c>
      <c r="AC19" s="8">
        <f t="shared" si="2"/>
        <v>4.00007</v>
      </c>
      <c r="AD19" s="24">
        <f>RANK(AC19,$AC$6:$AC$19,1)</f>
        <v>5</v>
      </c>
      <c r="AE19" s="17">
        <f>D32</f>
        <v>13490</v>
      </c>
      <c r="AF19" s="18">
        <f t="shared" si="4"/>
        <v>8</v>
      </c>
      <c r="AG19" s="8">
        <f t="shared" si="5"/>
        <v>1</v>
      </c>
      <c r="AH19" s="22">
        <f t="shared" si="6"/>
        <v>8</v>
      </c>
      <c r="AI19" s="17">
        <f>G32</f>
        <v>5220</v>
      </c>
      <c r="AJ19">
        <f t="shared" si="7"/>
        <v>9</v>
      </c>
      <c r="AK19" s="8">
        <f t="shared" si="8"/>
        <v>1</v>
      </c>
      <c r="AL19" s="22">
        <f t="shared" si="9"/>
        <v>9</v>
      </c>
      <c r="AM19" s="17">
        <f>J32</f>
        <v>15830</v>
      </c>
      <c r="AN19" s="18">
        <f t="shared" si="10"/>
        <v>2</v>
      </c>
      <c r="AO19" s="8">
        <f t="shared" si="11"/>
        <v>1</v>
      </c>
      <c r="AP19" s="22">
        <f t="shared" si="12"/>
        <v>2</v>
      </c>
      <c r="AQ19" s="17">
        <f>M32</f>
        <v>8195</v>
      </c>
      <c r="AR19" s="18">
        <f t="shared" si="13"/>
        <v>5</v>
      </c>
      <c r="AS19" s="8">
        <f t="shared" si="14"/>
        <v>1</v>
      </c>
      <c r="AT19" s="22">
        <f t="shared" si="15"/>
        <v>5</v>
      </c>
      <c r="AU19" s="11">
        <f>T31</f>
        <v>0</v>
      </c>
      <c r="AV19" s="11">
        <f>U31</f>
        <v>0</v>
      </c>
      <c r="AW19">
        <f t="shared" si="16"/>
        <v>1</v>
      </c>
      <c r="AX19">
        <f t="shared" si="17"/>
        <v>1</v>
      </c>
      <c r="AY19">
        <f t="shared" si="18"/>
        <v>1.0000100000000001</v>
      </c>
      <c r="AZ19">
        <f t="shared" si="19"/>
        <v>1</v>
      </c>
    </row>
    <row r="20" spans="1:52" ht="15.9" customHeight="1" thickBot="1" x14ac:dyDescent="0.3">
      <c r="A20" s="204"/>
      <c r="B20" s="248"/>
      <c r="C20" s="27">
        <v>13</v>
      </c>
      <c r="D20" s="28">
        <v>7695</v>
      </c>
      <c r="E20" s="32">
        <f>IF(ISBLANK(D20),0,IF(ISBLANK(C19),0,IF(E19 = "D",MAX($A$5:$A$32) + 1,AH13)))</f>
        <v>12</v>
      </c>
      <c r="F20" s="27">
        <v>7</v>
      </c>
      <c r="G20" s="28">
        <v>11400</v>
      </c>
      <c r="H20" s="32">
        <f>IF(ISBLANK(G20),0,IF(ISBLANK(F19),0,IF(H19 = "D",MAX($A$5:$A$32) + 1,AL13)))</f>
        <v>4</v>
      </c>
      <c r="I20" s="85">
        <v>6</v>
      </c>
      <c r="J20" s="28">
        <v>10560</v>
      </c>
      <c r="K20" s="32">
        <f>IF(ISBLANK(J20),0,IF(ISBLANK(I19),0,IF(K19 = "D",MAX($A$5:$A$32) + 1,AP13)))</f>
        <v>6</v>
      </c>
      <c r="L20" s="27">
        <v>10</v>
      </c>
      <c r="M20" s="28">
        <v>6530</v>
      </c>
      <c r="N20" s="32">
        <f>IF(ISBLANK(M20),0,IF(ISBLANK(L19),0,IF(N19 = "D",MAX($A$5:$A$32) + 1,AT13)))</f>
        <v>8</v>
      </c>
      <c r="O20" s="216"/>
      <c r="P20" s="252"/>
      <c r="Q20" s="254"/>
      <c r="T20" s="256"/>
      <c r="U20" s="257"/>
      <c r="V20" s="250"/>
      <c r="Y20" s="121"/>
      <c r="AE20" s="17">
        <f>D34</f>
        <v>-3</v>
      </c>
      <c r="AF20" s="18">
        <f t="shared" si="4"/>
        <v>15</v>
      </c>
      <c r="AG20" s="8">
        <f t="shared" si="5"/>
        <v>1</v>
      </c>
      <c r="AH20" s="22">
        <f t="shared" si="6"/>
        <v>15</v>
      </c>
      <c r="AI20" s="17">
        <f>G34</f>
        <v>-3</v>
      </c>
      <c r="AJ20">
        <f t="shared" si="7"/>
        <v>15</v>
      </c>
      <c r="AK20" s="8">
        <f t="shared" si="8"/>
        <v>1</v>
      </c>
      <c r="AL20" s="22">
        <f t="shared" si="9"/>
        <v>15</v>
      </c>
      <c r="AM20" s="17">
        <f>J34</f>
        <v>-3</v>
      </c>
      <c r="AN20" s="18">
        <f t="shared" si="10"/>
        <v>15</v>
      </c>
      <c r="AO20" s="8">
        <f t="shared" si="11"/>
        <v>1</v>
      </c>
      <c r="AP20" s="22">
        <f t="shared" si="12"/>
        <v>15</v>
      </c>
      <c r="AQ20" s="17">
        <f>M34</f>
        <v>-3</v>
      </c>
      <c r="AR20" s="18">
        <f t="shared" si="13"/>
        <v>15</v>
      </c>
      <c r="AS20" s="8">
        <f t="shared" si="14"/>
        <v>1</v>
      </c>
      <c r="AT20" s="22">
        <f t="shared" si="15"/>
        <v>15</v>
      </c>
      <c r="AU20" s="11"/>
    </row>
    <row r="21" spans="1:52" ht="15.9" customHeight="1" x14ac:dyDescent="0.25">
      <c r="A21" s="203">
        <v>9</v>
      </c>
      <c r="B21" s="247" t="str">
        <f>'Zoznam tímov a pretekárov'!A19</f>
        <v>Šaľa                            Maver</v>
      </c>
      <c r="C21" s="207" t="s">
        <v>212</v>
      </c>
      <c r="D21" s="249"/>
      <c r="E21" s="81"/>
      <c r="F21" s="207" t="s">
        <v>209</v>
      </c>
      <c r="G21" s="249"/>
      <c r="H21" s="81"/>
      <c r="I21" s="207" t="s">
        <v>293</v>
      </c>
      <c r="J21" s="249"/>
      <c r="K21" s="81"/>
      <c r="L21" s="207" t="s">
        <v>211</v>
      </c>
      <c r="M21" s="249"/>
      <c r="N21" s="81"/>
      <c r="O21" s="215">
        <f>SUM(E22+H22+K22+N22)</f>
        <v>26</v>
      </c>
      <c r="P21" s="251">
        <f>SUM(D22+G22+J22+M22)</f>
        <v>41690</v>
      </c>
      <c r="Q21" s="253">
        <f>AD14</f>
        <v>7</v>
      </c>
      <c r="T21" s="255"/>
      <c r="U21" s="257"/>
      <c r="V21" s="250"/>
      <c r="AE21" s="17">
        <f>D36</f>
        <v>-4</v>
      </c>
      <c r="AF21" s="18">
        <f t="shared" si="4"/>
        <v>16</v>
      </c>
      <c r="AG21" s="8">
        <f t="shared" si="5"/>
        <v>1</v>
      </c>
      <c r="AH21" s="22">
        <f t="shared" si="6"/>
        <v>16</v>
      </c>
      <c r="AI21" s="17">
        <f>G36</f>
        <v>-4</v>
      </c>
      <c r="AJ21">
        <f t="shared" si="7"/>
        <v>16</v>
      </c>
      <c r="AK21" s="8">
        <f t="shared" si="8"/>
        <v>1</v>
      </c>
      <c r="AL21" s="22">
        <f t="shared" si="9"/>
        <v>16</v>
      </c>
      <c r="AM21" s="17">
        <f>J36</f>
        <v>-4</v>
      </c>
      <c r="AN21" s="18">
        <f t="shared" si="10"/>
        <v>16</v>
      </c>
      <c r="AO21" s="8">
        <f t="shared" si="11"/>
        <v>1</v>
      </c>
      <c r="AP21" s="22">
        <f t="shared" si="12"/>
        <v>16</v>
      </c>
      <c r="AQ21" s="17">
        <f>M36</f>
        <v>-4</v>
      </c>
      <c r="AR21" s="18">
        <f t="shared" si="13"/>
        <v>16</v>
      </c>
      <c r="AS21" s="8">
        <f t="shared" si="14"/>
        <v>1</v>
      </c>
      <c r="AT21" s="22">
        <f t="shared" si="15"/>
        <v>16</v>
      </c>
    </row>
    <row r="22" spans="1:52" ht="15.9" customHeight="1" thickBot="1" x14ac:dyDescent="0.3">
      <c r="A22" s="204"/>
      <c r="B22" s="248"/>
      <c r="C22" s="27">
        <v>6</v>
      </c>
      <c r="D22" s="28">
        <v>14800</v>
      </c>
      <c r="E22" s="32">
        <f>IF(ISBLANK(D22),0,IF(ISBLANK(C21),0,IF(E21 = "D",MAX($A$5:$A$32) + 1,AH14)))</f>
        <v>6</v>
      </c>
      <c r="F22" s="27">
        <v>9</v>
      </c>
      <c r="G22" s="28">
        <v>8130</v>
      </c>
      <c r="H22" s="32">
        <f>IF(ISBLANK(G22),0,IF(ISBLANK(F21),0,IF(H21 = "D",MAX($A$5:$A$32) + 1,AL14)))</f>
        <v>6</v>
      </c>
      <c r="I22" s="27">
        <v>3</v>
      </c>
      <c r="J22" s="28">
        <v>7880</v>
      </c>
      <c r="K22" s="32">
        <f>IF(ISBLANK(J22),0,IF(ISBLANK(I21),0,IF(K21 = "D",MAX($A$5:$A$32) + 1,AP14)))</f>
        <v>11</v>
      </c>
      <c r="L22" s="133">
        <v>13</v>
      </c>
      <c r="M22" s="28">
        <v>10880</v>
      </c>
      <c r="N22" s="32">
        <f>IF(ISBLANK(M22),0,IF(ISBLANK(L21),0,IF(N21 = "D",MAX($A$5:$A$32) + 1,AT14)))</f>
        <v>3</v>
      </c>
      <c r="O22" s="216"/>
      <c r="P22" s="252"/>
      <c r="Q22" s="254"/>
      <c r="T22" s="256"/>
      <c r="U22" s="257"/>
      <c r="V22" s="250"/>
      <c r="AE22" s="17">
        <f>D38</f>
        <v>-5</v>
      </c>
      <c r="AF22" s="18">
        <f t="shared" si="4"/>
        <v>17</v>
      </c>
      <c r="AG22" s="8">
        <f t="shared" si="5"/>
        <v>1</v>
      </c>
      <c r="AH22" s="22">
        <f t="shared" si="6"/>
        <v>17</v>
      </c>
      <c r="AI22" s="17">
        <f>G38</f>
        <v>-5</v>
      </c>
      <c r="AJ22">
        <f t="shared" si="7"/>
        <v>17</v>
      </c>
      <c r="AK22" s="8">
        <f t="shared" si="8"/>
        <v>1</v>
      </c>
      <c r="AL22" s="22">
        <f t="shared" si="9"/>
        <v>17</v>
      </c>
      <c r="AM22" s="17">
        <f>J38</f>
        <v>-5</v>
      </c>
      <c r="AN22" s="18">
        <f t="shared" si="10"/>
        <v>17</v>
      </c>
      <c r="AO22" s="8">
        <f t="shared" si="11"/>
        <v>1</v>
      </c>
      <c r="AP22" s="22">
        <f t="shared" si="12"/>
        <v>17</v>
      </c>
      <c r="AQ22" s="17">
        <f>M38</f>
        <v>-5</v>
      </c>
      <c r="AR22" s="18">
        <f t="shared" si="13"/>
        <v>17</v>
      </c>
      <c r="AS22" s="8">
        <f t="shared" si="14"/>
        <v>1</v>
      </c>
      <c r="AT22" s="22">
        <f t="shared" si="15"/>
        <v>17</v>
      </c>
    </row>
    <row r="23" spans="1:52" ht="15.9" customHeight="1" x14ac:dyDescent="0.25">
      <c r="A23" s="221">
        <v>10</v>
      </c>
      <c r="B23" s="247" t="str">
        <f>'Zoznam tímov a pretekárov'!A21</f>
        <v>Veľké Kapušany         Maros Mix Tubertíny</v>
      </c>
      <c r="C23" s="207" t="s">
        <v>218</v>
      </c>
      <c r="D23" s="249"/>
      <c r="E23" s="81"/>
      <c r="F23" s="207" t="s">
        <v>216</v>
      </c>
      <c r="G23" s="249"/>
      <c r="H23" s="81"/>
      <c r="I23" s="207" t="s">
        <v>221</v>
      </c>
      <c r="J23" s="249"/>
      <c r="K23" s="81"/>
      <c r="L23" s="207" t="s">
        <v>222</v>
      </c>
      <c r="M23" s="249"/>
      <c r="N23" s="81"/>
      <c r="O23" s="215">
        <f>SUM(E24+H24+K24+N24)</f>
        <v>24</v>
      </c>
      <c r="P23" s="251">
        <f>SUM(D24+G24+J24+M24)</f>
        <v>43360</v>
      </c>
      <c r="Q23" s="253">
        <f>AD15</f>
        <v>4</v>
      </c>
      <c r="T23" s="255"/>
      <c r="U23" s="257"/>
      <c r="V23" s="250"/>
      <c r="AF23" s="10"/>
    </row>
    <row r="24" spans="1:52" ht="15.9" customHeight="1" thickBot="1" x14ac:dyDescent="0.3">
      <c r="A24" s="221"/>
      <c r="B24" s="248"/>
      <c r="C24" s="85">
        <v>7</v>
      </c>
      <c r="D24" s="28">
        <v>11640</v>
      </c>
      <c r="E24" s="32">
        <f>IF(ISBLANK(D24),0,IF(ISBLANK(C23),0,IF(E23 = "D",MAX($A$5:$A$32) + 1,AH15)))</f>
        <v>10</v>
      </c>
      <c r="F24" s="27">
        <v>6</v>
      </c>
      <c r="G24" s="28">
        <v>6770</v>
      </c>
      <c r="H24" s="32">
        <f>IF(ISBLANK(G24),0,IF(ISBLANK(F23),0,IF(H23 = "D",MAX($A$5:$A$32) + 1,AL15)))</f>
        <v>7</v>
      </c>
      <c r="I24" s="27">
        <v>13</v>
      </c>
      <c r="J24" s="28">
        <v>13480</v>
      </c>
      <c r="K24" s="32">
        <f>IF(ISBLANK(J24),0,IF(ISBLANK(I23),0,IF(K23 = "D",MAX($A$5:$A$32) + 1,AP15)))</f>
        <v>5</v>
      </c>
      <c r="L24" s="27">
        <v>9</v>
      </c>
      <c r="M24" s="28">
        <v>11470</v>
      </c>
      <c r="N24" s="32">
        <f>IF(ISBLANK(M24),0,IF(ISBLANK(L23),0,IF(N23 = "D",MAX($A$5:$A$32) + 1,AT15)))</f>
        <v>2</v>
      </c>
      <c r="O24" s="216"/>
      <c r="P24" s="252"/>
      <c r="Q24" s="254"/>
      <c r="T24" s="256"/>
      <c r="U24" s="257"/>
      <c r="V24" s="250"/>
      <c r="AF24" s="10"/>
    </row>
    <row r="25" spans="1:52" ht="15.9" customHeight="1" x14ac:dyDescent="0.25">
      <c r="A25" s="203">
        <v>11</v>
      </c>
      <c r="B25" s="247" t="str">
        <f>'Zoznam tímov a pretekárov'!A23</f>
        <v>Veľký Krtíš</v>
      </c>
      <c r="C25" s="207" t="s">
        <v>227</v>
      </c>
      <c r="D25" s="249"/>
      <c r="E25" s="81"/>
      <c r="F25" s="207" t="s">
        <v>225</v>
      </c>
      <c r="G25" s="249"/>
      <c r="H25" s="81"/>
      <c r="I25" s="207" t="s">
        <v>231</v>
      </c>
      <c r="J25" s="249"/>
      <c r="K25" s="81"/>
      <c r="L25" s="207" t="s">
        <v>229</v>
      </c>
      <c r="M25" s="249"/>
      <c r="N25" s="81"/>
      <c r="O25" s="215">
        <f>SUM(E26+H26+K26+N26)</f>
        <v>50</v>
      </c>
      <c r="P25" s="251">
        <f>SUM(D26+G26+J26+M26)</f>
        <v>20045</v>
      </c>
      <c r="Q25" s="253">
        <f>AD16</f>
        <v>13</v>
      </c>
      <c r="T25" s="255"/>
      <c r="U25" s="257"/>
      <c r="V25" s="250"/>
      <c r="AF25" s="10"/>
    </row>
    <row r="26" spans="1:52" ht="15.9" customHeight="1" thickBot="1" x14ac:dyDescent="0.3">
      <c r="A26" s="204"/>
      <c r="B26" s="248"/>
      <c r="C26" s="27">
        <v>11</v>
      </c>
      <c r="D26" s="28">
        <v>4755</v>
      </c>
      <c r="E26" s="32">
        <f>IF(ISBLANK(D26),0,IF(ISBLANK(C25),0,IF(E25 = "D",MAX($A$5:$A$32) + 1,AH16)))</f>
        <v>13</v>
      </c>
      <c r="F26" s="27">
        <v>10</v>
      </c>
      <c r="G26" s="28">
        <v>3985</v>
      </c>
      <c r="H26" s="32">
        <f>IF(ISBLANK(G26),0,IF(ISBLANK(F25),0,IF(H25 = "D",MAX($A$5:$A$32) + 1,AL16)))</f>
        <v>12</v>
      </c>
      <c r="I26" s="27">
        <v>11</v>
      </c>
      <c r="J26" s="28">
        <v>7835</v>
      </c>
      <c r="K26" s="32">
        <f>IF(ISBLANK(J26),0,IF(ISBLANK(I25),0,IF(K25 = "D",MAX($A$5:$A$32) + 1,AP16)))</f>
        <v>12</v>
      </c>
      <c r="L26" s="85">
        <v>1</v>
      </c>
      <c r="M26" s="28">
        <v>3470</v>
      </c>
      <c r="N26" s="32">
        <f>IF(ISBLANK(M26),0,IF(ISBLANK(L25),0,IF(N25 = "D",MAX($A$5:$A$32) + 1,AT16)))</f>
        <v>13</v>
      </c>
      <c r="O26" s="216"/>
      <c r="P26" s="252"/>
      <c r="Q26" s="254"/>
      <c r="T26" s="256"/>
      <c r="U26" s="257"/>
      <c r="V26" s="250"/>
      <c r="AF26" s="10"/>
      <c r="AP26" s="21" t="s">
        <v>26</v>
      </c>
      <c r="AQ26" s="9" t="str">
        <f>IF(C5 = "D","0"," ")</f>
        <v xml:space="preserve"> </v>
      </c>
    </row>
    <row r="27" spans="1:52" ht="15.9" customHeight="1" x14ac:dyDescent="0.25">
      <c r="A27" s="203">
        <v>12</v>
      </c>
      <c r="B27" s="247" t="str">
        <f>'Zoznam tímov a pretekárov'!A25</f>
        <v xml:space="preserve">Zvolen </v>
      </c>
      <c r="C27" s="207" t="s">
        <v>237</v>
      </c>
      <c r="D27" s="249"/>
      <c r="E27" s="81"/>
      <c r="F27" s="207" t="s">
        <v>235</v>
      </c>
      <c r="G27" s="249"/>
      <c r="H27" s="81"/>
      <c r="I27" s="207" t="s">
        <v>234</v>
      </c>
      <c r="J27" s="249"/>
      <c r="K27" s="81"/>
      <c r="L27" s="207" t="s">
        <v>233</v>
      </c>
      <c r="M27" s="249"/>
      <c r="N27" s="81"/>
      <c r="O27" s="215">
        <f>SUM(E28+H28+K28+N28)</f>
        <v>10</v>
      </c>
      <c r="P27" s="251">
        <f>SUM(D28+G28+J28+M28)</f>
        <v>76600</v>
      </c>
      <c r="Q27" s="253">
        <f>AD17</f>
        <v>1</v>
      </c>
      <c r="T27" s="255"/>
      <c r="U27" s="257"/>
      <c r="V27" s="250"/>
      <c r="AF27" s="10"/>
      <c r="AP27" s="21" t="s">
        <v>27</v>
      </c>
    </row>
    <row r="28" spans="1:52" ht="15.9" customHeight="1" thickBot="1" x14ac:dyDescent="0.3">
      <c r="A28" s="204"/>
      <c r="B28" s="248"/>
      <c r="C28" s="133">
        <v>1</v>
      </c>
      <c r="D28" s="28">
        <v>28350</v>
      </c>
      <c r="E28" s="32">
        <f>IF(ISBLANK(D28),0,IF(ISBLANK(C27),0,IF(E27 = "D",MAX($A$5:$A$32) + 1,AH17)))</f>
        <v>1</v>
      </c>
      <c r="F28" s="27">
        <v>2</v>
      </c>
      <c r="G28" s="28">
        <v>19350</v>
      </c>
      <c r="H28" s="32">
        <f>IF(ISBLANK(G28),0,IF(ISBLANK(F27),0,IF(H27 = "D",MAX($A$5:$A$32) + 1,AL17)))</f>
        <v>1</v>
      </c>
      <c r="I28" s="27">
        <v>12</v>
      </c>
      <c r="J28" s="28">
        <v>10470</v>
      </c>
      <c r="K28" s="32">
        <f>IF(ISBLANK(J28),0,IF(ISBLANK(I27),0,IF(K27 = "D",MAX($A$5:$A$32) + 1,AP17)))</f>
        <v>7</v>
      </c>
      <c r="L28" s="27">
        <v>2</v>
      </c>
      <c r="M28" s="28">
        <v>18430</v>
      </c>
      <c r="N28" s="32">
        <f>IF(ISBLANK(M28),0,IF(ISBLANK(L27),0,IF(N27 = "D",MAX($A$5:$A$32) + 1,AT17)))</f>
        <v>1</v>
      </c>
      <c r="O28" s="216"/>
      <c r="P28" s="252"/>
      <c r="Q28" s="254"/>
      <c r="T28" s="256"/>
      <c r="U28" s="257"/>
      <c r="V28" s="250"/>
      <c r="AF28" s="10"/>
    </row>
    <row r="29" spans="1:52" ht="15.9" customHeight="1" x14ac:dyDescent="0.25">
      <c r="A29" s="203">
        <v>13</v>
      </c>
      <c r="B29" s="247" t="str">
        <f>'Zoznam tímov a pretekárov'!A27</f>
        <v>Žilina                          Vagón klub</v>
      </c>
      <c r="C29" s="207" t="s">
        <v>245</v>
      </c>
      <c r="D29" s="249"/>
      <c r="E29" s="81"/>
      <c r="F29" s="207" t="s">
        <v>246</v>
      </c>
      <c r="G29" s="249"/>
      <c r="H29" s="81"/>
      <c r="I29" s="207" t="s">
        <v>243</v>
      </c>
      <c r="J29" s="249"/>
      <c r="K29" s="81"/>
      <c r="L29" s="207" t="s">
        <v>244</v>
      </c>
      <c r="M29" s="249"/>
      <c r="N29" s="81"/>
      <c r="O29" s="215">
        <f t="shared" ref="O29" si="20">SUM(E30+H30+K30+N30)</f>
        <v>21</v>
      </c>
      <c r="P29" s="251">
        <f t="shared" ref="P29" si="21">SUM(D30+G30+J30+M30)</f>
        <v>50610</v>
      </c>
      <c r="Q29" s="253">
        <f>AD18</f>
        <v>3</v>
      </c>
      <c r="T29" s="255"/>
      <c r="U29" s="257"/>
      <c r="V29" s="250"/>
      <c r="AF29" s="10"/>
    </row>
    <row r="30" spans="1:52" ht="15.9" customHeight="1" thickBot="1" x14ac:dyDescent="0.3">
      <c r="A30" s="204"/>
      <c r="B30" s="248"/>
      <c r="C30" s="27">
        <v>9</v>
      </c>
      <c r="D30" s="28">
        <v>10490</v>
      </c>
      <c r="E30" s="32">
        <f>IF(ISBLANK(D30),0,IF(ISBLANK(C29),0,IF(E29 = "D",MAX($A$5:$A$32) + 1,AH18)))</f>
        <v>11</v>
      </c>
      <c r="F30" s="27">
        <v>5</v>
      </c>
      <c r="G30" s="28">
        <v>14020</v>
      </c>
      <c r="H30" s="32">
        <f>IF(ISBLANK(G30),0,IF(ISBLANK(F29),0,IF(H29 = "D",MAX($A$5:$A$32) + 1,AL18)))</f>
        <v>3</v>
      </c>
      <c r="I30" s="27">
        <v>2</v>
      </c>
      <c r="J30" s="28">
        <v>15580</v>
      </c>
      <c r="K30" s="32">
        <f>IF(ISBLANK(J30),0,IF(ISBLANK(I29),0,IF(K29 = "D",MAX($A$5:$A$32) + 1,AP18)))</f>
        <v>3</v>
      </c>
      <c r="L30" s="27">
        <v>8</v>
      </c>
      <c r="M30" s="28">
        <v>10520</v>
      </c>
      <c r="N30" s="32">
        <f>IF(ISBLANK(M30),0,IF(ISBLANK(L29),0,IF(N29 = "D",MAX($A$5:$A$32) + 1,AT18)))</f>
        <v>4</v>
      </c>
      <c r="O30" s="216"/>
      <c r="P30" s="252"/>
      <c r="Q30" s="254"/>
      <c r="T30" s="256"/>
      <c r="U30" s="257"/>
      <c r="V30" s="250"/>
      <c r="AF30" s="10"/>
    </row>
    <row r="31" spans="1:52" ht="15.9" customHeight="1" x14ac:dyDescent="0.25">
      <c r="A31" s="203">
        <v>14</v>
      </c>
      <c r="B31" s="247" t="str">
        <f>'Zoznam tímov a pretekárov'!A29</f>
        <v>Bánovce nad Bebravou Drym Tim</v>
      </c>
      <c r="C31" s="207" t="s">
        <v>252</v>
      </c>
      <c r="D31" s="249"/>
      <c r="E31" s="81"/>
      <c r="F31" s="207" t="s">
        <v>250</v>
      </c>
      <c r="G31" s="249"/>
      <c r="H31" s="81"/>
      <c r="I31" s="207" t="s">
        <v>294</v>
      </c>
      <c r="J31" s="249"/>
      <c r="K31" s="81"/>
      <c r="L31" s="207" t="s">
        <v>248</v>
      </c>
      <c r="M31" s="249"/>
      <c r="N31" s="81"/>
      <c r="O31" s="215">
        <f t="shared" ref="O31" si="22">SUM(E32+H32+K32+N32)</f>
        <v>24</v>
      </c>
      <c r="P31" s="251">
        <f t="shared" ref="P31" si="23">SUM(D32+G32+J32+M32)</f>
        <v>42735</v>
      </c>
      <c r="Q31" s="253">
        <f>AD19</f>
        <v>5</v>
      </c>
      <c r="T31" s="255"/>
      <c r="U31" s="257"/>
      <c r="V31" s="250"/>
      <c r="AF31" s="10"/>
    </row>
    <row r="32" spans="1:52" ht="15.9" customHeight="1" thickBot="1" x14ac:dyDescent="0.3">
      <c r="A32" s="204"/>
      <c r="B32" s="248"/>
      <c r="C32" s="27">
        <v>10</v>
      </c>
      <c r="D32" s="28">
        <v>13490</v>
      </c>
      <c r="E32" s="32">
        <f>IF(ISBLANK(D32),0,IF(ISBLANK(C31),0,IF(E31 = "D",MAX($A$5:$A$32) + 1,AH19)))</f>
        <v>8</v>
      </c>
      <c r="F32" s="27">
        <v>12</v>
      </c>
      <c r="G32" s="28">
        <v>5220</v>
      </c>
      <c r="H32" s="32">
        <f>IF(ISBLANK(G32),0,IF(ISBLANK(F31),0,IF(H31 = "D",MAX($A$5:$A$32) + 1,AL19)))</f>
        <v>9</v>
      </c>
      <c r="I32" s="27">
        <v>4</v>
      </c>
      <c r="J32" s="28">
        <v>15830</v>
      </c>
      <c r="K32" s="32">
        <f>IF(ISBLANK(J32),0,IF(ISBLANK(I31),0,IF(K31 = "D",MAX($A$5:$A$32) + 1,AP19)))</f>
        <v>2</v>
      </c>
      <c r="L32" s="133">
        <v>12</v>
      </c>
      <c r="M32" s="28">
        <v>8195</v>
      </c>
      <c r="N32" s="32">
        <f>IF(ISBLANK(M32),0,IF(ISBLANK(L31),0,IF(N31 = "D",MAX($A$5:$A$32) + 1,AT19)))</f>
        <v>5</v>
      </c>
      <c r="O32" s="216"/>
      <c r="P32" s="252"/>
      <c r="Q32" s="254"/>
      <c r="T32" s="256"/>
      <c r="U32" s="257"/>
      <c r="V32" s="250"/>
      <c r="AF32" s="10"/>
    </row>
    <row r="33" spans="1:32" ht="15.9" hidden="1" customHeight="1" x14ac:dyDescent="0.25">
      <c r="A33" s="203">
        <v>15</v>
      </c>
      <c r="B33" s="247" t="str">
        <f>'Zoznam tímov a pretekárov'!A31</f>
        <v>Jednotlivci I</v>
      </c>
      <c r="C33" s="207" t="s">
        <v>253</v>
      </c>
      <c r="D33" s="249"/>
      <c r="E33" s="81"/>
      <c r="F33" s="207" t="s">
        <v>254</v>
      </c>
      <c r="G33" s="249"/>
      <c r="H33" s="81"/>
      <c r="I33" s="207" t="s">
        <v>255</v>
      </c>
      <c r="J33" s="249"/>
      <c r="K33" s="81"/>
      <c r="L33" s="207" t="s">
        <v>256</v>
      </c>
      <c r="M33" s="249"/>
      <c r="N33" s="81"/>
      <c r="O33" s="215">
        <v>99</v>
      </c>
      <c r="P33" s="251">
        <v>0</v>
      </c>
      <c r="Q33" s="259">
        <v>99</v>
      </c>
      <c r="T33" s="261"/>
      <c r="U33" s="263"/>
      <c r="V33" s="264"/>
      <c r="AF33" s="10"/>
    </row>
    <row r="34" spans="1:32" ht="15.9" hidden="1" customHeight="1" thickBot="1" x14ac:dyDescent="0.3">
      <c r="A34" s="204"/>
      <c r="B34" s="248"/>
      <c r="C34" s="27">
        <v>15</v>
      </c>
      <c r="D34" s="28">
        <v>-3</v>
      </c>
      <c r="E34" s="32">
        <f>IF(ISBLANK(D34),0,IF(ISBLANK(C33),0,IF(E33 = "D",MAX($A$5:$A$32) + 1,AH20)))</f>
        <v>15</v>
      </c>
      <c r="F34" s="27">
        <v>15</v>
      </c>
      <c r="G34" s="28">
        <v>-3</v>
      </c>
      <c r="H34" s="32">
        <f>IF(ISBLANK(G34),0,IF(ISBLANK(F33),0,IF(H33 = "D",MAX($A$5:$A$32) + 1,AL20)))</f>
        <v>15</v>
      </c>
      <c r="I34" s="27">
        <v>15</v>
      </c>
      <c r="J34" s="28">
        <v>-3</v>
      </c>
      <c r="K34" s="32">
        <f>IF(ISBLANK(J34),0,IF(ISBLANK(I33),0,IF(K33 = "D",MAX($A$5:$A$32) + 1,AP20)))</f>
        <v>15</v>
      </c>
      <c r="L34" s="27">
        <v>15</v>
      </c>
      <c r="M34" s="28">
        <v>-3</v>
      </c>
      <c r="N34" s="32">
        <f>IF(ISBLANK(M34),0,IF(ISBLANK(L33),0,IF(N33 = "D",MAX($A$5:$A$32) + 1,AT20)))</f>
        <v>15</v>
      </c>
      <c r="O34" s="216"/>
      <c r="P34" s="252"/>
      <c r="Q34" s="260"/>
      <c r="T34" s="262"/>
      <c r="U34" s="263"/>
      <c r="V34" s="264"/>
      <c r="AF34" s="10"/>
    </row>
    <row r="35" spans="1:32" ht="15.6" hidden="1" customHeight="1" x14ac:dyDescent="0.3">
      <c r="A35" s="203">
        <v>16</v>
      </c>
      <c r="B35" s="247" t="str">
        <f>'Zoznam tímov a pretekárov'!A33</f>
        <v>Jednotlivci II</v>
      </c>
      <c r="C35" s="207" t="s">
        <v>257</v>
      </c>
      <c r="D35" s="249"/>
      <c r="E35" s="81"/>
      <c r="F35" s="207" t="s">
        <v>258</v>
      </c>
      <c r="G35" s="249"/>
      <c r="H35" s="81"/>
      <c r="I35" s="207" t="s">
        <v>259</v>
      </c>
      <c r="J35" s="249"/>
      <c r="K35" s="81"/>
      <c r="L35" s="207" t="s">
        <v>260</v>
      </c>
      <c r="M35" s="249"/>
      <c r="N35" s="81"/>
      <c r="O35" s="215">
        <v>99</v>
      </c>
      <c r="P35" s="251">
        <v>0</v>
      </c>
      <c r="Q35" s="259">
        <v>99</v>
      </c>
      <c r="R35" s="89"/>
      <c r="S35" s="89"/>
    </row>
    <row r="36" spans="1:32" ht="14.4" hidden="1" thickBot="1" x14ac:dyDescent="0.3">
      <c r="A36" s="204"/>
      <c r="B36" s="248"/>
      <c r="C36" s="27">
        <v>16</v>
      </c>
      <c r="D36" s="28">
        <v>-4</v>
      </c>
      <c r="E36" s="32">
        <f>IF(ISBLANK(D36),0,IF(ISBLANK(C35),0,IF(E35 = "D",MAX($A$5:$A$32) + 1,AH21)))</f>
        <v>16</v>
      </c>
      <c r="F36" s="27">
        <v>16</v>
      </c>
      <c r="G36" s="28">
        <v>-4</v>
      </c>
      <c r="H36" s="32">
        <f>IF(ISBLANK(G36),0,IF(ISBLANK(F35),0,IF(H35 = "D",MAX($A$5:$A$32) + 1,AL21)))</f>
        <v>16</v>
      </c>
      <c r="I36" s="27">
        <v>16</v>
      </c>
      <c r="J36" s="28">
        <v>-4</v>
      </c>
      <c r="K36" s="32">
        <f>IF(ISBLANK(J36),0,IF(ISBLANK(I35),0,IF(K35 = "D",MAX($A$5:$A$32) + 1,AP21)))</f>
        <v>16</v>
      </c>
      <c r="L36" s="27">
        <v>16</v>
      </c>
      <c r="M36" s="28">
        <v>-4</v>
      </c>
      <c r="N36" s="32">
        <f>IF(ISBLANK(M36),0,IF(ISBLANK(L35),0,IF(N35 = "D",MAX($A$5:$A$32) + 1,AT21)))</f>
        <v>16</v>
      </c>
      <c r="O36" s="216"/>
      <c r="P36" s="252"/>
      <c r="Q36" s="260"/>
    </row>
    <row r="37" spans="1:32" ht="13.8" hidden="1" x14ac:dyDescent="0.25">
      <c r="A37" s="203">
        <v>17</v>
      </c>
      <c r="B37" s="247" t="str">
        <f>'Zoznam tímov a pretekárov'!A35</f>
        <v>Jednotlivci III</v>
      </c>
      <c r="C37" s="207" t="s">
        <v>261</v>
      </c>
      <c r="D37" s="249"/>
      <c r="E37" s="81"/>
      <c r="F37" s="207" t="s">
        <v>262</v>
      </c>
      <c r="G37" s="249"/>
      <c r="H37" s="81"/>
      <c r="I37" s="207" t="s">
        <v>263</v>
      </c>
      <c r="J37" s="249"/>
      <c r="K37" s="81"/>
      <c r="L37" s="207" t="s">
        <v>264</v>
      </c>
      <c r="M37" s="249"/>
      <c r="N37" s="81"/>
      <c r="O37" s="215">
        <v>99</v>
      </c>
      <c r="P37" s="251">
        <v>0</v>
      </c>
      <c r="Q37" s="259">
        <v>99</v>
      </c>
    </row>
    <row r="38" spans="1:32" ht="14.4" hidden="1" thickBot="1" x14ac:dyDescent="0.3">
      <c r="A38" s="204"/>
      <c r="B38" s="248"/>
      <c r="C38" s="27">
        <v>17</v>
      </c>
      <c r="D38" s="28">
        <v>-5</v>
      </c>
      <c r="E38" s="32">
        <f>IF(ISBLANK(D38),0,IF(ISBLANK(C37),0,IF(E37 = "D",MAX($A$5:$A$32) + 1,AH22)))</f>
        <v>17</v>
      </c>
      <c r="F38" s="27">
        <v>17</v>
      </c>
      <c r="G38" s="28">
        <v>-5</v>
      </c>
      <c r="H38" s="32">
        <f>IF(ISBLANK(G38),0,IF(ISBLANK(F37),0,IF(H37 = "D",MAX($A$5:$A$32) + 1,AL22)))</f>
        <v>17</v>
      </c>
      <c r="I38" s="27">
        <v>17</v>
      </c>
      <c r="J38" s="28">
        <v>-5</v>
      </c>
      <c r="K38" s="32">
        <f>IF(ISBLANK(J38),0,IF(ISBLANK(I37),0,IF(K37 = "D",MAX($A$5:$A$32) + 1,AP22)))</f>
        <v>17</v>
      </c>
      <c r="L38" s="27">
        <v>17</v>
      </c>
      <c r="M38" s="28">
        <v>-5</v>
      </c>
      <c r="N38" s="32">
        <f>IF(ISBLANK(M38),0,IF(ISBLANK(L37),0,IF(N37 = "D",MAX($A$5:$A$32) + 1,AT22)))</f>
        <v>17</v>
      </c>
      <c r="O38" s="216"/>
      <c r="P38" s="252"/>
      <c r="Q38" s="260"/>
    </row>
    <row r="39" spans="1:32" ht="15.6" x14ac:dyDescent="0.3">
      <c r="A39" s="265" t="s">
        <v>288</v>
      </c>
      <c r="B39" s="265"/>
      <c r="C39" s="265"/>
      <c r="D39" s="265"/>
      <c r="E39" s="265"/>
      <c r="F39" s="265"/>
      <c r="G39" s="265"/>
      <c r="H39" s="265"/>
      <c r="I39" s="265"/>
      <c r="J39" s="265"/>
      <c r="K39" s="265"/>
      <c r="L39" s="265"/>
      <c r="M39" s="265"/>
      <c r="N39" s="265"/>
      <c r="O39" s="265"/>
      <c r="P39" s="265"/>
      <c r="Q39" s="265"/>
    </row>
    <row r="41" spans="1:32" x14ac:dyDescent="0.25">
      <c r="A41" s="134"/>
      <c r="B41" s="134" t="s">
        <v>295</v>
      </c>
    </row>
  </sheetData>
  <sheetProtection selectLockedCells="1"/>
  <mergeCells count="249">
    <mergeCell ref="P37:P38"/>
    <mergeCell ref="Q37:Q38"/>
    <mergeCell ref="A39:Q39"/>
    <mergeCell ref="O35:O36"/>
    <mergeCell ref="P35:P36"/>
    <mergeCell ref="Q35:Q36"/>
    <mergeCell ref="A37:A38"/>
    <mergeCell ref="B37:B38"/>
    <mergeCell ref="C37:D37"/>
    <mergeCell ref="F37:G37"/>
    <mergeCell ref="I37:J37"/>
    <mergeCell ref="L37:M37"/>
    <mergeCell ref="O37:O38"/>
    <mergeCell ref="A35:A36"/>
    <mergeCell ref="B35:B36"/>
    <mergeCell ref="C35:D35"/>
    <mergeCell ref="F35:G35"/>
    <mergeCell ref="I35:J35"/>
    <mergeCell ref="L35:M35"/>
    <mergeCell ref="O33:O34"/>
    <mergeCell ref="P33:P34"/>
    <mergeCell ref="Q33:Q34"/>
    <mergeCell ref="T33:T34"/>
    <mergeCell ref="U33:U34"/>
    <mergeCell ref="V33:V34"/>
    <mergeCell ref="A33:A34"/>
    <mergeCell ref="B33:B34"/>
    <mergeCell ref="C33:D33"/>
    <mergeCell ref="F33:G33"/>
    <mergeCell ref="I33:J33"/>
    <mergeCell ref="L33:M33"/>
    <mergeCell ref="O31:O32"/>
    <mergeCell ref="P31:P32"/>
    <mergeCell ref="Q31:Q32"/>
    <mergeCell ref="T31:T32"/>
    <mergeCell ref="U31:U32"/>
    <mergeCell ref="V31:V32"/>
    <mergeCell ref="A31:A32"/>
    <mergeCell ref="B31:B32"/>
    <mergeCell ref="C31:D31"/>
    <mergeCell ref="F31:G31"/>
    <mergeCell ref="I31:J31"/>
    <mergeCell ref="L31:M31"/>
    <mergeCell ref="O29:O30"/>
    <mergeCell ref="P29:P30"/>
    <mergeCell ref="Q29:Q30"/>
    <mergeCell ref="T29:T30"/>
    <mergeCell ref="U29:U30"/>
    <mergeCell ref="V29:V30"/>
    <mergeCell ref="A29:A30"/>
    <mergeCell ref="B29:B30"/>
    <mergeCell ref="C29:D29"/>
    <mergeCell ref="F29:G29"/>
    <mergeCell ref="I29:J29"/>
    <mergeCell ref="L29:M29"/>
    <mergeCell ref="O27:O28"/>
    <mergeCell ref="P27:P28"/>
    <mergeCell ref="Q27:Q28"/>
    <mergeCell ref="T27:T28"/>
    <mergeCell ref="U27:U28"/>
    <mergeCell ref="V27:V28"/>
    <mergeCell ref="A27:A28"/>
    <mergeCell ref="B27:B28"/>
    <mergeCell ref="C27:D27"/>
    <mergeCell ref="F27:G27"/>
    <mergeCell ref="I27:J27"/>
    <mergeCell ref="L27:M27"/>
    <mergeCell ref="O25:O26"/>
    <mergeCell ref="P25:P26"/>
    <mergeCell ref="Q25:Q26"/>
    <mergeCell ref="T25:T26"/>
    <mergeCell ref="U25:U26"/>
    <mergeCell ref="V25:V26"/>
    <mergeCell ref="A25:A26"/>
    <mergeCell ref="B25:B26"/>
    <mergeCell ref="C25:D25"/>
    <mergeCell ref="F25:G25"/>
    <mergeCell ref="I25:J25"/>
    <mergeCell ref="L25:M25"/>
    <mergeCell ref="O23:O24"/>
    <mergeCell ref="P23:P24"/>
    <mergeCell ref="Q23:Q24"/>
    <mergeCell ref="T23:T24"/>
    <mergeCell ref="U23:U24"/>
    <mergeCell ref="V23:V24"/>
    <mergeCell ref="A23:A24"/>
    <mergeCell ref="B23:B24"/>
    <mergeCell ref="C23:D23"/>
    <mergeCell ref="F23:G23"/>
    <mergeCell ref="I23:J23"/>
    <mergeCell ref="L23:M23"/>
    <mergeCell ref="O21:O22"/>
    <mergeCell ref="P21:P22"/>
    <mergeCell ref="Q21:Q22"/>
    <mergeCell ref="T21:T22"/>
    <mergeCell ref="U21:U22"/>
    <mergeCell ref="V21:V22"/>
    <mergeCell ref="A21:A22"/>
    <mergeCell ref="B21:B22"/>
    <mergeCell ref="C21:D21"/>
    <mergeCell ref="F21:G21"/>
    <mergeCell ref="I21:J21"/>
    <mergeCell ref="L21:M21"/>
    <mergeCell ref="O19:O20"/>
    <mergeCell ref="P19:P20"/>
    <mergeCell ref="Q19:Q20"/>
    <mergeCell ref="T19:T20"/>
    <mergeCell ref="U19:U20"/>
    <mergeCell ref="V19:V20"/>
    <mergeCell ref="A19:A20"/>
    <mergeCell ref="B19:B20"/>
    <mergeCell ref="C19:D19"/>
    <mergeCell ref="F19:G19"/>
    <mergeCell ref="I19:J19"/>
    <mergeCell ref="L19:M19"/>
    <mergeCell ref="O17:O18"/>
    <mergeCell ref="P17:P18"/>
    <mergeCell ref="Q17:Q18"/>
    <mergeCell ref="T17:T18"/>
    <mergeCell ref="U17:U18"/>
    <mergeCell ref="V17:V18"/>
    <mergeCell ref="A17:A18"/>
    <mergeCell ref="B17:B18"/>
    <mergeCell ref="C17:D17"/>
    <mergeCell ref="F17:G17"/>
    <mergeCell ref="I17:J17"/>
    <mergeCell ref="L17:M17"/>
    <mergeCell ref="O15:O16"/>
    <mergeCell ref="P15:P16"/>
    <mergeCell ref="Q15:Q16"/>
    <mergeCell ref="T15:T16"/>
    <mergeCell ref="U15:U16"/>
    <mergeCell ref="V15:V16"/>
    <mergeCell ref="A15:A16"/>
    <mergeCell ref="B15:B16"/>
    <mergeCell ref="C15:D15"/>
    <mergeCell ref="F15:G15"/>
    <mergeCell ref="I15:J15"/>
    <mergeCell ref="L15:M15"/>
    <mergeCell ref="O13:O14"/>
    <mergeCell ref="P13:P14"/>
    <mergeCell ref="Q13:Q14"/>
    <mergeCell ref="T13:T14"/>
    <mergeCell ref="U13:U14"/>
    <mergeCell ref="V13:V14"/>
    <mergeCell ref="A13:A14"/>
    <mergeCell ref="B13:B14"/>
    <mergeCell ref="C13:D13"/>
    <mergeCell ref="F13:G13"/>
    <mergeCell ref="I13:J13"/>
    <mergeCell ref="L13:M13"/>
    <mergeCell ref="O11:O12"/>
    <mergeCell ref="P11:P12"/>
    <mergeCell ref="Q11:Q12"/>
    <mergeCell ref="T11:T12"/>
    <mergeCell ref="U11:U12"/>
    <mergeCell ref="V11:V12"/>
    <mergeCell ref="A11:A12"/>
    <mergeCell ref="B11:B12"/>
    <mergeCell ref="C11:D11"/>
    <mergeCell ref="F11:G11"/>
    <mergeCell ref="I11:J11"/>
    <mergeCell ref="L11:M11"/>
    <mergeCell ref="O9:O10"/>
    <mergeCell ref="P9:P10"/>
    <mergeCell ref="Q9:Q10"/>
    <mergeCell ref="T9:T10"/>
    <mergeCell ref="U9:U10"/>
    <mergeCell ref="V9:V10"/>
    <mergeCell ref="A9:A10"/>
    <mergeCell ref="B9:B10"/>
    <mergeCell ref="C9:D9"/>
    <mergeCell ref="F9:G9"/>
    <mergeCell ref="I9:J9"/>
    <mergeCell ref="L9:M9"/>
    <mergeCell ref="O7:O8"/>
    <mergeCell ref="P7:P8"/>
    <mergeCell ref="Q7:Q8"/>
    <mergeCell ref="T7:T8"/>
    <mergeCell ref="U7:U8"/>
    <mergeCell ref="V7:V8"/>
    <mergeCell ref="A7:A8"/>
    <mergeCell ref="B7:B8"/>
    <mergeCell ref="C7:D7"/>
    <mergeCell ref="F7:G7"/>
    <mergeCell ref="I7:J7"/>
    <mergeCell ref="L7:M7"/>
    <mergeCell ref="V5:V6"/>
    <mergeCell ref="Y5:AD5"/>
    <mergeCell ref="AE5:AH5"/>
    <mergeCell ref="AI5:AL5"/>
    <mergeCell ref="AM5:AP5"/>
    <mergeCell ref="AQ5:AT5"/>
    <mergeCell ref="L5:M5"/>
    <mergeCell ref="O5:O6"/>
    <mergeCell ref="P5:P6"/>
    <mergeCell ref="Q5:Q6"/>
    <mergeCell ref="T5:T6"/>
    <mergeCell ref="U5:U6"/>
    <mergeCell ref="AV2:AV4"/>
    <mergeCell ref="C3:E3"/>
    <mergeCell ref="F3:H3"/>
    <mergeCell ref="I3:K3"/>
    <mergeCell ref="L3:N3"/>
    <mergeCell ref="A5:A6"/>
    <mergeCell ref="B5:B6"/>
    <mergeCell ref="C5:D5"/>
    <mergeCell ref="F5:G5"/>
    <mergeCell ref="I5:J5"/>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AF2:AF4"/>
    <mergeCell ref="AG2:AG4"/>
    <mergeCell ref="AH2:AH4"/>
    <mergeCell ref="AI2:AI4"/>
    <mergeCell ref="X2:X4"/>
    <mergeCell ref="Y2:Y4"/>
    <mergeCell ref="Z2:Z4"/>
    <mergeCell ref="AA2:AA4"/>
    <mergeCell ref="AB2:AB4"/>
    <mergeCell ref="AC2:AC4"/>
    <mergeCell ref="P2:P4"/>
    <mergeCell ref="Q2:Q4"/>
    <mergeCell ref="T2:T4"/>
    <mergeCell ref="U2:U4"/>
    <mergeCell ref="V2:V4"/>
    <mergeCell ref="W2:W4"/>
    <mergeCell ref="A1:B1"/>
    <mergeCell ref="C1:Q1"/>
    <mergeCell ref="T1:V1"/>
    <mergeCell ref="A2:A4"/>
    <mergeCell ref="B2:B4"/>
    <mergeCell ref="C2:E2"/>
    <mergeCell ref="F2:H2"/>
    <mergeCell ref="I2:K2"/>
    <mergeCell ref="L2:N2"/>
    <mergeCell ref="O2:O4"/>
  </mergeCells>
  <conditionalFormatting sqref="H31">
    <cfRule type="containsBlanks" dxfId="707" priority="48">
      <formula>LEN(TRIM(H31))=0</formula>
    </cfRule>
  </conditionalFormatting>
  <conditionalFormatting sqref="E31">
    <cfRule type="containsBlanks" dxfId="706" priority="49">
      <formula>LEN(TRIM(E31))=0</formula>
    </cfRule>
  </conditionalFormatting>
  <conditionalFormatting sqref="C32:D32 L32:M32 K31 N31 F32:G32 I32:J32">
    <cfRule type="containsBlanks" dxfId="705" priority="50">
      <formula>LEN(TRIM(C31))=0</formula>
    </cfRule>
  </conditionalFormatting>
  <conditionalFormatting sqref="C31">
    <cfRule type="containsBlanks" dxfId="704" priority="51">
      <formula>LEN(TRIM(C31))=0</formula>
    </cfRule>
  </conditionalFormatting>
  <conditionalFormatting sqref="F31">
    <cfRule type="containsBlanks" dxfId="703" priority="52">
      <formula>LEN(TRIM(F31))=0</formula>
    </cfRule>
  </conditionalFormatting>
  <conditionalFormatting sqref="I31">
    <cfRule type="containsBlanks" dxfId="702" priority="53">
      <formula>LEN(TRIM(I31))=0</formula>
    </cfRule>
  </conditionalFormatting>
  <conditionalFormatting sqref="L31">
    <cfRule type="containsBlanks" dxfId="701" priority="54">
      <formula>LEN(TRIM(L31))=0</formula>
    </cfRule>
  </conditionalFormatting>
  <conditionalFormatting sqref="C34:D34 L34:M34 K33 N33 F34:G34 I34:J34">
    <cfRule type="containsBlanks" dxfId="700" priority="40">
      <formula>LEN(TRIM(C33))=0</formula>
    </cfRule>
  </conditionalFormatting>
  <conditionalFormatting sqref="C33">
    <cfRule type="containsBlanks" dxfId="699" priority="41">
      <formula>LEN(TRIM(C33))=0</formula>
    </cfRule>
  </conditionalFormatting>
  <conditionalFormatting sqref="F33">
    <cfRule type="containsBlanks" dxfId="698" priority="42">
      <formula>LEN(TRIM(F33))=0</formula>
    </cfRule>
  </conditionalFormatting>
  <conditionalFormatting sqref="I33">
    <cfRule type="containsBlanks" dxfId="697" priority="43">
      <formula>LEN(TRIM(I33))=0</formula>
    </cfRule>
  </conditionalFormatting>
  <conditionalFormatting sqref="L33">
    <cfRule type="containsBlanks" dxfId="696" priority="44">
      <formula>LEN(TRIM(L33))=0</formula>
    </cfRule>
  </conditionalFormatting>
  <conditionalFormatting sqref="E33">
    <cfRule type="containsBlanks" dxfId="695" priority="39">
      <formula>LEN(TRIM(E33))=0</formula>
    </cfRule>
  </conditionalFormatting>
  <conditionalFormatting sqref="H33">
    <cfRule type="containsBlanks" dxfId="694" priority="38">
      <formula>LEN(TRIM(H33))=0</formula>
    </cfRule>
  </conditionalFormatting>
  <conditionalFormatting sqref="E34">
    <cfRule type="containsBlanks" dxfId="693" priority="37">
      <formula>LEN(TRIM(E34))=0</formula>
    </cfRule>
  </conditionalFormatting>
  <conditionalFormatting sqref="H34">
    <cfRule type="containsBlanks" dxfId="692" priority="36">
      <formula>LEN(TRIM(H34))=0</formula>
    </cfRule>
  </conditionalFormatting>
  <conditionalFormatting sqref="K34">
    <cfRule type="containsBlanks" dxfId="691" priority="35">
      <formula>LEN(TRIM(K34))=0</formula>
    </cfRule>
  </conditionalFormatting>
  <conditionalFormatting sqref="N34">
    <cfRule type="containsBlanks" dxfId="690" priority="34">
      <formula>LEN(TRIM(N34))=0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6:M26 L24:M24 L22:M22 L20:M20 L18:M18 L16:M16 L14:M14 L10:M10 L8:M8 L12:M12 C29 C30:D34 E29:F29 F30:G34 H29:I29 K7:K29 I30:J34 N7:N29 E31 H31 K31 N31 E33 H33 K33 L28:M34 N33">
    <cfRule type="containsBlanks" dxfId="689" priority="66">
      <formula>LEN(TRIM(C5))=0</formula>
    </cfRule>
  </conditionalFormatting>
  <conditionalFormatting sqref="F5">
    <cfRule type="containsBlanks" dxfId="688" priority="67">
      <formula>LEN(TRIM(F5))=0</formula>
    </cfRule>
  </conditionalFormatting>
  <conditionalFormatting sqref="L5">
    <cfRule type="containsBlanks" dxfId="687" priority="68">
      <formula>LEN(TRIM(L5))=0</formula>
    </cfRule>
  </conditionalFormatting>
  <conditionalFormatting sqref="I5">
    <cfRule type="containsBlanks" dxfId="686" priority="69">
      <formula>LEN(TRIM(I5))=0</formula>
    </cfRule>
  </conditionalFormatting>
  <conditionalFormatting sqref="C7">
    <cfRule type="containsBlanks" dxfId="685" priority="70">
      <formula>LEN(TRIM(C7))=0</formula>
    </cfRule>
  </conditionalFormatting>
  <conditionalFormatting sqref="F7">
    <cfRule type="containsBlanks" dxfId="684" priority="71">
      <formula>LEN(TRIM(F7))=0</formula>
    </cfRule>
  </conditionalFormatting>
  <conditionalFormatting sqref="I7">
    <cfRule type="containsBlanks" dxfId="683" priority="72">
      <formula>LEN(TRIM(I7))=0</formula>
    </cfRule>
  </conditionalFormatting>
  <conditionalFormatting sqref="L7">
    <cfRule type="containsBlanks" dxfId="682" priority="73">
      <formula>LEN(TRIM(L7))=0</formula>
    </cfRule>
  </conditionalFormatting>
  <conditionalFormatting sqref="C9">
    <cfRule type="containsBlanks" dxfId="681" priority="74">
      <formula>LEN(TRIM(C9))=0</formula>
    </cfRule>
  </conditionalFormatting>
  <conditionalFormatting sqref="F9">
    <cfRule type="containsBlanks" dxfId="680" priority="75">
      <formula>LEN(TRIM(F9))=0</formula>
    </cfRule>
  </conditionalFormatting>
  <conditionalFormatting sqref="I9">
    <cfRule type="containsBlanks" dxfId="679" priority="76">
      <formula>LEN(TRIM(I9))=0</formula>
    </cfRule>
  </conditionalFormatting>
  <conditionalFormatting sqref="L9">
    <cfRule type="containsBlanks" dxfId="678" priority="77">
      <formula>LEN(TRIM(L9))=0</formula>
    </cfRule>
  </conditionalFormatting>
  <conditionalFormatting sqref="C11">
    <cfRule type="containsBlanks" dxfId="677" priority="78">
      <formula>LEN(TRIM(C11))=0</formula>
    </cfRule>
  </conditionalFormatting>
  <conditionalFormatting sqref="F11">
    <cfRule type="containsBlanks" dxfId="676" priority="79">
      <formula>LEN(TRIM(F11))=0</formula>
    </cfRule>
  </conditionalFormatting>
  <conditionalFormatting sqref="I11">
    <cfRule type="containsBlanks" dxfId="675" priority="80">
      <formula>LEN(TRIM(I11))=0</formula>
    </cfRule>
  </conditionalFormatting>
  <conditionalFormatting sqref="L11">
    <cfRule type="containsBlanks" dxfId="674" priority="81">
      <formula>LEN(TRIM(L11))=0</formula>
    </cfRule>
  </conditionalFormatting>
  <conditionalFormatting sqref="C13">
    <cfRule type="containsBlanks" dxfId="673" priority="82">
      <formula>LEN(TRIM(C13))=0</formula>
    </cfRule>
  </conditionalFormatting>
  <conditionalFormatting sqref="F13">
    <cfRule type="containsBlanks" dxfId="672" priority="83">
      <formula>LEN(TRIM(F13))=0</formula>
    </cfRule>
  </conditionalFormatting>
  <conditionalFormatting sqref="I13">
    <cfRule type="containsBlanks" dxfId="671" priority="84">
      <formula>LEN(TRIM(I13))=0</formula>
    </cfRule>
  </conditionalFormatting>
  <conditionalFormatting sqref="L13">
    <cfRule type="containsBlanks" dxfId="670" priority="85">
      <formula>LEN(TRIM(L13))=0</formula>
    </cfRule>
  </conditionalFormatting>
  <conditionalFormatting sqref="C15">
    <cfRule type="containsBlanks" dxfId="669" priority="86">
      <formula>LEN(TRIM(C15))=0</formula>
    </cfRule>
  </conditionalFormatting>
  <conditionalFormatting sqref="F15">
    <cfRule type="containsBlanks" dxfId="668" priority="87">
      <formula>LEN(TRIM(F15))=0</formula>
    </cfRule>
  </conditionalFormatting>
  <conditionalFormatting sqref="I15">
    <cfRule type="containsBlanks" dxfId="667" priority="88">
      <formula>LEN(TRIM(I15))=0</formula>
    </cfRule>
  </conditionalFormatting>
  <conditionalFormatting sqref="L15">
    <cfRule type="containsBlanks" dxfId="666" priority="89">
      <formula>LEN(TRIM(L15))=0</formula>
    </cfRule>
  </conditionalFormatting>
  <conditionalFormatting sqref="C17">
    <cfRule type="containsBlanks" dxfId="665" priority="90">
      <formula>LEN(TRIM(C17))=0</formula>
    </cfRule>
  </conditionalFormatting>
  <conditionalFormatting sqref="F17">
    <cfRule type="containsBlanks" dxfId="664" priority="91">
      <formula>LEN(TRIM(F17))=0</formula>
    </cfRule>
  </conditionalFormatting>
  <conditionalFormatting sqref="I17">
    <cfRule type="containsBlanks" dxfId="663" priority="92">
      <formula>LEN(TRIM(I17))=0</formula>
    </cfRule>
  </conditionalFormatting>
  <conditionalFormatting sqref="L17">
    <cfRule type="containsBlanks" dxfId="662" priority="93">
      <formula>LEN(TRIM(L17))=0</formula>
    </cfRule>
  </conditionalFormatting>
  <conditionalFormatting sqref="C19">
    <cfRule type="containsBlanks" dxfId="661" priority="94">
      <formula>LEN(TRIM(C19))=0</formula>
    </cfRule>
  </conditionalFormatting>
  <conditionalFormatting sqref="F19">
    <cfRule type="containsBlanks" dxfId="660" priority="95">
      <formula>LEN(TRIM(F19))=0</formula>
    </cfRule>
  </conditionalFormatting>
  <conditionalFormatting sqref="I19">
    <cfRule type="containsBlanks" dxfId="659" priority="96">
      <formula>LEN(TRIM(I19))=0</formula>
    </cfRule>
  </conditionalFormatting>
  <conditionalFormatting sqref="L19">
    <cfRule type="containsBlanks" dxfId="658" priority="97">
      <formula>LEN(TRIM(L19))=0</formula>
    </cfRule>
  </conditionalFormatting>
  <conditionalFormatting sqref="C21">
    <cfRule type="containsBlanks" dxfId="657" priority="98">
      <formula>LEN(TRIM(C21))=0</formula>
    </cfRule>
  </conditionalFormatting>
  <conditionalFormatting sqref="F21">
    <cfRule type="containsBlanks" dxfId="656" priority="99">
      <formula>LEN(TRIM(F21))=0</formula>
    </cfRule>
  </conditionalFormatting>
  <conditionalFormatting sqref="I21">
    <cfRule type="containsBlanks" dxfId="655" priority="100">
      <formula>LEN(TRIM(I21))=0</formula>
    </cfRule>
  </conditionalFormatting>
  <conditionalFormatting sqref="L21">
    <cfRule type="containsBlanks" dxfId="654" priority="101">
      <formula>LEN(TRIM(L21))=0</formula>
    </cfRule>
  </conditionalFormatting>
  <conditionalFormatting sqref="C23">
    <cfRule type="containsBlanks" dxfId="653" priority="102">
      <formula>LEN(TRIM(C23))=0</formula>
    </cfRule>
  </conditionalFormatting>
  <conditionalFormatting sqref="F23">
    <cfRule type="containsBlanks" dxfId="652" priority="103">
      <formula>LEN(TRIM(F23))=0</formula>
    </cfRule>
  </conditionalFormatting>
  <conditionalFormatting sqref="I23">
    <cfRule type="containsBlanks" dxfId="651" priority="104">
      <formula>LEN(TRIM(I23))=0</formula>
    </cfRule>
  </conditionalFormatting>
  <conditionalFormatting sqref="L23">
    <cfRule type="containsBlanks" dxfId="650" priority="105">
      <formula>LEN(TRIM(L23))=0</formula>
    </cfRule>
  </conditionalFormatting>
  <conditionalFormatting sqref="C25">
    <cfRule type="containsBlanks" dxfId="649" priority="106">
      <formula>LEN(TRIM(C25))=0</formula>
    </cfRule>
  </conditionalFormatting>
  <conditionalFormatting sqref="F25">
    <cfRule type="containsBlanks" dxfId="648" priority="107">
      <formula>LEN(TRIM(F25))=0</formula>
    </cfRule>
  </conditionalFormatting>
  <conditionalFormatting sqref="I25">
    <cfRule type="containsBlanks" dxfId="647" priority="108">
      <formula>LEN(TRIM(I25))=0</formula>
    </cfRule>
  </conditionalFormatting>
  <conditionalFormatting sqref="L25">
    <cfRule type="containsBlanks" dxfId="646" priority="109">
      <formula>LEN(TRIM(L25))=0</formula>
    </cfRule>
  </conditionalFormatting>
  <conditionalFormatting sqref="C27">
    <cfRule type="containsBlanks" dxfId="645" priority="110">
      <formula>LEN(TRIM(C27))=0</formula>
    </cfRule>
  </conditionalFormatting>
  <conditionalFormatting sqref="F27">
    <cfRule type="containsBlanks" dxfId="644" priority="111">
      <formula>LEN(TRIM(F27))=0</formula>
    </cfRule>
  </conditionalFormatting>
  <conditionalFormatting sqref="I27">
    <cfRule type="containsBlanks" dxfId="643" priority="112">
      <formula>LEN(TRIM(I27))=0</formula>
    </cfRule>
  </conditionalFormatting>
  <conditionalFormatting sqref="L27">
    <cfRule type="containsBlanks" dxfId="642" priority="113">
      <formula>LEN(TRIM(L27))=0</formula>
    </cfRule>
  </conditionalFormatting>
  <conditionalFormatting sqref="C30:D30 L30:M30 K29 N29 F30:G30 I30:J30">
    <cfRule type="containsBlanks" dxfId="641" priority="61">
      <formula>LEN(TRIM(C29))=0</formula>
    </cfRule>
  </conditionalFormatting>
  <conditionalFormatting sqref="C29">
    <cfRule type="containsBlanks" dxfId="640" priority="62">
      <formula>LEN(TRIM(C29))=0</formula>
    </cfRule>
  </conditionalFormatting>
  <conditionalFormatting sqref="F29">
    <cfRule type="containsBlanks" dxfId="639" priority="63">
      <formula>LEN(TRIM(F29))=0</formula>
    </cfRule>
  </conditionalFormatting>
  <conditionalFormatting sqref="I29">
    <cfRule type="containsBlanks" dxfId="638" priority="64">
      <formula>LEN(TRIM(I29))=0</formula>
    </cfRule>
  </conditionalFormatting>
  <conditionalFormatting sqref="L29">
    <cfRule type="containsBlanks" dxfId="637" priority="65">
      <formula>LEN(TRIM(L29))=0</formula>
    </cfRule>
  </conditionalFormatting>
  <conditionalFormatting sqref="E29">
    <cfRule type="containsBlanks" dxfId="636" priority="60">
      <formula>LEN(TRIM(E29))=0</formula>
    </cfRule>
  </conditionalFormatting>
  <conditionalFormatting sqref="H29">
    <cfRule type="containsBlanks" dxfId="635" priority="59">
      <formula>LEN(TRIM(H29))=0</formula>
    </cfRule>
  </conditionalFormatting>
  <conditionalFormatting sqref="E30">
    <cfRule type="containsBlanks" dxfId="634" priority="58">
      <formula>LEN(TRIM(E30))=0</formula>
    </cfRule>
  </conditionalFormatting>
  <conditionalFormatting sqref="H30">
    <cfRule type="containsBlanks" dxfId="633" priority="57">
      <formula>LEN(TRIM(H30))=0</formula>
    </cfRule>
  </conditionalFormatting>
  <conditionalFormatting sqref="K30">
    <cfRule type="containsBlanks" dxfId="632" priority="56">
      <formula>LEN(TRIM(K30))=0</formula>
    </cfRule>
  </conditionalFormatting>
  <conditionalFormatting sqref="N30">
    <cfRule type="containsBlanks" dxfId="631" priority="55">
      <formula>LEN(TRIM(N30))=0</formula>
    </cfRule>
  </conditionalFormatting>
  <conditionalFormatting sqref="E32">
    <cfRule type="containsBlanks" dxfId="630" priority="47">
      <formula>LEN(TRIM(E32))=0</formula>
    </cfRule>
  </conditionalFormatting>
  <conditionalFormatting sqref="H32">
    <cfRule type="containsBlanks" dxfId="629" priority="46">
      <formula>LEN(TRIM(H32))=0</formula>
    </cfRule>
  </conditionalFormatting>
  <conditionalFormatting sqref="N32">
    <cfRule type="containsBlanks" dxfId="628" priority="45">
      <formula>LEN(TRIM(N32))=0</formula>
    </cfRule>
  </conditionalFormatting>
  <conditionalFormatting sqref="K32">
    <cfRule type="containsBlanks" dxfId="627" priority="33">
      <formula>LEN(TRIM(K32))=0</formula>
    </cfRule>
  </conditionalFormatting>
  <conditionalFormatting sqref="C36:D36 L36:M36 K35 N35 F36:G36 I36:J36">
    <cfRule type="containsBlanks" dxfId="626" priority="23">
      <formula>LEN(TRIM(C35))=0</formula>
    </cfRule>
  </conditionalFormatting>
  <conditionalFormatting sqref="C35">
    <cfRule type="containsBlanks" dxfId="625" priority="24">
      <formula>LEN(TRIM(C35))=0</formula>
    </cfRule>
  </conditionalFormatting>
  <conditionalFormatting sqref="F35">
    <cfRule type="containsBlanks" dxfId="624" priority="25">
      <formula>LEN(TRIM(F35))=0</formula>
    </cfRule>
  </conditionalFormatting>
  <conditionalFormatting sqref="I35">
    <cfRule type="containsBlanks" dxfId="623" priority="26">
      <formula>LEN(TRIM(I35))=0</formula>
    </cfRule>
  </conditionalFormatting>
  <conditionalFormatting sqref="L35">
    <cfRule type="containsBlanks" dxfId="622" priority="27">
      <formula>LEN(TRIM(L35))=0</formula>
    </cfRule>
  </conditionalFormatting>
  <conditionalFormatting sqref="E35">
    <cfRule type="containsBlanks" dxfId="621" priority="22">
      <formula>LEN(TRIM(E35))=0</formula>
    </cfRule>
  </conditionalFormatting>
  <conditionalFormatting sqref="H35">
    <cfRule type="containsBlanks" dxfId="620" priority="21">
      <formula>LEN(TRIM(H35))=0</formula>
    </cfRule>
  </conditionalFormatting>
  <conditionalFormatting sqref="E36">
    <cfRule type="containsBlanks" dxfId="619" priority="20">
      <formula>LEN(TRIM(E36))=0</formula>
    </cfRule>
  </conditionalFormatting>
  <conditionalFormatting sqref="H36">
    <cfRule type="containsBlanks" dxfId="618" priority="19">
      <formula>LEN(TRIM(H36))=0</formula>
    </cfRule>
  </conditionalFormatting>
  <conditionalFormatting sqref="K36">
    <cfRule type="containsBlanks" dxfId="617" priority="18">
      <formula>LEN(TRIM(K36))=0</formula>
    </cfRule>
  </conditionalFormatting>
  <conditionalFormatting sqref="N36">
    <cfRule type="containsBlanks" dxfId="616" priority="17">
      <formula>LEN(TRIM(N36))=0</formula>
    </cfRule>
  </conditionalFormatting>
  <conditionalFormatting sqref="C35:D36 E35 F35:G36 H35 I35:J36 K35 L35:M36 N35">
    <cfRule type="containsBlanks" dxfId="615" priority="28">
      <formula>LEN(TRIM(C35))=0</formula>
    </cfRule>
  </conditionalFormatting>
  <conditionalFormatting sqref="C38:D38 L38:M38 K37 N37 F38:G38 I38:J38">
    <cfRule type="containsBlanks" dxfId="614" priority="7">
      <formula>LEN(TRIM(C37))=0</formula>
    </cfRule>
  </conditionalFormatting>
  <conditionalFormatting sqref="C37">
    <cfRule type="containsBlanks" dxfId="613" priority="8">
      <formula>LEN(TRIM(C37))=0</formula>
    </cfRule>
  </conditionalFormatting>
  <conditionalFormatting sqref="F37">
    <cfRule type="containsBlanks" dxfId="612" priority="9">
      <formula>LEN(TRIM(F37))=0</formula>
    </cfRule>
  </conditionalFormatting>
  <conditionalFormatting sqref="I37">
    <cfRule type="containsBlanks" dxfId="611" priority="10">
      <formula>LEN(TRIM(I37))=0</formula>
    </cfRule>
  </conditionalFormatting>
  <conditionalFormatting sqref="L37">
    <cfRule type="containsBlanks" dxfId="610" priority="11">
      <formula>LEN(TRIM(L37))=0</formula>
    </cfRule>
  </conditionalFormatting>
  <conditionalFormatting sqref="E37">
    <cfRule type="containsBlanks" dxfId="609" priority="6">
      <formula>LEN(TRIM(E37))=0</formula>
    </cfRule>
  </conditionalFormatting>
  <conditionalFormatting sqref="H37">
    <cfRule type="containsBlanks" dxfId="608" priority="5">
      <formula>LEN(TRIM(H37))=0</formula>
    </cfRule>
  </conditionalFormatting>
  <conditionalFormatting sqref="E38">
    <cfRule type="containsBlanks" dxfId="607" priority="4">
      <formula>LEN(TRIM(E38))=0</formula>
    </cfRule>
  </conditionalFormatting>
  <conditionalFormatting sqref="H38">
    <cfRule type="containsBlanks" dxfId="606" priority="3">
      <formula>LEN(TRIM(H38))=0</formula>
    </cfRule>
  </conditionalFormatting>
  <conditionalFormatting sqref="K38">
    <cfRule type="containsBlanks" dxfId="605" priority="2">
      <formula>LEN(TRIM(K38))=0</formula>
    </cfRule>
  </conditionalFormatting>
  <conditionalFormatting sqref="N38">
    <cfRule type="containsBlanks" dxfId="604" priority="1">
      <formula>LEN(TRIM(N38))=0</formula>
    </cfRule>
  </conditionalFormatting>
  <conditionalFormatting sqref="C37:D38 E37 F37:G38 H37 I37:J38 K37 L37:M38 N37">
    <cfRule type="containsBlanks" dxfId="603" priority="12">
      <formula>LEN(TRIM(C37))=0</formula>
    </cfRule>
  </conditionalFormatting>
  <conditionalFormatting sqref="AQ26">
    <cfRule type="containsBlanks" dxfId="602" priority="114">
      <formula>LEN(TRIM(#REF!))=0</formula>
    </cfRule>
  </conditionalFormatting>
  <printOptions horizontalCentered="1" verticalCentered="1"/>
  <pageMargins left="0.19685039370078741" right="0.19685039370078741" top="0.19685039370078741" bottom="0.19685039370078741" header="0.31496062992125984" footer="0.31496062992125984"/>
  <pageSetup paperSize="9" scale="79" fitToWidth="0" fitToHeight="0" orientation="landscape" horizontalDpi="4294967293" verticalDpi="4294967293" r:id="rId1"/>
  <headerFooter alignWithMargins="0"/>
  <colBreaks count="1" manualBreakCount="1">
    <brk id="22" max="38" man="1"/>
  </colBreaks>
  <extLst>
    <ext xmlns:x14="http://schemas.microsoft.com/office/spreadsheetml/2009/9/main" uri="{78C0D931-6437-407d-A8EE-F0AAD7539E65}">
      <x14:conditionalFormattings>
        <x14:conditionalFormatting xmlns:xm="http://schemas.microsoft.com/office/excel/2006/main">
          <x14:cfRule type="cellIs" priority="115" operator="equal" id="{66FDCFCA-7161-4F31-AB0D-3BE1BC64193E}">
            <xm:f>'Zoznam tímov a pretekárov'!$B$38</xm:f>
            <x14:dxf>
              <fill>
                <patternFill>
                  <bgColor rgb="FFFFFF00"/>
                </patternFill>
              </fill>
            </x14:dxf>
          </x14:cfRule>
          <x14:cfRule type="cellIs" priority="116" operator="equal" id="{395A94B0-1787-412D-A34E-77686F5F8C75}">
            <xm:f>'Zoznam tímov a pretekárov'!$B$37</xm:f>
            <x14:dxf>
              <fill>
                <patternFill>
                  <bgColor theme="3" tint="0.59996337778862885"/>
                </patternFill>
              </fill>
            </x14:dxf>
          </x14:cfRule>
          <x14:cfRule type="cellIs" priority="117" operator="equal" id="{26484867-2FC1-4B3D-810D-3BE9DA6D188B}">
            <xm:f>'Zoznam tímov a pretekárov'!$B$40</xm:f>
            <x14:dxf>
              <font>
                <strike val="0"/>
              </font>
              <fill>
                <patternFill patternType="none">
                  <bgColor auto="1"/>
                </patternFill>
              </fill>
            </x14:dxf>
          </x14:cfRule>
          <xm:sqref>K33 N33 E33 H33 E5 H5 K5 N5 E7 E9 E11 E13 E15 E17 E19 E21 E23 E25 E27 H7 H9 H11 H13 H15 H17 H19 H21 H23 H25 H27 K7 K9 K11 K13 K15 K17 K19 K21 K23 K25 K27 N7 N9 N11 N13 N15 N17 N19 N21 N23 N25 N27 K29 N29 E29 H29 K31 N31 E31 H31</xm:sqref>
        </x14:conditionalFormatting>
        <x14:conditionalFormatting xmlns:xm="http://schemas.microsoft.com/office/excel/2006/main">
          <x14:cfRule type="cellIs" priority="118" operator="equal" id="{D7031AB4-76E8-4CAF-8A43-4D150F8E7494}">
            <xm:f>'Zoznam tímov a pretekárov'!$B$39</xm:f>
            <x14:dxf>
              <fill>
                <patternFill>
                  <bgColor rgb="FFFF0000"/>
                </patternFill>
              </fill>
            </x14:dxf>
          </x14:cfRule>
          <xm:sqref>E33 H33 E5 E7 E9 E11 E13 E15 E17 E19 E21 E23 E25 E27 E29 H29 E31 H31</xm:sqref>
        </x14:conditionalFormatting>
        <x14:conditionalFormatting xmlns:xm="http://schemas.microsoft.com/office/excel/2006/main">
          <x14:cfRule type="cellIs" priority="29" operator="equal" id="{84BE5039-35D4-4855-8579-2155FE9097FE}">
            <xm:f>'Zoznam tímov a pretekárov'!$B$38</xm:f>
            <x14:dxf>
              <fill>
                <patternFill>
                  <bgColor rgb="FFFFFF00"/>
                </patternFill>
              </fill>
            </x14:dxf>
          </x14:cfRule>
          <x14:cfRule type="cellIs" priority="30" operator="equal" id="{65B487FC-7969-44D4-A7D7-A5268A53DF2E}">
            <xm:f>'Zoznam tímov a pretekárov'!$B$37</xm:f>
            <x14:dxf>
              <fill>
                <patternFill>
                  <bgColor theme="3" tint="0.59996337778862885"/>
                </patternFill>
              </fill>
            </x14:dxf>
          </x14:cfRule>
          <x14:cfRule type="cellIs" priority="31" operator="equal" id="{8FC95D8E-2A2F-4A1D-9122-73C4B880E008}">
            <xm:f>'Zoznam tímov a pretekárov'!$B$40</xm:f>
            <x14:dxf>
              <font>
                <strike val="0"/>
              </font>
              <fill>
                <patternFill patternType="none">
                  <bgColor auto="1"/>
                </patternFill>
              </fill>
            </x14:dxf>
          </x14:cfRule>
          <xm:sqref>K35 N35 E35 H35</xm:sqref>
        </x14:conditionalFormatting>
        <x14:conditionalFormatting xmlns:xm="http://schemas.microsoft.com/office/excel/2006/main">
          <x14:cfRule type="cellIs" priority="32" operator="equal" id="{7A1A1BD4-FFF4-4747-B9F2-229DDCF8384E}">
            <xm:f>'Zoznam tímov a pretekárov'!$B$39</xm:f>
            <x14:dxf>
              <fill>
                <patternFill>
                  <bgColor rgb="FFFF0000"/>
                </patternFill>
              </fill>
            </x14:dxf>
          </x14:cfRule>
          <xm:sqref>E35 H35</xm:sqref>
        </x14:conditionalFormatting>
        <x14:conditionalFormatting xmlns:xm="http://schemas.microsoft.com/office/excel/2006/main">
          <x14:cfRule type="cellIs" priority="13" operator="equal" id="{1EC5C66A-65DB-4A79-B3F7-609DC1FAD3C3}">
            <xm:f>'Zoznam tímov a pretekárov'!$B$38</xm:f>
            <x14:dxf>
              <fill>
                <patternFill>
                  <bgColor rgb="FFFFFF00"/>
                </patternFill>
              </fill>
            </x14:dxf>
          </x14:cfRule>
          <x14:cfRule type="cellIs" priority="14" operator="equal" id="{BC1E2781-648F-467A-A7C8-0E5220C695CF}">
            <xm:f>'Zoznam tímov a pretekárov'!$B$37</xm:f>
            <x14:dxf>
              <fill>
                <patternFill>
                  <bgColor theme="3" tint="0.59996337778862885"/>
                </patternFill>
              </fill>
            </x14:dxf>
          </x14:cfRule>
          <x14:cfRule type="cellIs" priority="15" operator="equal" id="{8CDEEBD5-33AA-4107-AD21-67A8F5084E16}">
            <xm:f>'Zoznam tímov a pretekárov'!$B$40</xm:f>
            <x14:dxf>
              <font>
                <strike val="0"/>
              </font>
              <fill>
                <patternFill patternType="none">
                  <bgColor auto="1"/>
                </patternFill>
              </fill>
            </x14:dxf>
          </x14:cfRule>
          <xm:sqref>K37 N37 E37 H37</xm:sqref>
        </x14:conditionalFormatting>
        <x14:conditionalFormatting xmlns:xm="http://schemas.microsoft.com/office/excel/2006/main">
          <x14:cfRule type="cellIs" priority="16" operator="equal" id="{5AA9925F-0AF0-4E06-9377-4582FC261140}">
            <xm:f>'Zoznam tímov a pretekárov'!$B$39</xm:f>
            <x14:dxf>
              <fill>
                <patternFill>
                  <bgColor rgb="FFFF0000"/>
                </patternFill>
              </fill>
            </x14:dxf>
          </x14:cfRule>
          <xm:sqref>E37 H37</xm:sqref>
        </x14:conditionalFormatting>
      </x14:conditionalFormattings>
    </ext>
    <ext xmlns:x14="http://schemas.microsoft.com/office/spreadsheetml/2009/9/main" uri="{CCE6A557-97BC-4b89-ADB6-D9C93CAAB3DF}">
      <x14:dataValidations xmlns:xm="http://schemas.microsoft.com/office/excel/2006/main" count="20">
        <x14:dataValidation type="list" allowBlank="1" showInputMessage="1" showErrorMessage="1" xr:uid="{00000000-0002-0000-0500-000000000000}">
          <x14:formula1>
            <xm:f>'Zoznam tímov a pretekárov'!B$37:B$40</xm:f>
          </x14:formula1>
          <xm:sqref>N29 N37 N35 N31 N33</xm:sqref>
        </x14:dataValidation>
        <x14:dataValidation type="list" allowBlank="1" showInputMessage="1" showErrorMessage="1" xr:uid="{00000000-0002-0000-0500-000001000000}">
          <x14:formula1>
            <xm:f>'Zoznam tímov a pretekárov'!XEZ$33:XEZ$36</xm:f>
          </x14:formula1>
          <xm:sqref>H29 H37 K37 H35 K35 K29 H31 K31 H33 K33</xm:sqref>
        </x14:dataValidation>
        <x14:dataValidation type="list" allowBlank="1" showInputMessage="1" showErrorMessage="1" xr:uid="{00000000-0002-0000-0500-000002000000}">
          <x14:formula1>
            <xm:f>'Zoznam tímov a pretekárov'!$B$35:$I$35</xm:f>
          </x14:formula1>
          <xm:sqref>L37:M37 I37:J37 F37:G37 C37:D37</xm:sqref>
        </x14:dataValidation>
        <x14:dataValidation type="list" allowBlank="1" showInputMessage="1" showErrorMessage="1" xr:uid="{00000000-0002-0000-0500-000003000000}">
          <x14:formula1>
            <xm:f>'Zoznam tímov a pretekárov'!$B$33:$I$33</xm:f>
          </x14:formula1>
          <xm:sqref>C35:D35 F35:G35 I35:J35 L35:M35</xm:sqref>
        </x14:dataValidation>
        <x14:dataValidation type="list" allowBlank="1" showInputMessage="1" showErrorMessage="1" xr:uid="{00000000-0002-0000-0500-000004000000}">
          <x14:formula1>
            <xm:f>'Zoznam tímov a pretekárov'!$B$31:$I$31</xm:f>
          </x14:formula1>
          <xm:sqref>C33:D33 F33:G33 I33:J33 L33:M33</xm:sqref>
        </x14:dataValidation>
        <x14:dataValidation type="list" allowBlank="1" showInputMessage="1" showErrorMessage="1" xr:uid="{00000000-0002-0000-0500-000005000000}">
          <x14:formula1>
            <xm:f>'Zoznam tímov a pretekárov'!$B$29:$I$29</xm:f>
          </x14:formula1>
          <xm:sqref>C31:D31 F31:G31 I31:J31 L31:M31</xm:sqref>
        </x14:dataValidation>
        <x14:dataValidation type="list" allowBlank="1" showInputMessage="1" showErrorMessage="1" xr:uid="{00000000-0002-0000-0500-000006000000}">
          <x14:formula1>
            <xm:f>'Zoznam tímov a pretekárov'!$B$37:$B$40</xm:f>
          </x14:formula1>
          <xm:sqref>E5 E33 E31 E29 N27 N25 N23 N21 N19 N17 N15 N13 N11 N9 N7 K27 K25 H27 E27 K23 K21 E25 H25 K19 K17 H23 E23 H21 E21 E19 H19 K15 K13 H17 E17 E15 H15 E13 H13 K11 K9 H11 E11 E9 H9 E7 H7 K7 N5 K5 H5 E35 E37</xm:sqref>
        </x14:dataValidation>
        <x14:dataValidation type="list" allowBlank="1" showInputMessage="1" showErrorMessage="1" xr:uid="{00000000-0002-0000-0500-000007000000}">
          <x14:formula1>
            <xm:f>'Zoznam tímov a pretekárov'!$B$27:$I$27</xm:f>
          </x14:formula1>
          <xm:sqref>C29:D29 F29:G29 I29:J29 L29:M29</xm:sqref>
        </x14:dataValidation>
        <x14:dataValidation type="list" allowBlank="1" showInputMessage="1" showErrorMessage="1" xr:uid="{00000000-0002-0000-0500-000008000000}">
          <x14:formula1>
            <xm:f>'Zoznam tímov a pretekárov'!$B$7:$I$7</xm:f>
          </x14:formula1>
          <xm:sqref>C9:D9 F9:G9 I9:J9 L9:M9</xm:sqref>
        </x14:dataValidation>
        <x14:dataValidation type="list" allowBlank="1" showInputMessage="1" showErrorMessage="1" xr:uid="{00000000-0002-0000-0500-000009000000}">
          <x14:formula1>
            <xm:f>'Zoznam tímov a pretekárov'!$B$9:$I$9</xm:f>
          </x14:formula1>
          <xm:sqref>L11:M11 I11:J11 C11:D11 F11:G11</xm:sqref>
        </x14:dataValidation>
        <x14:dataValidation type="list" showInputMessage="1" showErrorMessage="1" xr:uid="{00000000-0002-0000-0500-00000A000000}">
          <x14:formula1>
            <xm:f>'Zoznam tímov a pretekárov'!$B$11:$I$11</xm:f>
          </x14:formula1>
          <xm:sqref>C13:D13 F13:G13 I13:J13 L13:M13</xm:sqref>
        </x14:dataValidation>
        <x14:dataValidation type="list" allowBlank="1" showInputMessage="1" showErrorMessage="1" xr:uid="{00000000-0002-0000-0500-00000B000000}">
          <x14:formula1>
            <xm:f>'Zoznam tímov a pretekárov'!$B$13:$I$13</xm:f>
          </x14:formula1>
          <xm:sqref>L15:M15 I15:J15 C15:D15 F15:G15</xm:sqref>
        </x14:dataValidation>
        <x14:dataValidation type="list" allowBlank="1" showInputMessage="1" showErrorMessage="1" xr:uid="{00000000-0002-0000-0500-00000C000000}">
          <x14:formula1>
            <xm:f>'Zoznam tímov a pretekárov'!$B$15:$I$15</xm:f>
          </x14:formula1>
          <xm:sqref>C17:D17 F17:G17 I17:J17 L17:M17</xm:sqref>
        </x14:dataValidation>
        <x14:dataValidation type="list" allowBlank="1" showInputMessage="1" showErrorMessage="1" xr:uid="{00000000-0002-0000-0500-00000D000000}">
          <x14:formula1>
            <xm:f>'Zoznam tímov a pretekárov'!$B$17:$I$17</xm:f>
          </x14:formula1>
          <xm:sqref>L19:M19 I19:J19 C19:D19 F19:G19</xm:sqref>
        </x14:dataValidation>
        <x14:dataValidation type="list" allowBlank="1" showInputMessage="1" showErrorMessage="1" xr:uid="{00000000-0002-0000-0500-00000E000000}">
          <x14:formula1>
            <xm:f>'Zoznam tímov a pretekárov'!$B$19:$I$19</xm:f>
          </x14:formula1>
          <xm:sqref>C21:D21 F21:G21 I21:J21 L21:M21</xm:sqref>
        </x14:dataValidation>
        <x14:dataValidation type="list" allowBlank="1" showInputMessage="1" showErrorMessage="1" xr:uid="{00000000-0002-0000-0500-00000F000000}">
          <x14:formula1>
            <xm:f>'Zoznam tímov a pretekárov'!$B$21:$I$21</xm:f>
          </x14:formula1>
          <xm:sqref>L23:M23 I23:J23 C23:D23 F23:G23</xm:sqref>
        </x14:dataValidation>
        <x14:dataValidation type="list" allowBlank="1" showInputMessage="1" showErrorMessage="1" xr:uid="{00000000-0002-0000-0500-000010000000}">
          <x14:formula1>
            <xm:f>'Zoznam tímov a pretekárov'!$B$23:$I$23</xm:f>
          </x14:formula1>
          <xm:sqref>C25:D25 F25:G25 I25:J25 L25:M25</xm:sqref>
        </x14:dataValidation>
        <x14:dataValidation type="list" allowBlank="1" showInputMessage="1" showErrorMessage="1" xr:uid="{00000000-0002-0000-0500-000011000000}">
          <x14:formula1>
            <xm:f>'Zoznam tímov a pretekárov'!$B$25:$I$25</xm:f>
          </x14:formula1>
          <xm:sqref>L27:M27 I27:J27 C27:D27 F27:G27</xm:sqref>
        </x14:dataValidation>
        <x14:dataValidation type="list" allowBlank="1" showInputMessage="1" showErrorMessage="1" xr:uid="{00000000-0002-0000-0500-000012000000}">
          <x14:formula1>
            <xm:f>'Zoznam tímov a pretekárov'!$B$3:$I$3</xm:f>
          </x14:formula1>
          <xm:sqref>L5:M5 F5:G5 I5:J5 C5</xm:sqref>
        </x14:dataValidation>
        <x14:dataValidation type="list" allowBlank="1" showInputMessage="1" showErrorMessage="1" xr:uid="{00000000-0002-0000-0500-000013000000}">
          <x14:formula1>
            <xm:f>'Zoznam tímov a pretekárov'!$B$5:$I$5</xm:f>
          </x14:formula1>
          <xm:sqref>L7:M7 I7:J7 C7:D7 F7:G7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
    <pageSetUpPr fitToPage="1"/>
  </sheetPr>
  <dimension ref="A1:BA41"/>
  <sheetViews>
    <sheetView showGridLines="0" zoomScale="85" zoomScaleNormal="85" workbookViewId="0">
      <selection activeCell="L24" sqref="L24"/>
    </sheetView>
  </sheetViews>
  <sheetFormatPr defaultRowHeight="13.2" x14ac:dyDescent="0.25"/>
  <cols>
    <col min="1" max="1" width="5" style="8" customWidth="1"/>
    <col min="2" max="2" width="22.88671875" style="8" customWidth="1"/>
    <col min="3" max="3" width="5.6640625" style="8" customWidth="1"/>
    <col min="4" max="4" width="9.6640625" style="8" customWidth="1"/>
    <col min="5" max="5" width="5.33203125" style="8" customWidth="1"/>
    <col min="6" max="6" width="5.6640625" style="8" customWidth="1"/>
    <col min="7" max="7" width="9.6640625" style="8" customWidth="1"/>
    <col min="8" max="9" width="5.6640625" style="8" customWidth="1"/>
    <col min="10" max="10" width="9.6640625" style="8" customWidth="1"/>
    <col min="11" max="12" width="5.6640625" style="8" customWidth="1"/>
    <col min="13" max="13" width="9.6640625" style="8" customWidth="1"/>
    <col min="14" max="14" width="5.6640625" style="8" customWidth="1"/>
    <col min="15" max="15" width="9.33203125" style="8" customWidth="1"/>
    <col min="16" max="16" width="9.6640625" customWidth="1"/>
    <col min="17" max="17" width="6.109375" customWidth="1"/>
    <col min="18" max="18" width="2.6640625" customWidth="1"/>
    <col min="19" max="19" width="4.5546875" customWidth="1"/>
    <col min="20" max="20" width="15.109375" customWidth="1"/>
    <col min="21" max="21" width="15.5546875" customWidth="1"/>
    <col min="22" max="22" width="11.109375" customWidth="1"/>
    <col min="23" max="23" width="8.44140625" customWidth="1"/>
    <col min="24" max="24" width="9.109375" hidden="1" customWidth="1"/>
    <col min="25" max="25" width="9.33203125" hidden="1" customWidth="1"/>
    <col min="26" max="26" width="11.44140625" hidden="1" customWidth="1"/>
    <col min="27" max="27" width="9.33203125" hidden="1" customWidth="1"/>
    <col min="28" max="29" width="11.44140625" hidden="1" customWidth="1"/>
    <col min="30" max="30" width="11.6640625" hidden="1" customWidth="1"/>
    <col min="31" max="31" width="9.109375" hidden="1" customWidth="1"/>
    <col min="32" max="32" width="11.44140625" hidden="1" customWidth="1"/>
    <col min="33" max="33" width="9.33203125" hidden="1" customWidth="1"/>
    <col min="34" max="34" width="11.6640625" hidden="1" customWidth="1"/>
    <col min="35" max="37" width="9.109375" hidden="1" customWidth="1"/>
    <col min="38" max="38" width="5" hidden="1" customWidth="1"/>
    <col min="39" max="44" width="9.109375" hidden="1" customWidth="1"/>
    <col min="45" max="45" width="5.6640625" hidden="1" customWidth="1"/>
    <col min="46" max="46" width="9" hidden="1" customWidth="1"/>
    <col min="47" max="47" width="5.109375" hidden="1" customWidth="1"/>
    <col min="48" max="48" width="6.6640625" hidden="1" customWidth="1"/>
    <col min="49" max="49" width="4.44140625" hidden="1" customWidth="1"/>
    <col min="50" max="50" width="5.44140625" hidden="1" customWidth="1"/>
    <col min="51" max="51" width="8" hidden="1" customWidth="1"/>
    <col min="52" max="52" width="9.109375" hidden="1" customWidth="1"/>
    <col min="53" max="53" width="10.6640625" hidden="1" customWidth="1"/>
    <col min="54" max="54" width="9.109375" customWidth="1"/>
  </cols>
  <sheetData>
    <row r="1" spans="1:52" ht="18.75" customHeight="1" thickBot="1" x14ac:dyDescent="0.45">
      <c r="A1" s="242" t="s">
        <v>289</v>
      </c>
      <c r="B1" s="243"/>
      <c r="C1" s="244" t="s">
        <v>290</v>
      </c>
      <c r="D1" s="244"/>
      <c r="E1" s="244"/>
      <c r="F1" s="244"/>
      <c r="G1" s="244"/>
      <c r="H1" s="244"/>
      <c r="I1" s="244"/>
      <c r="J1" s="244"/>
      <c r="K1" s="244"/>
      <c r="L1" s="244"/>
      <c r="M1" s="244"/>
      <c r="N1" s="244"/>
      <c r="O1" s="244"/>
      <c r="P1" s="244"/>
      <c r="Q1" s="245"/>
      <c r="T1" s="272" t="s">
        <v>48</v>
      </c>
      <c r="U1" s="273"/>
      <c r="V1" s="274"/>
    </row>
    <row r="2" spans="1:52" ht="13.5" customHeight="1" x14ac:dyDescent="0.25">
      <c r="A2" s="195"/>
      <c r="B2" s="196" t="s">
        <v>284</v>
      </c>
      <c r="C2" s="197" t="s">
        <v>4</v>
      </c>
      <c r="D2" s="198"/>
      <c r="E2" s="199"/>
      <c r="F2" s="197" t="s">
        <v>5</v>
      </c>
      <c r="G2" s="198"/>
      <c r="H2" s="199"/>
      <c r="I2" s="197" t="s">
        <v>6</v>
      </c>
      <c r="J2" s="198"/>
      <c r="K2" s="199"/>
      <c r="L2" s="197" t="s">
        <v>7</v>
      </c>
      <c r="M2" s="198"/>
      <c r="N2" s="198"/>
      <c r="O2" s="177" t="s">
        <v>13</v>
      </c>
      <c r="P2" s="177" t="s">
        <v>14</v>
      </c>
      <c r="Q2" s="180" t="s">
        <v>11</v>
      </c>
      <c r="T2" s="275" t="s">
        <v>49</v>
      </c>
      <c r="U2" s="278" t="s">
        <v>138</v>
      </c>
      <c r="V2" s="281" t="s">
        <v>1</v>
      </c>
      <c r="W2" s="187"/>
      <c r="X2" s="187"/>
      <c r="Y2" s="187"/>
      <c r="Z2" s="187"/>
      <c r="AA2" s="187"/>
      <c r="AB2" s="187"/>
      <c r="AC2" s="187"/>
      <c r="AD2" s="187"/>
      <c r="AE2" s="187"/>
      <c r="AF2" s="187"/>
      <c r="AG2" s="187"/>
      <c r="AH2" s="187"/>
      <c r="AI2" s="187"/>
      <c r="AJ2" s="187"/>
      <c r="AK2" s="187"/>
      <c r="AL2" s="187"/>
      <c r="AM2" s="187"/>
      <c r="AN2" s="187"/>
      <c r="AO2" s="187"/>
      <c r="AP2" s="187"/>
      <c r="AQ2" s="187"/>
      <c r="AR2" s="187"/>
      <c r="AS2" s="187"/>
      <c r="AT2" s="187"/>
      <c r="AU2" s="187"/>
      <c r="AV2" s="187"/>
    </row>
    <row r="3" spans="1:52" ht="12" customHeight="1" x14ac:dyDescent="0.25">
      <c r="A3" s="195"/>
      <c r="B3" s="196"/>
      <c r="C3" s="200" t="s">
        <v>8</v>
      </c>
      <c r="D3" s="201"/>
      <c r="E3" s="202"/>
      <c r="F3" s="200" t="s">
        <v>8</v>
      </c>
      <c r="G3" s="201"/>
      <c r="H3" s="202"/>
      <c r="I3" s="200" t="s">
        <v>8</v>
      </c>
      <c r="J3" s="201"/>
      <c r="K3" s="202"/>
      <c r="L3" s="200" t="s">
        <v>8</v>
      </c>
      <c r="M3" s="201"/>
      <c r="N3" s="201"/>
      <c r="O3" s="178"/>
      <c r="P3" s="178"/>
      <c r="Q3" s="180"/>
      <c r="T3" s="276"/>
      <c r="U3" s="279"/>
      <c r="V3" s="282"/>
      <c r="W3" s="187"/>
      <c r="X3" s="187"/>
      <c r="Y3" s="187"/>
      <c r="Z3" s="187"/>
      <c r="AA3" s="187"/>
      <c r="AB3" s="187"/>
      <c r="AC3" s="187"/>
      <c r="AD3" s="187"/>
      <c r="AE3" s="187"/>
      <c r="AF3" s="187"/>
      <c r="AG3" s="187"/>
      <c r="AH3" s="187"/>
      <c r="AI3" s="187"/>
      <c r="AJ3" s="187"/>
      <c r="AK3" s="187"/>
      <c r="AL3" s="187"/>
      <c r="AM3" s="187"/>
      <c r="AN3" s="187"/>
      <c r="AO3" s="187"/>
      <c r="AP3" s="187"/>
      <c r="AQ3" s="187"/>
      <c r="AR3" s="187"/>
      <c r="AS3" s="187"/>
      <c r="AT3" s="187"/>
      <c r="AU3" s="187"/>
      <c r="AV3" s="187"/>
    </row>
    <row r="4" spans="1:52" ht="15.9" customHeight="1" thickBot="1" x14ac:dyDescent="0.3">
      <c r="A4" s="195"/>
      <c r="B4" s="196"/>
      <c r="C4" s="66" t="s">
        <v>9</v>
      </c>
      <c r="D4" s="67" t="s">
        <v>10</v>
      </c>
      <c r="E4" s="68" t="s">
        <v>0</v>
      </c>
      <c r="F4" s="66" t="s">
        <v>9</v>
      </c>
      <c r="G4" s="67" t="s">
        <v>10</v>
      </c>
      <c r="H4" s="68" t="s">
        <v>0</v>
      </c>
      <c r="I4" s="66" t="s">
        <v>9</v>
      </c>
      <c r="J4" s="67" t="s">
        <v>10</v>
      </c>
      <c r="K4" s="68" t="s">
        <v>0</v>
      </c>
      <c r="L4" s="66"/>
      <c r="M4" s="67"/>
      <c r="N4" s="69" t="s">
        <v>0</v>
      </c>
      <c r="O4" s="179"/>
      <c r="P4" s="179"/>
      <c r="Q4" s="180"/>
      <c r="T4" s="277"/>
      <c r="U4" s="280"/>
      <c r="V4" s="283"/>
      <c r="W4" s="187"/>
      <c r="X4" s="187"/>
      <c r="Y4" s="187"/>
      <c r="Z4" s="187"/>
      <c r="AA4" s="187"/>
      <c r="AB4" s="187"/>
      <c r="AC4" s="187"/>
      <c r="AD4" s="187"/>
      <c r="AE4" s="187"/>
      <c r="AF4" s="187"/>
      <c r="AG4" s="187"/>
      <c r="AH4" s="187"/>
      <c r="AI4" s="187"/>
      <c r="AJ4" s="187"/>
      <c r="AK4" s="187"/>
      <c r="AL4" s="187"/>
      <c r="AM4" s="187"/>
      <c r="AN4" s="187"/>
      <c r="AO4" s="187"/>
      <c r="AP4" s="187"/>
      <c r="AQ4" s="187"/>
      <c r="AR4" s="187"/>
      <c r="AS4" s="187"/>
      <c r="AT4" s="187"/>
      <c r="AU4" s="187"/>
      <c r="AV4" s="187"/>
    </row>
    <row r="5" spans="1:52" ht="15.9" customHeight="1" x14ac:dyDescent="0.25">
      <c r="A5" s="203">
        <v>1</v>
      </c>
      <c r="B5" s="247" t="str">
        <f>'Zoznam tímov a pretekárov'!A3</f>
        <v>Galanta               RYPOMIX</v>
      </c>
      <c r="C5" s="207" t="s">
        <v>149</v>
      </c>
      <c r="D5" s="249"/>
      <c r="E5" s="81"/>
      <c r="F5" s="207" t="s">
        <v>152</v>
      </c>
      <c r="G5" s="209"/>
      <c r="H5" s="81"/>
      <c r="I5" s="207" t="s">
        <v>153</v>
      </c>
      <c r="J5" s="209"/>
      <c r="K5" s="81"/>
      <c r="L5" s="207" t="s">
        <v>292</v>
      </c>
      <c r="M5" s="209"/>
      <c r="N5" s="81"/>
      <c r="O5" s="215">
        <f>SUM(E6+H6+K6+N6)</f>
        <v>32</v>
      </c>
      <c r="P5" s="251">
        <f>SUM(D6+G6+J6+M6)</f>
        <v>26715</v>
      </c>
      <c r="Q5" s="253">
        <f>AD6</f>
        <v>9</v>
      </c>
      <c r="T5" s="266">
        <f>O5+'14 družstiev Pretek č. 1'!O5</f>
        <v>72</v>
      </c>
      <c r="U5" s="268">
        <f>P5+'14 družstiev Pretek č. 1'!P5</f>
        <v>57745</v>
      </c>
      <c r="V5" s="270">
        <f>AZ6</f>
        <v>12</v>
      </c>
      <c r="Y5" s="212" t="s">
        <v>21</v>
      </c>
      <c r="Z5" s="213"/>
      <c r="AA5" s="213"/>
      <c r="AB5" s="213"/>
      <c r="AC5" s="213"/>
      <c r="AD5" s="214"/>
      <c r="AE5" s="212" t="s">
        <v>22</v>
      </c>
      <c r="AF5" s="213"/>
      <c r="AG5" s="213"/>
      <c r="AH5" s="214"/>
      <c r="AI5" s="212" t="s">
        <v>23</v>
      </c>
      <c r="AJ5" s="213"/>
      <c r="AK5" s="213"/>
      <c r="AL5" s="214"/>
      <c r="AM5" s="212" t="s">
        <v>24</v>
      </c>
      <c r="AN5" s="213"/>
      <c r="AO5" s="213"/>
      <c r="AP5" s="214"/>
      <c r="AQ5" s="212" t="s">
        <v>25</v>
      </c>
      <c r="AR5" s="213"/>
      <c r="AS5" s="213"/>
      <c r="AT5" s="214"/>
      <c r="AU5" s="21" t="s">
        <v>51</v>
      </c>
    </row>
    <row r="6" spans="1:52" ht="15.9" customHeight="1" thickBot="1" x14ac:dyDescent="0.3">
      <c r="A6" s="204"/>
      <c r="B6" s="248"/>
      <c r="C6" s="133">
        <v>2</v>
      </c>
      <c r="D6" s="28">
        <v>11320</v>
      </c>
      <c r="E6" s="32">
        <f>IF(ISBLANK(D6),0,IF(ISBLANK(C5),0,IF(E5 = "D",MAX($A$5:$A$32) + 1,AH6)))</f>
        <v>5</v>
      </c>
      <c r="F6" s="27">
        <v>4</v>
      </c>
      <c r="G6" s="28">
        <v>3170</v>
      </c>
      <c r="H6" s="32">
        <f>IF(ISBLANK(G6),0,IF(ISBLANK(F5),0,IF(H5 = "D",MAX($A$5:$A$32) + 1,AL6)))</f>
        <v>11</v>
      </c>
      <c r="I6" s="27">
        <v>2</v>
      </c>
      <c r="J6" s="28">
        <v>4845</v>
      </c>
      <c r="K6" s="32">
        <f>IF(ISBLANK(J6),0,IF(ISBLANK(I5),0,IF(K5 = "D",MAX($A$5:$A$32) + 1,AP6)))</f>
        <v>12</v>
      </c>
      <c r="L6" s="85">
        <v>6</v>
      </c>
      <c r="M6" s="28">
        <v>7380</v>
      </c>
      <c r="N6" s="32">
        <f>IF(ISBLANK(M6),0,IF(ISBLANK(L5),0,IF(N5 = "D",MAX($A$5:$A$32) + 1,AT6)))</f>
        <v>4</v>
      </c>
      <c r="O6" s="216"/>
      <c r="P6" s="252"/>
      <c r="Q6" s="254"/>
      <c r="T6" s="267"/>
      <c r="U6" s="269"/>
      <c r="V6" s="271"/>
      <c r="Y6" s="12">
        <f>O5</f>
        <v>32</v>
      </c>
      <c r="Z6" s="13">
        <f>P5</f>
        <v>26715</v>
      </c>
      <c r="AA6" s="8">
        <f>RANK(Y6,$Y$6:$Y$19,1)</f>
        <v>9</v>
      </c>
      <c r="AB6" s="8">
        <f>RANK(Z6,$Z$6:$Z$19,0)</f>
        <v>9</v>
      </c>
      <c r="AC6" s="8">
        <f>AA6+AB6*0.00001</f>
        <v>9.0000900000000001</v>
      </c>
      <c r="AD6" s="24">
        <f>RANK(AC6,$AC$6:$AC$19,1)</f>
        <v>9</v>
      </c>
      <c r="AE6" s="17">
        <f>D6</f>
        <v>11320</v>
      </c>
      <c r="AF6" s="18">
        <f>IF(D5="d",MAX($A$5:$A$38) +1,RANK(AE6,$AE$6:$AE$22,0))</f>
        <v>5</v>
      </c>
      <c r="AG6" s="8">
        <f>COUNTIF($AF$6:$AF$22,AF6)</f>
        <v>1</v>
      </c>
      <c r="AH6" s="22">
        <f>IF(AG6 &gt; 1,IF(MOD(AG6,2) = 0,((AF6*2+AG6-1)/2),(AF6*2+AG6-1)/2),IF(AG6=1,AF6,(AF6*2+AG6-1)/2))</f>
        <v>5</v>
      </c>
      <c r="AI6" s="17">
        <f>G6</f>
        <v>3170</v>
      </c>
      <c r="AJ6">
        <f>IF(F5="d",MAX($A$5:$A$38) +1,RANK(AI6,$AI$6:$AI$22,0))</f>
        <v>11</v>
      </c>
      <c r="AK6" s="8">
        <f>COUNTIF($AJ$6:$AJ$22,AJ6)</f>
        <v>1</v>
      </c>
      <c r="AL6" s="22">
        <f>IF(AK6 &gt; 1,IF(MOD(AK6,2) = 0,((AJ6*2+AK6-1)/2),(AJ6*2+AK6-1)/2),IF(AK6=1,AJ6,(AJ6*2+AK6-1)/2))</f>
        <v>11</v>
      </c>
      <c r="AM6" s="17">
        <f>J6</f>
        <v>4845</v>
      </c>
      <c r="AN6" s="18">
        <f>IF(J5="d",MAX($A$5:$A$38) +1,RANK(AM6,$AM$6:$AM$22,0))</f>
        <v>12</v>
      </c>
      <c r="AO6" s="8">
        <f>COUNTIF($AN$6:$AN$22,AN6)</f>
        <v>1</v>
      </c>
      <c r="AP6" s="22">
        <f>IF(AO6 &gt; 1,IF(MOD(AO6,2) = 0,((AN6*2+AO6-1)/2),(AN6*2+AO6-1)/2),IF(AO6=1,AN6,(AN6*2+AO6-1)/2))</f>
        <v>12</v>
      </c>
      <c r="AQ6" s="17">
        <f>M6</f>
        <v>7380</v>
      </c>
      <c r="AR6" s="18">
        <f>IF(M5="d",MAX($A$5:$A$38) +1,RANK(AQ6,$AQ$6:$AQ$22,0))</f>
        <v>4</v>
      </c>
      <c r="AS6" s="8">
        <f>COUNTIF($AR$6:$AR$22,AR6)</f>
        <v>1</v>
      </c>
      <c r="AT6" s="22">
        <f>IF(AS6 &gt; 1,IF(MOD(AS6,2) = 0,((AR6*2+AS6-1)/2),(AR6*2+AS6-1)/2),IF(AS6=1,AR6,(AR6*2+AS6-1)/2))</f>
        <v>4</v>
      </c>
      <c r="AU6" s="11">
        <f>T5</f>
        <v>72</v>
      </c>
      <c r="AV6" s="11">
        <f>U5</f>
        <v>57745</v>
      </c>
      <c r="AW6">
        <f>RANK(AU6,$AU$6:$AU$19,1)</f>
        <v>12</v>
      </c>
      <c r="AX6">
        <f>RANK(AV6,$AV$6:$AV$19,0)</f>
        <v>12</v>
      </c>
      <c r="AY6">
        <f>AW6+AX6*0.00001</f>
        <v>12.000120000000001</v>
      </c>
      <c r="AZ6">
        <f>RANK(AY6,$AY$6:$AY$19,1)</f>
        <v>12</v>
      </c>
    </row>
    <row r="7" spans="1:52" ht="15.9" customHeight="1" x14ac:dyDescent="0.25">
      <c r="A7" s="203">
        <v>2</v>
      </c>
      <c r="B7" s="247" t="str">
        <f>'Zoznam tímov a pretekárov'!A5</f>
        <v>Humenné</v>
      </c>
      <c r="C7" s="207"/>
      <c r="D7" s="249"/>
      <c r="E7" s="81"/>
      <c r="F7" s="207"/>
      <c r="G7" s="249"/>
      <c r="H7" s="81"/>
      <c r="I7" s="207"/>
      <c r="J7" s="249"/>
      <c r="K7" s="81"/>
      <c r="L7" s="207"/>
      <c r="M7" s="249"/>
      <c r="N7" s="81"/>
      <c r="O7" s="215">
        <f>SUM(E8+H8+K8+N8)</f>
        <v>60</v>
      </c>
      <c r="P7" s="251">
        <f>SUM(D8+G8+J8+M8)</f>
        <v>0</v>
      </c>
      <c r="Q7" s="253">
        <f>AD7</f>
        <v>14</v>
      </c>
      <c r="T7" s="266">
        <f>O7+'14 družstiev Pretek č. 1'!O7</f>
        <v>120</v>
      </c>
      <c r="U7" s="268">
        <f>P7+'14 družstiev Pretek č. 1'!P7</f>
        <v>0</v>
      </c>
      <c r="V7" s="270">
        <f>AZ7</f>
        <v>14</v>
      </c>
      <c r="Y7" s="12">
        <f>O7</f>
        <v>60</v>
      </c>
      <c r="Z7" s="13">
        <f>P7</f>
        <v>0</v>
      </c>
      <c r="AA7" s="8">
        <f t="shared" ref="AA7:AA19" si="0">RANK(Y7,$Y$6:$Y$19,1)</f>
        <v>14</v>
      </c>
      <c r="AB7" s="8">
        <f t="shared" ref="AB7:AB19" si="1">RANK(Z7,$Z$6:$Z$19,0)</f>
        <v>14</v>
      </c>
      <c r="AC7" s="8">
        <f t="shared" ref="AC7:AC19" si="2">AA7+AB7*0.00001</f>
        <v>14.00014</v>
      </c>
      <c r="AD7" s="24">
        <f t="shared" ref="AD7:AD18" si="3">RANK(AC7,$AC$6:$AC$19,1)</f>
        <v>14</v>
      </c>
      <c r="AE7" s="17">
        <f>D8</f>
        <v>0</v>
      </c>
      <c r="AF7" s="18">
        <f t="shared" ref="AF7:AF22" si="4">IF(D6="d",MAX($A$5:$A$38) +1,RANK(AE7,$AE$6:$AE$22,0))</f>
        <v>14</v>
      </c>
      <c r="AG7" s="8">
        <f t="shared" ref="AG7:AG22" si="5">COUNTIF($AF$6:$AF$22,AF7)</f>
        <v>1</v>
      </c>
      <c r="AH7" s="22">
        <f t="shared" ref="AH7:AH22" si="6">IF(AG7 &gt; 1,IF(MOD(AG7,2) = 0,((AF7*2+AG7-1)/2),(AF7*2+AG7-1)/2),IF(AG7=1,AF7,(AF7*2+AG7-1)/2))</f>
        <v>14</v>
      </c>
      <c r="AI7" s="17">
        <f>G8</f>
        <v>0</v>
      </c>
      <c r="AJ7">
        <f t="shared" ref="AJ7:AJ22" si="7">IF(F6="d",MAX($A$5:$A$38) +1,RANK(AI7,$AI$6:$AI$22,0))</f>
        <v>14</v>
      </c>
      <c r="AK7" s="8">
        <f t="shared" ref="AK7:AK22" si="8">COUNTIF($AJ$6:$AJ$22,AJ7)</f>
        <v>1</v>
      </c>
      <c r="AL7" s="22">
        <f t="shared" ref="AL7:AL22" si="9">IF(AK7 &gt; 1,IF(MOD(AK7,2) = 0,((AJ7*2+AK7-1)/2),(AJ7*2+AK7-1)/2),IF(AK7=1,AJ7,(AJ7*2+AK7-1)/2))</f>
        <v>14</v>
      </c>
      <c r="AM7" s="17">
        <f>J8</f>
        <v>0</v>
      </c>
      <c r="AN7" s="18">
        <f t="shared" ref="AN7:AN22" si="10">IF(J6="d",MAX($A$5:$A$38) +1,RANK(AM7,$AM$6:$AM$22,0))</f>
        <v>14</v>
      </c>
      <c r="AO7" s="8">
        <f t="shared" ref="AO7:AO22" si="11">COUNTIF($AN$6:$AN$22,AN7)</f>
        <v>1</v>
      </c>
      <c r="AP7" s="22">
        <f t="shared" ref="AP7:AP22" si="12">IF(AO7 &gt; 1,IF(MOD(AO7,2) = 0,((AN7*2+AO7-1)/2),(AN7*2+AO7-1)/2),IF(AO7=1,AN7,(AN7*2+AO7-1)/2))</f>
        <v>14</v>
      </c>
      <c r="AQ7" s="17">
        <f>M8</f>
        <v>0</v>
      </c>
      <c r="AR7" s="18">
        <f t="shared" ref="AR7:AR22" si="13">IF(M6="d",MAX($A$5:$A$38) +1,RANK(AQ7,$AQ$6:$AQ$22,0))</f>
        <v>14</v>
      </c>
      <c r="AS7" s="8">
        <f t="shared" ref="AS7:AS22" si="14">COUNTIF($AR$6:$AR$22,AR7)</f>
        <v>1</v>
      </c>
      <c r="AT7" s="22">
        <f t="shared" ref="AT7:AT22" si="15">IF(AS7 &gt; 1,IF(MOD(AS7,2) = 0,((AR7*2+AS7-1)/2),(AR7*2+AS7-1)/2),IF(AS7=1,AR7,(AR7*2+AS7-1)/2))</f>
        <v>14</v>
      </c>
      <c r="AU7" s="11">
        <f>T7</f>
        <v>120</v>
      </c>
      <c r="AV7" s="11">
        <f>U7</f>
        <v>0</v>
      </c>
      <c r="AW7">
        <f t="shared" ref="AW7:AW19" si="16">RANK(AU7,$AU$6:$AU$19,1)</f>
        <v>14</v>
      </c>
      <c r="AX7">
        <f t="shared" ref="AX7:AX19" si="17">RANK(AV7,$AV$6:$AV$19,0)</f>
        <v>14</v>
      </c>
      <c r="AY7">
        <f t="shared" ref="AY7:AY19" si="18">AW7+AX7*0.00001</f>
        <v>14.00014</v>
      </c>
      <c r="AZ7">
        <f t="shared" ref="AZ7:AZ19" si="19">RANK(AY7,$AY$6:$AY$19,1)</f>
        <v>14</v>
      </c>
    </row>
    <row r="8" spans="1:52" ht="15.9" customHeight="1" thickBot="1" x14ac:dyDescent="0.3">
      <c r="A8" s="204"/>
      <c r="B8" s="248"/>
      <c r="C8" s="27"/>
      <c r="D8" s="28"/>
      <c r="E8" s="32">
        <v>15</v>
      </c>
      <c r="F8" s="27"/>
      <c r="G8" s="28"/>
      <c r="H8" s="32">
        <v>15</v>
      </c>
      <c r="I8" s="27"/>
      <c r="J8" s="28"/>
      <c r="K8" s="32">
        <v>15</v>
      </c>
      <c r="L8" s="85"/>
      <c r="M8" s="28"/>
      <c r="N8" s="32">
        <v>15</v>
      </c>
      <c r="O8" s="216"/>
      <c r="P8" s="252"/>
      <c r="Q8" s="254"/>
      <c r="T8" s="267"/>
      <c r="U8" s="269"/>
      <c r="V8" s="271"/>
      <c r="Y8" s="12">
        <f>O9</f>
        <v>36.5</v>
      </c>
      <c r="Z8" s="13">
        <f>P9</f>
        <v>22025</v>
      </c>
      <c r="AA8" s="8">
        <f t="shared" si="0"/>
        <v>13</v>
      </c>
      <c r="AB8" s="8">
        <f t="shared" si="1"/>
        <v>12</v>
      </c>
      <c r="AC8" s="8">
        <f t="shared" si="2"/>
        <v>13.000120000000001</v>
      </c>
      <c r="AD8" s="24">
        <f t="shared" si="3"/>
        <v>13</v>
      </c>
      <c r="AE8" s="17">
        <f>D10</f>
        <v>8890</v>
      </c>
      <c r="AF8" s="18">
        <f t="shared" si="4"/>
        <v>10</v>
      </c>
      <c r="AG8" s="8">
        <f t="shared" si="5"/>
        <v>1</v>
      </c>
      <c r="AH8" s="22">
        <f t="shared" si="6"/>
        <v>10</v>
      </c>
      <c r="AI8" s="17">
        <f>G10</f>
        <v>1695</v>
      </c>
      <c r="AJ8">
        <f t="shared" si="7"/>
        <v>12</v>
      </c>
      <c r="AK8" s="8">
        <f t="shared" si="8"/>
        <v>1</v>
      </c>
      <c r="AL8" s="22">
        <f t="shared" si="9"/>
        <v>12</v>
      </c>
      <c r="AM8" s="17">
        <f>J10</f>
        <v>5025</v>
      </c>
      <c r="AN8" s="18">
        <f t="shared" si="10"/>
        <v>9</v>
      </c>
      <c r="AO8" s="8">
        <f t="shared" si="11"/>
        <v>2</v>
      </c>
      <c r="AP8" s="22">
        <f t="shared" si="12"/>
        <v>9.5</v>
      </c>
      <c r="AQ8" s="17">
        <f>M10</f>
        <v>6415</v>
      </c>
      <c r="AR8" s="18">
        <f t="shared" si="13"/>
        <v>5</v>
      </c>
      <c r="AS8" s="8">
        <f t="shared" si="14"/>
        <v>1</v>
      </c>
      <c r="AT8" s="22">
        <f t="shared" si="15"/>
        <v>5</v>
      </c>
      <c r="AU8" s="11">
        <f>T9</f>
        <v>70.5</v>
      </c>
      <c r="AV8" s="11">
        <f>U9</f>
        <v>61805</v>
      </c>
      <c r="AW8">
        <f t="shared" si="16"/>
        <v>11</v>
      </c>
      <c r="AX8">
        <f t="shared" si="17"/>
        <v>10</v>
      </c>
      <c r="AY8">
        <f t="shared" si="18"/>
        <v>11.0001</v>
      </c>
      <c r="AZ8">
        <f t="shared" si="19"/>
        <v>11</v>
      </c>
    </row>
    <row r="9" spans="1:52" ht="15.9" customHeight="1" x14ac:dyDescent="0.25">
      <c r="A9" s="221">
        <v>3</v>
      </c>
      <c r="B9" s="247" t="str">
        <f>'Zoznam tímov a pretekárov'!A7</f>
        <v>Lučenec</v>
      </c>
      <c r="C9" s="207" t="s">
        <v>163</v>
      </c>
      <c r="D9" s="249"/>
      <c r="E9" s="81"/>
      <c r="F9" s="207" t="s">
        <v>164</v>
      </c>
      <c r="G9" s="249"/>
      <c r="H9" s="81"/>
      <c r="I9" s="207" t="s">
        <v>169</v>
      </c>
      <c r="J9" s="249"/>
      <c r="K9" s="81"/>
      <c r="L9" s="207" t="s">
        <v>166</v>
      </c>
      <c r="M9" s="249"/>
      <c r="N9" s="81"/>
      <c r="O9" s="215">
        <f>SUM(E10+H10+K10+N10)</f>
        <v>36.5</v>
      </c>
      <c r="P9" s="251">
        <f>SUM(D10+G10+J10+M10)</f>
        <v>22025</v>
      </c>
      <c r="Q9" s="253">
        <f>AD8</f>
        <v>13</v>
      </c>
      <c r="T9" s="266">
        <f>O9+'14 družstiev Pretek č. 1'!O9</f>
        <v>70.5</v>
      </c>
      <c r="U9" s="268">
        <f>P9+'14 družstiev Pretek č. 1'!P9</f>
        <v>61805</v>
      </c>
      <c r="V9" s="270">
        <f>AZ8</f>
        <v>11</v>
      </c>
      <c r="Y9" s="12">
        <f>O11</f>
        <v>36</v>
      </c>
      <c r="Z9" s="13">
        <f>P11</f>
        <v>19280</v>
      </c>
      <c r="AA9" s="8">
        <f t="shared" si="0"/>
        <v>12</v>
      </c>
      <c r="AB9" s="8">
        <f t="shared" si="1"/>
        <v>13</v>
      </c>
      <c r="AC9" s="8">
        <f t="shared" si="2"/>
        <v>12.00013</v>
      </c>
      <c r="AD9" s="24">
        <f t="shared" si="3"/>
        <v>12</v>
      </c>
      <c r="AE9" s="17">
        <f>D12</f>
        <v>10810</v>
      </c>
      <c r="AF9" s="18">
        <f t="shared" si="4"/>
        <v>6</v>
      </c>
      <c r="AG9" s="8">
        <f t="shared" si="5"/>
        <v>1</v>
      </c>
      <c r="AH9" s="22">
        <f t="shared" si="6"/>
        <v>6</v>
      </c>
      <c r="AI9" s="17">
        <f>G12</f>
        <v>380</v>
      </c>
      <c r="AJ9">
        <f t="shared" si="7"/>
        <v>13</v>
      </c>
      <c r="AK9" s="8">
        <f t="shared" si="8"/>
        <v>1</v>
      </c>
      <c r="AL9" s="22">
        <f t="shared" si="9"/>
        <v>13</v>
      </c>
      <c r="AM9" s="17">
        <f>J12</f>
        <v>5560</v>
      </c>
      <c r="AN9" s="18">
        <f t="shared" si="10"/>
        <v>7</v>
      </c>
      <c r="AO9" s="8">
        <f t="shared" si="11"/>
        <v>1</v>
      </c>
      <c r="AP9" s="22">
        <f t="shared" si="12"/>
        <v>7</v>
      </c>
      <c r="AQ9" s="17">
        <f>M12</f>
        <v>2530</v>
      </c>
      <c r="AR9" s="18">
        <f t="shared" si="13"/>
        <v>10</v>
      </c>
      <c r="AS9" s="8">
        <f t="shared" si="14"/>
        <v>1</v>
      </c>
      <c r="AT9" s="22">
        <f t="shared" si="15"/>
        <v>10</v>
      </c>
      <c r="AU9" s="11">
        <f>T11</f>
        <v>61</v>
      </c>
      <c r="AV9" s="11">
        <f>U11</f>
        <v>65050</v>
      </c>
      <c r="AW9">
        <f t="shared" si="16"/>
        <v>7</v>
      </c>
      <c r="AX9">
        <f t="shared" si="17"/>
        <v>8</v>
      </c>
      <c r="AY9">
        <f t="shared" si="18"/>
        <v>7.0000799999999996</v>
      </c>
      <c r="AZ9">
        <f t="shared" si="19"/>
        <v>7</v>
      </c>
    </row>
    <row r="10" spans="1:52" ht="15.9" customHeight="1" thickBot="1" x14ac:dyDescent="0.3">
      <c r="A10" s="221"/>
      <c r="B10" s="248"/>
      <c r="C10" s="27">
        <v>9</v>
      </c>
      <c r="D10" s="28">
        <v>8890</v>
      </c>
      <c r="E10" s="32">
        <f>IF(ISBLANK(D10),0,IF(ISBLANK(C9),0,IF(E9 = "D",MAX($A$5:$A$32) + 1,AH8)))</f>
        <v>10</v>
      </c>
      <c r="F10" s="27">
        <v>9</v>
      </c>
      <c r="G10" s="28">
        <v>1695</v>
      </c>
      <c r="H10" s="32">
        <f>IF(ISBLANK(G10),0,IF(ISBLANK(F9),0,IF(H9 = "D",MAX($A$5:$A$32) + 1,AL8)))</f>
        <v>12</v>
      </c>
      <c r="I10" s="85">
        <v>3</v>
      </c>
      <c r="J10" s="28">
        <v>5025</v>
      </c>
      <c r="K10" s="32">
        <f>IF(ISBLANK(J10),0,IF(ISBLANK(I9),0,IF(K9 = "D",MAX($A$5:$A$32) + 1,AP8)))</f>
        <v>9.5</v>
      </c>
      <c r="L10" s="27">
        <v>3</v>
      </c>
      <c r="M10" s="28">
        <v>6415</v>
      </c>
      <c r="N10" s="32">
        <f>IF(ISBLANK(M10),0,IF(ISBLANK(L9),0,IF(N9 = "D",MAX($A$5:$A$32) + 1,AT8)))</f>
        <v>5</v>
      </c>
      <c r="O10" s="216"/>
      <c r="P10" s="252"/>
      <c r="Q10" s="254"/>
      <c r="T10" s="267"/>
      <c r="U10" s="269"/>
      <c r="V10" s="271"/>
      <c r="Y10" s="12">
        <f>O13</f>
        <v>17</v>
      </c>
      <c r="Z10" s="13">
        <f>P13</f>
        <v>56870</v>
      </c>
      <c r="AA10" s="8">
        <f t="shared" si="0"/>
        <v>2</v>
      </c>
      <c r="AB10" s="8">
        <f t="shared" si="1"/>
        <v>1</v>
      </c>
      <c r="AC10" s="8">
        <f t="shared" si="2"/>
        <v>2.0000100000000001</v>
      </c>
      <c r="AD10" s="24">
        <f t="shared" si="3"/>
        <v>2</v>
      </c>
      <c r="AE10" s="17">
        <f>D14</f>
        <v>15550</v>
      </c>
      <c r="AF10" s="18">
        <f t="shared" si="4"/>
        <v>2</v>
      </c>
      <c r="AG10" s="8">
        <f t="shared" si="5"/>
        <v>1</v>
      </c>
      <c r="AH10" s="22">
        <f t="shared" si="6"/>
        <v>2</v>
      </c>
      <c r="AI10" s="17">
        <f>G14</f>
        <v>29500</v>
      </c>
      <c r="AJ10">
        <f t="shared" si="7"/>
        <v>1</v>
      </c>
      <c r="AK10" s="8">
        <f t="shared" si="8"/>
        <v>1</v>
      </c>
      <c r="AL10" s="22">
        <f t="shared" si="9"/>
        <v>1</v>
      </c>
      <c r="AM10" s="17">
        <f>J14</f>
        <v>8885</v>
      </c>
      <c r="AN10" s="18">
        <f t="shared" si="10"/>
        <v>5</v>
      </c>
      <c r="AO10" s="8">
        <f t="shared" si="11"/>
        <v>1</v>
      </c>
      <c r="AP10" s="22">
        <f t="shared" si="12"/>
        <v>5</v>
      </c>
      <c r="AQ10" s="17">
        <f>M14</f>
        <v>2935</v>
      </c>
      <c r="AR10" s="18">
        <f t="shared" si="13"/>
        <v>9</v>
      </c>
      <c r="AS10" s="8">
        <f t="shared" si="14"/>
        <v>1</v>
      </c>
      <c r="AT10" s="22">
        <f t="shared" si="15"/>
        <v>9</v>
      </c>
      <c r="AU10" s="11">
        <f>T13</f>
        <v>33</v>
      </c>
      <c r="AV10" s="11">
        <f>U13</f>
        <v>121855</v>
      </c>
      <c r="AW10">
        <f t="shared" si="16"/>
        <v>2</v>
      </c>
      <c r="AX10">
        <f t="shared" si="17"/>
        <v>1</v>
      </c>
      <c r="AY10">
        <f t="shared" si="18"/>
        <v>2.0000100000000001</v>
      </c>
      <c r="AZ10">
        <f t="shared" si="19"/>
        <v>2</v>
      </c>
    </row>
    <row r="11" spans="1:52" ht="15.9" customHeight="1" x14ac:dyDescent="0.25">
      <c r="A11" s="203">
        <v>4</v>
      </c>
      <c r="B11" s="247" t="str">
        <f>'Zoznam tímov a pretekárov'!A9</f>
        <v>Nová Baňa</v>
      </c>
      <c r="C11" s="207" t="s">
        <v>173</v>
      </c>
      <c r="D11" s="249"/>
      <c r="E11" s="81"/>
      <c r="F11" s="207" t="s">
        <v>171</v>
      </c>
      <c r="G11" s="249"/>
      <c r="H11" s="81"/>
      <c r="I11" s="207" t="s">
        <v>172</v>
      </c>
      <c r="J11" s="249"/>
      <c r="K11" s="81"/>
      <c r="L11" s="207" t="s">
        <v>174</v>
      </c>
      <c r="M11" s="249"/>
      <c r="N11" s="81"/>
      <c r="O11" s="215">
        <f>SUM(E12+H12+K12+N12)</f>
        <v>36</v>
      </c>
      <c r="P11" s="251">
        <f>SUM(D12+G12+J12+M12)</f>
        <v>19280</v>
      </c>
      <c r="Q11" s="253">
        <f>AD9</f>
        <v>12</v>
      </c>
      <c r="T11" s="266">
        <f>O11+'14 družstiev Pretek č. 1'!O11</f>
        <v>61</v>
      </c>
      <c r="U11" s="268">
        <f>P11+'14 družstiev Pretek č. 1'!P11</f>
        <v>65050</v>
      </c>
      <c r="V11" s="270">
        <f>AZ9</f>
        <v>7</v>
      </c>
      <c r="Y11" s="12">
        <f>O15</f>
        <v>34</v>
      </c>
      <c r="Z11" s="13">
        <f>P15</f>
        <v>22885</v>
      </c>
      <c r="AA11" s="8">
        <f t="shared" si="0"/>
        <v>10</v>
      </c>
      <c r="AB11" s="8">
        <f t="shared" si="1"/>
        <v>11</v>
      </c>
      <c r="AC11" s="8">
        <f t="shared" si="2"/>
        <v>10.000109999999999</v>
      </c>
      <c r="AD11" s="24">
        <f t="shared" si="3"/>
        <v>11</v>
      </c>
      <c r="AE11" s="17">
        <f>D16</f>
        <v>4700</v>
      </c>
      <c r="AF11" s="18">
        <f t="shared" si="4"/>
        <v>13</v>
      </c>
      <c r="AG11" s="8">
        <f t="shared" si="5"/>
        <v>1</v>
      </c>
      <c r="AH11" s="22">
        <f t="shared" si="6"/>
        <v>13</v>
      </c>
      <c r="AI11" s="17">
        <f>G16</f>
        <v>6740</v>
      </c>
      <c r="AJ11">
        <f t="shared" si="7"/>
        <v>6</v>
      </c>
      <c r="AK11" s="8">
        <f t="shared" si="8"/>
        <v>1</v>
      </c>
      <c r="AL11" s="22">
        <f t="shared" si="9"/>
        <v>6</v>
      </c>
      <c r="AM11" s="17">
        <f>J16</f>
        <v>9760</v>
      </c>
      <c r="AN11" s="18">
        <f t="shared" si="10"/>
        <v>3</v>
      </c>
      <c r="AO11" s="8">
        <f t="shared" si="11"/>
        <v>1</v>
      </c>
      <c r="AP11" s="22">
        <f t="shared" si="12"/>
        <v>3</v>
      </c>
      <c r="AQ11" s="17">
        <f>M16</f>
        <v>1685</v>
      </c>
      <c r="AR11" s="18">
        <f t="shared" si="13"/>
        <v>12</v>
      </c>
      <c r="AS11" s="8">
        <f t="shared" si="14"/>
        <v>1</v>
      </c>
      <c r="AT11" s="22">
        <f t="shared" si="15"/>
        <v>12</v>
      </c>
      <c r="AU11" s="11">
        <f>T15</f>
        <v>62</v>
      </c>
      <c r="AV11" s="11">
        <f>U15</f>
        <v>66385</v>
      </c>
      <c r="AW11">
        <f t="shared" si="16"/>
        <v>8</v>
      </c>
      <c r="AX11">
        <f t="shared" si="17"/>
        <v>7</v>
      </c>
      <c r="AY11">
        <f t="shared" si="18"/>
        <v>8.0000699999999991</v>
      </c>
      <c r="AZ11">
        <f t="shared" si="19"/>
        <v>8</v>
      </c>
    </row>
    <row r="12" spans="1:52" ht="15.9" customHeight="1" thickBot="1" x14ac:dyDescent="0.3">
      <c r="A12" s="204"/>
      <c r="B12" s="248"/>
      <c r="C12" s="27">
        <v>13</v>
      </c>
      <c r="D12" s="28">
        <v>10810</v>
      </c>
      <c r="E12" s="32">
        <f>IF(ISBLANK(D12),0,IF(ISBLANK(C11),0,IF(E11 = "D",MAX($A$5:$A$32) + 1,AH9)))</f>
        <v>6</v>
      </c>
      <c r="F12" s="27">
        <v>13</v>
      </c>
      <c r="G12" s="28">
        <v>380</v>
      </c>
      <c r="H12" s="32">
        <f>IF(ISBLANK(G12),0,IF(ISBLANK(F11),0,IF(H11 = "D",MAX($A$5:$A$32) + 1,AL9)))</f>
        <v>13</v>
      </c>
      <c r="I12" s="27">
        <v>9</v>
      </c>
      <c r="J12" s="28">
        <v>5560</v>
      </c>
      <c r="K12" s="32">
        <f>IF(ISBLANK(J12),0,IF(ISBLANK(I11),0,IF(K11 = "D",MAX($A$5:$A$32) + 1,AP9)))</f>
        <v>7</v>
      </c>
      <c r="L12" s="27">
        <v>8</v>
      </c>
      <c r="M12" s="28">
        <v>2530</v>
      </c>
      <c r="N12" s="32">
        <f>IF(ISBLANK(M12),0,IF(ISBLANK(L11),0,IF(N11 = "D",MAX($A$5:$A$32) + 1,AT9)))</f>
        <v>10</v>
      </c>
      <c r="O12" s="216"/>
      <c r="P12" s="252"/>
      <c r="Q12" s="254"/>
      <c r="T12" s="267"/>
      <c r="U12" s="269"/>
      <c r="V12" s="271"/>
      <c r="W12" s="21"/>
      <c r="Y12" s="12">
        <f>O17</f>
        <v>26</v>
      </c>
      <c r="Z12" s="13">
        <f>P17</f>
        <v>29235</v>
      </c>
      <c r="AA12" s="8">
        <f t="shared" si="0"/>
        <v>5</v>
      </c>
      <c r="AB12" s="8">
        <f t="shared" si="1"/>
        <v>5</v>
      </c>
      <c r="AC12" s="8">
        <f t="shared" si="2"/>
        <v>5.0000499999999999</v>
      </c>
      <c r="AD12" s="24">
        <f t="shared" si="3"/>
        <v>5</v>
      </c>
      <c r="AE12" s="17">
        <f>D18</f>
        <v>7115</v>
      </c>
      <c r="AF12" s="18">
        <f t="shared" si="4"/>
        <v>12</v>
      </c>
      <c r="AG12" s="8">
        <f t="shared" si="5"/>
        <v>1</v>
      </c>
      <c r="AH12" s="22">
        <f t="shared" si="6"/>
        <v>12</v>
      </c>
      <c r="AI12" s="17">
        <f>G18</f>
        <v>8830</v>
      </c>
      <c r="AJ12">
        <f t="shared" si="7"/>
        <v>4</v>
      </c>
      <c r="AK12" s="8">
        <f t="shared" si="8"/>
        <v>1</v>
      </c>
      <c r="AL12" s="22">
        <f t="shared" si="9"/>
        <v>4</v>
      </c>
      <c r="AM12" s="17">
        <f>J18</f>
        <v>5410</v>
      </c>
      <c r="AN12" s="18">
        <f t="shared" si="10"/>
        <v>8</v>
      </c>
      <c r="AO12" s="8">
        <f t="shared" si="11"/>
        <v>1</v>
      </c>
      <c r="AP12" s="22">
        <f t="shared" si="12"/>
        <v>8</v>
      </c>
      <c r="AQ12" s="17">
        <f>M18</f>
        <v>7880</v>
      </c>
      <c r="AR12" s="18">
        <f t="shared" si="13"/>
        <v>2</v>
      </c>
      <c r="AS12" s="8">
        <f t="shared" si="14"/>
        <v>1</v>
      </c>
      <c r="AT12" s="22">
        <f t="shared" si="15"/>
        <v>2</v>
      </c>
      <c r="AU12" s="11">
        <f>T17</f>
        <v>62</v>
      </c>
      <c r="AV12" s="11">
        <f>U17</f>
        <v>64500</v>
      </c>
      <c r="AW12">
        <f t="shared" si="16"/>
        <v>8</v>
      </c>
      <c r="AX12">
        <f t="shared" si="17"/>
        <v>9</v>
      </c>
      <c r="AY12">
        <f t="shared" si="18"/>
        <v>8.0000900000000001</v>
      </c>
      <c r="AZ12">
        <f t="shared" si="19"/>
        <v>9</v>
      </c>
    </row>
    <row r="13" spans="1:52" ht="15.9" customHeight="1" x14ac:dyDescent="0.25">
      <c r="A13" s="221">
        <v>5</v>
      </c>
      <c r="B13" s="247" t="str">
        <f>'Zoznam tímov a pretekárov'!A11</f>
        <v>Prešov B</v>
      </c>
      <c r="C13" s="207" t="s">
        <v>181</v>
      </c>
      <c r="D13" s="249"/>
      <c r="E13" s="81"/>
      <c r="F13" s="207" t="s">
        <v>184</v>
      </c>
      <c r="G13" s="249"/>
      <c r="H13" s="81"/>
      <c r="I13" s="207" t="s">
        <v>182</v>
      </c>
      <c r="J13" s="249"/>
      <c r="K13" s="81"/>
      <c r="L13" s="207" t="s">
        <v>185</v>
      </c>
      <c r="M13" s="249"/>
      <c r="N13" s="81"/>
      <c r="O13" s="215">
        <f>SUM(E14+H14+K14+N14)</f>
        <v>17</v>
      </c>
      <c r="P13" s="251">
        <f>SUM(D14+G14+J14+M14)</f>
        <v>56870</v>
      </c>
      <c r="Q13" s="253">
        <f>AD10</f>
        <v>2</v>
      </c>
      <c r="T13" s="266">
        <f>O13+'14 družstiev Pretek č. 1'!O13</f>
        <v>33</v>
      </c>
      <c r="U13" s="268">
        <f>P13+'14 družstiev Pretek č. 1'!P13</f>
        <v>121855</v>
      </c>
      <c r="V13" s="270">
        <f>AZ10</f>
        <v>2</v>
      </c>
      <c r="W13" s="21"/>
      <c r="Y13" s="12">
        <f>O19</f>
        <v>34</v>
      </c>
      <c r="Z13" s="13">
        <f>P19</f>
        <v>24695</v>
      </c>
      <c r="AA13" s="8">
        <f t="shared" si="0"/>
        <v>10</v>
      </c>
      <c r="AB13" s="8">
        <f t="shared" si="1"/>
        <v>10</v>
      </c>
      <c r="AC13" s="8">
        <f t="shared" si="2"/>
        <v>10.0001</v>
      </c>
      <c r="AD13" s="24">
        <f t="shared" si="3"/>
        <v>10</v>
      </c>
      <c r="AE13" s="17">
        <f>D20</f>
        <v>9660</v>
      </c>
      <c r="AF13" s="18">
        <f t="shared" si="4"/>
        <v>8</v>
      </c>
      <c r="AG13" s="8">
        <f t="shared" si="5"/>
        <v>1</v>
      </c>
      <c r="AH13" s="22">
        <f t="shared" si="6"/>
        <v>8</v>
      </c>
      <c r="AI13" s="17">
        <f>G20</f>
        <v>3905</v>
      </c>
      <c r="AJ13">
        <f t="shared" si="7"/>
        <v>9</v>
      </c>
      <c r="AK13" s="8">
        <f t="shared" si="8"/>
        <v>1</v>
      </c>
      <c r="AL13" s="22">
        <f t="shared" si="9"/>
        <v>9</v>
      </c>
      <c r="AM13" s="17">
        <f>J20</f>
        <v>8820</v>
      </c>
      <c r="AN13" s="18">
        <f t="shared" si="10"/>
        <v>6</v>
      </c>
      <c r="AO13" s="8">
        <f t="shared" si="11"/>
        <v>1</v>
      </c>
      <c r="AP13" s="22">
        <f t="shared" si="12"/>
        <v>6</v>
      </c>
      <c r="AQ13" s="17">
        <f>M20</f>
        <v>2310</v>
      </c>
      <c r="AR13" s="18">
        <f t="shared" si="13"/>
        <v>11</v>
      </c>
      <c r="AS13" s="8">
        <f t="shared" si="14"/>
        <v>1</v>
      </c>
      <c r="AT13" s="22">
        <f t="shared" si="15"/>
        <v>11</v>
      </c>
      <c r="AU13" s="11">
        <f>T19</f>
        <v>64</v>
      </c>
      <c r="AV13" s="11">
        <f>U19</f>
        <v>60880</v>
      </c>
      <c r="AW13">
        <f t="shared" si="16"/>
        <v>10</v>
      </c>
      <c r="AX13">
        <f t="shared" si="17"/>
        <v>11</v>
      </c>
      <c r="AY13">
        <f t="shared" si="18"/>
        <v>10.000109999999999</v>
      </c>
      <c r="AZ13">
        <f t="shared" si="19"/>
        <v>10</v>
      </c>
    </row>
    <row r="14" spans="1:52" ht="15.9" customHeight="1" thickBot="1" x14ac:dyDescent="0.3">
      <c r="A14" s="221"/>
      <c r="B14" s="248"/>
      <c r="C14" s="27">
        <v>10</v>
      </c>
      <c r="D14" s="28">
        <v>15550</v>
      </c>
      <c r="E14" s="32">
        <f>IF(ISBLANK(D14),0,IF(ISBLANK(C13),0,IF(E13 = "D",MAX($A$5:$A$32) + 1,AH10)))</f>
        <v>2</v>
      </c>
      <c r="F14" s="27">
        <v>5</v>
      </c>
      <c r="G14" s="28">
        <v>29500</v>
      </c>
      <c r="H14" s="119">
        <f>IF(ISBLANK(G14),0,IF(ISBLANK(F13),0,IF(H13 = "D",MAX($A$5:$A$32) + 1,AL10)))</f>
        <v>1</v>
      </c>
      <c r="I14" s="27">
        <v>12</v>
      </c>
      <c r="J14" s="28">
        <v>8885</v>
      </c>
      <c r="K14" s="32">
        <f>IF(ISBLANK(J14),0,IF(ISBLANK(I13),0,IF(K13 = "D",MAX($A$5:$A$32) + 1,AP10)))</f>
        <v>5</v>
      </c>
      <c r="L14" s="27">
        <v>1</v>
      </c>
      <c r="M14" s="28">
        <v>2935</v>
      </c>
      <c r="N14" s="32">
        <f>IF(ISBLANK(M14),0,IF(ISBLANK(L13),0,IF(N13 = "D",MAX($A$5:$A$32) + 1,AT10)))</f>
        <v>9</v>
      </c>
      <c r="O14" s="216"/>
      <c r="P14" s="252"/>
      <c r="Q14" s="254"/>
      <c r="T14" s="267"/>
      <c r="U14" s="269"/>
      <c r="V14" s="271"/>
      <c r="W14" s="21"/>
      <c r="Y14" s="12">
        <f>O21</f>
        <v>20</v>
      </c>
      <c r="Z14" s="13">
        <f>P21</f>
        <v>34060</v>
      </c>
      <c r="AA14" s="8">
        <f t="shared" si="0"/>
        <v>3</v>
      </c>
      <c r="AB14" s="8">
        <f t="shared" si="1"/>
        <v>3</v>
      </c>
      <c r="AC14" s="8">
        <f t="shared" si="2"/>
        <v>3.0000300000000002</v>
      </c>
      <c r="AD14" s="24">
        <f t="shared" si="3"/>
        <v>3</v>
      </c>
      <c r="AE14" s="17">
        <f>D22</f>
        <v>11540</v>
      </c>
      <c r="AF14" s="18">
        <f t="shared" si="4"/>
        <v>4</v>
      </c>
      <c r="AG14" s="8">
        <f t="shared" si="5"/>
        <v>1</v>
      </c>
      <c r="AH14" s="22">
        <f t="shared" si="6"/>
        <v>4</v>
      </c>
      <c r="AI14" s="17">
        <f>G22</f>
        <v>7095</v>
      </c>
      <c r="AJ14">
        <f t="shared" si="7"/>
        <v>5</v>
      </c>
      <c r="AK14" s="8">
        <f t="shared" si="8"/>
        <v>1</v>
      </c>
      <c r="AL14" s="22">
        <f t="shared" si="9"/>
        <v>5</v>
      </c>
      <c r="AM14" s="17">
        <f>J22</f>
        <v>9515</v>
      </c>
      <c r="AN14" s="18">
        <f t="shared" si="10"/>
        <v>4</v>
      </c>
      <c r="AO14" s="8">
        <f t="shared" si="11"/>
        <v>1</v>
      </c>
      <c r="AP14" s="22">
        <f t="shared" si="12"/>
        <v>4</v>
      </c>
      <c r="AQ14" s="17">
        <f>M22</f>
        <v>5910</v>
      </c>
      <c r="AR14" s="18">
        <f t="shared" si="13"/>
        <v>7</v>
      </c>
      <c r="AS14" s="8">
        <f t="shared" si="14"/>
        <v>1</v>
      </c>
      <c r="AT14" s="22">
        <f t="shared" si="15"/>
        <v>7</v>
      </c>
      <c r="AU14" s="11">
        <f>T21</f>
        <v>46</v>
      </c>
      <c r="AV14" s="11">
        <f>U21</f>
        <v>75750</v>
      </c>
      <c r="AW14">
        <f t="shared" si="16"/>
        <v>3</v>
      </c>
      <c r="AX14">
        <f t="shared" si="17"/>
        <v>4</v>
      </c>
      <c r="AY14">
        <f t="shared" si="18"/>
        <v>3.0000399999999998</v>
      </c>
      <c r="AZ14">
        <f t="shared" si="19"/>
        <v>3</v>
      </c>
    </row>
    <row r="15" spans="1:52" ht="15.9" customHeight="1" x14ac:dyDescent="0.25">
      <c r="A15" s="203">
        <v>6</v>
      </c>
      <c r="B15" s="247" t="str">
        <f>'Zoznam tímov a pretekárov'!A13</f>
        <v>Ružomberok</v>
      </c>
      <c r="C15" s="207" t="s">
        <v>191</v>
      </c>
      <c r="D15" s="249"/>
      <c r="E15" s="81"/>
      <c r="F15" s="207" t="s">
        <v>190</v>
      </c>
      <c r="G15" s="249"/>
      <c r="H15" s="81"/>
      <c r="I15" s="207" t="s">
        <v>188</v>
      </c>
      <c r="J15" s="249"/>
      <c r="K15" s="81"/>
      <c r="L15" s="207" t="s">
        <v>192</v>
      </c>
      <c r="M15" s="249"/>
      <c r="N15" s="81"/>
      <c r="O15" s="215">
        <f>SUM(E16+H16+K16+N16)</f>
        <v>34</v>
      </c>
      <c r="P15" s="251">
        <f>SUM(D16+G16+J16+M16)</f>
        <v>22885</v>
      </c>
      <c r="Q15" s="253">
        <f>AD11</f>
        <v>11</v>
      </c>
      <c r="T15" s="266">
        <f>O15+'14 družstiev Pretek č. 1'!O15</f>
        <v>62</v>
      </c>
      <c r="U15" s="268">
        <f>P15+'14 družstiev Pretek č. 1'!P15</f>
        <v>66385</v>
      </c>
      <c r="V15" s="270">
        <f>AZ11</f>
        <v>8</v>
      </c>
      <c r="Y15" s="12">
        <f>O23</f>
        <v>24</v>
      </c>
      <c r="Z15" s="13">
        <f>P23</f>
        <v>31020</v>
      </c>
      <c r="AA15" s="8">
        <f t="shared" si="0"/>
        <v>4</v>
      </c>
      <c r="AB15" s="8">
        <f t="shared" si="1"/>
        <v>4</v>
      </c>
      <c r="AC15" s="8">
        <f t="shared" si="2"/>
        <v>4.0000400000000003</v>
      </c>
      <c r="AD15" s="24">
        <f t="shared" si="3"/>
        <v>4</v>
      </c>
      <c r="AE15" s="17">
        <f>D24</f>
        <v>9185</v>
      </c>
      <c r="AF15" s="18">
        <f t="shared" si="4"/>
        <v>9</v>
      </c>
      <c r="AG15" s="8">
        <f t="shared" si="5"/>
        <v>1</v>
      </c>
      <c r="AH15" s="22">
        <f t="shared" si="6"/>
        <v>9</v>
      </c>
      <c r="AI15" s="17">
        <f>G24</f>
        <v>4255</v>
      </c>
      <c r="AJ15">
        <f t="shared" si="7"/>
        <v>8</v>
      </c>
      <c r="AK15" s="8">
        <f t="shared" si="8"/>
        <v>1</v>
      </c>
      <c r="AL15" s="22">
        <f t="shared" si="9"/>
        <v>8</v>
      </c>
      <c r="AM15" s="17">
        <f>J24</f>
        <v>11460</v>
      </c>
      <c r="AN15" s="18">
        <f t="shared" si="10"/>
        <v>1</v>
      </c>
      <c r="AO15" s="8">
        <f t="shared" si="11"/>
        <v>1</v>
      </c>
      <c r="AP15" s="22">
        <f t="shared" si="12"/>
        <v>1</v>
      </c>
      <c r="AQ15" s="17">
        <f>M24</f>
        <v>6120</v>
      </c>
      <c r="AR15" s="18">
        <f t="shared" si="13"/>
        <v>6</v>
      </c>
      <c r="AS15" s="8">
        <f t="shared" si="14"/>
        <v>1</v>
      </c>
      <c r="AT15" s="22">
        <f t="shared" si="15"/>
        <v>6</v>
      </c>
      <c r="AU15" s="11">
        <f>T23</f>
        <v>48</v>
      </c>
      <c r="AV15" s="11">
        <f>U23</f>
        <v>74380</v>
      </c>
      <c r="AW15">
        <f t="shared" si="16"/>
        <v>4</v>
      </c>
      <c r="AX15">
        <f t="shared" si="17"/>
        <v>5</v>
      </c>
      <c r="AY15">
        <f t="shared" si="18"/>
        <v>4.0000499999999999</v>
      </c>
      <c r="AZ15">
        <f t="shared" si="19"/>
        <v>4</v>
      </c>
    </row>
    <row r="16" spans="1:52" ht="15.9" customHeight="1" thickBot="1" x14ac:dyDescent="0.3">
      <c r="A16" s="204"/>
      <c r="B16" s="248"/>
      <c r="C16" s="27">
        <v>3</v>
      </c>
      <c r="D16" s="28">
        <v>4700</v>
      </c>
      <c r="E16" s="32">
        <f>IF(ISBLANK(D16),0,IF(ISBLANK(C15),0,IF(E15 = "D",MAX($A$5:$A$32) + 1,AH11)))</f>
        <v>13</v>
      </c>
      <c r="F16" s="27">
        <v>10</v>
      </c>
      <c r="G16" s="28">
        <v>6740</v>
      </c>
      <c r="H16" s="32">
        <f>IF(ISBLANK(G16),0,IF(ISBLANK(F15),0,IF(H15 = "D",MAX($A$5:$A$32) + 1,AL11)))</f>
        <v>6</v>
      </c>
      <c r="I16" s="27">
        <v>10</v>
      </c>
      <c r="J16" s="28">
        <v>9760</v>
      </c>
      <c r="K16" s="32">
        <f>IF(ISBLANK(J16),0,IF(ISBLANK(I15),0,IF(K15 = "D",MAX($A$5:$A$32) + 1,AP11)))</f>
        <v>3</v>
      </c>
      <c r="L16" s="27">
        <v>7</v>
      </c>
      <c r="M16" s="28">
        <v>1685</v>
      </c>
      <c r="N16" s="32">
        <f>IF(ISBLANK(M16),0,IF(ISBLANK(L15),0,IF(N15 = "D",MAX($A$5:$A$32) + 1,AT11)))</f>
        <v>12</v>
      </c>
      <c r="O16" s="216"/>
      <c r="P16" s="252"/>
      <c r="Q16" s="254"/>
      <c r="T16" s="267"/>
      <c r="U16" s="269"/>
      <c r="V16" s="271"/>
      <c r="Y16" s="12">
        <f>O25</f>
        <v>28</v>
      </c>
      <c r="Z16" s="13">
        <f>P25</f>
        <v>27440</v>
      </c>
      <c r="AA16" s="8">
        <f t="shared" si="0"/>
        <v>6</v>
      </c>
      <c r="AB16" s="8">
        <f t="shared" si="1"/>
        <v>8</v>
      </c>
      <c r="AC16" s="8">
        <f t="shared" si="2"/>
        <v>6.0000799999999996</v>
      </c>
      <c r="AD16" s="24">
        <f t="shared" si="3"/>
        <v>6</v>
      </c>
      <c r="AE16" s="17">
        <f>D26</f>
        <v>9915</v>
      </c>
      <c r="AF16" s="18">
        <f t="shared" si="4"/>
        <v>7</v>
      </c>
      <c r="AG16" s="8">
        <f t="shared" si="5"/>
        <v>1</v>
      </c>
      <c r="AH16" s="22">
        <f t="shared" si="6"/>
        <v>7</v>
      </c>
      <c r="AI16" s="17">
        <f>G26</f>
        <v>4350</v>
      </c>
      <c r="AJ16">
        <f t="shared" si="7"/>
        <v>7</v>
      </c>
      <c r="AK16" s="8">
        <f t="shared" si="8"/>
        <v>1</v>
      </c>
      <c r="AL16" s="22">
        <f t="shared" si="9"/>
        <v>7</v>
      </c>
      <c r="AM16" s="17">
        <f>J26</f>
        <v>2415</v>
      </c>
      <c r="AN16" s="18">
        <f t="shared" si="10"/>
        <v>13</v>
      </c>
      <c r="AO16" s="8">
        <f t="shared" si="11"/>
        <v>1</v>
      </c>
      <c r="AP16" s="22">
        <f t="shared" si="12"/>
        <v>13</v>
      </c>
      <c r="AQ16" s="17">
        <f>M26</f>
        <v>10760</v>
      </c>
      <c r="AR16" s="18">
        <f t="shared" si="13"/>
        <v>1</v>
      </c>
      <c r="AS16" s="8">
        <f t="shared" si="14"/>
        <v>1</v>
      </c>
      <c r="AT16" s="22">
        <f t="shared" si="15"/>
        <v>1</v>
      </c>
      <c r="AU16" s="11">
        <f>T25</f>
        <v>78</v>
      </c>
      <c r="AV16" s="11">
        <f>U25</f>
        <v>47485</v>
      </c>
      <c r="AW16">
        <f t="shared" si="16"/>
        <v>13</v>
      </c>
      <c r="AX16">
        <f t="shared" si="17"/>
        <v>13</v>
      </c>
      <c r="AY16">
        <f t="shared" si="18"/>
        <v>13.00013</v>
      </c>
      <c r="AZ16">
        <f t="shared" si="19"/>
        <v>13</v>
      </c>
    </row>
    <row r="17" spans="1:52" ht="15.9" customHeight="1" x14ac:dyDescent="0.25">
      <c r="A17" s="221">
        <v>7</v>
      </c>
      <c r="B17" s="247" t="str">
        <f>'Zoznam tímov a pretekárov'!A15</f>
        <v>Sabinov</v>
      </c>
      <c r="C17" s="207" t="s">
        <v>200</v>
      </c>
      <c r="D17" s="249"/>
      <c r="E17" s="81"/>
      <c r="F17" s="207" t="s">
        <v>197</v>
      </c>
      <c r="G17" s="249"/>
      <c r="H17" s="81"/>
      <c r="I17" s="207" t="s">
        <v>198</v>
      </c>
      <c r="J17" s="249"/>
      <c r="K17" s="81"/>
      <c r="L17" s="207" t="s">
        <v>196</v>
      </c>
      <c r="M17" s="249"/>
      <c r="N17" s="81"/>
      <c r="O17" s="215">
        <f>SUM(E18+H18+K18+N18)</f>
        <v>26</v>
      </c>
      <c r="P17" s="251">
        <f>SUM(D18+G18+J18+M18)</f>
        <v>29235</v>
      </c>
      <c r="Q17" s="253">
        <f>AD12</f>
        <v>5</v>
      </c>
      <c r="T17" s="266">
        <f>O17+'14 družstiev Pretek č. 1'!O17</f>
        <v>62</v>
      </c>
      <c r="U17" s="268">
        <f>P17+'14 družstiev Pretek č. 1'!P17</f>
        <v>64500</v>
      </c>
      <c r="V17" s="270">
        <f>AZ12</f>
        <v>9</v>
      </c>
      <c r="Y17" s="12">
        <f>O27</f>
        <v>15.5</v>
      </c>
      <c r="Z17" s="13">
        <f>P27</f>
        <v>43595</v>
      </c>
      <c r="AA17" s="8">
        <f t="shared" si="0"/>
        <v>1</v>
      </c>
      <c r="AB17" s="8">
        <f t="shared" si="1"/>
        <v>2</v>
      </c>
      <c r="AC17" s="8">
        <f t="shared" si="2"/>
        <v>1.0000199999999999</v>
      </c>
      <c r="AD17" s="24">
        <f t="shared" si="3"/>
        <v>1</v>
      </c>
      <c r="AE17" s="17">
        <f>D28</f>
        <v>19830</v>
      </c>
      <c r="AF17" s="18">
        <f t="shared" si="4"/>
        <v>1</v>
      </c>
      <c r="AG17" s="8">
        <f t="shared" si="5"/>
        <v>1</v>
      </c>
      <c r="AH17" s="22">
        <f t="shared" si="6"/>
        <v>1</v>
      </c>
      <c r="AI17" s="17">
        <f>G28</f>
        <v>11080</v>
      </c>
      <c r="AJ17">
        <f t="shared" si="7"/>
        <v>2</v>
      </c>
      <c r="AK17" s="8">
        <f t="shared" si="8"/>
        <v>1</v>
      </c>
      <c r="AL17" s="22">
        <f t="shared" si="9"/>
        <v>2</v>
      </c>
      <c r="AM17" s="17">
        <f>J28</f>
        <v>5025</v>
      </c>
      <c r="AN17" s="18">
        <f t="shared" si="10"/>
        <v>9</v>
      </c>
      <c r="AO17" s="8">
        <f t="shared" si="11"/>
        <v>2</v>
      </c>
      <c r="AP17" s="22">
        <f t="shared" si="12"/>
        <v>9.5</v>
      </c>
      <c r="AQ17" s="17">
        <f>M28</f>
        <v>7660</v>
      </c>
      <c r="AR17" s="18">
        <f t="shared" si="13"/>
        <v>3</v>
      </c>
      <c r="AS17" s="8">
        <f t="shared" si="14"/>
        <v>1</v>
      </c>
      <c r="AT17" s="22">
        <f t="shared" si="15"/>
        <v>3</v>
      </c>
      <c r="AU17" s="11">
        <f>T27</f>
        <v>25.5</v>
      </c>
      <c r="AV17" s="11">
        <f>U27</f>
        <v>120195</v>
      </c>
      <c r="AW17">
        <f t="shared" si="16"/>
        <v>1</v>
      </c>
      <c r="AX17">
        <f t="shared" si="17"/>
        <v>2</v>
      </c>
      <c r="AY17">
        <f t="shared" si="18"/>
        <v>1.0000199999999999</v>
      </c>
      <c r="AZ17">
        <f t="shared" si="19"/>
        <v>1</v>
      </c>
    </row>
    <row r="18" spans="1:52" ht="15.9" customHeight="1" thickBot="1" x14ac:dyDescent="0.3">
      <c r="A18" s="221"/>
      <c r="B18" s="248"/>
      <c r="C18" s="85">
        <v>11</v>
      </c>
      <c r="D18" s="28">
        <v>7115</v>
      </c>
      <c r="E18" s="32">
        <f>IF(ISBLANK(D18),0,IF(ISBLANK(C17),0,IF(E17 = "D",MAX($A$5:$A$32) + 1,AH12)))</f>
        <v>12</v>
      </c>
      <c r="F18" s="27">
        <v>3</v>
      </c>
      <c r="G18" s="28">
        <v>8830</v>
      </c>
      <c r="H18" s="32">
        <f>IF(ISBLANK(G18),0,IF(ISBLANK(F17),0,IF(H17 = "D",MAX($A$5:$A$32) + 1,AL12)))</f>
        <v>4</v>
      </c>
      <c r="I18" s="27">
        <v>11</v>
      </c>
      <c r="J18" s="28">
        <v>5410</v>
      </c>
      <c r="K18" s="32">
        <f>IF(ISBLANK(J18),0,IF(ISBLANK(I17),0,IF(K17 = "D",MAX($A$5:$A$32) + 1,AP12)))</f>
        <v>8</v>
      </c>
      <c r="L18" s="27">
        <v>9</v>
      </c>
      <c r="M18" s="28">
        <v>7880</v>
      </c>
      <c r="N18" s="32">
        <f>IF(ISBLANK(M18),0,IF(ISBLANK(L17),0,IF(N17 = "D",MAX($A$5:$A$32) + 1,AT12)))</f>
        <v>2</v>
      </c>
      <c r="O18" s="216"/>
      <c r="P18" s="252"/>
      <c r="Q18" s="254"/>
      <c r="T18" s="267"/>
      <c r="U18" s="269"/>
      <c r="V18" s="271"/>
      <c r="Y18" s="12">
        <f>O29</f>
        <v>30</v>
      </c>
      <c r="Z18" s="13">
        <f>P29</f>
        <v>27870</v>
      </c>
      <c r="AA18" s="8">
        <f t="shared" si="0"/>
        <v>7</v>
      </c>
      <c r="AB18" s="8">
        <f t="shared" si="1"/>
        <v>6</v>
      </c>
      <c r="AC18" s="8">
        <f t="shared" si="2"/>
        <v>7.0000600000000004</v>
      </c>
      <c r="AD18" s="24">
        <f t="shared" si="3"/>
        <v>7</v>
      </c>
      <c r="AE18" s="17">
        <f>D30</f>
        <v>12340</v>
      </c>
      <c r="AF18" s="18">
        <f t="shared" si="4"/>
        <v>3</v>
      </c>
      <c r="AG18" s="8">
        <f t="shared" si="5"/>
        <v>1</v>
      </c>
      <c r="AH18" s="22">
        <f t="shared" si="6"/>
        <v>3</v>
      </c>
      <c r="AI18" s="17">
        <f>G30</f>
        <v>10220</v>
      </c>
      <c r="AJ18">
        <f t="shared" si="7"/>
        <v>3</v>
      </c>
      <c r="AK18" s="8">
        <f t="shared" si="8"/>
        <v>1</v>
      </c>
      <c r="AL18" s="22">
        <f t="shared" si="9"/>
        <v>3</v>
      </c>
      <c r="AM18" s="17">
        <f>J30</f>
        <v>4945</v>
      </c>
      <c r="AN18" s="18">
        <f t="shared" si="10"/>
        <v>11</v>
      </c>
      <c r="AO18" s="8">
        <f t="shared" si="11"/>
        <v>1</v>
      </c>
      <c r="AP18" s="22">
        <f t="shared" si="12"/>
        <v>11</v>
      </c>
      <c r="AQ18" s="17">
        <f>M30</f>
        <v>365</v>
      </c>
      <c r="AR18" s="18">
        <f t="shared" si="13"/>
        <v>13</v>
      </c>
      <c r="AS18" s="8">
        <f t="shared" si="14"/>
        <v>1</v>
      </c>
      <c r="AT18" s="22">
        <f t="shared" si="15"/>
        <v>13</v>
      </c>
      <c r="AU18" s="11">
        <f>T29</f>
        <v>51</v>
      </c>
      <c r="AV18" s="11">
        <f>U29</f>
        <v>78480</v>
      </c>
      <c r="AW18">
        <f t="shared" si="16"/>
        <v>5</v>
      </c>
      <c r="AX18">
        <f t="shared" si="17"/>
        <v>3</v>
      </c>
      <c r="AY18">
        <f t="shared" si="18"/>
        <v>5.0000299999999998</v>
      </c>
      <c r="AZ18">
        <f t="shared" si="19"/>
        <v>5</v>
      </c>
    </row>
    <row r="19" spans="1:52" ht="15.9" customHeight="1" x14ac:dyDescent="0.25">
      <c r="A19" s="203">
        <v>8</v>
      </c>
      <c r="B19" s="247" t="str">
        <f>'Zoznam tímov a pretekárov'!A17</f>
        <v>Spišská Nová Ves                      Spiš fish</v>
      </c>
      <c r="C19" s="207" t="s">
        <v>205</v>
      </c>
      <c r="D19" s="249"/>
      <c r="E19" s="81"/>
      <c r="F19" s="207" t="s">
        <v>203</v>
      </c>
      <c r="G19" s="258"/>
      <c r="H19" s="81"/>
      <c r="I19" s="207" t="s">
        <v>202</v>
      </c>
      <c r="J19" s="249"/>
      <c r="K19" s="81"/>
      <c r="L19" s="207" t="s">
        <v>206</v>
      </c>
      <c r="M19" s="249"/>
      <c r="N19" s="81"/>
      <c r="O19" s="215">
        <f>SUM(E20+H20+K20+N20)</f>
        <v>34</v>
      </c>
      <c r="P19" s="251">
        <f>SUM(D20+G20+J20+M20)</f>
        <v>24695</v>
      </c>
      <c r="Q19" s="253">
        <f>AD13</f>
        <v>10</v>
      </c>
      <c r="T19" s="266">
        <f>O19+'14 družstiev Pretek č. 1'!O19</f>
        <v>64</v>
      </c>
      <c r="U19" s="268">
        <f>P19+'14 družstiev Pretek č. 1'!P19</f>
        <v>60880</v>
      </c>
      <c r="V19" s="270">
        <f>AZ13</f>
        <v>10</v>
      </c>
      <c r="Y19" s="12">
        <f>O31</f>
        <v>31</v>
      </c>
      <c r="Z19" s="13">
        <f>P31</f>
        <v>27555</v>
      </c>
      <c r="AA19" s="8">
        <f t="shared" si="0"/>
        <v>8</v>
      </c>
      <c r="AB19" s="8">
        <f t="shared" si="1"/>
        <v>7</v>
      </c>
      <c r="AC19" s="8">
        <f t="shared" si="2"/>
        <v>8.0000699999999991</v>
      </c>
      <c r="AD19" s="24">
        <f>RANK(AC19,$AC$6:$AC$19,1)</f>
        <v>8</v>
      </c>
      <c r="AE19" s="17">
        <f>D32</f>
        <v>8715</v>
      </c>
      <c r="AF19" s="18">
        <f t="shared" si="4"/>
        <v>11</v>
      </c>
      <c r="AG19" s="8">
        <f t="shared" si="5"/>
        <v>1</v>
      </c>
      <c r="AH19" s="22">
        <f t="shared" si="6"/>
        <v>11</v>
      </c>
      <c r="AI19" s="17">
        <f>G32</f>
        <v>3380</v>
      </c>
      <c r="AJ19">
        <f t="shared" si="7"/>
        <v>10</v>
      </c>
      <c r="AK19" s="8">
        <f t="shared" si="8"/>
        <v>1</v>
      </c>
      <c r="AL19" s="22">
        <f t="shared" si="9"/>
        <v>10</v>
      </c>
      <c r="AM19" s="17">
        <f>J32</f>
        <v>11390</v>
      </c>
      <c r="AN19" s="18">
        <f t="shared" si="10"/>
        <v>2</v>
      </c>
      <c r="AO19" s="8">
        <f t="shared" si="11"/>
        <v>1</v>
      </c>
      <c r="AP19" s="22">
        <f t="shared" si="12"/>
        <v>2</v>
      </c>
      <c r="AQ19" s="17">
        <f>M32</f>
        <v>4070</v>
      </c>
      <c r="AR19" s="18">
        <f t="shared" si="13"/>
        <v>8</v>
      </c>
      <c r="AS19" s="8">
        <f t="shared" si="14"/>
        <v>1</v>
      </c>
      <c r="AT19" s="22">
        <f t="shared" si="15"/>
        <v>8</v>
      </c>
      <c r="AU19" s="11">
        <f>T31</f>
        <v>55</v>
      </c>
      <c r="AV19" s="11">
        <f>U31</f>
        <v>70290</v>
      </c>
      <c r="AW19">
        <f t="shared" si="16"/>
        <v>6</v>
      </c>
      <c r="AX19">
        <f t="shared" si="17"/>
        <v>6</v>
      </c>
      <c r="AY19">
        <f t="shared" si="18"/>
        <v>6.0000600000000004</v>
      </c>
      <c r="AZ19">
        <f t="shared" si="19"/>
        <v>6</v>
      </c>
    </row>
    <row r="20" spans="1:52" ht="15.9" customHeight="1" thickBot="1" x14ac:dyDescent="0.3">
      <c r="A20" s="204"/>
      <c r="B20" s="248"/>
      <c r="C20" s="27">
        <v>12</v>
      </c>
      <c r="D20" s="28">
        <v>9660</v>
      </c>
      <c r="E20" s="32">
        <f>IF(ISBLANK(D20),0,IF(ISBLANK(C19),0,IF(E19 = "D",MAX($A$5:$A$32) + 1,AH13)))</f>
        <v>8</v>
      </c>
      <c r="F20" s="27">
        <v>8</v>
      </c>
      <c r="G20" s="28">
        <v>3905</v>
      </c>
      <c r="H20" s="32">
        <f>IF(ISBLANK(G20),0,IF(ISBLANK(F19),0,IF(H19 = "D",MAX($A$5:$A$32) + 1,AL13)))</f>
        <v>9</v>
      </c>
      <c r="I20" s="85">
        <v>7</v>
      </c>
      <c r="J20" s="28">
        <v>8820</v>
      </c>
      <c r="K20" s="32">
        <f>IF(ISBLANK(J20),0,IF(ISBLANK(I19),0,IF(K19 = "D",MAX($A$5:$A$32) + 1,AP13)))</f>
        <v>6</v>
      </c>
      <c r="L20" s="133">
        <v>13</v>
      </c>
      <c r="M20" s="28">
        <v>2310</v>
      </c>
      <c r="N20" s="32">
        <f>IF(ISBLANK(M20),0,IF(ISBLANK(L19),0,IF(N19 = "D",MAX($A$5:$A$32) + 1,AT13)))</f>
        <v>11</v>
      </c>
      <c r="O20" s="216"/>
      <c r="P20" s="252"/>
      <c r="Q20" s="254"/>
      <c r="T20" s="267"/>
      <c r="U20" s="269"/>
      <c r="V20" s="271"/>
      <c r="Y20" s="12"/>
      <c r="AE20" s="17">
        <f>D34</f>
        <v>-3</v>
      </c>
      <c r="AF20" s="18">
        <f t="shared" si="4"/>
        <v>15</v>
      </c>
      <c r="AG20" s="8">
        <f t="shared" si="5"/>
        <v>1</v>
      </c>
      <c r="AH20" s="22">
        <f t="shared" si="6"/>
        <v>15</v>
      </c>
      <c r="AI20" s="17">
        <f>G34</f>
        <v>-3</v>
      </c>
      <c r="AJ20">
        <f t="shared" si="7"/>
        <v>15</v>
      </c>
      <c r="AK20" s="8">
        <f t="shared" si="8"/>
        <v>1</v>
      </c>
      <c r="AL20" s="22">
        <f t="shared" si="9"/>
        <v>15</v>
      </c>
      <c r="AM20" s="17">
        <f>J34</f>
        <v>-3</v>
      </c>
      <c r="AN20" s="18">
        <f t="shared" si="10"/>
        <v>15</v>
      </c>
      <c r="AO20" s="8">
        <f t="shared" si="11"/>
        <v>1</v>
      </c>
      <c r="AP20" s="22">
        <f t="shared" si="12"/>
        <v>15</v>
      </c>
      <c r="AQ20" s="17">
        <f>M34</f>
        <v>-3</v>
      </c>
      <c r="AR20" s="18">
        <f t="shared" si="13"/>
        <v>15</v>
      </c>
      <c r="AS20" s="8">
        <f t="shared" si="14"/>
        <v>1</v>
      </c>
      <c r="AT20" s="22">
        <f t="shared" si="15"/>
        <v>15</v>
      </c>
      <c r="AU20" s="11"/>
    </row>
    <row r="21" spans="1:52" ht="15.9" customHeight="1" x14ac:dyDescent="0.25">
      <c r="A21" s="203">
        <v>9</v>
      </c>
      <c r="B21" s="247" t="str">
        <f>'Zoznam tímov a pretekárov'!A19</f>
        <v>Šaľa                            Maver</v>
      </c>
      <c r="C21" s="207" t="s">
        <v>211</v>
      </c>
      <c r="D21" s="249"/>
      <c r="E21" s="81"/>
      <c r="F21" s="207" t="s">
        <v>212</v>
      </c>
      <c r="G21" s="249"/>
      <c r="H21" s="81"/>
      <c r="I21" s="207" t="s">
        <v>209</v>
      </c>
      <c r="J21" s="249"/>
      <c r="K21" s="81"/>
      <c r="L21" s="207" t="s">
        <v>293</v>
      </c>
      <c r="M21" s="249"/>
      <c r="N21" s="81"/>
      <c r="O21" s="215">
        <f>SUM(E22+H22+K22+N22)</f>
        <v>20</v>
      </c>
      <c r="P21" s="251">
        <f>SUM(D22+G22+J22+M22)</f>
        <v>34060</v>
      </c>
      <c r="Q21" s="253">
        <f>AD14</f>
        <v>3</v>
      </c>
      <c r="T21" s="266">
        <f>O21+'14 družstiev Pretek č. 1'!O21</f>
        <v>46</v>
      </c>
      <c r="U21" s="268">
        <f>P21+'14 družstiev Pretek č. 1'!P21</f>
        <v>75750</v>
      </c>
      <c r="V21" s="270">
        <f>AZ14</f>
        <v>3</v>
      </c>
      <c r="AE21" s="17">
        <f>D36</f>
        <v>-4</v>
      </c>
      <c r="AF21" s="18">
        <f t="shared" si="4"/>
        <v>16</v>
      </c>
      <c r="AG21" s="8">
        <f t="shared" si="5"/>
        <v>1</v>
      </c>
      <c r="AH21" s="22">
        <f t="shared" si="6"/>
        <v>16</v>
      </c>
      <c r="AI21" s="17">
        <f>G36</f>
        <v>-4</v>
      </c>
      <c r="AJ21">
        <f t="shared" si="7"/>
        <v>16</v>
      </c>
      <c r="AK21" s="8">
        <f t="shared" si="8"/>
        <v>1</v>
      </c>
      <c r="AL21" s="22">
        <f t="shared" si="9"/>
        <v>16</v>
      </c>
      <c r="AM21" s="17">
        <f>J36</f>
        <v>-4</v>
      </c>
      <c r="AN21" s="18">
        <f t="shared" si="10"/>
        <v>16</v>
      </c>
      <c r="AO21" s="8">
        <f t="shared" si="11"/>
        <v>1</v>
      </c>
      <c r="AP21" s="22">
        <f t="shared" si="12"/>
        <v>16</v>
      </c>
      <c r="AQ21" s="17">
        <f>M36</f>
        <v>-4</v>
      </c>
      <c r="AR21" s="18">
        <f t="shared" si="13"/>
        <v>16</v>
      </c>
      <c r="AS21" s="8">
        <f t="shared" si="14"/>
        <v>1</v>
      </c>
      <c r="AT21" s="22">
        <f t="shared" si="15"/>
        <v>16</v>
      </c>
    </row>
    <row r="22" spans="1:52" ht="15.9" customHeight="1" thickBot="1" x14ac:dyDescent="0.3">
      <c r="A22" s="204"/>
      <c r="B22" s="248"/>
      <c r="C22" s="27">
        <v>4</v>
      </c>
      <c r="D22" s="28">
        <v>11540</v>
      </c>
      <c r="E22" s="32">
        <f>IF(ISBLANK(D22),0,IF(ISBLANK(C21),0,IF(E21 = "D",MAX($A$5:$A$32) + 1,AH14)))</f>
        <v>4</v>
      </c>
      <c r="F22" s="27">
        <v>6</v>
      </c>
      <c r="G22" s="28">
        <v>7095</v>
      </c>
      <c r="H22" s="32">
        <f>IF(ISBLANK(G22),0,IF(ISBLANK(F21),0,IF(H21 = "D",MAX($A$5:$A$32) + 1,AL14)))</f>
        <v>5</v>
      </c>
      <c r="I22" s="27">
        <v>13</v>
      </c>
      <c r="J22" s="28">
        <v>9515</v>
      </c>
      <c r="K22" s="32">
        <f>IF(ISBLANK(J22),0,IF(ISBLANK(I21),0,IF(K21 = "D",MAX($A$5:$A$32) + 1,AP14)))</f>
        <v>4</v>
      </c>
      <c r="L22" s="85">
        <v>11</v>
      </c>
      <c r="M22" s="28">
        <v>5910</v>
      </c>
      <c r="N22" s="32">
        <f>IF(ISBLANK(M22),0,IF(ISBLANK(L21),0,IF(N21 = "D",MAX($A$5:$A$32) + 1,AT14)))</f>
        <v>7</v>
      </c>
      <c r="O22" s="216"/>
      <c r="P22" s="252"/>
      <c r="Q22" s="254"/>
      <c r="T22" s="267"/>
      <c r="U22" s="269"/>
      <c r="V22" s="271"/>
      <c r="AE22" s="17">
        <f>D38</f>
        <v>-5</v>
      </c>
      <c r="AF22" s="18">
        <f t="shared" si="4"/>
        <v>17</v>
      </c>
      <c r="AG22" s="8">
        <f t="shared" si="5"/>
        <v>1</v>
      </c>
      <c r="AH22" s="22">
        <f t="shared" si="6"/>
        <v>17</v>
      </c>
      <c r="AI22" s="17">
        <f>G38</f>
        <v>-5</v>
      </c>
      <c r="AJ22">
        <f t="shared" si="7"/>
        <v>17</v>
      </c>
      <c r="AK22" s="8">
        <f t="shared" si="8"/>
        <v>1</v>
      </c>
      <c r="AL22" s="22">
        <f t="shared" si="9"/>
        <v>17</v>
      </c>
      <c r="AM22" s="17">
        <f>J38</f>
        <v>-5</v>
      </c>
      <c r="AN22" s="18">
        <f t="shared" si="10"/>
        <v>17</v>
      </c>
      <c r="AO22" s="8">
        <f t="shared" si="11"/>
        <v>1</v>
      </c>
      <c r="AP22" s="22">
        <f t="shared" si="12"/>
        <v>17</v>
      </c>
      <c r="AQ22" s="17">
        <f>M38</f>
        <v>-5</v>
      </c>
      <c r="AR22" s="18">
        <f t="shared" si="13"/>
        <v>17</v>
      </c>
      <c r="AS22" s="8">
        <f t="shared" si="14"/>
        <v>1</v>
      </c>
      <c r="AT22" s="22">
        <f t="shared" si="15"/>
        <v>17</v>
      </c>
    </row>
    <row r="23" spans="1:52" ht="15.9" customHeight="1" x14ac:dyDescent="0.25">
      <c r="A23" s="221">
        <v>10</v>
      </c>
      <c r="B23" s="247" t="str">
        <f>'Zoznam tímov a pretekárov'!A21</f>
        <v>Veľké Kapušany         Maros Mix Tubertíny</v>
      </c>
      <c r="C23" s="207" t="s">
        <v>218</v>
      </c>
      <c r="D23" s="249"/>
      <c r="E23" s="81"/>
      <c r="F23" s="207" t="s">
        <v>216</v>
      </c>
      <c r="G23" s="249"/>
      <c r="H23" s="81"/>
      <c r="I23" s="207" t="s">
        <v>222</v>
      </c>
      <c r="J23" s="249"/>
      <c r="K23" s="81"/>
      <c r="L23" s="207" t="s">
        <v>221</v>
      </c>
      <c r="M23" s="249"/>
      <c r="N23" s="81"/>
      <c r="O23" s="215">
        <f>SUM(E24+H24+K24+N24)</f>
        <v>24</v>
      </c>
      <c r="P23" s="251">
        <f>SUM(D24+G24+J24+M24)</f>
        <v>31020</v>
      </c>
      <c r="Q23" s="253">
        <f>AD15</f>
        <v>4</v>
      </c>
      <c r="T23" s="266">
        <f>O23+'14 družstiev Pretek č. 1'!O23</f>
        <v>48</v>
      </c>
      <c r="U23" s="268">
        <f>P23+'14 družstiev Pretek č. 1'!P23</f>
        <v>74380</v>
      </c>
      <c r="V23" s="270">
        <f>AZ15</f>
        <v>4</v>
      </c>
      <c r="AF23" s="10"/>
    </row>
    <row r="24" spans="1:52" ht="15.9" customHeight="1" thickBot="1" x14ac:dyDescent="0.3">
      <c r="A24" s="221"/>
      <c r="B24" s="248"/>
      <c r="C24" s="85">
        <v>8</v>
      </c>
      <c r="D24" s="28">
        <v>9185</v>
      </c>
      <c r="E24" s="32">
        <f>IF(ISBLANK(D24),0,IF(ISBLANK(C23),0,IF(E23 = "D",MAX($A$5:$A$32) + 1,AH15)))</f>
        <v>9</v>
      </c>
      <c r="F24" s="27">
        <v>11</v>
      </c>
      <c r="G24" s="28">
        <v>4255</v>
      </c>
      <c r="H24" s="32">
        <f>IF(ISBLANK(G24),0,IF(ISBLANK(F23),0,IF(H23 = "D",MAX($A$5:$A$32) + 1,AL15)))</f>
        <v>8</v>
      </c>
      <c r="I24" s="27">
        <v>1</v>
      </c>
      <c r="J24" s="28">
        <v>11460</v>
      </c>
      <c r="K24" s="32">
        <f>IF(ISBLANK(J24),0,IF(ISBLANK(I23),0,IF(K23 = "D",MAX($A$5:$A$32) + 1,AP15)))</f>
        <v>1</v>
      </c>
      <c r="L24" s="133">
        <v>12</v>
      </c>
      <c r="M24" s="28">
        <v>6120</v>
      </c>
      <c r="N24" s="32">
        <f>IF(ISBLANK(M24),0,IF(ISBLANK(L23),0,IF(N23 = "D",MAX($A$5:$A$32) + 1,AT15)))</f>
        <v>6</v>
      </c>
      <c r="O24" s="216"/>
      <c r="P24" s="252"/>
      <c r="Q24" s="254"/>
      <c r="T24" s="267"/>
      <c r="U24" s="269"/>
      <c r="V24" s="271"/>
      <c r="AF24" s="10"/>
    </row>
    <row r="25" spans="1:52" ht="15.9" customHeight="1" x14ac:dyDescent="0.25">
      <c r="A25" s="203">
        <v>11</v>
      </c>
      <c r="B25" s="247" t="str">
        <f>'Zoznam tímov a pretekárov'!A23</f>
        <v>Veľký Krtíš</v>
      </c>
      <c r="C25" s="207" t="s">
        <v>227</v>
      </c>
      <c r="D25" s="249"/>
      <c r="E25" s="81"/>
      <c r="F25" s="207" t="s">
        <v>225</v>
      </c>
      <c r="G25" s="249"/>
      <c r="H25" s="81"/>
      <c r="I25" s="207" t="s">
        <v>229</v>
      </c>
      <c r="J25" s="249"/>
      <c r="K25" s="81"/>
      <c r="L25" s="207" t="s">
        <v>231</v>
      </c>
      <c r="M25" s="249"/>
      <c r="N25" s="81"/>
      <c r="O25" s="215">
        <f>SUM(E26+H26+K26+N26)</f>
        <v>28</v>
      </c>
      <c r="P25" s="251">
        <f>SUM(D26+G26+J26+M26)</f>
        <v>27440</v>
      </c>
      <c r="Q25" s="253">
        <f>AD16</f>
        <v>6</v>
      </c>
      <c r="T25" s="266">
        <f>O25+'14 družstiev Pretek č. 1'!O25</f>
        <v>78</v>
      </c>
      <c r="U25" s="268">
        <f>P25+'14 družstiev Pretek č. 1'!P25</f>
        <v>47485</v>
      </c>
      <c r="V25" s="270">
        <f>AZ16</f>
        <v>13</v>
      </c>
      <c r="AF25" s="10"/>
    </row>
    <row r="26" spans="1:52" ht="15.9" customHeight="1" thickBot="1" x14ac:dyDescent="0.3">
      <c r="A26" s="204"/>
      <c r="B26" s="248"/>
      <c r="C26" s="133">
        <v>1</v>
      </c>
      <c r="D26" s="28">
        <v>9915</v>
      </c>
      <c r="E26" s="32">
        <f>IF(ISBLANK(D26),0,IF(ISBLANK(C25),0,IF(E25 = "D",MAX($A$5:$A$32) + 1,AH16)))</f>
        <v>7</v>
      </c>
      <c r="F26" s="27">
        <v>1</v>
      </c>
      <c r="G26" s="28">
        <v>4350</v>
      </c>
      <c r="H26" s="32">
        <f>IF(ISBLANK(G26),0,IF(ISBLANK(F25),0,IF(H25 = "D",MAX($A$5:$A$32) + 1,AL16)))</f>
        <v>7</v>
      </c>
      <c r="I26" s="27">
        <v>8</v>
      </c>
      <c r="J26" s="28">
        <v>2415</v>
      </c>
      <c r="K26" s="32">
        <f>IF(ISBLANK(J26),0,IF(ISBLANK(I25),0,IF(K25 = "D",MAX($A$5:$A$32) + 1,AP16)))</f>
        <v>13</v>
      </c>
      <c r="L26" s="85">
        <v>2</v>
      </c>
      <c r="M26" s="28">
        <v>10760</v>
      </c>
      <c r="N26" s="32">
        <f>IF(ISBLANK(M26),0,IF(ISBLANK(L25),0,IF(N25 = "D",MAX($A$5:$A$32) + 1,AT16)))</f>
        <v>1</v>
      </c>
      <c r="O26" s="216"/>
      <c r="P26" s="252"/>
      <c r="Q26" s="254"/>
      <c r="T26" s="267"/>
      <c r="U26" s="269"/>
      <c r="V26" s="271"/>
      <c r="AF26" s="10"/>
      <c r="AP26" s="21" t="s">
        <v>26</v>
      </c>
      <c r="AQ26" s="9" t="str">
        <f>IF(C5 = "D","0"," ")</f>
        <v xml:space="preserve"> </v>
      </c>
    </row>
    <row r="27" spans="1:52" ht="15.9" customHeight="1" x14ac:dyDescent="0.25">
      <c r="A27" s="203">
        <v>12</v>
      </c>
      <c r="B27" s="247" t="str">
        <f>'Zoznam tímov a pretekárov'!A25</f>
        <v xml:space="preserve">Zvolen </v>
      </c>
      <c r="C27" s="207" t="s">
        <v>233</v>
      </c>
      <c r="D27" s="249"/>
      <c r="E27" s="81"/>
      <c r="F27" s="207" t="s">
        <v>237</v>
      </c>
      <c r="G27" s="249"/>
      <c r="H27" s="81"/>
      <c r="I27" s="207" t="s">
        <v>235</v>
      </c>
      <c r="J27" s="249"/>
      <c r="K27" s="81"/>
      <c r="L27" s="207" t="s">
        <v>236</v>
      </c>
      <c r="M27" s="249"/>
      <c r="N27" s="81"/>
      <c r="O27" s="215">
        <f>SUM(E28+H28+K28+N28)</f>
        <v>15.5</v>
      </c>
      <c r="P27" s="251">
        <f>SUM(D28+G28+J28+M28)</f>
        <v>43595</v>
      </c>
      <c r="Q27" s="253">
        <f>AD17</f>
        <v>1</v>
      </c>
      <c r="T27" s="266">
        <f>O27+'14 družstiev Pretek č. 1'!O27</f>
        <v>25.5</v>
      </c>
      <c r="U27" s="268">
        <f>P27+'14 družstiev Pretek č. 1'!P27</f>
        <v>120195</v>
      </c>
      <c r="V27" s="270">
        <f>AZ17</f>
        <v>1</v>
      </c>
      <c r="AF27" s="10"/>
      <c r="AP27" s="21" t="s">
        <v>27</v>
      </c>
    </row>
    <row r="28" spans="1:52" ht="15.9" customHeight="1" thickBot="1" x14ac:dyDescent="0.3">
      <c r="A28" s="204"/>
      <c r="B28" s="248"/>
      <c r="C28" s="27">
        <v>5</v>
      </c>
      <c r="D28" s="28">
        <v>19830</v>
      </c>
      <c r="E28" s="32">
        <f>IF(ISBLANK(D28),0,IF(ISBLANK(C27),0,IF(E27 = "D",MAX($A$5:$A$32) + 1,AH17)))</f>
        <v>1</v>
      </c>
      <c r="F28" s="27">
        <v>7</v>
      </c>
      <c r="G28" s="28">
        <v>11080</v>
      </c>
      <c r="H28" s="32">
        <f>IF(ISBLANK(G28),0,IF(ISBLANK(F27),0,IF(H27 = "D",MAX($A$5:$A$32) + 1,AL17)))</f>
        <v>2</v>
      </c>
      <c r="I28" s="27">
        <v>4</v>
      </c>
      <c r="J28" s="28">
        <v>5025</v>
      </c>
      <c r="K28" s="32">
        <f>IF(ISBLANK(J28),0,IF(ISBLANK(I27),0,IF(K27 = "D",MAX($A$5:$A$32) + 1,AP17)))</f>
        <v>9.5</v>
      </c>
      <c r="L28" s="27">
        <v>5</v>
      </c>
      <c r="M28" s="28">
        <v>7660</v>
      </c>
      <c r="N28" s="32">
        <f>IF(ISBLANK(M28),0,IF(ISBLANK(L27),0,IF(N27 = "D",MAX($A$5:$A$32) + 1,AT17)))</f>
        <v>3</v>
      </c>
      <c r="O28" s="216"/>
      <c r="P28" s="252"/>
      <c r="Q28" s="254"/>
      <c r="T28" s="267"/>
      <c r="U28" s="269"/>
      <c r="V28" s="271"/>
      <c r="AF28" s="10"/>
    </row>
    <row r="29" spans="1:52" ht="15.9" customHeight="1" x14ac:dyDescent="0.25">
      <c r="A29" s="203">
        <v>13</v>
      </c>
      <c r="B29" s="247" t="str">
        <f>'Zoznam tímov a pretekárov'!A27</f>
        <v>Žilina                          Vagón klub</v>
      </c>
      <c r="C29" s="207" t="s">
        <v>243</v>
      </c>
      <c r="D29" s="249"/>
      <c r="E29" s="81"/>
      <c r="F29" s="207" t="s">
        <v>246</v>
      </c>
      <c r="G29" s="249"/>
      <c r="H29" s="81"/>
      <c r="I29" s="207" t="s">
        <v>244</v>
      </c>
      <c r="J29" s="249"/>
      <c r="K29" s="81"/>
      <c r="L29" s="207" t="s">
        <v>245</v>
      </c>
      <c r="M29" s="249"/>
      <c r="N29" s="81"/>
      <c r="O29" s="215">
        <f t="shared" ref="O29" si="20">SUM(E30+H30+K30+N30)</f>
        <v>30</v>
      </c>
      <c r="P29" s="251">
        <f t="shared" ref="P29" si="21">SUM(D30+G30+J30+M30)</f>
        <v>27870</v>
      </c>
      <c r="Q29" s="253">
        <f>AD18</f>
        <v>7</v>
      </c>
      <c r="T29" s="266">
        <f>O29+'14 družstiev Pretek č. 1'!O29</f>
        <v>51</v>
      </c>
      <c r="U29" s="268">
        <f>P29+'14 družstiev Pretek č. 1'!P29</f>
        <v>78480</v>
      </c>
      <c r="V29" s="270">
        <f>AZ18</f>
        <v>5</v>
      </c>
      <c r="AF29" s="10"/>
    </row>
    <row r="30" spans="1:52" ht="15.9" customHeight="1" thickBot="1" x14ac:dyDescent="0.3">
      <c r="A30" s="204"/>
      <c r="B30" s="248"/>
      <c r="C30" s="27">
        <v>7</v>
      </c>
      <c r="D30" s="28">
        <v>12340</v>
      </c>
      <c r="E30" s="32">
        <f>IF(ISBLANK(D30),0,IF(ISBLANK(C29),0,IF(E29 = "D",MAX($A$5:$A$32) + 1,AH18)))</f>
        <v>3</v>
      </c>
      <c r="F30" s="27">
        <v>2</v>
      </c>
      <c r="G30" s="28">
        <v>10220</v>
      </c>
      <c r="H30" s="32">
        <f>IF(ISBLANK(G30),0,IF(ISBLANK(F29),0,IF(H29 = "D",MAX($A$5:$A$32) + 1,AL18)))</f>
        <v>3</v>
      </c>
      <c r="I30" s="27">
        <v>6</v>
      </c>
      <c r="J30" s="28">
        <v>4945</v>
      </c>
      <c r="K30" s="32">
        <f>IF(ISBLANK(J30),0,IF(ISBLANK(I29),0,IF(K29 = "D",MAX($A$5:$A$32) + 1,AP18)))</f>
        <v>11</v>
      </c>
      <c r="L30" s="27">
        <v>4</v>
      </c>
      <c r="M30" s="28">
        <v>365</v>
      </c>
      <c r="N30" s="32">
        <f>IF(ISBLANK(M30),0,IF(ISBLANK(L29),0,IF(N29 = "D",MAX($A$5:$A$32) + 1,AT18)))</f>
        <v>13</v>
      </c>
      <c r="O30" s="216"/>
      <c r="P30" s="252"/>
      <c r="Q30" s="254"/>
      <c r="T30" s="267"/>
      <c r="U30" s="269"/>
      <c r="V30" s="271"/>
      <c r="AF30" s="10"/>
    </row>
    <row r="31" spans="1:52" ht="15.9" customHeight="1" x14ac:dyDescent="0.25">
      <c r="A31" s="203">
        <v>14</v>
      </c>
      <c r="B31" s="247" t="str">
        <f>'Zoznam tímov a pretekárov'!A29</f>
        <v>Bánovce nad Bebravou Drym Tim</v>
      </c>
      <c r="C31" s="207" t="s">
        <v>252</v>
      </c>
      <c r="D31" s="249"/>
      <c r="E31" s="81"/>
      <c r="F31" s="207" t="s">
        <v>294</v>
      </c>
      <c r="G31" s="249"/>
      <c r="H31" s="81"/>
      <c r="I31" s="207" t="s">
        <v>248</v>
      </c>
      <c r="J31" s="249"/>
      <c r="K31" s="81"/>
      <c r="L31" s="207" t="s">
        <v>250</v>
      </c>
      <c r="M31" s="249"/>
      <c r="N31" s="81"/>
      <c r="O31" s="215">
        <f t="shared" ref="O31" si="22">SUM(E32+H32+K32+N32)</f>
        <v>31</v>
      </c>
      <c r="P31" s="251">
        <f t="shared" ref="P31" si="23">SUM(D32+G32+J32+M32)</f>
        <v>27555</v>
      </c>
      <c r="Q31" s="253">
        <f>AD19</f>
        <v>8</v>
      </c>
      <c r="T31" s="266">
        <f>O31+'14 družstiev Pretek č. 1'!O31</f>
        <v>55</v>
      </c>
      <c r="U31" s="268">
        <f>P31+'14 družstiev Pretek č. 1'!P31</f>
        <v>70290</v>
      </c>
      <c r="V31" s="270">
        <f>AZ19</f>
        <v>6</v>
      </c>
      <c r="AF31" s="10"/>
    </row>
    <row r="32" spans="1:52" ht="15.9" customHeight="1" thickBot="1" x14ac:dyDescent="0.3">
      <c r="A32" s="204"/>
      <c r="B32" s="248"/>
      <c r="C32" s="27">
        <v>6</v>
      </c>
      <c r="D32" s="28">
        <v>8715</v>
      </c>
      <c r="E32" s="32">
        <f>IF(ISBLANK(D32),0,IF(ISBLANK(C31),0,IF(E31 = "D",MAX($A$5:$A$32) + 1,AH19)))</f>
        <v>11</v>
      </c>
      <c r="F32" s="27">
        <v>12</v>
      </c>
      <c r="G32" s="28">
        <v>3380</v>
      </c>
      <c r="H32" s="32">
        <f>IF(ISBLANK(G32),0,IF(ISBLANK(F31),0,IF(H31 = "D",MAX($A$5:$A$32) + 1,AL19)))</f>
        <v>10</v>
      </c>
      <c r="I32" s="27">
        <v>5</v>
      </c>
      <c r="J32" s="28">
        <v>11390</v>
      </c>
      <c r="K32" s="32">
        <f>IF(ISBLANK(J32),0,IF(ISBLANK(I31),0,IF(K31 = "D",MAX($A$5:$A$32) + 1,AP19)))</f>
        <v>2</v>
      </c>
      <c r="L32" s="27">
        <v>10</v>
      </c>
      <c r="M32" s="28">
        <v>4070</v>
      </c>
      <c r="N32" s="32">
        <f>IF(ISBLANK(M32),0,IF(ISBLANK(L31),0,IF(N31 = "D",MAX($A$5:$A$32) + 1,AT19)))</f>
        <v>8</v>
      </c>
      <c r="O32" s="216"/>
      <c r="P32" s="252"/>
      <c r="Q32" s="254"/>
      <c r="T32" s="267"/>
      <c r="U32" s="269"/>
      <c r="V32" s="271"/>
      <c r="AF32" s="10"/>
    </row>
    <row r="33" spans="1:32" ht="15.9" hidden="1" customHeight="1" x14ac:dyDescent="0.25">
      <c r="A33" s="203">
        <v>15</v>
      </c>
      <c r="B33" s="247" t="str">
        <f>'Zoznam tímov a pretekárov'!A31</f>
        <v>Jednotlivci I</v>
      </c>
      <c r="C33" s="207" t="s">
        <v>253</v>
      </c>
      <c r="D33" s="249"/>
      <c r="E33" s="81"/>
      <c r="F33" s="207" t="s">
        <v>254</v>
      </c>
      <c r="G33" s="249"/>
      <c r="H33" s="81"/>
      <c r="I33" s="207" t="s">
        <v>255</v>
      </c>
      <c r="J33" s="249"/>
      <c r="K33" s="81"/>
      <c r="L33" s="207" t="s">
        <v>256</v>
      </c>
      <c r="M33" s="249"/>
      <c r="N33" s="81"/>
      <c r="O33" s="215">
        <v>99</v>
      </c>
      <c r="P33" s="251">
        <v>0</v>
      </c>
      <c r="Q33" s="253">
        <v>99</v>
      </c>
      <c r="T33" s="261"/>
      <c r="U33" s="263"/>
      <c r="V33" s="264"/>
      <c r="AF33" s="10"/>
    </row>
    <row r="34" spans="1:32" ht="15.9" hidden="1" customHeight="1" thickBot="1" x14ac:dyDescent="0.3">
      <c r="A34" s="204"/>
      <c r="B34" s="248"/>
      <c r="C34" s="27">
        <v>15</v>
      </c>
      <c r="D34" s="28">
        <v>-3</v>
      </c>
      <c r="E34" s="32">
        <f>IF(ISBLANK(D34),0,IF(ISBLANK(C33),0,IF(E33 = "D",MAX($A$5:$A$32) + 1,AH20)))</f>
        <v>15</v>
      </c>
      <c r="F34" s="27">
        <v>15</v>
      </c>
      <c r="G34" s="28">
        <v>-3</v>
      </c>
      <c r="H34" s="32">
        <f>IF(ISBLANK(G34),0,IF(ISBLANK(F33),0,IF(H33 = "D",MAX($A$5:$A$32) + 1,AL20)))</f>
        <v>15</v>
      </c>
      <c r="I34" s="27">
        <v>15</v>
      </c>
      <c r="J34" s="28">
        <v>-3</v>
      </c>
      <c r="K34" s="32">
        <f>IF(ISBLANK(J34),0,IF(ISBLANK(I33),0,IF(K33 = "D",MAX($A$5:$A$32) + 1,AP20)))</f>
        <v>15</v>
      </c>
      <c r="L34" s="27">
        <v>15</v>
      </c>
      <c r="M34" s="28">
        <v>-3</v>
      </c>
      <c r="N34" s="32">
        <f>IF(ISBLANK(M34),0,IF(ISBLANK(L33),0,IF(N33 = "D",MAX($A$5:$A$32) + 1,AT20)))</f>
        <v>15</v>
      </c>
      <c r="O34" s="216"/>
      <c r="P34" s="252"/>
      <c r="Q34" s="254"/>
      <c r="T34" s="262"/>
      <c r="U34" s="263"/>
      <c r="V34" s="264"/>
      <c r="AF34" s="10"/>
    </row>
    <row r="35" spans="1:32" ht="15.6" hidden="1" customHeight="1" x14ac:dyDescent="0.3">
      <c r="A35" s="203">
        <v>16</v>
      </c>
      <c r="B35" s="247" t="str">
        <f>'Zoznam tímov a pretekárov'!A33</f>
        <v>Jednotlivci II</v>
      </c>
      <c r="C35" s="207" t="s">
        <v>258</v>
      </c>
      <c r="D35" s="249"/>
      <c r="E35" s="81"/>
      <c r="F35" s="207" t="s">
        <v>258</v>
      </c>
      <c r="G35" s="249"/>
      <c r="H35" s="81"/>
      <c r="I35" s="207" t="s">
        <v>259</v>
      </c>
      <c r="J35" s="249"/>
      <c r="K35" s="81"/>
      <c r="L35" s="207" t="s">
        <v>260</v>
      </c>
      <c r="M35" s="249"/>
      <c r="N35" s="81"/>
      <c r="O35" s="215">
        <v>99</v>
      </c>
      <c r="P35" s="251">
        <v>0</v>
      </c>
      <c r="Q35" s="253">
        <v>99</v>
      </c>
      <c r="R35" s="89"/>
      <c r="S35" s="89"/>
    </row>
    <row r="36" spans="1:32" ht="14.4" hidden="1" thickBot="1" x14ac:dyDescent="0.3">
      <c r="A36" s="204"/>
      <c r="B36" s="248"/>
      <c r="C36" s="27">
        <v>16</v>
      </c>
      <c r="D36" s="28">
        <v>-4</v>
      </c>
      <c r="E36" s="32">
        <f>IF(ISBLANK(D36),0,IF(ISBLANK(C35),0,IF(E35 = "D",MAX($A$5:$A$32) + 1,AH21)))</f>
        <v>16</v>
      </c>
      <c r="F36" s="27">
        <v>16</v>
      </c>
      <c r="G36" s="28">
        <v>-4</v>
      </c>
      <c r="H36" s="32">
        <f>IF(ISBLANK(G36),0,IF(ISBLANK(F35),0,IF(H35 = "D",MAX($A$5:$A$32) + 1,AL21)))</f>
        <v>16</v>
      </c>
      <c r="I36" s="27">
        <v>16</v>
      </c>
      <c r="J36" s="28">
        <v>-4</v>
      </c>
      <c r="K36" s="32">
        <f>IF(ISBLANK(J36),0,IF(ISBLANK(I35),0,IF(K35 = "D",MAX($A$5:$A$32) + 1,AP21)))</f>
        <v>16</v>
      </c>
      <c r="L36" s="27">
        <v>16</v>
      </c>
      <c r="M36" s="28">
        <v>-4</v>
      </c>
      <c r="N36" s="32">
        <f>IF(ISBLANK(M36),0,IF(ISBLANK(L35),0,IF(N35 = "D",MAX($A$5:$A$32) + 1,AT21)))</f>
        <v>16</v>
      </c>
      <c r="O36" s="216"/>
      <c r="P36" s="252"/>
      <c r="Q36" s="254"/>
    </row>
    <row r="37" spans="1:32" ht="13.8" hidden="1" x14ac:dyDescent="0.25">
      <c r="A37" s="203">
        <v>17</v>
      </c>
      <c r="B37" s="247" t="str">
        <f>'Zoznam tímov a pretekárov'!A35</f>
        <v>Jednotlivci III</v>
      </c>
      <c r="C37" s="207" t="s">
        <v>261</v>
      </c>
      <c r="D37" s="249"/>
      <c r="E37" s="81"/>
      <c r="F37" s="207" t="s">
        <v>262</v>
      </c>
      <c r="G37" s="249"/>
      <c r="H37" s="81"/>
      <c r="I37" s="207" t="s">
        <v>263</v>
      </c>
      <c r="J37" s="249"/>
      <c r="K37" s="81"/>
      <c r="L37" s="207" t="s">
        <v>264</v>
      </c>
      <c r="M37" s="249"/>
      <c r="N37" s="81"/>
      <c r="O37" s="215">
        <v>99</v>
      </c>
      <c r="P37" s="251">
        <v>0</v>
      </c>
      <c r="Q37" s="253">
        <v>99</v>
      </c>
    </row>
    <row r="38" spans="1:32" ht="14.4" hidden="1" thickBot="1" x14ac:dyDescent="0.3">
      <c r="A38" s="204"/>
      <c r="B38" s="248"/>
      <c r="C38" s="27">
        <v>17</v>
      </c>
      <c r="D38" s="28">
        <v>-5</v>
      </c>
      <c r="E38" s="32">
        <f>IF(ISBLANK(D38),0,IF(ISBLANK(C37),0,IF(E37 = "D",MAX($A$5:$A$32) + 1,AH22)))</f>
        <v>17</v>
      </c>
      <c r="F38" s="27">
        <v>17</v>
      </c>
      <c r="G38" s="28">
        <v>-5</v>
      </c>
      <c r="H38" s="32">
        <f>IF(ISBLANK(G38),0,IF(ISBLANK(F37),0,IF(H37 = "D",MAX($A$5:$A$32) + 1,AL22)))</f>
        <v>17</v>
      </c>
      <c r="I38" s="27">
        <v>17</v>
      </c>
      <c r="J38" s="28">
        <v>-5</v>
      </c>
      <c r="K38" s="32">
        <f>IF(ISBLANK(J38),0,IF(ISBLANK(I37),0,IF(K37 = "D",MAX($A$5:$A$32) + 1,AP22)))</f>
        <v>17</v>
      </c>
      <c r="L38" s="27">
        <v>17</v>
      </c>
      <c r="M38" s="28">
        <v>-5</v>
      </c>
      <c r="N38" s="32">
        <f>IF(ISBLANK(M38),0,IF(ISBLANK(L37),0,IF(N37 = "D",MAX($A$5:$A$32) + 1,AT22)))</f>
        <v>17</v>
      </c>
      <c r="O38" s="216"/>
      <c r="P38" s="252"/>
      <c r="Q38" s="254"/>
    </row>
    <row r="39" spans="1:32" ht="15.6" x14ac:dyDescent="0.3">
      <c r="A39" s="265" t="s">
        <v>291</v>
      </c>
      <c r="B39" s="265"/>
      <c r="C39" s="265"/>
      <c r="D39" s="265"/>
      <c r="E39" s="265"/>
      <c r="F39" s="265"/>
      <c r="G39" s="265"/>
      <c r="H39" s="265"/>
      <c r="I39" s="265"/>
      <c r="J39" s="265"/>
      <c r="K39" s="265"/>
      <c r="L39" s="265"/>
      <c r="M39" s="265"/>
      <c r="N39" s="265"/>
      <c r="O39" s="265"/>
      <c r="P39" s="265"/>
      <c r="Q39" s="265"/>
    </row>
    <row r="41" spans="1:32" x14ac:dyDescent="0.25">
      <c r="A41" s="134" t="s">
        <v>295</v>
      </c>
    </row>
  </sheetData>
  <sheetProtection selectLockedCells="1"/>
  <mergeCells count="249">
    <mergeCell ref="T29:T30"/>
    <mergeCell ref="U29:U30"/>
    <mergeCell ref="V29:V30"/>
    <mergeCell ref="C29:D29"/>
    <mergeCell ref="F29:G29"/>
    <mergeCell ref="I29:J29"/>
    <mergeCell ref="L29:M29"/>
    <mergeCell ref="A29:A30"/>
    <mergeCell ref="B29:B30"/>
    <mergeCell ref="O29:O30"/>
    <mergeCell ref="P29:P30"/>
    <mergeCell ref="Q29:Q30"/>
    <mergeCell ref="V15:V16"/>
    <mergeCell ref="T25:T26"/>
    <mergeCell ref="U25:U26"/>
    <mergeCell ref="V25:V26"/>
    <mergeCell ref="T27:T28"/>
    <mergeCell ref="U27:U28"/>
    <mergeCell ref="V27:V28"/>
    <mergeCell ref="T21:T22"/>
    <mergeCell ref="U21:U22"/>
    <mergeCell ref="V21:V22"/>
    <mergeCell ref="T23:T24"/>
    <mergeCell ref="U23:U24"/>
    <mergeCell ref="V23:V24"/>
    <mergeCell ref="AV2:AV4"/>
    <mergeCell ref="T5:T6"/>
    <mergeCell ref="U5:U6"/>
    <mergeCell ref="V5:V6"/>
    <mergeCell ref="T7:T8"/>
    <mergeCell ref="U7:U8"/>
    <mergeCell ref="V7:V8"/>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AF2:AF4"/>
    <mergeCell ref="AG2:AG4"/>
    <mergeCell ref="AH2:AH4"/>
    <mergeCell ref="T9:T10"/>
    <mergeCell ref="U9:U10"/>
    <mergeCell ref="V9:V10"/>
    <mergeCell ref="T11:T12"/>
    <mergeCell ref="Q25:Q26"/>
    <mergeCell ref="A27:A28"/>
    <mergeCell ref="B27:B28"/>
    <mergeCell ref="C27:D27"/>
    <mergeCell ref="F27:G27"/>
    <mergeCell ref="I27:J27"/>
    <mergeCell ref="L27:M27"/>
    <mergeCell ref="T17:T18"/>
    <mergeCell ref="U17:U18"/>
    <mergeCell ref="V17:V18"/>
    <mergeCell ref="T19:T20"/>
    <mergeCell ref="U19:U20"/>
    <mergeCell ref="V19:V20"/>
    <mergeCell ref="U11:U12"/>
    <mergeCell ref="V11:V12"/>
    <mergeCell ref="T13:T14"/>
    <mergeCell ref="U13:U14"/>
    <mergeCell ref="V13:V14"/>
    <mergeCell ref="T15:T16"/>
    <mergeCell ref="U15:U16"/>
    <mergeCell ref="AI2:AI4"/>
    <mergeCell ref="X2:X4"/>
    <mergeCell ref="Y2:Y4"/>
    <mergeCell ref="Z2:Z4"/>
    <mergeCell ref="AA2:AA4"/>
    <mergeCell ref="AB2:AB4"/>
    <mergeCell ref="AC2:AC4"/>
    <mergeCell ref="T1:V1"/>
    <mergeCell ref="T2:T4"/>
    <mergeCell ref="U2:U4"/>
    <mergeCell ref="V2:V4"/>
    <mergeCell ref="W2:W4"/>
    <mergeCell ref="O27:O28"/>
    <mergeCell ref="P27:P28"/>
    <mergeCell ref="Q27:Q28"/>
    <mergeCell ref="P23:P24"/>
    <mergeCell ref="Q23:Q24"/>
    <mergeCell ref="A25:A26"/>
    <mergeCell ref="B25:B26"/>
    <mergeCell ref="C25:D25"/>
    <mergeCell ref="F25:G25"/>
    <mergeCell ref="I25:J25"/>
    <mergeCell ref="L25:M25"/>
    <mergeCell ref="O25:O26"/>
    <mergeCell ref="P25:P26"/>
    <mergeCell ref="O21:O22"/>
    <mergeCell ref="P21:P22"/>
    <mergeCell ref="Q21:Q22"/>
    <mergeCell ref="A23:A24"/>
    <mergeCell ref="B23:B24"/>
    <mergeCell ref="C23:D23"/>
    <mergeCell ref="F23:G23"/>
    <mergeCell ref="I23:J23"/>
    <mergeCell ref="L23:M23"/>
    <mergeCell ref="O23:O24"/>
    <mergeCell ref="A21:A22"/>
    <mergeCell ref="B21:B22"/>
    <mergeCell ref="C21:D21"/>
    <mergeCell ref="F21:G21"/>
    <mergeCell ref="I21:J21"/>
    <mergeCell ref="L21:M21"/>
    <mergeCell ref="A19:A20"/>
    <mergeCell ref="B19:B20"/>
    <mergeCell ref="C19:D19"/>
    <mergeCell ref="F19:G19"/>
    <mergeCell ref="I19:J19"/>
    <mergeCell ref="L19:M19"/>
    <mergeCell ref="O19:O20"/>
    <mergeCell ref="P19:P20"/>
    <mergeCell ref="Q19:Q20"/>
    <mergeCell ref="A17:A18"/>
    <mergeCell ref="B17:B18"/>
    <mergeCell ref="C17:D17"/>
    <mergeCell ref="F17:G17"/>
    <mergeCell ref="I17:J17"/>
    <mergeCell ref="L17:M17"/>
    <mergeCell ref="O17:O18"/>
    <mergeCell ref="P17:P18"/>
    <mergeCell ref="Q17:Q18"/>
    <mergeCell ref="O13:O14"/>
    <mergeCell ref="P13:P14"/>
    <mergeCell ref="Q13:Q14"/>
    <mergeCell ref="A15:A16"/>
    <mergeCell ref="B15:B16"/>
    <mergeCell ref="C15:D15"/>
    <mergeCell ref="F15:G15"/>
    <mergeCell ref="I15:J15"/>
    <mergeCell ref="L15:M15"/>
    <mergeCell ref="O15:O16"/>
    <mergeCell ref="A13:A14"/>
    <mergeCell ref="B13:B14"/>
    <mergeCell ref="C13:D13"/>
    <mergeCell ref="F13:G13"/>
    <mergeCell ref="I13:J13"/>
    <mergeCell ref="L13:M13"/>
    <mergeCell ref="P15:P16"/>
    <mergeCell ref="Q15:Q16"/>
    <mergeCell ref="F9:G9"/>
    <mergeCell ref="I9:J9"/>
    <mergeCell ref="L9:M9"/>
    <mergeCell ref="O9:O10"/>
    <mergeCell ref="P9:P10"/>
    <mergeCell ref="Q9:Q10"/>
    <mergeCell ref="A11:A12"/>
    <mergeCell ref="B11:B12"/>
    <mergeCell ref="C11:D11"/>
    <mergeCell ref="F11:G11"/>
    <mergeCell ref="I11:J11"/>
    <mergeCell ref="L11:M11"/>
    <mergeCell ref="O11:O12"/>
    <mergeCell ref="P11:P12"/>
    <mergeCell ref="Q11:Q12"/>
    <mergeCell ref="AI5:AL5"/>
    <mergeCell ref="AM5:AP5"/>
    <mergeCell ref="AQ5:AT5"/>
    <mergeCell ref="A7:A8"/>
    <mergeCell ref="B7:B8"/>
    <mergeCell ref="C7:D7"/>
    <mergeCell ref="F7:G7"/>
    <mergeCell ref="I7:J7"/>
    <mergeCell ref="L7:M7"/>
    <mergeCell ref="O7:O8"/>
    <mergeCell ref="L5:M5"/>
    <mergeCell ref="O5:O6"/>
    <mergeCell ref="P5:P6"/>
    <mergeCell ref="Q5:Q6"/>
    <mergeCell ref="Y5:AD5"/>
    <mergeCell ref="AE5:AH5"/>
    <mergeCell ref="P7:P8"/>
    <mergeCell ref="Q7:Q8"/>
    <mergeCell ref="Q31:Q32"/>
    <mergeCell ref="A1:B1"/>
    <mergeCell ref="C1:Q1"/>
    <mergeCell ref="A2:A4"/>
    <mergeCell ref="B2:B4"/>
    <mergeCell ref="C2:E2"/>
    <mergeCell ref="F2:H2"/>
    <mergeCell ref="I2:K2"/>
    <mergeCell ref="L2:N2"/>
    <mergeCell ref="O2:O4"/>
    <mergeCell ref="P2:P4"/>
    <mergeCell ref="Q2:Q4"/>
    <mergeCell ref="C3:E3"/>
    <mergeCell ref="F3:H3"/>
    <mergeCell ref="I3:K3"/>
    <mergeCell ref="L3:N3"/>
    <mergeCell ref="A5:A6"/>
    <mergeCell ref="B5:B6"/>
    <mergeCell ref="C5:D5"/>
    <mergeCell ref="F5:G5"/>
    <mergeCell ref="I5:J5"/>
    <mergeCell ref="A9:A10"/>
    <mergeCell ref="B9:B10"/>
    <mergeCell ref="C9:D9"/>
    <mergeCell ref="A39:Q39"/>
    <mergeCell ref="T31:T32"/>
    <mergeCell ref="U31:U32"/>
    <mergeCell ref="V31:V32"/>
    <mergeCell ref="T33:T34"/>
    <mergeCell ref="U33:U34"/>
    <mergeCell ref="V33:V34"/>
    <mergeCell ref="A33:A34"/>
    <mergeCell ref="B33:B34"/>
    <mergeCell ref="C33:D33"/>
    <mergeCell ref="F33:G33"/>
    <mergeCell ref="I33:J33"/>
    <mergeCell ref="L33:M33"/>
    <mergeCell ref="O33:O34"/>
    <mergeCell ref="P33:P34"/>
    <mergeCell ref="Q33:Q34"/>
    <mergeCell ref="A31:A32"/>
    <mergeCell ref="B31:B32"/>
    <mergeCell ref="C31:D31"/>
    <mergeCell ref="F31:G31"/>
    <mergeCell ref="I31:J31"/>
    <mergeCell ref="L31:M31"/>
    <mergeCell ref="O31:O32"/>
    <mergeCell ref="P31:P32"/>
    <mergeCell ref="A35:A36"/>
    <mergeCell ref="B35:B36"/>
    <mergeCell ref="C35:D35"/>
    <mergeCell ref="F35:G35"/>
    <mergeCell ref="I35:J35"/>
    <mergeCell ref="L35:M35"/>
    <mergeCell ref="O35:O36"/>
    <mergeCell ref="P35:P36"/>
    <mergeCell ref="Q35:Q36"/>
    <mergeCell ref="A37:A38"/>
    <mergeCell ref="B37:B38"/>
    <mergeCell ref="C37:D37"/>
    <mergeCell ref="F37:G37"/>
    <mergeCell ref="I37:J37"/>
    <mergeCell ref="L37:M37"/>
    <mergeCell ref="O37:O38"/>
    <mergeCell ref="P37:P38"/>
    <mergeCell ref="Q37:Q38"/>
  </mergeCells>
  <conditionalFormatting sqref="H31">
    <cfRule type="containsBlanks" dxfId="589" priority="64">
      <formula>LEN(TRIM(H31))=0</formula>
    </cfRule>
  </conditionalFormatting>
  <conditionalFormatting sqref="E31">
    <cfRule type="containsBlanks" dxfId="588" priority="69">
      <formula>LEN(TRIM(E31))=0</formula>
    </cfRule>
  </conditionalFormatting>
  <conditionalFormatting sqref="C32:D32 L32:M32 K31 N31 F32:G32 I32:J32">
    <cfRule type="containsBlanks" dxfId="587" priority="73">
      <formula>LEN(TRIM(C31))=0</formula>
    </cfRule>
  </conditionalFormatting>
  <conditionalFormatting sqref="C31">
    <cfRule type="containsBlanks" dxfId="586" priority="74">
      <formula>LEN(TRIM(C31))=0</formula>
    </cfRule>
  </conditionalFormatting>
  <conditionalFormatting sqref="F31">
    <cfRule type="containsBlanks" dxfId="585" priority="75">
      <formula>LEN(TRIM(F31))=0</formula>
    </cfRule>
  </conditionalFormatting>
  <conditionalFormatting sqref="I31">
    <cfRule type="containsBlanks" dxfId="584" priority="76">
      <formula>LEN(TRIM(I31))=0</formula>
    </cfRule>
  </conditionalFormatting>
  <conditionalFormatting sqref="L31">
    <cfRule type="containsBlanks" dxfId="583" priority="77">
      <formula>LEN(TRIM(L31))=0</formula>
    </cfRule>
  </conditionalFormatting>
  <conditionalFormatting sqref="C34:D34 L34:M34 K33 N33 F34:G34 I34:J34">
    <cfRule type="containsBlanks" dxfId="582" priority="51">
      <formula>LEN(TRIM(C33))=0</formula>
    </cfRule>
  </conditionalFormatting>
  <conditionalFormatting sqref="C33">
    <cfRule type="containsBlanks" dxfId="581" priority="52">
      <formula>LEN(TRIM(C33))=0</formula>
    </cfRule>
  </conditionalFormatting>
  <conditionalFormatting sqref="F33">
    <cfRule type="containsBlanks" dxfId="580" priority="53">
      <formula>LEN(TRIM(F33))=0</formula>
    </cfRule>
  </conditionalFormatting>
  <conditionalFormatting sqref="I33">
    <cfRule type="containsBlanks" dxfId="579" priority="54">
      <formula>LEN(TRIM(I33))=0</formula>
    </cfRule>
  </conditionalFormatting>
  <conditionalFormatting sqref="L33">
    <cfRule type="containsBlanks" dxfId="578" priority="55">
      <formula>LEN(TRIM(L33))=0</formula>
    </cfRule>
  </conditionalFormatting>
  <conditionalFormatting sqref="E33">
    <cfRule type="containsBlanks" dxfId="577" priority="47">
      <formula>LEN(TRIM(E33))=0</formula>
    </cfRule>
  </conditionalFormatting>
  <conditionalFormatting sqref="H33">
    <cfRule type="containsBlanks" dxfId="576" priority="42">
      <formula>LEN(TRIM(H33))=0</formula>
    </cfRule>
  </conditionalFormatting>
  <conditionalFormatting sqref="E34">
    <cfRule type="containsBlanks" dxfId="575" priority="37">
      <formula>LEN(TRIM(E34))=0</formula>
    </cfRule>
  </conditionalFormatting>
  <conditionalFormatting sqref="H34">
    <cfRule type="containsBlanks" dxfId="574" priority="36">
      <formula>LEN(TRIM(H34))=0</formula>
    </cfRule>
  </conditionalFormatting>
  <conditionalFormatting sqref="K34">
    <cfRule type="containsBlanks" dxfId="573" priority="35">
      <formula>LEN(TRIM(K34))=0</formula>
    </cfRule>
  </conditionalFormatting>
  <conditionalFormatting sqref="N34">
    <cfRule type="containsBlanks" dxfId="572" priority="34">
      <formula>LEN(TRIM(N34))=0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8:M28 L26:M26 L24:M24 L22:M22 L20:M20 L18:M18 L16:M16 L14:M14 L10:M10 L8:M8 L12:M12 K7:K28 N7:N28 C29 C30 D30 E29 F29 H29 F30 G30 I29 K29 I30 J30 L29:M30 N29 C31:D32 E31 F31:G32 H31 I31:J32 K31 L31:M32 N31 C33:D34 E33 F33:G34 H33 I33:J34 K33 L33:M34 N33">
    <cfRule type="containsBlanks" dxfId="571" priority="148">
      <formula>LEN(TRIM(C5))=0</formula>
    </cfRule>
  </conditionalFormatting>
  <conditionalFormatting sqref="F5">
    <cfRule type="containsBlanks" dxfId="570" priority="149">
      <formula>LEN(TRIM(F5))=0</formula>
    </cfRule>
  </conditionalFormatting>
  <conditionalFormatting sqref="L5">
    <cfRule type="containsBlanks" dxfId="569" priority="150">
      <formula>LEN(TRIM(L5))=0</formula>
    </cfRule>
  </conditionalFormatting>
  <conditionalFormatting sqref="I5">
    <cfRule type="containsBlanks" dxfId="568" priority="151">
      <formula>LEN(TRIM(I5))=0</formula>
    </cfRule>
  </conditionalFormatting>
  <conditionalFormatting sqref="C7">
    <cfRule type="containsBlanks" dxfId="567" priority="152">
      <formula>LEN(TRIM(C7))=0</formula>
    </cfRule>
  </conditionalFormatting>
  <conditionalFormatting sqref="F7">
    <cfRule type="containsBlanks" dxfId="566" priority="153">
      <formula>LEN(TRIM(F7))=0</formula>
    </cfRule>
  </conditionalFormatting>
  <conditionalFormatting sqref="I7">
    <cfRule type="containsBlanks" dxfId="565" priority="154">
      <formula>LEN(TRIM(I7))=0</formula>
    </cfRule>
  </conditionalFormatting>
  <conditionalFormatting sqref="L7">
    <cfRule type="containsBlanks" dxfId="564" priority="155">
      <formula>LEN(TRIM(L7))=0</formula>
    </cfRule>
  </conditionalFormatting>
  <conditionalFormatting sqref="C9">
    <cfRule type="containsBlanks" dxfId="563" priority="156">
      <formula>LEN(TRIM(C9))=0</formula>
    </cfRule>
  </conditionalFormatting>
  <conditionalFormatting sqref="F9">
    <cfRule type="containsBlanks" dxfId="562" priority="157">
      <formula>LEN(TRIM(F9))=0</formula>
    </cfRule>
  </conditionalFormatting>
  <conditionalFormatting sqref="I9">
    <cfRule type="containsBlanks" dxfId="561" priority="158">
      <formula>LEN(TRIM(I9))=0</formula>
    </cfRule>
  </conditionalFormatting>
  <conditionalFormatting sqref="L9">
    <cfRule type="containsBlanks" dxfId="560" priority="159">
      <formula>LEN(TRIM(L9))=0</formula>
    </cfRule>
  </conditionalFormatting>
  <conditionalFormatting sqref="C11">
    <cfRule type="containsBlanks" dxfId="559" priority="160">
      <formula>LEN(TRIM(C11))=0</formula>
    </cfRule>
  </conditionalFormatting>
  <conditionalFormatting sqref="F11">
    <cfRule type="containsBlanks" dxfId="558" priority="161">
      <formula>LEN(TRIM(F11))=0</formula>
    </cfRule>
  </conditionalFormatting>
  <conditionalFormatting sqref="I11">
    <cfRule type="containsBlanks" dxfId="557" priority="162">
      <formula>LEN(TRIM(I11))=0</formula>
    </cfRule>
  </conditionalFormatting>
  <conditionalFormatting sqref="L11">
    <cfRule type="containsBlanks" dxfId="556" priority="163">
      <formula>LEN(TRIM(L11))=0</formula>
    </cfRule>
  </conditionalFormatting>
  <conditionalFormatting sqref="C13">
    <cfRule type="containsBlanks" dxfId="555" priority="164">
      <formula>LEN(TRIM(C13))=0</formula>
    </cfRule>
  </conditionalFormatting>
  <conditionalFormatting sqref="F13">
    <cfRule type="containsBlanks" dxfId="554" priority="165">
      <formula>LEN(TRIM(F13))=0</formula>
    </cfRule>
  </conditionalFormatting>
  <conditionalFormatting sqref="I13">
    <cfRule type="containsBlanks" dxfId="553" priority="166">
      <formula>LEN(TRIM(I13))=0</formula>
    </cfRule>
  </conditionalFormatting>
  <conditionalFormatting sqref="L13">
    <cfRule type="containsBlanks" dxfId="552" priority="167">
      <formula>LEN(TRIM(L13))=0</formula>
    </cfRule>
  </conditionalFormatting>
  <conditionalFormatting sqref="C15">
    <cfRule type="containsBlanks" dxfId="551" priority="168">
      <formula>LEN(TRIM(C15))=0</formula>
    </cfRule>
  </conditionalFormatting>
  <conditionalFormatting sqref="F15">
    <cfRule type="containsBlanks" dxfId="550" priority="169">
      <formula>LEN(TRIM(F15))=0</formula>
    </cfRule>
  </conditionalFormatting>
  <conditionalFormatting sqref="I15">
    <cfRule type="containsBlanks" dxfId="549" priority="170">
      <formula>LEN(TRIM(I15))=0</formula>
    </cfRule>
  </conditionalFormatting>
  <conditionalFormatting sqref="L15">
    <cfRule type="containsBlanks" dxfId="548" priority="171">
      <formula>LEN(TRIM(L15))=0</formula>
    </cfRule>
  </conditionalFormatting>
  <conditionalFormatting sqref="C17">
    <cfRule type="containsBlanks" dxfId="547" priority="172">
      <formula>LEN(TRIM(C17))=0</formula>
    </cfRule>
  </conditionalFormatting>
  <conditionalFormatting sqref="F17">
    <cfRule type="containsBlanks" dxfId="546" priority="173">
      <formula>LEN(TRIM(F17))=0</formula>
    </cfRule>
  </conditionalFormatting>
  <conditionalFormatting sqref="I17">
    <cfRule type="containsBlanks" dxfId="545" priority="174">
      <formula>LEN(TRIM(I17))=0</formula>
    </cfRule>
  </conditionalFormatting>
  <conditionalFormatting sqref="L17">
    <cfRule type="containsBlanks" dxfId="544" priority="175">
      <formula>LEN(TRIM(L17))=0</formula>
    </cfRule>
  </conditionalFormatting>
  <conditionalFormatting sqref="C19">
    <cfRule type="containsBlanks" dxfId="543" priority="176">
      <formula>LEN(TRIM(C19))=0</formula>
    </cfRule>
  </conditionalFormatting>
  <conditionalFormatting sqref="F19">
    <cfRule type="containsBlanks" dxfId="542" priority="177">
      <formula>LEN(TRIM(F19))=0</formula>
    </cfRule>
  </conditionalFormatting>
  <conditionalFormatting sqref="I19">
    <cfRule type="containsBlanks" dxfId="541" priority="178">
      <formula>LEN(TRIM(I19))=0</formula>
    </cfRule>
  </conditionalFormatting>
  <conditionalFormatting sqref="L19">
    <cfRule type="containsBlanks" dxfId="540" priority="179">
      <formula>LEN(TRIM(L19))=0</formula>
    </cfRule>
  </conditionalFormatting>
  <conditionalFormatting sqref="C21">
    <cfRule type="containsBlanks" dxfId="539" priority="180">
      <formula>LEN(TRIM(C21))=0</formula>
    </cfRule>
  </conditionalFormatting>
  <conditionalFormatting sqref="F21">
    <cfRule type="containsBlanks" dxfId="538" priority="181">
      <formula>LEN(TRIM(F21))=0</formula>
    </cfRule>
  </conditionalFormatting>
  <conditionalFormatting sqref="I21">
    <cfRule type="containsBlanks" dxfId="537" priority="182">
      <formula>LEN(TRIM(I21))=0</formula>
    </cfRule>
  </conditionalFormatting>
  <conditionalFormatting sqref="L21">
    <cfRule type="containsBlanks" dxfId="536" priority="183">
      <formula>LEN(TRIM(L21))=0</formula>
    </cfRule>
  </conditionalFormatting>
  <conditionalFormatting sqref="C23">
    <cfRule type="containsBlanks" dxfId="535" priority="184">
      <formula>LEN(TRIM(C23))=0</formula>
    </cfRule>
  </conditionalFormatting>
  <conditionalFormatting sqref="F23">
    <cfRule type="containsBlanks" dxfId="534" priority="185">
      <formula>LEN(TRIM(F23))=0</formula>
    </cfRule>
  </conditionalFormatting>
  <conditionalFormatting sqref="I23">
    <cfRule type="containsBlanks" dxfId="533" priority="186">
      <formula>LEN(TRIM(I23))=0</formula>
    </cfRule>
  </conditionalFormatting>
  <conditionalFormatting sqref="L23">
    <cfRule type="containsBlanks" dxfId="532" priority="187">
      <formula>LEN(TRIM(L23))=0</formula>
    </cfRule>
  </conditionalFormatting>
  <conditionalFormatting sqref="C25">
    <cfRule type="containsBlanks" dxfId="531" priority="188">
      <formula>LEN(TRIM(C25))=0</formula>
    </cfRule>
  </conditionalFormatting>
  <conditionalFormatting sqref="F25">
    <cfRule type="containsBlanks" dxfId="530" priority="189">
      <formula>LEN(TRIM(F25))=0</formula>
    </cfRule>
  </conditionalFormatting>
  <conditionalFormatting sqref="I25">
    <cfRule type="containsBlanks" dxfId="529" priority="190">
      <formula>LEN(TRIM(I25))=0</formula>
    </cfRule>
  </conditionalFormatting>
  <conditionalFormatting sqref="L25">
    <cfRule type="containsBlanks" dxfId="528" priority="191">
      <formula>LEN(TRIM(L25))=0</formula>
    </cfRule>
  </conditionalFormatting>
  <conditionalFormatting sqref="C27">
    <cfRule type="containsBlanks" dxfId="527" priority="192">
      <formula>LEN(TRIM(C27))=0</formula>
    </cfRule>
  </conditionalFormatting>
  <conditionalFormatting sqref="F27">
    <cfRule type="containsBlanks" dxfId="526" priority="193">
      <formula>LEN(TRIM(F27))=0</formula>
    </cfRule>
  </conditionalFormatting>
  <conditionalFormatting sqref="I27">
    <cfRule type="containsBlanks" dxfId="525" priority="194">
      <formula>LEN(TRIM(I27))=0</formula>
    </cfRule>
  </conditionalFormatting>
  <conditionalFormatting sqref="L27">
    <cfRule type="containsBlanks" dxfId="524" priority="195">
      <formula>LEN(TRIM(L27))=0</formula>
    </cfRule>
  </conditionalFormatting>
  <conditionalFormatting sqref="C30:D30 L30:M30 K29 N29 F30:G30 I30:J30">
    <cfRule type="containsBlanks" dxfId="523" priority="139">
      <formula>LEN(TRIM(C29))=0</formula>
    </cfRule>
  </conditionalFormatting>
  <conditionalFormatting sqref="C29">
    <cfRule type="containsBlanks" dxfId="522" priority="140">
      <formula>LEN(TRIM(C29))=0</formula>
    </cfRule>
  </conditionalFormatting>
  <conditionalFormatting sqref="F29">
    <cfRule type="containsBlanks" dxfId="521" priority="141">
      <formula>LEN(TRIM(F29))=0</formula>
    </cfRule>
  </conditionalFormatting>
  <conditionalFormatting sqref="I29">
    <cfRule type="containsBlanks" dxfId="520" priority="142">
      <formula>LEN(TRIM(I29))=0</formula>
    </cfRule>
  </conditionalFormatting>
  <conditionalFormatting sqref="L29">
    <cfRule type="containsBlanks" dxfId="519" priority="143">
      <formula>LEN(TRIM(L29))=0</formula>
    </cfRule>
  </conditionalFormatting>
  <conditionalFormatting sqref="E29">
    <cfRule type="containsBlanks" dxfId="518" priority="135">
      <formula>LEN(TRIM(E29))=0</formula>
    </cfRule>
  </conditionalFormatting>
  <conditionalFormatting sqref="H29">
    <cfRule type="containsBlanks" dxfId="517" priority="130">
      <formula>LEN(TRIM(H29))=0</formula>
    </cfRule>
  </conditionalFormatting>
  <conditionalFormatting sqref="E30">
    <cfRule type="containsBlanks" dxfId="516" priority="125">
      <formula>LEN(TRIM(E30))=0</formula>
    </cfRule>
  </conditionalFormatting>
  <conditionalFormatting sqref="H30">
    <cfRule type="containsBlanks" dxfId="515" priority="124">
      <formula>LEN(TRIM(H30))=0</formula>
    </cfRule>
  </conditionalFormatting>
  <conditionalFormatting sqref="K30">
    <cfRule type="containsBlanks" dxfId="514" priority="123">
      <formula>LEN(TRIM(K30))=0</formula>
    </cfRule>
  </conditionalFormatting>
  <conditionalFormatting sqref="N30">
    <cfRule type="containsBlanks" dxfId="513" priority="122">
      <formula>LEN(TRIM(N30))=0</formula>
    </cfRule>
  </conditionalFormatting>
  <conditionalFormatting sqref="E32">
    <cfRule type="containsBlanks" dxfId="512" priority="59">
      <formula>LEN(TRIM(E32))=0</formula>
    </cfRule>
  </conditionalFormatting>
  <conditionalFormatting sqref="H32">
    <cfRule type="containsBlanks" dxfId="511" priority="58">
      <formula>LEN(TRIM(H32))=0</formula>
    </cfRule>
  </conditionalFormatting>
  <conditionalFormatting sqref="N32">
    <cfRule type="containsBlanks" dxfId="510" priority="56">
      <formula>LEN(TRIM(N32))=0</formula>
    </cfRule>
  </conditionalFormatting>
  <conditionalFormatting sqref="K32">
    <cfRule type="containsBlanks" dxfId="509" priority="33">
      <formula>LEN(TRIM(K32))=0</formula>
    </cfRule>
  </conditionalFormatting>
  <conditionalFormatting sqref="C36:D36 L36:M36 K35 N35 F36:G36 I36:J36">
    <cfRule type="containsBlanks" dxfId="508" priority="23">
      <formula>LEN(TRIM(C35))=0</formula>
    </cfRule>
  </conditionalFormatting>
  <conditionalFormatting sqref="C35">
    <cfRule type="containsBlanks" dxfId="507" priority="24">
      <formula>LEN(TRIM(C35))=0</formula>
    </cfRule>
  </conditionalFormatting>
  <conditionalFormatting sqref="F35">
    <cfRule type="containsBlanks" dxfId="506" priority="25">
      <formula>LEN(TRIM(F35))=0</formula>
    </cfRule>
  </conditionalFormatting>
  <conditionalFormatting sqref="I35">
    <cfRule type="containsBlanks" dxfId="505" priority="26">
      <formula>LEN(TRIM(I35))=0</formula>
    </cfRule>
  </conditionalFormatting>
  <conditionalFormatting sqref="L35">
    <cfRule type="containsBlanks" dxfId="504" priority="27">
      <formula>LEN(TRIM(L35))=0</formula>
    </cfRule>
  </conditionalFormatting>
  <conditionalFormatting sqref="E35">
    <cfRule type="containsBlanks" dxfId="503" priority="22">
      <formula>LEN(TRIM(E35))=0</formula>
    </cfRule>
  </conditionalFormatting>
  <conditionalFormatting sqref="H35">
    <cfRule type="containsBlanks" dxfId="502" priority="21">
      <formula>LEN(TRIM(H35))=0</formula>
    </cfRule>
  </conditionalFormatting>
  <conditionalFormatting sqref="E36">
    <cfRule type="containsBlanks" dxfId="501" priority="20">
      <formula>LEN(TRIM(E36))=0</formula>
    </cfRule>
  </conditionalFormatting>
  <conditionalFormatting sqref="H36">
    <cfRule type="containsBlanks" dxfId="500" priority="19">
      <formula>LEN(TRIM(H36))=0</formula>
    </cfRule>
  </conditionalFormatting>
  <conditionalFormatting sqref="K36">
    <cfRule type="containsBlanks" dxfId="499" priority="18">
      <formula>LEN(TRIM(K36))=0</formula>
    </cfRule>
  </conditionalFormatting>
  <conditionalFormatting sqref="N36">
    <cfRule type="containsBlanks" dxfId="498" priority="17">
      <formula>LEN(TRIM(N36))=0</formula>
    </cfRule>
  </conditionalFormatting>
  <conditionalFormatting sqref="C35:D36 E35 F35:G36 H35 I35:J36 K35 L35:M36 N35">
    <cfRule type="containsBlanks" dxfId="497" priority="28">
      <formula>LEN(TRIM(C35))=0</formula>
    </cfRule>
  </conditionalFormatting>
  <conditionalFormatting sqref="C38:D38 L38:M38 K37 N37 F38:G38 I38:J38">
    <cfRule type="containsBlanks" dxfId="496" priority="7">
      <formula>LEN(TRIM(C37))=0</formula>
    </cfRule>
  </conditionalFormatting>
  <conditionalFormatting sqref="C37">
    <cfRule type="containsBlanks" dxfId="495" priority="8">
      <formula>LEN(TRIM(C37))=0</formula>
    </cfRule>
  </conditionalFormatting>
  <conditionalFormatting sqref="F37">
    <cfRule type="containsBlanks" dxfId="494" priority="9">
      <formula>LEN(TRIM(F37))=0</formula>
    </cfRule>
  </conditionalFormatting>
  <conditionalFormatting sqref="I37">
    <cfRule type="containsBlanks" dxfId="493" priority="10">
      <formula>LEN(TRIM(I37))=0</formula>
    </cfRule>
  </conditionalFormatting>
  <conditionalFormatting sqref="L37">
    <cfRule type="containsBlanks" dxfId="492" priority="11">
      <formula>LEN(TRIM(L37))=0</formula>
    </cfRule>
  </conditionalFormatting>
  <conditionalFormatting sqref="E37">
    <cfRule type="containsBlanks" dxfId="491" priority="6">
      <formula>LEN(TRIM(E37))=0</formula>
    </cfRule>
  </conditionalFormatting>
  <conditionalFormatting sqref="H37">
    <cfRule type="containsBlanks" dxfId="490" priority="5">
      <formula>LEN(TRIM(H37))=0</formula>
    </cfRule>
  </conditionalFormatting>
  <conditionalFormatting sqref="E38">
    <cfRule type="containsBlanks" dxfId="489" priority="4">
      <formula>LEN(TRIM(E38))=0</formula>
    </cfRule>
  </conditionalFormatting>
  <conditionalFormatting sqref="H38">
    <cfRule type="containsBlanks" dxfId="488" priority="3">
      <formula>LEN(TRIM(H38))=0</formula>
    </cfRule>
  </conditionalFormatting>
  <conditionalFormatting sqref="K38">
    <cfRule type="containsBlanks" dxfId="487" priority="2">
      <formula>LEN(TRIM(K38))=0</formula>
    </cfRule>
  </conditionalFormatting>
  <conditionalFormatting sqref="N38">
    <cfRule type="containsBlanks" dxfId="486" priority="1">
      <formula>LEN(TRIM(N38))=0</formula>
    </cfRule>
  </conditionalFormatting>
  <conditionalFormatting sqref="C37:D38 E37 F37:G38 H37 I37:J38 K37 L37:M38 N37">
    <cfRule type="containsBlanks" dxfId="485" priority="12">
      <formula>LEN(TRIM(C37))=0</formula>
    </cfRule>
  </conditionalFormatting>
  <conditionalFormatting sqref="AQ26">
    <cfRule type="containsBlanks" dxfId="484" priority="691">
      <formula>LEN(TRIM(#REF!))=0</formula>
    </cfRule>
  </conditionalFormatting>
  <printOptions horizontalCentered="1" verticalCentered="1"/>
  <pageMargins left="0.19685039370078741" right="0.19685039370078741" top="0.19685039370078741" bottom="0.19685039370078741" header="0.31496062992125984" footer="0.31496062992125984"/>
  <pageSetup paperSize="9" scale="76" orientation="landscape" r:id="rId1"/>
  <headerFooter alignWithMargins="0"/>
  <colBreaks count="1" manualBreakCount="1">
    <brk id="22" max="38" man="1"/>
  </colBreaks>
  <extLst>
    <ext xmlns:x14="http://schemas.microsoft.com/office/spreadsheetml/2009/9/main" uri="{78C0D931-6437-407d-A8EE-F0AAD7539E65}">
      <x14:conditionalFormattings>
        <x14:conditionalFormatting xmlns:xm="http://schemas.microsoft.com/office/excel/2006/main">
          <x14:cfRule type="cellIs" priority="742" operator="equal" id="{D8B4C9E9-65DB-4297-9681-0A216DF1FF0B}">
            <xm:f>'Zoznam tímov a pretekárov'!$B$38</xm:f>
            <x14:dxf>
              <fill>
                <patternFill>
                  <bgColor rgb="FFFFFF00"/>
                </patternFill>
              </fill>
            </x14:dxf>
          </x14:cfRule>
          <x14:cfRule type="cellIs" priority="743" operator="equal" id="{1A90E836-0E44-4C8D-8BA8-55968CAEEB2F}">
            <xm:f>'Zoznam tímov a pretekárov'!$B$37</xm:f>
            <x14:dxf>
              <fill>
                <patternFill>
                  <bgColor theme="3" tint="0.59996337778862885"/>
                </patternFill>
              </fill>
            </x14:dxf>
          </x14:cfRule>
          <x14:cfRule type="cellIs" priority="744" operator="equal" id="{AF575206-7779-4BD6-AB87-E510B0D08B40}">
            <xm:f>'Zoznam tímov a pretekárov'!$B$40</xm:f>
            <x14:dxf>
              <font>
                <strike val="0"/>
              </font>
              <fill>
                <patternFill patternType="none">
                  <bgColor auto="1"/>
                </patternFill>
              </fill>
            </x14:dxf>
          </x14:cfRule>
          <xm:sqref>K33 N33 E33 H33 E5 H5 K5 N5 E7 E9 E11 E13 E15 E17 E19 E21 E23 E25 E27 H7 H9 H11 H13 H15 H17 H19 H21 H23 H25 H27 K7 K9 K11 K13 K15 K17 K19 K21 K23 K25 K27 N7 N9 N11 N13 N15 N17 N19 N21 N23 N25 N27 K29 N29 E29 H29 K31 N31 E31 H31</xm:sqref>
        </x14:conditionalFormatting>
        <x14:conditionalFormatting xmlns:xm="http://schemas.microsoft.com/office/excel/2006/main">
          <x14:cfRule type="cellIs" priority="751" operator="equal" id="{419B5C35-D8A6-4CCB-977B-4D1093E245CF}">
            <xm:f>'Zoznam tímov a pretekárov'!$B$39</xm:f>
            <x14:dxf>
              <fill>
                <patternFill>
                  <bgColor rgb="FFFF0000"/>
                </patternFill>
              </fill>
            </x14:dxf>
          </x14:cfRule>
          <xm:sqref>E33 H33 E5 E7 E9 E11 E13 E15 E17 E19 E21 E23 E25 E27 E29 H29 E31 H31</xm:sqref>
        </x14:conditionalFormatting>
        <x14:conditionalFormatting xmlns:xm="http://schemas.microsoft.com/office/excel/2006/main">
          <x14:cfRule type="cellIs" priority="29" operator="equal" id="{145F3790-433F-48C0-9D2F-080AAAE8697A}">
            <xm:f>'Zoznam tímov a pretekárov'!$B$38</xm:f>
            <x14:dxf>
              <fill>
                <patternFill>
                  <bgColor rgb="FFFFFF00"/>
                </patternFill>
              </fill>
            </x14:dxf>
          </x14:cfRule>
          <x14:cfRule type="cellIs" priority="30" operator="equal" id="{6672B3F7-6CD4-46F2-842A-BA76F081777B}">
            <xm:f>'Zoznam tímov a pretekárov'!$B$37</xm:f>
            <x14:dxf>
              <fill>
                <patternFill>
                  <bgColor theme="3" tint="0.59996337778862885"/>
                </patternFill>
              </fill>
            </x14:dxf>
          </x14:cfRule>
          <x14:cfRule type="cellIs" priority="31" operator="equal" id="{0B184689-E0DB-4FEC-82DA-FBAFE44903B2}">
            <xm:f>'Zoznam tímov a pretekárov'!$B$40</xm:f>
            <x14:dxf>
              <font>
                <strike val="0"/>
              </font>
              <fill>
                <patternFill patternType="none">
                  <bgColor auto="1"/>
                </patternFill>
              </fill>
            </x14:dxf>
          </x14:cfRule>
          <xm:sqref>K35 N35 E35 H35</xm:sqref>
        </x14:conditionalFormatting>
        <x14:conditionalFormatting xmlns:xm="http://schemas.microsoft.com/office/excel/2006/main">
          <x14:cfRule type="cellIs" priority="32" operator="equal" id="{B6648863-2A0C-43BB-9A98-64BFA15064A7}">
            <xm:f>'Zoznam tímov a pretekárov'!$B$39</xm:f>
            <x14:dxf>
              <fill>
                <patternFill>
                  <bgColor rgb="FFFF0000"/>
                </patternFill>
              </fill>
            </x14:dxf>
          </x14:cfRule>
          <xm:sqref>E35 H35</xm:sqref>
        </x14:conditionalFormatting>
        <x14:conditionalFormatting xmlns:xm="http://schemas.microsoft.com/office/excel/2006/main">
          <x14:cfRule type="cellIs" priority="13" operator="equal" id="{22003B6A-223B-41D6-81E1-0D906DB46D33}">
            <xm:f>'Zoznam tímov a pretekárov'!$B$38</xm:f>
            <x14:dxf>
              <fill>
                <patternFill>
                  <bgColor rgb="FFFFFF00"/>
                </patternFill>
              </fill>
            </x14:dxf>
          </x14:cfRule>
          <x14:cfRule type="cellIs" priority="14" operator="equal" id="{E882459A-A8DB-479B-820A-BB805446FC55}">
            <xm:f>'Zoznam tímov a pretekárov'!$B$37</xm:f>
            <x14:dxf>
              <fill>
                <patternFill>
                  <bgColor theme="3" tint="0.59996337778862885"/>
                </patternFill>
              </fill>
            </x14:dxf>
          </x14:cfRule>
          <x14:cfRule type="cellIs" priority="15" operator="equal" id="{B87EBDC6-B0BB-4A94-97C5-233AE66A58D6}">
            <xm:f>'Zoznam tímov a pretekárov'!$B$40</xm:f>
            <x14:dxf>
              <font>
                <strike val="0"/>
              </font>
              <fill>
                <patternFill patternType="none">
                  <bgColor auto="1"/>
                </patternFill>
              </fill>
            </x14:dxf>
          </x14:cfRule>
          <xm:sqref>K37 N37 E37 H37</xm:sqref>
        </x14:conditionalFormatting>
        <x14:conditionalFormatting xmlns:xm="http://schemas.microsoft.com/office/excel/2006/main">
          <x14:cfRule type="cellIs" priority="16" operator="equal" id="{32C7BA1A-2D1F-41CE-8B5F-7E8AF35BAF08}">
            <xm:f>'Zoznam tímov a pretekárov'!$B$39</xm:f>
            <x14:dxf>
              <fill>
                <patternFill>
                  <bgColor rgb="FFFF0000"/>
                </patternFill>
              </fill>
            </x14:dxf>
          </x14:cfRule>
          <xm:sqref>E37 H37</xm:sqref>
        </x14:conditionalFormatting>
      </x14:conditionalFormattings>
    </ext>
    <ext xmlns:x14="http://schemas.microsoft.com/office/spreadsheetml/2009/9/main" uri="{CCE6A557-97BC-4b89-ADB6-D9C93CAAB3DF}">
      <x14:dataValidations xmlns:xm="http://schemas.microsoft.com/office/excel/2006/main" count="20">
        <x14:dataValidation type="list" allowBlank="1" showInputMessage="1" showErrorMessage="1" xr:uid="{00000000-0002-0000-0600-000000000000}">
          <x14:formula1>
            <xm:f>'Zoznam tímov a pretekárov'!$B$5:$I$5</xm:f>
          </x14:formula1>
          <xm:sqref>L7:M7 I7:J7 C7:D7 F7:G7</xm:sqref>
        </x14:dataValidation>
        <x14:dataValidation type="list" allowBlank="1" showInputMessage="1" showErrorMessage="1" xr:uid="{00000000-0002-0000-0600-000001000000}">
          <x14:formula1>
            <xm:f>'Zoznam tímov a pretekárov'!$B$3:$I$3</xm:f>
          </x14:formula1>
          <xm:sqref>L5:M5 F5:G5 I5:J5 C5</xm:sqref>
        </x14:dataValidation>
        <x14:dataValidation type="list" allowBlank="1" showInputMessage="1" showErrorMessage="1" xr:uid="{00000000-0002-0000-0600-000002000000}">
          <x14:formula1>
            <xm:f>'Zoznam tímov a pretekárov'!$B$25:$I$25</xm:f>
          </x14:formula1>
          <xm:sqref>L27:M27 I27:J27 C27:D27 F27:G27</xm:sqref>
        </x14:dataValidation>
        <x14:dataValidation type="list" allowBlank="1" showInputMessage="1" showErrorMessage="1" xr:uid="{00000000-0002-0000-0600-000003000000}">
          <x14:formula1>
            <xm:f>'Zoznam tímov a pretekárov'!$B$23:$I$23</xm:f>
          </x14:formula1>
          <xm:sqref>C25:D25 F25:G25 I25:J25 L25:M25</xm:sqref>
        </x14:dataValidation>
        <x14:dataValidation type="list" allowBlank="1" showInputMessage="1" showErrorMessage="1" xr:uid="{00000000-0002-0000-0600-000004000000}">
          <x14:formula1>
            <xm:f>'Zoznam tímov a pretekárov'!$B$21:$I$21</xm:f>
          </x14:formula1>
          <xm:sqref>L23:M23 I23:J23 C23:D23 F23:G23</xm:sqref>
        </x14:dataValidation>
        <x14:dataValidation type="list" allowBlank="1" showInputMessage="1" showErrorMessage="1" xr:uid="{00000000-0002-0000-0600-000005000000}">
          <x14:formula1>
            <xm:f>'Zoznam tímov a pretekárov'!$B$19:$I$19</xm:f>
          </x14:formula1>
          <xm:sqref>C21:D21 F21:G21 I21:J21 L21:M21</xm:sqref>
        </x14:dataValidation>
        <x14:dataValidation type="list" allowBlank="1" showInputMessage="1" showErrorMessage="1" xr:uid="{00000000-0002-0000-0600-000006000000}">
          <x14:formula1>
            <xm:f>'Zoznam tímov a pretekárov'!$B$17:$I$17</xm:f>
          </x14:formula1>
          <xm:sqref>L19:M19 I19:J19 C19:D19 F19:G19</xm:sqref>
        </x14:dataValidation>
        <x14:dataValidation type="list" allowBlank="1" showInputMessage="1" showErrorMessage="1" xr:uid="{00000000-0002-0000-0600-000007000000}">
          <x14:formula1>
            <xm:f>'Zoznam tímov a pretekárov'!$B$15:$I$15</xm:f>
          </x14:formula1>
          <xm:sqref>C17:D17 F17:G17 I17:J17 L17:M17</xm:sqref>
        </x14:dataValidation>
        <x14:dataValidation type="list" allowBlank="1" showInputMessage="1" showErrorMessage="1" xr:uid="{00000000-0002-0000-0600-000008000000}">
          <x14:formula1>
            <xm:f>'Zoznam tímov a pretekárov'!$B$13:$I$13</xm:f>
          </x14:formula1>
          <xm:sqref>L15:M15 I15:J15 C15:D15 F15:G15</xm:sqref>
        </x14:dataValidation>
        <x14:dataValidation type="list" showInputMessage="1" showErrorMessage="1" xr:uid="{00000000-0002-0000-0600-000009000000}">
          <x14:formula1>
            <xm:f>'Zoznam tímov a pretekárov'!$B$11:$I$11</xm:f>
          </x14:formula1>
          <xm:sqref>C13:D13 F13:G13 I13:J13 L13:M13</xm:sqref>
        </x14:dataValidation>
        <x14:dataValidation type="list" allowBlank="1" showInputMessage="1" showErrorMessage="1" xr:uid="{00000000-0002-0000-0600-00000A000000}">
          <x14:formula1>
            <xm:f>'Zoznam tímov a pretekárov'!$B$9:$I$9</xm:f>
          </x14:formula1>
          <xm:sqref>L11:M11 I11:J11 C11:D11 F11:G11</xm:sqref>
        </x14:dataValidation>
        <x14:dataValidation type="list" allowBlank="1" showInputMessage="1" showErrorMessage="1" xr:uid="{00000000-0002-0000-0600-00000B000000}">
          <x14:formula1>
            <xm:f>'Zoznam tímov a pretekárov'!$B$7:$I$7</xm:f>
          </x14:formula1>
          <xm:sqref>C9:D9 F9:G9 I9:J9 L9:M9</xm:sqref>
        </x14:dataValidation>
        <x14:dataValidation type="list" allowBlank="1" showInputMessage="1" showErrorMessage="1" xr:uid="{00000000-0002-0000-0600-00000C000000}">
          <x14:formula1>
            <xm:f>'Zoznam tímov a pretekárov'!$B$27:$I$27</xm:f>
          </x14:formula1>
          <xm:sqref>C29:D29 F29:G29 I29:J29 L29:M29</xm:sqref>
        </x14:dataValidation>
        <x14:dataValidation type="list" allowBlank="1" showInputMessage="1" showErrorMessage="1" xr:uid="{00000000-0002-0000-0600-00000D000000}">
          <x14:formula1>
            <xm:f>'Zoznam tímov a pretekárov'!$B$37:$B$40</xm:f>
          </x14:formula1>
          <xm:sqref>E5 E33 E31 E29 N27 N25 N23 N21 N19 N17 N15 N13 N11 N9 N7 K27 K25 H27 E27 K23 K21 E25 H25 K19 K17 H23 E23 H21 E21 E19 H19 K15 K13 H17 E17 E15 H15 E13 H13 K11 K9 H11 E11 E9 H9 E7 H7 K7 N5 K5 H5 E35 E37</xm:sqref>
        </x14:dataValidation>
        <x14:dataValidation type="list" allowBlank="1" showInputMessage="1" showErrorMessage="1" xr:uid="{00000000-0002-0000-0600-00000E000000}">
          <x14:formula1>
            <xm:f>'Zoznam tímov a pretekárov'!$B$29:$I$29</xm:f>
          </x14:formula1>
          <xm:sqref>C31:D31 F31:G31 I31:J31 L31:M31</xm:sqref>
        </x14:dataValidation>
        <x14:dataValidation type="list" allowBlank="1" showInputMessage="1" showErrorMessage="1" xr:uid="{00000000-0002-0000-0600-00000F000000}">
          <x14:formula1>
            <xm:f>'Zoznam tímov a pretekárov'!$B$31:$I$31</xm:f>
          </x14:formula1>
          <xm:sqref>C33:D33 F33:G33 I33:J33 L33:M33</xm:sqref>
        </x14:dataValidation>
        <x14:dataValidation type="list" allowBlank="1" showInputMessage="1" showErrorMessage="1" xr:uid="{00000000-0002-0000-0600-000010000000}">
          <x14:formula1>
            <xm:f>'Zoznam tímov a pretekárov'!$B$33:$I$33</xm:f>
          </x14:formula1>
          <xm:sqref>C35:D35 F35:G35 I35:J35 L35:M35</xm:sqref>
        </x14:dataValidation>
        <x14:dataValidation type="list" allowBlank="1" showInputMessage="1" showErrorMessage="1" xr:uid="{00000000-0002-0000-0600-000011000000}">
          <x14:formula1>
            <xm:f>'Zoznam tímov a pretekárov'!$B$35:$I$35</xm:f>
          </x14:formula1>
          <xm:sqref>L37:M37 I37:J37 F37:G37 C37:D37</xm:sqref>
        </x14:dataValidation>
        <x14:dataValidation type="list" allowBlank="1" showInputMessage="1" showErrorMessage="1" xr:uid="{00000000-0002-0000-0600-000012000000}">
          <x14:formula1>
            <xm:f>'Zoznam tímov a pretekárov'!XEZ$33:XEZ$36</xm:f>
          </x14:formula1>
          <xm:sqref>H29 H37 K37 H35 K35 K29 H31 K31 H33 K33</xm:sqref>
        </x14:dataValidation>
        <x14:dataValidation type="list" allowBlank="1" showInputMessage="1" showErrorMessage="1" xr:uid="{00000000-0002-0000-0600-000013000000}">
          <x14:formula1>
            <xm:f>'Zoznam tímov a pretekárov'!B$37:B$40</xm:f>
          </x14:formula1>
          <xm:sqref>N29 N37 N35 N31 N33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AZ39"/>
  <sheetViews>
    <sheetView showGridLines="0" zoomScale="85" zoomScaleNormal="85" workbookViewId="0">
      <selection activeCell="L18" sqref="L18"/>
    </sheetView>
  </sheetViews>
  <sheetFormatPr defaultRowHeight="13.2" x14ac:dyDescent="0.25"/>
  <cols>
    <col min="1" max="1" width="5" style="8" customWidth="1"/>
    <col min="2" max="2" width="22.88671875" style="8" customWidth="1"/>
    <col min="3" max="3" width="5.6640625" style="8" customWidth="1"/>
    <col min="4" max="4" width="9.6640625" style="8" customWidth="1"/>
    <col min="5" max="5" width="5.33203125" style="8" customWidth="1"/>
    <col min="6" max="6" width="5.6640625" style="8" customWidth="1"/>
    <col min="7" max="7" width="9.6640625" style="8" customWidth="1"/>
    <col min="8" max="9" width="5.6640625" style="8" customWidth="1"/>
    <col min="10" max="10" width="9.6640625" style="8" customWidth="1"/>
    <col min="11" max="12" width="5.6640625" style="8" customWidth="1"/>
    <col min="13" max="13" width="9.6640625" style="8" customWidth="1"/>
    <col min="14" max="14" width="5.6640625" style="8" customWidth="1"/>
    <col min="15" max="15" width="9.33203125" style="8" customWidth="1"/>
    <col min="16" max="16" width="9.6640625" customWidth="1"/>
    <col min="17" max="17" width="6.109375" customWidth="1"/>
    <col min="18" max="18" width="2.6640625" customWidth="1"/>
    <col min="19" max="19" width="4.5546875" customWidth="1"/>
    <col min="20" max="20" width="15.109375" customWidth="1"/>
    <col min="21" max="21" width="15.5546875" customWidth="1"/>
    <col min="22" max="22" width="11.109375" customWidth="1"/>
    <col min="23" max="23" width="8.44140625" customWidth="1"/>
    <col min="24" max="24" width="9.109375" customWidth="1"/>
    <col min="25" max="25" width="9.33203125" customWidth="1"/>
    <col min="26" max="26" width="11.44140625" customWidth="1"/>
    <col min="27" max="27" width="9.33203125" customWidth="1"/>
    <col min="28" max="29" width="11.44140625" customWidth="1"/>
    <col min="30" max="30" width="11.6640625" customWidth="1"/>
    <col min="31" max="31" width="9.109375" customWidth="1"/>
    <col min="32" max="32" width="11.44140625" customWidth="1"/>
    <col min="33" max="33" width="9.33203125" customWidth="1"/>
    <col min="34" max="34" width="11.6640625" customWidth="1"/>
    <col min="35" max="37" width="9.109375" customWidth="1"/>
    <col min="38" max="38" width="5" customWidth="1"/>
    <col min="39" max="44" width="9.109375" customWidth="1"/>
    <col min="45" max="45" width="5.6640625" customWidth="1"/>
    <col min="46" max="46" width="9" customWidth="1"/>
    <col min="47" max="47" width="5.109375" customWidth="1"/>
    <col min="48" max="48" width="6.6640625" customWidth="1"/>
    <col min="49" max="49" width="4.44140625" customWidth="1"/>
    <col min="50" max="50" width="5.44140625" customWidth="1"/>
    <col min="51" max="51" width="8" customWidth="1"/>
    <col min="52" max="52" width="9.109375" customWidth="1"/>
    <col min="53" max="53" width="10.6640625" customWidth="1"/>
    <col min="54" max="54" width="9.109375" customWidth="1"/>
  </cols>
  <sheetData>
    <row r="1" spans="1:52" ht="18.75" customHeight="1" thickBot="1" x14ac:dyDescent="0.45">
      <c r="A1" s="242" t="s">
        <v>142</v>
      </c>
      <c r="B1" s="243"/>
      <c r="C1" s="244" t="s">
        <v>296</v>
      </c>
      <c r="D1" s="244"/>
      <c r="E1" s="244"/>
      <c r="F1" s="244"/>
      <c r="G1" s="244"/>
      <c r="H1" s="244"/>
      <c r="I1" s="244"/>
      <c r="J1" s="244"/>
      <c r="K1" s="244"/>
      <c r="L1" s="244"/>
      <c r="M1" s="244"/>
      <c r="N1" s="244"/>
      <c r="O1" s="244"/>
      <c r="P1" s="244"/>
      <c r="Q1" s="245"/>
      <c r="T1" s="272" t="s">
        <v>48</v>
      </c>
      <c r="U1" s="273"/>
      <c r="V1" s="274"/>
    </row>
    <row r="2" spans="1:52" ht="13.5" customHeight="1" x14ac:dyDescent="0.25">
      <c r="A2" s="195"/>
      <c r="B2" s="196" t="s">
        <v>284</v>
      </c>
      <c r="C2" s="197" t="s">
        <v>4</v>
      </c>
      <c r="D2" s="198"/>
      <c r="E2" s="199"/>
      <c r="F2" s="197" t="s">
        <v>5</v>
      </c>
      <c r="G2" s="198"/>
      <c r="H2" s="199"/>
      <c r="I2" s="197" t="s">
        <v>6</v>
      </c>
      <c r="J2" s="198"/>
      <c r="K2" s="199"/>
      <c r="L2" s="197" t="s">
        <v>7</v>
      </c>
      <c r="M2" s="198"/>
      <c r="N2" s="198"/>
      <c r="O2" s="177" t="s">
        <v>13</v>
      </c>
      <c r="P2" s="177" t="s">
        <v>14</v>
      </c>
      <c r="Q2" s="180" t="s">
        <v>11</v>
      </c>
      <c r="T2" s="275" t="s">
        <v>49</v>
      </c>
      <c r="U2" s="278" t="s">
        <v>138</v>
      </c>
      <c r="V2" s="281" t="s">
        <v>1</v>
      </c>
      <c r="W2" s="187"/>
      <c r="X2" s="187"/>
      <c r="Y2" s="187"/>
      <c r="Z2" s="187"/>
      <c r="AA2" s="187"/>
      <c r="AB2" s="187"/>
      <c r="AC2" s="187"/>
      <c r="AD2" s="187"/>
      <c r="AE2" s="187"/>
      <c r="AF2" s="187"/>
      <c r="AG2" s="187"/>
      <c r="AH2" s="187"/>
      <c r="AI2" s="187"/>
      <c r="AJ2" s="187"/>
      <c r="AK2" s="187"/>
      <c r="AL2" s="187"/>
      <c r="AM2" s="187"/>
      <c r="AN2" s="187"/>
      <c r="AO2" s="187"/>
      <c r="AP2" s="187"/>
      <c r="AQ2" s="187"/>
      <c r="AR2" s="187"/>
      <c r="AS2" s="187"/>
      <c r="AT2" s="187"/>
      <c r="AU2" s="187"/>
      <c r="AV2" s="187"/>
    </row>
    <row r="3" spans="1:52" ht="12" customHeight="1" x14ac:dyDescent="0.25">
      <c r="A3" s="195"/>
      <c r="B3" s="196"/>
      <c r="C3" s="200" t="s">
        <v>8</v>
      </c>
      <c r="D3" s="201"/>
      <c r="E3" s="202"/>
      <c r="F3" s="200" t="s">
        <v>8</v>
      </c>
      <c r="G3" s="201"/>
      <c r="H3" s="202"/>
      <c r="I3" s="200" t="s">
        <v>8</v>
      </c>
      <c r="J3" s="201"/>
      <c r="K3" s="202"/>
      <c r="L3" s="200" t="s">
        <v>8</v>
      </c>
      <c r="M3" s="201"/>
      <c r="N3" s="201"/>
      <c r="O3" s="178"/>
      <c r="P3" s="178"/>
      <c r="Q3" s="180"/>
      <c r="T3" s="276"/>
      <c r="U3" s="279"/>
      <c r="V3" s="282"/>
      <c r="W3" s="187"/>
      <c r="X3" s="187"/>
      <c r="Y3" s="187"/>
      <c r="Z3" s="187"/>
      <c r="AA3" s="187"/>
      <c r="AB3" s="187"/>
      <c r="AC3" s="187"/>
      <c r="AD3" s="187"/>
      <c r="AE3" s="187"/>
      <c r="AF3" s="187"/>
      <c r="AG3" s="187"/>
      <c r="AH3" s="187"/>
      <c r="AI3" s="187"/>
      <c r="AJ3" s="187"/>
      <c r="AK3" s="187"/>
      <c r="AL3" s="187"/>
      <c r="AM3" s="187"/>
      <c r="AN3" s="187"/>
      <c r="AO3" s="187"/>
      <c r="AP3" s="187"/>
      <c r="AQ3" s="187"/>
      <c r="AR3" s="187"/>
      <c r="AS3" s="187"/>
      <c r="AT3" s="187"/>
      <c r="AU3" s="187"/>
      <c r="AV3" s="187"/>
    </row>
    <row r="4" spans="1:52" ht="15.9" customHeight="1" thickBot="1" x14ac:dyDescent="0.3">
      <c r="A4" s="195"/>
      <c r="B4" s="196"/>
      <c r="C4" s="66" t="s">
        <v>9</v>
      </c>
      <c r="D4" s="67" t="s">
        <v>10</v>
      </c>
      <c r="E4" s="68" t="s">
        <v>0</v>
      </c>
      <c r="F4" s="66" t="s">
        <v>9</v>
      </c>
      <c r="G4" s="67" t="s">
        <v>10</v>
      </c>
      <c r="H4" s="68" t="s">
        <v>0</v>
      </c>
      <c r="I4" s="66" t="s">
        <v>9</v>
      </c>
      <c r="J4" s="67" t="s">
        <v>10</v>
      </c>
      <c r="K4" s="68" t="s">
        <v>0</v>
      </c>
      <c r="L4" s="66" t="s">
        <v>9</v>
      </c>
      <c r="M4" s="67" t="s">
        <v>10</v>
      </c>
      <c r="N4" s="69" t="s">
        <v>0</v>
      </c>
      <c r="O4" s="179"/>
      <c r="P4" s="179"/>
      <c r="Q4" s="180"/>
      <c r="T4" s="277"/>
      <c r="U4" s="280"/>
      <c r="V4" s="283"/>
      <c r="W4" s="187"/>
      <c r="X4" s="187"/>
      <c r="Y4" s="187"/>
      <c r="Z4" s="187"/>
      <c r="AA4" s="187"/>
      <c r="AB4" s="187"/>
      <c r="AC4" s="187"/>
      <c r="AD4" s="187"/>
      <c r="AE4" s="187"/>
      <c r="AF4" s="187"/>
      <c r="AG4" s="187"/>
      <c r="AH4" s="187"/>
      <c r="AI4" s="187"/>
      <c r="AJ4" s="187"/>
      <c r="AK4" s="187"/>
      <c r="AL4" s="187"/>
      <c r="AM4" s="187"/>
      <c r="AN4" s="187"/>
      <c r="AO4" s="187"/>
      <c r="AP4" s="187"/>
      <c r="AQ4" s="187"/>
      <c r="AR4" s="187"/>
      <c r="AS4" s="187"/>
      <c r="AT4" s="187"/>
      <c r="AU4" s="187"/>
      <c r="AV4" s="187"/>
    </row>
    <row r="5" spans="1:52" ht="15.9" customHeight="1" x14ac:dyDescent="0.25">
      <c r="A5" s="203">
        <v>1</v>
      </c>
      <c r="B5" s="247" t="str">
        <f>'Zoznam tímov a pretekárov'!A3</f>
        <v>Galanta               RYPOMIX</v>
      </c>
      <c r="C5" s="207" t="s">
        <v>150</v>
      </c>
      <c r="D5" s="249"/>
      <c r="E5" s="81"/>
      <c r="F5" s="207" t="s">
        <v>292</v>
      </c>
      <c r="G5" s="209"/>
      <c r="H5" s="81"/>
      <c r="I5" s="207" t="s">
        <v>153</v>
      </c>
      <c r="J5" s="209"/>
      <c r="K5" s="81"/>
      <c r="L5" s="207" t="s">
        <v>152</v>
      </c>
      <c r="M5" s="209"/>
      <c r="N5" s="81"/>
      <c r="O5" s="215">
        <f>SUM(E6+H6+K6+N6)</f>
        <v>36</v>
      </c>
      <c r="P5" s="251">
        <f>SUM(D6+G6+J6+M6)</f>
        <v>7444</v>
      </c>
      <c r="Q5" s="253">
        <f>AD6</f>
        <v>13</v>
      </c>
      <c r="T5" s="266">
        <f>O5+'14 družstiev Pretek č. 2'!T5</f>
        <v>108</v>
      </c>
      <c r="U5" s="268">
        <f>P5+'14 družstiev Pretek č. 2'!U5</f>
        <v>65189</v>
      </c>
      <c r="V5" s="270">
        <f>AZ6</f>
        <v>12</v>
      </c>
      <c r="Y5" s="212" t="s">
        <v>21</v>
      </c>
      <c r="Z5" s="213"/>
      <c r="AA5" s="213"/>
      <c r="AB5" s="213"/>
      <c r="AC5" s="213"/>
      <c r="AD5" s="214"/>
      <c r="AE5" s="212" t="s">
        <v>22</v>
      </c>
      <c r="AF5" s="213"/>
      <c r="AG5" s="213"/>
      <c r="AH5" s="214"/>
      <c r="AI5" s="212" t="s">
        <v>23</v>
      </c>
      <c r="AJ5" s="213"/>
      <c r="AK5" s="213"/>
      <c r="AL5" s="214"/>
      <c r="AM5" s="212" t="s">
        <v>24</v>
      </c>
      <c r="AN5" s="213"/>
      <c r="AO5" s="213"/>
      <c r="AP5" s="214"/>
      <c r="AQ5" s="212" t="s">
        <v>25</v>
      </c>
      <c r="AR5" s="213"/>
      <c r="AS5" s="213"/>
      <c r="AT5" s="214"/>
      <c r="AU5" s="21" t="s">
        <v>51</v>
      </c>
    </row>
    <row r="6" spans="1:52" ht="15.9" customHeight="1" thickBot="1" x14ac:dyDescent="0.3">
      <c r="A6" s="204"/>
      <c r="B6" s="248"/>
      <c r="C6" s="27">
        <v>12</v>
      </c>
      <c r="D6" s="28">
        <v>1972</v>
      </c>
      <c r="E6" s="32">
        <f>IF(ISBLANK(D6),0,IF(ISBLANK(C5),0,IF(E5 = "D",MAX($A$5:$A$32) + 1,AH6)))</f>
        <v>7</v>
      </c>
      <c r="F6" s="27">
        <v>4</v>
      </c>
      <c r="G6" s="28">
        <v>3579</v>
      </c>
      <c r="H6" s="32">
        <f>IF(ISBLANK(G6),0,IF(ISBLANK(F5),0,IF(H5 = "D",MAX($A$5:$A$32) + 1,AL6)))</f>
        <v>6</v>
      </c>
      <c r="I6" s="27">
        <v>4</v>
      </c>
      <c r="J6" s="28">
        <v>647</v>
      </c>
      <c r="K6" s="32">
        <f>IF(ISBLANK(J6),0,IF(ISBLANK(I5),0,IF(K5 = "D",MAX($A$5:$A$32) + 1,AP6)))</f>
        <v>13</v>
      </c>
      <c r="L6" s="85">
        <v>7</v>
      </c>
      <c r="M6" s="28">
        <v>1246</v>
      </c>
      <c r="N6" s="32">
        <f>IF(ISBLANK(M6),0,IF(ISBLANK(L5),0,IF(N5 = "D",MAX($A$5:$A$32) + 1,AT6)))</f>
        <v>10</v>
      </c>
      <c r="O6" s="216"/>
      <c r="P6" s="252"/>
      <c r="Q6" s="254"/>
      <c r="T6" s="267"/>
      <c r="U6" s="269"/>
      <c r="V6" s="271"/>
      <c r="Y6" s="12">
        <f>O5</f>
        <v>36</v>
      </c>
      <c r="Z6" s="13">
        <f>P5</f>
        <v>7444</v>
      </c>
      <c r="AA6" s="8">
        <f>RANK(Y6,$Y$6:$Y$19,1)</f>
        <v>13</v>
      </c>
      <c r="AB6" s="8">
        <f>RANK(Z6,$Z$6:$Z$19,0)</f>
        <v>13</v>
      </c>
      <c r="AC6" s="8">
        <f>AA6+AB6*0.00001</f>
        <v>13.00013</v>
      </c>
      <c r="AD6" s="24">
        <f>RANK(AC6,$AC$6:$AC$19,1)</f>
        <v>13</v>
      </c>
      <c r="AE6" s="17">
        <f>D6</f>
        <v>1972</v>
      </c>
      <c r="AF6" s="18">
        <f>IF(D5="d",MAX($A$5:$A$38) +1,RANK(AE6,$AE$6:$AE$22,0))</f>
        <v>7</v>
      </c>
      <c r="AG6" s="8">
        <f>COUNTIF($AF$6:$AF$22,AF6)</f>
        <v>1</v>
      </c>
      <c r="AH6" s="22">
        <f>IF(AG6 &gt; 1,IF(MOD(AG6,2) = 0,((AF6*2+AG6-1)/2),(AF6*2+AG6-1)/2),IF(AG6=1,AF6,(AF6*2+AG6-1)/2))</f>
        <v>7</v>
      </c>
      <c r="AI6" s="17">
        <f>G6</f>
        <v>3579</v>
      </c>
      <c r="AJ6">
        <f>IF(F5="d",MAX($A$5:$A$38) +1,RANK(AI6,$AI$6:$AI$22,0))</f>
        <v>6</v>
      </c>
      <c r="AK6" s="8">
        <f>COUNTIF($AJ$6:$AJ$22,AJ6)</f>
        <v>1</v>
      </c>
      <c r="AL6" s="22">
        <f>IF(AK6 &gt; 1,IF(MOD(AK6,2) = 0,((AJ6*2+AK6-1)/2),(AJ6*2+AK6-1)/2),IF(AK6=1,AJ6,(AJ6*2+AK6-1)/2))</f>
        <v>6</v>
      </c>
      <c r="AM6" s="17">
        <f>J6</f>
        <v>647</v>
      </c>
      <c r="AN6" s="18">
        <f>IF(J5="d",MAX($A$5:$A$38) +1,RANK(AM6,$AM$6:$AM$22,0))</f>
        <v>13</v>
      </c>
      <c r="AO6" s="8">
        <f>COUNTIF($AN$6:$AN$22,AN6)</f>
        <v>1</v>
      </c>
      <c r="AP6" s="22">
        <f>IF(AO6 &gt; 1,IF(MOD(AO6,2) = 0,((AN6*2+AO6-1)/2),(AN6*2+AO6-1)/2),IF(AO6=1,AN6,(AN6*2+AO6-1)/2))</f>
        <v>13</v>
      </c>
      <c r="AQ6" s="17">
        <f>M6</f>
        <v>1246</v>
      </c>
      <c r="AR6" s="18">
        <f>IF(M5="d",MAX($A$5:$A$38) +1,RANK(AQ6,$AQ$6:$AQ$22,0))</f>
        <v>10</v>
      </c>
      <c r="AS6" s="8">
        <f>COUNTIF($AR$6:$AR$22,AR6)</f>
        <v>1</v>
      </c>
      <c r="AT6" s="22">
        <f>IF(AS6 &gt; 1,IF(MOD(AS6,2) = 0,((AR6*2+AS6-1)/2),(AR6*2+AS6-1)/2),IF(AS6=1,AR6,(AR6*2+AS6-1)/2))</f>
        <v>10</v>
      </c>
      <c r="AU6" s="11">
        <f>T5</f>
        <v>108</v>
      </c>
      <c r="AV6" s="11">
        <f>U5</f>
        <v>65189</v>
      </c>
      <c r="AW6">
        <f>RANK(AU6,$AU$6:$AU$19,1)</f>
        <v>12</v>
      </c>
      <c r="AX6">
        <f>RANK(AV6,$AV$6:$AV$19,0)</f>
        <v>12</v>
      </c>
      <c r="AY6">
        <f>AW6+AX6*0.00001</f>
        <v>12.000120000000001</v>
      </c>
      <c r="AZ6">
        <f>RANK(AY6,$AY$6:$AY$19,1)</f>
        <v>12</v>
      </c>
    </row>
    <row r="7" spans="1:52" ht="15.9" customHeight="1" x14ac:dyDescent="0.25">
      <c r="A7" s="203">
        <v>2</v>
      </c>
      <c r="B7" s="247" t="str">
        <f>'Zoznam tímov a pretekárov'!A5</f>
        <v>Humenné</v>
      </c>
      <c r="C7" s="207"/>
      <c r="D7" s="249"/>
      <c r="E7" s="81"/>
      <c r="F7" s="207"/>
      <c r="G7" s="249"/>
      <c r="H7" s="81"/>
      <c r="I7" s="207"/>
      <c r="J7" s="249"/>
      <c r="K7" s="81"/>
      <c r="L7" s="207"/>
      <c r="M7" s="249"/>
      <c r="N7" s="81"/>
      <c r="O7" s="215">
        <f>SUM(E8+H8+K8+N8)</f>
        <v>60</v>
      </c>
      <c r="P7" s="251">
        <f>SUM(D8+G8+J8+M8)</f>
        <v>0</v>
      </c>
      <c r="Q7" s="253">
        <f>AD7</f>
        <v>14</v>
      </c>
      <c r="T7" s="266">
        <f>O7+'14 družstiev Pretek č. 2'!T7</f>
        <v>180</v>
      </c>
      <c r="U7" s="268">
        <f>P7+'14 družstiev Pretek č. 2'!U7</f>
        <v>0</v>
      </c>
      <c r="V7" s="270">
        <f>AZ7</f>
        <v>14</v>
      </c>
      <c r="Y7" s="12">
        <f>O7</f>
        <v>60</v>
      </c>
      <c r="Z7" s="13">
        <f>P7</f>
        <v>0</v>
      </c>
      <c r="AA7" s="8">
        <f t="shared" ref="AA7:AA19" si="0">RANK(Y7,$Y$6:$Y$19,1)</f>
        <v>14</v>
      </c>
      <c r="AB7" s="8">
        <f t="shared" ref="AB7:AB19" si="1">RANK(Z7,$Z$6:$Z$19,0)</f>
        <v>14</v>
      </c>
      <c r="AC7" s="8">
        <f t="shared" ref="AC7:AC19" si="2">AA7+AB7*0.00001</f>
        <v>14.00014</v>
      </c>
      <c r="AD7" s="24">
        <f t="shared" ref="AD7:AD19" si="3">RANK(AC7,$AC$6:$AC$19,1)</f>
        <v>14</v>
      </c>
      <c r="AE7" s="17">
        <f>D8</f>
        <v>0</v>
      </c>
      <c r="AF7" s="18">
        <f t="shared" ref="AF7:AF22" si="4">IF(D6="d",MAX($A$5:$A$38) +1,RANK(AE7,$AE$6:$AE$22,0))</f>
        <v>14</v>
      </c>
      <c r="AG7" s="8">
        <f t="shared" ref="AG7:AG22" si="5">COUNTIF($AF$6:$AF$22,AF7)</f>
        <v>1</v>
      </c>
      <c r="AH7" s="22">
        <f t="shared" ref="AH7:AH22" si="6">IF(AG7 &gt; 1,IF(MOD(AG7,2) = 0,((AF7*2+AG7-1)/2),(AF7*2+AG7-1)/2),IF(AG7=1,AF7,(AF7*2+AG7-1)/2))</f>
        <v>14</v>
      </c>
      <c r="AI7" s="17">
        <f>G8</f>
        <v>0</v>
      </c>
      <c r="AJ7">
        <f t="shared" ref="AJ7:AJ22" si="7">IF(F6="d",MAX($A$5:$A$38) +1,RANK(AI7,$AI$6:$AI$22,0))</f>
        <v>14</v>
      </c>
      <c r="AK7" s="8">
        <f t="shared" ref="AK7:AK22" si="8">COUNTIF($AJ$6:$AJ$22,AJ7)</f>
        <v>1</v>
      </c>
      <c r="AL7" s="22">
        <f t="shared" ref="AL7:AL22" si="9">IF(AK7 &gt; 1,IF(MOD(AK7,2) = 0,((AJ7*2+AK7-1)/2),(AJ7*2+AK7-1)/2),IF(AK7=1,AJ7,(AJ7*2+AK7-1)/2))</f>
        <v>14</v>
      </c>
      <c r="AM7" s="17">
        <f>J8</f>
        <v>0</v>
      </c>
      <c r="AN7" s="18">
        <f t="shared" ref="AN7:AN22" si="10">IF(J6="d",MAX($A$5:$A$38) +1,RANK(AM7,$AM$6:$AM$22,0))</f>
        <v>14</v>
      </c>
      <c r="AO7" s="8">
        <f t="shared" ref="AO7:AO22" si="11">COUNTIF($AN$6:$AN$22,AN7)</f>
        <v>1</v>
      </c>
      <c r="AP7" s="22">
        <f t="shared" ref="AP7:AP22" si="12">IF(AO7 &gt; 1,IF(MOD(AO7,2) = 0,((AN7*2+AO7-1)/2),(AN7*2+AO7-1)/2),IF(AO7=1,AN7,(AN7*2+AO7-1)/2))</f>
        <v>14</v>
      </c>
      <c r="AQ7" s="17">
        <f>M8</f>
        <v>0</v>
      </c>
      <c r="AR7" s="18">
        <f t="shared" ref="AR7:AR22" si="13">IF(M6="d",MAX($A$5:$A$38) +1,RANK(AQ7,$AQ$6:$AQ$22,0))</f>
        <v>13</v>
      </c>
      <c r="AS7" s="8">
        <f t="shared" ref="AS7:AS22" si="14">COUNTIF($AR$6:$AR$22,AR7)</f>
        <v>2</v>
      </c>
      <c r="AT7" s="22">
        <f t="shared" ref="AT7:AT22" si="15">IF(AS7 &gt; 1,IF(MOD(AS7,2) = 0,((AR7*2+AS7-1)/2),(AR7*2+AS7-1)/2),IF(AS7=1,AR7,(AR7*2+AS7-1)/2))</f>
        <v>13.5</v>
      </c>
      <c r="AU7" s="11">
        <f>T7</f>
        <v>180</v>
      </c>
      <c r="AV7" s="11">
        <f>U7</f>
        <v>0</v>
      </c>
      <c r="AW7">
        <f t="shared" ref="AW7:AW19" si="16">RANK(AU7,$AU$6:$AU$19,1)</f>
        <v>14</v>
      </c>
      <c r="AX7">
        <f t="shared" ref="AX7:AX19" si="17">RANK(AV7,$AV$6:$AV$19,0)</f>
        <v>14</v>
      </c>
      <c r="AY7">
        <f t="shared" ref="AY7:AY19" si="18">AW7+AX7*0.00001</f>
        <v>14.00014</v>
      </c>
      <c r="AZ7">
        <f t="shared" ref="AZ7:AZ19" si="19">RANK(AY7,$AY$6:$AY$19,1)</f>
        <v>14</v>
      </c>
    </row>
    <row r="8" spans="1:52" ht="15.9" customHeight="1" thickBot="1" x14ac:dyDescent="0.3">
      <c r="A8" s="204"/>
      <c r="B8" s="248"/>
      <c r="C8" s="27"/>
      <c r="D8" s="28"/>
      <c r="E8" s="32">
        <v>15</v>
      </c>
      <c r="F8" s="27"/>
      <c r="G8" s="28"/>
      <c r="H8" s="32">
        <v>15</v>
      </c>
      <c r="I8" s="27"/>
      <c r="J8" s="28"/>
      <c r="K8" s="32">
        <v>15</v>
      </c>
      <c r="L8" s="85"/>
      <c r="M8" s="28"/>
      <c r="N8" s="32">
        <v>15</v>
      </c>
      <c r="O8" s="216"/>
      <c r="P8" s="252"/>
      <c r="Q8" s="254"/>
      <c r="T8" s="267"/>
      <c r="U8" s="269"/>
      <c r="V8" s="271"/>
      <c r="Y8" s="12">
        <f>O9</f>
        <v>23</v>
      </c>
      <c r="Z8" s="13">
        <f>P9</f>
        <v>14200</v>
      </c>
      <c r="AA8" s="8">
        <f t="shared" si="0"/>
        <v>3</v>
      </c>
      <c r="AB8" s="8">
        <f t="shared" si="1"/>
        <v>3</v>
      </c>
      <c r="AC8" s="8">
        <f t="shared" si="2"/>
        <v>3.0000300000000002</v>
      </c>
      <c r="AD8" s="24">
        <f t="shared" si="3"/>
        <v>3</v>
      </c>
      <c r="AE8" s="17">
        <f>D10</f>
        <v>3172</v>
      </c>
      <c r="AF8" s="18">
        <f t="shared" si="4"/>
        <v>6</v>
      </c>
      <c r="AG8" s="8">
        <f t="shared" si="5"/>
        <v>1</v>
      </c>
      <c r="AH8" s="22">
        <f t="shared" si="6"/>
        <v>6</v>
      </c>
      <c r="AI8" s="17">
        <f>G10</f>
        <v>6848</v>
      </c>
      <c r="AJ8">
        <f t="shared" si="7"/>
        <v>2</v>
      </c>
      <c r="AK8" s="8">
        <f t="shared" si="8"/>
        <v>1</v>
      </c>
      <c r="AL8" s="22">
        <f t="shared" si="9"/>
        <v>2</v>
      </c>
      <c r="AM8" s="17">
        <f>J10</f>
        <v>1734</v>
      </c>
      <c r="AN8" s="18">
        <f t="shared" si="10"/>
        <v>8</v>
      </c>
      <c r="AO8" s="8">
        <f t="shared" si="11"/>
        <v>1</v>
      </c>
      <c r="AP8" s="22">
        <f t="shared" si="12"/>
        <v>8</v>
      </c>
      <c r="AQ8" s="17">
        <f>M10</f>
        <v>2446</v>
      </c>
      <c r="AR8" s="18">
        <f t="shared" si="13"/>
        <v>7</v>
      </c>
      <c r="AS8" s="8">
        <f t="shared" si="14"/>
        <v>1</v>
      </c>
      <c r="AT8" s="22">
        <f t="shared" si="15"/>
        <v>7</v>
      </c>
      <c r="AU8" s="11">
        <f>T9</f>
        <v>93.5</v>
      </c>
      <c r="AV8" s="11">
        <f>U9</f>
        <v>76005</v>
      </c>
      <c r="AW8">
        <f t="shared" si="16"/>
        <v>9</v>
      </c>
      <c r="AX8">
        <f t="shared" si="17"/>
        <v>8</v>
      </c>
      <c r="AY8">
        <f t="shared" si="18"/>
        <v>9.0000800000000005</v>
      </c>
      <c r="AZ8">
        <f t="shared" si="19"/>
        <v>9</v>
      </c>
    </row>
    <row r="9" spans="1:52" ht="15.9" customHeight="1" x14ac:dyDescent="0.25">
      <c r="A9" s="221">
        <v>3</v>
      </c>
      <c r="B9" s="247" t="str">
        <f>'Zoznam tímov a pretekárov'!A7</f>
        <v>Lučenec</v>
      </c>
      <c r="C9" s="207" t="s">
        <v>169</v>
      </c>
      <c r="D9" s="249"/>
      <c r="E9" s="81"/>
      <c r="F9" s="207" t="s">
        <v>163</v>
      </c>
      <c r="G9" s="249"/>
      <c r="H9" s="81"/>
      <c r="I9" s="207" t="s">
        <v>166</v>
      </c>
      <c r="J9" s="249"/>
      <c r="K9" s="81"/>
      <c r="L9" s="207" t="s">
        <v>164</v>
      </c>
      <c r="M9" s="249"/>
      <c r="N9" s="81"/>
      <c r="O9" s="215">
        <f>SUM(E10+H10+K10+N10)</f>
        <v>23</v>
      </c>
      <c r="P9" s="251">
        <f>SUM(D10+G10+J10+M10)</f>
        <v>14200</v>
      </c>
      <c r="Q9" s="253">
        <f>AD8</f>
        <v>3</v>
      </c>
      <c r="T9" s="266">
        <f>O9+'14 družstiev Pretek č. 2'!T9</f>
        <v>93.5</v>
      </c>
      <c r="U9" s="268">
        <f>P9+'14 družstiev Pretek č. 2'!U9</f>
        <v>76005</v>
      </c>
      <c r="V9" s="270">
        <f>AZ8</f>
        <v>9</v>
      </c>
      <c r="Y9" s="12">
        <f>O11</f>
        <v>34</v>
      </c>
      <c r="Z9" s="13">
        <f>P11</f>
        <v>7603</v>
      </c>
      <c r="AA9" s="8">
        <f t="shared" si="0"/>
        <v>10</v>
      </c>
      <c r="AB9" s="8">
        <f t="shared" si="1"/>
        <v>12</v>
      </c>
      <c r="AC9" s="8">
        <f t="shared" si="2"/>
        <v>10.000120000000001</v>
      </c>
      <c r="AD9" s="24">
        <f t="shared" si="3"/>
        <v>12</v>
      </c>
      <c r="AE9" s="17">
        <f>D12</f>
        <v>1059</v>
      </c>
      <c r="AF9" s="18">
        <f t="shared" si="4"/>
        <v>13</v>
      </c>
      <c r="AG9" s="8">
        <f t="shared" si="5"/>
        <v>1</v>
      </c>
      <c r="AH9" s="22">
        <f t="shared" si="6"/>
        <v>13</v>
      </c>
      <c r="AI9" s="17">
        <f>G12</f>
        <v>798</v>
      </c>
      <c r="AJ9">
        <f t="shared" si="7"/>
        <v>12</v>
      </c>
      <c r="AK9" s="8">
        <f t="shared" si="8"/>
        <v>1</v>
      </c>
      <c r="AL9" s="22">
        <f t="shared" si="9"/>
        <v>12</v>
      </c>
      <c r="AM9" s="17">
        <f>J12</f>
        <v>1859</v>
      </c>
      <c r="AN9" s="18">
        <f t="shared" si="10"/>
        <v>7</v>
      </c>
      <c r="AO9" s="8">
        <f t="shared" si="11"/>
        <v>1</v>
      </c>
      <c r="AP9" s="22">
        <f t="shared" si="12"/>
        <v>7</v>
      </c>
      <c r="AQ9" s="17">
        <f>M12</f>
        <v>3887</v>
      </c>
      <c r="AR9" s="18">
        <f t="shared" si="13"/>
        <v>2</v>
      </c>
      <c r="AS9" s="8">
        <f t="shared" si="14"/>
        <v>1</v>
      </c>
      <c r="AT9" s="22">
        <f t="shared" si="15"/>
        <v>2</v>
      </c>
      <c r="AU9" s="11">
        <f>T11</f>
        <v>95</v>
      </c>
      <c r="AV9" s="11">
        <f>U11</f>
        <v>72653</v>
      </c>
      <c r="AW9">
        <f t="shared" si="16"/>
        <v>10</v>
      </c>
      <c r="AX9">
        <f t="shared" si="17"/>
        <v>10</v>
      </c>
      <c r="AY9">
        <f t="shared" si="18"/>
        <v>10.0001</v>
      </c>
      <c r="AZ9">
        <f t="shared" si="19"/>
        <v>11</v>
      </c>
    </row>
    <row r="10" spans="1:52" ht="15.9" customHeight="1" thickBot="1" x14ac:dyDescent="0.3">
      <c r="A10" s="221"/>
      <c r="B10" s="248"/>
      <c r="C10" s="133">
        <v>2</v>
      </c>
      <c r="D10" s="28">
        <v>3172</v>
      </c>
      <c r="E10" s="32">
        <f>IF(ISBLANK(D10),0,IF(ISBLANK(C9),0,IF(E9 = "D",MAX($A$5:$A$32) + 1,AH8)))</f>
        <v>6</v>
      </c>
      <c r="F10" s="27">
        <v>12</v>
      </c>
      <c r="G10" s="28">
        <v>6848</v>
      </c>
      <c r="H10" s="32">
        <f>IF(ISBLANK(G10),0,IF(ISBLANK(F9),0,IF(H9 = "D",MAX($A$5:$A$32) + 1,AL8)))</f>
        <v>2</v>
      </c>
      <c r="I10" s="85">
        <v>1</v>
      </c>
      <c r="J10" s="28">
        <v>1734</v>
      </c>
      <c r="K10" s="32">
        <f>IF(ISBLANK(J10),0,IF(ISBLANK(I9),0,IF(K9 = "D",MAX($A$5:$A$32) + 1,AP8)))</f>
        <v>8</v>
      </c>
      <c r="L10" s="27">
        <v>4</v>
      </c>
      <c r="M10" s="28">
        <v>2446</v>
      </c>
      <c r="N10" s="32">
        <f>IF(ISBLANK(M10),0,IF(ISBLANK(L9),0,IF(N9 = "D",MAX($A$5:$A$32) + 1,AT8)))</f>
        <v>7</v>
      </c>
      <c r="O10" s="216"/>
      <c r="P10" s="252"/>
      <c r="Q10" s="254"/>
      <c r="T10" s="267"/>
      <c r="U10" s="269"/>
      <c r="V10" s="271"/>
      <c r="Y10" s="12">
        <f>O13</f>
        <v>34</v>
      </c>
      <c r="Z10" s="13">
        <f>P13</f>
        <v>9035</v>
      </c>
      <c r="AA10" s="8">
        <f t="shared" si="0"/>
        <v>10</v>
      </c>
      <c r="AB10" s="8">
        <f t="shared" si="1"/>
        <v>8</v>
      </c>
      <c r="AC10" s="8">
        <f t="shared" si="2"/>
        <v>10.000080000000001</v>
      </c>
      <c r="AD10" s="24">
        <f t="shared" si="3"/>
        <v>10</v>
      </c>
      <c r="AE10" s="17">
        <f>D14</f>
        <v>5805</v>
      </c>
      <c r="AF10" s="18">
        <f t="shared" si="4"/>
        <v>2</v>
      </c>
      <c r="AG10" s="8">
        <f t="shared" si="5"/>
        <v>1</v>
      </c>
      <c r="AH10" s="22">
        <f t="shared" si="6"/>
        <v>2</v>
      </c>
      <c r="AI10" s="17">
        <f>G14</f>
        <v>826</v>
      </c>
      <c r="AJ10">
        <f t="shared" si="7"/>
        <v>11</v>
      </c>
      <c r="AK10" s="8">
        <f t="shared" si="8"/>
        <v>1</v>
      </c>
      <c r="AL10" s="22">
        <f t="shared" si="9"/>
        <v>11</v>
      </c>
      <c r="AM10" s="17">
        <f>J14</f>
        <v>907</v>
      </c>
      <c r="AN10" s="18">
        <f t="shared" si="10"/>
        <v>12</v>
      </c>
      <c r="AO10" s="8">
        <f t="shared" si="11"/>
        <v>1</v>
      </c>
      <c r="AP10" s="22">
        <f t="shared" si="12"/>
        <v>12</v>
      </c>
      <c r="AQ10" s="17">
        <f>M14</f>
        <v>1497</v>
      </c>
      <c r="AR10" s="18">
        <f t="shared" si="13"/>
        <v>9</v>
      </c>
      <c r="AS10" s="8">
        <f t="shared" si="14"/>
        <v>1</v>
      </c>
      <c r="AT10" s="22">
        <f t="shared" si="15"/>
        <v>9</v>
      </c>
      <c r="AU10" s="11">
        <f>T13</f>
        <v>67</v>
      </c>
      <c r="AV10" s="11">
        <f>U13</f>
        <v>130890</v>
      </c>
      <c r="AW10">
        <f t="shared" si="16"/>
        <v>2</v>
      </c>
      <c r="AX10">
        <f t="shared" si="17"/>
        <v>1</v>
      </c>
      <c r="AY10">
        <f t="shared" si="18"/>
        <v>2.0000100000000001</v>
      </c>
      <c r="AZ10">
        <f t="shared" si="19"/>
        <v>2</v>
      </c>
    </row>
    <row r="11" spans="1:52" ht="15.9" customHeight="1" x14ac:dyDescent="0.25">
      <c r="A11" s="203">
        <v>4</v>
      </c>
      <c r="B11" s="247" t="str">
        <f>'Zoznam tímov a pretekárov'!A9</f>
        <v>Nová Baňa</v>
      </c>
      <c r="C11" s="207" t="s">
        <v>174</v>
      </c>
      <c r="D11" s="249"/>
      <c r="E11" s="81"/>
      <c r="F11" s="207" t="s">
        <v>176</v>
      </c>
      <c r="G11" s="249"/>
      <c r="H11" s="81"/>
      <c r="I11" s="207" t="s">
        <v>173</v>
      </c>
      <c r="J11" s="249"/>
      <c r="K11" s="81"/>
      <c r="L11" s="207" t="s">
        <v>171</v>
      </c>
      <c r="M11" s="249"/>
      <c r="N11" s="81"/>
      <c r="O11" s="215">
        <f>SUM(E12+H12+K12+N12)</f>
        <v>34</v>
      </c>
      <c r="P11" s="251">
        <f>SUM(D12+G12+J12+M12)</f>
        <v>7603</v>
      </c>
      <c r="Q11" s="253">
        <f>AD9</f>
        <v>12</v>
      </c>
      <c r="T11" s="266">
        <f>O11+'14 družstiev Pretek č. 2'!T11</f>
        <v>95</v>
      </c>
      <c r="U11" s="268">
        <f>P11+'14 družstiev Pretek č. 2'!U11</f>
        <v>72653</v>
      </c>
      <c r="V11" s="270">
        <f>AZ9</f>
        <v>11</v>
      </c>
      <c r="Y11" s="12">
        <f>O15</f>
        <v>18</v>
      </c>
      <c r="Z11" s="13">
        <f>P15</f>
        <v>14231</v>
      </c>
      <c r="AA11" s="8">
        <f t="shared" si="0"/>
        <v>2</v>
      </c>
      <c r="AB11" s="8">
        <f t="shared" si="1"/>
        <v>2</v>
      </c>
      <c r="AC11" s="8">
        <f t="shared" si="2"/>
        <v>2.0000200000000001</v>
      </c>
      <c r="AD11" s="24">
        <f t="shared" si="3"/>
        <v>2</v>
      </c>
      <c r="AE11" s="17">
        <f>D16</f>
        <v>4640</v>
      </c>
      <c r="AF11" s="18">
        <f t="shared" si="4"/>
        <v>3</v>
      </c>
      <c r="AG11" s="8">
        <f t="shared" si="5"/>
        <v>1</v>
      </c>
      <c r="AH11" s="22">
        <f t="shared" si="6"/>
        <v>3</v>
      </c>
      <c r="AI11" s="17">
        <f>G16</f>
        <v>889</v>
      </c>
      <c r="AJ11">
        <f t="shared" si="7"/>
        <v>10</v>
      </c>
      <c r="AK11" s="8">
        <f t="shared" si="8"/>
        <v>1</v>
      </c>
      <c r="AL11" s="22">
        <f t="shared" si="9"/>
        <v>10</v>
      </c>
      <c r="AM11" s="17">
        <f>J16</f>
        <v>2842</v>
      </c>
      <c r="AN11" s="18">
        <f t="shared" si="10"/>
        <v>4</v>
      </c>
      <c r="AO11" s="8">
        <f t="shared" si="11"/>
        <v>1</v>
      </c>
      <c r="AP11" s="22">
        <f t="shared" si="12"/>
        <v>4</v>
      </c>
      <c r="AQ11" s="17">
        <f>M16</f>
        <v>5860</v>
      </c>
      <c r="AR11" s="18">
        <f t="shared" si="13"/>
        <v>1</v>
      </c>
      <c r="AS11" s="8">
        <f t="shared" si="14"/>
        <v>1</v>
      </c>
      <c r="AT11" s="22">
        <f t="shared" si="15"/>
        <v>1</v>
      </c>
      <c r="AU11" s="11">
        <f>T15</f>
        <v>80</v>
      </c>
      <c r="AV11" s="11">
        <f>U15</f>
        <v>80616</v>
      </c>
      <c r="AW11">
        <f t="shared" si="16"/>
        <v>6</v>
      </c>
      <c r="AX11">
        <f t="shared" si="17"/>
        <v>7</v>
      </c>
      <c r="AY11">
        <f t="shared" si="18"/>
        <v>6.00007</v>
      </c>
      <c r="AZ11">
        <f t="shared" si="19"/>
        <v>6</v>
      </c>
    </row>
    <row r="12" spans="1:52" ht="15.9" customHeight="1" thickBot="1" x14ac:dyDescent="0.3">
      <c r="A12" s="204"/>
      <c r="B12" s="248"/>
      <c r="C12" s="133">
        <v>1</v>
      </c>
      <c r="D12" s="28">
        <v>1059</v>
      </c>
      <c r="E12" s="32">
        <f>IF(ISBLANK(D12),0,IF(ISBLANK(C11),0,IF(E11 = "D",MAX($A$5:$A$32) + 1,AH9)))</f>
        <v>13</v>
      </c>
      <c r="F12" s="27">
        <v>9</v>
      </c>
      <c r="G12" s="28">
        <v>798</v>
      </c>
      <c r="H12" s="32">
        <f>IF(ISBLANK(G12),0,IF(ISBLANK(F11),0,IF(H11 = "D",MAX($A$5:$A$32) + 1,AL9)))</f>
        <v>12</v>
      </c>
      <c r="I12" s="27">
        <v>2</v>
      </c>
      <c r="J12" s="28">
        <v>1859</v>
      </c>
      <c r="K12" s="32">
        <f>IF(ISBLANK(J12),0,IF(ISBLANK(I11),0,IF(K11 = "D",MAX($A$5:$A$32) + 1,AP9)))</f>
        <v>7</v>
      </c>
      <c r="L12" s="27">
        <v>3</v>
      </c>
      <c r="M12" s="28">
        <v>3887</v>
      </c>
      <c r="N12" s="32">
        <f>IF(ISBLANK(M12),0,IF(ISBLANK(L11),0,IF(N11 = "D",MAX($A$5:$A$32) + 1,AT9)))</f>
        <v>2</v>
      </c>
      <c r="O12" s="216"/>
      <c r="P12" s="252"/>
      <c r="Q12" s="254"/>
      <c r="T12" s="267"/>
      <c r="U12" s="269"/>
      <c r="V12" s="271"/>
      <c r="W12" s="21"/>
      <c r="Y12" s="12">
        <f>O17</f>
        <v>33</v>
      </c>
      <c r="Z12" s="13">
        <f>P17</f>
        <v>9387</v>
      </c>
      <c r="AA12" s="8">
        <f t="shared" si="0"/>
        <v>9</v>
      </c>
      <c r="AB12" s="8">
        <f t="shared" si="1"/>
        <v>7</v>
      </c>
      <c r="AC12" s="8">
        <f t="shared" si="2"/>
        <v>9.0000699999999991</v>
      </c>
      <c r="AD12" s="24">
        <f t="shared" si="3"/>
        <v>9</v>
      </c>
      <c r="AE12" s="17">
        <f>D18</f>
        <v>1479</v>
      </c>
      <c r="AF12" s="18">
        <f t="shared" si="4"/>
        <v>12</v>
      </c>
      <c r="AG12" s="8">
        <f t="shared" si="5"/>
        <v>1</v>
      </c>
      <c r="AH12" s="22">
        <f t="shared" si="6"/>
        <v>12</v>
      </c>
      <c r="AI12" s="17">
        <f>G18</f>
        <v>1662</v>
      </c>
      <c r="AJ12">
        <f t="shared" si="7"/>
        <v>9</v>
      </c>
      <c r="AK12" s="8">
        <f t="shared" si="8"/>
        <v>1</v>
      </c>
      <c r="AL12" s="22">
        <f t="shared" si="9"/>
        <v>9</v>
      </c>
      <c r="AM12" s="17">
        <f>J18</f>
        <v>5018</v>
      </c>
      <c r="AN12" s="18">
        <f t="shared" si="10"/>
        <v>1</v>
      </c>
      <c r="AO12" s="8">
        <f t="shared" si="11"/>
        <v>1</v>
      </c>
      <c r="AP12" s="22">
        <f t="shared" si="12"/>
        <v>1</v>
      </c>
      <c r="AQ12" s="17">
        <f>M18</f>
        <v>1228</v>
      </c>
      <c r="AR12" s="18">
        <f t="shared" si="13"/>
        <v>11</v>
      </c>
      <c r="AS12" s="8">
        <f t="shared" si="14"/>
        <v>1</v>
      </c>
      <c r="AT12" s="22">
        <f t="shared" si="15"/>
        <v>11</v>
      </c>
      <c r="AU12" s="11">
        <f>T17</f>
        <v>95</v>
      </c>
      <c r="AV12" s="11">
        <f>U17</f>
        <v>73887</v>
      </c>
      <c r="AW12">
        <f t="shared" si="16"/>
        <v>10</v>
      </c>
      <c r="AX12">
        <f t="shared" si="17"/>
        <v>9</v>
      </c>
      <c r="AY12">
        <f t="shared" si="18"/>
        <v>10.00009</v>
      </c>
      <c r="AZ12">
        <f t="shared" si="19"/>
        <v>10</v>
      </c>
    </row>
    <row r="13" spans="1:52" ht="15.9" customHeight="1" x14ac:dyDescent="0.25">
      <c r="A13" s="221">
        <v>5</v>
      </c>
      <c r="B13" s="247" t="str">
        <f>'Zoznam tímov a pretekárov'!A11</f>
        <v>Prešov B</v>
      </c>
      <c r="C13" s="207" t="s">
        <v>184</v>
      </c>
      <c r="D13" s="249"/>
      <c r="E13" s="81"/>
      <c r="F13" s="207" t="s">
        <v>182</v>
      </c>
      <c r="G13" s="249"/>
      <c r="H13" s="81"/>
      <c r="I13" s="207" t="s">
        <v>181</v>
      </c>
      <c r="J13" s="249"/>
      <c r="K13" s="81"/>
      <c r="L13" s="207" t="s">
        <v>183</v>
      </c>
      <c r="M13" s="249"/>
      <c r="N13" s="81"/>
      <c r="O13" s="215">
        <f>SUM(E14+H14+K14+N14)</f>
        <v>34</v>
      </c>
      <c r="P13" s="251">
        <f>SUM(D14+G14+J14+M14)</f>
        <v>9035</v>
      </c>
      <c r="Q13" s="253">
        <f>AD10</f>
        <v>10</v>
      </c>
      <c r="T13" s="266">
        <f>O13+'14 družstiev Pretek č. 2'!T13</f>
        <v>67</v>
      </c>
      <c r="U13" s="268">
        <f>P13+'14 družstiev Pretek č. 2'!U13</f>
        <v>130890</v>
      </c>
      <c r="V13" s="270">
        <f>AZ10</f>
        <v>2</v>
      </c>
      <c r="W13" s="21"/>
      <c r="Y13" s="12">
        <f>O19</f>
        <v>26</v>
      </c>
      <c r="Z13" s="13">
        <f>P19</f>
        <v>11757</v>
      </c>
      <c r="AA13" s="8">
        <f t="shared" si="0"/>
        <v>5</v>
      </c>
      <c r="AB13" s="8">
        <f t="shared" si="1"/>
        <v>6</v>
      </c>
      <c r="AC13" s="8">
        <f t="shared" si="2"/>
        <v>5.0000600000000004</v>
      </c>
      <c r="AD13" s="24">
        <f t="shared" si="3"/>
        <v>5</v>
      </c>
      <c r="AE13" s="17">
        <f>D20</f>
        <v>1899</v>
      </c>
      <c r="AF13" s="18">
        <f t="shared" si="4"/>
        <v>9</v>
      </c>
      <c r="AG13" s="8">
        <f t="shared" si="5"/>
        <v>1</v>
      </c>
      <c r="AH13" s="22">
        <f t="shared" si="6"/>
        <v>9</v>
      </c>
      <c r="AI13" s="17">
        <f>G20</f>
        <v>4831</v>
      </c>
      <c r="AJ13">
        <f t="shared" si="7"/>
        <v>4</v>
      </c>
      <c r="AK13" s="8">
        <f t="shared" si="8"/>
        <v>1</v>
      </c>
      <c r="AL13" s="22">
        <f t="shared" si="9"/>
        <v>4</v>
      </c>
      <c r="AM13" s="17">
        <f>J20</f>
        <v>1454</v>
      </c>
      <c r="AN13" s="18">
        <f t="shared" si="10"/>
        <v>9</v>
      </c>
      <c r="AO13" s="8">
        <f t="shared" si="11"/>
        <v>1</v>
      </c>
      <c r="AP13" s="22">
        <f t="shared" si="12"/>
        <v>9</v>
      </c>
      <c r="AQ13" s="17">
        <f>M20</f>
        <v>3573</v>
      </c>
      <c r="AR13" s="18">
        <f t="shared" si="13"/>
        <v>4</v>
      </c>
      <c r="AS13" s="8">
        <f t="shared" si="14"/>
        <v>1</v>
      </c>
      <c r="AT13" s="22">
        <f t="shared" si="15"/>
        <v>4</v>
      </c>
      <c r="AU13" s="11">
        <f>T19</f>
        <v>90</v>
      </c>
      <c r="AV13" s="11">
        <f>U19</f>
        <v>72637</v>
      </c>
      <c r="AW13">
        <f t="shared" si="16"/>
        <v>8</v>
      </c>
      <c r="AX13">
        <f t="shared" si="17"/>
        <v>11</v>
      </c>
      <c r="AY13">
        <f t="shared" si="18"/>
        <v>8.0001099999999994</v>
      </c>
      <c r="AZ13">
        <f t="shared" si="19"/>
        <v>8</v>
      </c>
    </row>
    <row r="14" spans="1:52" ht="15.9" customHeight="1" thickBot="1" x14ac:dyDescent="0.3">
      <c r="A14" s="221"/>
      <c r="B14" s="248"/>
      <c r="C14" s="27">
        <v>13</v>
      </c>
      <c r="D14" s="28">
        <v>5805</v>
      </c>
      <c r="E14" s="32">
        <f>IF(ISBLANK(D14),0,IF(ISBLANK(C13),0,IF(E13 = "D",MAX($A$5:$A$32) + 1,AH10)))</f>
        <v>2</v>
      </c>
      <c r="F14" s="27">
        <v>13</v>
      </c>
      <c r="G14" s="28">
        <v>826</v>
      </c>
      <c r="H14" s="32">
        <f>IF(ISBLANK(G14),0,IF(ISBLANK(F13),0,IF(H13 = "D",MAX($A$5:$A$32) + 1,AL10)))</f>
        <v>11</v>
      </c>
      <c r="I14" s="27">
        <v>10</v>
      </c>
      <c r="J14" s="28">
        <v>907</v>
      </c>
      <c r="K14" s="32">
        <f>IF(ISBLANK(J14),0,IF(ISBLANK(I13),0,IF(K13 = "D",MAX($A$5:$A$32) + 1,AP10)))</f>
        <v>12</v>
      </c>
      <c r="L14" s="27">
        <v>1</v>
      </c>
      <c r="M14" s="28">
        <v>1497</v>
      </c>
      <c r="N14" s="32">
        <f>IF(ISBLANK(M14),0,IF(ISBLANK(L13),0,IF(N13 = "D",MAX($A$5:$A$32) + 1,AT10)))</f>
        <v>9</v>
      </c>
      <c r="O14" s="216"/>
      <c r="P14" s="252"/>
      <c r="Q14" s="254"/>
      <c r="T14" s="267"/>
      <c r="U14" s="269"/>
      <c r="V14" s="271"/>
      <c r="W14" s="21"/>
      <c r="Y14" s="12">
        <f>O21</f>
        <v>23</v>
      </c>
      <c r="Z14" s="13">
        <f>P21</f>
        <v>12626</v>
      </c>
      <c r="AA14" s="8">
        <f t="shared" si="0"/>
        <v>3</v>
      </c>
      <c r="AB14" s="8">
        <f t="shared" si="1"/>
        <v>5</v>
      </c>
      <c r="AC14" s="8">
        <f t="shared" si="2"/>
        <v>3.0000499999999999</v>
      </c>
      <c r="AD14" s="24">
        <f t="shared" si="3"/>
        <v>4</v>
      </c>
      <c r="AE14" s="17">
        <f>D22</f>
        <v>1915</v>
      </c>
      <c r="AF14" s="18">
        <f t="shared" si="4"/>
        <v>8</v>
      </c>
      <c r="AG14" s="8">
        <f t="shared" si="5"/>
        <v>1</v>
      </c>
      <c r="AH14" s="22">
        <f t="shared" si="6"/>
        <v>8</v>
      </c>
      <c r="AI14" s="17">
        <f>G22</f>
        <v>5730</v>
      </c>
      <c r="AJ14">
        <f t="shared" si="7"/>
        <v>3</v>
      </c>
      <c r="AK14" s="8">
        <f t="shared" si="8"/>
        <v>1</v>
      </c>
      <c r="AL14" s="22">
        <f t="shared" si="9"/>
        <v>3</v>
      </c>
      <c r="AM14" s="17">
        <f>J22</f>
        <v>2347</v>
      </c>
      <c r="AN14" s="18">
        <f t="shared" si="10"/>
        <v>6</v>
      </c>
      <c r="AO14" s="8">
        <f t="shared" si="11"/>
        <v>1</v>
      </c>
      <c r="AP14" s="22">
        <f t="shared" si="12"/>
        <v>6</v>
      </c>
      <c r="AQ14" s="17">
        <f>M22</f>
        <v>2634</v>
      </c>
      <c r="AR14" s="18">
        <f t="shared" si="13"/>
        <v>6</v>
      </c>
      <c r="AS14" s="8">
        <f t="shared" si="14"/>
        <v>1</v>
      </c>
      <c r="AT14" s="22">
        <f t="shared" si="15"/>
        <v>6</v>
      </c>
      <c r="AU14" s="11">
        <f>T21</f>
        <v>69</v>
      </c>
      <c r="AV14" s="11">
        <f>U21</f>
        <v>88376</v>
      </c>
      <c r="AW14">
        <f t="shared" si="16"/>
        <v>3</v>
      </c>
      <c r="AX14">
        <f t="shared" si="17"/>
        <v>3</v>
      </c>
      <c r="AY14">
        <f t="shared" si="18"/>
        <v>3.0000300000000002</v>
      </c>
      <c r="AZ14">
        <f t="shared" si="19"/>
        <v>3</v>
      </c>
    </row>
    <row r="15" spans="1:52" ht="15.9" customHeight="1" x14ac:dyDescent="0.25">
      <c r="A15" s="203">
        <v>6</v>
      </c>
      <c r="B15" s="247" t="str">
        <f>'Zoznam tímov a pretekárov'!A13</f>
        <v>Ružomberok</v>
      </c>
      <c r="C15" s="207" t="s">
        <v>188</v>
      </c>
      <c r="D15" s="249"/>
      <c r="E15" s="81"/>
      <c r="F15" s="207" t="s">
        <v>191</v>
      </c>
      <c r="G15" s="249"/>
      <c r="H15" s="81"/>
      <c r="I15" s="207" t="s">
        <v>190</v>
      </c>
      <c r="J15" s="249"/>
      <c r="K15" s="81"/>
      <c r="L15" s="207" t="s">
        <v>193</v>
      </c>
      <c r="M15" s="249"/>
      <c r="N15" s="81"/>
      <c r="O15" s="215">
        <f>SUM(E16+H16+K16+N16)</f>
        <v>18</v>
      </c>
      <c r="P15" s="251">
        <f>SUM(D16+G16+J16+M16)</f>
        <v>14231</v>
      </c>
      <c r="Q15" s="253">
        <f>AD11</f>
        <v>2</v>
      </c>
      <c r="T15" s="266">
        <f>O15+'14 družstiev Pretek č. 2'!T15</f>
        <v>80</v>
      </c>
      <c r="U15" s="268">
        <f>P15+'14 družstiev Pretek č. 2'!U15</f>
        <v>80616</v>
      </c>
      <c r="V15" s="270">
        <f>AZ11</f>
        <v>6</v>
      </c>
      <c r="Y15" s="12">
        <f>O23</f>
        <v>29</v>
      </c>
      <c r="Z15" s="13">
        <f>P23</f>
        <v>8927</v>
      </c>
      <c r="AA15" s="8">
        <f t="shared" si="0"/>
        <v>6</v>
      </c>
      <c r="AB15" s="8">
        <f t="shared" si="1"/>
        <v>9</v>
      </c>
      <c r="AC15" s="8">
        <f t="shared" si="2"/>
        <v>6.0000900000000001</v>
      </c>
      <c r="AD15" s="24">
        <f t="shared" si="3"/>
        <v>6</v>
      </c>
      <c r="AE15" s="17">
        <f>D24</f>
        <v>3265</v>
      </c>
      <c r="AF15" s="18">
        <f t="shared" si="4"/>
        <v>5</v>
      </c>
      <c r="AG15" s="8">
        <f t="shared" si="5"/>
        <v>1</v>
      </c>
      <c r="AH15" s="22">
        <f t="shared" si="6"/>
        <v>5</v>
      </c>
      <c r="AI15" s="17">
        <f>G24</f>
        <v>2335</v>
      </c>
      <c r="AJ15">
        <f t="shared" si="7"/>
        <v>7</v>
      </c>
      <c r="AK15" s="8">
        <f t="shared" si="8"/>
        <v>1</v>
      </c>
      <c r="AL15" s="22">
        <f t="shared" si="9"/>
        <v>7</v>
      </c>
      <c r="AM15" s="17">
        <f>J24</f>
        <v>2639</v>
      </c>
      <c r="AN15" s="18">
        <f t="shared" si="10"/>
        <v>5</v>
      </c>
      <c r="AO15" s="8">
        <f t="shared" si="11"/>
        <v>1</v>
      </c>
      <c r="AP15" s="22">
        <f t="shared" si="12"/>
        <v>5</v>
      </c>
      <c r="AQ15" s="17">
        <f>M24</f>
        <v>688</v>
      </c>
      <c r="AR15" s="18">
        <f t="shared" si="13"/>
        <v>12</v>
      </c>
      <c r="AS15" s="8">
        <f t="shared" si="14"/>
        <v>1</v>
      </c>
      <c r="AT15" s="22">
        <f t="shared" si="15"/>
        <v>12</v>
      </c>
      <c r="AU15" s="11">
        <f>T23</f>
        <v>77</v>
      </c>
      <c r="AV15" s="11">
        <f>U23</f>
        <v>83307</v>
      </c>
      <c r="AW15">
        <f t="shared" si="16"/>
        <v>5</v>
      </c>
      <c r="AX15">
        <f t="shared" si="17"/>
        <v>6</v>
      </c>
      <c r="AY15">
        <f t="shared" si="18"/>
        <v>5.0000600000000004</v>
      </c>
      <c r="AZ15">
        <f t="shared" si="19"/>
        <v>5</v>
      </c>
    </row>
    <row r="16" spans="1:52" ht="15.9" customHeight="1" thickBot="1" x14ac:dyDescent="0.3">
      <c r="A16" s="204"/>
      <c r="B16" s="248"/>
      <c r="C16" s="27">
        <v>11</v>
      </c>
      <c r="D16" s="28">
        <v>4640</v>
      </c>
      <c r="E16" s="32">
        <f>IF(ISBLANK(D16),0,IF(ISBLANK(C15),0,IF(E15 = "D",MAX($A$5:$A$32) + 1,AH11)))</f>
        <v>3</v>
      </c>
      <c r="F16" s="27">
        <v>10</v>
      </c>
      <c r="G16" s="28">
        <v>889</v>
      </c>
      <c r="H16" s="32">
        <f>IF(ISBLANK(G16),0,IF(ISBLANK(F15),0,IF(H15 = "D",MAX($A$5:$A$32) + 1,AL11)))</f>
        <v>10</v>
      </c>
      <c r="I16" s="27">
        <v>5</v>
      </c>
      <c r="J16" s="28">
        <v>2842</v>
      </c>
      <c r="K16" s="32">
        <f>IF(ISBLANK(J16),0,IF(ISBLANK(I15),0,IF(K15 = "D",MAX($A$5:$A$32) + 1,AP11)))</f>
        <v>4</v>
      </c>
      <c r="L16" s="133">
        <v>11</v>
      </c>
      <c r="M16" s="28">
        <v>5860</v>
      </c>
      <c r="N16" s="32">
        <f>IF(ISBLANK(M16),0,IF(ISBLANK(L15),0,IF(N15 = "D",MAX($A$5:$A$32) + 1,AT11)))</f>
        <v>1</v>
      </c>
      <c r="O16" s="216"/>
      <c r="P16" s="252"/>
      <c r="Q16" s="254"/>
      <c r="T16" s="267"/>
      <c r="U16" s="269"/>
      <c r="V16" s="271"/>
      <c r="Y16" s="12">
        <f>O25</f>
        <v>30</v>
      </c>
      <c r="Z16" s="13">
        <f>P25</f>
        <v>13600</v>
      </c>
      <c r="AA16" s="8">
        <f t="shared" si="0"/>
        <v>7</v>
      </c>
      <c r="AB16" s="8">
        <f t="shared" si="1"/>
        <v>4</v>
      </c>
      <c r="AC16" s="8">
        <f t="shared" si="2"/>
        <v>7.0000400000000003</v>
      </c>
      <c r="AD16" s="24">
        <f t="shared" si="3"/>
        <v>7</v>
      </c>
      <c r="AE16" s="17">
        <f>D26</f>
        <v>3501</v>
      </c>
      <c r="AF16" s="18">
        <f t="shared" si="4"/>
        <v>4</v>
      </c>
      <c r="AG16" s="8">
        <f t="shared" si="5"/>
        <v>1</v>
      </c>
      <c r="AH16" s="22">
        <f t="shared" si="6"/>
        <v>4</v>
      </c>
      <c r="AI16" s="17">
        <f>G26</f>
        <v>8722</v>
      </c>
      <c r="AJ16">
        <f t="shared" si="7"/>
        <v>1</v>
      </c>
      <c r="AK16" s="8">
        <f t="shared" si="8"/>
        <v>1</v>
      </c>
      <c r="AL16" s="22">
        <f t="shared" si="9"/>
        <v>1</v>
      </c>
      <c r="AM16" s="17">
        <f>J26</f>
        <v>1377</v>
      </c>
      <c r="AN16" s="18">
        <f t="shared" si="10"/>
        <v>10</v>
      </c>
      <c r="AO16" s="8">
        <f t="shared" si="11"/>
        <v>1</v>
      </c>
      <c r="AP16" s="22">
        <f t="shared" si="12"/>
        <v>10</v>
      </c>
      <c r="AQ16" s="17">
        <f>M26</f>
        <v>0</v>
      </c>
      <c r="AR16" s="18">
        <f t="shared" si="13"/>
        <v>13</v>
      </c>
      <c r="AS16" s="8">
        <f t="shared" si="14"/>
        <v>2</v>
      </c>
      <c r="AT16" s="22">
        <f t="shared" si="15"/>
        <v>13.5</v>
      </c>
      <c r="AU16" s="11">
        <f>T25</f>
        <v>108</v>
      </c>
      <c r="AV16" s="11">
        <f>U25</f>
        <v>61085</v>
      </c>
      <c r="AW16">
        <f t="shared" si="16"/>
        <v>12</v>
      </c>
      <c r="AX16">
        <f t="shared" si="17"/>
        <v>13</v>
      </c>
      <c r="AY16">
        <f t="shared" si="18"/>
        <v>12.00013</v>
      </c>
      <c r="AZ16">
        <f t="shared" si="19"/>
        <v>13</v>
      </c>
    </row>
    <row r="17" spans="1:52" ht="15.9" customHeight="1" x14ac:dyDescent="0.25">
      <c r="A17" s="221">
        <v>7</v>
      </c>
      <c r="B17" s="247" t="str">
        <f>'Zoznam tímov a pretekárov'!A15</f>
        <v>Sabinov</v>
      </c>
      <c r="C17" s="207" t="s">
        <v>200</v>
      </c>
      <c r="D17" s="249"/>
      <c r="E17" s="81"/>
      <c r="F17" s="207" t="s">
        <v>196</v>
      </c>
      <c r="G17" s="249"/>
      <c r="H17" s="81"/>
      <c r="I17" s="207" t="s">
        <v>198</v>
      </c>
      <c r="J17" s="249"/>
      <c r="K17" s="81"/>
      <c r="L17" s="207" t="s">
        <v>197</v>
      </c>
      <c r="M17" s="249"/>
      <c r="N17" s="81"/>
      <c r="O17" s="215">
        <f>SUM(E18+H18+K18+N18)</f>
        <v>33</v>
      </c>
      <c r="P17" s="251">
        <f>SUM(D18+G18+J18+M18)</f>
        <v>9387</v>
      </c>
      <c r="Q17" s="253">
        <f>AD12</f>
        <v>9</v>
      </c>
      <c r="T17" s="266">
        <f>O17+'14 družstiev Pretek č. 2'!T17</f>
        <v>95</v>
      </c>
      <c r="U17" s="268">
        <f>P17+'14 družstiev Pretek č. 2'!U17</f>
        <v>73887</v>
      </c>
      <c r="V17" s="270">
        <f>AZ12</f>
        <v>10</v>
      </c>
      <c r="Y17" s="12">
        <f>O27</f>
        <v>32</v>
      </c>
      <c r="Z17" s="13">
        <f>P27</f>
        <v>7950</v>
      </c>
      <c r="AA17" s="8">
        <f t="shared" si="0"/>
        <v>8</v>
      </c>
      <c r="AB17" s="8">
        <f t="shared" si="1"/>
        <v>11</v>
      </c>
      <c r="AC17" s="8">
        <f t="shared" si="2"/>
        <v>8.0001099999999994</v>
      </c>
      <c r="AD17" s="24">
        <f t="shared" si="3"/>
        <v>8</v>
      </c>
      <c r="AE17" s="17">
        <f>D28</f>
        <v>1492</v>
      </c>
      <c r="AF17" s="18">
        <f t="shared" si="4"/>
        <v>11</v>
      </c>
      <c r="AG17" s="8">
        <f t="shared" si="5"/>
        <v>1</v>
      </c>
      <c r="AH17" s="22">
        <f t="shared" si="6"/>
        <v>11</v>
      </c>
      <c r="AI17" s="17">
        <f>G28</f>
        <v>578</v>
      </c>
      <c r="AJ17">
        <f t="shared" si="7"/>
        <v>13</v>
      </c>
      <c r="AK17" s="8">
        <f t="shared" si="8"/>
        <v>1</v>
      </c>
      <c r="AL17" s="22">
        <f t="shared" si="9"/>
        <v>13</v>
      </c>
      <c r="AM17" s="17">
        <f>J28</f>
        <v>3087</v>
      </c>
      <c r="AN17" s="18">
        <f t="shared" si="10"/>
        <v>3</v>
      </c>
      <c r="AO17" s="8">
        <f t="shared" si="11"/>
        <v>1</v>
      </c>
      <c r="AP17" s="22">
        <f t="shared" si="12"/>
        <v>3</v>
      </c>
      <c r="AQ17" s="17">
        <f>M28</f>
        <v>2793</v>
      </c>
      <c r="AR17" s="18">
        <f t="shared" si="13"/>
        <v>5</v>
      </c>
      <c r="AS17" s="8">
        <f t="shared" si="14"/>
        <v>1</v>
      </c>
      <c r="AT17" s="22">
        <f t="shared" si="15"/>
        <v>5</v>
      </c>
      <c r="AU17" s="11">
        <f>T27</f>
        <v>57.5</v>
      </c>
      <c r="AV17" s="11">
        <f>U27</f>
        <v>128145</v>
      </c>
      <c r="AW17">
        <f t="shared" si="16"/>
        <v>1</v>
      </c>
      <c r="AX17">
        <f t="shared" si="17"/>
        <v>2</v>
      </c>
      <c r="AY17">
        <f t="shared" si="18"/>
        <v>1.0000199999999999</v>
      </c>
      <c r="AZ17">
        <f t="shared" si="19"/>
        <v>1</v>
      </c>
    </row>
    <row r="18" spans="1:52" ht="15.9" customHeight="1" thickBot="1" x14ac:dyDescent="0.3">
      <c r="A18" s="221"/>
      <c r="B18" s="248"/>
      <c r="C18" s="85">
        <v>5</v>
      </c>
      <c r="D18" s="28">
        <v>1479</v>
      </c>
      <c r="E18" s="32">
        <f>IF(ISBLANK(D18),0,IF(ISBLANK(C17),0,IF(E17 = "D",MAX($A$5:$A$32) + 1,AH12)))</f>
        <v>12</v>
      </c>
      <c r="F18" s="27">
        <v>8</v>
      </c>
      <c r="G18" s="28">
        <v>1662</v>
      </c>
      <c r="H18" s="32">
        <f>IF(ISBLANK(G18),0,IF(ISBLANK(F17),0,IF(H17 = "D",MAX($A$5:$A$32) + 1,AL12)))</f>
        <v>9</v>
      </c>
      <c r="I18" s="27">
        <v>6</v>
      </c>
      <c r="J18" s="28">
        <v>5018</v>
      </c>
      <c r="K18" s="32">
        <f>IF(ISBLANK(J18),0,IF(ISBLANK(I17),0,IF(K17 = "D",MAX($A$5:$A$32) + 1,AP12)))</f>
        <v>1</v>
      </c>
      <c r="L18" s="133">
        <v>12</v>
      </c>
      <c r="M18" s="28">
        <v>1228</v>
      </c>
      <c r="N18" s="32">
        <f>IF(ISBLANK(M18),0,IF(ISBLANK(L17),0,IF(N17 = "D",MAX($A$5:$A$32) + 1,AT12)))</f>
        <v>11</v>
      </c>
      <c r="O18" s="216"/>
      <c r="P18" s="252"/>
      <c r="Q18" s="254"/>
      <c r="T18" s="267"/>
      <c r="U18" s="269"/>
      <c r="V18" s="271"/>
      <c r="Y18" s="12">
        <f>O29</f>
        <v>34</v>
      </c>
      <c r="Z18" s="13">
        <f>P29</f>
        <v>8477</v>
      </c>
      <c r="AA18" s="8">
        <f t="shared" si="0"/>
        <v>10</v>
      </c>
      <c r="AB18" s="8">
        <f t="shared" si="1"/>
        <v>10</v>
      </c>
      <c r="AC18" s="8">
        <f t="shared" si="2"/>
        <v>10.0001</v>
      </c>
      <c r="AD18" s="24">
        <f t="shared" si="3"/>
        <v>11</v>
      </c>
      <c r="AE18" s="17">
        <f>D30</f>
        <v>1741</v>
      </c>
      <c r="AF18" s="18">
        <f t="shared" si="4"/>
        <v>10</v>
      </c>
      <c r="AG18" s="8">
        <f t="shared" si="5"/>
        <v>1</v>
      </c>
      <c r="AH18" s="22">
        <f t="shared" si="6"/>
        <v>10</v>
      </c>
      <c r="AI18" s="17">
        <f>G30</f>
        <v>3770</v>
      </c>
      <c r="AJ18">
        <f t="shared" si="7"/>
        <v>5</v>
      </c>
      <c r="AK18" s="8">
        <f t="shared" si="8"/>
        <v>1</v>
      </c>
      <c r="AL18" s="22">
        <f t="shared" si="9"/>
        <v>5</v>
      </c>
      <c r="AM18" s="17">
        <f>J30</f>
        <v>1179</v>
      </c>
      <c r="AN18" s="18">
        <f t="shared" si="10"/>
        <v>11</v>
      </c>
      <c r="AO18" s="8">
        <f t="shared" si="11"/>
        <v>1</v>
      </c>
      <c r="AP18" s="22">
        <f t="shared" si="12"/>
        <v>11</v>
      </c>
      <c r="AQ18" s="17">
        <f>M30</f>
        <v>1787</v>
      </c>
      <c r="AR18" s="18">
        <f t="shared" si="13"/>
        <v>8</v>
      </c>
      <c r="AS18" s="8">
        <f t="shared" si="14"/>
        <v>1</v>
      </c>
      <c r="AT18" s="22">
        <f t="shared" si="15"/>
        <v>8</v>
      </c>
      <c r="AU18" s="11">
        <f>T29</f>
        <v>85</v>
      </c>
      <c r="AV18" s="11">
        <f>U29</f>
        <v>86957</v>
      </c>
      <c r="AW18">
        <f t="shared" si="16"/>
        <v>7</v>
      </c>
      <c r="AX18">
        <f t="shared" si="17"/>
        <v>4</v>
      </c>
      <c r="AY18">
        <f t="shared" si="18"/>
        <v>7.0000400000000003</v>
      </c>
      <c r="AZ18">
        <f t="shared" si="19"/>
        <v>7</v>
      </c>
    </row>
    <row r="19" spans="1:52" ht="15.9" customHeight="1" x14ac:dyDescent="0.25">
      <c r="A19" s="203">
        <v>8</v>
      </c>
      <c r="B19" s="247" t="str">
        <f>'Zoznam tímov a pretekárov'!A17</f>
        <v>Spišská Nová Ves                      Spiš fish</v>
      </c>
      <c r="C19" s="207" t="s">
        <v>205</v>
      </c>
      <c r="D19" s="249"/>
      <c r="E19" s="81"/>
      <c r="F19" s="207" t="s">
        <v>203</v>
      </c>
      <c r="G19" s="258"/>
      <c r="H19" s="81"/>
      <c r="I19" s="207" t="s">
        <v>206</v>
      </c>
      <c r="J19" s="249"/>
      <c r="K19" s="81"/>
      <c r="L19" s="207" t="s">
        <v>204</v>
      </c>
      <c r="M19" s="249"/>
      <c r="N19" s="81"/>
      <c r="O19" s="215">
        <f>SUM(E20+H20+K20+N20)</f>
        <v>26</v>
      </c>
      <c r="P19" s="251">
        <f>SUM(D20+G20+J20+M20)</f>
        <v>11757</v>
      </c>
      <c r="Q19" s="253">
        <f>AD13</f>
        <v>5</v>
      </c>
      <c r="T19" s="266">
        <f>O19+'14 družstiev Pretek č. 2'!T19</f>
        <v>90</v>
      </c>
      <c r="U19" s="268">
        <f>P19+'14 družstiev Pretek č. 2'!U19</f>
        <v>72637</v>
      </c>
      <c r="V19" s="270">
        <f>AZ13</f>
        <v>8</v>
      </c>
      <c r="Y19" s="12">
        <f>O31</f>
        <v>14</v>
      </c>
      <c r="Z19" s="13">
        <f>P31</f>
        <v>16506</v>
      </c>
      <c r="AA19" s="8">
        <f t="shared" si="0"/>
        <v>1</v>
      </c>
      <c r="AB19" s="8">
        <f t="shared" si="1"/>
        <v>1</v>
      </c>
      <c r="AC19" s="8">
        <f t="shared" si="2"/>
        <v>1.0000100000000001</v>
      </c>
      <c r="AD19" s="24">
        <f t="shared" si="3"/>
        <v>1</v>
      </c>
      <c r="AE19" s="17">
        <f>D32</f>
        <v>6930</v>
      </c>
      <c r="AF19" s="18">
        <f t="shared" si="4"/>
        <v>1</v>
      </c>
      <c r="AG19" s="8">
        <f t="shared" si="5"/>
        <v>1</v>
      </c>
      <c r="AH19" s="22">
        <f t="shared" si="6"/>
        <v>1</v>
      </c>
      <c r="AI19" s="17">
        <f>G32</f>
        <v>1755</v>
      </c>
      <c r="AJ19">
        <f t="shared" si="7"/>
        <v>8</v>
      </c>
      <c r="AK19" s="8">
        <f t="shared" si="8"/>
        <v>1</v>
      </c>
      <c r="AL19" s="22">
        <f t="shared" si="9"/>
        <v>8</v>
      </c>
      <c r="AM19" s="17">
        <f>J32</f>
        <v>4223</v>
      </c>
      <c r="AN19" s="18">
        <f t="shared" si="10"/>
        <v>2</v>
      </c>
      <c r="AO19" s="8">
        <f t="shared" si="11"/>
        <v>1</v>
      </c>
      <c r="AP19" s="22">
        <f t="shared" si="12"/>
        <v>2</v>
      </c>
      <c r="AQ19" s="17">
        <f>M32</f>
        <v>3598</v>
      </c>
      <c r="AR19" s="18">
        <f t="shared" si="13"/>
        <v>3</v>
      </c>
      <c r="AS19" s="8">
        <f t="shared" si="14"/>
        <v>1</v>
      </c>
      <c r="AT19" s="22">
        <f t="shared" si="15"/>
        <v>3</v>
      </c>
      <c r="AU19" s="11">
        <f>T31</f>
        <v>69</v>
      </c>
      <c r="AV19" s="11">
        <f>U31</f>
        <v>86796</v>
      </c>
      <c r="AW19">
        <f t="shared" si="16"/>
        <v>3</v>
      </c>
      <c r="AX19">
        <f t="shared" si="17"/>
        <v>5</v>
      </c>
      <c r="AY19">
        <f t="shared" si="18"/>
        <v>3.0000499999999999</v>
      </c>
      <c r="AZ19">
        <f t="shared" si="19"/>
        <v>4</v>
      </c>
    </row>
    <row r="20" spans="1:52" ht="15.9" customHeight="1" thickBot="1" x14ac:dyDescent="0.3">
      <c r="A20" s="204"/>
      <c r="B20" s="248"/>
      <c r="C20" s="27">
        <v>4</v>
      </c>
      <c r="D20" s="28">
        <v>1899</v>
      </c>
      <c r="E20" s="32">
        <f>IF(ISBLANK(D20),0,IF(ISBLANK(C19),0,IF(E19 = "D",MAX($A$5:$A$32) + 1,AH13)))</f>
        <v>9</v>
      </c>
      <c r="F20" s="27">
        <v>1</v>
      </c>
      <c r="G20" s="28">
        <v>4831</v>
      </c>
      <c r="H20" s="32">
        <f>IF(ISBLANK(G20),0,IF(ISBLANK(F19),0,IF(H19 = "D",MAX($A$5:$A$32) + 1,AL13)))</f>
        <v>4</v>
      </c>
      <c r="I20" s="85">
        <v>12</v>
      </c>
      <c r="J20" s="28">
        <v>1454</v>
      </c>
      <c r="K20" s="32">
        <f>IF(ISBLANK(J20),0,IF(ISBLANK(I19),0,IF(K19 = "D",MAX($A$5:$A$32) + 1,AP13)))</f>
        <v>9</v>
      </c>
      <c r="L20" s="27">
        <v>8</v>
      </c>
      <c r="M20" s="28">
        <v>3573</v>
      </c>
      <c r="N20" s="32">
        <f>IF(ISBLANK(M20),0,IF(ISBLANK(L19),0,IF(N19 = "D",MAX($A$5:$A$32) + 1,AT13)))</f>
        <v>4</v>
      </c>
      <c r="O20" s="216"/>
      <c r="P20" s="252"/>
      <c r="Q20" s="254"/>
      <c r="T20" s="267"/>
      <c r="U20" s="269"/>
      <c r="V20" s="271"/>
      <c r="Y20" s="12"/>
      <c r="AE20" s="17">
        <f>D34</f>
        <v>-3</v>
      </c>
      <c r="AF20" s="18">
        <f t="shared" si="4"/>
        <v>15</v>
      </c>
      <c r="AG20" s="8">
        <f t="shared" si="5"/>
        <v>1</v>
      </c>
      <c r="AH20" s="22">
        <f t="shared" si="6"/>
        <v>15</v>
      </c>
      <c r="AI20" s="17">
        <f>G34</f>
        <v>-3</v>
      </c>
      <c r="AJ20">
        <f t="shared" si="7"/>
        <v>15</v>
      </c>
      <c r="AK20" s="8">
        <f t="shared" si="8"/>
        <v>1</v>
      </c>
      <c r="AL20" s="22">
        <f t="shared" si="9"/>
        <v>15</v>
      </c>
      <c r="AM20" s="17">
        <f>J34</f>
        <v>-3</v>
      </c>
      <c r="AN20" s="18">
        <f t="shared" si="10"/>
        <v>15</v>
      </c>
      <c r="AO20" s="8">
        <f t="shared" si="11"/>
        <v>1</v>
      </c>
      <c r="AP20" s="22">
        <f t="shared" si="12"/>
        <v>15</v>
      </c>
      <c r="AQ20" s="17">
        <f>M34</f>
        <v>-3</v>
      </c>
      <c r="AR20" s="18">
        <f t="shared" si="13"/>
        <v>15</v>
      </c>
      <c r="AS20" s="8">
        <f t="shared" si="14"/>
        <v>1</v>
      </c>
      <c r="AT20" s="22">
        <f t="shared" si="15"/>
        <v>15</v>
      </c>
      <c r="AU20" s="11"/>
    </row>
    <row r="21" spans="1:52" ht="15.9" customHeight="1" x14ac:dyDescent="0.25">
      <c r="A21" s="203">
        <v>9</v>
      </c>
      <c r="B21" s="247" t="str">
        <f>'Zoznam tímov a pretekárov'!A19</f>
        <v>Šaľa                            Maver</v>
      </c>
      <c r="C21" s="207" t="s">
        <v>213</v>
      </c>
      <c r="D21" s="249"/>
      <c r="E21" s="81"/>
      <c r="F21" s="207" t="s">
        <v>293</v>
      </c>
      <c r="G21" s="249"/>
      <c r="H21" s="81"/>
      <c r="I21" s="207" t="s">
        <v>212</v>
      </c>
      <c r="J21" s="249"/>
      <c r="K21" s="81"/>
      <c r="L21" s="207" t="s">
        <v>211</v>
      </c>
      <c r="M21" s="249"/>
      <c r="N21" s="81"/>
      <c r="O21" s="215">
        <f>SUM(E22+H22+K22+N22)</f>
        <v>23</v>
      </c>
      <c r="P21" s="251">
        <f>SUM(D22+G22+J22+M22)</f>
        <v>12626</v>
      </c>
      <c r="Q21" s="253">
        <f>AD14</f>
        <v>4</v>
      </c>
      <c r="T21" s="266">
        <f>O21+'14 družstiev Pretek č. 2'!T21</f>
        <v>69</v>
      </c>
      <c r="U21" s="268">
        <f>P21+'14 družstiev Pretek č. 2'!U21</f>
        <v>88376</v>
      </c>
      <c r="V21" s="270">
        <f>AZ14</f>
        <v>3</v>
      </c>
      <c r="AE21" s="17">
        <f>D36</f>
        <v>-4</v>
      </c>
      <c r="AF21" s="18">
        <f t="shared" si="4"/>
        <v>16</v>
      </c>
      <c r="AG21" s="8">
        <f t="shared" si="5"/>
        <v>1</v>
      </c>
      <c r="AH21" s="22">
        <f t="shared" si="6"/>
        <v>16</v>
      </c>
      <c r="AI21" s="17">
        <f>G36</f>
        <v>-4</v>
      </c>
      <c r="AJ21">
        <f t="shared" si="7"/>
        <v>16</v>
      </c>
      <c r="AK21" s="8">
        <f t="shared" si="8"/>
        <v>1</v>
      </c>
      <c r="AL21" s="22">
        <f t="shared" si="9"/>
        <v>16</v>
      </c>
      <c r="AM21" s="17">
        <f>J36</f>
        <v>-4</v>
      </c>
      <c r="AN21" s="18">
        <f t="shared" si="10"/>
        <v>16</v>
      </c>
      <c r="AO21" s="8">
        <f t="shared" si="11"/>
        <v>1</v>
      </c>
      <c r="AP21" s="22">
        <f t="shared" si="12"/>
        <v>16</v>
      </c>
      <c r="AQ21" s="17">
        <f>M36</f>
        <v>-4</v>
      </c>
      <c r="AR21" s="18">
        <f t="shared" si="13"/>
        <v>16</v>
      </c>
      <c r="AS21" s="8">
        <f t="shared" si="14"/>
        <v>1</v>
      </c>
      <c r="AT21" s="22">
        <f t="shared" si="15"/>
        <v>16</v>
      </c>
    </row>
    <row r="22" spans="1:52" ht="15.9" customHeight="1" thickBot="1" x14ac:dyDescent="0.3">
      <c r="A22" s="204"/>
      <c r="B22" s="248"/>
      <c r="C22" s="27">
        <v>3</v>
      </c>
      <c r="D22" s="28">
        <v>1915</v>
      </c>
      <c r="E22" s="32">
        <f>IF(ISBLANK(D22),0,IF(ISBLANK(C21),0,IF(E21 = "D",MAX($A$5:$A$32) + 1,AH14)))</f>
        <v>8</v>
      </c>
      <c r="F22" s="27">
        <v>6</v>
      </c>
      <c r="G22" s="28">
        <v>5730</v>
      </c>
      <c r="H22" s="32">
        <f>IF(ISBLANK(G22),0,IF(ISBLANK(F21),0,IF(H21 = "D",MAX($A$5:$A$32) + 1,AL14)))</f>
        <v>3</v>
      </c>
      <c r="I22" s="27">
        <v>9</v>
      </c>
      <c r="J22" s="28">
        <v>2347</v>
      </c>
      <c r="K22" s="32">
        <f>IF(ISBLANK(J22),0,IF(ISBLANK(I21),0,IF(K21 = "D",MAX($A$5:$A$32) + 1,AP14)))</f>
        <v>6</v>
      </c>
      <c r="L22" s="85">
        <v>9</v>
      </c>
      <c r="M22" s="28">
        <v>2634</v>
      </c>
      <c r="N22" s="32">
        <f>IF(ISBLANK(M22),0,IF(ISBLANK(L21),0,IF(N21 = "D",MAX($A$5:$A$32) + 1,AT14)))</f>
        <v>6</v>
      </c>
      <c r="O22" s="216"/>
      <c r="P22" s="252"/>
      <c r="Q22" s="254"/>
      <c r="T22" s="267"/>
      <c r="U22" s="269"/>
      <c r="V22" s="271"/>
      <c r="AE22" s="17">
        <f>D38</f>
        <v>-5</v>
      </c>
      <c r="AF22" s="18">
        <f t="shared" si="4"/>
        <v>17</v>
      </c>
      <c r="AG22" s="8">
        <f t="shared" si="5"/>
        <v>1</v>
      </c>
      <c r="AH22" s="22">
        <f t="shared" si="6"/>
        <v>17</v>
      </c>
      <c r="AI22" s="17">
        <f>G38</f>
        <v>-5</v>
      </c>
      <c r="AJ22">
        <f t="shared" si="7"/>
        <v>17</v>
      </c>
      <c r="AK22" s="8">
        <f t="shared" si="8"/>
        <v>1</v>
      </c>
      <c r="AL22" s="22">
        <f t="shared" si="9"/>
        <v>17</v>
      </c>
      <c r="AM22" s="17">
        <f>J38</f>
        <v>-5</v>
      </c>
      <c r="AN22" s="18">
        <f t="shared" si="10"/>
        <v>17</v>
      </c>
      <c r="AO22" s="8">
        <f t="shared" si="11"/>
        <v>1</v>
      </c>
      <c r="AP22" s="22">
        <f t="shared" si="12"/>
        <v>17</v>
      </c>
      <c r="AQ22" s="17">
        <f>M38</f>
        <v>-5</v>
      </c>
      <c r="AR22" s="18">
        <f t="shared" si="13"/>
        <v>17</v>
      </c>
      <c r="AS22" s="8">
        <f t="shared" si="14"/>
        <v>1</v>
      </c>
      <c r="AT22" s="22">
        <f t="shared" si="15"/>
        <v>17</v>
      </c>
    </row>
    <row r="23" spans="1:52" ht="15.9" customHeight="1" x14ac:dyDescent="0.25">
      <c r="A23" s="221">
        <v>10</v>
      </c>
      <c r="B23" s="247" t="str">
        <f>'Zoznam tímov a pretekárov'!A21</f>
        <v>Veľké Kapušany         Maros Mix Tubertíny</v>
      </c>
      <c r="C23" s="284" t="s">
        <v>216</v>
      </c>
      <c r="D23" s="249"/>
      <c r="E23" s="81"/>
      <c r="F23" s="207" t="s">
        <v>219</v>
      </c>
      <c r="G23" s="249"/>
      <c r="H23" s="81"/>
      <c r="I23" s="207" t="s">
        <v>222</v>
      </c>
      <c r="J23" s="249"/>
      <c r="K23" s="81"/>
      <c r="L23" s="207" t="s">
        <v>218</v>
      </c>
      <c r="M23" s="249"/>
      <c r="N23" s="81"/>
      <c r="O23" s="215">
        <f>SUM(E24+H24+K24+N24)</f>
        <v>29</v>
      </c>
      <c r="P23" s="251">
        <f>SUM(D24+G24+J24+M24)</f>
        <v>8927</v>
      </c>
      <c r="Q23" s="253">
        <f>AD15</f>
        <v>6</v>
      </c>
      <c r="T23" s="266">
        <f>O23+'14 družstiev Pretek č. 2'!T23</f>
        <v>77</v>
      </c>
      <c r="U23" s="268">
        <f>P23+'14 družstiev Pretek č. 2'!U23</f>
        <v>83307</v>
      </c>
      <c r="V23" s="270">
        <f>AZ15</f>
        <v>5</v>
      </c>
      <c r="AF23" s="10"/>
    </row>
    <row r="24" spans="1:52" ht="15.9" customHeight="1" thickBot="1" x14ac:dyDescent="0.3">
      <c r="A24" s="221"/>
      <c r="B24" s="248"/>
      <c r="C24" s="85">
        <v>8</v>
      </c>
      <c r="D24" s="28">
        <v>3265</v>
      </c>
      <c r="E24" s="32">
        <f>IF(ISBLANK(D24),0,IF(ISBLANK(C23),0,IF(E23 = "D",MAX($A$5:$A$32) + 1,AH15)))</f>
        <v>5</v>
      </c>
      <c r="F24" s="27">
        <v>7</v>
      </c>
      <c r="G24" s="28">
        <v>2335</v>
      </c>
      <c r="H24" s="32">
        <f>IF(ISBLANK(G24),0,IF(ISBLANK(F23),0,IF(H23 = "D",MAX($A$5:$A$32) + 1,AL15)))</f>
        <v>7</v>
      </c>
      <c r="I24" s="27">
        <v>7</v>
      </c>
      <c r="J24" s="28">
        <v>2639</v>
      </c>
      <c r="K24" s="32">
        <f>IF(ISBLANK(J24),0,IF(ISBLANK(I23),0,IF(K23 = "D",MAX($A$5:$A$32) + 1,AP15)))</f>
        <v>5</v>
      </c>
      <c r="L24" s="27">
        <v>10</v>
      </c>
      <c r="M24" s="28">
        <v>688</v>
      </c>
      <c r="N24" s="32">
        <f>IF(ISBLANK(M24),0,IF(ISBLANK(L23),0,IF(N23 = "D",MAX($A$5:$A$32) + 1,AT15)))</f>
        <v>12</v>
      </c>
      <c r="O24" s="216"/>
      <c r="P24" s="252"/>
      <c r="Q24" s="254"/>
      <c r="T24" s="267"/>
      <c r="U24" s="269"/>
      <c r="V24" s="271"/>
      <c r="AF24" s="10"/>
    </row>
    <row r="25" spans="1:52" ht="15.9" customHeight="1" x14ac:dyDescent="0.25">
      <c r="A25" s="203">
        <v>11</v>
      </c>
      <c r="B25" s="247" t="str">
        <f>'Zoznam tímov a pretekárov'!A23</f>
        <v>Veľký Krtíš</v>
      </c>
      <c r="C25" s="207" t="s">
        <v>228</v>
      </c>
      <c r="D25" s="249"/>
      <c r="E25" s="81"/>
      <c r="F25" s="207" t="s">
        <v>231</v>
      </c>
      <c r="G25" s="249"/>
      <c r="H25" s="81"/>
      <c r="I25" s="207" t="s">
        <v>229</v>
      </c>
      <c r="J25" s="249"/>
      <c r="K25" s="81"/>
      <c r="L25" s="207"/>
      <c r="M25" s="249"/>
      <c r="N25" s="81"/>
      <c r="O25" s="215">
        <f>SUM(E26+H26+K26+N26)</f>
        <v>30</v>
      </c>
      <c r="P25" s="251">
        <f>SUM(D26+G26+J26+M26)</f>
        <v>13600</v>
      </c>
      <c r="Q25" s="253">
        <f>AD16</f>
        <v>7</v>
      </c>
      <c r="T25" s="266">
        <f>O25+'14 družstiev Pretek č. 2'!T25</f>
        <v>108</v>
      </c>
      <c r="U25" s="268">
        <f>P25+'14 družstiev Pretek č. 2'!U25</f>
        <v>61085</v>
      </c>
      <c r="V25" s="270">
        <f>AZ16</f>
        <v>13</v>
      </c>
      <c r="AF25" s="10"/>
    </row>
    <row r="26" spans="1:52" ht="15.9" customHeight="1" thickBot="1" x14ac:dyDescent="0.3">
      <c r="A26" s="204"/>
      <c r="B26" s="248"/>
      <c r="C26" s="27">
        <v>6</v>
      </c>
      <c r="D26" s="28">
        <v>3501</v>
      </c>
      <c r="E26" s="32">
        <f>IF(ISBLANK(D26),0,IF(ISBLANK(C25),0,IF(E25 = "D",MAX($A$5:$A$32) + 1,AH16)))</f>
        <v>4</v>
      </c>
      <c r="F26" s="27">
        <v>2</v>
      </c>
      <c r="G26" s="28">
        <v>8722</v>
      </c>
      <c r="H26" s="32">
        <f>IF(ISBLANK(G26),0,IF(ISBLANK(F25),0,IF(H25 = "D",MAX($A$5:$A$32) + 1,AL16)))</f>
        <v>1</v>
      </c>
      <c r="I26" s="27">
        <v>8</v>
      </c>
      <c r="J26" s="28">
        <v>1377</v>
      </c>
      <c r="K26" s="32">
        <f>IF(ISBLANK(J26),0,IF(ISBLANK(I25),0,IF(K25 = "D",MAX($A$5:$A$32) + 1,AP16)))</f>
        <v>10</v>
      </c>
      <c r="L26" s="85"/>
      <c r="M26" s="28"/>
      <c r="N26" s="32">
        <v>15</v>
      </c>
      <c r="O26" s="216"/>
      <c r="P26" s="252"/>
      <c r="Q26" s="254"/>
      <c r="T26" s="267"/>
      <c r="U26" s="269"/>
      <c r="V26" s="271"/>
      <c r="AF26" s="10"/>
      <c r="AP26" s="21" t="s">
        <v>26</v>
      </c>
      <c r="AQ26" s="9" t="str">
        <f>IF(C5 = "D","0"," ")</f>
        <v xml:space="preserve"> </v>
      </c>
    </row>
    <row r="27" spans="1:52" ht="15.9" customHeight="1" x14ac:dyDescent="0.25">
      <c r="A27" s="203">
        <v>12</v>
      </c>
      <c r="B27" s="247" t="str">
        <f>'Zoznam tímov a pretekárov'!A25</f>
        <v xml:space="preserve">Zvolen </v>
      </c>
      <c r="C27" s="207" t="s">
        <v>236</v>
      </c>
      <c r="D27" s="249"/>
      <c r="E27" s="81"/>
      <c r="F27" s="207" t="s">
        <v>237</v>
      </c>
      <c r="G27" s="249"/>
      <c r="H27" s="81"/>
      <c r="I27" s="207" t="s">
        <v>235</v>
      </c>
      <c r="J27" s="249"/>
      <c r="K27" s="81"/>
      <c r="L27" s="207" t="s">
        <v>233</v>
      </c>
      <c r="M27" s="249"/>
      <c r="N27" s="81"/>
      <c r="O27" s="215">
        <f>SUM(E28+H28+K28+N28)</f>
        <v>32</v>
      </c>
      <c r="P27" s="251">
        <f>SUM(D28+G28+J28+M28)</f>
        <v>7950</v>
      </c>
      <c r="Q27" s="253">
        <f>AD17</f>
        <v>8</v>
      </c>
      <c r="T27" s="266">
        <f>O27+'14 družstiev Pretek č. 2'!T27</f>
        <v>57.5</v>
      </c>
      <c r="U27" s="268">
        <f>P27+'14 družstiev Pretek č. 2'!U27</f>
        <v>128145</v>
      </c>
      <c r="V27" s="270">
        <f>AZ17</f>
        <v>1</v>
      </c>
      <c r="AF27" s="10"/>
      <c r="AP27" s="21" t="s">
        <v>27</v>
      </c>
    </row>
    <row r="28" spans="1:52" ht="15.9" customHeight="1" thickBot="1" x14ac:dyDescent="0.3">
      <c r="A28" s="204"/>
      <c r="B28" s="248"/>
      <c r="C28" s="27">
        <v>10</v>
      </c>
      <c r="D28" s="28">
        <v>1492</v>
      </c>
      <c r="E28" s="32">
        <f>IF(ISBLANK(D28),0,IF(ISBLANK(C27),0,IF(E27 = "D",MAX($A$5:$A$32) + 1,AH17)))</f>
        <v>11</v>
      </c>
      <c r="F28" s="27">
        <v>5</v>
      </c>
      <c r="G28" s="28">
        <v>578</v>
      </c>
      <c r="H28" s="32">
        <f>IF(ISBLANK(G28),0,IF(ISBLANK(F27),0,IF(H27 = "D",MAX($A$5:$A$32) + 1,AL17)))</f>
        <v>13</v>
      </c>
      <c r="I28" s="27">
        <v>11</v>
      </c>
      <c r="J28" s="28">
        <v>3087</v>
      </c>
      <c r="K28" s="32">
        <f>IF(ISBLANK(J28),0,IF(ISBLANK(I27),0,IF(K27 = "D",MAX($A$5:$A$32) + 1,AP17)))</f>
        <v>3</v>
      </c>
      <c r="L28" s="27">
        <v>5</v>
      </c>
      <c r="M28" s="28">
        <v>2793</v>
      </c>
      <c r="N28" s="32">
        <f>IF(ISBLANK(M28),0,IF(ISBLANK(L27),0,IF(N27 = "D",MAX($A$5:$A$32) + 1,AT17)))</f>
        <v>5</v>
      </c>
      <c r="O28" s="216"/>
      <c r="P28" s="252"/>
      <c r="Q28" s="254"/>
      <c r="T28" s="267"/>
      <c r="U28" s="269"/>
      <c r="V28" s="271"/>
      <c r="AF28" s="10"/>
    </row>
    <row r="29" spans="1:52" ht="15.9" customHeight="1" x14ac:dyDescent="0.25">
      <c r="A29" s="203">
        <v>13</v>
      </c>
      <c r="B29" s="247" t="str">
        <f>'Zoznam tímov a pretekárov'!A27</f>
        <v>Žilina                          Vagón klub</v>
      </c>
      <c r="C29" s="207" t="s">
        <v>246</v>
      </c>
      <c r="D29" s="249"/>
      <c r="E29" s="81"/>
      <c r="F29" s="207" t="s">
        <v>245</v>
      </c>
      <c r="G29" s="249"/>
      <c r="H29" s="81"/>
      <c r="I29" s="207" t="s">
        <v>244</v>
      </c>
      <c r="J29" s="249"/>
      <c r="K29" s="81"/>
      <c r="L29" s="207" t="s">
        <v>243</v>
      </c>
      <c r="M29" s="249"/>
      <c r="N29" s="81"/>
      <c r="O29" s="215">
        <f t="shared" ref="O29" si="20">SUM(E30+H30+K30+N30)</f>
        <v>34</v>
      </c>
      <c r="P29" s="251">
        <f t="shared" ref="P29" si="21">SUM(D30+G30+J30+M30)</f>
        <v>8477</v>
      </c>
      <c r="Q29" s="253">
        <f>AD18</f>
        <v>11</v>
      </c>
      <c r="T29" s="266">
        <f>O29+'14 družstiev Pretek č. 2'!T29</f>
        <v>85</v>
      </c>
      <c r="U29" s="268">
        <f>P29+'14 družstiev Pretek č. 2'!U29</f>
        <v>86957</v>
      </c>
      <c r="V29" s="270">
        <f>AZ18</f>
        <v>7</v>
      </c>
      <c r="AF29" s="10"/>
    </row>
    <row r="30" spans="1:52" ht="15.9" customHeight="1" thickBot="1" x14ac:dyDescent="0.3">
      <c r="A30" s="204"/>
      <c r="B30" s="248"/>
      <c r="C30" s="27">
        <v>9</v>
      </c>
      <c r="D30" s="28">
        <v>1741</v>
      </c>
      <c r="E30" s="32">
        <f>IF(ISBLANK(D30),0,IF(ISBLANK(C29),0,IF(E29 = "D",MAX($A$5:$A$32) + 1,AH18)))</f>
        <v>10</v>
      </c>
      <c r="F30" s="27">
        <v>3</v>
      </c>
      <c r="G30" s="28">
        <v>3770</v>
      </c>
      <c r="H30" s="32">
        <f>IF(ISBLANK(G30),0,IF(ISBLANK(F29),0,IF(H29 = "D",MAX($A$5:$A$32) + 1,AL18)))</f>
        <v>5</v>
      </c>
      <c r="I30" s="27">
        <v>3</v>
      </c>
      <c r="J30" s="28">
        <v>1179</v>
      </c>
      <c r="K30" s="32">
        <f>IF(ISBLANK(J30),0,IF(ISBLANK(I29),0,IF(K29 = "D",MAX($A$5:$A$32) + 1,AP18)))</f>
        <v>11</v>
      </c>
      <c r="L30" s="27">
        <v>2</v>
      </c>
      <c r="M30" s="28">
        <v>1787</v>
      </c>
      <c r="N30" s="32">
        <f>IF(ISBLANK(M30),0,IF(ISBLANK(L29),0,IF(N29 = "D",MAX($A$5:$A$32) + 1,AT18)))</f>
        <v>8</v>
      </c>
      <c r="O30" s="216"/>
      <c r="P30" s="252"/>
      <c r="Q30" s="254"/>
      <c r="T30" s="267"/>
      <c r="U30" s="269"/>
      <c r="V30" s="271"/>
      <c r="AF30" s="10"/>
    </row>
    <row r="31" spans="1:52" ht="15.9" customHeight="1" x14ac:dyDescent="0.25">
      <c r="A31" s="203">
        <v>14</v>
      </c>
      <c r="B31" s="247" t="str">
        <f>'Zoznam tímov a pretekárov'!A29</f>
        <v>Bánovce nad Bebravou Drym Tim</v>
      </c>
      <c r="C31" s="207" t="s">
        <v>248</v>
      </c>
      <c r="D31" s="249"/>
      <c r="E31" s="81"/>
      <c r="F31" s="207" t="s">
        <v>251</v>
      </c>
      <c r="G31" s="249"/>
      <c r="H31" s="81"/>
      <c r="I31" s="207" t="s">
        <v>250</v>
      </c>
      <c r="J31" s="249"/>
      <c r="K31" s="81"/>
      <c r="L31" s="207" t="s">
        <v>294</v>
      </c>
      <c r="M31" s="249"/>
      <c r="N31" s="81"/>
      <c r="O31" s="215">
        <f t="shared" ref="O31" si="22">SUM(E32+H32+K32+N32)</f>
        <v>14</v>
      </c>
      <c r="P31" s="251">
        <f t="shared" ref="P31" si="23">SUM(D32+G32+J32+M32)</f>
        <v>16506</v>
      </c>
      <c r="Q31" s="253">
        <f>AD19</f>
        <v>1</v>
      </c>
      <c r="T31" s="266">
        <f>O31+'14 družstiev Pretek č. 2'!T31</f>
        <v>69</v>
      </c>
      <c r="U31" s="268">
        <f>P31+'14 družstiev Pretek č. 2'!U31</f>
        <v>86796</v>
      </c>
      <c r="V31" s="270">
        <f>AZ19</f>
        <v>4</v>
      </c>
      <c r="AF31" s="10"/>
    </row>
    <row r="32" spans="1:52" ht="15.9" customHeight="1" thickBot="1" x14ac:dyDescent="0.3">
      <c r="A32" s="204"/>
      <c r="B32" s="248"/>
      <c r="C32" s="27">
        <v>7</v>
      </c>
      <c r="D32" s="28">
        <v>6930</v>
      </c>
      <c r="E32" s="32">
        <f>IF(ISBLANK(D32),0,IF(ISBLANK(C31),0,IF(E31 = "D",MAX($A$5:$A$32) + 1,AH19)))</f>
        <v>1</v>
      </c>
      <c r="F32" s="27">
        <v>11</v>
      </c>
      <c r="G32" s="28">
        <v>1755</v>
      </c>
      <c r="H32" s="32">
        <f>IF(ISBLANK(G32),0,IF(ISBLANK(F31),0,IF(H31 = "D",MAX($A$5:$A$32) + 1,AL19)))</f>
        <v>8</v>
      </c>
      <c r="I32" s="27">
        <v>13</v>
      </c>
      <c r="J32" s="28">
        <v>4223</v>
      </c>
      <c r="K32" s="32">
        <f>IF(ISBLANK(J32),0,IF(ISBLANK(I31),0,IF(K31 = "D",MAX($A$5:$A$32) + 1,AP19)))</f>
        <v>2</v>
      </c>
      <c r="L32" s="27">
        <v>6</v>
      </c>
      <c r="M32" s="28">
        <v>3598</v>
      </c>
      <c r="N32" s="32">
        <f>IF(ISBLANK(M32),0,IF(ISBLANK(L31),0,IF(N31 = "D",MAX($A$5:$A$32) + 1,AT19)))</f>
        <v>3</v>
      </c>
      <c r="O32" s="216"/>
      <c r="P32" s="252"/>
      <c r="Q32" s="254"/>
      <c r="T32" s="267"/>
      <c r="U32" s="269"/>
      <c r="V32" s="271"/>
      <c r="AF32" s="10"/>
    </row>
    <row r="33" spans="1:32" ht="15.9" hidden="1" customHeight="1" x14ac:dyDescent="0.25">
      <c r="A33" s="203">
        <v>15</v>
      </c>
      <c r="B33" s="247" t="str">
        <f>'Zoznam tímov a pretekárov'!A31</f>
        <v>Jednotlivci I</v>
      </c>
      <c r="C33" s="207" t="s">
        <v>253</v>
      </c>
      <c r="D33" s="249"/>
      <c r="E33" s="81"/>
      <c r="F33" s="207" t="s">
        <v>254</v>
      </c>
      <c r="G33" s="249"/>
      <c r="H33" s="81"/>
      <c r="I33" s="207" t="s">
        <v>255</v>
      </c>
      <c r="J33" s="249"/>
      <c r="K33" s="81"/>
      <c r="L33" s="207" t="s">
        <v>256</v>
      </c>
      <c r="M33" s="249"/>
      <c r="N33" s="81"/>
      <c r="O33" s="215">
        <v>99</v>
      </c>
      <c r="P33" s="251">
        <v>0</v>
      </c>
      <c r="Q33" s="253">
        <v>99</v>
      </c>
      <c r="T33" s="261"/>
      <c r="U33" s="263"/>
      <c r="V33" s="264"/>
      <c r="AF33" s="10"/>
    </row>
    <row r="34" spans="1:32" ht="15.9" hidden="1" customHeight="1" thickBot="1" x14ac:dyDescent="0.3">
      <c r="A34" s="204"/>
      <c r="B34" s="248"/>
      <c r="C34" s="27">
        <v>15</v>
      </c>
      <c r="D34" s="28">
        <v>-3</v>
      </c>
      <c r="E34" s="32">
        <f>IF(ISBLANK(D34),0,IF(ISBLANK(C33),0,IF(E33 = "D",MAX($A$5:$A$32) + 1,AH20)))</f>
        <v>15</v>
      </c>
      <c r="F34" s="27">
        <v>15</v>
      </c>
      <c r="G34" s="28">
        <v>-3</v>
      </c>
      <c r="H34" s="32">
        <f>IF(ISBLANK(G34),0,IF(ISBLANK(F33),0,IF(H33 = "D",MAX($A$5:$A$32) + 1,AL20)))</f>
        <v>15</v>
      </c>
      <c r="I34" s="27">
        <v>15</v>
      </c>
      <c r="J34" s="28">
        <v>-3</v>
      </c>
      <c r="K34" s="32">
        <f>IF(ISBLANK(J34),0,IF(ISBLANK(I33),0,IF(K33 = "D",MAX($A$5:$A$32) + 1,AP20)))</f>
        <v>15</v>
      </c>
      <c r="L34" s="27">
        <v>8</v>
      </c>
      <c r="M34" s="28">
        <v>-3</v>
      </c>
      <c r="N34" s="32">
        <f>IF(ISBLANK(M34),0,IF(ISBLANK(L33),0,IF(N33 = "D",MAX($A$5:$A$32) + 1,AT20)))</f>
        <v>15</v>
      </c>
      <c r="O34" s="216"/>
      <c r="P34" s="252"/>
      <c r="Q34" s="254"/>
      <c r="T34" s="262"/>
      <c r="U34" s="263"/>
      <c r="V34" s="264"/>
      <c r="AF34" s="10"/>
    </row>
    <row r="35" spans="1:32" ht="15.9" hidden="1" customHeight="1" x14ac:dyDescent="0.3">
      <c r="A35" s="203">
        <v>16</v>
      </c>
      <c r="B35" s="247" t="str">
        <f>'Zoznam tímov a pretekárov'!A33</f>
        <v>Jednotlivci II</v>
      </c>
      <c r="C35" s="207" t="s">
        <v>257</v>
      </c>
      <c r="D35" s="249"/>
      <c r="E35" s="81"/>
      <c r="F35" s="207" t="s">
        <v>258</v>
      </c>
      <c r="G35" s="249"/>
      <c r="H35" s="81"/>
      <c r="I35" s="207" t="s">
        <v>259</v>
      </c>
      <c r="J35" s="249"/>
      <c r="K35" s="81"/>
      <c r="L35" s="207" t="s">
        <v>260</v>
      </c>
      <c r="M35" s="249"/>
      <c r="N35" s="81"/>
      <c r="O35" s="215">
        <v>99</v>
      </c>
      <c r="P35" s="251">
        <v>0</v>
      </c>
      <c r="Q35" s="253">
        <v>99</v>
      </c>
      <c r="R35" s="89"/>
      <c r="S35" s="89"/>
    </row>
    <row r="36" spans="1:32" ht="14.4" hidden="1" thickBot="1" x14ac:dyDescent="0.3">
      <c r="A36" s="204"/>
      <c r="B36" s="248"/>
      <c r="C36" s="27">
        <v>16</v>
      </c>
      <c r="D36" s="28">
        <v>-4</v>
      </c>
      <c r="E36" s="32">
        <f>IF(ISBLANK(D36),0,IF(ISBLANK(C35),0,IF(E35 = "D",MAX($A$5:$A$32) + 1,AH21)))</f>
        <v>16</v>
      </c>
      <c r="F36" s="27">
        <v>16</v>
      </c>
      <c r="G36" s="28">
        <v>-4</v>
      </c>
      <c r="H36" s="32">
        <f>IF(ISBLANK(G36),0,IF(ISBLANK(F35),0,IF(H35 = "D",MAX($A$5:$A$32) + 1,AL21)))</f>
        <v>16</v>
      </c>
      <c r="I36" s="27">
        <v>16</v>
      </c>
      <c r="J36" s="28">
        <v>-4</v>
      </c>
      <c r="K36" s="32">
        <f>IF(ISBLANK(J36),0,IF(ISBLANK(I35),0,IF(K35 = "D",MAX($A$5:$A$32) + 1,AP21)))</f>
        <v>16</v>
      </c>
      <c r="L36" s="27">
        <v>16</v>
      </c>
      <c r="M36" s="28">
        <v>-4</v>
      </c>
      <c r="N36" s="32">
        <f>IF(ISBLANK(M36),0,IF(ISBLANK(L35),0,IF(N35 = "D",MAX($A$5:$A$32) + 1,AT21)))</f>
        <v>16</v>
      </c>
      <c r="O36" s="216"/>
      <c r="P36" s="252"/>
      <c r="Q36" s="254"/>
    </row>
    <row r="37" spans="1:32" ht="13.8" hidden="1" x14ac:dyDescent="0.25">
      <c r="A37" s="203">
        <v>17</v>
      </c>
      <c r="B37" s="247" t="str">
        <f>'Zoznam tímov a pretekárov'!A35</f>
        <v>Jednotlivci III</v>
      </c>
      <c r="C37" s="207" t="s">
        <v>261</v>
      </c>
      <c r="D37" s="249"/>
      <c r="E37" s="81"/>
      <c r="F37" s="207" t="s">
        <v>262</v>
      </c>
      <c r="G37" s="249"/>
      <c r="H37" s="81"/>
      <c r="I37" s="207" t="s">
        <v>263</v>
      </c>
      <c r="J37" s="249"/>
      <c r="K37" s="81"/>
      <c r="L37" s="207" t="s">
        <v>264</v>
      </c>
      <c r="M37" s="249"/>
      <c r="N37" s="81"/>
      <c r="O37" s="215">
        <v>99</v>
      </c>
      <c r="P37" s="251">
        <v>0</v>
      </c>
      <c r="Q37" s="253">
        <v>99</v>
      </c>
    </row>
    <row r="38" spans="1:32" ht="14.4" hidden="1" thickBot="1" x14ac:dyDescent="0.3">
      <c r="A38" s="204"/>
      <c r="B38" s="248"/>
      <c r="C38" s="27">
        <v>17</v>
      </c>
      <c r="D38" s="28">
        <v>-5</v>
      </c>
      <c r="E38" s="32">
        <f>IF(ISBLANK(D38),0,IF(ISBLANK(C37),0,IF(E37 = "D",MAX($A$5:$A$32) + 1,AH22)))</f>
        <v>17</v>
      </c>
      <c r="F38" s="27"/>
      <c r="G38" s="28">
        <v>-5</v>
      </c>
      <c r="H38" s="32">
        <f>IF(ISBLANK(G38),0,IF(ISBLANK(F37),0,IF(H37 = "D",MAX($A$5:$A$32) + 1,AL22)))</f>
        <v>17</v>
      </c>
      <c r="I38" s="27"/>
      <c r="J38" s="28">
        <v>-5</v>
      </c>
      <c r="K38" s="32">
        <f>IF(ISBLANK(J38),0,IF(ISBLANK(I37),0,IF(K37 = "D",MAX($A$5:$A$32) + 1,AP22)))</f>
        <v>17</v>
      </c>
      <c r="L38" s="27">
        <v>17</v>
      </c>
      <c r="M38" s="28">
        <v>-5</v>
      </c>
      <c r="N38" s="32">
        <f>IF(ISBLANK(M38),0,IF(ISBLANK(L37),0,IF(N37 = "D",MAX($A$5:$A$32) + 1,AT22)))</f>
        <v>17</v>
      </c>
      <c r="O38" s="216"/>
      <c r="P38" s="252"/>
      <c r="Q38" s="254"/>
    </row>
    <row r="39" spans="1:32" ht="15.6" x14ac:dyDescent="0.3">
      <c r="A39" s="265" t="s">
        <v>297</v>
      </c>
      <c r="B39" s="265"/>
      <c r="C39" s="265"/>
      <c r="D39" s="265"/>
      <c r="E39" s="265"/>
      <c r="F39" s="265"/>
      <c r="G39" s="265"/>
      <c r="H39" s="265"/>
      <c r="I39" s="265"/>
      <c r="J39" s="265"/>
      <c r="K39" s="265"/>
      <c r="L39" s="265"/>
      <c r="M39" s="265"/>
      <c r="N39" s="265"/>
      <c r="O39" s="265"/>
      <c r="P39" s="265"/>
      <c r="Q39" s="265"/>
    </row>
  </sheetData>
  <sheetProtection selectLockedCells="1"/>
  <mergeCells count="249">
    <mergeCell ref="P2:P4"/>
    <mergeCell ref="Q2:Q4"/>
    <mergeCell ref="T2:T4"/>
    <mergeCell ref="U2:U4"/>
    <mergeCell ref="V2:V4"/>
    <mergeCell ref="W2:W4"/>
    <mergeCell ref="A1:B1"/>
    <mergeCell ref="C1:Q1"/>
    <mergeCell ref="T1:V1"/>
    <mergeCell ref="A2:A4"/>
    <mergeCell ref="B2:B4"/>
    <mergeCell ref="C2:E2"/>
    <mergeCell ref="F2:H2"/>
    <mergeCell ref="I2:K2"/>
    <mergeCell ref="L2:N2"/>
    <mergeCell ref="O2:O4"/>
    <mergeCell ref="AF2:AF4"/>
    <mergeCell ref="AG2:AG4"/>
    <mergeCell ref="AH2:AH4"/>
    <mergeCell ref="AI2:AI4"/>
    <mergeCell ref="X2:X4"/>
    <mergeCell ref="Y2:Y4"/>
    <mergeCell ref="Z2:Z4"/>
    <mergeCell ref="AA2:AA4"/>
    <mergeCell ref="AB2:AB4"/>
    <mergeCell ref="AC2:AC4"/>
    <mergeCell ref="AV2:AV4"/>
    <mergeCell ref="C3:E3"/>
    <mergeCell ref="F3:H3"/>
    <mergeCell ref="I3:K3"/>
    <mergeCell ref="L3:N3"/>
    <mergeCell ref="A5:A6"/>
    <mergeCell ref="B5:B6"/>
    <mergeCell ref="C5:D5"/>
    <mergeCell ref="F5:G5"/>
    <mergeCell ref="I5:J5"/>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V5:V6"/>
    <mergeCell ref="Y5:AD5"/>
    <mergeCell ref="AE5:AH5"/>
    <mergeCell ref="AI5:AL5"/>
    <mergeCell ref="AM5:AP5"/>
    <mergeCell ref="AQ5:AT5"/>
    <mergeCell ref="L5:M5"/>
    <mergeCell ref="O5:O6"/>
    <mergeCell ref="P5:P6"/>
    <mergeCell ref="Q5:Q6"/>
    <mergeCell ref="T5:T6"/>
    <mergeCell ref="U5:U6"/>
    <mergeCell ref="O7:O8"/>
    <mergeCell ref="P7:P8"/>
    <mergeCell ref="Q7:Q8"/>
    <mergeCell ref="T7:T8"/>
    <mergeCell ref="U7:U8"/>
    <mergeCell ref="V7:V8"/>
    <mergeCell ref="A7:A8"/>
    <mergeCell ref="B7:B8"/>
    <mergeCell ref="C7:D7"/>
    <mergeCell ref="F7:G7"/>
    <mergeCell ref="I7:J7"/>
    <mergeCell ref="L7:M7"/>
    <mergeCell ref="O9:O10"/>
    <mergeCell ref="P9:P10"/>
    <mergeCell ref="Q9:Q10"/>
    <mergeCell ref="T9:T10"/>
    <mergeCell ref="U9:U10"/>
    <mergeCell ref="V9:V10"/>
    <mergeCell ref="A9:A10"/>
    <mergeCell ref="B9:B10"/>
    <mergeCell ref="C9:D9"/>
    <mergeCell ref="F9:G9"/>
    <mergeCell ref="I9:J9"/>
    <mergeCell ref="L9:M9"/>
    <mergeCell ref="O11:O12"/>
    <mergeCell ref="P11:P12"/>
    <mergeCell ref="Q11:Q12"/>
    <mergeCell ref="T11:T12"/>
    <mergeCell ref="U11:U12"/>
    <mergeCell ref="V11:V12"/>
    <mergeCell ref="A11:A12"/>
    <mergeCell ref="B11:B12"/>
    <mergeCell ref="C11:D11"/>
    <mergeCell ref="F11:G11"/>
    <mergeCell ref="I11:J11"/>
    <mergeCell ref="L11:M11"/>
    <mergeCell ref="O13:O14"/>
    <mergeCell ref="P13:P14"/>
    <mergeCell ref="Q13:Q14"/>
    <mergeCell ref="T13:T14"/>
    <mergeCell ref="U13:U14"/>
    <mergeCell ref="V13:V14"/>
    <mergeCell ref="A13:A14"/>
    <mergeCell ref="B13:B14"/>
    <mergeCell ref="C13:D13"/>
    <mergeCell ref="F13:G13"/>
    <mergeCell ref="I13:J13"/>
    <mergeCell ref="L13:M13"/>
    <mergeCell ref="O15:O16"/>
    <mergeCell ref="P15:P16"/>
    <mergeCell ref="Q15:Q16"/>
    <mergeCell ref="T15:T16"/>
    <mergeCell ref="U15:U16"/>
    <mergeCell ref="V15:V16"/>
    <mergeCell ref="A15:A16"/>
    <mergeCell ref="B15:B16"/>
    <mergeCell ref="C15:D15"/>
    <mergeCell ref="F15:G15"/>
    <mergeCell ref="I15:J15"/>
    <mergeCell ref="L15:M15"/>
    <mergeCell ref="O17:O18"/>
    <mergeCell ref="P17:P18"/>
    <mergeCell ref="Q17:Q18"/>
    <mergeCell ref="T17:T18"/>
    <mergeCell ref="U17:U18"/>
    <mergeCell ref="V17:V18"/>
    <mergeCell ref="A17:A18"/>
    <mergeCell ref="B17:B18"/>
    <mergeCell ref="C17:D17"/>
    <mergeCell ref="F17:G17"/>
    <mergeCell ref="I17:J17"/>
    <mergeCell ref="L17:M17"/>
    <mergeCell ref="O19:O20"/>
    <mergeCell ref="P19:P20"/>
    <mergeCell ref="Q19:Q20"/>
    <mergeCell ref="T19:T20"/>
    <mergeCell ref="U19:U20"/>
    <mergeCell ref="V19:V20"/>
    <mergeCell ref="A19:A20"/>
    <mergeCell ref="B19:B20"/>
    <mergeCell ref="C19:D19"/>
    <mergeCell ref="F19:G19"/>
    <mergeCell ref="I19:J19"/>
    <mergeCell ref="L19:M19"/>
    <mergeCell ref="O21:O22"/>
    <mergeCell ref="P21:P22"/>
    <mergeCell ref="Q21:Q22"/>
    <mergeCell ref="T21:T22"/>
    <mergeCell ref="U21:U22"/>
    <mergeCell ref="V21:V22"/>
    <mergeCell ref="A21:A22"/>
    <mergeCell ref="B21:B22"/>
    <mergeCell ref="C21:D21"/>
    <mergeCell ref="F21:G21"/>
    <mergeCell ref="I21:J21"/>
    <mergeCell ref="L21:M21"/>
    <mergeCell ref="O23:O24"/>
    <mergeCell ref="P23:P24"/>
    <mergeCell ref="Q23:Q24"/>
    <mergeCell ref="T23:T24"/>
    <mergeCell ref="U23:U24"/>
    <mergeCell ref="V23:V24"/>
    <mergeCell ref="A23:A24"/>
    <mergeCell ref="B23:B24"/>
    <mergeCell ref="C23:D23"/>
    <mergeCell ref="F23:G23"/>
    <mergeCell ref="I23:J23"/>
    <mergeCell ref="L23:M23"/>
    <mergeCell ref="O25:O26"/>
    <mergeCell ref="P25:P26"/>
    <mergeCell ref="Q25:Q26"/>
    <mergeCell ref="T25:T26"/>
    <mergeCell ref="U25:U26"/>
    <mergeCell ref="V25:V26"/>
    <mergeCell ref="A25:A26"/>
    <mergeCell ref="B25:B26"/>
    <mergeCell ref="C25:D25"/>
    <mergeCell ref="F25:G25"/>
    <mergeCell ref="I25:J25"/>
    <mergeCell ref="L25:M25"/>
    <mergeCell ref="O27:O28"/>
    <mergeCell ref="P27:P28"/>
    <mergeCell ref="Q27:Q28"/>
    <mergeCell ref="T27:T28"/>
    <mergeCell ref="U27:U28"/>
    <mergeCell ref="V27:V28"/>
    <mergeCell ref="A27:A28"/>
    <mergeCell ref="B27:B28"/>
    <mergeCell ref="C27:D27"/>
    <mergeCell ref="F27:G27"/>
    <mergeCell ref="I27:J27"/>
    <mergeCell ref="L27:M27"/>
    <mergeCell ref="O29:O30"/>
    <mergeCell ref="P29:P30"/>
    <mergeCell ref="Q29:Q30"/>
    <mergeCell ref="T29:T30"/>
    <mergeCell ref="U29:U30"/>
    <mergeCell ref="V29:V30"/>
    <mergeCell ref="A29:A30"/>
    <mergeCell ref="B29:B30"/>
    <mergeCell ref="C29:D29"/>
    <mergeCell ref="F29:G29"/>
    <mergeCell ref="I29:J29"/>
    <mergeCell ref="L29:M29"/>
    <mergeCell ref="O31:O32"/>
    <mergeCell ref="P31:P32"/>
    <mergeCell ref="Q31:Q32"/>
    <mergeCell ref="T31:T32"/>
    <mergeCell ref="U31:U32"/>
    <mergeCell ref="V31:V32"/>
    <mergeCell ref="A31:A32"/>
    <mergeCell ref="B31:B32"/>
    <mergeCell ref="C31:D31"/>
    <mergeCell ref="F31:G31"/>
    <mergeCell ref="I31:J31"/>
    <mergeCell ref="L31:M31"/>
    <mergeCell ref="O33:O34"/>
    <mergeCell ref="P33:P34"/>
    <mergeCell ref="Q33:Q34"/>
    <mergeCell ref="T33:T34"/>
    <mergeCell ref="U33:U34"/>
    <mergeCell ref="V33:V34"/>
    <mergeCell ref="A33:A34"/>
    <mergeCell ref="B33:B34"/>
    <mergeCell ref="C33:D33"/>
    <mergeCell ref="F33:G33"/>
    <mergeCell ref="I33:J33"/>
    <mergeCell ref="L33:M33"/>
    <mergeCell ref="P37:P38"/>
    <mergeCell ref="Q37:Q38"/>
    <mergeCell ref="A39:Q39"/>
    <mergeCell ref="O35:O36"/>
    <mergeCell ref="P35:P36"/>
    <mergeCell ref="Q35:Q36"/>
    <mergeCell ref="A37:A38"/>
    <mergeCell ref="B37:B38"/>
    <mergeCell ref="C37:D37"/>
    <mergeCell ref="F37:G37"/>
    <mergeCell ref="I37:J37"/>
    <mergeCell ref="L37:M37"/>
    <mergeCell ref="O37:O38"/>
    <mergeCell ref="A35:A36"/>
    <mergeCell ref="B35:B36"/>
    <mergeCell ref="C35:D35"/>
    <mergeCell ref="F35:G35"/>
    <mergeCell ref="I35:J35"/>
    <mergeCell ref="L35:M35"/>
  </mergeCells>
  <conditionalFormatting sqref="H31">
    <cfRule type="containsBlanks" dxfId="471" priority="48">
      <formula>LEN(TRIM(H31))=0</formula>
    </cfRule>
  </conditionalFormatting>
  <conditionalFormatting sqref="E31">
    <cfRule type="containsBlanks" dxfId="470" priority="49">
      <formula>LEN(TRIM(E31))=0</formula>
    </cfRule>
  </conditionalFormatting>
  <conditionalFormatting sqref="C32:D32 L32:M32 K31 N31 F32:G32 I32:J32">
    <cfRule type="containsBlanks" dxfId="469" priority="50">
      <formula>LEN(TRIM(C31))=0</formula>
    </cfRule>
  </conditionalFormatting>
  <conditionalFormatting sqref="C31">
    <cfRule type="containsBlanks" dxfId="468" priority="51">
      <formula>LEN(TRIM(C31))=0</formula>
    </cfRule>
  </conditionalFormatting>
  <conditionalFormatting sqref="F31">
    <cfRule type="containsBlanks" dxfId="467" priority="52">
      <formula>LEN(TRIM(F31))=0</formula>
    </cfRule>
  </conditionalFormatting>
  <conditionalFormatting sqref="I31">
    <cfRule type="containsBlanks" dxfId="466" priority="53">
      <formula>LEN(TRIM(I31))=0</formula>
    </cfRule>
  </conditionalFormatting>
  <conditionalFormatting sqref="L31">
    <cfRule type="containsBlanks" dxfId="465" priority="54">
      <formula>LEN(TRIM(L31))=0</formula>
    </cfRule>
  </conditionalFormatting>
  <conditionalFormatting sqref="C34:D34 L34:M34 K33 N33 F34:G34 I34:J34">
    <cfRule type="containsBlanks" dxfId="464" priority="40">
      <formula>LEN(TRIM(C33))=0</formula>
    </cfRule>
  </conditionalFormatting>
  <conditionalFormatting sqref="C33">
    <cfRule type="containsBlanks" dxfId="463" priority="41">
      <formula>LEN(TRIM(C33))=0</formula>
    </cfRule>
  </conditionalFormatting>
  <conditionalFormatting sqref="F33">
    <cfRule type="containsBlanks" dxfId="462" priority="42">
      <formula>LEN(TRIM(F33))=0</formula>
    </cfRule>
  </conditionalFormatting>
  <conditionalFormatting sqref="I33">
    <cfRule type="containsBlanks" dxfId="461" priority="43">
      <formula>LEN(TRIM(I33))=0</formula>
    </cfRule>
  </conditionalFormatting>
  <conditionalFormatting sqref="L33">
    <cfRule type="containsBlanks" dxfId="460" priority="44">
      <formula>LEN(TRIM(L33))=0</formula>
    </cfRule>
  </conditionalFormatting>
  <conditionalFormatting sqref="E33">
    <cfRule type="containsBlanks" dxfId="459" priority="39">
      <formula>LEN(TRIM(E33))=0</formula>
    </cfRule>
  </conditionalFormatting>
  <conditionalFormatting sqref="H33">
    <cfRule type="containsBlanks" dxfId="458" priority="38">
      <formula>LEN(TRIM(H33))=0</formula>
    </cfRule>
  </conditionalFormatting>
  <conditionalFormatting sqref="E34">
    <cfRule type="containsBlanks" dxfId="457" priority="37">
      <formula>LEN(TRIM(E34))=0</formula>
    </cfRule>
  </conditionalFormatting>
  <conditionalFormatting sqref="H34">
    <cfRule type="containsBlanks" dxfId="456" priority="36">
      <formula>LEN(TRIM(H34))=0</formula>
    </cfRule>
  </conditionalFormatting>
  <conditionalFormatting sqref="K34">
    <cfRule type="containsBlanks" dxfId="455" priority="35">
      <formula>LEN(TRIM(K34))=0</formula>
    </cfRule>
  </conditionalFormatting>
  <conditionalFormatting sqref="N34">
    <cfRule type="containsBlanks" dxfId="454" priority="34">
      <formula>LEN(TRIM(N34))=0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6:M26 L24:M24 L22:M22 L20:M20 L18:M18 L16:M16 L14:M14 L10:M10 L8:M8 L12:M12 C29 C30:D34 E29:F29 F30:G34 H29:I29 K7:K29 I30:J34 N7:N29 E31 H31 K31 N31 E33 H33 K33 L28:M34 N33">
    <cfRule type="containsBlanks" dxfId="453" priority="66">
      <formula>LEN(TRIM(C5))=0</formula>
    </cfRule>
  </conditionalFormatting>
  <conditionalFormatting sqref="F5">
    <cfRule type="containsBlanks" dxfId="452" priority="67">
      <formula>LEN(TRIM(F5))=0</formula>
    </cfRule>
  </conditionalFormatting>
  <conditionalFormatting sqref="L5">
    <cfRule type="containsBlanks" dxfId="451" priority="68">
      <formula>LEN(TRIM(L5))=0</formula>
    </cfRule>
  </conditionalFormatting>
  <conditionalFormatting sqref="I5">
    <cfRule type="containsBlanks" dxfId="450" priority="69">
      <formula>LEN(TRIM(I5))=0</formula>
    </cfRule>
  </conditionalFormatting>
  <conditionalFormatting sqref="C7">
    <cfRule type="containsBlanks" dxfId="449" priority="70">
      <formula>LEN(TRIM(C7))=0</formula>
    </cfRule>
  </conditionalFormatting>
  <conditionalFormatting sqref="F7">
    <cfRule type="containsBlanks" dxfId="448" priority="71">
      <formula>LEN(TRIM(F7))=0</formula>
    </cfRule>
  </conditionalFormatting>
  <conditionalFormatting sqref="I7">
    <cfRule type="containsBlanks" dxfId="447" priority="72">
      <formula>LEN(TRIM(I7))=0</formula>
    </cfRule>
  </conditionalFormatting>
  <conditionalFormatting sqref="L7">
    <cfRule type="containsBlanks" dxfId="446" priority="73">
      <formula>LEN(TRIM(L7))=0</formula>
    </cfRule>
  </conditionalFormatting>
  <conditionalFormatting sqref="C9">
    <cfRule type="containsBlanks" dxfId="445" priority="74">
      <formula>LEN(TRIM(C9))=0</formula>
    </cfRule>
  </conditionalFormatting>
  <conditionalFormatting sqref="F9">
    <cfRule type="containsBlanks" dxfId="444" priority="75">
      <formula>LEN(TRIM(F9))=0</formula>
    </cfRule>
  </conditionalFormatting>
  <conditionalFormatting sqref="I9">
    <cfRule type="containsBlanks" dxfId="443" priority="76">
      <formula>LEN(TRIM(I9))=0</formula>
    </cfRule>
  </conditionalFormatting>
  <conditionalFormatting sqref="L9">
    <cfRule type="containsBlanks" dxfId="442" priority="77">
      <formula>LEN(TRIM(L9))=0</formula>
    </cfRule>
  </conditionalFormatting>
  <conditionalFormatting sqref="C11">
    <cfRule type="containsBlanks" dxfId="441" priority="78">
      <formula>LEN(TRIM(C11))=0</formula>
    </cfRule>
  </conditionalFormatting>
  <conditionalFormatting sqref="F11">
    <cfRule type="containsBlanks" dxfId="440" priority="79">
      <formula>LEN(TRIM(F11))=0</formula>
    </cfRule>
  </conditionalFormatting>
  <conditionalFormatting sqref="I11">
    <cfRule type="containsBlanks" dxfId="439" priority="80">
      <formula>LEN(TRIM(I11))=0</formula>
    </cfRule>
  </conditionalFormatting>
  <conditionalFormatting sqref="L11">
    <cfRule type="containsBlanks" dxfId="438" priority="81">
      <formula>LEN(TRIM(L11))=0</formula>
    </cfRule>
  </conditionalFormatting>
  <conditionalFormatting sqref="C13">
    <cfRule type="containsBlanks" dxfId="437" priority="82">
      <formula>LEN(TRIM(C13))=0</formula>
    </cfRule>
  </conditionalFormatting>
  <conditionalFormatting sqref="F13">
    <cfRule type="containsBlanks" dxfId="436" priority="83">
      <formula>LEN(TRIM(F13))=0</formula>
    </cfRule>
  </conditionalFormatting>
  <conditionalFormatting sqref="I13">
    <cfRule type="containsBlanks" dxfId="435" priority="84">
      <formula>LEN(TRIM(I13))=0</formula>
    </cfRule>
  </conditionalFormatting>
  <conditionalFormatting sqref="L13">
    <cfRule type="containsBlanks" dxfId="434" priority="85">
      <formula>LEN(TRIM(L13))=0</formula>
    </cfRule>
  </conditionalFormatting>
  <conditionalFormatting sqref="C15">
    <cfRule type="containsBlanks" dxfId="433" priority="86">
      <formula>LEN(TRIM(C15))=0</formula>
    </cfRule>
  </conditionalFormatting>
  <conditionalFormatting sqref="F15">
    <cfRule type="containsBlanks" dxfId="432" priority="87">
      <formula>LEN(TRIM(F15))=0</formula>
    </cfRule>
  </conditionalFormatting>
  <conditionalFormatting sqref="I15">
    <cfRule type="containsBlanks" dxfId="431" priority="88">
      <formula>LEN(TRIM(I15))=0</formula>
    </cfRule>
  </conditionalFormatting>
  <conditionalFormatting sqref="L15">
    <cfRule type="containsBlanks" dxfId="430" priority="89">
      <formula>LEN(TRIM(L15))=0</formula>
    </cfRule>
  </conditionalFormatting>
  <conditionalFormatting sqref="C17">
    <cfRule type="containsBlanks" dxfId="429" priority="90">
      <formula>LEN(TRIM(C17))=0</formula>
    </cfRule>
  </conditionalFormatting>
  <conditionalFormatting sqref="F17">
    <cfRule type="containsBlanks" dxfId="428" priority="91">
      <formula>LEN(TRIM(F17))=0</formula>
    </cfRule>
  </conditionalFormatting>
  <conditionalFormatting sqref="I17">
    <cfRule type="containsBlanks" dxfId="427" priority="92">
      <formula>LEN(TRIM(I17))=0</formula>
    </cfRule>
  </conditionalFormatting>
  <conditionalFormatting sqref="L17">
    <cfRule type="containsBlanks" dxfId="426" priority="93">
      <formula>LEN(TRIM(L17))=0</formula>
    </cfRule>
  </conditionalFormatting>
  <conditionalFormatting sqref="C19">
    <cfRule type="containsBlanks" dxfId="425" priority="94">
      <formula>LEN(TRIM(C19))=0</formula>
    </cfRule>
  </conditionalFormatting>
  <conditionalFormatting sqref="F19">
    <cfRule type="containsBlanks" dxfId="424" priority="95">
      <formula>LEN(TRIM(F19))=0</formula>
    </cfRule>
  </conditionalFormatting>
  <conditionalFormatting sqref="I19">
    <cfRule type="containsBlanks" dxfId="423" priority="96">
      <formula>LEN(TRIM(I19))=0</formula>
    </cfRule>
  </conditionalFormatting>
  <conditionalFormatting sqref="L19">
    <cfRule type="containsBlanks" dxfId="422" priority="97">
      <formula>LEN(TRIM(L19))=0</formula>
    </cfRule>
  </conditionalFormatting>
  <conditionalFormatting sqref="C21">
    <cfRule type="containsBlanks" dxfId="421" priority="98">
      <formula>LEN(TRIM(C21))=0</formula>
    </cfRule>
  </conditionalFormatting>
  <conditionalFormatting sqref="F21">
    <cfRule type="containsBlanks" dxfId="420" priority="99">
      <formula>LEN(TRIM(F21))=0</formula>
    </cfRule>
  </conditionalFormatting>
  <conditionalFormatting sqref="I21">
    <cfRule type="containsBlanks" dxfId="419" priority="100">
      <formula>LEN(TRIM(I21))=0</formula>
    </cfRule>
  </conditionalFormatting>
  <conditionalFormatting sqref="L21">
    <cfRule type="containsBlanks" dxfId="418" priority="101">
      <formula>LEN(TRIM(L21))=0</formula>
    </cfRule>
  </conditionalFormatting>
  <conditionalFormatting sqref="C23">
    <cfRule type="containsBlanks" dxfId="417" priority="102">
      <formula>LEN(TRIM(C23))=0</formula>
    </cfRule>
  </conditionalFormatting>
  <conditionalFormatting sqref="F23">
    <cfRule type="containsBlanks" dxfId="416" priority="103">
      <formula>LEN(TRIM(F23))=0</formula>
    </cfRule>
  </conditionalFormatting>
  <conditionalFormatting sqref="I23">
    <cfRule type="containsBlanks" dxfId="415" priority="104">
      <formula>LEN(TRIM(I23))=0</formula>
    </cfRule>
  </conditionalFormatting>
  <conditionalFormatting sqref="L23">
    <cfRule type="containsBlanks" dxfId="414" priority="105">
      <formula>LEN(TRIM(L23))=0</formula>
    </cfRule>
  </conditionalFormatting>
  <conditionalFormatting sqref="C25">
    <cfRule type="containsBlanks" dxfId="413" priority="106">
      <formula>LEN(TRIM(C25))=0</formula>
    </cfRule>
  </conditionalFormatting>
  <conditionalFormatting sqref="F25">
    <cfRule type="containsBlanks" dxfId="412" priority="107">
      <formula>LEN(TRIM(F25))=0</formula>
    </cfRule>
  </conditionalFormatting>
  <conditionalFormatting sqref="I25">
    <cfRule type="containsBlanks" dxfId="411" priority="108">
      <formula>LEN(TRIM(I25))=0</formula>
    </cfRule>
  </conditionalFormatting>
  <conditionalFormatting sqref="L25">
    <cfRule type="containsBlanks" dxfId="410" priority="109">
      <formula>LEN(TRIM(L25))=0</formula>
    </cfRule>
  </conditionalFormatting>
  <conditionalFormatting sqref="C27">
    <cfRule type="containsBlanks" dxfId="409" priority="110">
      <formula>LEN(TRIM(C27))=0</formula>
    </cfRule>
  </conditionalFormatting>
  <conditionalFormatting sqref="F27">
    <cfRule type="containsBlanks" dxfId="408" priority="111">
      <formula>LEN(TRIM(F27))=0</formula>
    </cfRule>
  </conditionalFormatting>
  <conditionalFormatting sqref="I27">
    <cfRule type="containsBlanks" dxfId="407" priority="112">
      <formula>LEN(TRIM(I27))=0</formula>
    </cfRule>
  </conditionalFormatting>
  <conditionalFormatting sqref="L27">
    <cfRule type="containsBlanks" dxfId="406" priority="113">
      <formula>LEN(TRIM(L27))=0</formula>
    </cfRule>
  </conditionalFormatting>
  <conditionalFormatting sqref="C30:D30 L30:M30 K29 N29 F30:G30 I30:J30">
    <cfRule type="containsBlanks" dxfId="405" priority="61">
      <formula>LEN(TRIM(C29))=0</formula>
    </cfRule>
  </conditionalFormatting>
  <conditionalFormatting sqref="C29">
    <cfRule type="containsBlanks" dxfId="404" priority="62">
      <formula>LEN(TRIM(C29))=0</formula>
    </cfRule>
  </conditionalFormatting>
  <conditionalFormatting sqref="F29">
    <cfRule type="containsBlanks" dxfId="403" priority="63">
      <formula>LEN(TRIM(F29))=0</formula>
    </cfRule>
  </conditionalFormatting>
  <conditionalFormatting sqref="I29">
    <cfRule type="containsBlanks" dxfId="402" priority="64">
      <formula>LEN(TRIM(I29))=0</formula>
    </cfRule>
  </conditionalFormatting>
  <conditionalFormatting sqref="L29">
    <cfRule type="containsBlanks" dxfId="401" priority="65">
      <formula>LEN(TRIM(L29))=0</formula>
    </cfRule>
  </conditionalFormatting>
  <conditionalFormatting sqref="E29">
    <cfRule type="containsBlanks" dxfId="400" priority="60">
      <formula>LEN(TRIM(E29))=0</formula>
    </cfRule>
  </conditionalFormatting>
  <conditionalFormatting sqref="H29">
    <cfRule type="containsBlanks" dxfId="399" priority="59">
      <formula>LEN(TRIM(H29))=0</formula>
    </cfRule>
  </conditionalFormatting>
  <conditionalFormatting sqref="E30">
    <cfRule type="containsBlanks" dxfId="398" priority="58">
      <formula>LEN(TRIM(E30))=0</formula>
    </cfRule>
  </conditionalFormatting>
  <conditionalFormatting sqref="H30">
    <cfRule type="containsBlanks" dxfId="397" priority="57">
      <formula>LEN(TRIM(H30))=0</formula>
    </cfRule>
  </conditionalFormatting>
  <conditionalFormatting sqref="K30">
    <cfRule type="containsBlanks" dxfId="396" priority="56">
      <formula>LEN(TRIM(K30))=0</formula>
    </cfRule>
  </conditionalFormatting>
  <conditionalFormatting sqref="N30">
    <cfRule type="containsBlanks" dxfId="395" priority="55">
      <formula>LEN(TRIM(N30))=0</formula>
    </cfRule>
  </conditionalFormatting>
  <conditionalFormatting sqref="E32">
    <cfRule type="containsBlanks" dxfId="394" priority="47">
      <formula>LEN(TRIM(E32))=0</formula>
    </cfRule>
  </conditionalFormatting>
  <conditionalFormatting sqref="H32">
    <cfRule type="containsBlanks" dxfId="393" priority="46">
      <formula>LEN(TRIM(H32))=0</formula>
    </cfRule>
  </conditionalFormatting>
  <conditionalFormatting sqref="N32">
    <cfRule type="containsBlanks" dxfId="392" priority="45">
      <formula>LEN(TRIM(N32))=0</formula>
    </cfRule>
  </conditionalFormatting>
  <conditionalFormatting sqref="K32">
    <cfRule type="containsBlanks" dxfId="391" priority="33">
      <formula>LEN(TRIM(K32))=0</formula>
    </cfRule>
  </conditionalFormatting>
  <conditionalFormatting sqref="C36:D36 L36:M36 K35 N35 F36:G36 I36:J36">
    <cfRule type="containsBlanks" dxfId="390" priority="23">
      <formula>LEN(TRIM(C35))=0</formula>
    </cfRule>
  </conditionalFormatting>
  <conditionalFormatting sqref="C35">
    <cfRule type="containsBlanks" dxfId="389" priority="24">
      <formula>LEN(TRIM(C35))=0</formula>
    </cfRule>
  </conditionalFormatting>
  <conditionalFormatting sqref="F35">
    <cfRule type="containsBlanks" dxfId="388" priority="25">
      <formula>LEN(TRIM(F35))=0</formula>
    </cfRule>
  </conditionalFormatting>
  <conditionalFormatting sqref="I35">
    <cfRule type="containsBlanks" dxfId="387" priority="26">
      <formula>LEN(TRIM(I35))=0</formula>
    </cfRule>
  </conditionalFormatting>
  <conditionalFormatting sqref="L35">
    <cfRule type="containsBlanks" dxfId="386" priority="27">
      <formula>LEN(TRIM(L35))=0</formula>
    </cfRule>
  </conditionalFormatting>
  <conditionalFormatting sqref="E35">
    <cfRule type="containsBlanks" dxfId="385" priority="22">
      <formula>LEN(TRIM(E35))=0</formula>
    </cfRule>
  </conditionalFormatting>
  <conditionalFormatting sqref="H35">
    <cfRule type="containsBlanks" dxfId="384" priority="21">
      <formula>LEN(TRIM(H35))=0</formula>
    </cfRule>
  </conditionalFormatting>
  <conditionalFormatting sqref="E36">
    <cfRule type="containsBlanks" dxfId="383" priority="20">
      <formula>LEN(TRIM(E36))=0</formula>
    </cfRule>
  </conditionalFormatting>
  <conditionalFormatting sqref="H36">
    <cfRule type="containsBlanks" dxfId="382" priority="19">
      <formula>LEN(TRIM(H36))=0</formula>
    </cfRule>
  </conditionalFormatting>
  <conditionalFormatting sqref="K36">
    <cfRule type="containsBlanks" dxfId="381" priority="18">
      <formula>LEN(TRIM(K36))=0</formula>
    </cfRule>
  </conditionalFormatting>
  <conditionalFormatting sqref="N36">
    <cfRule type="containsBlanks" dxfId="380" priority="17">
      <formula>LEN(TRIM(N36))=0</formula>
    </cfRule>
  </conditionalFormatting>
  <conditionalFormatting sqref="C35:D36 E35 F35:G36 H35 I35:J36 K35 L35:M36 N35">
    <cfRule type="containsBlanks" dxfId="379" priority="28">
      <formula>LEN(TRIM(C35))=0</formula>
    </cfRule>
  </conditionalFormatting>
  <conditionalFormatting sqref="C38:D38 L38:M38 K37 N37 F38:G38 I38:J38">
    <cfRule type="containsBlanks" dxfId="378" priority="7">
      <formula>LEN(TRIM(C37))=0</formula>
    </cfRule>
  </conditionalFormatting>
  <conditionalFormatting sqref="C37">
    <cfRule type="containsBlanks" dxfId="377" priority="8">
      <formula>LEN(TRIM(C37))=0</formula>
    </cfRule>
  </conditionalFormatting>
  <conditionalFormatting sqref="F37">
    <cfRule type="containsBlanks" dxfId="376" priority="9">
      <formula>LEN(TRIM(F37))=0</formula>
    </cfRule>
  </conditionalFormatting>
  <conditionalFormatting sqref="I37">
    <cfRule type="containsBlanks" dxfId="375" priority="10">
      <formula>LEN(TRIM(I37))=0</formula>
    </cfRule>
  </conditionalFormatting>
  <conditionalFormatting sqref="L37">
    <cfRule type="containsBlanks" dxfId="374" priority="11">
      <formula>LEN(TRIM(L37))=0</formula>
    </cfRule>
  </conditionalFormatting>
  <conditionalFormatting sqref="E37">
    <cfRule type="containsBlanks" dxfId="373" priority="6">
      <formula>LEN(TRIM(E37))=0</formula>
    </cfRule>
  </conditionalFormatting>
  <conditionalFormatting sqref="H37">
    <cfRule type="containsBlanks" dxfId="372" priority="5">
      <formula>LEN(TRIM(H37))=0</formula>
    </cfRule>
  </conditionalFormatting>
  <conditionalFormatting sqref="E38">
    <cfRule type="containsBlanks" dxfId="371" priority="4">
      <formula>LEN(TRIM(E38))=0</formula>
    </cfRule>
  </conditionalFormatting>
  <conditionalFormatting sqref="H38">
    <cfRule type="containsBlanks" dxfId="370" priority="3">
      <formula>LEN(TRIM(H38))=0</formula>
    </cfRule>
  </conditionalFormatting>
  <conditionalFormatting sqref="K38">
    <cfRule type="containsBlanks" dxfId="369" priority="2">
      <formula>LEN(TRIM(K38))=0</formula>
    </cfRule>
  </conditionalFormatting>
  <conditionalFormatting sqref="N38">
    <cfRule type="containsBlanks" dxfId="368" priority="1">
      <formula>LEN(TRIM(N38))=0</formula>
    </cfRule>
  </conditionalFormatting>
  <conditionalFormatting sqref="C37:D38 E37 F37:G38 H37 I37:J38 K37 L37:M38 N37">
    <cfRule type="containsBlanks" dxfId="367" priority="12">
      <formula>LEN(TRIM(C37))=0</formula>
    </cfRule>
  </conditionalFormatting>
  <conditionalFormatting sqref="AQ26">
    <cfRule type="containsBlanks" dxfId="366" priority="114">
      <formula>LEN(TRIM(#REF!))=0</formula>
    </cfRule>
  </conditionalFormatting>
  <printOptions horizontalCentered="1" verticalCentered="1"/>
  <pageMargins left="0.19685039370078741" right="0.19685039370078741" top="0.19685039370078741" bottom="0.19685039370078741" header="0.31496062992125984" footer="0.31496062992125984"/>
  <pageSetup paperSize="9" scale="79" fitToWidth="0" fitToHeight="0" orientation="landscape" horizontalDpi="4294967293" verticalDpi="4294967293" r:id="rId1"/>
  <headerFooter alignWithMargins="0"/>
  <colBreaks count="1" manualBreakCount="1">
    <brk id="22" max="38" man="1"/>
  </colBreaks>
  <extLst>
    <ext xmlns:x14="http://schemas.microsoft.com/office/spreadsheetml/2009/9/main" uri="{78C0D931-6437-407d-A8EE-F0AAD7539E65}">
      <x14:conditionalFormattings>
        <x14:conditionalFormatting xmlns:xm="http://schemas.microsoft.com/office/excel/2006/main">
          <x14:cfRule type="cellIs" priority="115" operator="equal" id="{6A13921D-04AE-4C66-A247-3F17FC5E11CB}">
            <xm:f>'Zoznam tímov a pretekárov'!$B$38</xm:f>
            <x14:dxf>
              <fill>
                <patternFill>
                  <bgColor rgb="FFFFFF00"/>
                </patternFill>
              </fill>
            </x14:dxf>
          </x14:cfRule>
          <x14:cfRule type="cellIs" priority="116" operator="equal" id="{880FA04A-5B84-4774-99FF-CDB969AB8651}">
            <xm:f>'Zoznam tímov a pretekárov'!$B$37</xm:f>
            <x14:dxf>
              <fill>
                <patternFill>
                  <bgColor theme="3" tint="0.59996337778862885"/>
                </patternFill>
              </fill>
            </x14:dxf>
          </x14:cfRule>
          <x14:cfRule type="cellIs" priority="117" operator="equal" id="{350F012E-F850-4122-9B39-2437A8B7938C}">
            <xm:f>'Zoznam tímov a pretekárov'!$B$40</xm:f>
            <x14:dxf>
              <font>
                <strike val="0"/>
              </font>
              <fill>
                <patternFill patternType="none">
                  <bgColor auto="1"/>
                </patternFill>
              </fill>
            </x14:dxf>
          </x14:cfRule>
          <xm:sqref>K33 N33 E33 H33 E5 H5 K5 N5 E7 E9 E11 E13 E15 E17 E19 E21 E23 E25 E27 H7 H9 H11 H13 H15 H17 H19 H21 H23 H25 H27 K7 K9 K11 K13 K15 K17 K19 K21 K23 K25 K27 N7 N9 N11 N13 N15 N17 N19 N21 N23 N25 N27 K29 N29 E29 H29 K31 N31 E31 H31</xm:sqref>
        </x14:conditionalFormatting>
        <x14:conditionalFormatting xmlns:xm="http://schemas.microsoft.com/office/excel/2006/main">
          <x14:cfRule type="cellIs" priority="118" operator="equal" id="{AD841341-7F2F-4A49-A503-8D849A89DE1F}">
            <xm:f>'Zoznam tímov a pretekárov'!$B$39</xm:f>
            <x14:dxf>
              <fill>
                <patternFill>
                  <bgColor rgb="FFFF0000"/>
                </patternFill>
              </fill>
            </x14:dxf>
          </x14:cfRule>
          <xm:sqref>E33 H33 E5 E7 E9 E11 E13 E15 E17 E19 E21 E23 E25 E27 E29 H29 E31 H31</xm:sqref>
        </x14:conditionalFormatting>
        <x14:conditionalFormatting xmlns:xm="http://schemas.microsoft.com/office/excel/2006/main">
          <x14:cfRule type="cellIs" priority="29" operator="equal" id="{4FBA2579-9F5F-4CD0-B71D-E7D573962109}">
            <xm:f>'Zoznam tímov a pretekárov'!$B$38</xm:f>
            <x14:dxf>
              <fill>
                <patternFill>
                  <bgColor rgb="FFFFFF00"/>
                </patternFill>
              </fill>
            </x14:dxf>
          </x14:cfRule>
          <x14:cfRule type="cellIs" priority="30" operator="equal" id="{CFEE9C30-C34F-4FAF-9A49-AA825B26C5BF}">
            <xm:f>'Zoznam tímov a pretekárov'!$B$37</xm:f>
            <x14:dxf>
              <fill>
                <patternFill>
                  <bgColor theme="3" tint="0.59996337778862885"/>
                </patternFill>
              </fill>
            </x14:dxf>
          </x14:cfRule>
          <x14:cfRule type="cellIs" priority="31" operator="equal" id="{5B789B90-78D5-4125-827B-1C2E0691C21B}">
            <xm:f>'Zoznam tímov a pretekárov'!$B$40</xm:f>
            <x14:dxf>
              <font>
                <strike val="0"/>
              </font>
              <fill>
                <patternFill patternType="none">
                  <bgColor auto="1"/>
                </patternFill>
              </fill>
            </x14:dxf>
          </x14:cfRule>
          <xm:sqref>K35 N35 E35 H35</xm:sqref>
        </x14:conditionalFormatting>
        <x14:conditionalFormatting xmlns:xm="http://schemas.microsoft.com/office/excel/2006/main">
          <x14:cfRule type="cellIs" priority="32" operator="equal" id="{0CE85F5A-118A-4CCC-AFA6-70B033055ABE}">
            <xm:f>'Zoznam tímov a pretekárov'!$B$39</xm:f>
            <x14:dxf>
              <fill>
                <patternFill>
                  <bgColor rgb="FFFF0000"/>
                </patternFill>
              </fill>
            </x14:dxf>
          </x14:cfRule>
          <xm:sqref>E35 H35</xm:sqref>
        </x14:conditionalFormatting>
        <x14:conditionalFormatting xmlns:xm="http://schemas.microsoft.com/office/excel/2006/main">
          <x14:cfRule type="cellIs" priority="13" operator="equal" id="{33626D32-1CE0-433F-815E-B8FF3417B29B}">
            <xm:f>'Zoznam tímov a pretekárov'!$B$38</xm:f>
            <x14:dxf>
              <fill>
                <patternFill>
                  <bgColor rgb="FFFFFF00"/>
                </patternFill>
              </fill>
            </x14:dxf>
          </x14:cfRule>
          <x14:cfRule type="cellIs" priority="14" operator="equal" id="{DB04F6D5-F989-4604-B382-CED808DC264F}">
            <xm:f>'Zoznam tímov a pretekárov'!$B$37</xm:f>
            <x14:dxf>
              <fill>
                <patternFill>
                  <bgColor theme="3" tint="0.59996337778862885"/>
                </patternFill>
              </fill>
            </x14:dxf>
          </x14:cfRule>
          <x14:cfRule type="cellIs" priority="15" operator="equal" id="{C8F0FA02-CD9B-4B29-81C9-91EA0D06C6BA}">
            <xm:f>'Zoznam tímov a pretekárov'!$B$40</xm:f>
            <x14:dxf>
              <font>
                <strike val="0"/>
              </font>
              <fill>
                <patternFill patternType="none">
                  <bgColor auto="1"/>
                </patternFill>
              </fill>
            </x14:dxf>
          </x14:cfRule>
          <xm:sqref>K37 N37 E37 H37</xm:sqref>
        </x14:conditionalFormatting>
        <x14:conditionalFormatting xmlns:xm="http://schemas.microsoft.com/office/excel/2006/main">
          <x14:cfRule type="cellIs" priority="16" operator="equal" id="{701D69C7-5BD8-4639-9F47-E0586DA22C39}">
            <xm:f>'Zoznam tímov a pretekárov'!$B$39</xm:f>
            <x14:dxf>
              <fill>
                <patternFill>
                  <bgColor rgb="FFFF0000"/>
                </patternFill>
              </fill>
            </x14:dxf>
          </x14:cfRule>
          <xm:sqref>E37 H37</xm:sqref>
        </x14:conditionalFormatting>
      </x14:conditionalFormattings>
    </ext>
    <ext xmlns:x14="http://schemas.microsoft.com/office/spreadsheetml/2009/9/main" uri="{CCE6A557-97BC-4b89-ADB6-D9C93CAAB3DF}">
      <x14:dataValidations xmlns:xm="http://schemas.microsoft.com/office/excel/2006/main" count="20">
        <x14:dataValidation type="list" allowBlank="1" showInputMessage="1" showErrorMessage="1" xr:uid="{00000000-0002-0000-0700-000000000000}">
          <x14:formula1>
            <xm:f>'Zoznam tímov a pretekárov'!B$37:B$40</xm:f>
          </x14:formula1>
          <xm:sqref>N37 N35 N31 N33 N29</xm:sqref>
        </x14:dataValidation>
        <x14:dataValidation type="list" allowBlank="1" showInputMessage="1" showErrorMessage="1" xr:uid="{00000000-0002-0000-0700-000001000000}">
          <x14:formula1>
            <xm:f>'Zoznam tímov a pretekárov'!XEZ$33:XEZ$36</xm:f>
          </x14:formula1>
          <xm:sqref>H37 K37 H35 K35 K29 H31 K31 H33 K33 H29</xm:sqref>
        </x14:dataValidation>
        <x14:dataValidation type="list" allowBlank="1" showInputMessage="1" showErrorMessage="1" xr:uid="{00000000-0002-0000-0700-000002000000}">
          <x14:formula1>
            <xm:f>'Zoznam tímov a pretekárov'!$B$35:$I$35</xm:f>
          </x14:formula1>
          <xm:sqref>L37:M37 I37:J37 F37:G37 C37:D37</xm:sqref>
        </x14:dataValidation>
        <x14:dataValidation type="list" allowBlank="1" showInputMessage="1" showErrorMessage="1" xr:uid="{00000000-0002-0000-0700-000003000000}">
          <x14:formula1>
            <xm:f>'Zoznam tímov a pretekárov'!$B$33:$I$33</xm:f>
          </x14:formula1>
          <xm:sqref>C35:D35 F35:G35 I35:J35 L35:M35</xm:sqref>
        </x14:dataValidation>
        <x14:dataValidation type="list" allowBlank="1" showInputMessage="1" showErrorMessage="1" xr:uid="{00000000-0002-0000-0700-000004000000}">
          <x14:formula1>
            <xm:f>'Zoznam tímov a pretekárov'!$B$31:$I$31</xm:f>
          </x14:formula1>
          <xm:sqref>C33:D33 F33:G33 I33:J33 L33:M33</xm:sqref>
        </x14:dataValidation>
        <x14:dataValidation type="list" allowBlank="1" showInputMessage="1" showErrorMessage="1" xr:uid="{00000000-0002-0000-0700-000005000000}">
          <x14:formula1>
            <xm:f>'Zoznam tímov a pretekárov'!$B$29:$I$29</xm:f>
          </x14:formula1>
          <xm:sqref>C31:D31 F31:G31 I31:J31 L31:M31</xm:sqref>
        </x14:dataValidation>
        <x14:dataValidation type="list" allowBlank="1" showInputMessage="1" showErrorMessage="1" xr:uid="{00000000-0002-0000-0700-000006000000}">
          <x14:formula1>
            <xm:f>'Zoznam tímov a pretekárov'!$B$37:$B$40</xm:f>
          </x14:formula1>
          <xm:sqref>E5 E33 E31 E29 N27 N25 N23 N21 N19 N17 N15 N13 N11 N9 N7 K27 K25 H27 E27 K23 K21 E25 H25 K19 K17 H23 E23 H21 E21 E19 H19 K15 K13 H17 E17 E15 H15 E13 H13 K11 K9 H11 E11 E9 H9 E7 H7 K7 N5 K5 H5 E35 E37</xm:sqref>
        </x14:dataValidation>
        <x14:dataValidation type="list" allowBlank="1" showInputMessage="1" showErrorMessage="1" xr:uid="{00000000-0002-0000-0700-000007000000}">
          <x14:formula1>
            <xm:f>'Zoznam tímov a pretekárov'!$B$27:$I$27</xm:f>
          </x14:formula1>
          <xm:sqref>C29:D29 F29:G29 I29:J29 L29:M29</xm:sqref>
        </x14:dataValidation>
        <x14:dataValidation type="list" allowBlank="1" showInputMessage="1" showErrorMessage="1" xr:uid="{00000000-0002-0000-0700-000008000000}">
          <x14:formula1>
            <xm:f>'Zoznam tímov a pretekárov'!$B$7:$I$7</xm:f>
          </x14:formula1>
          <xm:sqref>C9:D9 F9:G9 I9:J9 L9:M9</xm:sqref>
        </x14:dataValidation>
        <x14:dataValidation type="list" allowBlank="1" showInputMessage="1" showErrorMessage="1" xr:uid="{00000000-0002-0000-0700-000009000000}">
          <x14:formula1>
            <xm:f>'Zoznam tímov a pretekárov'!$B$9:$I$9</xm:f>
          </x14:formula1>
          <xm:sqref>L11:M11 I11:J11 C11:D11 F11:G11</xm:sqref>
        </x14:dataValidation>
        <x14:dataValidation type="list" showInputMessage="1" showErrorMessage="1" xr:uid="{00000000-0002-0000-0700-00000A000000}">
          <x14:formula1>
            <xm:f>'Zoznam tímov a pretekárov'!$B$11:$I$11</xm:f>
          </x14:formula1>
          <xm:sqref>C13:D13 F13:G13 I13:J13 L13:M13</xm:sqref>
        </x14:dataValidation>
        <x14:dataValidation type="list" allowBlank="1" showInputMessage="1" showErrorMessage="1" xr:uid="{00000000-0002-0000-0700-00000B000000}">
          <x14:formula1>
            <xm:f>'Zoznam tímov a pretekárov'!$B$13:$I$13</xm:f>
          </x14:formula1>
          <xm:sqref>L15:M15 I15:J15 C15:D15 F15:G15</xm:sqref>
        </x14:dataValidation>
        <x14:dataValidation type="list" allowBlank="1" showInputMessage="1" showErrorMessage="1" xr:uid="{00000000-0002-0000-0700-00000C000000}">
          <x14:formula1>
            <xm:f>'Zoznam tímov a pretekárov'!$B$15:$I$15</xm:f>
          </x14:formula1>
          <xm:sqref>C17:D17 F17:G17 I17:J17 L17:M17</xm:sqref>
        </x14:dataValidation>
        <x14:dataValidation type="list" allowBlank="1" showInputMessage="1" showErrorMessage="1" xr:uid="{00000000-0002-0000-0700-00000D000000}">
          <x14:formula1>
            <xm:f>'Zoznam tímov a pretekárov'!$B$17:$I$17</xm:f>
          </x14:formula1>
          <xm:sqref>L19:M19 I19:J19 C19:D19 F19:G19</xm:sqref>
        </x14:dataValidation>
        <x14:dataValidation type="list" allowBlank="1" showInputMessage="1" showErrorMessage="1" xr:uid="{00000000-0002-0000-0700-00000E000000}">
          <x14:formula1>
            <xm:f>'Zoznam tímov a pretekárov'!$B$19:$I$19</xm:f>
          </x14:formula1>
          <xm:sqref>C21:D21 F21:G21 I21:J21 L21:M21</xm:sqref>
        </x14:dataValidation>
        <x14:dataValidation type="list" allowBlank="1" showInputMessage="1" showErrorMessage="1" xr:uid="{00000000-0002-0000-0700-00000F000000}">
          <x14:formula1>
            <xm:f>'Zoznam tímov a pretekárov'!$B$21:$I$21</xm:f>
          </x14:formula1>
          <xm:sqref>L23:M23 I23:J23 C23:D23 F23:G23</xm:sqref>
        </x14:dataValidation>
        <x14:dataValidation type="list" allowBlank="1" showInputMessage="1" showErrorMessage="1" xr:uid="{00000000-0002-0000-0700-000010000000}">
          <x14:formula1>
            <xm:f>'Zoznam tímov a pretekárov'!$B$23:$I$23</xm:f>
          </x14:formula1>
          <xm:sqref>C25:D25 F25:G25 I25:J25 L25:M25</xm:sqref>
        </x14:dataValidation>
        <x14:dataValidation type="list" allowBlank="1" showInputMessage="1" showErrorMessage="1" xr:uid="{00000000-0002-0000-0700-000011000000}">
          <x14:formula1>
            <xm:f>'Zoznam tímov a pretekárov'!$B$25:$I$25</xm:f>
          </x14:formula1>
          <xm:sqref>L27:M27 I27:J27 C27:D27 F27:G27</xm:sqref>
        </x14:dataValidation>
        <x14:dataValidation type="list" allowBlank="1" showInputMessage="1" showErrorMessage="1" xr:uid="{00000000-0002-0000-0700-000012000000}">
          <x14:formula1>
            <xm:f>'Zoznam tímov a pretekárov'!$B$3:$I$3</xm:f>
          </x14:formula1>
          <xm:sqref>L5:M5 F5:G5 I5:J5 C5</xm:sqref>
        </x14:dataValidation>
        <x14:dataValidation type="list" allowBlank="1" showInputMessage="1" showErrorMessage="1" xr:uid="{00000000-0002-0000-0700-000013000000}">
          <x14:formula1>
            <xm:f>'Zoznam tímov a pretekárov'!$B$5:$I$5</xm:f>
          </x14:formula1>
          <xm:sqref>L7:M7 I7:J7 C7:D7 F7:G7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AZ39"/>
  <sheetViews>
    <sheetView showGridLines="0" tabSelected="1" zoomScale="85" zoomScaleNormal="85" workbookViewId="0">
      <selection activeCell="A2" sqref="A2:A4"/>
    </sheetView>
  </sheetViews>
  <sheetFormatPr defaultRowHeight="13.2" x14ac:dyDescent="0.25"/>
  <cols>
    <col min="1" max="1" width="5" style="8" customWidth="1"/>
    <col min="2" max="2" width="22.88671875" style="8" customWidth="1"/>
    <col min="3" max="3" width="5.6640625" style="8" customWidth="1"/>
    <col min="4" max="4" width="9.6640625" style="8" customWidth="1"/>
    <col min="5" max="5" width="5.33203125" style="8" customWidth="1"/>
    <col min="6" max="6" width="5.6640625" style="8" customWidth="1"/>
    <col min="7" max="7" width="9.6640625" style="8" customWidth="1"/>
    <col min="8" max="9" width="5.6640625" style="8" customWidth="1"/>
    <col min="10" max="10" width="9.6640625" style="8" customWidth="1"/>
    <col min="11" max="12" width="5.6640625" style="8" customWidth="1"/>
    <col min="13" max="13" width="9.6640625" style="8" customWidth="1"/>
    <col min="14" max="14" width="5.6640625" style="8" customWidth="1"/>
    <col min="15" max="15" width="9.33203125" style="8" customWidth="1"/>
    <col min="16" max="16" width="9.6640625" customWidth="1"/>
    <col min="17" max="17" width="6.109375" customWidth="1"/>
    <col min="18" max="18" width="2.6640625" customWidth="1"/>
    <col min="19" max="19" width="4.5546875" customWidth="1"/>
    <col min="20" max="20" width="15.109375" customWidth="1"/>
    <col min="21" max="21" width="15.5546875" customWidth="1"/>
    <col min="22" max="22" width="11.109375" customWidth="1"/>
    <col min="23" max="23" width="8.44140625" customWidth="1"/>
    <col min="24" max="24" width="9.109375" customWidth="1"/>
    <col min="25" max="25" width="9.33203125" customWidth="1"/>
    <col min="26" max="26" width="11.44140625" customWidth="1"/>
    <col min="27" max="27" width="9.33203125" customWidth="1"/>
    <col min="28" max="29" width="11.44140625" customWidth="1"/>
    <col min="30" max="30" width="11.6640625" customWidth="1"/>
    <col min="31" max="31" width="9.109375" customWidth="1"/>
    <col min="32" max="32" width="11.44140625" customWidth="1"/>
    <col min="33" max="33" width="9.33203125" customWidth="1"/>
    <col min="34" max="34" width="11.6640625" customWidth="1"/>
    <col min="35" max="37" width="9.109375" customWidth="1"/>
    <col min="38" max="38" width="5" customWidth="1"/>
    <col min="39" max="44" width="9.109375" customWidth="1"/>
    <col min="45" max="45" width="5.6640625" customWidth="1"/>
    <col min="46" max="46" width="9" customWidth="1"/>
    <col min="47" max="47" width="5.109375" customWidth="1"/>
    <col min="48" max="48" width="6.6640625" customWidth="1"/>
    <col min="49" max="49" width="4.44140625" customWidth="1"/>
    <col min="50" max="50" width="5.44140625" customWidth="1"/>
    <col min="51" max="51" width="8" customWidth="1"/>
    <col min="52" max="52" width="9.109375" customWidth="1"/>
    <col min="53" max="53" width="10.6640625" customWidth="1"/>
    <col min="54" max="54" width="9.109375" customWidth="1"/>
  </cols>
  <sheetData>
    <row r="1" spans="1:52" ht="18.75" customHeight="1" thickBot="1" x14ac:dyDescent="0.45">
      <c r="A1" s="242" t="s">
        <v>302</v>
      </c>
      <c r="B1" s="243"/>
      <c r="C1" s="244" t="s">
        <v>298</v>
      </c>
      <c r="D1" s="244"/>
      <c r="E1" s="244"/>
      <c r="F1" s="244"/>
      <c r="G1" s="244"/>
      <c r="H1" s="244"/>
      <c r="I1" s="244"/>
      <c r="J1" s="244"/>
      <c r="K1" s="244"/>
      <c r="L1" s="244"/>
      <c r="M1" s="244"/>
      <c r="N1" s="244"/>
      <c r="O1" s="244"/>
      <c r="P1" s="244"/>
      <c r="Q1" s="245"/>
      <c r="T1" s="272" t="s">
        <v>48</v>
      </c>
      <c r="U1" s="273"/>
      <c r="V1" s="274"/>
    </row>
    <row r="2" spans="1:52" ht="13.5" customHeight="1" x14ac:dyDescent="0.25">
      <c r="A2" s="195"/>
      <c r="B2" s="196" t="s">
        <v>284</v>
      </c>
      <c r="C2" s="197" t="s">
        <v>4</v>
      </c>
      <c r="D2" s="198"/>
      <c r="E2" s="199"/>
      <c r="F2" s="197" t="s">
        <v>5</v>
      </c>
      <c r="G2" s="198"/>
      <c r="H2" s="199"/>
      <c r="I2" s="197" t="s">
        <v>6</v>
      </c>
      <c r="J2" s="198"/>
      <c r="K2" s="199"/>
      <c r="L2" s="197" t="s">
        <v>7</v>
      </c>
      <c r="M2" s="198"/>
      <c r="N2" s="198"/>
      <c r="O2" s="177" t="s">
        <v>13</v>
      </c>
      <c r="P2" s="177" t="s">
        <v>14</v>
      </c>
      <c r="Q2" s="180" t="s">
        <v>11</v>
      </c>
      <c r="T2" s="275" t="s">
        <v>49</v>
      </c>
      <c r="U2" s="278" t="s">
        <v>138</v>
      </c>
      <c r="V2" s="281" t="s">
        <v>1</v>
      </c>
      <c r="W2" s="187"/>
      <c r="X2" s="187"/>
      <c r="Y2" s="187"/>
      <c r="Z2" s="187"/>
      <c r="AA2" s="187"/>
      <c r="AB2" s="187"/>
      <c r="AC2" s="187"/>
      <c r="AD2" s="187"/>
      <c r="AE2" s="187"/>
      <c r="AF2" s="187"/>
      <c r="AG2" s="187"/>
      <c r="AH2" s="187"/>
      <c r="AI2" s="187"/>
      <c r="AJ2" s="187"/>
      <c r="AK2" s="187"/>
      <c r="AL2" s="187"/>
      <c r="AM2" s="187"/>
      <c r="AN2" s="187"/>
      <c r="AO2" s="187"/>
      <c r="AP2" s="187"/>
      <c r="AQ2" s="187"/>
      <c r="AR2" s="187"/>
      <c r="AS2" s="187"/>
      <c r="AT2" s="187"/>
      <c r="AU2" s="187"/>
      <c r="AV2" s="187"/>
    </row>
    <row r="3" spans="1:52" ht="12" customHeight="1" x14ac:dyDescent="0.25">
      <c r="A3" s="195"/>
      <c r="B3" s="196"/>
      <c r="C3" s="200" t="s">
        <v>8</v>
      </c>
      <c r="D3" s="201"/>
      <c r="E3" s="202"/>
      <c r="F3" s="200" t="s">
        <v>8</v>
      </c>
      <c r="G3" s="201"/>
      <c r="H3" s="202"/>
      <c r="I3" s="200" t="s">
        <v>8</v>
      </c>
      <c r="J3" s="201"/>
      <c r="K3" s="202"/>
      <c r="L3" s="200" t="s">
        <v>8</v>
      </c>
      <c r="M3" s="201"/>
      <c r="N3" s="201"/>
      <c r="O3" s="178"/>
      <c r="P3" s="178"/>
      <c r="Q3" s="180"/>
      <c r="T3" s="276"/>
      <c r="U3" s="279"/>
      <c r="V3" s="282"/>
      <c r="W3" s="187"/>
      <c r="X3" s="187"/>
      <c r="Y3" s="187"/>
      <c r="Z3" s="187"/>
      <c r="AA3" s="187"/>
      <c r="AB3" s="187"/>
      <c r="AC3" s="187"/>
      <c r="AD3" s="187"/>
      <c r="AE3" s="187"/>
      <c r="AF3" s="187"/>
      <c r="AG3" s="187"/>
      <c r="AH3" s="187"/>
      <c r="AI3" s="187"/>
      <c r="AJ3" s="187"/>
      <c r="AK3" s="187"/>
      <c r="AL3" s="187"/>
      <c r="AM3" s="187"/>
      <c r="AN3" s="187"/>
      <c r="AO3" s="187"/>
      <c r="AP3" s="187"/>
      <c r="AQ3" s="187"/>
      <c r="AR3" s="187"/>
      <c r="AS3" s="187"/>
      <c r="AT3" s="187"/>
      <c r="AU3" s="187"/>
      <c r="AV3" s="187"/>
    </row>
    <row r="4" spans="1:52" ht="15.9" customHeight="1" thickBot="1" x14ac:dyDescent="0.3">
      <c r="A4" s="195"/>
      <c r="B4" s="196"/>
      <c r="C4" s="66" t="s">
        <v>9</v>
      </c>
      <c r="D4" s="67" t="s">
        <v>10</v>
      </c>
      <c r="E4" s="68" t="s">
        <v>0</v>
      </c>
      <c r="F4" s="66" t="s">
        <v>9</v>
      </c>
      <c r="G4" s="67" t="s">
        <v>10</v>
      </c>
      <c r="H4" s="68" t="s">
        <v>0</v>
      </c>
      <c r="I4" s="66" t="s">
        <v>9</v>
      </c>
      <c r="J4" s="67" t="s">
        <v>10</v>
      </c>
      <c r="K4" s="68" t="s">
        <v>0</v>
      </c>
      <c r="L4" s="66" t="s">
        <v>9</v>
      </c>
      <c r="M4" s="67" t="s">
        <v>10</v>
      </c>
      <c r="N4" s="69" t="s">
        <v>0</v>
      </c>
      <c r="O4" s="179"/>
      <c r="P4" s="179"/>
      <c r="Q4" s="180"/>
      <c r="T4" s="277"/>
      <c r="U4" s="280"/>
      <c r="V4" s="283"/>
      <c r="W4" s="187"/>
      <c r="X4" s="187"/>
      <c r="Y4" s="187"/>
      <c r="Z4" s="187"/>
      <c r="AA4" s="187"/>
      <c r="AB4" s="187"/>
      <c r="AC4" s="187"/>
      <c r="AD4" s="187"/>
      <c r="AE4" s="187"/>
      <c r="AF4" s="187"/>
      <c r="AG4" s="187"/>
      <c r="AH4" s="187"/>
      <c r="AI4" s="187"/>
      <c r="AJ4" s="187"/>
      <c r="AK4" s="187"/>
      <c r="AL4" s="187"/>
      <c r="AM4" s="187"/>
      <c r="AN4" s="187"/>
      <c r="AO4" s="187"/>
      <c r="AP4" s="187"/>
      <c r="AQ4" s="187"/>
      <c r="AR4" s="187"/>
      <c r="AS4" s="187"/>
      <c r="AT4" s="187"/>
      <c r="AU4" s="187"/>
      <c r="AV4" s="187"/>
    </row>
    <row r="5" spans="1:52" ht="15.9" customHeight="1" x14ac:dyDescent="0.25">
      <c r="A5" s="203">
        <v>1</v>
      </c>
      <c r="B5" s="247" t="str">
        <f>'Zoznam tímov a pretekárov'!A3</f>
        <v>Galanta               RYPOMIX</v>
      </c>
      <c r="C5" s="207" t="s">
        <v>292</v>
      </c>
      <c r="D5" s="249"/>
      <c r="E5" s="81"/>
      <c r="F5" s="207" t="s">
        <v>150</v>
      </c>
      <c r="G5" s="209"/>
      <c r="H5" s="81"/>
      <c r="I5" s="207" t="s">
        <v>153</v>
      </c>
      <c r="J5" s="209"/>
      <c r="K5" s="81"/>
      <c r="L5" s="207" t="s">
        <v>152</v>
      </c>
      <c r="M5" s="209"/>
      <c r="N5" s="81"/>
      <c r="O5" s="215">
        <f>SUM(E6+H6+K6+N6)</f>
        <v>39</v>
      </c>
      <c r="P5" s="251">
        <f>SUM(D6+G6+J6+M6)</f>
        <v>24255</v>
      </c>
      <c r="Q5" s="253">
        <f>AD6</f>
        <v>13</v>
      </c>
      <c r="T5" s="266">
        <f>O5+'14 družstiev Pretek č.3'!T5</f>
        <v>147</v>
      </c>
      <c r="U5" s="268">
        <f>P5+'14 družstiev Pretek č.3'!U5</f>
        <v>89444</v>
      </c>
      <c r="V5" s="270">
        <f>AZ6</f>
        <v>13</v>
      </c>
      <c r="Y5" s="212" t="s">
        <v>21</v>
      </c>
      <c r="Z5" s="213"/>
      <c r="AA5" s="213"/>
      <c r="AB5" s="213"/>
      <c r="AC5" s="213"/>
      <c r="AD5" s="214"/>
      <c r="AE5" s="212" t="s">
        <v>22</v>
      </c>
      <c r="AF5" s="213"/>
      <c r="AG5" s="213"/>
      <c r="AH5" s="214"/>
      <c r="AI5" s="212" t="s">
        <v>23</v>
      </c>
      <c r="AJ5" s="213"/>
      <c r="AK5" s="213"/>
      <c r="AL5" s="214"/>
      <c r="AM5" s="212" t="s">
        <v>24</v>
      </c>
      <c r="AN5" s="213"/>
      <c r="AO5" s="213"/>
      <c r="AP5" s="214"/>
      <c r="AQ5" s="212" t="s">
        <v>25</v>
      </c>
      <c r="AR5" s="213"/>
      <c r="AS5" s="213"/>
      <c r="AT5" s="214"/>
      <c r="AU5" s="21" t="s">
        <v>51</v>
      </c>
    </row>
    <row r="6" spans="1:52" ht="15.9" customHeight="1" thickBot="1" x14ac:dyDescent="0.3">
      <c r="A6" s="204"/>
      <c r="B6" s="248"/>
      <c r="C6" s="27">
        <v>9</v>
      </c>
      <c r="D6" s="28">
        <v>5309</v>
      </c>
      <c r="E6" s="32">
        <f>IF(ISBLANK(D6),0,IF(ISBLANK(C5),0,IF(E5 = "D",MAX($A$5:$A$32) + 1,AH6)))</f>
        <v>10</v>
      </c>
      <c r="F6" s="27">
        <v>9</v>
      </c>
      <c r="G6" s="28">
        <v>6300</v>
      </c>
      <c r="H6" s="32">
        <f>IF(ISBLANK(G6),0,IF(ISBLANK(F5),0,IF(H5 = "D",MAX($A$5:$A$32) + 1,AL6)))</f>
        <v>9</v>
      </c>
      <c r="I6" s="27">
        <v>13</v>
      </c>
      <c r="J6" s="28">
        <v>4354</v>
      </c>
      <c r="K6" s="32">
        <f>IF(ISBLANK(J6),0,IF(ISBLANK(I5),0,IF(K5 = "D",MAX($A$5:$A$32) + 1,AP6)))</f>
        <v>12</v>
      </c>
      <c r="L6" s="85">
        <v>4</v>
      </c>
      <c r="M6" s="28">
        <v>8292</v>
      </c>
      <c r="N6" s="32">
        <f>IF(ISBLANK(M6),0,IF(ISBLANK(L5),0,IF(N5 = "D",MAX($A$5:$A$32) + 1,AT6)))</f>
        <v>8</v>
      </c>
      <c r="O6" s="216"/>
      <c r="P6" s="252"/>
      <c r="Q6" s="254"/>
      <c r="T6" s="267"/>
      <c r="U6" s="269"/>
      <c r="V6" s="271"/>
      <c r="Y6" s="12">
        <f>O5</f>
        <v>39</v>
      </c>
      <c r="Z6" s="13">
        <f>P5</f>
        <v>24255</v>
      </c>
      <c r="AA6" s="8">
        <f>RANK(Y6,$Y$6:$Y$19,1)</f>
        <v>13</v>
      </c>
      <c r="AB6" s="8">
        <f>RANK(Z6,$Z$6:$Z$19,0)</f>
        <v>10</v>
      </c>
      <c r="AC6" s="8">
        <f>AA6+AB6*0.00001</f>
        <v>13.0001</v>
      </c>
      <c r="AD6" s="24">
        <f>RANK(AC6,$AC$6:$AC$19,1)</f>
        <v>13</v>
      </c>
      <c r="AE6" s="17">
        <f>D6</f>
        <v>5309</v>
      </c>
      <c r="AF6" s="18">
        <f>IF(D5="d",MAX($A$5:$A$38) +1,RANK(AE6,$AE$6:$AE$22,0))</f>
        <v>10</v>
      </c>
      <c r="AG6" s="8">
        <f>COUNTIF($AF$6:$AF$22,AF6)</f>
        <v>1</v>
      </c>
      <c r="AH6" s="22">
        <f>IF(AG6 &gt; 1,IF(MOD(AG6,2) = 0,((AF6*2+AG6-1)/2),(AF6*2+AG6-1)/2),IF(AG6=1,AF6,(AF6*2+AG6-1)/2))</f>
        <v>10</v>
      </c>
      <c r="AI6" s="17">
        <f>G6</f>
        <v>6300</v>
      </c>
      <c r="AJ6">
        <f>IF(F5="d",MAX($A$5:$A$38) +1,RANK(AI6,$AI$6:$AI$22,0))</f>
        <v>9</v>
      </c>
      <c r="AK6" s="8">
        <f>COUNTIF($AJ$6:$AJ$22,AJ6)</f>
        <v>1</v>
      </c>
      <c r="AL6" s="22">
        <f>IF(AK6 &gt; 1,IF(MOD(AK6,2) = 0,((AJ6*2+AK6-1)/2),(AJ6*2+AK6-1)/2),IF(AK6=1,AJ6,(AJ6*2+AK6-1)/2))</f>
        <v>9</v>
      </c>
      <c r="AM6" s="17">
        <f>J6</f>
        <v>4354</v>
      </c>
      <c r="AN6" s="18">
        <f>IF(J5="d",MAX($A$5:$A$38) +1,RANK(AM6,$AM$6:$AM$22,0))</f>
        <v>12</v>
      </c>
      <c r="AO6" s="8">
        <f>COUNTIF($AN$6:$AN$22,AN6)</f>
        <v>1</v>
      </c>
      <c r="AP6" s="22">
        <f>IF(AO6 &gt; 1,IF(MOD(AO6,2) = 0,((AN6*2+AO6-1)/2),(AN6*2+AO6-1)/2),IF(AO6=1,AN6,(AN6*2+AO6-1)/2))</f>
        <v>12</v>
      </c>
      <c r="AQ6" s="17">
        <f>M6</f>
        <v>8292</v>
      </c>
      <c r="AR6" s="18">
        <f>IF(M5="d",MAX($A$5:$A$38) +1,RANK(AQ6,$AQ$6:$AQ$22,0))</f>
        <v>8</v>
      </c>
      <c r="AS6" s="8">
        <f>COUNTIF($AR$6:$AR$22,AR6)</f>
        <v>1</v>
      </c>
      <c r="AT6" s="22">
        <f>IF(AS6 &gt; 1,IF(MOD(AS6,2) = 0,((AR6*2+AS6-1)/2),(AR6*2+AS6-1)/2),IF(AS6=1,AR6,(AR6*2+AS6-1)/2))</f>
        <v>8</v>
      </c>
      <c r="AU6" s="11">
        <f>T5</f>
        <v>147</v>
      </c>
      <c r="AV6" s="11">
        <f>U5</f>
        <v>89444</v>
      </c>
      <c r="AW6">
        <f>RANK(AU6,$AU$6:$AU$19,1)</f>
        <v>13</v>
      </c>
      <c r="AX6">
        <f>RANK(AV6,$AV$6:$AV$19,0)</f>
        <v>12</v>
      </c>
      <c r="AY6">
        <f>AW6+AX6*0.00001</f>
        <v>13.000120000000001</v>
      </c>
      <c r="AZ6">
        <f>RANK(AY6,$AY$6:$AY$19,1)</f>
        <v>13</v>
      </c>
    </row>
    <row r="7" spans="1:52" ht="15.9" customHeight="1" x14ac:dyDescent="0.25">
      <c r="A7" s="203">
        <v>2</v>
      </c>
      <c r="B7" s="247" t="str">
        <f>'Zoznam tímov a pretekárov'!A5</f>
        <v>Humenné</v>
      </c>
      <c r="C7" s="316"/>
      <c r="D7" s="317"/>
      <c r="E7" s="318"/>
      <c r="F7" s="316"/>
      <c r="G7" s="317"/>
      <c r="H7" s="318"/>
      <c r="I7" s="316"/>
      <c r="J7" s="317"/>
      <c r="K7" s="318"/>
      <c r="L7" s="316"/>
      <c r="M7" s="317"/>
      <c r="N7" s="318"/>
      <c r="O7" s="215">
        <f>SUM(E8+H8+K8+N8)</f>
        <v>60</v>
      </c>
      <c r="P7" s="251">
        <f>SUM(D8+G8+J8+M8)</f>
        <v>0</v>
      </c>
      <c r="Q7" s="253">
        <f>AD7</f>
        <v>14</v>
      </c>
      <c r="T7" s="266">
        <f>O7+'14 družstiev Pretek č.3'!T7</f>
        <v>240</v>
      </c>
      <c r="U7" s="268">
        <f>P7+'14 družstiev Pretek č.3'!U7</f>
        <v>0</v>
      </c>
      <c r="V7" s="270">
        <f>AZ7</f>
        <v>14</v>
      </c>
      <c r="Y7" s="12">
        <f>O7</f>
        <v>60</v>
      </c>
      <c r="Z7" s="13">
        <f>P7</f>
        <v>0</v>
      </c>
      <c r="AA7" s="8">
        <f t="shared" ref="AA7:AA19" si="0">RANK(Y7,$Y$6:$Y$19,1)</f>
        <v>14</v>
      </c>
      <c r="AB7" s="8">
        <f t="shared" ref="AB7:AB19" si="1">RANK(Z7,$Z$6:$Z$19,0)</f>
        <v>14</v>
      </c>
      <c r="AC7" s="8">
        <f t="shared" ref="AC7:AC19" si="2">AA7+AB7*0.00001</f>
        <v>14.00014</v>
      </c>
      <c r="AD7" s="24">
        <f t="shared" ref="AD7:AD19" si="3">RANK(AC7,$AC$6:$AC$19,1)</f>
        <v>14</v>
      </c>
      <c r="AE7" s="17">
        <f>D8</f>
        <v>0</v>
      </c>
      <c r="AF7" s="18">
        <f t="shared" ref="AF7:AF22" si="4">IF(D6="d",MAX($A$5:$A$38) +1,RANK(AE7,$AE$6:$AE$22,0))</f>
        <v>14</v>
      </c>
      <c r="AG7" s="8">
        <f t="shared" ref="AG7:AG22" si="5">COUNTIF($AF$6:$AF$22,AF7)</f>
        <v>1</v>
      </c>
      <c r="AH7" s="22">
        <f t="shared" ref="AH7:AH22" si="6">IF(AG7 &gt; 1,IF(MOD(AG7,2) = 0,((AF7*2+AG7-1)/2),(AF7*2+AG7-1)/2),IF(AG7=1,AF7,(AF7*2+AG7-1)/2))</f>
        <v>14</v>
      </c>
      <c r="AI7" s="17">
        <f>G8</f>
        <v>0</v>
      </c>
      <c r="AJ7">
        <f t="shared" ref="AJ7:AJ22" si="7">IF(F6="d",MAX($A$5:$A$38) +1,RANK(AI7,$AI$6:$AI$22,0))</f>
        <v>14</v>
      </c>
      <c r="AK7" s="8">
        <f t="shared" ref="AK7:AK22" si="8">COUNTIF($AJ$6:$AJ$22,AJ7)</f>
        <v>1</v>
      </c>
      <c r="AL7" s="22">
        <f t="shared" ref="AL7:AL22" si="9">IF(AK7 &gt; 1,IF(MOD(AK7,2) = 0,((AJ7*2+AK7-1)/2),(AJ7*2+AK7-1)/2),IF(AK7=1,AJ7,(AJ7*2+AK7-1)/2))</f>
        <v>14</v>
      </c>
      <c r="AM7" s="17">
        <f>J8</f>
        <v>0</v>
      </c>
      <c r="AN7" s="18">
        <f t="shared" ref="AN7:AN22" si="10">IF(J6="d",MAX($A$5:$A$38) +1,RANK(AM7,$AM$6:$AM$22,0))</f>
        <v>14</v>
      </c>
      <c r="AO7" s="8">
        <f t="shared" ref="AO7:AO22" si="11">COUNTIF($AN$6:$AN$22,AN7)</f>
        <v>1</v>
      </c>
      <c r="AP7" s="22">
        <f t="shared" ref="AP7:AP22" si="12">IF(AO7 &gt; 1,IF(MOD(AO7,2) = 0,((AN7*2+AO7-1)/2),(AN7*2+AO7-1)/2),IF(AO7=1,AN7,(AN7*2+AO7-1)/2))</f>
        <v>14</v>
      </c>
      <c r="AQ7" s="17">
        <f>M8</f>
        <v>0</v>
      </c>
      <c r="AR7" s="18">
        <f t="shared" ref="AR7:AR22" si="13">IF(M6="d",MAX($A$5:$A$38) +1,RANK(AQ7,$AQ$6:$AQ$22,0))</f>
        <v>13</v>
      </c>
      <c r="AS7" s="8">
        <f t="shared" ref="AS7:AS22" si="14">COUNTIF($AR$6:$AR$22,AR7)</f>
        <v>2</v>
      </c>
      <c r="AT7" s="22">
        <f t="shared" ref="AT7:AT22" si="15">IF(AS7 &gt; 1,IF(MOD(AS7,2) = 0,((AR7*2+AS7-1)/2),(AR7*2+AS7-1)/2),IF(AS7=1,AR7,(AR7*2+AS7-1)/2))</f>
        <v>13.5</v>
      </c>
      <c r="AU7" s="11">
        <f>T7</f>
        <v>240</v>
      </c>
      <c r="AV7" s="11">
        <f>U7</f>
        <v>0</v>
      </c>
      <c r="AW7">
        <f t="shared" ref="AW7:AW19" si="16">RANK(AU7,$AU$6:$AU$19,1)</f>
        <v>14</v>
      </c>
      <c r="AX7">
        <f t="shared" ref="AX7:AX19" si="17">RANK(AV7,$AV$6:$AV$19,0)</f>
        <v>14</v>
      </c>
      <c r="AY7">
        <f t="shared" ref="AY7:AY19" si="18">AW7+AX7*0.00001</f>
        <v>14.00014</v>
      </c>
      <c r="AZ7">
        <f t="shared" ref="AZ7:AZ19" si="19">RANK(AY7,$AY$6:$AY$19,1)</f>
        <v>14</v>
      </c>
    </row>
    <row r="8" spans="1:52" ht="15.9" customHeight="1" thickBot="1" x14ac:dyDescent="0.3">
      <c r="A8" s="204"/>
      <c r="B8" s="248"/>
      <c r="C8" s="85"/>
      <c r="D8" s="319"/>
      <c r="E8" s="320">
        <v>15</v>
      </c>
      <c r="F8" s="85"/>
      <c r="G8" s="319"/>
      <c r="H8" s="320">
        <v>15</v>
      </c>
      <c r="I8" s="85"/>
      <c r="J8" s="319"/>
      <c r="K8" s="320">
        <v>15</v>
      </c>
      <c r="L8" s="85"/>
      <c r="M8" s="319"/>
      <c r="N8" s="320">
        <v>15</v>
      </c>
      <c r="O8" s="216"/>
      <c r="P8" s="252"/>
      <c r="Q8" s="254"/>
      <c r="T8" s="267"/>
      <c r="U8" s="269"/>
      <c r="V8" s="271"/>
      <c r="Y8" s="12">
        <f>O9</f>
        <v>36</v>
      </c>
      <c r="Z8" s="13">
        <f>P9</f>
        <v>23296</v>
      </c>
      <c r="AA8" s="8">
        <f t="shared" si="0"/>
        <v>10</v>
      </c>
      <c r="AB8" s="8">
        <f t="shared" si="1"/>
        <v>12</v>
      </c>
      <c r="AC8" s="8">
        <f t="shared" si="2"/>
        <v>10.000120000000001</v>
      </c>
      <c r="AD8" s="24">
        <f t="shared" si="3"/>
        <v>10</v>
      </c>
      <c r="AE8" s="17">
        <f>D10</f>
        <v>6697</v>
      </c>
      <c r="AF8" s="18">
        <f t="shared" si="4"/>
        <v>8</v>
      </c>
      <c r="AG8" s="8">
        <f t="shared" si="5"/>
        <v>1</v>
      </c>
      <c r="AH8" s="22">
        <f t="shared" si="6"/>
        <v>8</v>
      </c>
      <c r="AI8" s="17">
        <f>G10</f>
        <v>7847</v>
      </c>
      <c r="AJ8">
        <f t="shared" si="7"/>
        <v>6</v>
      </c>
      <c r="AK8" s="8">
        <f t="shared" si="8"/>
        <v>1</v>
      </c>
      <c r="AL8" s="22">
        <f t="shared" si="9"/>
        <v>6</v>
      </c>
      <c r="AM8" s="17">
        <f>J10</f>
        <v>5000</v>
      </c>
      <c r="AN8" s="18">
        <f t="shared" si="10"/>
        <v>10</v>
      </c>
      <c r="AO8" s="8">
        <f t="shared" si="11"/>
        <v>1</v>
      </c>
      <c r="AP8" s="22">
        <f t="shared" si="12"/>
        <v>10</v>
      </c>
      <c r="AQ8" s="17">
        <f>M10</f>
        <v>3752</v>
      </c>
      <c r="AR8" s="18">
        <f t="shared" si="13"/>
        <v>12</v>
      </c>
      <c r="AS8" s="8">
        <f t="shared" si="14"/>
        <v>1</v>
      </c>
      <c r="AT8" s="22">
        <f t="shared" si="15"/>
        <v>12</v>
      </c>
      <c r="AU8" s="11">
        <f>T9</f>
        <v>129.5</v>
      </c>
      <c r="AV8" s="11">
        <f>U9</f>
        <v>99301</v>
      </c>
      <c r="AW8">
        <f t="shared" si="16"/>
        <v>10</v>
      </c>
      <c r="AX8">
        <f t="shared" si="17"/>
        <v>10</v>
      </c>
      <c r="AY8">
        <f t="shared" si="18"/>
        <v>10.0001</v>
      </c>
      <c r="AZ8">
        <f t="shared" si="19"/>
        <v>10</v>
      </c>
    </row>
    <row r="9" spans="1:52" ht="15.9" customHeight="1" x14ac:dyDescent="0.25">
      <c r="A9" s="221">
        <v>3</v>
      </c>
      <c r="B9" s="247" t="str">
        <f>'Zoznam tímov a pretekárov'!A7</f>
        <v>Lučenec</v>
      </c>
      <c r="C9" s="207" t="s">
        <v>163</v>
      </c>
      <c r="D9" s="249"/>
      <c r="E9" s="81"/>
      <c r="F9" s="207" t="s">
        <v>169</v>
      </c>
      <c r="G9" s="249"/>
      <c r="H9" s="81"/>
      <c r="I9" s="207" t="s">
        <v>166</v>
      </c>
      <c r="J9" s="249"/>
      <c r="K9" s="81"/>
      <c r="L9" s="207" t="s">
        <v>164</v>
      </c>
      <c r="M9" s="249"/>
      <c r="N9" s="81"/>
      <c r="O9" s="215">
        <f>SUM(E10+H10+K10+N10)</f>
        <v>36</v>
      </c>
      <c r="P9" s="251">
        <f>SUM(D10+G10+J10+M10)</f>
        <v>23296</v>
      </c>
      <c r="Q9" s="253">
        <f>AD8</f>
        <v>10</v>
      </c>
      <c r="T9" s="266">
        <f>O9+'14 družstiev Pretek č.3'!T9</f>
        <v>129.5</v>
      </c>
      <c r="U9" s="268">
        <f>P9+'14 družstiev Pretek č.3'!U9</f>
        <v>99301</v>
      </c>
      <c r="V9" s="270">
        <f>AZ8</f>
        <v>10</v>
      </c>
      <c r="Y9" s="12">
        <f>O11</f>
        <v>18</v>
      </c>
      <c r="Z9" s="13">
        <f>P11</f>
        <v>36972</v>
      </c>
      <c r="AA9" s="8">
        <f t="shared" si="0"/>
        <v>2</v>
      </c>
      <c r="AB9" s="8">
        <f t="shared" si="1"/>
        <v>2</v>
      </c>
      <c r="AC9" s="8">
        <f t="shared" si="2"/>
        <v>2.0000200000000001</v>
      </c>
      <c r="AD9" s="24">
        <f t="shared" si="3"/>
        <v>2</v>
      </c>
      <c r="AE9" s="17">
        <f>D12</f>
        <v>8130</v>
      </c>
      <c r="AF9" s="18">
        <f t="shared" si="4"/>
        <v>3</v>
      </c>
      <c r="AG9" s="8">
        <f t="shared" si="5"/>
        <v>1</v>
      </c>
      <c r="AH9" s="22">
        <f t="shared" si="6"/>
        <v>3</v>
      </c>
      <c r="AI9" s="17">
        <f>G12</f>
        <v>12180</v>
      </c>
      <c r="AJ9">
        <f t="shared" si="7"/>
        <v>1</v>
      </c>
      <c r="AK9" s="8">
        <f t="shared" si="8"/>
        <v>1</v>
      </c>
      <c r="AL9" s="22">
        <f t="shared" si="9"/>
        <v>1</v>
      </c>
      <c r="AM9" s="17">
        <f>J12</f>
        <v>9068</v>
      </c>
      <c r="AN9" s="18">
        <f t="shared" si="10"/>
        <v>5</v>
      </c>
      <c r="AO9" s="8">
        <f t="shared" si="11"/>
        <v>1</v>
      </c>
      <c r="AP9" s="22">
        <f t="shared" si="12"/>
        <v>5</v>
      </c>
      <c r="AQ9" s="17">
        <f>M12</f>
        <v>7594</v>
      </c>
      <c r="AR9" s="18">
        <f t="shared" si="13"/>
        <v>9</v>
      </c>
      <c r="AS9" s="8">
        <f t="shared" si="14"/>
        <v>1</v>
      </c>
      <c r="AT9" s="22">
        <f t="shared" si="15"/>
        <v>9</v>
      </c>
      <c r="AU9" s="11">
        <f>T11</f>
        <v>113</v>
      </c>
      <c r="AV9" s="11">
        <f>U11</f>
        <v>109625</v>
      </c>
      <c r="AW9">
        <f t="shared" si="16"/>
        <v>8</v>
      </c>
      <c r="AX9">
        <f t="shared" si="17"/>
        <v>7</v>
      </c>
      <c r="AY9">
        <f t="shared" si="18"/>
        <v>8.0000699999999991</v>
      </c>
      <c r="AZ9">
        <f t="shared" si="19"/>
        <v>8</v>
      </c>
    </row>
    <row r="10" spans="1:52" ht="15.9" customHeight="1" thickBot="1" x14ac:dyDescent="0.3">
      <c r="A10" s="221"/>
      <c r="B10" s="248"/>
      <c r="C10" s="27">
        <v>7</v>
      </c>
      <c r="D10" s="28">
        <v>6697</v>
      </c>
      <c r="E10" s="32">
        <f>IF(ISBLANK(D10),0,IF(ISBLANK(C9),0,IF(E9 = "D",MAX($A$5:$A$32) + 1,AH8)))</f>
        <v>8</v>
      </c>
      <c r="F10" s="27">
        <v>12</v>
      </c>
      <c r="G10" s="28">
        <v>7847</v>
      </c>
      <c r="H10" s="32">
        <f>IF(ISBLANK(G10),0,IF(ISBLANK(F9),0,IF(H9 = "D",MAX($A$5:$A$32) + 1,AL8)))</f>
        <v>6</v>
      </c>
      <c r="I10" s="85">
        <v>8</v>
      </c>
      <c r="J10" s="28">
        <v>5000</v>
      </c>
      <c r="K10" s="32">
        <f>IF(ISBLANK(J10),0,IF(ISBLANK(I9),0,IF(K9 = "D",MAX($A$5:$A$32) + 1,AP8)))</f>
        <v>10</v>
      </c>
      <c r="L10" s="27">
        <v>5</v>
      </c>
      <c r="M10" s="28">
        <v>3752</v>
      </c>
      <c r="N10" s="32">
        <f>IF(ISBLANK(M10),0,IF(ISBLANK(L9),0,IF(N9 = "D",MAX($A$5:$A$32) + 1,AT8)))</f>
        <v>12</v>
      </c>
      <c r="O10" s="216"/>
      <c r="P10" s="252"/>
      <c r="Q10" s="254"/>
      <c r="T10" s="267"/>
      <c r="U10" s="269"/>
      <c r="V10" s="271"/>
      <c r="Y10" s="12">
        <f>O13</f>
        <v>25</v>
      </c>
      <c r="Z10" s="13">
        <f>P13</f>
        <v>32704</v>
      </c>
      <c r="AA10" s="8">
        <f t="shared" si="0"/>
        <v>5</v>
      </c>
      <c r="AB10" s="8">
        <f t="shared" si="1"/>
        <v>5</v>
      </c>
      <c r="AC10" s="8">
        <f t="shared" si="2"/>
        <v>5.0000499999999999</v>
      </c>
      <c r="AD10" s="24">
        <f t="shared" si="3"/>
        <v>5</v>
      </c>
      <c r="AE10" s="17">
        <f>D14</f>
        <v>3427</v>
      </c>
      <c r="AF10" s="18">
        <f t="shared" si="4"/>
        <v>12</v>
      </c>
      <c r="AG10" s="8">
        <f t="shared" si="5"/>
        <v>1</v>
      </c>
      <c r="AH10" s="22">
        <f t="shared" si="6"/>
        <v>12</v>
      </c>
      <c r="AI10" s="17">
        <f>G14</f>
        <v>8330</v>
      </c>
      <c r="AJ10">
        <f t="shared" si="7"/>
        <v>4</v>
      </c>
      <c r="AK10" s="8">
        <f t="shared" si="8"/>
        <v>1</v>
      </c>
      <c r="AL10" s="22">
        <f t="shared" si="9"/>
        <v>4</v>
      </c>
      <c r="AM10" s="17">
        <f>J14</f>
        <v>7701</v>
      </c>
      <c r="AN10" s="18">
        <f t="shared" si="10"/>
        <v>7</v>
      </c>
      <c r="AO10" s="8">
        <f t="shared" si="11"/>
        <v>1</v>
      </c>
      <c r="AP10" s="22">
        <f t="shared" si="12"/>
        <v>7</v>
      </c>
      <c r="AQ10" s="17">
        <f>M14</f>
        <v>13246</v>
      </c>
      <c r="AR10" s="18">
        <f t="shared" si="13"/>
        <v>2</v>
      </c>
      <c r="AS10" s="8">
        <f t="shared" si="14"/>
        <v>1</v>
      </c>
      <c r="AT10" s="22">
        <f t="shared" si="15"/>
        <v>2</v>
      </c>
      <c r="AU10" s="11">
        <f>T13</f>
        <v>92</v>
      </c>
      <c r="AV10" s="11">
        <f>U13</f>
        <v>163594</v>
      </c>
      <c r="AW10">
        <f t="shared" si="16"/>
        <v>3</v>
      </c>
      <c r="AX10">
        <f t="shared" si="17"/>
        <v>1</v>
      </c>
      <c r="AY10">
        <f t="shared" si="18"/>
        <v>3.0000100000000001</v>
      </c>
      <c r="AZ10">
        <f t="shared" si="19"/>
        <v>3</v>
      </c>
    </row>
    <row r="11" spans="1:52" ht="15.9" customHeight="1" x14ac:dyDescent="0.25">
      <c r="A11" s="203">
        <v>4</v>
      </c>
      <c r="B11" s="247" t="str">
        <f>'Zoznam tímov a pretekárov'!A9</f>
        <v>Nová Baňa</v>
      </c>
      <c r="C11" s="207" t="s">
        <v>171</v>
      </c>
      <c r="D11" s="249"/>
      <c r="E11" s="81"/>
      <c r="F11" s="207" t="s">
        <v>173</v>
      </c>
      <c r="G11" s="249"/>
      <c r="H11" s="81"/>
      <c r="I11" s="207" t="s">
        <v>172</v>
      </c>
      <c r="J11" s="249"/>
      <c r="K11" s="81"/>
      <c r="L11" s="207" t="s">
        <v>174</v>
      </c>
      <c r="M11" s="249"/>
      <c r="N11" s="81"/>
      <c r="O11" s="215">
        <f>SUM(E12+H12+K12+N12)</f>
        <v>18</v>
      </c>
      <c r="P11" s="251">
        <f>SUM(D12+G12+J12+M12)</f>
        <v>36972</v>
      </c>
      <c r="Q11" s="253">
        <f>AD9</f>
        <v>2</v>
      </c>
      <c r="T11" s="266">
        <f>O11+'14 družstiev Pretek č.3'!T11</f>
        <v>113</v>
      </c>
      <c r="U11" s="268">
        <f>P11+'14 družstiev Pretek č.3'!U11</f>
        <v>109625</v>
      </c>
      <c r="V11" s="270">
        <f>AZ9</f>
        <v>8</v>
      </c>
      <c r="Y11" s="12">
        <f>O15</f>
        <v>30</v>
      </c>
      <c r="Z11" s="13">
        <f>P15</f>
        <v>27564</v>
      </c>
      <c r="AA11" s="8">
        <f t="shared" si="0"/>
        <v>8</v>
      </c>
      <c r="AB11" s="8">
        <f t="shared" si="1"/>
        <v>9</v>
      </c>
      <c r="AC11" s="8">
        <f t="shared" si="2"/>
        <v>8.0000900000000001</v>
      </c>
      <c r="AD11" s="24">
        <f t="shared" si="3"/>
        <v>8</v>
      </c>
      <c r="AE11" s="17">
        <f>D16</f>
        <v>7247</v>
      </c>
      <c r="AF11" s="18">
        <f t="shared" si="4"/>
        <v>6</v>
      </c>
      <c r="AG11" s="8">
        <f t="shared" si="5"/>
        <v>1</v>
      </c>
      <c r="AH11" s="22">
        <f t="shared" si="6"/>
        <v>6</v>
      </c>
      <c r="AI11" s="17">
        <f>G16</f>
        <v>10013</v>
      </c>
      <c r="AJ11">
        <f t="shared" si="7"/>
        <v>2</v>
      </c>
      <c r="AK11" s="8">
        <f t="shared" si="8"/>
        <v>1</v>
      </c>
      <c r="AL11" s="22">
        <f t="shared" si="9"/>
        <v>2</v>
      </c>
      <c r="AM11" s="17">
        <f>J16</f>
        <v>4451</v>
      </c>
      <c r="AN11" s="18">
        <f t="shared" si="10"/>
        <v>11</v>
      </c>
      <c r="AO11" s="8">
        <f t="shared" si="11"/>
        <v>1</v>
      </c>
      <c r="AP11" s="22">
        <f t="shared" si="12"/>
        <v>11</v>
      </c>
      <c r="AQ11" s="17">
        <f>M16</f>
        <v>5853</v>
      </c>
      <c r="AR11" s="18">
        <f t="shared" si="13"/>
        <v>11</v>
      </c>
      <c r="AS11" s="8">
        <f t="shared" si="14"/>
        <v>1</v>
      </c>
      <c r="AT11" s="22">
        <f t="shared" si="15"/>
        <v>11</v>
      </c>
      <c r="AU11" s="11">
        <f>T15</f>
        <v>110</v>
      </c>
      <c r="AV11" s="11">
        <f>U15</f>
        <v>108180</v>
      </c>
      <c r="AW11">
        <f t="shared" si="16"/>
        <v>7</v>
      </c>
      <c r="AX11">
        <f t="shared" si="17"/>
        <v>8</v>
      </c>
      <c r="AY11">
        <f t="shared" si="18"/>
        <v>7.0000799999999996</v>
      </c>
      <c r="AZ11">
        <f t="shared" si="19"/>
        <v>7</v>
      </c>
    </row>
    <row r="12" spans="1:52" ht="15.9" customHeight="1" thickBot="1" x14ac:dyDescent="0.3">
      <c r="A12" s="204"/>
      <c r="B12" s="248"/>
      <c r="C12" s="27">
        <v>6</v>
      </c>
      <c r="D12" s="28">
        <v>8130</v>
      </c>
      <c r="E12" s="32">
        <f>IF(ISBLANK(D12),0,IF(ISBLANK(C11),0,IF(E11 = "D",MAX($A$5:$A$32) + 1,AH9)))</f>
        <v>3</v>
      </c>
      <c r="F12" s="27">
        <v>13</v>
      </c>
      <c r="G12" s="28">
        <v>12180</v>
      </c>
      <c r="H12" s="32">
        <f>IF(ISBLANK(G12),0,IF(ISBLANK(F11),0,IF(H11 = "D",MAX($A$5:$A$32) + 1,AL9)))</f>
        <v>1</v>
      </c>
      <c r="I12" s="27">
        <v>5</v>
      </c>
      <c r="J12" s="28">
        <v>9068</v>
      </c>
      <c r="K12" s="32">
        <f>IF(ISBLANK(J12),0,IF(ISBLANK(I11),0,IF(K11 = "D",MAX($A$5:$A$32) + 1,AP9)))</f>
        <v>5</v>
      </c>
      <c r="L12" s="27">
        <v>10</v>
      </c>
      <c r="M12" s="28">
        <v>7594</v>
      </c>
      <c r="N12" s="32">
        <f>IF(ISBLANK(M12),0,IF(ISBLANK(L11),0,IF(N11 = "D",MAX($A$5:$A$32) + 1,AT9)))</f>
        <v>9</v>
      </c>
      <c r="O12" s="216"/>
      <c r="P12" s="252"/>
      <c r="Q12" s="254"/>
      <c r="T12" s="267"/>
      <c r="U12" s="269"/>
      <c r="V12" s="271"/>
      <c r="W12" s="21"/>
      <c r="Y12" s="12">
        <f>O17</f>
        <v>37</v>
      </c>
      <c r="Z12" s="13">
        <f>P17</f>
        <v>23542</v>
      </c>
      <c r="AA12" s="8">
        <f t="shared" si="0"/>
        <v>12</v>
      </c>
      <c r="AB12" s="8">
        <f t="shared" si="1"/>
        <v>11</v>
      </c>
      <c r="AC12" s="8">
        <f t="shared" si="2"/>
        <v>12.000109999999999</v>
      </c>
      <c r="AD12" s="24">
        <f t="shared" si="3"/>
        <v>12</v>
      </c>
      <c r="AE12" s="17">
        <f>D18</f>
        <v>3886</v>
      </c>
      <c r="AF12" s="18">
        <f t="shared" si="4"/>
        <v>11</v>
      </c>
      <c r="AG12" s="8">
        <f t="shared" si="5"/>
        <v>1</v>
      </c>
      <c r="AH12" s="22">
        <f t="shared" si="6"/>
        <v>11</v>
      </c>
      <c r="AI12" s="17">
        <f>G18</f>
        <v>9728</v>
      </c>
      <c r="AJ12">
        <f t="shared" si="7"/>
        <v>3</v>
      </c>
      <c r="AK12" s="8">
        <f t="shared" si="8"/>
        <v>1</v>
      </c>
      <c r="AL12" s="22">
        <f t="shared" si="9"/>
        <v>3</v>
      </c>
      <c r="AM12" s="17">
        <f>J18</f>
        <v>3829</v>
      </c>
      <c r="AN12" s="18">
        <f t="shared" si="10"/>
        <v>13</v>
      </c>
      <c r="AO12" s="8">
        <f t="shared" si="11"/>
        <v>1</v>
      </c>
      <c r="AP12" s="22">
        <f t="shared" si="12"/>
        <v>13</v>
      </c>
      <c r="AQ12" s="17">
        <f>M18</f>
        <v>6099</v>
      </c>
      <c r="AR12" s="18">
        <f t="shared" si="13"/>
        <v>10</v>
      </c>
      <c r="AS12" s="8">
        <f t="shared" si="14"/>
        <v>1</v>
      </c>
      <c r="AT12" s="22">
        <f t="shared" si="15"/>
        <v>10</v>
      </c>
      <c r="AU12" s="11">
        <f>T17</f>
        <v>132</v>
      </c>
      <c r="AV12" s="11">
        <f>U17</f>
        <v>97429</v>
      </c>
      <c r="AW12">
        <f t="shared" si="16"/>
        <v>11</v>
      </c>
      <c r="AX12">
        <f t="shared" si="17"/>
        <v>11</v>
      </c>
      <c r="AY12">
        <f t="shared" si="18"/>
        <v>11.000109999999999</v>
      </c>
      <c r="AZ12">
        <f t="shared" si="19"/>
        <v>11</v>
      </c>
    </row>
    <row r="13" spans="1:52" ht="15.9" customHeight="1" x14ac:dyDescent="0.25">
      <c r="A13" s="221">
        <v>5</v>
      </c>
      <c r="B13" s="247" t="str">
        <f>'Zoznam tímov a pretekárov'!A11</f>
        <v>Prešov B</v>
      </c>
      <c r="C13" s="207" t="s">
        <v>183</v>
      </c>
      <c r="D13" s="249"/>
      <c r="E13" s="318"/>
      <c r="F13" s="207" t="s">
        <v>185</v>
      </c>
      <c r="G13" s="249"/>
      <c r="H13" s="81"/>
      <c r="I13" s="207" t="s">
        <v>184</v>
      </c>
      <c r="J13" s="249"/>
      <c r="K13" s="81"/>
      <c r="L13" s="207" t="s">
        <v>182</v>
      </c>
      <c r="M13" s="249"/>
      <c r="N13" s="81"/>
      <c r="O13" s="215">
        <f>SUM(E14+H14+K14+N14)</f>
        <v>25</v>
      </c>
      <c r="P13" s="251">
        <f>SUM(D14+G14+J14+M14)</f>
        <v>32704</v>
      </c>
      <c r="Q13" s="253">
        <f>AD10</f>
        <v>5</v>
      </c>
      <c r="T13" s="266">
        <f>O13+'14 družstiev Pretek č.3'!T13</f>
        <v>92</v>
      </c>
      <c r="U13" s="268">
        <f>P13+'14 družstiev Pretek č.3'!U13</f>
        <v>163594</v>
      </c>
      <c r="V13" s="270">
        <f>AZ10</f>
        <v>3</v>
      </c>
      <c r="W13" s="21"/>
      <c r="Y13" s="12">
        <f>O19</f>
        <v>29</v>
      </c>
      <c r="Z13" s="13">
        <f>P19</f>
        <v>29599</v>
      </c>
      <c r="AA13" s="8">
        <f t="shared" si="0"/>
        <v>7</v>
      </c>
      <c r="AB13" s="8">
        <f t="shared" si="1"/>
        <v>8</v>
      </c>
      <c r="AC13" s="8">
        <f t="shared" si="2"/>
        <v>7.0000799999999996</v>
      </c>
      <c r="AD13" s="24">
        <f t="shared" si="3"/>
        <v>7</v>
      </c>
      <c r="AE13" s="17">
        <f>D20</f>
        <v>6768</v>
      </c>
      <c r="AF13" s="18">
        <f t="shared" si="4"/>
        <v>7</v>
      </c>
      <c r="AG13" s="8">
        <f t="shared" si="5"/>
        <v>1</v>
      </c>
      <c r="AH13" s="22">
        <f t="shared" si="6"/>
        <v>7</v>
      </c>
      <c r="AI13" s="17">
        <f>G20</f>
        <v>5022</v>
      </c>
      <c r="AJ13">
        <f t="shared" si="7"/>
        <v>11</v>
      </c>
      <c r="AK13" s="8">
        <f t="shared" si="8"/>
        <v>1</v>
      </c>
      <c r="AL13" s="22">
        <f t="shared" si="9"/>
        <v>11</v>
      </c>
      <c r="AM13" s="17">
        <f>J20</f>
        <v>7793</v>
      </c>
      <c r="AN13" s="18">
        <f t="shared" si="10"/>
        <v>6</v>
      </c>
      <c r="AO13" s="8">
        <f t="shared" si="11"/>
        <v>1</v>
      </c>
      <c r="AP13" s="22">
        <f t="shared" si="12"/>
        <v>6</v>
      </c>
      <c r="AQ13" s="17">
        <f>M20</f>
        <v>10016</v>
      </c>
      <c r="AR13" s="18">
        <f t="shared" si="13"/>
        <v>5</v>
      </c>
      <c r="AS13" s="8">
        <f t="shared" si="14"/>
        <v>1</v>
      </c>
      <c r="AT13" s="22">
        <f t="shared" si="15"/>
        <v>5</v>
      </c>
      <c r="AU13" s="11">
        <f>T19</f>
        <v>119</v>
      </c>
      <c r="AV13" s="11">
        <f>U19</f>
        <v>102236</v>
      </c>
      <c r="AW13">
        <f t="shared" si="16"/>
        <v>9</v>
      </c>
      <c r="AX13">
        <f t="shared" si="17"/>
        <v>9</v>
      </c>
      <c r="AY13">
        <f t="shared" si="18"/>
        <v>9.0000900000000001</v>
      </c>
      <c r="AZ13">
        <f t="shared" si="19"/>
        <v>9</v>
      </c>
    </row>
    <row r="14" spans="1:52" ht="15.9" customHeight="1" thickBot="1" x14ac:dyDescent="0.3">
      <c r="A14" s="221"/>
      <c r="B14" s="248"/>
      <c r="C14" s="27">
        <v>13</v>
      </c>
      <c r="D14" s="28">
        <v>3427</v>
      </c>
      <c r="E14" s="32">
        <f>IF(ISBLANK(D14),0,IF(ISBLANK(C13),0,IF(E13 = "D",MAX($A$5:$A$32) + 1,AH10)))</f>
        <v>12</v>
      </c>
      <c r="F14" s="27">
        <v>8</v>
      </c>
      <c r="G14" s="28">
        <v>8330</v>
      </c>
      <c r="H14" s="32">
        <f>IF(ISBLANK(G14),0,IF(ISBLANK(F13),0,IF(H13 = "D",MAX($A$5:$A$32) + 1,AL10)))</f>
        <v>4</v>
      </c>
      <c r="I14" s="27">
        <v>1</v>
      </c>
      <c r="J14" s="28">
        <v>7701</v>
      </c>
      <c r="K14" s="32">
        <f>IF(ISBLANK(J14),0,IF(ISBLANK(I13),0,IF(K13 = "D",MAX($A$5:$A$32) + 1,AP10)))</f>
        <v>7</v>
      </c>
      <c r="L14" s="27">
        <v>1</v>
      </c>
      <c r="M14" s="28">
        <v>13246</v>
      </c>
      <c r="N14" s="32">
        <f>IF(ISBLANK(M14),0,IF(ISBLANK(L13),0,IF(N13 = "D",MAX($A$5:$A$32) + 1,AT10)))</f>
        <v>2</v>
      </c>
      <c r="O14" s="216"/>
      <c r="P14" s="252"/>
      <c r="Q14" s="254"/>
      <c r="T14" s="267"/>
      <c r="U14" s="269"/>
      <c r="V14" s="271"/>
      <c r="W14" s="21"/>
      <c r="Y14" s="12">
        <f>O21</f>
        <v>24</v>
      </c>
      <c r="Z14" s="13">
        <f>P21</f>
        <v>35962</v>
      </c>
      <c r="AA14" s="8">
        <f t="shared" si="0"/>
        <v>4</v>
      </c>
      <c r="AB14" s="8">
        <f t="shared" si="1"/>
        <v>3</v>
      </c>
      <c r="AC14" s="8">
        <f t="shared" si="2"/>
        <v>4.0000299999999998</v>
      </c>
      <c r="AD14" s="24">
        <f t="shared" si="3"/>
        <v>4</v>
      </c>
      <c r="AE14" s="17">
        <f>D22</f>
        <v>5755</v>
      </c>
      <c r="AF14" s="18">
        <f t="shared" si="4"/>
        <v>9</v>
      </c>
      <c r="AG14" s="8">
        <f t="shared" si="5"/>
        <v>1</v>
      </c>
      <c r="AH14" s="22">
        <f t="shared" si="6"/>
        <v>9</v>
      </c>
      <c r="AI14" s="17">
        <f>G22</f>
        <v>6319</v>
      </c>
      <c r="AJ14">
        <f t="shared" si="7"/>
        <v>8</v>
      </c>
      <c r="AK14" s="8">
        <f t="shared" si="8"/>
        <v>1</v>
      </c>
      <c r="AL14" s="22">
        <f t="shared" si="9"/>
        <v>8</v>
      </c>
      <c r="AM14" s="17">
        <f>J22</f>
        <v>14598</v>
      </c>
      <c r="AN14" s="18">
        <f t="shared" si="10"/>
        <v>1</v>
      </c>
      <c r="AO14" s="8">
        <f t="shared" si="11"/>
        <v>1</v>
      </c>
      <c r="AP14" s="22">
        <f t="shared" si="12"/>
        <v>1</v>
      </c>
      <c r="AQ14" s="17">
        <f>M22</f>
        <v>9290</v>
      </c>
      <c r="AR14" s="18">
        <f t="shared" si="13"/>
        <v>6</v>
      </c>
      <c r="AS14" s="8">
        <f t="shared" si="14"/>
        <v>1</v>
      </c>
      <c r="AT14" s="22">
        <f t="shared" si="15"/>
        <v>6</v>
      </c>
      <c r="AU14" s="11">
        <f>T21</f>
        <v>93</v>
      </c>
      <c r="AV14" s="11">
        <f>U21</f>
        <v>124338</v>
      </c>
      <c r="AW14">
        <f t="shared" si="16"/>
        <v>4</v>
      </c>
      <c r="AX14">
        <f t="shared" si="17"/>
        <v>4</v>
      </c>
      <c r="AY14">
        <f t="shared" si="18"/>
        <v>4.0000400000000003</v>
      </c>
      <c r="AZ14">
        <f t="shared" si="19"/>
        <v>4</v>
      </c>
    </row>
    <row r="15" spans="1:52" ht="15.9" customHeight="1" x14ac:dyDescent="0.25">
      <c r="A15" s="203">
        <v>6</v>
      </c>
      <c r="B15" s="247" t="str">
        <f>'Zoznam tímov a pretekárov'!A13</f>
        <v>Ružomberok</v>
      </c>
      <c r="C15" s="207" t="s">
        <v>193</v>
      </c>
      <c r="D15" s="249"/>
      <c r="E15" s="81"/>
      <c r="F15" s="207" t="s">
        <v>188</v>
      </c>
      <c r="G15" s="249"/>
      <c r="H15" s="81"/>
      <c r="I15" s="207" t="s">
        <v>192</v>
      </c>
      <c r="J15" s="249"/>
      <c r="K15" s="81"/>
      <c r="L15" s="207" t="s">
        <v>190</v>
      </c>
      <c r="M15" s="249"/>
      <c r="N15" s="81"/>
      <c r="O15" s="215">
        <f>SUM(E16+H16+K16+N16)</f>
        <v>30</v>
      </c>
      <c r="P15" s="251">
        <f>SUM(D16+G16+J16+M16)</f>
        <v>27564</v>
      </c>
      <c r="Q15" s="253">
        <f>AD11</f>
        <v>8</v>
      </c>
      <c r="T15" s="266">
        <f>O15+'14 družstiev Pretek č.3'!T15</f>
        <v>110</v>
      </c>
      <c r="U15" s="268">
        <f>P15+'14 družstiev Pretek č.3'!U15</f>
        <v>108180</v>
      </c>
      <c r="V15" s="270">
        <f>AZ11</f>
        <v>7</v>
      </c>
      <c r="Y15" s="12">
        <f>O23</f>
        <v>26</v>
      </c>
      <c r="Z15" s="13">
        <f>P23</f>
        <v>30148</v>
      </c>
      <c r="AA15" s="8">
        <f t="shared" si="0"/>
        <v>6</v>
      </c>
      <c r="AB15" s="8">
        <f t="shared" si="1"/>
        <v>7</v>
      </c>
      <c r="AC15" s="8">
        <f t="shared" si="2"/>
        <v>6.00007</v>
      </c>
      <c r="AD15" s="24">
        <f t="shared" si="3"/>
        <v>6</v>
      </c>
      <c r="AE15" s="17">
        <f>D24</f>
        <v>7436</v>
      </c>
      <c r="AF15" s="18">
        <f t="shared" si="4"/>
        <v>4</v>
      </c>
      <c r="AG15" s="8">
        <f t="shared" si="5"/>
        <v>1</v>
      </c>
      <c r="AH15" s="22">
        <f t="shared" si="6"/>
        <v>4</v>
      </c>
      <c r="AI15" s="17">
        <f>G24</f>
        <v>7268</v>
      </c>
      <c r="AJ15">
        <f t="shared" si="7"/>
        <v>7</v>
      </c>
      <c r="AK15" s="8">
        <f t="shared" si="8"/>
        <v>1</v>
      </c>
      <c r="AL15" s="22">
        <f t="shared" si="9"/>
        <v>7</v>
      </c>
      <c r="AM15" s="17">
        <f>J24</f>
        <v>7033</v>
      </c>
      <c r="AN15" s="18">
        <f t="shared" si="10"/>
        <v>8</v>
      </c>
      <c r="AO15" s="8">
        <f t="shared" si="11"/>
        <v>1</v>
      </c>
      <c r="AP15" s="22">
        <f t="shared" si="12"/>
        <v>8</v>
      </c>
      <c r="AQ15" s="17">
        <f>M24</f>
        <v>8411</v>
      </c>
      <c r="AR15" s="18">
        <f t="shared" si="13"/>
        <v>7</v>
      </c>
      <c r="AS15" s="8">
        <f t="shared" si="14"/>
        <v>1</v>
      </c>
      <c r="AT15" s="22">
        <f t="shared" si="15"/>
        <v>7</v>
      </c>
      <c r="AU15" s="11">
        <f>T23</f>
        <v>103</v>
      </c>
      <c r="AV15" s="11">
        <f>U23</f>
        <v>113455</v>
      </c>
      <c r="AW15">
        <f t="shared" si="16"/>
        <v>5</v>
      </c>
      <c r="AX15">
        <f t="shared" si="17"/>
        <v>6</v>
      </c>
      <c r="AY15">
        <f t="shared" si="18"/>
        <v>5.0000600000000004</v>
      </c>
      <c r="AZ15">
        <f t="shared" si="19"/>
        <v>5</v>
      </c>
    </row>
    <row r="16" spans="1:52" ht="15.9" customHeight="1" thickBot="1" x14ac:dyDescent="0.3">
      <c r="A16" s="204"/>
      <c r="B16" s="248"/>
      <c r="C16" s="27">
        <v>10</v>
      </c>
      <c r="D16" s="28">
        <v>7247</v>
      </c>
      <c r="E16" s="32">
        <f>IF(ISBLANK(D16),0,IF(ISBLANK(C15),0,IF(E15 = "D",MAX($A$5:$A$32) + 1,AH11)))</f>
        <v>6</v>
      </c>
      <c r="F16" s="27">
        <v>11</v>
      </c>
      <c r="G16" s="28">
        <v>10013</v>
      </c>
      <c r="H16" s="32">
        <f>IF(ISBLANK(G16),0,IF(ISBLANK(F15),0,IF(H15 = "D",MAX($A$5:$A$32) + 1,AL11)))</f>
        <v>2</v>
      </c>
      <c r="I16" s="27">
        <v>12</v>
      </c>
      <c r="J16" s="28">
        <v>4451</v>
      </c>
      <c r="K16" s="32">
        <f>IF(ISBLANK(J16),0,IF(ISBLANK(I15),0,IF(K15 = "D",MAX($A$5:$A$32) + 1,AP11)))</f>
        <v>11</v>
      </c>
      <c r="L16" s="27">
        <v>3</v>
      </c>
      <c r="M16" s="28">
        <v>5853</v>
      </c>
      <c r="N16" s="32">
        <f>IF(ISBLANK(M16),0,IF(ISBLANK(L15),0,IF(N15 = "D",MAX($A$5:$A$32) + 1,AT11)))</f>
        <v>11</v>
      </c>
      <c r="O16" s="216"/>
      <c r="P16" s="252"/>
      <c r="Q16" s="254"/>
      <c r="T16" s="267"/>
      <c r="U16" s="269"/>
      <c r="V16" s="271"/>
      <c r="Y16" s="12">
        <f>O25</f>
        <v>36</v>
      </c>
      <c r="Z16" s="13">
        <f>P25</f>
        <v>23059</v>
      </c>
      <c r="AA16" s="8">
        <f t="shared" si="0"/>
        <v>10</v>
      </c>
      <c r="AB16" s="8">
        <f t="shared" si="1"/>
        <v>13</v>
      </c>
      <c r="AC16" s="8">
        <f t="shared" si="2"/>
        <v>10.00013</v>
      </c>
      <c r="AD16" s="24">
        <f t="shared" si="3"/>
        <v>11</v>
      </c>
      <c r="AE16" s="17">
        <f>D26</f>
        <v>7263</v>
      </c>
      <c r="AF16" s="18">
        <f t="shared" si="4"/>
        <v>5</v>
      </c>
      <c r="AG16" s="8">
        <f t="shared" si="5"/>
        <v>1</v>
      </c>
      <c r="AH16" s="22">
        <f t="shared" si="6"/>
        <v>5</v>
      </c>
      <c r="AI16" s="17">
        <f>G26</f>
        <v>4787</v>
      </c>
      <c r="AJ16">
        <f t="shared" si="7"/>
        <v>12</v>
      </c>
      <c r="AK16" s="8">
        <f t="shared" si="8"/>
        <v>1</v>
      </c>
      <c r="AL16" s="22">
        <f t="shared" si="9"/>
        <v>12</v>
      </c>
      <c r="AM16" s="17">
        <f>J26</f>
        <v>11009</v>
      </c>
      <c r="AN16" s="18">
        <f t="shared" si="10"/>
        <v>4</v>
      </c>
      <c r="AO16" s="8">
        <f t="shared" si="11"/>
        <v>1</v>
      </c>
      <c r="AP16" s="22">
        <f t="shared" si="12"/>
        <v>4</v>
      </c>
      <c r="AQ16" s="17">
        <f>M26</f>
        <v>0</v>
      </c>
      <c r="AR16" s="18">
        <f t="shared" si="13"/>
        <v>13</v>
      </c>
      <c r="AS16" s="8">
        <f t="shared" si="14"/>
        <v>2</v>
      </c>
      <c r="AT16" s="22">
        <f t="shared" si="15"/>
        <v>13.5</v>
      </c>
      <c r="AU16" s="11">
        <f>T25</f>
        <v>144</v>
      </c>
      <c r="AV16" s="11">
        <f>U25</f>
        <v>84144</v>
      </c>
      <c r="AW16">
        <f t="shared" si="16"/>
        <v>12</v>
      </c>
      <c r="AX16">
        <f t="shared" si="17"/>
        <v>13</v>
      </c>
      <c r="AY16">
        <f t="shared" si="18"/>
        <v>12.00013</v>
      </c>
      <c r="AZ16">
        <f t="shared" si="19"/>
        <v>12</v>
      </c>
    </row>
    <row r="17" spans="1:52" ht="15.9" customHeight="1" x14ac:dyDescent="0.25">
      <c r="A17" s="221">
        <v>7</v>
      </c>
      <c r="B17" s="247" t="str">
        <f>'Zoznam tímov a pretekárov'!A15</f>
        <v>Sabinov</v>
      </c>
      <c r="C17" s="207" t="s">
        <v>196</v>
      </c>
      <c r="D17" s="249"/>
      <c r="E17" s="81"/>
      <c r="F17" s="207" t="s">
        <v>198</v>
      </c>
      <c r="G17" s="249"/>
      <c r="H17" s="81"/>
      <c r="I17" s="207" t="s">
        <v>197</v>
      </c>
      <c r="J17" s="249"/>
      <c r="K17" s="81"/>
      <c r="L17" s="207" t="s">
        <v>200</v>
      </c>
      <c r="M17" s="249"/>
      <c r="N17" s="81"/>
      <c r="O17" s="215">
        <f>SUM(E18+H18+K18+N18)</f>
        <v>37</v>
      </c>
      <c r="P17" s="251">
        <f>SUM(D18+G18+J18+M18)</f>
        <v>23542</v>
      </c>
      <c r="Q17" s="253">
        <f>AD12</f>
        <v>12</v>
      </c>
      <c r="T17" s="266">
        <f>O17+'14 družstiev Pretek č.3'!T17</f>
        <v>132</v>
      </c>
      <c r="U17" s="268">
        <f>P17+'14 družstiev Pretek č.3'!U17</f>
        <v>97429</v>
      </c>
      <c r="V17" s="270">
        <f>AZ12</f>
        <v>11</v>
      </c>
      <c r="Y17" s="12">
        <f>O27</f>
        <v>31</v>
      </c>
      <c r="Z17" s="13">
        <f>P27</f>
        <v>31664</v>
      </c>
      <c r="AA17" s="8">
        <f t="shared" si="0"/>
        <v>9</v>
      </c>
      <c r="AB17" s="8">
        <f t="shared" si="1"/>
        <v>6</v>
      </c>
      <c r="AC17" s="8">
        <f t="shared" si="2"/>
        <v>9.0000599999999995</v>
      </c>
      <c r="AD17" s="24">
        <f t="shared" si="3"/>
        <v>9</v>
      </c>
      <c r="AE17" s="17">
        <f>D28</f>
        <v>3415</v>
      </c>
      <c r="AF17" s="18">
        <f t="shared" si="4"/>
        <v>13</v>
      </c>
      <c r="AG17" s="8">
        <f t="shared" si="5"/>
        <v>1</v>
      </c>
      <c r="AH17" s="22">
        <f t="shared" si="6"/>
        <v>13</v>
      </c>
      <c r="AI17" s="17">
        <f>G28</f>
        <v>4204</v>
      </c>
      <c r="AJ17">
        <f t="shared" si="7"/>
        <v>13</v>
      </c>
      <c r="AK17" s="8">
        <f t="shared" si="8"/>
        <v>1</v>
      </c>
      <c r="AL17" s="22">
        <f t="shared" si="9"/>
        <v>13</v>
      </c>
      <c r="AM17" s="17">
        <f>J28</f>
        <v>12287</v>
      </c>
      <c r="AN17" s="18">
        <f t="shared" si="10"/>
        <v>2</v>
      </c>
      <c r="AO17" s="8">
        <f t="shared" si="11"/>
        <v>1</v>
      </c>
      <c r="AP17" s="22">
        <f t="shared" si="12"/>
        <v>2</v>
      </c>
      <c r="AQ17" s="17">
        <f>M28</f>
        <v>11758</v>
      </c>
      <c r="AR17" s="18">
        <f t="shared" si="13"/>
        <v>3</v>
      </c>
      <c r="AS17" s="8">
        <f t="shared" si="14"/>
        <v>1</v>
      </c>
      <c r="AT17" s="22">
        <f t="shared" si="15"/>
        <v>3</v>
      </c>
      <c r="AU17" s="11">
        <f>T27</f>
        <v>88.5</v>
      </c>
      <c r="AV17" s="11">
        <f>U27</f>
        <v>159809</v>
      </c>
      <c r="AW17">
        <f t="shared" si="16"/>
        <v>2</v>
      </c>
      <c r="AX17">
        <f t="shared" si="17"/>
        <v>2</v>
      </c>
      <c r="AY17">
        <f t="shared" si="18"/>
        <v>2.0000200000000001</v>
      </c>
      <c r="AZ17">
        <f t="shared" si="19"/>
        <v>2</v>
      </c>
    </row>
    <row r="18" spans="1:52" ht="15.9" customHeight="1" thickBot="1" x14ac:dyDescent="0.3">
      <c r="A18" s="221"/>
      <c r="B18" s="248"/>
      <c r="C18" s="85">
        <v>3</v>
      </c>
      <c r="D18" s="28">
        <v>3886</v>
      </c>
      <c r="E18" s="32">
        <f>IF(ISBLANK(D18),0,IF(ISBLANK(C17),0,IF(E17 = "D",MAX($A$5:$A$32) + 1,AH12)))</f>
        <v>11</v>
      </c>
      <c r="F18" s="27">
        <v>5</v>
      </c>
      <c r="G18" s="28">
        <v>9728</v>
      </c>
      <c r="H18" s="32">
        <f>IF(ISBLANK(G18),0,IF(ISBLANK(F17),0,IF(H17 = "D",MAX($A$5:$A$32) + 1,AL12)))</f>
        <v>3</v>
      </c>
      <c r="I18" s="27">
        <v>10</v>
      </c>
      <c r="J18" s="28">
        <v>3829</v>
      </c>
      <c r="K18" s="32">
        <f>IF(ISBLANK(J18),0,IF(ISBLANK(I17),0,IF(K17 = "D",MAX($A$5:$A$32) + 1,AP12)))</f>
        <v>13</v>
      </c>
      <c r="L18" s="27">
        <v>6</v>
      </c>
      <c r="M18" s="28">
        <v>6099</v>
      </c>
      <c r="N18" s="32">
        <f>IF(ISBLANK(M18),0,IF(ISBLANK(L17),0,IF(N17 = "D",MAX($A$5:$A$32) + 1,AT12)))</f>
        <v>10</v>
      </c>
      <c r="O18" s="216"/>
      <c r="P18" s="252"/>
      <c r="Q18" s="254"/>
      <c r="T18" s="267"/>
      <c r="U18" s="269"/>
      <c r="V18" s="271"/>
      <c r="Y18" s="12">
        <f>O29</f>
        <v>20</v>
      </c>
      <c r="Z18" s="13">
        <f>P29</f>
        <v>33753</v>
      </c>
      <c r="AA18" s="8">
        <f t="shared" si="0"/>
        <v>3</v>
      </c>
      <c r="AB18" s="8">
        <f t="shared" si="1"/>
        <v>4</v>
      </c>
      <c r="AC18" s="8">
        <f t="shared" si="2"/>
        <v>3.0000399999999998</v>
      </c>
      <c r="AD18" s="24">
        <f t="shared" si="3"/>
        <v>3</v>
      </c>
      <c r="AE18" s="17">
        <f>D30</f>
        <v>8228</v>
      </c>
      <c r="AF18" s="18">
        <f t="shared" si="4"/>
        <v>2</v>
      </c>
      <c r="AG18" s="8">
        <f t="shared" si="5"/>
        <v>1</v>
      </c>
      <c r="AH18" s="22">
        <f t="shared" si="6"/>
        <v>2</v>
      </c>
      <c r="AI18" s="17">
        <f>G30</f>
        <v>8042</v>
      </c>
      <c r="AJ18">
        <f t="shared" si="7"/>
        <v>5</v>
      </c>
      <c r="AK18" s="8">
        <f t="shared" si="8"/>
        <v>1</v>
      </c>
      <c r="AL18" s="22">
        <f t="shared" si="9"/>
        <v>5</v>
      </c>
      <c r="AM18" s="17">
        <f>J30</f>
        <v>5960</v>
      </c>
      <c r="AN18" s="18">
        <f t="shared" si="10"/>
        <v>9</v>
      </c>
      <c r="AO18" s="8">
        <f t="shared" si="11"/>
        <v>1</v>
      </c>
      <c r="AP18" s="22">
        <f t="shared" si="12"/>
        <v>9</v>
      </c>
      <c r="AQ18" s="17">
        <f>M30</f>
        <v>11523</v>
      </c>
      <c r="AR18" s="18">
        <f t="shared" si="13"/>
        <v>4</v>
      </c>
      <c r="AS18" s="8">
        <f t="shared" si="14"/>
        <v>1</v>
      </c>
      <c r="AT18" s="22">
        <f t="shared" si="15"/>
        <v>4</v>
      </c>
      <c r="AU18" s="11">
        <f>T29</f>
        <v>105</v>
      </c>
      <c r="AV18" s="11">
        <f>U29</f>
        <v>120710</v>
      </c>
      <c r="AW18">
        <f t="shared" si="16"/>
        <v>6</v>
      </c>
      <c r="AX18">
        <f t="shared" si="17"/>
        <v>5</v>
      </c>
      <c r="AY18">
        <f t="shared" si="18"/>
        <v>6.0000499999999999</v>
      </c>
      <c r="AZ18">
        <f t="shared" si="19"/>
        <v>6</v>
      </c>
    </row>
    <row r="19" spans="1:52" ht="15.9" customHeight="1" x14ac:dyDescent="0.25">
      <c r="A19" s="203">
        <v>8</v>
      </c>
      <c r="B19" s="247" t="str">
        <f>'Zoznam tímov a pretekárov'!A17</f>
        <v>Spišská Nová Ves                      Spiš fish</v>
      </c>
      <c r="C19" s="207" t="s">
        <v>204</v>
      </c>
      <c r="D19" s="249"/>
      <c r="E19" s="81"/>
      <c r="F19" s="207" t="s">
        <v>205</v>
      </c>
      <c r="G19" s="258"/>
      <c r="H19" s="81"/>
      <c r="I19" s="207" t="s">
        <v>206</v>
      </c>
      <c r="J19" s="249"/>
      <c r="K19" s="81"/>
      <c r="L19" s="207" t="s">
        <v>203</v>
      </c>
      <c r="M19" s="249"/>
      <c r="N19" s="81"/>
      <c r="O19" s="215">
        <f>SUM(E20+H20+K20+N20)</f>
        <v>29</v>
      </c>
      <c r="P19" s="251">
        <f>SUM(D20+G20+J20+M20)</f>
        <v>29599</v>
      </c>
      <c r="Q19" s="253">
        <f>AD13</f>
        <v>7</v>
      </c>
      <c r="T19" s="266">
        <f>O19+'14 družstiev Pretek č.3'!T19</f>
        <v>119</v>
      </c>
      <c r="U19" s="268">
        <f>P19+'14 družstiev Pretek č.3'!U19</f>
        <v>102236</v>
      </c>
      <c r="V19" s="270">
        <f>AZ13</f>
        <v>9</v>
      </c>
      <c r="Y19" s="12">
        <f>O31</f>
        <v>15</v>
      </c>
      <c r="Z19" s="13">
        <f>P31</f>
        <v>41581</v>
      </c>
      <c r="AA19" s="8">
        <f t="shared" si="0"/>
        <v>1</v>
      </c>
      <c r="AB19" s="8">
        <f t="shared" si="1"/>
        <v>1</v>
      </c>
      <c r="AC19" s="8">
        <f t="shared" si="2"/>
        <v>1.0000100000000001</v>
      </c>
      <c r="AD19" s="24">
        <f t="shared" si="3"/>
        <v>1</v>
      </c>
      <c r="AE19" s="17">
        <f>D32</f>
        <v>10726</v>
      </c>
      <c r="AF19" s="18">
        <f t="shared" si="4"/>
        <v>1</v>
      </c>
      <c r="AG19" s="8">
        <f t="shared" si="5"/>
        <v>1</v>
      </c>
      <c r="AH19" s="22">
        <f t="shared" si="6"/>
        <v>1</v>
      </c>
      <c r="AI19" s="17">
        <f>G32</f>
        <v>5907</v>
      </c>
      <c r="AJ19">
        <f t="shared" si="7"/>
        <v>10</v>
      </c>
      <c r="AK19" s="8">
        <f t="shared" si="8"/>
        <v>1</v>
      </c>
      <c r="AL19" s="22">
        <f t="shared" si="9"/>
        <v>10</v>
      </c>
      <c r="AM19" s="17">
        <f>J32</f>
        <v>11545</v>
      </c>
      <c r="AN19" s="18">
        <f t="shared" si="10"/>
        <v>3</v>
      </c>
      <c r="AO19" s="8">
        <f t="shared" si="11"/>
        <v>1</v>
      </c>
      <c r="AP19" s="22">
        <f t="shared" si="12"/>
        <v>3</v>
      </c>
      <c r="AQ19" s="17">
        <f>M32</f>
        <v>13403</v>
      </c>
      <c r="AR19" s="18">
        <f t="shared" si="13"/>
        <v>1</v>
      </c>
      <c r="AS19" s="8">
        <f t="shared" si="14"/>
        <v>1</v>
      </c>
      <c r="AT19" s="22">
        <f t="shared" si="15"/>
        <v>1</v>
      </c>
      <c r="AU19" s="11">
        <f>T31</f>
        <v>84</v>
      </c>
      <c r="AV19" s="11">
        <f>U31</f>
        <v>128377</v>
      </c>
      <c r="AW19">
        <f t="shared" si="16"/>
        <v>1</v>
      </c>
      <c r="AX19">
        <f t="shared" si="17"/>
        <v>3</v>
      </c>
      <c r="AY19">
        <f t="shared" si="18"/>
        <v>1.00003</v>
      </c>
      <c r="AZ19">
        <f t="shared" si="19"/>
        <v>1</v>
      </c>
    </row>
    <row r="20" spans="1:52" ht="15.9" customHeight="1" thickBot="1" x14ac:dyDescent="0.3">
      <c r="A20" s="204"/>
      <c r="B20" s="248"/>
      <c r="C20" s="27">
        <v>8</v>
      </c>
      <c r="D20" s="28">
        <v>6768</v>
      </c>
      <c r="E20" s="32">
        <f>IF(ISBLANK(D20),0,IF(ISBLANK(C19),0,IF(E19 = "D",MAX($A$5:$A$32) + 1,AH13)))</f>
        <v>7</v>
      </c>
      <c r="F20" s="27">
        <v>3</v>
      </c>
      <c r="G20" s="28">
        <v>5022</v>
      </c>
      <c r="H20" s="32">
        <f>IF(ISBLANK(G20),0,IF(ISBLANK(F19),0,IF(H19 = "D",MAX($A$5:$A$32) + 1,AL13)))</f>
        <v>11</v>
      </c>
      <c r="I20" s="85">
        <v>2</v>
      </c>
      <c r="J20" s="28">
        <v>7793</v>
      </c>
      <c r="K20" s="32">
        <f>IF(ISBLANK(J20),0,IF(ISBLANK(I19),0,IF(K19 = "D",MAX($A$5:$A$32) + 1,AP13)))</f>
        <v>6</v>
      </c>
      <c r="L20" s="315">
        <v>11</v>
      </c>
      <c r="M20" s="28">
        <v>10016</v>
      </c>
      <c r="N20" s="32">
        <f>IF(ISBLANK(M20),0,IF(ISBLANK(L19),0,IF(N19 = "D",MAX($A$5:$A$32) + 1,AT13)))</f>
        <v>5</v>
      </c>
      <c r="O20" s="216"/>
      <c r="P20" s="252"/>
      <c r="Q20" s="254"/>
      <c r="T20" s="267"/>
      <c r="U20" s="269"/>
      <c r="V20" s="271"/>
      <c r="Y20" s="12"/>
      <c r="AE20" s="17">
        <f>D34</f>
        <v>-3</v>
      </c>
      <c r="AF20" s="18">
        <f t="shared" si="4"/>
        <v>15</v>
      </c>
      <c r="AG20" s="8">
        <f t="shared" si="5"/>
        <v>1</v>
      </c>
      <c r="AH20" s="22">
        <f t="shared" si="6"/>
        <v>15</v>
      </c>
      <c r="AI20" s="17">
        <f>G34</f>
        <v>-3</v>
      </c>
      <c r="AJ20">
        <f t="shared" si="7"/>
        <v>15</v>
      </c>
      <c r="AK20" s="8">
        <f t="shared" si="8"/>
        <v>1</v>
      </c>
      <c r="AL20" s="22">
        <f t="shared" si="9"/>
        <v>15</v>
      </c>
      <c r="AM20" s="17">
        <f>J34</f>
        <v>-3</v>
      </c>
      <c r="AN20" s="18">
        <f t="shared" si="10"/>
        <v>15</v>
      </c>
      <c r="AO20" s="8">
        <f t="shared" si="11"/>
        <v>1</v>
      </c>
      <c r="AP20" s="22">
        <f t="shared" si="12"/>
        <v>15</v>
      </c>
      <c r="AQ20" s="17">
        <f>M34</f>
        <v>-3</v>
      </c>
      <c r="AR20" s="18">
        <f t="shared" si="13"/>
        <v>15</v>
      </c>
      <c r="AS20" s="8">
        <f t="shared" si="14"/>
        <v>1</v>
      </c>
      <c r="AT20" s="22">
        <f t="shared" si="15"/>
        <v>15</v>
      </c>
      <c r="AU20" s="11"/>
    </row>
    <row r="21" spans="1:52" ht="15.9" customHeight="1" x14ac:dyDescent="0.25">
      <c r="A21" s="203">
        <v>9</v>
      </c>
      <c r="B21" s="247" t="str">
        <f>'Zoznam tímov a pretekárov'!A19</f>
        <v>Šaľa                            Maver</v>
      </c>
      <c r="C21" s="207" t="s">
        <v>211</v>
      </c>
      <c r="D21" s="249"/>
      <c r="E21" s="81"/>
      <c r="F21" s="207" t="s">
        <v>213</v>
      </c>
      <c r="G21" s="249"/>
      <c r="H21" s="81"/>
      <c r="I21" s="207" t="s">
        <v>293</v>
      </c>
      <c r="J21" s="249"/>
      <c r="K21" s="81"/>
      <c r="L21" s="207" t="s">
        <v>212</v>
      </c>
      <c r="M21" s="249"/>
      <c r="N21" s="81"/>
      <c r="O21" s="215">
        <f>SUM(E22+H22+K22+N22)</f>
        <v>24</v>
      </c>
      <c r="P21" s="251">
        <f>SUM(D22+G22+J22+M22)</f>
        <v>35962</v>
      </c>
      <c r="Q21" s="253">
        <f>AD14</f>
        <v>4</v>
      </c>
      <c r="T21" s="266">
        <f>O21+'14 družstiev Pretek č.3'!T21</f>
        <v>93</v>
      </c>
      <c r="U21" s="268">
        <f>P21+'14 družstiev Pretek č.3'!U21</f>
        <v>124338</v>
      </c>
      <c r="V21" s="270">
        <f>AZ14</f>
        <v>4</v>
      </c>
      <c r="AE21" s="17">
        <f>D36</f>
        <v>-4</v>
      </c>
      <c r="AF21" s="18">
        <f t="shared" si="4"/>
        <v>16</v>
      </c>
      <c r="AG21" s="8">
        <f t="shared" si="5"/>
        <v>1</v>
      </c>
      <c r="AH21" s="22">
        <f t="shared" si="6"/>
        <v>16</v>
      </c>
      <c r="AI21" s="17">
        <f>G36</f>
        <v>-4</v>
      </c>
      <c r="AJ21">
        <f t="shared" si="7"/>
        <v>16</v>
      </c>
      <c r="AK21" s="8">
        <f t="shared" si="8"/>
        <v>1</v>
      </c>
      <c r="AL21" s="22">
        <f t="shared" si="9"/>
        <v>16</v>
      </c>
      <c r="AM21" s="17">
        <f>J36</f>
        <v>-4</v>
      </c>
      <c r="AN21" s="18">
        <f t="shared" si="10"/>
        <v>16</v>
      </c>
      <c r="AO21" s="8">
        <f t="shared" si="11"/>
        <v>1</v>
      </c>
      <c r="AP21" s="22">
        <f t="shared" si="12"/>
        <v>16</v>
      </c>
      <c r="AQ21" s="17">
        <f>M36</f>
        <v>-4</v>
      </c>
      <c r="AR21" s="18">
        <f t="shared" si="13"/>
        <v>16</v>
      </c>
      <c r="AS21" s="8">
        <f t="shared" si="14"/>
        <v>1</v>
      </c>
      <c r="AT21" s="22">
        <f t="shared" si="15"/>
        <v>16</v>
      </c>
    </row>
    <row r="22" spans="1:52" ht="15.9" customHeight="1" thickBot="1" x14ac:dyDescent="0.3">
      <c r="A22" s="204"/>
      <c r="B22" s="248"/>
      <c r="C22" s="27">
        <v>12</v>
      </c>
      <c r="D22" s="28">
        <v>5755</v>
      </c>
      <c r="E22" s="32">
        <f>IF(ISBLANK(D22),0,IF(ISBLANK(C21),0,IF(E21 = "D",MAX($A$5:$A$32) + 1,AH14)))</f>
        <v>9</v>
      </c>
      <c r="F22" s="27">
        <v>4</v>
      </c>
      <c r="G22" s="28">
        <v>6319</v>
      </c>
      <c r="H22" s="32">
        <f>IF(ISBLANK(G22),0,IF(ISBLANK(F21),0,IF(H21 = "D",MAX($A$5:$A$32) + 1,AL14)))</f>
        <v>8</v>
      </c>
      <c r="I22" s="27">
        <v>9</v>
      </c>
      <c r="J22" s="28">
        <v>14598</v>
      </c>
      <c r="K22" s="32">
        <f>IF(ISBLANK(J22),0,IF(ISBLANK(I21),0,IF(K21 = "D",MAX($A$5:$A$32) + 1,AP14)))</f>
        <v>1</v>
      </c>
      <c r="L22" s="85">
        <v>9</v>
      </c>
      <c r="M22" s="28">
        <v>9290</v>
      </c>
      <c r="N22" s="32">
        <f>IF(ISBLANK(M22),0,IF(ISBLANK(L21),0,IF(N21 = "D",MAX($A$5:$A$32) + 1,AT14)))</f>
        <v>6</v>
      </c>
      <c r="O22" s="216"/>
      <c r="P22" s="252"/>
      <c r="Q22" s="254"/>
      <c r="T22" s="267"/>
      <c r="U22" s="269"/>
      <c r="V22" s="271"/>
      <c r="AE22" s="17">
        <f>D38</f>
        <v>-5</v>
      </c>
      <c r="AF22" s="18">
        <f t="shared" si="4"/>
        <v>17</v>
      </c>
      <c r="AG22" s="8">
        <f t="shared" si="5"/>
        <v>1</v>
      </c>
      <c r="AH22" s="22">
        <f t="shared" si="6"/>
        <v>17</v>
      </c>
      <c r="AI22" s="17">
        <f>G38</f>
        <v>-5</v>
      </c>
      <c r="AJ22">
        <f t="shared" si="7"/>
        <v>17</v>
      </c>
      <c r="AK22" s="8">
        <f t="shared" si="8"/>
        <v>1</v>
      </c>
      <c r="AL22" s="22">
        <f t="shared" si="9"/>
        <v>17</v>
      </c>
      <c r="AM22" s="17">
        <f>J38</f>
        <v>-5</v>
      </c>
      <c r="AN22" s="18">
        <f t="shared" si="10"/>
        <v>17</v>
      </c>
      <c r="AO22" s="8">
        <f t="shared" si="11"/>
        <v>1</v>
      </c>
      <c r="AP22" s="22">
        <f t="shared" si="12"/>
        <v>17</v>
      </c>
      <c r="AQ22" s="17">
        <f>M38</f>
        <v>-5</v>
      </c>
      <c r="AR22" s="18">
        <f t="shared" si="13"/>
        <v>17</v>
      </c>
      <c r="AS22" s="8">
        <f t="shared" si="14"/>
        <v>1</v>
      </c>
      <c r="AT22" s="22">
        <f t="shared" si="15"/>
        <v>17</v>
      </c>
    </row>
    <row r="23" spans="1:52" ht="15.9" customHeight="1" x14ac:dyDescent="0.25">
      <c r="A23" s="221">
        <v>10</v>
      </c>
      <c r="B23" s="247" t="str">
        <f>'Zoznam tímov a pretekárov'!A21</f>
        <v>Veľké Kapušany         Maros Mix Tubertíny</v>
      </c>
      <c r="C23" s="284" t="s">
        <v>216</v>
      </c>
      <c r="D23" s="249"/>
      <c r="E23" s="81"/>
      <c r="F23" s="207" t="s">
        <v>219</v>
      </c>
      <c r="G23" s="249"/>
      <c r="H23" s="81"/>
      <c r="I23" s="207" t="s">
        <v>218</v>
      </c>
      <c r="J23" s="249"/>
      <c r="K23" s="81"/>
      <c r="L23" s="207" t="s">
        <v>222</v>
      </c>
      <c r="M23" s="249"/>
      <c r="N23" s="81"/>
      <c r="O23" s="215">
        <f>SUM(E24+H24+K24+N24)</f>
        <v>26</v>
      </c>
      <c r="P23" s="251">
        <f>SUM(D24+G24+J24+M24)</f>
        <v>30148</v>
      </c>
      <c r="Q23" s="253">
        <f>AD15</f>
        <v>6</v>
      </c>
      <c r="T23" s="266">
        <f>O23+'14 družstiev Pretek č.3'!T23</f>
        <v>103</v>
      </c>
      <c r="U23" s="268">
        <f>P23+'14 družstiev Pretek č.3'!U23</f>
        <v>113455</v>
      </c>
      <c r="V23" s="270">
        <f>AZ15</f>
        <v>5</v>
      </c>
      <c r="AF23" s="10"/>
    </row>
    <row r="24" spans="1:52" ht="15.9" customHeight="1" thickBot="1" x14ac:dyDescent="0.3">
      <c r="A24" s="221"/>
      <c r="B24" s="248"/>
      <c r="C24" s="315">
        <v>1</v>
      </c>
      <c r="D24" s="28">
        <v>7436</v>
      </c>
      <c r="E24" s="32">
        <f>IF(ISBLANK(D24),0,IF(ISBLANK(C23),0,IF(E23 = "D",MAX($A$5:$A$32) + 1,AH15)))</f>
        <v>4</v>
      </c>
      <c r="F24" s="27">
        <v>1</v>
      </c>
      <c r="G24" s="28">
        <v>7268</v>
      </c>
      <c r="H24" s="32">
        <f>IF(ISBLANK(G24),0,IF(ISBLANK(F23),0,IF(H23 = "D",MAX($A$5:$A$32) + 1,AL15)))</f>
        <v>7</v>
      </c>
      <c r="I24" s="27">
        <v>11</v>
      </c>
      <c r="J24" s="28">
        <v>7033</v>
      </c>
      <c r="K24" s="32">
        <f>IF(ISBLANK(J24),0,IF(ISBLANK(I23),0,IF(K23 = "D",MAX($A$5:$A$32) + 1,AP15)))</f>
        <v>8</v>
      </c>
      <c r="L24" s="27">
        <v>2</v>
      </c>
      <c r="M24" s="28">
        <v>8411</v>
      </c>
      <c r="N24" s="32">
        <f>IF(ISBLANK(M24),0,IF(ISBLANK(L23),0,IF(N23 = "D",MAX($A$5:$A$32) + 1,AT15)))</f>
        <v>7</v>
      </c>
      <c r="O24" s="216"/>
      <c r="P24" s="252"/>
      <c r="Q24" s="254"/>
      <c r="T24" s="267"/>
      <c r="U24" s="269"/>
      <c r="V24" s="271"/>
      <c r="AF24" s="10"/>
    </row>
    <row r="25" spans="1:52" ht="15.9" customHeight="1" x14ac:dyDescent="0.25">
      <c r="A25" s="203">
        <v>11</v>
      </c>
      <c r="B25" s="247" t="str">
        <f>'Zoznam tímov a pretekárov'!A23</f>
        <v>Veľký Krtíš</v>
      </c>
      <c r="C25" s="207" t="s">
        <v>231</v>
      </c>
      <c r="D25" s="249"/>
      <c r="E25" s="81"/>
      <c r="F25" s="207" t="s">
        <v>229</v>
      </c>
      <c r="G25" s="249"/>
      <c r="H25" s="81"/>
      <c r="I25" s="207" t="s">
        <v>228</v>
      </c>
      <c r="J25" s="249"/>
      <c r="K25" s="81"/>
      <c r="L25" s="207"/>
      <c r="M25" s="249"/>
      <c r="N25" s="81"/>
      <c r="O25" s="215">
        <f>SUM(E26+H26+K26+N26)</f>
        <v>36</v>
      </c>
      <c r="P25" s="251">
        <f>SUM(D26+G26+J26+M26)</f>
        <v>23059</v>
      </c>
      <c r="Q25" s="253">
        <f>AD16</f>
        <v>11</v>
      </c>
      <c r="T25" s="266">
        <f>O25+'14 družstiev Pretek č.3'!T25</f>
        <v>144</v>
      </c>
      <c r="U25" s="268">
        <f>P25+'14 družstiev Pretek č.3'!U25</f>
        <v>84144</v>
      </c>
      <c r="V25" s="270">
        <f>AZ16</f>
        <v>12</v>
      </c>
      <c r="AF25" s="10"/>
    </row>
    <row r="26" spans="1:52" ht="15.9" customHeight="1" thickBot="1" x14ac:dyDescent="0.3">
      <c r="A26" s="204"/>
      <c r="B26" s="248"/>
      <c r="C26" s="27">
        <v>11</v>
      </c>
      <c r="D26" s="28">
        <v>7263</v>
      </c>
      <c r="E26" s="32">
        <f>IF(ISBLANK(D26),0,IF(ISBLANK(C25),0,IF(E25 = "D",MAX($A$5:$A$32) + 1,AH16)))</f>
        <v>5</v>
      </c>
      <c r="F26" s="27">
        <v>7</v>
      </c>
      <c r="G26" s="28">
        <v>4787</v>
      </c>
      <c r="H26" s="32">
        <f>IF(ISBLANK(G26),0,IF(ISBLANK(F25),0,IF(H25 = "D",MAX($A$5:$A$32) + 1,AL16)))</f>
        <v>12</v>
      </c>
      <c r="I26" s="27">
        <v>6</v>
      </c>
      <c r="J26" s="28">
        <v>11009</v>
      </c>
      <c r="K26" s="32">
        <f>IF(ISBLANK(J26),0,IF(ISBLANK(I25),0,IF(K25 = "D",MAX($A$5:$A$32) + 1,AP16)))</f>
        <v>4</v>
      </c>
      <c r="L26" s="85"/>
      <c r="M26" s="28"/>
      <c r="N26" s="32">
        <v>15</v>
      </c>
      <c r="O26" s="216"/>
      <c r="P26" s="252"/>
      <c r="Q26" s="254"/>
      <c r="T26" s="267"/>
      <c r="U26" s="269"/>
      <c r="V26" s="271"/>
      <c r="AF26" s="10"/>
      <c r="AP26" s="21" t="s">
        <v>26</v>
      </c>
      <c r="AQ26" s="9" t="str">
        <f>IF(C5 = "D","0"," ")</f>
        <v xml:space="preserve"> </v>
      </c>
    </row>
    <row r="27" spans="1:52" ht="15.9" customHeight="1" x14ac:dyDescent="0.25">
      <c r="A27" s="203">
        <v>12</v>
      </c>
      <c r="B27" s="247" t="str">
        <f>'Zoznam tímov a pretekárov'!A25</f>
        <v xml:space="preserve">Zvolen </v>
      </c>
      <c r="C27" s="207" t="s">
        <v>237</v>
      </c>
      <c r="D27" s="249"/>
      <c r="E27" s="81"/>
      <c r="F27" s="207" t="s">
        <v>236</v>
      </c>
      <c r="G27" s="249"/>
      <c r="H27" s="81"/>
      <c r="I27" s="207" t="s">
        <v>233</v>
      </c>
      <c r="J27" s="249"/>
      <c r="K27" s="81"/>
      <c r="L27" s="207" t="s">
        <v>235</v>
      </c>
      <c r="M27" s="249"/>
      <c r="N27" s="81"/>
      <c r="O27" s="215">
        <f>SUM(E28+H28+K28+N28)</f>
        <v>31</v>
      </c>
      <c r="P27" s="251">
        <f>SUM(D28+G28+J28+M28)</f>
        <v>31664</v>
      </c>
      <c r="Q27" s="253">
        <f>AD17</f>
        <v>9</v>
      </c>
      <c r="T27" s="266">
        <f>O27+'14 družstiev Pretek č.3'!T27</f>
        <v>88.5</v>
      </c>
      <c r="U27" s="268">
        <f>P27+'14 družstiev Pretek č.3'!U27</f>
        <v>159809</v>
      </c>
      <c r="V27" s="270">
        <f>AZ17</f>
        <v>2</v>
      </c>
      <c r="AF27" s="10"/>
      <c r="AP27" s="21" t="s">
        <v>27</v>
      </c>
    </row>
    <row r="28" spans="1:52" ht="15.9" customHeight="1" thickBot="1" x14ac:dyDescent="0.3">
      <c r="A28" s="204"/>
      <c r="B28" s="248"/>
      <c r="C28" s="315">
        <v>2</v>
      </c>
      <c r="D28" s="28">
        <v>3415</v>
      </c>
      <c r="E28" s="32">
        <f>IF(ISBLANK(D28),0,IF(ISBLANK(C27),0,IF(E27 = "D",MAX($A$5:$A$32) + 1,AH17)))</f>
        <v>13</v>
      </c>
      <c r="F28" s="27">
        <v>6</v>
      </c>
      <c r="G28" s="28">
        <v>4204</v>
      </c>
      <c r="H28" s="32">
        <f>IF(ISBLANK(G28),0,IF(ISBLANK(F27),0,IF(H27 = "D",MAX($A$5:$A$32) + 1,AL17)))</f>
        <v>13</v>
      </c>
      <c r="I28" s="27">
        <v>3</v>
      </c>
      <c r="J28" s="28">
        <v>12287</v>
      </c>
      <c r="K28" s="32">
        <f>IF(ISBLANK(J28),0,IF(ISBLANK(I27),0,IF(K27 = "D",MAX($A$5:$A$32) + 1,AP17)))</f>
        <v>2</v>
      </c>
      <c r="L28" s="27">
        <v>8</v>
      </c>
      <c r="M28" s="28">
        <v>11758</v>
      </c>
      <c r="N28" s="32">
        <f>IF(ISBLANK(M28),0,IF(ISBLANK(L27),0,IF(N27 = "D",MAX($A$5:$A$32) + 1,AT17)))</f>
        <v>3</v>
      </c>
      <c r="O28" s="216"/>
      <c r="P28" s="252"/>
      <c r="Q28" s="254"/>
      <c r="T28" s="267"/>
      <c r="U28" s="269"/>
      <c r="V28" s="271"/>
      <c r="AF28" s="10"/>
    </row>
    <row r="29" spans="1:52" ht="15.9" customHeight="1" x14ac:dyDescent="0.25">
      <c r="A29" s="203">
        <v>13</v>
      </c>
      <c r="B29" s="247" t="str">
        <f>'Zoznam tímov a pretekárov'!A27</f>
        <v>Žilina                          Vagón klub</v>
      </c>
      <c r="C29" s="207" t="s">
        <v>243</v>
      </c>
      <c r="D29" s="249"/>
      <c r="E29" s="81"/>
      <c r="F29" s="207" t="s">
        <v>246</v>
      </c>
      <c r="G29" s="249"/>
      <c r="H29" s="81"/>
      <c r="I29" s="207" t="s">
        <v>244</v>
      </c>
      <c r="J29" s="249"/>
      <c r="K29" s="81"/>
      <c r="L29" s="207" t="s">
        <v>245</v>
      </c>
      <c r="M29" s="249"/>
      <c r="N29" s="81"/>
      <c r="O29" s="215">
        <f t="shared" ref="O29" si="20">SUM(E30+H30+K30+N30)</f>
        <v>20</v>
      </c>
      <c r="P29" s="251">
        <f t="shared" ref="P29" si="21">SUM(D30+G30+J30+M30)</f>
        <v>33753</v>
      </c>
      <c r="Q29" s="253">
        <f>AD18</f>
        <v>3</v>
      </c>
      <c r="T29" s="266">
        <f>O29+'14 družstiev Pretek č.3'!T29</f>
        <v>105</v>
      </c>
      <c r="U29" s="268">
        <f>P29+'14 družstiev Pretek č.3'!U29</f>
        <v>120710</v>
      </c>
      <c r="V29" s="270">
        <f>AZ18</f>
        <v>6</v>
      </c>
      <c r="AF29" s="10"/>
    </row>
    <row r="30" spans="1:52" ht="15.9" customHeight="1" thickBot="1" x14ac:dyDescent="0.3">
      <c r="A30" s="204"/>
      <c r="B30" s="248"/>
      <c r="C30" s="27">
        <v>5</v>
      </c>
      <c r="D30" s="28">
        <v>8228</v>
      </c>
      <c r="E30" s="32">
        <f>IF(ISBLANK(D30),0,IF(ISBLANK(C29),0,IF(E29 = "D",MAX($A$5:$A$32) + 1,AH18)))</f>
        <v>2</v>
      </c>
      <c r="F30" s="27">
        <v>2</v>
      </c>
      <c r="G30" s="28">
        <v>8042</v>
      </c>
      <c r="H30" s="32">
        <f>IF(ISBLANK(G30),0,IF(ISBLANK(F29),0,IF(H29 = "D",MAX($A$5:$A$32) + 1,AL18)))</f>
        <v>5</v>
      </c>
      <c r="I30" s="27">
        <v>4</v>
      </c>
      <c r="J30" s="28">
        <v>5960</v>
      </c>
      <c r="K30" s="32">
        <f>IF(ISBLANK(J30),0,IF(ISBLANK(I29),0,IF(K29 = "D",MAX($A$5:$A$32) + 1,AP18)))</f>
        <v>9</v>
      </c>
      <c r="L30" s="133">
        <v>12</v>
      </c>
      <c r="M30" s="28">
        <v>11523</v>
      </c>
      <c r="N30" s="32">
        <f>IF(ISBLANK(M30),0,IF(ISBLANK(L29),0,IF(N29 = "D",MAX($A$5:$A$32) + 1,AT18)))</f>
        <v>4</v>
      </c>
      <c r="O30" s="216"/>
      <c r="P30" s="252"/>
      <c r="Q30" s="254"/>
      <c r="T30" s="267"/>
      <c r="U30" s="269"/>
      <c r="V30" s="271"/>
      <c r="AF30" s="10"/>
    </row>
    <row r="31" spans="1:52" ht="15.9" customHeight="1" x14ac:dyDescent="0.25">
      <c r="A31" s="203">
        <v>14</v>
      </c>
      <c r="B31" s="247" t="str">
        <f>'Zoznam tímov a pretekárov'!A29</f>
        <v>Bánovce nad Bebravou Drym Tim</v>
      </c>
      <c r="C31" s="207" t="s">
        <v>250</v>
      </c>
      <c r="D31" s="249"/>
      <c r="E31" s="81"/>
      <c r="F31" s="207" t="s">
        <v>251</v>
      </c>
      <c r="G31" s="249"/>
      <c r="H31" s="81"/>
      <c r="I31" s="207" t="s">
        <v>248</v>
      </c>
      <c r="J31" s="249"/>
      <c r="K31" s="81"/>
      <c r="L31" s="207" t="s">
        <v>294</v>
      </c>
      <c r="M31" s="249"/>
      <c r="N31" s="81"/>
      <c r="O31" s="215">
        <f t="shared" ref="O31" si="22">SUM(E32+H32+K32+N32)</f>
        <v>15</v>
      </c>
      <c r="P31" s="251">
        <f t="shared" ref="P31" si="23">SUM(D32+G32+J32+M32)</f>
        <v>41581</v>
      </c>
      <c r="Q31" s="253">
        <f>AD19</f>
        <v>1</v>
      </c>
      <c r="T31" s="266">
        <f>O31+'14 družstiev Pretek č.3'!T31</f>
        <v>84</v>
      </c>
      <c r="U31" s="268">
        <f>P31+'14 družstiev Pretek č.3'!U31</f>
        <v>128377</v>
      </c>
      <c r="V31" s="270">
        <f>AZ19</f>
        <v>1</v>
      </c>
      <c r="AF31" s="10"/>
    </row>
    <row r="32" spans="1:52" ht="15.9" customHeight="1" thickBot="1" x14ac:dyDescent="0.3">
      <c r="A32" s="204"/>
      <c r="B32" s="248"/>
      <c r="C32" s="27">
        <v>4</v>
      </c>
      <c r="D32" s="28">
        <v>10726</v>
      </c>
      <c r="E32" s="32">
        <f>IF(ISBLANK(D32),0,IF(ISBLANK(C31),0,IF(E31 = "D",MAX($A$5:$A$32) + 1,AH19)))</f>
        <v>1</v>
      </c>
      <c r="F32" s="27">
        <v>10</v>
      </c>
      <c r="G32" s="28">
        <v>5907</v>
      </c>
      <c r="H32" s="32">
        <f>IF(ISBLANK(G32),0,IF(ISBLANK(F31),0,IF(H31 = "D",MAX($A$5:$A$32) + 1,AL19)))</f>
        <v>10</v>
      </c>
      <c r="I32" s="27">
        <v>7</v>
      </c>
      <c r="J32" s="28">
        <v>11545</v>
      </c>
      <c r="K32" s="32">
        <f>IF(ISBLANK(J32),0,IF(ISBLANK(I31),0,IF(K31 = "D",MAX($A$5:$A$32) + 1,AP19)))</f>
        <v>3</v>
      </c>
      <c r="L32" s="27">
        <v>7</v>
      </c>
      <c r="M32" s="28">
        <v>13403</v>
      </c>
      <c r="N32" s="32">
        <f>IF(ISBLANK(M32),0,IF(ISBLANK(L31),0,IF(N31 = "D",MAX($A$5:$A$32) + 1,AT19)))</f>
        <v>1</v>
      </c>
      <c r="O32" s="216"/>
      <c r="P32" s="252"/>
      <c r="Q32" s="254"/>
      <c r="T32" s="267"/>
      <c r="U32" s="269"/>
      <c r="V32" s="271"/>
      <c r="AF32" s="10"/>
    </row>
    <row r="33" spans="1:32" ht="15.9" hidden="1" customHeight="1" x14ac:dyDescent="0.25">
      <c r="A33" s="203">
        <v>15</v>
      </c>
      <c r="B33" s="247" t="str">
        <f>'Zoznam tímov a pretekárov'!A31</f>
        <v>Jednotlivci I</v>
      </c>
      <c r="C33" s="207" t="s">
        <v>253</v>
      </c>
      <c r="D33" s="249"/>
      <c r="E33" s="81"/>
      <c r="F33" s="207" t="s">
        <v>254</v>
      </c>
      <c r="G33" s="249"/>
      <c r="H33" s="81"/>
      <c r="I33" s="207" t="s">
        <v>255</v>
      </c>
      <c r="J33" s="249"/>
      <c r="K33" s="81"/>
      <c r="L33" s="207" t="s">
        <v>256</v>
      </c>
      <c r="M33" s="249"/>
      <c r="N33" s="81"/>
      <c r="O33" s="215">
        <v>99</v>
      </c>
      <c r="P33" s="251">
        <v>0</v>
      </c>
      <c r="Q33" s="253">
        <v>99</v>
      </c>
      <c r="T33" s="261"/>
      <c r="U33" s="263"/>
      <c r="V33" s="264"/>
      <c r="AF33" s="10"/>
    </row>
    <row r="34" spans="1:32" ht="15.9" hidden="1" customHeight="1" thickBot="1" x14ac:dyDescent="0.3">
      <c r="A34" s="204"/>
      <c r="B34" s="248"/>
      <c r="C34" s="27">
        <v>15</v>
      </c>
      <c r="D34" s="28">
        <v>-3</v>
      </c>
      <c r="E34" s="32">
        <f>IF(ISBLANK(D34),0,IF(ISBLANK(C33),0,IF(E33 = "D",MAX($A$5:$A$32) + 1,AH20)))</f>
        <v>15</v>
      </c>
      <c r="F34" s="27">
        <v>15</v>
      </c>
      <c r="G34" s="28">
        <v>-3</v>
      </c>
      <c r="H34" s="32">
        <f>IF(ISBLANK(G34),0,IF(ISBLANK(F33),0,IF(H33 = "D",MAX($A$5:$A$32) + 1,AL20)))</f>
        <v>15</v>
      </c>
      <c r="I34" s="27">
        <v>15</v>
      </c>
      <c r="J34" s="28">
        <v>-3</v>
      </c>
      <c r="K34" s="32">
        <f>IF(ISBLANK(J34),0,IF(ISBLANK(I33),0,IF(K33 = "D",MAX($A$5:$A$32) + 1,AP20)))</f>
        <v>15</v>
      </c>
      <c r="L34" s="27">
        <v>15</v>
      </c>
      <c r="M34" s="28">
        <v>-3</v>
      </c>
      <c r="N34" s="32">
        <f>IF(ISBLANK(M34),0,IF(ISBLANK(L33),0,IF(N33 = "D",MAX($A$5:$A$32) + 1,AT20)))</f>
        <v>15</v>
      </c>
      <c r="O34" s="216"/>
      <c r="P34" s="252"/>
      <c r="Q34" s="254"/>
      <c r="T34" s="262"/>
      <c r="U34" s="263"/>
      <c r="V34" s="264"/>
      <c r="AF34" s="10"/>
    </row>
    <row r="35" spans="1:32" ht="15.9" hidden="1" customHeight="1" x14ac:dyDescent="0.3">
      <c r="A35" s="203">
        <v>16</v>
      </c>
      <c r="B35" s="247" t="str">
        <f>'Zoznam tímov a pretekárov'!A33</f>
        <v>Jednotlivci II</v>
      </c>
      <c r="C35" s="207" t="s">
        <v>257</v>
      </c>
      <c r="D35" s="249"/>
      <c r="E35" s="81"/>
      <c r="F35" s="207" t="s">
        <v>258</v>
      </c>
      <c r="G35" s="249"/>
      <c r="H35" s="81"/>
      <c r="I35" s="207" t="s">
        <v>259</v>
      </c>
      <c r="J35" s="249"/>
      <c r="K35" s="81"/>
      <c r="L35" s="207" t="s">
        <v>260</v>
      </c>
      <c r="M35" s="249"/>
      <c r="N35" s="81"/>
      <c r="O35" s="215">
        <v>99</v>
      </c>
      <c r="P35" s="251">
        <v>0</v>
      </c>
      <c r="Q35" s="253">
        <v>99</v>
      </c>
      <c r="R35" s="89"/>
      <c r="S35" s="89"/>
    </row>
    <row r="36" spans="1:32" ht="14.4" hidden="1" thickBot="1" x14ac:dyDescent="0.3">
      <c r="A36" s="204"/>
      <c r="B36" s="248"/>
      <c r="C36" s="27">
        <v>16</v>
      </c>
      <c r="D36" s="28">
        <v>-4</v>
      </c>
      <c r="E36" s="32">
        <f>IF(ISBLANK(D36),0,IF(ISBLANK(C35),0,IF(E35 = "D",MAX($A$5:$A$32) + 1,AH21)))</f>
        <v>16</v>
      </c>
      <c r="F36" s="27">
        <v>16</v>
      </c>
      <c r="G36" s="28">
        <v>-4</v>
      </c>
      <c r="H36" s="32">
        <f>IF(ISBLANK(G36),0,IF(ISBLANK(F35),0,IF(H35 = "D",MAX($A$5:$A$32) + 1,AL21)))</f>
        <v>16</v>
      </c>
      <c r="I36" s="27">
        <v>16</v>
      </c>
      <c r="J36" s="28">
        <v>-4</v>
      </c>
      <c r="K36" s="32">
        <f>IF(ISBLANK(J36),0,IF(ISBLANK(I35),0,IF(K35 = "D",MAX($A$5:$A$32) + 1,AP21)))</f>
        <v>16</v>
      </c>
      <c r="L36" s="27">
        <v>16</v>
      </c>
      <c r="M36" s="28">
        <v>-4</v>
      </c>
      <c r="N36" s="32">
        <f>IF(ISBLANK(M36),0,IF(ISBLANK(L35),0,IF(N35 = "D",MAX($A$5:$A$32) + 1,AT21)))</f>
        <v>16</v>
      </c>
      <c r="O36" s="216"/>
      <c r="P36" s="252"/>
      <c r="Q36" s="254"/>
    </row>
    <row r="37" spans="1:32" ht="13.8" hidden="1" x14ac:dyDescent="0.25">
      <c r="A37" s="203">
        <v>17</v>
      </c>
      <c r="B37" s="247" t="str">
        <f>'Zoznam tímov a pretekárov'!A35</f>
        <v>Jednotlivci III</v>
      </c>
      <c r="C37" s="207" t="s">
        <v>261</v>
      </c>
      <c r="D37" s="249"/>
      <c r="E37" s="81"/>
      <c r="F37" s="207" t="s">
        <v>262</v>
      </c>
      <c r="G37" s="249"/>
      <c r="H37" s="81"/>
      <c r="I37" s="207" t="s">
        <v>263</v>
      </c>
      <c r="J37" s="249"/>
      <c r="K37" s="81"/>
      <c r="L37" s="207" t="s">
        <v>264</v>
      </c>
      <c r="M37" s="249"/>
      <c r="N37" s="81"/>
      <c r="O37" s="215">
        <v>99</v>
      </c>
      <c r="P37" s="251">
        <v>0</v>
      </c>
      <c r="Q37" s="253">
        <v>99</v>
      </c>
    </row>
    <row r="38" spans="1:32" ht="14.4" hidden="1" thickBot="1" x14ac:dyDescent="0.3">
      <c r="A38" s="204"/>
      <c r="B38" s="248"/>
      <c r="C38" s="27">
        <v>17</v>
      </c>
      <c r="D38" s="28">
        <v>-5</v>
      </c>
      <c r="E38" s="32">
        <f>IF(ISBLANK(D38),0,IF(ISBLANK(C37),0,IF(E37 = "D",MAX($A$5:$A$32) + 1,AH22)))</f>
        <v>17</v>
      </c>
      <c r="F38" s="27">
        <v>17</v>
      </c>
      <c r="G38" s="28">
        <v>-5</v>
      </c>
      <c r="H38" s="32">
        <f>IF(ISBLANK(G38),0,IF(ISBLANK(F37),0,IF(H37 = "D",MAX($A$5:$A$32) + 1,AL22)))</f>
        <v>17</v>
      </c>
      <c r="I38" s="27">
        <v>17</v>
      </c>
      <c r="J38" s="28">
        <v>-5</v>
      </c>
      <c r="K38" s="32">
        <f>IF(ISBLANK(J38),0,IF(ISBLANK(I37),0,IF(K37 = "D",MAX($A$5:$A$32) + 1,AP22)))</f>
        <v>17</v>
      </c>
      <c r="L38" s="27">
        <v>17</v>
      </c>
      <c r="M38" s="28">
        <v>-5</v>
      </c>
      <c r="N38" s="32">
        <f>IF(ISBLANK(M38),0,IF(ISBLANK(L37),0,IF(N37 = "D",MAX($A$5:$A$32) + 1,AT22)))</f>
        <v>17</v>
      </c>
      <c r="O38" s="216"/>
      <c r="P38" s="252"/>
      <c r="Q38" s="254"/>
    </row>
    <row r="39" spans="1:32" ht="15.6" x14ac:dyDescent="0.3">
      <c r="A39" s="265" t="s">
        <v>297</v>
      </c>
      <c r="B39" s="265"/>
      <c r="C39" s="265"/>
      <c r="D39" s="265"/>
      <c r="E39" s="265"/>
      <c r="F39" s="265"/>
      <c r="G39" s="265"/>
      <c r="H39" s="265"/>
      <c r="I39" s="265"/>
      <c r="J39" s="265"/>
      <c r="K39" s="265"/>
      <c r="L39" s="265"/>
      <c r="M39" s="265"/>
      <c r="N39" s="265"/>
      <c r="O39" s="265"/>
      <c r="P39" s="265"/>
      <c r="Q39" s="265"/>
    </row>
  </sheetData>
  <sheetProtection selectLockedCells="1"/>
  <mergeCells count="249">
    <mergeCell ref="P2:P4"/>
    <mergeCell ref="Q2:Q4"/>
    <mergeCell ref="T2:T4"/>
    <mergeCell ref="U2:U4"/>
    <mergeCell ref="V2:V4"/>
    <mergeCell ref="W2:W4"/>
    <mergeCell ref="A1:B1"/>
    <mergeCell ref="C1:Q1"/>
    <mergeCell ref="T1:V1"/>
    <mergeCell ref="A2:A4"/>
    <mergeCell ref="B2:B4"/>
    <mergeCell ref="C2:E2"/>
    <mergeCell ref="F2:H2"/>
    <mergeCell ref="I2:K2"/>
    <mergeCell ref="L2:N2"/>
    <mergeCell ref="O2:O4"/>
    <mergeCell ref="AF2:AF4"/>
    <mergeCell ref="AG2:AG4"/>
    <mergeCell ref="AH2:AH4"/>
    <mergeCell ref="AI2:AI4"/>
    <mergeCell ref="X2:X4"/>
    <mergeCell ref="Y2:Y4"/>
    <mergeCell ref="Z2:Z4"/>
    <mergeCell ref="AA2:AA4"/>
    <mergeCell ref="AB2:AB4"/>
    <mergeCell ref="AC2:AC4"/>
    <mergeCell ref="AV2:AV4"/>
    <mergeCell ref="C3:E3"/>
    <mergeCell ref="F3:H3"/>
    <mergeCell ref="I3:K3"/>
    <mergeCell ref="L3:N3"/>
    <mergeCell ref="A5:A6"/>
    <mergeCell ref="B5:B6"/>
    <mergeCell ref="C5:D5"/>
    <mergeCell ref="F5:G5"/>
    <mergeCell ref="I5:J5"/>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V5:V6"/>
    <mergeCell ref="Y5:AD5"/>
    <mergeCell ref="AE5:AH5"/>
    <mergeCell ref="AI5:AL5"/>
    <mergeCell ref="AM5:AP5"/>
    <mergeCell ref="AQ5:AT5"/>
    <mergeCell ref="L5:M5"/>
    <mergeCell ref="O5:O6"/>
    <mergeCell ref="P5:P6"/>
    <mergeCell ref="Q5:Q6"/>
    <mergeCell ref="T5:T6"/>
    <mergeCell ref="U5:U6"/>
    <mergeCell ref="O7:O8"/>
    <mergeCell ref="P7:P8"/>
    <mergeCell ref="Q7:Q8"/>
    <mergeCell ref="T7:T8"/>
    <mergeCell ref="U7:U8"/>
    <mergeCell ref="V7:V8"/>
    <mergeCell ref="A7:A8"/>
    <mergeCell ref="B7:B8"/>
    <mergeCell ref="C7:D7"/>
    <mergeCell ref="F7:G7"/>
    <mergeCell ref="I7:J7"/>
    <mergeCell ref="L7:M7"/>
    <mergeCell ref="O9:O10"/>
    <mergeCell ref="P9:P10"/>
    <mergeCell ref="Q9:Q10"/>
    <mergeCell ref="T9:T10"/>
    <mergeCell ref="U9:U10"/>
    <mergeCell ref="V9:V10"/>
    <mergeCell ref="A9:A10"/>
    <mergeCell ref="B9:B10"/>
    <mergeCell ref="C9:D9"/>
    <mergeCell ref="F9:G9"/>
    <mergeCell ref="I9:J9"/>
    <mergeCell ref="L9:M9"/>
    <mergeCell ref="O11:O12"/>
    <mergeCell ref="P11:P12"/>
    <mergeCell ref="Q11:Q12"/>
    <mergeCell ref="T11:T12"/>
    <mergeCell ref="U11:U12"/>
    <mergeCell ref="V11:V12"/>
    <mergeCell ref="A11:A12"/>
    <mergeCell ref="B11:B12"/>
    <mergeCell ref="C11:D11"/>
    <mergeCell ref="F11:G11"/>
    <mergeCell ref="I11:J11"/>
    <mergeCell ref="L11:M11"/>
    <mergeCell ref="O13:O14"/>
    <mergeCell ref="P13:P14"/>
    <mergeCell ref="Q13:Q14"/>
    <mergeCell ref="T13:T14"/>
    <mergeCell ref="U13:U14"/>
    <mergeCell ref="V13:V14"/>
    <mergeCell ref="A13:A14"/>
    <mergeCell ref="B13:B14"/>
    <mergeCell ref="C13:D13"/>
    <mergeCell ref="F13:G13"/>
    <mergeCell ref="I13:J13"/>
    <mergeCell ref="L13:M13"/>
    <mergeCell ref="O15:O16"/>
    <mergeCell ref="P15:P16"/>
    <mergeCell ref="Q15:Q16"/>
    <mergeCell ref="T15:T16"/>
    <mergeCell ref="U15:U16"/>
    <mergeCell ref="V15:V16"/>
    <mergeCell ref="A15:A16"/>
    <mergeCell ref="B15:B16"/>
    <mergeCell ref="C15:D15"/>
    <mergeCell ref="F15:G15"/>
    <mergeCell ref="I15:J15"/>
    <mergeCell ref="L15:M15"/>
    <mergeCell ref="O17:O18"/>
    <mergeCell ref="P17:P18"/>
    <mergeCell ref="Q17:Q18"/>
    <mergeCell ref="T17:T18"/>
    <mergeCell ref="U17:U18"/>
    <mergeCell ref="V17:V18"/>
    <mergeCell ref="A17:A18"/>
    <mergeCell ref="B17:B18"/>
    <mergeCell ref="C17:D17"/>
    <mergeCell ref="F17:G17"/>
    <mergeCell ref="I17:J17"/>
    <mergeCell ref="L17:M17"/>
    <mergeCell ref="O19:O20"/>
    <mergeCell ref="P19:P20"/>
    <mergeCell ref="Q19:Q20"/>
    <mergeCell ref="T19:T20"/>
    <mergeCell ref="U19:U20"/>
    <mergeCell ref="V19:V20"/>
    <mergeCell ref="A19:A20"/>
    <mergeCell ref="B19:B20"/>
    <mergeCell ref="C19:D19"/>
    <mergeCell ref="F19:G19"/>
    <mergeCell ref="I19:J19"/>
    <mergeCell ref="L19:M19"/>
    <mergeCell ref="O21:O22"/>
    <mergeCell ref="P21:P22"/>
    <mergeCell ref="Q21:Q22"/>
    <mergeCell ref="T21:T22"/>
    <mergeCell ref="U21:U22"/>
    <mergeCell ref="V21:V22"/>
    <mergeCell ref="A21:A22"/>
    <mergeCell ref="B21:B22"/>
    <mergeCell ref="C21:D21"/>
    <mergeCell ref="F21:G21"/>
    <mergeCell ref="I21:J21"/>
    <mergeCell ref="L21:M21"/>
    <mergeCell ref="O23:O24"/>
    <mergeCell ref="P23:P24"/>
    <mergeCell ref="Q23:Q24"/>
    <mergeCell ref="T23:T24"/>
    <mergeCell ref="U23:U24"/>
    <mergeCell ref="V23:V24"/>
    <mergeCell ref="A23:A24"/>
    <mergeCell ref="B23:B24"/>
    <mergeCell ref="C23:D23"/>
    <mergeCell ref="F23:G23"/>
    <mergeCell ref="I23:J23"/>
    <mergeCell ref="L23:M23"/>
    <mergeCell ref="O25:O26"/>
    <mergeCell ref="P25:P26"/>
    <mergeCell ref="Q25:Q26"/>
    <mergeCell ref="T25:T26"/>
    <mergeCell ref="U25:U26"/>
    <mergeCell ref="V25:V26"/>
    <mergeCell ref="A25:A26"/>
    <mergeCell ref="B25:B26"/>
    <mergeCell ref="C25:D25"/>
    <mergeCell ref="F25:G25"/>
    <mergeCell ref="I25:J25"/>
    <mergeCell ref="L25:M25"/>
    <mergeCell ref="O27:O28"/>
    <mergeCell ref="P27:P28"/>
    <mergeCell ref="Q27:Q28"/>
    <mergeCell ref="T27:T28"/>
    <mergeCell ref="U27:U28"/>
    <mergeCell ref="V27:V28"/>
    <mergeCell ref="A27:A28"/>
    <mergeCell ref="B27:B28"/>
    <mergeCell ref="C27:D27"/>
    <mergeCell ref="F27:G27"/>
    <mergeCell ref="I27:J27"/>
    <mergeCell ref="L27:M27"/>
    <mergeCell ref="O29:O30"/>
    <mergeCell ref="P29:P30"/>
    <mergeCell ref="Q29:Q30"/>
    <mergeCell ref="T29:T30"/>
    <mergeCell ref="U29:U30"/>
    <mergeCell ref="V29:V30"/>
    <mergeCell ref="A29:A30"/>
    <mergeCell ref="B29:B30"/>
    <mergeCell ref="C29:D29"/>
    <mergeCell ref="F29:G29"/>
    <mergeCell ref="I29:J29"/>
    <mergeCell ref="L29:M29"/>
    <mergeCell ref="O31:O32"/>
    <mergeCell ref="P31:P32"/>
    <mergeCell ref="Q31:Q32"/>
    <mergeCell ref="T31:T32"/>
    <mergeCell ref="U31:U32"/>
    <mergeCell ref="V31:V32"/>
    <mergeCell ref="A31:A32"/>
    <mergeCell ref="B31:B32"/>
    <mergeCell ref="C31:D31"/>
    <mergeCell ref="F31:G31"/>
    <mergeCell ref="I31:J31"/>
    <mergeCell ref="L31:M31"/>
    <mergeCell ref="O33:O34"/>
    <mergeCell ref="P33:P34"/>
    <mergeCell ref="Q33:Q34"/>
    <mergeCell ref="T33:T34"/>
    <mergeCell ref="U33:U34"/>
    <mergeCell ref="V33:V34"/>
    <mergeCell ref="A33:A34"/>
    <mergeCell ref="B33:B34"/>
    <mergeCell ref="C33:D33"/>
    <mergeCell ref="F33:G33"/>
    <mergeCell ref="I33:J33"/>
    <mergeCell ref="L33:M33"/>
    <mergeCell ref="P37:P38"/>
    <mergeCell ref="Q37:Q38"/>
    <mergeCell ref="A39:Q39"/>
    <mergeCell ref="O35:O36"/>
    <mergeCell ref="P35:P36"/>
    <mergeCell ref="Q35:Q36"/>
    <mergeCell ref="A37:A38"/>
    <mergeCell ref="B37:B38"/>
    <mergeCell ref="C37:D37"/>
    <mergeCell ref="F37:G37"/>
    <mergeCell ref="I37:J37"/>
    <mergeCell ref="L37:M37"/>
    <mergeCell ref="O37:O38"/>
    <mergeCell ref="A35:A36"/>
    <mergeCell ref="B35:B36"/>
    <mergeCell ref="C35:D35"/>
    <mergeCell ref="F35:G35"/>
    <mergeCell ref="I35:J35"/>
    <mergeCell ref="L35:M35"/>
  </mergeCells>
  <conditionalFormatting sqref="H31">
    <cfRule type="containsBlanks" dxfId="353" priority="48">
      <formula>LEN(TRIM(H31))=0</formula>
    </cfRule>
  </conditionalFormatting>
  <conditionalFormatting sqref="E31">
    <cfRule type="containsBlanks" dxfId="352" priority="49">
      <formula>LEN(TRIM(E31))=0</formula>
    </cfRule>
  </conditionalFormatting>
  <conditionalFormatting sqref="C32:D32 L32:M32 K31 N31 F32:G32 I32:J32">
    <cfRule type="containsBlanks" dxfId="351" priority="50">
      <formula>LEN(TRIM(C31))=0</formula>
    </cfRule>
  </conditionalFormatting>
  <conditionalFormatting sqref="C31">
    <cfRule type="containsBlanks" dxfId="350" priority="51">
      <formula>LEN(TRIM(C31))=0</formula>
    </cfRule>
  </conditionalFormatting>
  <conditionalFormatting sqref="F31">
    <cfRule type="containsBlanks" dxfId="349" priority="52">
      <formula>LEN(TRIM(F31))=0</formula>
    </cfRule>
  </conditionalFormatting>
  <conditionalFormatting sqref="I31">
    <cfRule type="containsBlanks" dxfId="348" priority="53">
      <formula>LEN(TRIM(I31))=0</formula>
    </cfRule>
  </conditionalFormatting>
  <conditionalFormatting sqref="L31">
    <cfRule type="containsBlanks" dxfId="347" priority="54">
      <formula>LEN(TRIM(L31))=0</formula>
    </cfRule>
  </conditionalFormatting>
  <conditionalFormatting sqref="C34:D34 L34:M34 K33 N33 F34:G34 I34:J34">
    <cfRule type="containsBlanks" dxfId="346" priority="40">
      <formula>LEN(TRIM(C33))=0</formula>
    </cfRule>
  </conditionalFormatting>
  <conditionalFormatting sqref="C33">
    <cfRule type="containsBlanks" dxfId="345" priority="41">
      <formula>LEN(TRIM(C33))=0</formula>
    </cfRule>
  </conditionalFormatting>
  <conditionalFormatting sqref="F33">
    <cfRule type="containsBlanks" dxfId="344" priority="42">
      <formula>LEN(TRIM(F33))=0</formula>
    </cfRule>
  </conditionalFormatting>
  <conditionalFormatting sqref="I33">
    <cfRule type="containsBlanks" dxfId="343" priority="43">
      <formula>LEN(TRIM(I33))=0</formula>
    </cfRule>
  </conditionalFormatting>
  <conditionalFormatting sqref="L33">
    <cfRule type="containsBlanks" dxfId="342" priority="44">
      <formula>LEN(TRIM(L33))=0</formula>
    </cfRule>
  </conditionalFormatting>
  <conditionalFormatting sqref="E33">
    <cfRule type="containsBlanks" dxfId="341" priority="39">
      <formula>LEN(TRIM(E33))=0</formula>
    </cfRule>
  </conditionalFormatting>
  <conditionalFormatting sqref="H33">
    <cfRule type="containsBlanks" dxfId="340" priority="38">
      <formula>LEN(TRIM(H33))=0</formula>
    </cfRule>
  </conditionalFormatting>
  <conditionalFormatting sqref="E34">
    <cfRule type="containsBlanks" dxfId="339" priority="37">
      <formula>LEN(TRIM(E34))=0</formula>
    </cfRule>
  </conditionalFormatting>
  <conditionalFormatting sqref="H34">
    <cfRule type="containsBlanks" dxfId="338" priority="36">
      <formula>LEN(TRIM(H34))=0</formula>
    </cfRule>
  </conditionalFormatting>
  <conditionalFormatting sqref="K34">
    <cfRule type="containsBlanks" dxfId="337" priority="35">
      <formula>LEN(TRIM(K34))=0</formula>
    </cfRule>
  </conditionalFormatting>
  <conditionalFormatting sqref="N34">
    <cfRule type="containsBlanks" dxfId="336" priority="34">
      <formula>LEN(TRIM(N34))=0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6:M26 L24:M24 L22:M22 L20:M20 L18:M18 L16:M16 L14:M14 L10:M10 L8:M8 L12:M12 C29 C30:D34 E29:F29 F30:G34 H29:I29 K7:K29 I30:J34 N7:N29 E31 H31 K31 N31 E33 H33 K33 L28:M34 N33">
    <cfRule type="containsBlanks" dxfId="335" priority="66">
      <formula>LEN(TRIM(C5))=0</formula>
    </cfRule>
  </conditionalFormatting>
  <conditionalFormatting sqref="F5">
    <cfRule type="containsBlanks" dxfId="334" priority="67">
      <formula>LEN(TRIM(F5))=0</formula>
    </cfRule>
  </conditionalFormatting>
  <conditionalFormatting sqref="L5">
    <cfRule type="containsBlanks" dxfId="333" priority="68">
      <formula>LEN(TRIM(L5))=0</formula>
    </cfRule>
  </conditionalFormatting>
  <conditionalFormatting sqref="I5">
    <cfRule type="containsBlanks" dxfId="332" priority="69">
      <formula>LEN(TRIM(I5))=0</formula>
    </cfRule>
  </conditionalFormatting>
  <conditionalFormatting sqref="C7">
    <cfRule type="containsBlanks" dxfId="331" priority="70">
      <formula>LEN(TRIM(C7))=0</formula>
    </cfRule>
  </conditionalFormatting>
  <conditionalFormatting sqref="F7">
    <cfRule type="containsBlanks" dxfId="330" priority="71">
      <formula>LEN(TRIM(F7))=0</formula>
    </cfRule>
  </conditionalFormatting>
  <conditionalFormatting sqref="I7">
    <cfRule type="containsBlanks" dxfId="329" priority="72">
      <formula>LEN(TRIM(I7))=0</formula>
    </cfRule>
  </conditionalFormatting>
  <conditionalFormatting sqref="L7">
    <cfRule type="containsBlanks" dxfId="328" priority="73">
      <formula>LEN(TRIM(L7))=0</formula>
    </cfRule>
  </conditionalFormatting>
  <conditionalFormatting sqref="C9">
    <cfRule type="containsBlanks" dxfId="327" priority="74">
      <formula>LEN(TRIM(C9))=0</formula>
    </cfRule>
  </conditionalFormatting>
  <conditionalFormatting sqref="F9">
    <cfRule type="containsBlanks" dxfId="326" priority="75">
      <formula>LEN(TRIM(F9))=0</formula>
    </cfRule>
  </conditionalFormatting>
  <conditionalFormatting sqref="I9">
    <cfRule type="containsBlanks" dxfId="325" priority="76">
      <formula>LEN(TRIM(I9))=0</formula>
    </cfRule>
  </conditionalFormatting>
  <conditionalFormatting sqref="L9">
    <cfRule type="containsBlanks" dxfId="324" priority="77">
      <formula>LEN(TRIM(L9))=0</formula>
    </cfRule>
  </conditionalFormatting>
  <conditionalFormatting sqref="C11">
    <cfRule type="containsBlanks" dxfId="323" priority="78">
      <formula>LEN(TRIM(C11))=0</formula>
    </cfRule>
  </conditionalFormatting>
  <conditionalFormatting sqref="F11">
    <cfRule type="containsBlanks" dxfId="322" priority="79">
      <formula>LEN(TRIM(F11))=0</formula>
    </cfRule>
  </conditionalFormatting>
  <conditionalFormatting sqref="I11">
    <cfRule type="containsBlanks" dxfId="321" priority="80">
      <formula>LEN(TRIM(I11))=0</formula>
    </cfRule>
  </conditionalFormatting>
  <conditionalFormatting sqref="L11">
    <cfRule type="containsBlanks" dxfId="320" priority="81">
      <formula>LEN(TRIM(L11))=0</formula>
    </cfRule>
  </conditionalFormatting>
  <conditionalFormatting sqref="C13">
    <cfRule type="containsBlanks" dxfId="319" priority="82">
      <formula>LEN(TRIM(C13))=0</formula>
    </cfRule>
  </conditionalFormatting>
  <conditionalFormatting sqref="F13">
    <cfRule type="containsBlanks" dxfId="318" priority="83">
      <formula>LEN(TRIM(F13))=0</formula>
    </cfRule>
  </conditionalFormatting>
  <conditionalFormatting sqref="I13">
    <cfRule type="containsBlanks" dxfId="317" priority="84">
      <formula>LEN(TRIM(I13))=0</formula>
    </cfRule>
  </conditionalFormatting>
  <conditionalFormatting sqref="L13">
    <cfRule type="containsBlanks" dxfId="316" priority="85">
      <formula>LEN(TRIM(L13))=0</formula>
    </cfRule>
  </conditionalFormatting>
  <conditionalFormatting sqref="C15">
    <cfRule type="containsBlanks" dxfId="315" priority="86">
      <formula>LEN(TRIM(C15))=0</formula>
    </cfRule>
  </conditionalFormatting>
  <conditionalFormatting sqref="F15">
    <cfRule type="containsBlanks" dxfId="314" priority="87">
      <formula>LEN(TRIM(F15))=0</formula>
    </cfRule>
  </conditionalFormatting>
  <conditionalFormatting sqref="I15">
    <cfRule type="containsBlanks" dxfId="313" priority="88">
      <formula>LEN(TRIM(I15))=0</formula>
    </cfRule>
  </conditionalFormatting>
  <conditionalFormatting sqref="L15">
    <cfRule type="containsBlanks" dxfId="312" priority="89">
      <formula>LEN(TRIM(L15))=0</formula>
    </cfRule>
  </conditionalFormatting>
  <conditionalFormatting sqref="C17">
    <cfRule type="containsBlanks" dxfId="311" priority="90">
      <formula>LEN(TRIM(C17))=0</formula>
    </cfRule>
  </conditionalFormatting>
  <conditionalFormatting sqref="F17">
    <cfRule type="containsBlanks" dxfId="310" priority="91">
      <formula>LEN(TRIM(F17))=0</formula>
    </cfRule>
  </conditionalFormatting>
  <conditionalFormatting sqref="I17">
    <cfRule type="containsBlanks" dxfId="309" priority="92">
      <formula>LEN(TRIM(I17))=0</formula>
    </cfRule>
  </conditionalFormatting>
  <conditionalFormatting sqref="L17">
    <cfRule type="containsBlanks" dxfId="308" priority="93">
      <formula>LEN(TRIM(L17))=0</formula>
    </cfRule>
  </conditionalFormatting>
  <conditionalFormatting sqref="C19">
    <cfRule type="containsBlanks" dxfId="307" priority="94">
      <formula>LEN(TRIM(C19))=0</formula>
    </cfRule>
  </conditionalFormatting>
  <conditionalFormatting sqref="F19">
    <cfRule type="containsBlanks" dxfId="306" priority="95">
      <formula>LEN(TRIM(F19))=0</formula>
    </cfRule>
  </conditionalFormatting>
  <conditionalFormatting sqref="I19">
    <cfRule type="containsBlanks" dxfId="305" priority="96">
      <formula>LEN(TRIM(I19))=0</formula>
    </cfRule>
  </conditionalFormatting>
  <conditionalFormatting sqref="L19">
    <cfRule type="containsBlanks" dxfId="304" priority="97">
      <formula>LEN(TRIM(L19))=0</formula>
    </cfRule>
  </conditionalFormatting>
  <conditionalFormatting sqref="C21">
    <cfRule type="containsBlanks" dxfId="303" priority="98">
      <formula>LEN(TRIM(C21))=0</formula>
    </cfRule>
  </conditionalFormatting>
  <conditionalFormatting sqref="F21">
    <cfRule type="containsBlanks" dxfId="302" priority="99">
      <formula>LEN(TRIM(F21))=0</formula>
    </cfRule>
  </conditionalFormatting>
  <conditionalFormatting sqref="I21">
    <cfRule type="containsBlanks" dxfId="301" priority="100">
      <formula>LEN(TRIM(I21))=0</formula>
    </cfRule>
  </conditionalFormatting>
  <conditionalFormatting sqref="L21">
    <cfRule type="containsBlanks" dxfId="300" priority="101">
      <formula>LEN(TRIM(L21))=0</formula>
    </cfRule>
  </conditionalFormatting>
  <conditionalFormatting sqref="C23">
    <cfRule type="containsBlanks" dxfId="299" priority="102">
      <formula>LEN(TRIM(C23))=0</formula>
    </cfRule>
  </conditionalFormatting>
  <conditionalFormatting sqref="F23">
    <cfRule type="containsBlanks" dxfId="298" priority="103">
      <formula>LEN(TRIM(F23))=0</formula>
    </cfRule>
  </conditionalFormatting>
  <conditionalFormatting sqref="I23">
    <cfRule type="containsBlanks" dxfId="297" priority="104">
      <formula>LEN(TRIM(I23))=0</formula>
    </cfRule>
  </conditionalFormatting>
  <conditionalFormatting sqref="L23">
    <cfRule type="containsBlanks" dxfId="296" priority="105">
      <formula>LEN(TRIM(L23))=0</formula>
    </cfRule>
  </conditionalFormatting>
  <conditionalFormatting sqref="C25">
    <cfRule type="containsBlanks" dxfId="295" priority="106">
      <formula>LEN(TRIM(C25))=0</formula>
    </cfRule>
  </conditionalFormatting>
  <conditionalFormatting sqref="F25">
    <cfRule type="containsBlanks" dxfId="294" priority="107">
      <formula>LEN(TRIM(F25))=0</formula>
    </cfRule>
  </conditionalFormatting>
  <conditionalFormatting sqref="I25">
    <cfRule type="containsBlanks" dxfId="293" priority="108">
      <formula>LEN(TRIM(I25))=0</formula>
    </cfRule>
  </conditionalFormatting>
  <conditionalFormatting sqref="L25">
    <cfRule type="containsBlanks" dxfId="292" priority="109">
      <formula>LEN(TRIM(L25))=0</formula>
    </cfRule>
  </conditionalFormatting>
  <conditionalFormatting sqref="C27">
    <cfRule type="containsBlanks" dxfId="291" priority="110">
      <formula>LEN(TRIM(C27))=0</formula>
    </cfRule>
  </conditionalFormatting>
  <conditionalFormatting sqref="F27">
    <cfRule type="containsBlanks" dxfId="290" priority="111">
      <formula>LEN(TRIM(F27))=0</formula>
    </cfRule>
  </conditionalFormatting>
  <conditionalFormatting sqref="I27">
    <cfRule type="containsBlanks" dxfId="289" priority="112">
      <formula>LEN(TRIM(I27))=0</formula>
    </cfRule>
  </conditionalFormatting>
  <conditionalFormatting sqref="L27">
    <cfRule type="containsBlanks" dxfId="288" priority="113">
      <formula>LEN(TRIM(L27))=0</formula>
    </cfRule>
  </conditionalFormatting>
  <conditionalFormatting sqref="C30:D30 L30:M30 K29 N29 F30:G30 I30:J30">
    <cfRule type="containsBlanks" dxfId="287" priority="61">
      <formula>LEN(TRIM(C29))=0</formula>
    </cfRule>
  </conditionalFormatting>
  <conditionalFormatting sqref="C29">
    <cfRule type="containsBlanks" dxfId="286" priority="62">
      <formula>LEN(TRIM(C29))=0</formula>
    </cfRule>
  </conditionalFormatting>
  <conditionalFormatting sqref="F29">
    <cfRule type="containsBlanks" dxfId="285" priority="63">
      <formula>LEN(TRIM(F29))=0</formula>
    </cfRule>
  </conditionalFormatting>
  <conditionalFormatting sqref="I29">
    <cfRule type="containsBlanks" dxfId="284" priority="64">
      <formula>LEN(TRIM(I29))=0</formula>
    </cfRule>
  </conditionalFormatting>
  <conditionalFormatting sqref="L29">
    <cfRule type="containsBlanks" dxfId="283" priority="65">
      <formula>LEN(TRIM(L29))=0</formula>
    </cfRule>
  </conditionalFormatting>
  <conditionalFormatting sqref="E29">
    <cfRule type="containsBlanks" dxfId="282" priority="60">
      <formula>LEN(TRIM(E29))=0</formula>
    </cfRule>
  </conditionalFormatting>
  <conditionalFormatting sqref="H29">
    <cfRule type="containsBlanks" dxfId="281" priority="59">
      <formula>LEN(TRIM(H29))=0</formula>
    </cfRule>
  </conditionalFormatting>
  <conditionalFormatting sqref="E30">
    <cfRule type="containsBlanks" dxfId="280" priority="58">
      <formula>LEN(TRIM(E30))=0</formula>
    </cfRule>
  </conditionalFormatting>
  <conditionalFormatting sqref="H30">
    <cfRule type="containsBlanks" dxfId="279" priority="57">
      <formula>LEN(TRIM(H30))=0</formula>
    </cfRule>
  </conditionalFormatting>
  <conditionalFormatting sqref="K30">
    <cfRule type="containsBlanks" dxfId="278" priority="56">
      <formula>LEN(TRIM(K30))=0</formula>
    </cfRule>
  </conditionalFormatting>
  <conditionalFormatting sqref="N30">
    <cfRule type="containsBlanks" dxfId="277" priority="55">
      <formula>LEN(TRIM(N30))=0</formula>
    </cfRule>
  </conditionalFormatting>
  <conditionalFormatting sqref="E32">
    <cfRule type="containsBlanks" dxfId="276" priority="47">
      <formula>LEN(TRIM(E32))=0</formula>
    </cfRule>
  </conditionalFormatting>
  <conditionalFormatting sqref="H32">
    <cfRule type="containsBlanks" dxfId="275" priority="46">
      <formula>LEN(TRIM(H32))=0</formula>
    </cfRule>
  </conditionalFormatting>
  <conditionalFormatting sqref="N32">
    <cfRule type="containsBlanks" dxfId="274" priority="45">
      <formula>LEN(TRIM(N32))=0</formula>
    </cfRule>
  </conditionalFormatting>
  <conditionalFormatting sqref="K32">
    <cfRule type="containsBlanks" dxfId="273" priority="33">
      <formula>LEN(TRIM(K32))=0</formula>
    </cfRule>
  </conditionalFormatting>
  <conditionalFormatting sqref="C36:D36 L36:M36 K35 N35 F36:G36 I36:J36">
    <cfRule type="containsBlanks" dxfId="272" priority="23">
      <formula>LEN(TRIM(C35))=0</formula>
    </cfRule>
  </conditionalFormatting>
  <conditionalFormatting sqref="C35">
    <cfRule type="containsBlanks" dxfId="271" priority="24">
      <formula>LEN(TRIM(C35))=0</formula>
    </cfRule>
  </conditionalFormatting>
  <conditionalFormatting sqref="F35">
    <cfRule type="containsBlanks" dxfId="270" priority="25">
      <formula>LEN(TRIM(F35))=0</formula>
    </cfRule>
  </conditionalFormatting>
  <conditionalFormatting sqref="I35">
    <cfRule type="containsBlanks" dxfId="269" priority="26">
      <formula>LEN(TRIM(I35))=0</formula>
    </cfRule>
  </conditionalFormatting>
  <conditionalFormatting sqref="L35">
    <cfRule type="containsBlanks" dxfId="268" priority="27">
      <formula>LEN(TRIM(L35))=0</formula>
    </cfRule>
  </conditionalFormatting>
  <conditionalFormatting sqref="E35">
    <cfRule type="containsBlanks" dxfId="267" priority="22">
      <formula>LEN(TRIM(E35))=0</formula>
    </cfRule>
  </conditionalFormatting>
  <conditionalFormatting sqref="H35">
    <cfRule type="containsBlanks" dxfId="266" priority="21">
      <formula>LEN(TRIM(H35))=0</formula>
    </cfRule>
  </conditionalFormatting>
  <conditionalFormatting sqref="E36">
    <cfRule type="containsBlanks" dxfId="265" priority="20">
      <formula>LEN(TRIM(E36))=0</formula>
    </cfRule>
  </conditionalFormatting>
  <conditionalFormatting sqref="H36">
    <cfRule type="containsBlanks" dxfId="264" priority="19">
      <formula>LEN(TRIM(H36))=0</formula>
    </cfRule>
  </conditionalFormatting>
  <conditionalFormatting sqref="K36">
    <cfRule type="containsBlanks" dxfId="263" priority="18">
      <formula>LEN(TRIM(K36))=0</formula>
    </cfRule>
  </conditionalFormatting>
  <conditionalFormatting sqref="N36">
    <cfRule type="containsBlanks" dxfId="262" priority="17">
      <formula>LEN(TRIM(N36))=0</formula>
    </cfRule>
  </conditionalFormatting>
  <conditionalFormatting sqref="C35:D36 E35 F35:G36 H35 I35:J36 K35 L35:M36 N35">
    <cfRule type="containsBlanks" dxfId="261" priority="28">
      <formula>LEN(TRIM(C35))=0</formula>
    </cfRule>
  </conditionalFormatting>
  <conditionalFormatting sqref="C38:D38 L38:M38 K37 N37 F38:G38 I38:J38">
    <cfRule type="containsBlanks" dxfId="260" priority="7">
      <formula>LEN(TRIM(C37))=0</formula>
    </cfRule>
  </conditionalFormatting>
  <conditionalFormatting sqref="C37">
    <cfRule type="containsBlanks" dxfId="259" priority="8">
      <formula>LEN(TRIM(C37))=0</formula>
    </cfRule>
  </conditionalFormatting>
  <conditionalFormatting sqref="F37">
    <cfRule type="containsBlanks" dxfId="258" priority="9">
      <formula>LEN(TRIM(F37))=0</formula>
    </cfRule>
  </conditionalFormatting>
  <conditionalFormatting sqref="I37">
    <cfRule type="containsBlanks" dxfId="257" priority="10">
      <formula>LEN(TRIM(I37))=0</formula>
    </cfRule>
  </conditionalFormatting>
  <conditionalFormatting sqref="L37">
    <cfRule type="containsBlanks" dxfId="256" priority="11">
      <formula>LEN(TRIM(L37))=0</formula>
    </cfRule>
  </conditionalFormatting>
  <conditionalFormatting sqref="E37">
    <cfRule type="containsBlanks" dxfId="255" priority="6">
      <formula>LEN(TRIM(E37))=0</formula>
    </cfRule>
  </conditionalFormatting>
  <conditionalFormatting sqref="H37">
    <cfRule type="containsBlanks" dxfId="254" priority="5">
      <formula>LEN(TRIM(H37))=0</formula>
    </cfRule>
  </conditionalFormatting>
  <conditionalFormatting sqref="E38">
    <cfRule type="containsBlanks" dxfId="253" priority="4">
      <formula>LEN(TRIM(E38))=0</formula>
    </cfRule>
  </conditionalFormatting>
  <conditionalFormatting sqref="H38">
    <cfRule type="containsBlanks" dxfId="252" priority="3">
      <formula>LEN(TRIM(H38))=0</formula>
    </cfRule>
  </conditionalFormatting>
  <conditionalFormatting sqref="K38">
    <cfRule type="containsBlanks" dxfId="251" priority="2">
      <formula>LEN(TRIM(K38))=0</formula>
    </cfRule>
  </conditionalFormatting>
  <conditionalFormatting sqref="N38">
    <cfRule type="containsBlanks" dxfId="250" priority="1">
      <formula>LEN(TRIM(N38))=0</formula>
    </cfRule>
  </conditionalFormatting>
  <conditionalFormatting sqref="C37:D38 E37 F37:G38 H37 I37:J38 K37 L37:M38 N37">
    <cfRule type="containsBlanks" dxfId="249" priority="12">
      <formula>LEN(TRIM(C37))=0</formula>
    </cfRule>
  </conditionalFormatting>
  <conditionalFormatting sqref="AQ26">
    <cfRule type="containsBlanks" dxfId="248" priority="114">
      <formula>LEN(TRIM(#REF!))=0</formula>
    </cfRule>
  </conditionalFormatting>
  <printOptions horizontalCentered="1" verticalCentered="1"/>
  <pageMargins left="0.19685039370078741" right="0.19685039370078741" top="0.19685039370078741" bottom="0.19685039370078741" header="0.31496062992125984" footer="0.31496062992125984"/>
  <pageSetup paperSize="9" scale="79" fitToWidth="0" fitToHeight="0" orientation="landscape" horizontalDpi="4294967293" verticalDpi="4294967293" r:id="rId1"/>
  <headerFooter alignWithMargins="0"/>
  <colBreaks count="1" manualBreakCount="1">
    <brk id="22" max="38" man="1"/>
  </colBreaks>
  <extLst>
    <ext xmlns:x14="http://schemas.microsoft.com/office/spreadsheetml/2009/9/main" uri="{78C0D931-6437-407d-A8EE-F0AAD7539E65}">
      <x14:conditionalFormattings>
        <x14:conditionalFormatting xmlns:xm="http://schemas.microsoft.com/office/excel/2006/main">
          <x14:cfRule type="cellIs" priority="115" operator="equal" id="{F011A087-1614-4360-92BF-4543ED682E21}">
            <xm:f>'Zoznam tímov a pretekárov'!$B$38</xm:f>
            <x14:dxf>
              <fill>
                <patternFill>
                  <bgColor rgb="FFFFFF00"/>
                </patternFill>
              </fill>
            </x14:dxf>
          </x14:cfRule>
          <x14:cfRule type="cellIs" priority="116" operator="equal" id="{0B0A2B59-1527-427A-86C2-4F9F3BF6BA5E}">
            <xm:f>'Zoznam tímov a pretekárov'!$B$37</xm:f>
            <x14:dxf>
              <fill>
                <patternFill>
                  <bgColor theme="3" tint="0.59996337778862885"/>
                </patternFill>
              </fill>
            </x14:dxf>
          </x14:cfRule>
          <x14:cfRule type="cellIs" priority="117" operator="equal" id="{E2950FAE-CA06-41DE-A8E5-69DD6A8D355B}">
            <xm:f>'Zoznam tímov a pretekárov'!$B$40</xm:f>
            <x14:dxf>
              <font>
                <strike val="0"/>
              </font>
              <fill>
                <patternFill patternType="none">
                  <bgColor auto="1"/>
                </patternFill>
              </fill>
            </x14:dxf>
          </x14:cfRule>
          <xm:sqref>K33 N33 E33 H33 E5 H5 K5 N5 E7 E9 E11 E13 E15 E17 E19 E21 E23 E25 E27 H7 H9 H11 H13 H15 H17 H19 H21 H23 H25 H27 K7 K9 K11 K13 K15 K17 K19 K21 K23 K25 K27 N7 N9 N11 N13 N15 N17 N19 N21 N23 N25 N27 K29 N29 E29 H29 K31 N31 E31 H31</xm:sqref>
        </x14:conditionalFormatting>
        <x14:conditionalFormatting xmlns:xm="http://schemas.microsoft.com/office/excel/2006/main">
          <x14:cfRule type="cellIs" priority="118" operator="equal" id="{5B48FE8C-F56C-49E4-BB66-DB3679431B44}">
            <xm:f>'Zoznam tímov a pretekárov'!$B$39</xm:f>
            <x14:dxf>
              <fill>
                <patternFill>
                  <bgColor rgb="FFFF0000"/>
                </patternFill>
              </fill>
            </x14:dxf>
          </x14:cfRule>
          <xm:sqref>E33 H33 E5 E7 E9 E11 E13 E15 E17 E19 E21 E23 E25 E27 E29 H29 E31 H31</xm:sqref>
        </x14:conditionalFormatting>
        <x14:conditionalFormatting xmlns:xm="http://schemas.microsoft.com/office/excel/2006/main">
          <x14:cfRule type="cellIs" priority="29" operator="equal" id="{9A9E65A4-30F6-44AA-8411-D1663DED5D54}">
            <xm:f>'Zoznam tímov a pretekárov'!$B$38</xm:f>
            <x14:dxf>
              <fill>
                <patternFill>
                  <bgColor rgb="FFFFFF00"/>
                </patternFill>
              </fill>
            </x14:dxf>
          </x14:cfRule>
          <x14:cfRule type="cellIs" priority="30" operator="equal" id="{7AAD8640-062E-4D21-8077-4FCA3C033B5C}">
            <xm:f>'Zoznam tímov a pretekárov'!$B$37</xm:f>
            <x14:dxf>
              <fill>
                <patternFill>
                  <bgColor theme="3" tint="0.59996337778862885"/>
                </patternFill>
              </fill>
            </x14:dxf>
          </x14:cfRule>
          <x14:cfRule type="cellIs" priority="31" operator="equal" id="{FB8D6305-4310-41C8-BD47-F3DE05FFB1A7}">
            <xm:f>'Zoznam tímov a pretekárov'!$B$40</xm:f>
            <x14:dxf>
              <font>
                <strike val="0"/>
              </font>
              <fill>
                <patternFill patternType="none">
                  <bgColor auto="1"/>
                </patternFill>
              </fill>
            </x14:dxf>
          </x14:cfRule>
          <xm:sqref>K35 N35 E35 H35</xm:sqref>
        </x14:conditionalFormatting>
        <x14:conditionalFormatting xmlns:xm="http://schemas.microsoft.com/office/excel/2006/main">
          <x14:cfRule type="cellIs" priority="32" operator="equal" id="{B03A9342-5F1D-4FAB-A58E-EA020E321C23}">
            <xm:f>'Zoznam tímov a pretekárov'!$B$39</xm:f>
            <x14:dxf>
              <fill>
                <patternFill>
                  <bgColor rgb="FFFF0000"/>
                </patternFill>
              </fill>
            </x14:dxf>
          </x14:cfRule>
          <xm:sqref>E35 H35</xm:sqref>
        </x14:conditionalFormatting>
        <x14:conditionalFormatting xmlns:xm="http://schemas.microsoft.com/office/excel/2006/main">
          <x14:cfRule type="cellIs" priority="13" operator="equal" id="{08F0423F-CED6-475A-9999-65A6DCC5B3D7}">
            <xm:f>'Zoznam tímov a pretekárov'!$B$38</xm:f>
            <x14:dxf>
              <fill>
                <patternFill>
                  <bgColor rgb="FFFFFF00"/>
                </patternFill>
              </fill>
            </x14:dxf>
          </x14:cfRule>
          <x14:cfRule type="cellIs" priority="14" operator="equal" id="{AEC1E20F-8412-4677-AD87-A45039F07AF2}">
            <xm:f>'Zoznam tímov a pretekárov'!$B$37</xm:f>
            <x14:dxf>
              <fill>
                <patternFill>
                  <bgColor theme="3" tint="0.59996337778862885"/>
                </patternFill>
              </fill>
            </x14:dxf>
          </x14:cfRule>
          <x14:cfRule type="cellIs" priority="15" operator="equal" id="{52C7F7BC-1B9A-4301-955F-780CB1B69CB8}">
            <xm:f>'Zoznam tímov a pretekárov'!$B$40</xm:f>
            <x14:dxf>
              <font>
                <strike val="0"/>
              </font>
              <fill>
                <patternFill patternType="none">
                  <bgColor auto="1"/>
                </patternFill>
              </fill>
            </x14:dxf>
          </x14:cfRule>
          <xm:sqref>K37 N37 E37 H37</xm:sqref>
        </x14:conditionalFormatting>
        <x14:conditionalFormatting xmlns:xm="http://schemas.microsoft.com/office/excel/2006/main">
          <x14:cfRule type="cellIs" priority="16" operator="equal" id="{42DCCA5E-998D-407E-8FAC-2D436EE998AD}">
            <xm:f>'Zoznam tímov a pretekárov'!$B$39</xm:f>
            <x14:dxf>
              <fill>
                <patternFill>
                  <bgColor rgb="FFFF0000"/>
                </patternFill>
              </fill>
            </x14:dxf>
          </x14:cfRule>
          <xm:sqref>E37 H37</xm:sqref>
        </x14:conditionalFormatting>
      </x14:conditionalFormattings>
    </ext>
    <ext xmlns:x14="http://schemas.microsoft.com/office/spreadsheetml/2009/9/main" uri="{CCE6A557-97BC-4b89-ADB6-D9C93CAAB3DF}">
      <x14:dataValidations xmlns:xm="http://schemas.microsoft.com/office/excel/2006/main" count="20">
        <x14:dataValidation type="list" allowBlank="1" showInputMessage="1" showErrorMessage="1" xr:uid="{00000000-0002-0000-0800-000000000000}">
          <x14:formula1>
            <xm:f>'Zoznam tímov a pretekárov'!$B$5:$I$5</xm:f>
          </x14:formula1>
          <xm:sqref>L7:M7 I7:J7 C7:D7 F7:G7</xm:sqref>
        </x14:dataValidation>
        <x14:dataValidation type="list" allowBlank="1" showInputMessage="1" showErrorMessage="1" xr:uid="{00000000-0002-0000-0800-000001000000}">
          <x14:formula1>
            <xm:f>'Zoznam tímov a pretekárov'!$B$3:$I$3</xm:f>
          </x14:formula1>
          <xm:sqref>L5:M5 F5:G5 I5:J5 C5</xm:sqref>
        </x14:dataValidation>
        <x14:dataValidation type="list" allowBlank="1" showInputMessage="1" showErrorMessage="1" xr:uid="{00000000-0002-0000-0800-000002000000}">
          <x14:formula1>
            <xm:f>'Zoznam tímov a pretekárov'!$B$25:$I$25</xm:f>
          </x14:formula1>
          <xm:sqref>L27:M27 I27:J27 C27:D27 F27:G27</xm:sqref>
        </x14:dataValidation>
        <x14:dataValidation type="list" allowBlank="1" showInputMessage="1" showErrorMessage="1" xr:uid="{00000000-0002-0000-0800-000003000000}">
          <x14:formula1>
            <xm:f>'Zoznam tímov a pretekárov'!$B$23:$I$23</xm:f>
          </x14:formula1>
          <xm:sqref>C25:D25 F25:G25 I25:J25 L25:M25</xm:sqref>
        </x14:dataValidation>
        <x14:dataValidation type="list" allowBlank="1" showInputMessage="1" showErrorMessage="1" xr:uid="{00000000-0002-0000-0800-000004000000}">
          <x14:formula1>
            <xm:f>'Zoznam tímov a pretekárov'!$B$21:$I$21</xm:f>
          </x14:formula1>
          <xm:sqref>L23:M23 I23:J23 C23:D23 F23:G23</xm:sqref>
        </x14:dataValidation>
        <x14:dataValidation type="list" allowBlank="1" showInputMessage="1" showErrorMessage="1" xr:uid="{00000000-0002-0000-0800-000005000000}">
          <x14:formula1>
            <xm:f>'Zoznam tímov a pretekárov'!$B$19:$I$19</xm:f>
          </x14:formula1>
          <xm:sqref>C21:D21 F21:G21 I21:J21 L21:M21</xm:sqref>
        </x14:dataValidation>
        <x14:dataValidation type="list" allowBlank="1" showInputMessage="1" showErrorMessage="1" xr:uid="{00000000-0002-0000-0800-000006000000}">
          <x14:formula1>
            <xm:f>'Zoznam tímov a pretekárov'!$B$17:$I$17</xm:f>
          </x14:formula1>
          <xm:sqref>L19:M19 I19:J19 C19:D19 F19:G19</xm:sqref>
        </x14:dataValidation>
        <x14:dataValidation type="list" allowBlank="1" showInputMessage="1" showErrorMessage="1" xr:uid="{00000000-0002-0000-0800-000007000000}">
          <x14:formula1>
            <xm:f>'Zoznam tímov a pretekárov'!$B$15:$I$15</xm:f>
          </x14:formula1>
          <xm:sqref>C17:D17 F17:G17 I17:J17 L17:M17</xm:sqref>
        </x14:dataValidation>
        <x14:dataValidation type="list" allowBlank="1" showInputMessage="1" showErrorMessage="1" xr:uid="{00000000-0002-0000-0800-000008000000}">
          <x14:formula1>
            <xm:f>'Zoznam tímov a pretekárov'!$B$13:$I$13</xm:f>
          </x14:formula1>
          <xm:sqref>L15:M15 I15:J15 C15:D15 F15:G15</xm:sqref>
        </x14:dataValidation>
        <x14:dataValidation type="list" showInputMessage="1" showErrorMessage="1" xr:uid="{00000000-0002-0000-0800-000009000000}">
          <x14:formula1>
            <xm:f>'Zoznam tímov a pretekárov'!$B$11:$I$11</xm:f>
          </x14:formula1>
          <xm:sqref>C13:D13 F13:G13 I13:J13 L13:M13</xm:sqref>
        </x14:dataValidation>
        <x14:dataValidation type="list" allowBlank="1" showInputMessage="1" showErrorMessage="1" xr:uid="{00000000-0002-0000-0800-00000A000000}">
          <x14:formula1>
            <xm:f>'Zoznam tímov a pretekárov'!$B$9:$I$9</xm:f>
          </x14:formula1>
          <xm:sqref>L11:M11 I11:J11 C11:D11 F11:G11</xm:sqref>
        </x14:dataValidation>
        <x14:dataValidation type="list" allowBlank="1" showInputMessage="1" showErrorMessage="1" xr:uid="{00000000-0002-0000-0800-00000B000000}">
          <x14:formula1>
            <xm:f>'Zoznam tímov a pretekárov'!$B$7:$I$7</xm:f>
          </x14:formula1>
          <xm:sqref>C9:D9 F9:G9 I9:J9 L9:M9</xm:sqref>
        </x14:dataValidation>
        <x14:dataValidation type="list" allowBlank="1" showInputMessage="1" showErrorMessage="1" xr:uid="{00000000-0002-0000-0800-00000C000000}">
          <x14:formula1>
            <xm:f>'Zoznam tímov a pretekárov'!$B$27:$I$27</xm:f>
          </x14:formula1>
          <xm:sqref>C29:D29 F29:G29 I29:J29 L29:M29</xm:sqref>
        </x14:dataValidation>
        <x14:dataValidation type="list" allowBlank="1" showInputMessage="1" showErrorMessage="1" xr:uid="{00000000-0002-0000-0800-00000D000000}">
          <x14:formula1>
            <xm:f>'Zoznam tímov a pretekárov'!$B$37:$B$40</xm:f>
          </x14:formula1>
          <xm:sqref>E5 E33 E31 E29 N27 N25 N23 N21 N19 N17 N15 N13 N11 N9 N7 K27 K25 H27 E27 K23 K21 E25 H25 K19 K17 H23 E23 H21 E21 E19 H19 K15 K13 H17 E17 E15 H15 E13 H13 K11 K9 H11 E11 E9 H9 E7 H7 K7 N5 K5 H5 E35 E37</xm:sqref>
        </x14:dataValidation>
        <x14:dataValidation type="list" allowBlank="1" showInputMessage="1" showErrorMessage="1" xr:uid="{00000000-0002-0000-0800-00000E000000}">
          <x14:formula1>
            <xm:f>'Zoznam tímov a pretekárov'!$B$29:$I$29</xm:f>
          </x14:formula1>
          <xm:sqref>C31:D31 F31:G31 I31:J31 L31:M31</xm:sqref>
        </x14:dataValidation>
        <x14:dataValidation type="list" allowBlank="1" showInputMessage="1" showErrorMessage="1" xr:uid="{00000000-0002-0000-0800-00000F000000}">
          <x14:formula1>
            <xm:f>'Zoznam tímov a pretekárov'!$B$31:$I$31</xm:f>
          </x14:formula1>
          <xm:sqref>C33:D33 F33:G33 I33:J33 L33:M33</xm:sqref>
        </x14:dataValidation>
        <x14:dataValidation type="list" allowBlank="1" showInputMessage="1" showErrorMessage="1" xr:uid="{00000000-0002-0000-0800-000010000000}">
          <x14:formula1>
            <xm:f>'Zoznam tímov a pretekárov'!$B$33:$I$33</xm:f>
          </x14:formula1>
          <xm:sqref>C35:D35 F35:G35 I35:J35 L35:M35</xm:sqref>
        </x14:dataValidation>
        <x14:dataValidation type="list" allowBlank="1" showInputMessage="1" showErrorMessage="1" xr:uid="{00000000-0002-0000-0800-000011000000}">
          <x14:formula1>
            <xm:f>'Zoznam tímov a pretekárov'!$B$35:$I$35</xm:f>
          </x14:formula1>
          <xm:sqref>L37:M37 I37:J37 F37:G37 C37:D37</xm:sqref>
        </x14:dataValidation>
        <x14:dataValidation type="list" allowBlank="1" showInputMessage="1" showErrorMessage="1" xr:uid="{00000000-0002-0000-0800-000012000000}">
          <x14:formula1>
            <xm:f>'Zoznam tímov a pretekárov'!XEZ$33:XEZ$36</xm:f>
          </x14:formula1>
          <xm:sqref>H37 K37 H35 K35 K29 H31 K31 H33 K33 H29</xm:sqref>
        </x14:dataValidation>
        <x14:dataValidation type="list" allowBlank="1" showInputMessage="1" showErrorMessage="1" xr:uid="{00000000-0002-0000-0800-000013000000}">
          <x14:formula1>
            <xm:f>'Zoznam tímov a pretekárov'!B$37:B$40</xm:f>
          </x14:formula1>
          <xm:sqref>N37 N35 N31 N33 N29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19</vt:i4>
      </vt:variant>
      <vt:variant>
        <vt:lpstr>Pomenované rozsahy</vt:lpstr>
      </vt:variant>
      <vt:variant>
        <vt:i4>16</vt:i4>
      </vt:variant>
    </vt:vector>
  </HeadingPairs>
  <TitlesOfParts>
    <vt:vector size="35" baseType="lpstr">
      <vt:lpstr>Zoznam tímov a pretekárov</vt:lpstr>
      <vt:lpstr>Priebežné poradie po 1. a 2. k.</vt:lpstr>
      <vt:lpstr>12 družstiev Pretek č. 3</vt:lpstr>
      <vt:lpstr>12 družstiev Pretek č. 4</vt:lpstr>
      <vt:lpstr>Priebežné poradie po 3. a 4 </vt:lpstr>
      <vt:lpstr>14 družstiev Pretek č. 1</vt:lpstr>
      <vt:lpstr>14 družstiev Pretek č. 2</vt:lpstr>
      <vt:lpstr>14 družstiev Pretek č.3</vt:lpstr>
      <vt:lpstr>14 družstiev Pretek č.4</vt:lpstr>
      <vt:lpstr>14 družstiev Pretek č.5</vt:lpstr>
      <vt:lpstr>14 družstiev Pretek č.6</vt:lpstr>
      <vt:lpstr>vazne 1.pretek</vt:lpstr>
      <vt:lpstr>vazne 2.pretek</vt:lpstr>
      <vt:lpstr>vazne 3.pretek </vt:lpstr>
      <vt:lpstr>vazne 4.pretek </vt:lpstr>
      <vt:lpstr>vazne 5.pretek </vt:lpstr>
      <vt:lpstr>vazne 6.pretek </vt:lpstr>
      <vt:lpstr>Sheet2</vt:lpstr>
      <vt:lpstr>Sheet1</vt:lpstr>
      <vt:lpstr>'12 družstiev Pretek č. 3'!Oblasť_tlače</vt:lpstr>
      <vt:lpstr>'12 družstiev Pretek č. 4'!Oblasť_tlače</vt:lpstr>
      <vt:lpstr>'14 družstiev Pretek č. 1'!Oblasť_tlače</vt:lpstr>
      <vt:lpstr>'14 družstiev Pretek č. 2'!Oblasť_tlače</vt:lpstr>
      <vt:lpstr>'14 družstiev Pretek č.3'!Oblasť_tlače</vt:lpstr>
      <vt:lpstr>'14 družstiev Pretek č.4'!Oblasť_tlače</vt:lpstr>
      <vt:lpstr>'14 družstiev Pretek č.5'!Oblasť_tlače</vt:lpstr>
      <vt:lpstr>'14 družstiev Pretek č.6'!Oblasť_tlače</vt:lpstr>
      <vt:lpstr>'Priebežné poradie po 1. a 2. k.'!Oblasť_tlače</vt:lpstr>
      <vt:lpstr>'Priebežné poradie po 3. a 4 '!Oblasť_tlače</vt:lpstr>
      <vt:lpstr>'vazne 1.pretek'!Oblasť_tlače</vt:lpstr>
      <vt:lpstr>'vazne 2.pretek'!Oblasť_tlače</vt:lpstr>
      <vt:lpstr>'vazne 3.pretek '!Oblasť_tlače</vt:lpstr>
      <vt:lpstr>'vazne 4.pretek '!Oblasť_tlače</vt:lpstr>
      <vt:lpstr>'vazne 5.pretek '!Oblasť_tlače</vt:lpstr>
      <vt:lpstr>'vazne 6.pretek '!Oblasť_tlače</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Miloslav Procházka</dc:creator>
  <cp:lastModifiedBy>User</cp:lastModifiedBy>
  <cp:lastPrinted>2021-07-11T05:34:20Z</cp:lastPrinted>
  <dcterms:created xsi:type="dcterms:W3CDTF">2006-09-08T20:43:32Z</dcterms:created>
  <dcterms:modified xsi:type="dcterms:W3CDTF">2021-07-11T13:14:40Z</dcterms:modified>
</cp:coreProperties>
</file>