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8196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<sst xmlns="http://schemas.openxmlformats.org/spreadsheetml/2006/main" count="412" uniqueCount="107">
  <si>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</si>
  <si>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</si>
  <si>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</si>
  <si>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</si>
  <si>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</si>
  <si>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</si>
  <si>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</si>
  <si>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</si>
  <si>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</si>
  <si>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</si>
  <si>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</si>
  <si>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</si>
  <si>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</si>
  <si>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</si>
  <si>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</si>
  <si>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</si>
  <si>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</si>
  <si>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</si>
  <si>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</si>
  <si>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</si>
  <si>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</si>
  <si>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</si>
  <si>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</si>
  <si>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</si>
  <si>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</si>
  <si>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</si>
  <si>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</si>
  <si>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</si>
  <si>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</si>
  <si>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</si>
  <si>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</si>
  <si>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</si>
  <si>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</si>
  <si>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</si>
  <si>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</si>
  <si>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</si>
  <si>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</si>
  <si>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</si>
  <si>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</si>
  <si>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 xml:space="preserve">III.preteky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</si>
  <si>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</si>
  <si>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</si>
  <si>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</si>
  <si>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</si>
  <si>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</si>
  <si>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</si>
  <si>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</si>
  <si>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</si>
  <si>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</si>
  <si>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</si>
  <si>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</si>
  <si>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 xml:space="preserve">2.liga sektor A  SOBOTA                                                                                                                                                                                  </t>
  </si>
  <si>
    <t xml:space="preserve">2.liga sektor B       SOBOTA                                                                                                                                                                            </t>
  </si>
  <si>
    <t xml:space="preserve">2. liga sektor C          SOBOTA                                                                                                                                                                      </t>
  </si>
  <si>
    <t xml:space="preserve">2.liga sektor D         SOBOTA                                                                                                                                                                       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</si>
  <si>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</si>
  <si>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</si>
  <si>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</si>
  <si>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 xml:space="preserve">2. liga  sektor D   NEDEĽA                                                                                                                                                                                </t>
  </si>
  <si>
    <t>Ružomberok</t>
  </si>
  <si>
    <t>Súčet umiestn</t>
  </si>
  <si>
    <t>I. preteky B.Bystrica</t>
  </si>
  <si>
    <t xml:space="preserve">II. preteky Ružomberok </t>
  </si>
  <si>
    <t>B.Bystrica B</t>
  </si>
  <si>
    <t>Humenné B</t>
  </si>
  <si>
    <t>Vranov n/T.</t>
  </si>
  <si>
    <t>Žilina</t>
  </si>
  <si>
    <t>Púchov</t>
  </si>
  <si>
    <t>B.Bystrica A</t>
  </si>
  <si>
    <t xml:space="preserve">2. liga 2020 CELKOM </t>
  </si>
  <si>
    <t>Celkovo 2. liga SOBOTA Ružomberok</t>
  </si>
  <si>
    <t>2. liga NEDEĽA CELKOM  Ružomberok</t>
  </si>
  <si>
    <t>2. Liga prívlač Celkovo SO+NE Ružomberok</t>
  </si>
  <si>
    <t>Viktor Kováč</t>
  </si>
  <si>
    <t>Ľubomír Líška</t>
  </si>
  <si>
    <t>Pavol Janočko</t>
  </si>
  <si>
    <t>Tomáš Mihal</t>
  </si>
  <si>
    <t>Miroslav Luhový</t>
  </si>
  <si>
    <t>Matej Sorokáč</t>
  </si>
  <si>
    <t>Juraj Kotoč</t>
  </si>
  <si>
    <t>Matúš Vaňo</t>
  </si>
  <si>
    <t>Lenka Líšková</t>
  </si>
  <si>
    <t>Ondrej Pavelko</t>
  </si>
  <si>
    <t>Michal Štaffen</t>
  </si>
  <si>
    <t>Pavol Kadlec</t>
  </si>
  <si>
    <t>Peter Bedri</t>
  </si>
  <si>
    <t>Andrej Šagát</t>
  </si>
  <si>
    <t>Milan Majer</t>
  </si>
  <si>
    <t>Juraj Líška</t>
  </si>
  <si>
    <t>Ján Fuňák</t>
  </si>
  <si>
    <t>Marián Dubový</t>
  </si>
  <si>
    <t>Rudolf Golec</t>
  </si>
  <si>
    <t>Ver. Hromňáková</t>
  </si>
  <si>
    <t>Jana Vaňová</t>
  </si>
  <si>
    <t>Milan Marček</t>
  </si>
  <si>
    <t>Viktor Blaho</t>
  </si>
  <si>
    <t>Richard Hatala</t>
  </si>
  <si>
    <t>Lukáš Nekoranec</t>
  </si>
  <si>
    <t>Miroslav Mikáč</t>
  </si>
  <si>
    <t>Vladimír Chaľ</t>
  </si>
  <si>
    <t>Michal Zošiak</t>
  </si>
  <si>
    <t>Dušan Púček</t>
  </si>
  <si>
    <t>Ver.Hromňáková</t>
  </si>
  <si>
    <t>Tomáš Jenčo</t>
  </si>
  <si>
    <t>Peter Baláži</t>
  </si>
  <si>
    <t>Marián Mihok</t>
  </si>
  <si>
    <t>Lukáš Berák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</si>
</sst>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4" fontId="29" fillId="7" borderId="37" xfId="0" applyNumberFormat="1" applyFont="1" applyFill="1" applyBorder="1" applyAlignment="1">
      <alignment horizontal="center" vertical="center" wrapText="1"/>
    </xf>
    <xf numFmtId="174" fontId="29" fillId="7" borderId="38" xfId="0" applyNumberFormat="1" applyFont="1" applyFill="1" applyBorder="1" applyAlignment="1">
      <alignment horizontal="center" vertical="center" wrapText="1"/>
    </xf>
    <xf numFmtId="174" fontId="29" fillId="7" borderId="39" xfId="0" applyNumberFormat="1" applyFont="1" applyFill="1" applyBorder="1" applyAlignment="1">
      <alignment horizontal="center" vertical="center" wrapText="1"/>
    </xf>
    <xf numFmtId="0" fontId="28" fillId="10" borderId="40" xfId="0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41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25" borderId="51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30" fillId="26" borderId="47" xfId="0" applyFont="1" applyFill="1" applyBorder="1" applyAlignment="1">
      <alignment horizontal="center" vertical="center" wrapText="1"/>
    </xf>
    <xf numFmtId="0" fontId="21" fillId="27" borderId="55" xfId="0" applyFont="1" applyFill="1" applyBorder="1" applyAlignment="1">
      <alignment horizontal="center" vertical="center"/>
    </xf>
    <xf numFmtId="0" fontId="21" fillId="28" borderId="51" xfId="0" applyFont="1" applyFill="1" applyBorder="1" applyAlignment="1">
      <alignment horizontal="center" vertical="center"/>
    </xf>
    <xf numFmtId="0" fontId="21" fillId="28" borderId="54" xfId="0" applyFont="1" applyFill="1" applyBorder="1" applyAlignment="1">
      <alignment horizontal="center" vertical="center"/>
    </xf>
    <xf numFmtId="174" fontId="21" fillId="0" borderId="54" xfId="0" applyNumberFormat="1" applyFont="1" applyBorder="1" applyAlignment="1">
      <alignment horizontal="center" vertical="center" wrapText="1"/>
    </xf>
    <xf numFmtId="174" fontId="21" fillId="0" borderId="55" xfId="0" applyNumberFormat="1" applyFont="1" applyBorder="1" applyAlignment="1">
      <alignment horizontal="center" vertical="center" wrapText="1"/>
    </xf>
    <xf numFmtId="174" fontId="0" fillId="0" borderId="44" xfId="0" applyNumberFormat="1" applyFont="1" applyBorder="1" applyAlignment="1">
      <alignment horizontal="center" vertical="center" wrapText="1"/>
    </xf>
    <xf numFmtId="174" fontId="0" fillId="0" borderId="45" xfId="0" applyNumberFormat="1" applyFont="1" applyBorder="1" applyAlignment="1">
      <alignment horizontal="center" vertical="center" wrapText="1"/>
    </xf>
    <xf numFmtId="174" fontId="21" fillId="0" borderId="34" xfId="0" applyNumberFormat="1" applyFont="1" applyFill="1" applyBorder="1" applyAlignment="1">
      <alignment horizontal="center" vertical="center"/>
    </xf>
    <xf numFmtId="174" fontId="21" fillId="0" borderId="56" xfId="0" applyNumberFormat="1" applyFont="1" applyFill="1" applyBorder="1" applyAlignment="1">
      <alignment horizontal="center" vertical="center"/>
    </xf>
    <xf numFmtId="174" fontId="21" fillId="0" borderId="57" xfId="0" applyNumberFormat="1" applyFont="1" applyFill="1" applyBorder="1" applyAlignment="1">
      <alignment horizontal="center" vertical="center"/>
    </xf>
    <xf numFmtId="174" fontId="21" fillId="29" borderId="40" xfId="0" applyNumberFormat="1" applyFont="1" applyFill="1" applyBorder="1" applyAlignment="1">
      <alignment horizontal="center" vertical="center" wrapText="1"/>
    </xf>
    <xf numFmtId="174" fontId="21" fillId="29" borderId="41" xfId="0" applyNumberFormat="1" applyFont="1" applyFill="1" applyBorder="1" applyAlignment="1">
      <alignment horizontal="center" vertical="center" wrapText="1"/>
    </xf>
    <xf numFmtId="174" fontId="21" fillId="29" borderId="4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/>
    </xf>
    <xf numFmtId="1" fontId="21" fillId="0" borderId="31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74" fontId="21" fillId="0" borderId="54" xfId="0" applyNumberFormat="1" applyFont="1" applyFill="1" applyBorder="1" applyAlignment="1">
      <alignment horizontal="center" vertical="center" wrapText="1"/>
    </xf>
    <xf numFmtId="174" fontId="21" fillId="0" borderId="55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49" xfId="0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Fill="1" applyBorder="1" applyAlignment="1">
      <alignment horizontal="center" vertical="center" wrapText="1"/>
    </xf>
    <xf numFmtId="174" fontId="21" fillId="0" borderId="35" xfId="0" applyNumberFormat="1" applyFont="1" applyFill="1" applyBorder="1" applyAlignment="1">
      <alignment horizontal="center" vertical="center"/>
    </xf>
    <xf numFmtId="174" fontId="21" fillId="0" borderId="36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0" fillId="6" borderId="63" xfId="0" applyFont="1" applyFill="1" applyBorder="1" applyAlignment="1">
      <alignment horizontal="center" vertical="center" wrapText="1"/>
    </xf>
    <xf numFmtId="0" fontId="0" fillId="6" borderId="64" xfId="0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1" fontId="21" fillId="29" borderId="67" xfId="0" applyNumberFormat="1" applyFont="1" applyFill="1" applyBorder="1" applyAlignment="1">
      <alignment horizontal="center" vertical="center" wrapText="1"/>
    </xf>
    <xf numFmtId="1" fontId="21" fillId="29" borderId="68" xfId="0" applyNumberFormat="1" applyFont="1" applyFill="1" applyBorder="1" applyAlignment="1">
      <alignment horizontal="center" vertical="center" wrapText="1"/>
    </xf>
    <xf numFmtId="1" fontId="21" fillId="29" borderId="69" xfId="0" applyNumberFormat="1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19" fillId="25" borderId="41" xfId="0" applyFont="1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 wrapText="1"/>
    </xf>
    <xf numFmtId="0" fontId="21" fillId="28" borderId="55" xfId="0" applyFont="1" applyFill="1" applyBorder="1" applyAlignment="1">
      <alignment horizontal="center" vertical="center"/>
    </xf>
    <xf numFmtId="0" fontId="19" fillId="28" borderId="40" xfId="0" applyFont="1" applyFill="1" applyBorder="1" applyAlignment="1">
      <alignment horizontal="center" vertical="center" wrapText="1"/>
    </xf>
    <xf numFmtId="0" fontId="19" fillId="28" borderId="41" xfId="0" applyFont="1" applyFill="1" applyBorder="1" applyAlignment="1">
      <alignment horizontal="center" vertical="center" wrapText="1"/>
    </xf>
    <xf numFmtId="0" fontId="19" fillId="28" borderId="42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/>
    </xf>
    <xf numFmtId="0" fontId="21" fillId="25" borderId="45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30" borderId="43" xfId="0" applyFont="1" applyFill="1" applyBorder="1" applyAlignment="1">
      <alignment horizontal="center" vertical="center"/>
    </xf>
    <xf numFmtId="0" fontId="21" fillId="30" borderId="44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1" fillId="0" borderId="54" xfId="0" applyNumberFormat="1" applyFont="1" applyBorder="1" applyAlignment="1">
      <alignment horizontal="center" vertical="center" wrapText="1"/>
    </xf>
    <xf numFmtId="1" fontId="0" fillId="0" borderId="43" xfId="0" applyNumberFormat="1" applyFont="1" applyBorder="1" applyAlignment="1">
      <alignment horizontal="center" vertical="center" wrapText="1"/>
    </xf>
    <xf numFmtId="1" fontId="21" fillId="29" borderId="40" xfId="0" applyNumberFormat="1" applyFont="1" applyFill="1" applyBorder="1" applyAlignment="1">
      <alignment horizontal="center" vertical="center" wrapText="1"/>
    </xf>
    <xf numFmtId="1" fontId="21" fillId="29" borderId="41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/>
    </xf>
    <xf numFmtId="1" fontId="21" fillId="0" borderId="35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4" xfId="0" applyNumberFormat="1" applyFont="1" applyFill="1" applyBorder="1" applyAlignment="1">
      <alignment horizontal="center" vertical="center" wrapText="1"/>
    </xf>
    <xf numFmtId="1" fontId="21" fillId="0" borderId="70" xfId="0" applyNumberFormat="1" applyFont="1" applyFill="1" applyBorder="1" applyAlignment="1">
      <alignment horizontal="center" vertical="center"/>
    </xf>
    <xf numFmtId="1" fontId="21" fillId="0" borderId="56" xfId="0" applyNumberFormat="1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 wrapText="1"/>
    </xf>
    <xf numFmtId="0" fontId="21" fillId="6" borderId="71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72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8" fillId="10" borderId="72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9" fillId="4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9" fillId="4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31" fillId="4" borderId="72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0" fillId="4" borderId="7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204862\Documents\Moje\C\Ryby\2020\2.liga%20LRU%20pr&#237;vla&#269;%202020%20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20</v>
          </cell>
          <cell r="N5">
            <v>31</v>
          </cell>
          <cell r="O5">
            <v>31</v>
          </cell>
        </row>
        <row r="6">
          <cell r="M6">
            <v>27.5</v>
          </cell>
          <cell r="N6">
            <v>33</v>
          </cell>
          <cell r="O6">
            <v>33</v>
          </cell>
        </row>
        <row r="7">
          <cell r="M7">
            <v>32.5</v>
          </cell>
          <cell r="N7">
            <v>37</v>
          </cell>
          <cell r="O7">
            <v>37</v>
          </cell>
        </row>
        <row r="8">
          <cell r="M8">
            <v>48.5</v>
          </cell>
          <cell r="N8">
            <v>9</v>
          </cell>
          <cell r="O8">
            <v>9</v>
          </cell>
        </row>
        <row r="9">
          <cell r="M9">
            <v>36.5</v>
          </cell>
          <cell r="N9">
            <v>25</v>
          </cell>
          <cell r="O9">
            <v>25</v>
          </cell>
        </row>
        <row r="10">
          <cell r="M10">
            <v>31</v>
          </cell>
          <cell r="N10">
            <v>32</v>
          </cell>
          <cell r="O10">
            <v>32</v>
          </cell>
        </row>
        <row r="11">
          <cell r="M11">
            <v>34</v>
          </cell>
          <cell r="N11">
            <v>28</v>
          </cell>
          <cell r="O11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62" t="s">
        <v>51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60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6</v>
      </c>
      <c r="C4" s="15">
        <v>3</v>
      </c>
      <c r="D4" s="16" t="s">
        <v>73</v>
      </c>
      <c r="E4" s="115" t="s">
        <v>63</v>
      </c>
      <c r="F4" s="123"/>
      <c r="G4" s="151">
        <v>4</v>
      </c>
      <c r="H4" s="99">
        <v>4</v>
      </c>
      <c r="I4" s="44">
        <f>COUNTIF(G$4:G$15,"&lt;"&amp;G4)*ROWS(G$4:G$15)+COUNTIF(H$4:H$15,"&lt;"&amp;H4)</f>
        <v>117</v>
      </c>
      <c r="J4" s="47">
        <f>IF(COUNTIF(I$4:I$15,I4)&gt;1,RANK(I4,I$4:I$15,0)+(COUNT(I$4:I$15)+1-RANK(I4,I$4:I$15,0)-RANK(I4,I$4:I$15,1))/2,RANK(I4,I$4:I$15,0)+(COUNT(I$4:I$15)+1-RANK(I4,I$4:I$15,0)-RANK(I4,I$4:I$15,1)))</f>
        <v>3</v>
      </c>
      <c r="K4" s="151">
        <v>2</v>
      </c>
      <c r="L4" s="99">
        <v>2</v>
      </c>
      <c r="M4" s="44">
        <f>COUNTIF(K$4:K$15,"&lt;"&amp;K4)*ROWS(K$4:K$15)+COUNTIF(L$4:L$15,"&lt;"&amp;L4)</f>
        <v>78</v>
      </c>
      <c r="N4" s="47">
        <f>IF(COUNTIF(M$4:M$15,M4)&gt;1,RANK(M4,M$4:M$15,0)+(COUNT(M$4:M$15)+1-RANK(M4,M$4:M$15,0)-RANK(M4,M$4:M$15,1))/2,RANK(M4,M$4:M$15,0)+(COUNT(M$4:M$15)+1-RANK(M4,M$4:M$15,0)-RANK(M4,M$4:M$15,1)))</f>
        <v>5</v>
      </c>
      <c r="O4" s="41">
        <f>SUM(J4,N4)</f>
        <v>8</v>
      </c>
      <c r="P4" s="153">
        <f aca="true" t="shared" si="0" ref="P4:P15">SUM(K4,G4)</f>
        <v>6</v>
      </c>
      <c r="Q4" s="27">
        <f aca="true" t="shared" si="1" ref="Q4:Q15">SUM(L4,H4)</f>
        <v>6</v>
      </c>
      <c r="R4" s="29">
        <f>(COUNTIF(O$4:O$15,"&gt;"&amp;O4)*ROWS(O$4:O$14)+COUNTIF(P$4:P$15,"&lt;"&amp;P4))*ROWS(O$4:O$15)+COUNTIF(Q$4:Q$15,"&lt;"&amp;Q4)</f>
        <v>1028</v>
      </c>
      <c r="S4" s="35">
        <f>IF(COUNTIF(R$4:R$15,R4)&gt;1,RANK(R4,R$4:R$15,0)+(COUNT(R$4:R$15)+1-RANK(R4,R$4:R$15,0)-RANK(R4,R$4:R$15,1))/2,RANK(R4,R$4:R$15,0)+(COUNT(R$4:R$15)+1-RANK(R4,R$4:R$15,0)-RANK(R4,R$4:R$15,1)))</f>
        <v>5</v>
      </c>
      <c r="T4" s="33">
        <v>0</v>
      </c>
    </row>
    <row r="5" spans="2:20" ht="18">
      <c r="B5" s="17">
        <v>7</v>
      </c>
      <c r="C5" s="1">
        <v>4</v>
      </c>
      <c r="D5" s="74" t="s">
        <v>74</v>
      </c>
      <c r="E5" s="115" t="s">
        <v>59</v>
      </c>
      <c r="F5" s="124"/>
      <c r="G5" s="152">
        <v>2</v>
      </c>
      <c r="H5" s="95">
        <v>2</v>
      </c>
      <c r="I5" s="45">
        <f aca="true" t="shared" si="2" ref="I5:I15">COUNTIF(G$4:G$15,"&lt;"&amp;G5)*ROWS(G$4:G$15)+COUNTIF(H$4:H$15,"&lt;"&amp;H5)</f>
        <v>91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152">
        <v>3</v>
      </c>
      <c r="L5" s="95">
        <v>3</v>
      </c>
      <c r="M5" s="45">
        <f aca="true" t="shared" si="4" ref="M5:M15">COUNTIF(K$4:K$15,"&lt;"&amp;K5)*ROWS(K$4:K$15)+COUNTIF(L$4:L$15,"&lt;"&amp;L5)</f>
        <v>117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2.5</v>
      </c>
      <c r="O5" s="42">
        <f aca="true" t="shared" si="6" ref="O5:O15">SUM(J5,N5)</f>
        <v>7.5</v>
      </c>
      <c r="P5" s="150">
        <f t="shared" si="0"/>
        <v>5</v>
      </c>
      <c r="Q5" s="26">
        <f t="shared" si="1"/>
        <v>5</v>
      </c>
      <c r="R5" s="30">
        <f aca="true" t="shared" si="7" ref="R5:R15">(COUNTIF(O$4:O$15,"&gt;"&amp;O5)*ROWS(O$4:O$14)+COUNTIF(P$4:P$15,"&lt;"&amp;P5))*ROWS(O$4:O$15)+COUNTIF(Q$4:Q$15,"&lt;"&amp;Q5)</f>
        <v>1134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3">
        <v>0</v>
      </c>
    </row>
    <row r="6" spans="2:20" ht="18">
      <c r="B6" s="17">
        <v>1</v>
      </c>
      <c r="C6" s="1">
        <v>5</v>
      </c>
      <c r="D6" s="74" t="s">
        <v>75</v>
      </c>
      <c r="E6" s="115" t="s">
        <v>65</v>
      </c>
      <c r="F6" s="124"/>
      <c r="G6" s="152">
        <v>1</v>
      </c>
      <c r="H6" s="95">
        <v>1</v>
      </c>
      <c r="I6" s="45">
        <f t="shared" si="2"/>
        <v>65</v>
      </c>
      <c r="J6" s="48">
        <f t="shared" si="3"/>
        <v>6.5</v>
      </c>
      <c r="K6" s="152">
        <v>6</v>
      </c>
      <c r="L6" s="95">
        <v>6</v>
      </c>
      <c r="M6" s="45">
        <f t="shared" si="4"/>
        <v>143</v>
      </c>
      <c r="N6" s="48">
        <f t="shared" si="5"/>
        <v>1</v>
      </c>
      <c r="O6" s="42">
        <f t="shared" si="6"/>
        <v>7.5</v>
      </c>
      <c r="P6" s="150">
        <f t="shared" si="0"/>
        <v>7</v>
      </c>
      <c r="Q6" s="26">
        <f t="shared" si="1"/>
        <v>7</v>
      </c>
      <c r="R6" s="30">
        <f t="shared" si="7"/>
        <v>1173</v>
      </c>
      <c r="S6" s="36">
        <f t="shared" si="8"/>
        <v>3</v>
      </c>
      <c r="T6" s="33">
        <v>0</v>
      </c>
    </row>
    <row r="7" spans="2:20" ht="18">
      <c r="B7" s="17">
        <v>5</v>
      </c>
      <c r="C7" s="1">
        <v>2</v>
      </c>
      <c r="D7" s="74" t="s">
        <v>76</v>
      </c>
      <c r="E7" s="115" t="s">
        <v>66</v>
      </c>
      <c r="F7" s="124"/>
      <c r="G7" s="152">
        <v>5</v>
      </c>
      <c r="H7" s="95">
        <v>5</v>
      </c>
      <c r="I7" s="45">
        <f t="shared" si="2"/>
        <v>130</v>
      </c>
      <c r="J7" s="48">
        <f t="shared" si="3"/>
        <v>2</v>
      </c>
      <c r="K7" s="152">
        <v>3</v>
      </c>
      <c r="L7" s="95">
        <v>3</v>
      </c>
      <c r="M7" s="45">
        <f t="shared" si="4"/>
        <v>117</v>
      </c>
      <c r="N7" s="48">
        <f t="shared" si="5"/>
        <v>2.5</v>
      </c>
      <c r="O7" s="42">
        <f t="shared" si="6"/>
        <v>4.5</v>
      </c>
      <c r="P7" s="150">
        <f t="shared" si="0"/>
        <v>8</v>
      </c>
      <c r="Q7" s="26">
        <f t="shared" si="1"/>
        <v>8</v>
      </c>
      <c r="R7" s="30">
        <f t="shared" si="7"/>
        <v>1582</v>
      </c>
      <c r="S7" s="36">
        <f t="shared" si="8"/>
        <v>1</v>
      </c>
      <c r="T7" s="33">
        <v>0</v>
      </c>
    </row>
    <row r="8" spans="2:20" ht="18">
      <c r="B8" s="17">
        <v>2</v>
      </c>
      <c r="C8" s="1">
        <v>6</v>
      </c>
      <c r="D8" s="74" t="s">
        <v>77</v>
      </c>
      <c r="E8" s="115" t="s">
        <v>67</v>
      </c>
      <c r="F8" s="124"/>
      <c r="G8" s="152">
        <v>1</v>
      </c>
      <c r="H8" s="95">
        <v>1</v>
      </c>
      <c r="I8" s="45">
        <f t="shared" si="2"/>
        <v>65</v>
      </c>
      <c r="J8" s="48">
        <f t="shared" si="3"/>
        <v>6.5</v>
      </c>
      <c r="K8" s="152">
        <v>0</v>
      </c>
      <c r="L8" s="95">
        <v>0</v>
      </c>
      <c r="M8" s="45">
        <f t="shared" si="4"/>
        <v>65</v>
      </c>
      <c r="N8" s="48">
        <f t="shared" si="5"/>
        <v>7</v>
      </c>
      <c r="O8" s="42">
        <f t="shared" si="6"/>
        <v>13.5</v>
      </c>
      <c r="P8" s="150">
        <f t="shared" si="0"/>
        <v>1</v>
      </c>
      <c r="Q8" s="26">
        <f t="shared" si="1"/>
        <v>1</v>
      </c>
      <c r="R8" s="30">
        <f t="shared" si="7"/>
        <v>725</v>
      </c>
      <c r="S8" s="36">
        <f t="shared" si="8"/>
        <v>7</v>
      </c>
      <c r="T8" s="33">
        <v>0</v>
      </c>
    </row>
    <row r="9" spans="2:20" ht="18">
      <c r="B9" s="17">
        <v>3</v>
      </c>
      <c r="C9" s="1">
        <v>7</v>
      </c>
      <c r="D9" s="75" t="s">
        <v>78</v>
      </c>
      <c r="E9" s="115" t="s">
        <v>64</v>
      </c>
      <c r="F9" s="124"/>
      <c r="G9" s="152">
        <v>3</v>
      </c>
      <c r="H9" s="95">
        <v>3</v>
      </c>
      <c r="I9" s="45">
        <f t="shared" si="2"/>
        <v>104</v>
      </c>
      <c r="J9" s="48">
        <f t="shared" si="3"/>
        <v>4</v>
      </c>
      <c r="K9" s="152">
        <v>2</v>
      </c>
      <c r="L9" s="95">
        <v>2</v>
      </c>
      <c r="M9" s="45">
        <f t="shared" si="4"/>
        <v>78</v>
      </c>
      <c r="N9" s="48">
        <f t="shared" si="5"/>
        <v>5</v>
      </c>
      <c r="O9" s="42">
        <f t="shared" si="6"/>
        <v>9</v>
      </c>
      <c r="P9" s="150">
        <f t="shared" si="0"/>
        <v>5</v>
      </c>
      <c r="Q9" s="26">
        <f t="shared" si="1"/>
        <v>5</v>
      </c>
      <c r="R9" s="30">
        <f t="shared" si="7"/>
        <v>870</v>
      </c>
      <c r="S9" s="36">
        <f t="shared" si="8"/>
        <v>6</v>
      </c>
      <c r="T9" s="33">
        <v>0</v>
      </c>
    </row>
    <row r="10" spans="2:20" ht="18">
      <c r="B10" s="17">
        <v>4</v>
      </c>
      <c r="C10" s="1">
        <v>1</v>
      </c>
      <c r="D10" s="74" t="s">
        <v>79</v>
      </c>
      <c r="E10" s="115" t="s">
        <v>68</v>
      </c>
      <c r="F10" s="124"/>
      <c r="G10" s="152">
        <v>8</v>
      </c>
      <c r="H10" s="95">
        <v>8</v>
      </c>
      <c r="I10" s="45">
        <f t="shared" si="2"/>
        <v>143</v>
      </c>
      <c r="J10" s="48">
        <f t="shared" si="3"/>
        <v>1</v>
      </c>
      <c r="K10" s="152">
        <v>2</v>
      </c>
      <c r="L10" s="95">
        <v>2</v>
      </c>
      <c r="M10" s="45">
        <f t="shared" si="4"/>
        <v>78</v>
      </c>
      <c r="N10" s="48">
        <f t="shared" si="5"/>
        <v>5</v>
      </c>
      <c r="O10" s="42">
        <f t="shared" si="6"/>
        <v>6</v>
      </c>
      <c r="P10" s="150">
        <f t="shared" si="0"/>
        <v>10</v>
      </c>
      <c r="Q10" s="26">
        <f t="shared" si="1"/>
        <v>10</v>
      </c>
      <c r="R10" s="30">
        <f t="shared" si="7"/>
        <v>1463</v>
      </c>
      <c r="S10" s="36">
        <f t="shared" si="8"/>
        <v>2</v>
      </c>
      <c r="T10" s="33">
        <v>0</v>
      </c>
    </row>
    <row r="11" spans="2:20" ht="18" hidden="1">
      <c r="B11" s="17"/>
      <c r="C11" s="1"/>
      <c r="D11" s="74"/>
      <c r="E11" s="115"/>
      <c r="F11" s="124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2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74"/>
      <c r="E12" s="115"/>
      <c r="F12" s="124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2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74"/>
      <c r="E13" s="115"/>
      <c r="F13" s="124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2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7"/>
      <c r="E14" s="115"/>
      <c r="F14" s="124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2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76"/>
      <c r="E15" s="116"/>
      <c r="F15" s="125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28">
        <f t="shared" si="1"/>
        <v>-4</v>
      </c>
      <c r="R15" s="31">
        <f t="shared" si="7"/>
        <v>0</v>
      </c>
      <c r="S15" s="37">
        <f t="shared" si="8"/>
        <v>10</v>
      </c>
      <c r="T15" s="33">
        <v>0</v>
      </c>
    </row>
    <row r="16" spans="2:20" ht="12.75">
      <c r="B16" s="70"/>
      <c r="C16" s="70"/>
      <c r="D16" s="70"/>
      <c r="E16" s="70"/>
      <c r="F16" s="70"/>
      <c r="G16" s="70"/>
      <c r="H16" s="70"/>
      <c r="I16" s="70"/>
      <c r="J16" s="70">
        <f>SUM(J4:J15)</f>
        <v>78</v>
      </c>
      <c r="K16" s="70"/>
      <c r="L16" s="70"/>
      <c r="M16" s="70"/>
      <c r="N16" s="70">
        <f>SUM(N4:N15)</f>
        <v>78</v>
      </c>
      <c r="O16" s="70">
        <f>SUM(O4:O15)</f>
        <v>156</v>
      </c>
      <c r="P16" s="70"/>
      <c r="Q16" s="70"/>
      <c r="R16" s="70"/>
      <c r="S16" s="70"/>
      <c r="T16" s="7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S11" sqref="S1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71" t="s">
        <v>71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</row>
    <row r="3" spans="1:26" ht="16.5" customHeight="1" thickBot="1">
      <c r="A3" s="5"/>
      <c r="B3" s="179" t="s">
        <v>9</v>
      </c>
      <c r="C3" s="169" t="s">
        <v>2</v>
      </c>
      <c r="D3" s="176" t="s">
        <v>10</v>
      </c>
      <c r="E3" s="174"/>
      <c r="F3" s="188"/>
      <c r="G3" s="176" t="s">
        <v>11</v>
      </c>
      <c r="H3" s="174"/>
      <c r="I3" s="188"/>
      <c r="J3" s="176" t="s">
        <v>12</v>
      </c>
      <c r="K3" s="174"/>
      <c r="L3" s="188"/>
      <c r="M3" s="176" t="s">
        <v>13</v>
      </c>
      <c r="N3" s="174"/>
      <c r="O3" s="188"/>
      <c r="P3" s="181" t="s">
        <v>50</v>
      </c>
      <c r="Q3" s="183" t="s">
        <v>46</v>
      </c>
      <c r="R3" s="167" t="s">
        <v>14</v>
      </c>
      <c r="S3" s="169" t="s">
        <v>49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80"/>
      <c r="C4" s="178"/>
      <c r="D4" s="51" t="s">
        <v>15</v>
      </c>
      <c r="E4" s="50" t="s">
        <v>31</v>
      </c>
      <c r="F4" s="50" t="s">
        <v>32</v>
      </c>
      <c r="G4" s="53" t="s">
        <v>15</v>
      </c>
      <c r="H4" s="50" t="s">
        <v>31</v>
      </c>
      <c r="I4" s="52" t="s">
        <v>32</v>
      </c>
      <c r="J4" s="51" t="s">
        <v>15</v>
      </c>
      <c r="K4" s="50" t="s">
        <v>31</v>
      </c>
      <c r="L4" s="50" t="s">
        <v>32</v>
      </c>
      <c r="M4" s="53" t="s">
        <v>15</v>
      </c>
      <c r="N4" s="50" t="s">
        <v>31</v>
      </c>
      <c r="O4" s="50" t="s">
        <v>32</v>
      </c>
      <c r="P4" s="189"/>
      <c r="Q4" s="185"/>
      <c r="R4" s="186"/>
      <c r="S4" s="187"/>
      <c r="T4" s="4"/>
      <c r="U4" s="5"/>
      <c r="V4" s="4"/>
      <c r="W4" s="4"/>
      <c r="X4" s="5"/>
      <c r="Y4" s="5"/>
      <c r="Z4" s="5"/>
    </row>
    <row r="5" spans="1:26" ht="18" thickBot="1">
      <c r="A5" s="5"/>
      <c r="B5" s="54" t="s">
        <v>19</v>
      </c>
      <c r="C5" s="115" t="s">
        <v>63</v>
      </c>
      <c r="D5" s="82">
        <f>LOOKUP(Nedela_I_kolo_sekt_A!S4,Nedela_I_kolo_sekt_A!S4)</f>
        <v>3</v>
      </c>
      <c r="E5" s="97">
        <f>LOOKUP(Nedela_I_kolo_sekt_A!Q4,Nedela_I_kolo_sekt_A!Q4)</f>
        <v>7</v>
      </c>
      <c r="F5" s="88">
        <f>LOOKUP(Nedela_I_kolo_sekt_A!P4,Nedela_I_kolo_sekt_A!P4)</f>
        <v>7</v>
      </c>
      <c r="G5" s="82">
        <f>Nedela_I_kolo_sekt_B!S4</f>
        <v>5</v>
      </c>
      <c r="H5" s="97">
        <f>Nedela_I_kolo_sekt_B!Q4</f>
        <v>3</v>
      </c>
      <c r="I5" s="88">
        <f>Nedela_I_kolo_sekt_B!P4</f>
        <v>3</v>
      </c>
      <c r="J5" s="82">
        <f>Nedela_I_kolo_sekt_C!S4</f>
        <v>7</v>
      </c>
      <c r="K5" s="97">
        <f>Nedela_I_kolo_sekt_C!Q4</f>
        <v>2</v>
      </c>
      <c r="L5" s="88">
        <f>Nedela_I_kolo_sekt_C!P4</f>
        <v>2</v>
      </c>
      <c r="M5" s="82">
        <f>Nedela_I_kolo_sekt_D!S4</f>
        <v>1.5</v>
      </c>
      <c r="N5" s="97">
        <f>Nedela_I_kolo_sekt_D!Q4</f>
        <v>4</v>
      </c>
      <c r="O5" s="88">
        <f>Nedela_I_kolo_sekt_D!P4</f>
        <v>4</v>
      </c>
      <c r="P5" s="140">
        <f>SUM(D5,G5,J5,M5)</f>
        <v>16.5</v>
      </c>
      <c r="Q5" s="133">
        <f>SUM(E5,H5,K5,N5)</f>
        <v>16</v>
      </c>
      <c r="R5" s="91">
        <f>SUM(F5,I5,L5,O5)</f>
        <v>16</v>
      </c>
      <c r="S5" s="61">
        <v>5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55" t="s">
        <v>20</v>
      </c>
      <c r="C6" s="115" t="s">
        <v>59</v>
      </c>
      <c r="D6" s="83">
        <f>LOOKUP(Nedela_I_kolo_sekt_A!S5,Nedela_I_kolo_sekt_A!S5)</f>
        <v>1</v>
      </c>
      <c r="E6" s="105">
        <f>LOOKUP(Nedela_I_kolo_sekt_A!Q5,Nedela_I_kolo_sekt_A!Q5)</f>
        <v>10</v>
      </c>
      <c r="F6" s="113">
        <f>LOOKUP(Nedela_I_kolo_sekt_A!P5,Nedela_I_kolo_sekt_A!P5)</f>
        <v>10</v>
      </c>
      <c r="G6" s="83">
        <f>Nedela_I_kolo_sekt_B!S5</f>
        <v>3.5</v>
      </c>
      <c r="H6" s="105">
        <f>Nedela_I_kolo_sekt_B!Q5</f>
        <v>3</v>
      </c>
      <c r="I6" s="113">
        <f>Nedela_I_kolo_sekt_B!P5</f>
        <v>3</v>
      </c>
      <c r="J6" s="83">
        <f>Nedela_I_kolo_sekt_C!S5</f>
        <v>1</v>
      </c>
      <c r="K6" s="105">
        <f>Nedela_I_kolo_sekt_C!Q5</f>
        <v>14</v>
      </c>
      <c r="L6" s="113">
        <f>Nedela_I_kolo_sekt_C!P5</f>
        <v>14</v>
      </c>
      <c r="M6" s="83">
        <f>Nedela_I_kolo_sekt_D!S5</f>
        <v>7</v>
      </c>
      <c r="N6" s="105">
        <f>Nedela_I_kolo_sekt_D!Q5</f>
        <v>1</v>
      </c>
      <c r="O6" s="113">
        <f>Nedela_I_kolo_sekt_D!P5</f>
        <v>1</v>
      </c>
      <c r="P6" s="141">
        <f aca="true" t="shared" si="0" ref="P6:P16">SUM(D6,G6,J6,M6)</f>
        <v>12.5</v>
      </c>
      <c r="Q6" s="134">
        <f aca="true" t="shared" si="1" ref="Q6:R16">SUM(E6,H6,K6,N6)</f>
        <v>28</v>
      </c>
      <c r="R6" s="92">
        <f t="shared" si="1"/>
        <v>28</v>
      </c>
      <c r="S6" s="65">
        <v>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55" t="s">
        <v>21</v>
      </c>
      <c r="C7" s="115" t="s">
        <v>65</v>
      </c>
      <c r="D7" s="83">
        <f>LOOKUP(Nedela_I_kolo_sekt_A!S6,Nedela_I_kolo_sekt_A!S6)</f>
        <v>4</v>
      </c>
      <c r="E7" s="105">
        <f>LOOKUP(Nedela_I_kolo_sekt_A!Q6,Nedela_I_kolo_sekt_A!Q6)</f>
        <v>3</v>
      </c>
      <c r="F7" s="113">
        <f>LOOKUP(Nedela_I_kolo_sekt_A!P6,Nedela_I_kolo_sekt_A!P6)</f>
        <v>3</v>
      </c>
      <c r="G7" s="83">
        <f>Nedela_I_kolo_sekt_B!S6</f>
        <v>2</v>
      </c>
      <c r="H7" s="105">
        <f>Nedela_I_kolo_sekt_B!Q6</f>
        <v>4</v>
      </c>
      <c r="I7" s="113">
        <f>Nedela_I_kolo_sekt_B!P6</f>
        <v>4</v>
      </c>
      <c r="J7" s="83">
        <f>Nedela_I_kolo_sekt_C!S6</f>
        <v>2</v>
      </c>
      <c r="K7" s="105">
        <f>Nedela_I_kolo_sekt_C!Q6</f>
        <v>12</v>
      </c>
      <c r="L7" s="113">
        <f>Nedela_I_kolo_sekt_C!P6</f>
        <v>12</v>
      </c>
      <c r="M7" s="83">
        <f>Nedela_I_kolo_sekt_D!S6</f>
        <v>3.5</v>
      </c>
      <c r="N7" s="105">
        <f>Nedela_I_kolo_sekt_D!Q6</f>
        <v>3</v>
      </c>
      <c r="O7" s="113">
        <f>Nedela_I_kolo_sekt_D!P6</f>
        <v>3</v>
      </c>
      <c r="P7" s="141">
        <f t="shared" si="0"/>
        <v>11.5</v>
      </c>
      <c r="Q7" s="134">
        <f t="shared" si="1"/>
        <v>22</v>
      </c>
      <c r="R7" s="92">
        <f t="shared" si="1"/>
        <v>22</v>
      </c>
      <c r="S7" s="65">
        <v>1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55" t="s">
        <v>22</v>
      </c>
      <c r="C8" s="115" t="s">
        <v>66</v>
      </c>
      <c r="D8" s="83">
        <f>LOOKUP(Nedela_I_kolo_sekt_A!S7,Nedela_I_kolo_sekt_A!S7)</f>
        <v>5</v>
      </c>
      <c r="E8" s="105">
        <f>LOOKUP(Nedela_I_kolo_sekt_A!Q7,Nedela_I_kolo_sekt_A!Q7)</f>
        <v>3</v>
      </c>
      <c r="F8" s="113">
        <f>LOOKUP(Nedela_I_kolo_sekt_A!P7,Nedela_I_kolo_sekt_A!P7)</f>
        <v>3</v>
      </c>
      <c r="G8" s="83">
        <f>Nedela_I_kolo_sekt_B!S7</f>
        <v>3.5</v>
      </c>
      <c r="H8" s="105">
        <f>Nedela_I_kolo_sekt_B!Q7</f>
        <v>3</v>
      </c>
      <c r="I8" s="113">
        <f>Nedela_I_kolo_sekt_B!P7</f>
        <v>3</v>
      </c>
      <c r="J8" s="83">
        <f>Nedela_I_kolo_sekt_C!S7</f>
        <v>3</v>
      </c>
      <c r="K8" s="105">
        <f>Nedela_I_kolo_sekt_C!Q7</f>
        <v>9</v>
      </c>
      <c r="L8" s="113">
        <f>Nedela_I_kolo_sekt_C!P7</f>
        <v>9</v>
      </c>
      <c r="M8" s="83">
        <f>Nedela_I_kolo_sekt_D!S7</f>
        <v>3.5</v>
      </c>
      <c r="N8" s="105">
        <f>Nedela_I_kolo_sekt_D!Q7</f>
        <v>3</v>
      </c>
      <c r="O8" s="113">
        <f>Nedela_I_kolo_sekt_D!P7</f>
        <v>3</v>
      </c>
      <c r="P8" s="141">
        <f t="shared" si="0"/>
        <v>15</v>
      </c>
      <c r="Q8" s="134">
        <f t="shared" si="1"/>
        <v>18</v>
      </c>
      <c r="R8" s="92">
        <f t="shared" si="1"/>
        <v>18</v>
      </c>
      <c r="S8" s="65">
        <v>3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55" t="s">
        <v>23</v>
      </c>
      <c r="C9" s="115" t="s">
        <v>67</v>
      </c>
      <c r="D9" s="83">
        <f>LOOKUP(Nedela_I_kolo_sekt_A!S8,Nedela_I_kolo_sekt_A!S8)</f>
        <v>6.5</v>
      </c>
      <c r="E9" s="105">
        <f>LOOKUP(Nedela_I_kolo_sekt_A!Q8,Nedela_I_kolo_sekt_A!Q8)</f>
        <v>1</v>
      </c>
      <c r="F9" s="113">
        <f>LOOKUP(Nedela_I_kolo_sekt_A!P8,Nedela_I_kolo_sekt_A!P8)</f>
        <v>1</v>
      </c>
      <c r="G9" s="83">
        <f>Nedela_I_kolo_sekt_B!S8</f>
        <v>1</v>
      </c>
      <c r="H9" s="105">
        <f>Nedela_I_kolo_sekt_B!Q8</f>
        <v>5</v>
      </c>
      <c r="I9" s="113">
        <f>Nedela_I_kolo_sekt_B!P8</f>
        <v>5</v>
      </c>
      <c r="J9" s="83">
        <f>Nedela_I_kolo_sekt_C!S8</f>
        <v>4</v>
      </c>
      <c r="K9" s="105">
        <f>Nedela_I_kolo_sekt_C!Q8</f>
        <v>8</v>
      </c>
      <c r="L9" s="113">
        <f>Nedela_I_kolo_sekt_C!P8</f>
        <v>8</v>
      </c>
      <c r="M9" s="83">
        <f>Nedela_I_kolo_sekt_D!S8</f>
        <v>6</v>
      </c>
      <c r="N9" s="105">
        <f>Nedela_I_kolo_sekt_D!Q8</f>
        <v>2</v>
      </c>
      <c r="O9" s="113">
        <f>Nedela_I_kolo_sekt_D!P8</f>
        <v>2</v>
      </c>
      <c r="P9" s="141">
        <f t="shared" si="0"/>
        <v>17.5</v>
      </c>
      <c r="Q9" s="134">
        <f t="shared" si="1"/>
        <v>16</v>
      </c>
      <c r="R9" s="92">
        <f t="shared" si="1"/>
        <v>16</v>
      </c>
      <c r="S9" s="65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55" t="s">
        <v>24</v>
      </c>
      <c r="C10" s="115" t="s">
        <v>64</v>
      </c>
      <c r="D10" s="83">
        <f>LOOKUP(Nedela_I_kolo_sekt_A!S9,Nedela_I_kolo_sekt_A!S9)</f>
        <v>6.5</v>
      </c>
      <c r="E10" s="105">
        <f>LOOKUP(Nedela_I_kolo_sekt_A!Q9,Nedela_I_kolo_sekt_A!Q9)</f>
        <v>1</v>
      </c>
      <c r="F10" s="113">
        <f>LOOKUP(Nedela_I_kolo_sekt_A!P9,Nedela_I_kolo_sekt_A!P9)</f>
        <v>1</v>
      </c>
      <c r="G10" s="83">
        <f>Nedela_I_kolo_sekt_B!S9</f>
        <v>6.5</v>
      </c>
      <c r="H10" s="105">
        <f>Nedela_I_kolo_sekt_B!Q9</f>
        <v>2</v>
      </c>
      <c r="I10" s="113">
        <f>Nedela_I_kolo_sekt_B!P9</f>
        <v>2</v>
      </c>
      <c r="J10" s="83">
        <f>Nedela_I_kolo_sekt_C!S9</f>
        <v>5</v>
      </c>
      <c r="K10" s="105">
        <f>Nedela_I_kolo_sekt_C!Q9</f>
        <v>7</v>
      </c>
      <c r="L10" s="113">
        <f>Nedela_I_kolo_sekt_C!P9</f>
        <v>7</v>
      </c>
      <c r="M10" s="83">
        <f>Nedela_I_kolo_sekt_D!S9</f>
        <v>5</v>
      </c>
      <c r="N10" s="105">
        <f>Nedela_I_kolo_sekt_D!Q9</f>
        <v>3</v>
      </c>
      <c r="O10" s="113">
        <f>Nedela_I_kolo_sekt_D!P9</f>
        <v>3</v>
      </c>
      <c r="P10" s="141">
        <f t="shared" si="0"/>
        <v>23</v>
      </c>
      <c r="Q10" s="134">
        <f t="shared" si="1"/>
        <v>13</v>
      </c>
      <c r="R10" s="92">
        <f t="shared" si="1"/>
        <v>13</v>
      </c>
      <c r="S10" s="65">
        <v>7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55" t="s">
        <v>25</v>
      </c>
      <c r="C11" s="115" t="s">
        <v>68</v>
      </c>
      <c r="D11" s="83">
        <f>LOOKUP(Nedela_I_kolo_sekt_A!S10,Nedela_I_kolo_sekt_A!S10)</f>
        <v>2</v>
      </c>
      <c r="E11" s="105">
        <f>LOOKUP(Nedela_I_kolo_sekt_A!Q10,Nedela_I_kolo_sekt_A!Q10)</f>
        <v>7</v>
      </c>
      <c r="F11" s="113">
        <f>LOOKUP(Nedela_I_kolo_sekt_A!P10,Nedela_I_kolo_sekt_A!P10)</f>
        <v>7</v>
      </c>
      <c r="G11" s="83">
        <f>Nedela_I_kolo_sekt_B!S10</f>
        <v>6.5</v>
      </c>
      <c r="H11" s="105">
        <f>Nedela_I_kolo_sekt_B!Q10</f>
        <v>2</v>
      </c>
      <c r="I11" s="113">
        <f>Nedela_I_kolo_sekt_B!P10</f>
        <v>2</v>
      </c>
      <c r="J11" s="83">
        <f>Nedela_I_kolo_sekt_C!S10</f>
        <v>6</v>
      </c>
      <c r="K11" s="105">
        <f>Nedela_I_kolo_sekt_C!Q10</f>
        <v>5</v>
      </c>
      <c r="L11" s="113">
        <f>Nedela_I_kolo_sekt_C!P10</f>
        <v>5</v>
      </c>
      <c r="M11" s="83">
        <f>Nedela_I_kolo_sekt_D!S10</f>
        <v>1.5</v>
      </c>
      <c r="N11" s="105">
        <f>Nedela_I_kolo_sekt_D!Q10</f>
        <v>4</v>
      </c>
      <c r="O11" s="113">
        <f>Nedela_I_kolo_sekt_D!P10</f>
        <v>4</v>
      </c>
      <c r="P11" s="141">
        <f t="shared" si="0"/>
        <v>16</v>
      </c>
      <c r="Q11" s="134">
        <f t="shared" si="1"/>
        <v>18</v>
      </c>
      <c r="R11" s="92">
        <f t="shared" si="1"/>
        <v>18</v>
      </c>
      <c r="S11" s="65">
        <v>4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55" t="s">
        <v>26</v>
      </c>
      <c r="C12" s="115"/>
      <c r="D12" s="83">
        <f>LOOKUP(Nedela_I_kolo_sekt_A!S11,Nedela_I_kolo_sekt_A!S11)</f>
        <v>10</v>
      </c>
      <c r="E12" s="105">
        <f>LOOKUP(Nedela_I_kolo_sekt_A!Q11,Nedela_I_kolo_sekt_A!Q11)</f>
        <v>-4</v>
      </c>
      <c r="F12" s="113">
        <f>LOOKUP(Nedela_I_kolo_sekt_A!P11,Nedela_I_kolo_sekt_A!P11)</f>
        <v>-4</v>
      </c>
      <c r="G12" s="83">
        <f>Nedela_I_kolo_sekt_B!S11</f>
        <v>10</v>
      </c>
      <c r="H12" s="105">
        <f>Nedela_I_kolo_sekt_B!Q11</f>
        <v>-4</v>
      </c>
      <c r="I12" s="113">
        <f>Nedela_I_kolo_sekt_B!P11</f>
        <v>-4</v>
      </c>
      <c r="J12" s="83">
        <f>Nedela_I_kolo_sekt_C!S11</f>
        <v>10</v>
      </c>
      <c r="K12" s="105">
        <f>Nedela_I_kolo_sekt_C!Q11</f>
        <v>-4</v>
      </c>
      <c r="L12" s="113">
        <f>Nedela_I_kolo_sekt_C!P11</f>
        <v>-4</v>
      </c>
      <c r="M12" s="83">
        <f>Nedela_I_kolo_sekt_D!S11</f>
        <v>10</v>
      </c>
      <c r="N12" s="105">
        <f>Nedela_I_kolo_sekt_D!Q11</f>
        <v>-4</v>
      </c>
      <c r="O12" s="113">
        <f>Nedela_I_kolo_sekt_D!P11</f>
        <v>-4</v>
      </c>
      <c r="P12" s="141">
        <f t="shared" si="0"/>
        <v>40</v>
      </c>
      <c r="Q12" s="134">
        <f t="shared" si="1"/>
        <v>-16</v>
      </c>
      <c r="R12" s="92">
        <f t="shared" si="1"/>
        <v>-16</v>
      </c>
      <c r="S12" s="65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55" t="s">
        <v>27</v>
      </c>
      <c r="C13" s="115"/>
      <c r="D13" s="83">
        <f>LOOKUP(Nedela_I_kolo_sekt_A!S12,Nedela_I_kolo_sekt_A!S12)</f>
        <v>10</v>
      </c>
      <c r="E13" s="105">
        <f>LOOKUP(Nedela_I_kolo_sekt_A!Q12,Nedela_I_kolo_sekt_A!Q12)</f>
        <v>-4</v>
      </c>
      <c r="F13" s="113">
        <f>LOOKUP(Nedela_I_kolo_sekt_A!P12,Nedela_I_kolo_sekt_A!P12)</f>
        <v>-4</v>
      </c>
      <c r="G13" s="83">
        <f>Nedela_I_kolo_sekt_B!S12</f>
        <v>10</v>
      </c>
      <c r="H13" s="105">
        <f>Nedela_I_kolo_sekt_B!Q12</f>
        <v>-4</v>
      </c>
      <c r="I13" s="113">
        <f>Nedela_I_kolo_sekt_B!P12</f>
        <v>-4</v>
      </c>
      <c r="J13" s="83">
        <f>Nedela_I_kolo_sekt_C!S12</f>
        <v>10</v>
      </c>
      <c r="K13" s="105">
        <f>Nedela_I_kolo_sekt_C!Q12</f>
        <v>-4</v>
      </c>
      <c r="L13" s="113">
        <f>Nedela_I_kolo_sekt_C!P12</f>
        <v>-4</v>
      </c>
      <c r="M13" s="83">
        <f>Nedela_I_kolo_sekt_D!S12</f>
        <v>10</v>
      </c>
      <c r="N13" s="105">
        <f>Nedela_I_kolo_sekt_D!Q12</f>
        <v>-4</v>
      </c>
      <c r="O13" s="113">
        <f>Nedela_I_kolo_sekt_D!P12</f>
        <v>-4</v>
      </c>
      <c r="P13" s="141">
        <f t="shared" si="0"/>
        <v>40</v>
      </c>
      <c r="Q13" s="134">
        <f t="shared" si="1"/>
        <v>-16</v>
      </c>
      <c r="R13" s="92">
        <f t="shared" si="1"/>
        <v>-16</v>
      </c>
      <c r="S13" s="65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55" t="s">
        <v>28</v>
      </c>
      <c r="C14" s="115"/>
      <c r="D14" s="83">
        <f>LOOKUP(Nedela_I_kolo_sekt_A!S13,Nedela_I_kolo_sekt_A!S13)</f>
        <v>10</v>
      </c>
      <c r="E14" s="105">
        <f>LOOKUP(Nedela_I_kolo_sekt_A!Q13,Nedela_I_kolo_sekt_A!Q13)</f>
        <v>-4</v>
      </c>
      <c r="F14" s="113">
        <f>LOOKUP(Nedela_I_kolo_sekt_A!P13,Nedela_I_kolo_sekt_A!P13)</f>
        <v>-4</v>
      </c>
      <c r="G14" s="83">
        <f>Nedela_I_kolo_sekt_B!S13</f>
        <v>10</v>
      </c>
      <c r="H14" s="105">
        <f>Nedela_I_kolo_sekt_B!Q13</f>
        <v>-4</v>
      </c>
      <c r="I14" s="113">
        <f>Nedela_I_kolo_sekt_B!P13</f>
        <v>-4</v>
      </c>
      <c r="J14" s="83">
        <f>Nedela_I_kolo_sekt_C!S13</f>
        <v>10</v>
      </c>
      <c r="K14" s="105">
        <f>Nedela_I_kolo_sekt_C!Q13</f>
        <v>-4</v>
      </c>
      <c r="L14" s="113">
        <f>Nedela_I_kolo_sekt_C!P13</f>
        <v>-4</v>
      </c>
      <c r="M14" s="83">
        <f>Nedela_I_kolo_sekt_D!S13</f>
        <v>10</v>
      </c>
      <c r="N14" s="105">
        <f>Nedela_I_kolo_sekt_D!Q13</f>
        <v>-4</v>
      </c>
      <c r="O14" s="113">
        <f>Nedela_I_kolo_sekt_D!P13</f>
        <v>-4</v>
      </c>
      <c r="P14" s="141">
        <f t="shared" si="0"/>
        <v>40</v>
      </c>
      <c r="Q14" s="134">
        <f t="shared" si="1"/>
        <v>-16</v>
      </c>
      <c r="R14" s="92">
        <f t="shared" si="1"/>
        <v>-16</v>
      </c>
      <c r="S14" s="65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5" t="s">
        <v>29</v>
      </c>
      <c r="C15" s="115"/>
      <c r="D15" s="83">
        <f>LOOKUP(Nedela_I_kolo_sekt_A!S14,Nedela_I_kolo_sekt_A!S14)</f>
        <v>10</v>
      </c>
      <c r="E15" s="105">
        <f>LOOKUP(Nedela_I_kolo_sekt_A!Q14,Nedela_I_kolo_sekt_A!Q14)</f>
        <v>-4</v>
      </c>
      <c r="F15" s="113">
        <f>LOOKUP(Nedela_I_kolo_sekt_A!P14,Nedela_I_kolo_sekt_A!P14)</f>
        <v>-4</v>
      </c>
      <c r="G15" s="83">
        <f>Nedela_I_kolo_sekt_B!S14</f>
        <v>10</v>
      </c>
      <c r="H15" s="105">
        <f>Nedela_I_kolo_sekt_B!Q14</f>
        <v>-4</v>
      </c>
      <c r="I15" s="113">
        <f>Nedela_I_kolo_sekt_B!P14</f>
        <v>-4</v>
      </c>
      <c r="J15" s="83">
        <f>Nedela_I_kolo_sekt_C!S14</f>
        <v>10</v>
      </c>
      <c r="K15" s="105">
        <f>Nedela_I_kolo_sekt_C!Q14</f>
        <v>-4</v>
      </c>
      <c r="L15" s="113">
        <f>Nedela_I_kolo_sekt_C!P14</f>
        <v>-4</v>
      </c>
      <c r="M15" s="83">
        <f>Nedela_I_kolo_sekt_D!S14</f>
        <v>10</v>
      </c>
      <c r="N15" s="105">
        <f>Nedela_I_kolo_sekt_D!Q14</f>
        <v>-4</v>
      </c>
      <c r="O15" s="113">
        <f>Nedela_I_kolo_sekt_D!P14</f>
        <v>-4</v>
      </c>
      <c r="P15" s="141">
        <f t="shared" si="0"/>
        <v>40</v>
      </c>
      <c r="Q15" s="134">
        <f t="shared" si="1"/>
        <v>-16</v>
      </c>
      <c r="R15" s="92">
        <f t="shared" si="1"/>
        <v>-16</v>
      </c>
      <c r="S15" s="65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6" t="s">
        <v>30</v>
      </c>
      <c r="C16" s="116"/>
      <c r="D16" s="81">
        <f>LOOKUP(Nedela_I_kolo_sekt_A!S15,Nedela_I_kolo_sekt_A!S15)</f>
        <v>10</v>
      </c>
      <c r="E16" s="106">
        <f>LOOKUP(Nedela_I_kolo_sekt_A!Q15,Nedela_I_kolo_sekt_A!Q15)</f>
        <v>-4</v>
      </c>
      <c r="F16" s="114">
        <f>LOOKUP(Nedela_I_kolo_sekt_A!P15,Nedela_I_kolo_sekt_A!P15)</f>
        <v>-4</v>
      </c>
      <c r="G16" s="139">
        <f>Nedela_I_kolo_sekt_B!S15</f>
        <v>10</v>
      </c>
      <c r="H16" s="106">
        <f>Nedela_I_kolo_sekt_B!Q15</f>
        <v>-4</v>
      </c>
      <c r="I16" s="114">
        <f>Nedela_I_kolo_sekt_B!P15</f>
        <v>-4</v>
      </c>
      <c r="J16" s="139">
        <f>Nedela_I_kolo_sekt_C!S15</f>
        <v>10</v>
      </c>
      <c r="K16" s="106">
        <f>Nedela_I_kolo_sekt_C!Q15</f>
        <v>-4</v>
      </c>
      <c r="L16" s="114">
        <f>Nedela_I_kolo_sekt_C!P15</f>
        <v>-4</v>
      </c>
      <c r="M16" s="139">
        <f>Nedela_I_kolo_sekt_D!S15</f>
        <v>10</v>
      </c>
      <c r="N16" s="106">
        <f>Nedela_I_kolo_sekt_D!Q15</f>
        <v>-4</v>
      </c>
      <c r="O16" s="114">
        <f>Nedela_I_kolo_sekt_D!P15</f>
        <v>-4</v>
      </c>
      <c r="P16" s="142">
        <f t="shared" si="0"/>
        <v>40</v>
      </c>
      <c r="Q16" s="135">
        <f t="shared" si="1"/>
        <v>-16</v>
      </c>
      <c r="R16" s="93">
        <f t="shared" si="1"/>
        <v>-16</v>
      </c>
      <c r="S16" s="69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0"/>
      <c r="C17" s="71"/>
      <c r="D17" s="72">
        <f>SUM(D5:D16)</f>
        <v>78</v>
      </c>
      <c r="E17" s="72">
        <f aca="true" t="shared" si="2" ref="E17:P17">SUM(E5:E16)</f>
        <v>12</v>
      </c>
      <c r="F17" s="72">
        <f t="shared" si="2"/>
        <v>12</v>
      </c>
      <c r="G17" s="72">
        <f t="shared" si="2"/>
        <v>78</v>
      </c>
      <c r="H17" s="72">
        <f t="shared" si="2"/>
        <v>2</v>
      </c>
      <c r="I17" s="72">
        <f t="shared" si="2"/>
        <v>2</v>
      </c>
      <c r="J17" s="72">
        <f t="shared" si="2"/>
        <v>78</v>
      </c>
      <c r="K17" s="72">
        <f t="shared" si="2"/>
        <v>37</v>
      </c>
      <c r="L17" s="72">
        <f t="shared" si="2"/>
        <v>37</v>
      </c>
      <c r="M17" s="72">
        <f t="shared" si="2"/>
        <v>78</v>
      </c>
      <c r="N17" s="72">
        <f t="shared" si="2"/>
        <v>0</v>
      </c>
      <c r="O17" s="72">
        <f t="shared" si="2"/>
        <v>0</v>
      </c>
      <c r="P17" s="72">
        <f t="shared" si="2"/>
        <v>312</v>
      </c>
      <c r="Q17" s="71"/>
      <c r="R17" s="71"/>
      <c r="S17" s="7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2">
      <selection activeCell="P11" sqref="P11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71" t="s">
        <v>72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23" ht="16.5" customHeight="1" thickBot="1">
      <c r="A3" s="5"/>
      <c r="B3" s="179" t="s">
        <v>37</v>
      </c>
      <c r="C3" s="169" t="s">
        <v>2</v>
      </c>
      <c r="D3" s="174" t="s">
        <v>33</v>
      </c>
      <c r="E3" s="175"/>
      <c r="F3" s="175"/>
      <c r="G3" s="176" t="s">
        <v>34</v>
      </c>
      <c r="H3" s="175"/>
      <c r="I3" s="177"/>
      <c r="J3" s="174" t="s">
        <v>35</v>
      </c>
      <c r="K3" s="175"/>
      <c r="L3" s="175"/>
      <c r="M3" s="181" t="s">
        <v>36</v>
      </c>
      <c r="N3" s="183" t="s">
        <v>14</v>
      </c>
      <c r="O3" s="167" t="s">
        <v>38</v>
      </c>
      <c r="P3" s="169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80"/>
      <c r="C4" s="178"/>
      <c r="D4" s="51" t="s">
        <v>15</v>
      </c>
      <c r="E4" s="50" t="s">
        <v>31</v>
      </c>
      <c r="F4" s="50" t="s">
        <v>32</v>
      </c>
      <c r="G4" s="53" t="s">
        <v>15</v>
      </c>
      <c r="H4" s="50" t="s">
        <v>31</v>
      </c>
      <c r="I4" s="52" t="s">
        <v>32</v>
      </c>
      <c r="J4" s="51" t="s">
        <v>15</v>
      </c>
      <c r="K4" s="50" t="s">
        <v>31</v>
      </c>
      <c r="L4" s="50" t="s">
        <v>32</v>
      </c>
      <c r="M4" s="182"/>
      <c r="N4" s="184"/>
      <c r="O4" s="168"/>
      <c r="P4" s="178"/>
      <c r="Q4" s="4"/>
      <c r="R4" s="5"/>
      <c r="S4" s="4"/>
      <c r="T4" s="4"/>
      <c r="U4" s="5"/>
      <c r="V4" s="5"/>
      <c r="W4" s="5"/>
    </row>
    <row r="5" spans="1:23" ht="18" thickBot="1">
      <c r="A5" s="5"/>
      <c r="B5" s="54" t="s">
        <v>19</v>
      </c>
      <c r="C5" s="115" t="s">
        <v>63</v>
      </c>
      <c r="D5" s="60">
        <f>Celkovo_sobota_I_kola!P5</f>
        <v>12.5</v>
      </c>
      <c r="E5" s="97">
        <f>Celkovo_sobota_I_kola!Q5</f>
        <v>32</v>
      </c>
      <c r="F5" s="160">
        <f>Celkovo_sobota_I_kola!R5</f>
        <v>32</v>
      </c>
      <c r="G5" s="60">
        <f>Celkovo_nedela_I_kola!P5</f>
        <v>16.5</v>
      </c>
      <c r="H5" s="97">
        <f>Celkovo_nedela_I_kola!Q5</f>
        <v>16</v>
      </c>
      <c r="I5" s="160">
        <f>Celkovo_nedela_I_kola!R5</f>
        <v>16</v>
      </c>
      <c r="J5" s="57"/>
      <c r="K5" s="58"/>
      <c r="L5" s="59"/>
      <c r="M5" s="107">
        <f aca="true" t="shared" si="0" ref="M5:M16">SUM(D5,G5,J5,)</f>
        <v>29</v>
      </c>
      <c r="N5" s="158">
        <f>F5+I5</f>
        <v>48</v>
      </c>
      <c r="O5" s="117">
        <f>E5+H5</f>
        <v>48</v>
      </c>
      <c r="P5" s="120">
        <v>3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55" t="s">
        <v>20</v>
      </c>
      <c r="C6" s="115" t="s">
        <v>59</v>
      </c>
      <c r="D6" s="78">
        <f>Celkovo_sobota_I_kola!P6</f>
        <v>22.5</v>
      </c>
      <c r="E6" s="105">
        <f>Celkovo_sobota_I_kola!Q6</f>
        <v>18</v>
      </c>
      <c r="F6" s="161">
        <f>Celkovo_sobota_I_kola!R6</f>
        <v>18</v>
      </c>
      <c r="G6" s="78">
        <f>Celkovo_nedela_I_kola!P6</f>
        <v>12.5</v>
      </c>
      <c r="H6" s="105">
        <f>Celkovo_nedela_I_kola!Q6</f>
        <v>28</v>
      </c>
      <c r="I6" s="161">
        <f>Celkovo_nedela_I_kola!R6</f>
        <v>28</v>
      </c>
      <c r="J6" s="62"/>
      <c r="K6" s="63"/>
      <c r="L6" s="64"/>
      <c r="M6" s="108">
        <f t="shared" si="0"/>
        <v>35</v>
      </c>
      <c r="N6" s="159">
        <f aca="true" t="shared" si="1" ref="N6:N16">F6+I6</f>
        <v>46</v>
      </c>
      <c r="O6" s="118">
        <f aca="true" t="shared" si="2" ref="O6:O16">E6+H6</f>
        <v>46</v>
      </c>
      <c r="P6" s="121">
        <v>5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55" t="s">
        <v>21</v>
      </c>
      <c r="C7" s="115" t="s">
        <v>65</v>
      </c>
      <c r="D7" s="78">
        <f>Celkovo_sobota_I_kola!P7</f>
        <v>16.5</v>
      </c>
      <c r="E7" s="105">
        <f>Celkovo_sobota_I_kola!Q7</f>
        <v>25</v>
      </c>
      <c r="F7" s="161">
        <f>Celkovo_sobota_I_kola!R7</f>
        <v>25</v>
      </c>
      <c r="G7" s="78">
        <f>Celkovo_nedela_I_kola!P7</f>
        <v>11.5</v>
      </c>
      <c r="H7" s="105">
        <f>Celkovo_nedela_I_kola!Q7</f>
        <v>22</v>
      </c>
      <c r="I7" s="161">
        <f>Celkovo_nedela_I_kola!R7</f>
        <v>22</v>
      </c>
      <c r="J7" s="62"/>
      <c r="K7" s="63"/>
      <c r="L7" s="64"/>
      <c r="M7" s="108">
        <f t="shared" si="0"/>
        <v>28</v>
      </c>
      <c r="N7" s="159">
        <f t="shared" si="1"/>
        <v>47</v>
      </c>
      <c r="O7" s="118">
        <f t="shared" si="2"/>
        <v>47</v>
      </c>
      <c r="P7" s="121">
        <v>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55" t="s">
        <v>22</v>
      </c>
      <c r="C8" s="115" t="s">
        <v>66</v>
      </c>
      <c r="D8" s="78">
        <f>Celkovo_sobota_I_kola!P8</f>
        <v>7</v>
      </c>
      <c r="E8" s="105">
        <f>Celkovo_sobota_I_kola!Q8</f>
        <v>42</v>
      </c>
      <c r="F8" s="161">
        <f>Celkovo_sobota_I_kola!R8</f>
        <v>42</v>
      </c>
      <c r="G8" s="78">
        <f>Celkovo_nedela_I_kola!P8</f>
        <v>15</v>
      </c>
      <c r="H8" s="105">
        <f>Celkovo_nedela_I_kola!Q8</f>
        <v>18</v>
      </c>
      <c r="I8" s="161">
        <f>Celkovo_nedela_I_kola!R8</f>
        <v>18</v>
      </c>
      <c r="J8" s="62"/>
      <c r="K8" s="63"/>
      <c r="L8" s="64"/>
      <c r="M8" s="108">
        <f t="shared" si="0"/>
        <v>22</v>
      </c>
      <c r="N8" s="159">
        <f t="shared" si="1"/>
        <v>60</v>
      </c>
      <c r="O8" s="118">
        <f t="shared" si="2"/>
        <v>60</v>
      </c>
      <c r="P8" s="121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55" t="s">
        <v>23</v>
      </c>
      <c r="C9" s="115" t="s">
        <v>67</v>
      </c>
      <c r="D9" s="78">
        <f>Celkovo_sobota_I_kola!P9</f>
        <v>17.5</v>
      </c>
      <c r="E9" s="105">
        <f>Celkovo_sobota_I_kola!Q9</f>
        <v>17</v>
      </c>
      <c r="F9" s="161">
        <f>Celkovo_sobota_I_kola!R9</f>
        <v>17</v>
      </c>
      <c r="G9" s="78">
        <f>Celkovo_nedela_I_kola!P9</f>
        <v>17.5</v>
      </c>
      <c r="H9" s="105">
        <f>Celkovo_nedela_I_kola!Q9</f>
        <v>16</v>
      </c>
      <c r="I9" s="161">
        <f>Celkovo_nedela_I_kola!R9</f>
        <v>16</v>
      </c>
      <c r="J9" s="62"/>
      <c r="K9" s="63"/>
      <c r="L9" s="64"/>
      <c r="M9" s="108">
        <f t="shared" si="0"/>
        <v>35</v>
      </c>
      <c r="N9" s="159">
        <f t="shared" si="1"/>
        <v>33</v>
      </c>
      <c r="O9" s="118">
        <f t="shared" si="2"/>
        <v>33</v>
      </c>
      <c r="P9" s="121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55" t="s">
        <v>24</v>
      </c>
      <c r="C10" s="115" t="s">
        <v>64</v>
      </c>
      <c r="D10" s="78">
        <f>Celkovo_sobota_I_kola!P10</f>
        <v>22</v>
      </c>
      <c r="E10" s="105">
        <f>Celkovo_sobota_I_kola!Q10</f>
        <v>17</v>
      </c>
      <c r="F10" s="161">
        <f>Celkovo_sobota_I_kola!R10</f>
        <v>17</v>
      </c>
      <c r="G10" s="78">
        <f>Celkovo_nedela_I_kola!P10</f>
        <v>23</v>
      </c>
      <c r="H10" s="105">
        <f>Celkovo_nedela_I_kola!Q10</f>
        <v>13</v>
      </c>
      <c r="I10" s="161">
        <f>Celkovo_nedela_I_kola!R10</f>
        <v>13</v>
      </c>
      <c r="J10" s="62"/>
      <c r="K10" s="63"/>
      <c r="L10" s="64"/>
      <c r="M10" s="108">
        <f t="shared" si="0"/>
        <v>45</v>
      </c>
      <c r="N10" s="159">
        <f t="shared" si="1"/>
        <v>30</v>
      </c>
      <c r="O10" s="118">
        <f t="shared" si="2"/>
        <v>30</v>
      </c>
      <c r="P10" s="121">
        <v>7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55" t="s">
        <v>25</v>
      </c>
      <c r="C11" s="115" t="s">
        <v>68</v>
      </c>
      <c r="D11" s="78">
        <f>Celkovo_sobota_I_kola!P11</f>
        <v>14</v>
      </c>
      <c r="E11" s="105">
        <f>Celkovo_sobota_I_kola!Q11</f>
        <v>27</v>
      </c>
      <c r="F11" s="161">
        <f>Celkovo_sobota_I_kola!R11</f>
        <v>27</v>
      </c>
      <c r="G11" s="78">
        <f>Celkovo_nedela_I_kola!P11</f>
        <v>16</v>
      </c>
      <c r="H11" s="105">
        <f>Celkovo_nedela_I_kola!Q11</f>
        <v>18</v>
      </c>
      <c r="I11" s="161">
        <f>Celkovo_nedela_I_kola!R11</f>
        <v>18</v>
      </c>
      <c r="J11" s="62"/>
      <c r="K11" s="63"/>
      <c r="L11" s="64"/>
      <c r="M11" s="108">
        <f t="shared" si="0"/>
        <v>30</v>
      </c>
      <c r="N11" s="159">
        <f t="shared" si="1"/>
        <v>45</v>
      </c>
      <c r="O11" s="118">
        <f t="shared" si="2"/>
        <v>45</v>
      </c>
      <c r="P11" s="121">
        <v>4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55" t="s">
        <v>26</v>
      </c>
      <c r="C12" s="115"/>
      <c r="D12" s="78">
        <f>Celkovo_sobota_I_kola!P12</f>
        <v>40</v>
      </c>
      <c r="E12" s="105">
        <f>Celkovo_sobota_I_kola!Q12</f>
        <v>-16</v>
      </c>
      <c r="F12" s="89">
        <f>Celkovo_sobota_I_kola!R12</f>
        <v>-16</v>
      </c>
      <c r="G12" s="78">
        <f>Celkovo_nedela_I_kola!P12</f>
        <v>40</v>
      </c>
      <c r="H12" s="105">
        <f>Celkovo_nedela_I_kola!Q12</f>
        <v>-16</v>
      </c>
      <c r="I12" s="89">
        <f>Celkovo_nedela_I_kola!R12</f>
        <v>-16</v>
      </c>
      <c r="J12" s="62"/>
      <c r="K12" s="63"/>
      <c r="L12" s="64"/>
      <c r="M12" s="108">
        <f t="shared" si="0"/>
        <v>80</v>
      </c>
      <c r="N12" s="101">
        <f t="shared" si="1"/>
        <v>-32</v>
      </c>
      <c r="O12" s="118">
        <f t="shared" si="2"/>
        <v>-32</v>
      </c>
      <c r="P12" s="121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55" t="s">
        <v>27</v>
      </c>
      <c r="C13" s="115"/>
      <c r="D13" s="78">
        <f>Celkovo_sobota_I_kola!P13</f>
        <v>40</v>
      </c>
      <c r="E13" s="105">
        <f>Celkovo_sobota_I_kola!Q13</f>
        <v>-16</v>
      </c>
      <c r="F13" s="89">
        <f>Celkovo_sobota_I_kola!R13</f>
        <v>-16</v>
      </c>
      <c r="G13" s="78">
        <f>Celkovo_nedela_I_kola!P13</f>
        <v>40</v>
      </c>
      <c r="H13" s="105">
        <f>Celkovo_nedela_I_kola!Q13</f>
        <v>-16</v>
      </c>
      <c r="I13" s="89">
        <f>Celkovo_nedela_I_kola!R13</f>
        <v>-16</v>
      </c>
      <c r="J13" s="62"/>
      <c r="K13" s="63"/>
      <c r="L13" s="64"/>
      <c r="M13" s="108">
        <f t="shared" si="0"/>
        <v>80</v>
      </c>
      <c r="N13" s="101">
        <f t="shared" si="1"/>
        <v>-32</v>
      </c>
      <c r="O13" s="118">
        <f t="shared" si="2"/>
        <v>-32</v>
      </c>
      <c r="P13" s="121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55" t="s">
        <v>28</v>
      </c>
      <c r="C14" s="115"/>
      <c r="D14" s="78">
        <f>Celkovo_sobota_I_kola!P14</f>
        <v>40</v>
      </c>
      <c r="E14" s="105">
        <f>Celkovo_sobota_I_kola!Q14</f>
        <v>-16</v>
      </c>
      <c r="F14" s="89">
        <f>Celkovo_sobota_I_kola!R14</f>
        <v>-16</v>
      </c>
      <c r="G14" s="78">
        <f>Celkovo_nedela_I_kola!P14</f>
        <v>40</v>
      </c>
      <c r="H14" s="105">
        <f>Celkovo_nedela_I_kola!Q14</f>
        <v>-16</v>
      </c>
      <c r="I14" s="89">
        <f>Celkovo_nedela_I_kola!R14</f>
        <v>-16</v>
      </c>
      <c r="J14" s="62"/>
      <c r="K14" s="63"/>
      <c r="L14" s="64"/>
      <c r="M14" s="108">
        <f t="shared" si="0"/>
        <v>80</v>
      </c>
      <c r="N14" s="101">
        <f t="shared" si="1"/>
        <v>-32</v>
      </c>
      <c r="O14" s="118">
        <f t="shared" si="2"/>
        <v>-32</v>
      </c>
      <c r="P14" s="121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55" t="s">
        <v>29</v>
      </c>
      <c r="C15" s="115"/>
      <c r="D15" s="78">
        <f>Celkovo_sobota_I_kola!P15</f>
        <v>40</v>
      </c>
      <c r="E15" s="105">
        <f>Celkovo_sobota_I_kola!Q15</f>
        <v>-16</v>
      </c>
      <c r="F15" s="89">
        <f>Celkovo_sobota_I_kola!R15</f>
        <v>-16</v>
      </c>
      <c r="G15" s="78">
        <f>Celkovo_nedela_I_kola!P15</f>
        <v>40</v>
      </c>
      <c r="H15" s="105">
        <f>Celkovo_nedela_I_kola!Q15</f>
        <v>-16</v>
      </c>
      <c r="I15" s="89">
        <f>Celkovo_nedela_I_kola!R15</f>
        <v>-16</v>
      </c>
      <c r="J15" s="62"/>
      <c r="K15" s="63"/>
      <c r="L15" s="64"/>
      <c r="M15" s="108">
        <f t="shared" si="0"/>
        <v>80</v>
      </c>
      <c r="N15" s="101">
        <f t="shared" si="1"/>
        <v>-32</v>
      </c>
      <c r="O15" s="118">
        <f t="shared" si="2"/>
        <v>-32</v>
      </c>
      <c r="P15" s="121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56" t="s">
        <v>30</v>
      </c>
      <c r="C16" s="116"/>
      <c r="D16" s="79">
        <f>Celkovo_sobota_I_kola!P16</f>
        <v>40</v>
      </c>
      <c r="E16" s="106">
        <f>Celkovo_sobota_I_kola!Q16</f>
        <v>-16</v>
      </c>
      <c r="F16" s="90">
        <f>Celkovo_sobota_I_kola!R16</f>
        <v>-16</v>
      </c>
      <c r="G16" s="79">
        <f>Celkovo_nedela_I_kola!P16</f>
        <v>40</v>
      </c>
      <c r="H16" s="106">
        <f>Celkovo_nedela_I_kola!Q16</f>
        <v>-16</v>
      </c>
      <c r="I16" s="90">
        <f>Celkovo_nedela_I_kola!R16</f>
        <v>-16</v>
      </c>
      <c r="J16" s="66"/>
      <c r="K16" s="67"/>
      <c r="L16" s="68"/>
      <c r="M16" s="109">
        <f t="shared" si="0"/>
        <v>80</v>
      </c>
      <c r="N16" s="102">
        <f t="shared" si="1"/>
        <v>-32</v>
      </c>
      <c r="O16" s="119">
        <f t="shared" si="2"/>
        <v>-32</v>
      </c>
      <c r="P16" s="122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0"/>
      <c r="C17" s="71"/>
      <c r="D17" s="72">
        <f aca="true" t="shared" si="3" ref="D17:M17">SUM(D5:D16)</f>
        <v>312</v>
      </c>
      <c r="E17" s="72">
        <f t="shared" si="3"/>
        <v>98</v>
      </c>
      <c r="F17" s="72">
        <f t="shared" si="3"/>
        <v>98</v>
      </c>
      <c r="G17" s="72">
        <f t="shared" si="3"/>
        <v>312</v>
      </c>
      <c r="H17" s="72">
        <f t="shared" si="3"/>
        <v>51</v>
      </c>
      <c r="I17" s="72">
        <f t="shared" si="3"/>
        <v>51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624</v>
      </c>
      <c r="N17" s="71"/>
      <c r="O17" s="71"/>
      <c r="P17" s="7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hidden="1" customWidth="1"/>
    <col min="11" max="11" width="6.28125" style="0" hidden="1" customWidth="1"/>
    <col min="12" max="12" width="7.7109375" style="0" hidden="1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71" t="s">
        <v>69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23" ht="16.5" customHeight="1" thickBot="1">
      <c r="A3" s="5"/>
      <c r="B3" s="179" t="s">
        <v>9</v>
      </c>
      <c r="C3" s="169" t="s">
        <v>2</v>
      </c>
      <c r="D3" s="174" t="s">
        <v>61</v>
      </c>
      <c r="E3" s="175"/>
      <c r="F3" s="175"/>
      <c r="G3" s="190" t="s">
        <v>62</v>
      </c>
      <c r="H3" s="191"/>
      <c r="I3" s="192"/>
      <c r="J3" s="174" t="s">
        <v>39</v>
      </c>
      <c r="K3" s="175"/>
      <c r="L3" s="175"/>
      <c r="M3" s="193" t="s">
        <v>36</v>
      </c>
      <c r="N3" s="183" t="s">
        <v>14</v>
      </c>
      <c r="O3" s="167" t="s">
        <v>38</v>
      </c>
      <c r="P3" s="169" t="s">
        <v>48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1" thickBot="1">
      <c r="A4" s="5"/>
      <c r="B4" s="180"/>
      <c r="C4" s="178"/>
      <c r="D4" s="51" t="s">
        <v>15</v>
      </c>
      <c r="E4" s="50" t="s">
        <v>31</v>
      </c>
      <c r="F4" s="50" t="s">
        <v>32</v>
      </c>
      <c r="G4" s="53" t="s">
        <v>15</v>
      </c>
      <c r="H4" s="50" t="s">
        <v>31</v>
      </c>
      <c r="I4" s="52" t="s">
        <v>32</v>
      </c>
      <c r="J4" s="51" t="s">
        <v>15</v>
      </c>
      <c r="K4" s="50" t="s">
        <v>31</v>
      </c>
      <c r="L4" s="50" t="s">
        <v>32</v>
      </c>
      <c r="M4" s="182"/>
      <c r="N4" s="184"/>
      <c r="O4" s="168"/>
      <c r="P4" s="170"/>
      <c r="Q4" s="4"/>
      <c r="R4" s="5"/>
      <c r="S4" s="4"/>
      <c r="T4" s="4"/>
      <c r="U4" s="5"/>
      <c r="V4" s="5"/>
      <c r="W4" s="5"/>
    </row>
    <row r="5" spans="1:23" ht="18" thickBot="1">
      <c r="A5" s="5"/>
      <c r="B5" s="54" t="s">
        <v>19</v>
      </c>
      <c r="C5" s="115" t="s">
        <v>63</v>
      </c>
      <c r="D5" s="60">
        <f>'[1]SO+NE spolu '!M5</f>
        <v>20</v>
      </c>
      <c r="E5" s="58">
        <f>'[1]SO+NE spolu '!O5</f>
        <v>31</v>
      </c>
      <c r="F5" s="145">
        <f>'[1]SO+NE spolu '!N5</f>
        <v>31</v>
      </c>
      <c r="G5" s="147">
        <f>'SO+NE spolu '!M5</f>
        <v>29</v>
      </c>
      <c r="H5" s="97">
        <f>'SO+NE spolu '!O5</f>
        <v>48</v>
      </c>
      <c r="I5" s="160">
        <f>'SO+NE spolu '!N5</f>
        <v>48</v>
      </c>
      <c r="J5" s="57"/>
      <c r="K5" s="58"/>
      <c r="L5" s="59"/>
      <c r="M5" s="107">
        <f>SUM(D5,G5,J5,)</f>
        <v>49</v>
      </c>
      <c r="N5" s="158">
        <f>F5+I5+L5</f>
        <v>79</v>
      </c>
      <c r="O5" s="111">
        <f>E5+H5+K5</f>
        <v>79</v>
      </c>
      <c r="P5" s="61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55" t="s">
        <v>20</v>
      </c>
      <c r="C6" s="115" t="s">
        <v>59</v>
      </c>
      <c r="D6" s="78">
        <f>'[1]SO+NE spolu '!M6</f>
        <v>27.5</v>
      </c>
      <c r="E6" s="63">
        <f>'[1]SO+NE spolu '!O6</f>
        <v>33</v>
      </c>
      <c r="F6" s="146">
        <f>'[1]SO+NE spolu '!N6</f>
        <v>33</v>
      </c>
      <c r="G6" s="148">
        <f>'SO+NE spolu '!M6</f>
        <v>35</v>
      </c>
      <c r="H6" s="105">
        <f>'SO+NE spolu '!O6</f>
        <v>46</v>
      </c>
      <c r="I6" s="161">
        <f>'SO+NE spolu '!N6</f>
        <v>46</v>
      </c>
      <c r="J6" s="62"/>
      <c r="K6" s="63"/>
      <c r="L6" s="64"/>
      <c r="M6" s="108">
        <f aca="true" t="shared" si="0" ref="M6:M16">SUM(D6,G6,J6,)</f>
        <v>62.5</v>
      </c>
      <c r="N6" s="159">
        <f aca="true" t="shared" si="1" ref="N6:N16">F6+I6+L6</f>
        <v>79</v>
      </c>
      <c r="O6" s="110">
        <f aca="true" t="shared" si="2" ref="O6:O16">E6+H6+K6</f>
        <v>79</v>
      </c>
      <c r="P6" s="65">
        <v>3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55" t="s">
        <v>21</v>
      </c>
      <c r="C7" s="115" t="s">
        <v>65</v>
      </c>
      <c r="D7" s="78">
        <f>'[1]SO+NE spolu '!M7</f>
        <v>32.5</v>
      </c>
      <c r="E7" s="63">
        <f>'[1]SO+NE spolu '!O7</f>
        <v>37</v>
      </c>
      <c r="F7" s="146">
        <f>'[1]SO+NE spolu '!N7</f>
        <v>37</v>
      </c>
      <c r="G7" s="148">
        <f>'SO+NE spolu '!M7</f>
        <v>28</v>
      </c>
      <c r="H7" s="105">
        <f>'SO+NE spolu '!O7</f>
        <v>47</v>
      </c>
      <c r="I7" s="161">
        <f>'SO+NE spolu '!N7</f>
        <v>47</v>
      </c>
      <c r="J7" s="62"/>
      <c r="K7" s="63"/>
      <c r="L7" s="64"/>
      <c r="M7" s="108">
        <f t="shared" si="0"/>
        <v>60.5</v>
      </c>
      <c r="N7" s="159">
        <f t="shared" si="1"/>
        <v>84</v>
      </c>
      <c r="O7" s="110">
        <f t="shared" si="2"/>
        <v>84</v>
      </c>
      <c r="P7" s="65">
        <v>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55" t="s">
        <v>22</v>
      </c>
      <c r="C8" s="115" t="s">
        <v>66</v>
      </c>
      <c r="D8" s="78">
        <f>'[1]SO+NE spolu '!M8</f>
        <v>48.5</v>
      </c>
      <c r="E8" s="63">
        <f>'[1]SO+NE spolu '!O8</f>
        <v>9</v>
      </c>
      <c r="F8" s="146">
        <f>'[1]SO+NE spolu '!N8</f>
        <v>9</v>
      </c>
      <c r="G8" s="148">
        <f>'SO+NE spolu '!M8</f>
        <v>22</v>
      </c>
      <c r="H8" s="105">
        <f>'SO+NE spolu '!O8</f>
        <v>60</v>
      </c>
      <c r="I8" s="161">
        <f>'SO+NE spolu '!N8</f>
        <v>60</v>
      </c>
      <c r="J8" s="62"/>
      <c r="K8" s="63"/>
      <c r="L8" s="64"/>
      <c r="M8" s="108">
        <f t="shared" si="0"/>
        <v>70.5</v>
      </c>
      <c r="N8" s="159">
        <f t="shared" si="1"/>
        <v>69</v>
      </c>
      <c r="O8" s="110">
        <f t="shared" si="2"/>
        <v>69</v>
      </c>
      <c r="P8" s="65">
        <v>5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55" t="s">
        <v>23</v>
      </c>
      <c r="C9" s="115" t="s">
        <v>67</v>
      </c>
      <c r="D9" s="78">
        <f>'[1]SO+NE spolu '!M9</f>
        <v>36.5</v>
      </c>
      <c r="E9" s="63">
        <f>'[1]SO+NE spolu '!O9</f>
        <v>25</v>
      </c>
      <c r="F9" s="146">
        <f>'[1]SO+NE spolu '!N9</f>
        <v>25</v>
      </c>
      <c r="G9" s="148">
        <f>'SO+NE spolu '!M9</f>
        <v>35</v>
      </c>
      <c r="H9" s="105">
        <f>'SO+NE spolu '!O9</f>
        <v>33</v>
      </c>
      <c r="I9" s="161">
        <f>'SO+NE spolu '!N9</f>
        <v>33</v>
      </c>
      <c r="J9" s="62"/>
      <c r="K9" s="63"/>
      <c r="L9" s="64"/>
      <c r="M9" s="108">
        <f t="shared" si="0"/>
        <v>71.5</v>
      </c>
      <c r="N9" s="159">
        <f t="shared" si="1"/>
        <v>58</v>
      </c>
      <c r="O9" s="110">
        <f t="shared" si="2"/>
        <v>58</v>
      </c>
      <c r="P9" s="65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55" t="s">
        <v>24</v>
      </c>
      <c r="C10" s="115" t="s">
        <v>64</v>
      </c>
      <c r="D10" s="78">
        <f>'[1]SO+NE spolu '!M10</f>
        <v>31</v>
      </c>
      <c r="E10" s="63">
        <f>'[1]SO+NE spolu '!O10</f>
        <v>32</v>
      </c>
      <c r="F10" s="146">
        <f>'[1]SO+NE spolu '!N10</f>
        <v>32</v>
      </c>
      <c r="G10" s="148">
        <f>'SO+NE spolu '!M10</f>
        <v>45</v>
      </c>
      <c r="H10" s="105">
        <f>'SO+NE spolu '!O10</f>
        <v>30</v>
      </c>
      <c r="I10" s="161">
        <f>'SO+NE spolu '!N10</f>
        <v>30</v>
      </c>
      <c r="J10" s="62"/>
      <c r="K10" s="63"/>
      <c r="L10" s="64"/>
      <c r="M10" s="108">
        <f t="shared" si="0"/>
        <v>76</v>
      </c>
      <c r="N10" s="159">
        <f t="shared" si="1"/>
        <v>62</v>
      </c>
      <c r="O10" s="110">
        <f t="shared" si="2"/>
        <v>62</v>
      </c>
      <c r="P10" s="65">
        <v>7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55" t="s">
        <v>25</v>
      </c>
      <c r="C11" s="115" t="s">
        <v>68</v>
      </c>
      <c r="D11" s="78">
        <f>'[1]SO+NE spolu '!M11</f>
        <v>34</v>
      </c>
      <c r="E11" s="63">
        <f>'[1]SO+NE spolu '!O11</f>
        <v>28</v>
      </c>
      <c r="F11" s="146">
        <f>'[1]SO+NE spolu '!N11</f>
        <v>28</v>
      </c>
      <c r="G11" s="148">
        <f>'SO+NE spolu '!M11</f>
        <v>30</v>
      </c>
      <c r="H11" s="105">
        <f>'SO+NE spolu '!O11</f>
        <v>45</v>
      </c>
      <c r="I11" s="161">
        <f>'SO+NE spolu '!N11</f>
        <v>45</v>
      </c>
      <c r="J11" s="62"/>
      <c r="K11" s="63"/>
      <c r="L11" s="64"/>
      <c r="M11" s="108">
        <f t="shared" si="0"/>
        <v>64</v>
      </c>
      <c r="N11" s="159">
        <f t="shared" si="1"/>
        <v>73</v>
      </c>
      <c r="O11" s="110">
        <f t="shared" si="2"/>
        <v>73</v>
      </c>
      <c r="P11" s="65">
        <v>4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55" t="s">
        <v>26</v>
      </c>
      <c r="C12" s="115"/>
      <c r="D12" s="78"/>
      <c r="E12" s="105"/>
      <c r="F12" s="89"/>
      <c r="G12" s="143">
        <f>'SO+NE spolu '!M12</f>
        <v>80</v>
      </c>
      <c r="H12" s="105">
        <f>'SO+NE spolu '!O12</f>
        <v>-32</v>
      </c>
      <c r="I12" s="89">
        <f>'SO+NE spolu '!N12</f>
        <v>-32</v>
      </c>
      <c r="J12" s="62"/>
      <c r="K12" s="63"/>
      <c r="L12" s="64"/>
      <c r="M12" s="108">
        <f t="shared" si="0"/>
        <v>80</v>
      </c>
      <c r="N12" s="101">
        <f t="shared" si="1"/>
        <v>-32</v>
      </c>
      <c r="O12" s="110">
        <f t="shared" si="2"/>
        <v>-32</v>
      </c>
      <c r="P12" s="65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55" t="s">
        <v>27</v>
      </c>
      <c r="C13" s="115"/>
      <c r="D13" s="78"/>
      <c r="E13" s="105"/>
      <c r="F13" s="89"/>
      <c r="G13" s="143">
        <f>'SO+NE spolu '!M13</f>
        <v>80</v>
      </c>
      <c r="H13" s="105">
        <f>'SO+NE spolu '!O13</f>
        <v>-32</v>
      </c>
      <c r="I13" s="89">
        <f>'SO+NE spolu '!N13</f>
        <v>-32</v>
      </c>
      <c r="J13" s="62"/>
      <c r="K13" s="63"/>
      <c r="L13" s="64"/>
      <c r="M13" s="108">
        <f t="shared" si="0"/>
        <v>80</v>
      </c>
      <c r="N13" s="101">
        <f t="shared" si="1"/>
        <v>-32</v>
      </c>
      <c r="O13" s="110">
        <f t="shared" si="2"/>
        <v>-32</v>
      </c>
      <c r="P13" s="65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55" t="s">
        <v>28</v>
      </c>
      <c r="C14" s="115"/>
      <c r="D14" s="78"/>
      <c r="E14" s="105"/>
      <c r="F14" s="89"/>
      <c r="G14" s="143">
        <f>'SO+NE spolu '!M14</f>
        <v>80</v>
      </c>
      <c r="H14" s="105">
        <f>'SO+NE spolu '!O14</f>
        <v>-32</v>
      </c>
      <c r="I14" s="89">
        <f>'SO+NE spolu '!N14</f>
        <v>-32</v>
      </c>
      <c r="J14" s="62"/>
      <c r="K14" s="63"/>
      <c r="L14" s="64"/>
      <c r="M14" s="108">
        <f t="shared" si="0"/>
        <v>80</v>
      </c>
      <c r="N14" s="101">
        <f t="shared" si="1"/>
        <v>-32</v>
      </c>
      <c r="O14" s="110">
        <f t="shared" si="2"/>
        <v>-32</v>
      </c>
      <c r="P14" s="65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55" t="s">
        <v>29</v>
      </c>
      <c r="C15" s="115"/>
      <c r="D15" s="78"/>
      <c r="E15" s="105"/>
      <c r="F15" s="89"/>
      <c r="G15" s="143">
        <f>'SO+NE spolu '!M15</f>
        <v>80</v>
      </c>
      <c r="H15" s="105">
        <f>'SO+NE spolu '!O15</f>
        <v>-32</v>
      </c>
      <c r="I15" s="89">
        <f>'SO+NE spolu '!N15</f>
        <v>-32</v>
      </c>
      <c r="J15" s="62"/>
      <c r="K15" s="63"/>
      <c r="L15" s="64"/>
      <c r="M15" s="108">
        <f t="shared" si="0"/>
        <v>80</v>
      </c>
      <c r="N15" s="101">
        <f t="shared" si="1"/>
        <v>-32</v>
      </c>
      <c r="O15" s="110">
        <f t="shared" si="2"/>
        <v>-32</v>
      </c>
      <c r="P15" s="65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56" t="s">
        <v>30</v>
      </c>
      <c r="C16" s="116"/>
      <c r="D16" s="79"/>
      <c r="E16" s="106"/>
      <c r="F16" s="90"/>
      <c r="G16" s="144">
        <f>'SO+NE spolu '!M16</f>
        <v>80</v>
      </c>
      <c r="H16" s="106">
        <f>'SO+NE spolu '!O16</f>
        <v>-32</v>
      </c>
      <c r="I16" s="90">
        <f>'SO+NE spolu '!N16</f>
        <v>-32</v>
      </c>
      <c r="J16" s="66"/>
      <c r="K16" s="67"/>
      <c r="L16" s="68"/>
      <c r="M16" s="109">
        <f t="shared" si="0"/>
        <v>80</v>
      </c>
      <c r="N16" s="102">
        <f t="shared" si="1"/>
        <v>-32</v>
      </c>
      <c r="O16" s="112">
        <f t="shared" si="2"/>
        <v>-32</v>
      </c>
      <c r="P16" s="69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0"/>
      <c r="C17" s="71"/>
      <c r="D17" s="72">
        <f>SUM(D5:D16)</f>
        <v>230</v>
      </c>
      <c r="E17" s="72">
        <f aca="true" t="shared" si="3" ref="E17:M17">SUM(E5:E16)</f>
        <v>195</v>
      </c>
      <c r="F17" s="72">
        <f t="shared" si="3"/>
        <v>195</v>
      </c>
      <c r="G17" s="72">
        <f t="shared" si="3"/>
        <v>624</v>
      </c>
      <c r="H17" s="72">
        <f t="shared" si="3"/>
        <v>149</v>
      </c>
      <c r="I17" s="72">
        <f t="shared" si="3"/>
        <v>149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854</v>
      </c>
      <c r="N17" s="71">
        <f>SUM(N5:N16)</f>
        <v>344</v>
      </c>
      <c r="O17" s="71">
        <f>SUM(O5:O16)</f>
        <v>344</v>
      </c>
      <c r="P17" s="7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281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62" t="s">
        <v>52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" customHeight="1" thickBot="1">
      <c r="B3" s="165" t="s">
        <v>0</v>
      </c>
      <c r="C3" s="166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60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7</v>
      </c>
      <c r="C4" s="15">
        <v>4</v>
      </c>
      <c r="D4" s="16" t="s">
        <v>80</v>
      </c>
      <c r="E4" s="115" t="s">
        <v>63</v>
      </c>
      <c r="F4" s="123"/>
      <c r="G4" s="151">
        <v>5</v>
      </c>
      <c r="H4" s="99">
        <v>5</v>
      </c>
      <c r="I4" s="44">
        <f>COUNTIF(G$4:G$15,"&lt;"&amp;G4)*ROWS(G$4:G$15)+COUNTIF(H$4:H$15,"&lt;"&amp;H4)</f>
        <v>130</v>
      </c>
      <c r="J4" s="47">
        <f>IF(COUNTIF(I$4:I$15,I4)&gt;1,RANK(I4,I$4:I$15,0)+(COUNT(I$4:I$15)+1-RANK(I4,I$4:I$15,0)-RANK(I4,I$4:I$15,1))/2,RANK(I4,I$4:I$15,0)+(COUNT(I$4:I$15)+1-RANK(I4,I$4:I$15,0)-RANK(I4,I$4:I$15,1)))</f>
        <v>2</v>
      </c>
      <c r="K4" s="151">
        <v>0</v>
      </c>
      <c r="L4" s="99">
        <v>0</v>
      </c>
      <c r="M4" s="44">
        <f>COUNTIF(K$4:K$15,"&lt;"&amp;K4)*ROWS(K$4:K$15)+COUNTIF(L$4:L$15,"&lt;"&amp;L4)</f>
        <v>65</v>
      </c>
      <c r="N4" s="47">
        <f>IF(COUNTIF(M$4:M$15,M4)&gt;1,RANK(M4,M$4:M$15,0)+(COUNT(M$4:M$15)+1-RANK(M4,M$4:M$15,0)-RANK(M4,M$4:M$15,1))/2,RANK(M4,M$4:M$15,0)+(COUNT(M$4:M$15)+1-RANK(M4,M$4:M$15,0)-RANK(M4,M$4:M$15,1)))</f>
        <v>5.5</v>
      </c>
      <c r="O4" s="41">
        <f>SUM(J4,N4)</f>
        <v>7.5</v>
      </c>
      <c r="P4" s="38">
        <f aca="true" t="shared" si="0" ref="P4:P15">SUM(K4,G4)</f>
        <v>5</v>
      </c>
      <c r="Q4" s="27">
        <f aca="true" t="shared" si="1" ref="Q4:Q15">SUM(L4,H4)</f>
        <v>5</v>
      </c>
      <c r="R4" s="29">
        <f>(COUNTIF(O$4:O$15,"&gt;"&amp;O4)*ROWS(O$4:O$14)+COUNTIF(P$4:P$15,"&lt;"&amp;P4))*ROWS(O$4:O$15)+COUNTIF(Q$4:Q$15,"&lt;"&amp;Q4)</f>
        <v>1305</v>
      </c>
      <c r="S4" s="35">
        <f>IF(COUNTIF(R$4:R$15,R4)&gt;1,RANK(R4,R$4:R$15,0)+(COUNT(R$4:R$15)+1-RANK(R4,R$4:R$15,0)-RANK(R4,R$4:R$15,1))/2,RANK(R4,R$4:R$15,0)+(COUNT(R$4:R$15)+1-RANK(R4,R$4:R$15,0)-RANK(R4,R$4:R$15,1)))</f>
        <v>2.5</v>
      </c>
      <c r="T4" s="33">
        <v>0</v>
      </c>
    </row>
    <row r="5" spans="2:20" ht="18">
      <c r="B5" s="17">
        <v>1</v>
      </c>
      <c r="C5" s="1">
        <v>5</v>
      </c>
      <c r="D5" s="74" t="s">
        <v>81</v>
      </c>
      <c r="E5" s="115" t="s">
        <v>59</v>
      </c>
      <c r="F5" s="124"/>
      <c r="G5" s="152">
        <v>2</v>
      </c>
      <c r="H5" s="95">
        <v>2</v>
      </c>
      <c r="I5" s="45">
        <f aca="true" t="shared" si="2" ref="I5:I15">COUNTIF(G$4:G$15,"&lt;"&amp;G5)*ROWS(G$4:G$15)+COUNTIF(H$4:H$15,"&lt;"&amp;H5)</f>
        <v>65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5.5</v>
      </c>
      <c r="K5" s="152">
        <v>0</v>
      </c>
      <c r="L5" s="95">
        <v>0</v>
      </c>
      <c r="M5" s="45">
        <f aca="true" t="shared" si="4" ref="M5:M15">COUNTIF(K$4:K$15,"&lt;"&amp;K5)*ROWS(K$4:K$15)+COUNTIF(L$4:L$15,"&lt;"&amp;L5)</f>
        <v>65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5.5</v>
      </c>
      <c r="O5" s="42">
        <f aca="true" t="shared" si="6" ref="O5:O15">SUM(J5,N5)</f>
        <v>11</v>
      </c>
      <c r="P5" s="39">
        <f t="shared" si="0"/>
        <v>2</v>
      </c>
      <c r="Q5" s="26">
        <f t="shared" si="1"/>
        <v>2</v>
      </c>
      <c r="R5" s="30">
        <f aca="true" t="shared" si="7" ref="R5:R15">(COUNTIF(O$4:O$15,"&gt;"&amp;O5)*ROWS(O$4:O$14)+COUNTIF(P$4:P$15,"&lt;"&amp;P5))*ROWS(O$4:O$15)+COUNTIF(Q$4:Q$15,"&lt;"&amp;Q5)</f>
        <v>725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33">
        <v>0</v>
      </c>
    </row>
    <row r="6" spans="2:20" ht="18">
      <c r="B6" s="17">
        <v>6</v>
      </c>
      <c r="C6" s="1">
        <v>3</v>
      </c>
      <c r="D6" s="74" t="s">
        <v>82</v>
      </c>
      <c r="E6" s="115" t="s">
        <v>65</v>
      </c>
      <c r="F6" s="124"/>
      <c r="G6" s="152">
        <v>2</v>
      </c>
      <c r="H6" s="95">
        <v>2</v>
      </c>
      <c r="I6" s="45">
        <f t="shared" si="2"/>
        <v>65</v>
      </c>
      <c r="J6" s="48">
        <f t="shared" si="3"/>
        <v>5.5</v>
      </c>
      <c r="K6" s="152">
        <v>0</v>
      </c>
      <c r="L6" s="95">
        <v>0</v>
      </c>
      <c r="M6" s="45">
        <f t="shared" si="4"/>
        <v>65</v>
      </c>
      <c r="N6" s="48">
        <f t="shared" si="5"/>
        <v>5.5</v>
      </c>
      <c r="O6" s="42">
        <f t="shared" si="6"/>
        <v>11</v>
      </c>
      <c r="P6" s="39">
        <f t="shared" si="0"/>
        <v>2</v>
      </c>
      <c r="Q6" s="26">
        <f t="shared" si="1"/>
        <v>2</v>
      </c>
      <c r="R6" s="30">
        <f t="shared" si="7"/>
        <v>725</v>
      </c>
      <c r="S6" s="36">
        <f t="shared" si="8"/>
        <v>6.5</v>
      </c>
      <c r="T6" s="33">
        <v>0</v>
      </c>
    </row>
    <row r="7" spans="2:20" ht="18">
      <c r="B7" s="17">
        <v>5</v>
      </c>
      <c r="C7" s="1">
        <v>2</v>
      </c>
      <c r="D7" s="74" t="s">
        <v>83</v>
      </c>
      <c r="E7" s="115" t="s">
        <v>66</v>
      </c>
      <c r="F7" s="124"/>
      <c r="G7" s="152">
        <v>7</v>
      </c>
      <c r="H7" s="95">
        <v>7</v>
      </c>
      <c r="I7" s="45">
        <f t="shared" si="2"/>
        <v>143</v>
      </c>
      <c r="J7" s="48">
        <f t="shared" si="3"/>
        <v>1</v>
      </c>
      <c r="K7" s="152">
        <v>8</v>
      </c>
      <c r="L7" s="95">
        <v>8</v>
      </c>
      <c r="M7" s="45">
        <f t="shared" si="4"/>
        <v>143</v>
      </c>
      <c r="N7" s="48">
        <f t="shared" si="5"/>
        <v>1</v>
      </c>
      <c r="O7" s="42">
        <f t="shared" si="6"/>
        <v>2</v>
      </c>
      <c r="P7" s="39">
        <f t="shared" si="0"/>
        <v>15</v>
      </c>
      <c r="Q7" s="26">
        <f t="shared" si="1"/>
        <v>15</v>
      </c>
      <c r="R7" s="30">
        <f t="shared" si="7"/>
        <v>1595</v>
      </c>
      <c r="S7" s="36">
        <f t="shared" si="8"/>
        <v>1</v>
      </c>
      <c r="T7" s="33">
        <v>0</v>
      </c>
    </row>
    <row r="8" spans="2:20" ht="18">
      <c r="B8" s="17">
        <v>4</v>
      </c>
      <c r="C8" s="1">
        <v>1</v>
      </c>
      <c r="D8" s="74" t="s">
        <v>84</v>
      </c>
      <c r="E8" s="115" t="s">
        <v>67</v>
      </c>
      <c r="F8" s="124"/>
      <c r="G8" s="152">
        <v>2</v>
      </c>
      <c r="H8" s="95">
        <v>2</v>
      </c>
      <c r="I8" s="45">
        <f t="shared" si="2"/>
        <v>65</v>
      </c>
      <c r="J8" s="48">
        <f t="shared" si="3"/>
        <v>5.5</v>
      </c>
      <c r="K8" s="152">
        <v>3</v>
      </c>
      <c r="L8" s="95">
        <v>3</v>
      </c>
      <c r="M8" s="45">
        <f t="shared" si="4"/>
        <v>130</v>
      </c>
      <c r="N8" s="48">
        <f t="shared" si="5"/>
        <v>2</v>
      </c>
      <c r="O8" s="42">
        <f t="shared" si="6"/>
        <v>7.5</v>
      </c>
      <c r="P8" s="150">
        <f t="shared" si="0"/>
        <v>5</v>
      </c>
      <c r="Q8" s="26">
        <f t="shared" si="1"/>
        <v>5</v>
      </c>
      <c r="R8" s="30">
        <f t="shared" si="7"/>
        <v>1305</v>
      </c>
      <c r="S8" s="36">
        <f t="shared" si="8"/>
        <v>2.5</v>
      </c>
      <c r="T8" s="33">
        <v>0</v>
      </c>
    </row>
    <row r="9" spans="2:20" ht="18">
      <c r="B9" s="17">
        <v>2</v>
      </c>
      <c r="C9" s="1">
        <v>6</v>
      </c>
      <c r="D9" s="75" t="s">
        <v>85</v>
      </c>
      <c r="E9" s="115" t="s">
        <v>64</v>
      </c>
      <c r="F9" s="124"/>
      <c r="G9" s="152">
        <v>3</v>
      </c>
      <c r="H9" s="95">
        <v>3</v>
      </c>
      <c r="I9" s="45">
        <f t="shared" si="2"/>
        <v>117</v>
      </c>
      <c r="J9" s="48">
        <f t="shared" si="3"/>
        <v>3</v>
      </c>
      <c r="K9" s="152">
        <v>0</v>
      </c>
      <c r="L9" s="95">
        <v>0</v>
      </c>
      <c r="M9" s="45">
        <f t="shared" si="4"/>
        <v>65</v>
      </c>
      <c r="N9" s="48">
        <f t="shared" si="5"/>
        <v>5.5</v>
      </c>
      <c r="O9" s="42">
        <f t="shared" si="6"/>
        <v>8.5</v>
      </c>
      <c r="P9" s="39">
        <f t="shared" si="0"/>
        <v>3</v>
      </c>
      <c r="Q9" s="96">
        <f t="shared" si="1"/>
        <v>3</v>
      </c>
      <c r="R9" s="30">
        <f t="shared" si="7"/>
        <v>1015</v>
      </c>
      <c r="S9" s="36">
        <f t="shared" si="8"/>
        <v>5</v>
      </c>
      <c r="T9" s="33">
        <v>0</v>
      </c>
    </row>
    <row r="10" spans="2:20" ht="18">
      <c r="B10" s="17">
        <v>3</v>
      </c>
      <c r="C10" s="1">
        <v>7</v>
      </c>
      <c r="D10" s="74" t="s">
        <v>86</v>
      </c>
      <c r="E10" s="115" t="s">
        <v>68</v>
      </c>
      <c r="F10" s="124"/>
      <c r="G10" s="152">
        <v>2</v>
      </c>
      <c r="H10" s="95">
        <v>2</v>
      </c>
      <c r="I10" s="45">
        <f t="shared" si="2"/>
        <v>65</v>
      </c>
      <c r="J10" s="48">
        <f t="shared" si="3"/>
        <v>5.5</v>
      </c>
      <c r="K10" s="152">
        <v>2</v>
      </c>
      <c r="L10" s="95">
        <v>2</v>
      </c>
      <c r="M10" s="45">
        <f t="shared" si="4"/>
        <v>117</v>
      </c>
      <c r="N10" s="48">
        <f t="shared" si="5"/>
        <v>3</v>
      </c>
      <c r="O10" s="42">
        <f t="shared" si="6"/>
        <v>8.5</v>
      </c>
      <c r="P10" s="39">
        <f t="shared" si="0"/>
        <v>4</v>
      </c>
      <c r="Q10" s="26">
        <f t="shared" si="1"/>
        <v>4</v>
      </c>
      <c r="R10" s="30">
        <f t="shared" si="7"/>
        <v>1028</v>
      </c>
      <c r="S10" s="36">
        <f t="shared" si="8"/>
        <v>4</v>
      </c>
      <c r="T10" s="33">
        <v>0</v>
      </c>
    </row>
    <row r="11" spans="2:20" ht="18" hidden="1">
      <c r="B11" s="17"/>
      <c r="C11" s="1"/>
      <c r="D11" s="74"/>
      <c r="E11" s="115"/>
      <c r="F11" s="124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39">
        <f t="shared" si="0"/>
        <v>-4</v>
      </c>
      <c r="Q11" s="2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74"/>
      <c r="E12" s="115"/>
      <c r="F12" s="124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39">
        <f t="shared" si="0"/>
        <v>-4</v>
      </c>
      <c r="Q12" s="2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74"/>
      <c r="E13" s="115"/>
      <c r="F13" s="124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39">
        <f t="shared" si="0"/>
        <v>-4</v>
      </c>
      <c r="Q13" s="2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7"/>
      <c r="E14" s="115"/>
      <c r="F14" s="124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2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76"/>
      <c r="E15" s="116"/>
      <c r="F15" s="125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40">
        <f t="shared" si="0"/>
        <v>-4</v>
      </c>
      <c r="Q15" s="28">
        <f t="shared" si="1"/>
        <v>-4</v>
      </c>
      <c r="R15" s="31">
        <f t="shared" si="7"/>
        <v>0</v>
      </c>
      <c r="S15" s="37">
        <f t="shared" si="8"/>
        <v>10</v>
      </c>
      <c r="T15" s="33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7.7109375" style="0" customWidth="1"/>
    <col min="5" max="5" width="14.851562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162" t="s">
        <v>53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28" t="s">
        <v>3</v>
      </c>
      <c r="G3" s="129" t="s">
        <v>40</v>
      </c>
      <c r="H3" s="130" t="s">
        <v>41</v>
      </c>
      <c r="I3" s="126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4</v>
      </c>
      <c r="C4" s="15">
        <v>1</v>
      </c>
      <c r="D4" s="16" t="s">
        <v>87</v>
      </c>
      <c r="E4" s="115" t="s">
        <v>63</v>
      </c>
      <c r="F4" s="123"/>
      <c r="G4" s="151">
        <v>10</v>
      </c>
      <c r="H4" s="99">
        <v>10</v>
      </c>
      <c r="I4" s="44">
        <f>COUNTIF(G$4:G$15,"&lt;"&amp;G4)*ROWS(G$4:G$15)+COUNTIF(H$4:H$15,"&lt;"&amp;H4)</f>
        <v>143</v>
      </c>
      <c r="J4" s="47">
        <f>IF(COUNTIF(I$4:I$15,I4)&gt;1,RANK(I4,I$4:I$15,0)+(COUNT(I$4:I$15)+1-RANK(I4,I$4:I$15,0)-RANK(I4,I$4:I$15,1))/2,RANK(I4,I$4:I$15,0)+(COUNT(I$4:I$15)+1-RANK(I4,I$4:I$15,0)-RANK(I4,I$4:I$15,1)))</f>
        <v>1</v>
      </c>
      <c r="K4" s="151">
        <v>5</v>
      </c>
      <c r="L4" s="99">
        <v>5</v>
      </c>
      <c r="M4" s="44">
        <f>COUNTIF(K$4:K$15,"&lt;"&amp;K4)*ROWS(K$4:K$15)+COUNTIF(L$4:L$15,"&lt;"&amp;L4)</f>
        <v>130</v>
      </c>
      <c r="N4" s="47">
        <f>IF(COUNTIF(M$4:M$15,M4)&gt;1,RANK(M4,M$4:M$15,0)+(COUNT(M$4:M$15)+1-RANK(M4,M$4:M$15,0)-RANK(M4,M$4:M$15,1))/2,RANK(M4,M$4:M$15,0)+(COUNT(M$4:M$15)+1-RANK(M4,M$4:M$15,0)-RANK(M4,M$4:M$15,1)))</f>
        <v>2</v>
      </c>
      <c r="O4" s="41">
        <f>SUM(J4,N4)</f>
        <v>3</v>
      </c>
      <c r="P4" s="153">
        <f aca="true" t="shared" si="0" ref="P4:P15">SUM(K4,G4)</f>
        <v>15</v>
      </c>
      <c r="Q4" s="27">
        <f aca="true" t="shared" si="1" ref="Q4:Q15">SUM(L4,H4)</f>
        <v>15</v>
      </c>
      <c r="R4" s="29">
        <f>(COUNTIF(O$4:O$15,"&gt;"&amp;O4)*ROWS(O$4:O$14)+COUNTIF(P$4:P$15,"&lt;"&amp;P4))*ROWS(O$4:O$15)+COUNTIF(Q$4:Q$15,"&lt;"&amp;Q4)</f>
        <v>1595</v>
      </c>
      <c r="S4" s="35">
        <f>IF(COUNTIF(R$4:R$15,R4)&gt;1,RANK(R4,R$4:R$15,0)+(COUNT(R$4:R$15)+1-RANK(R4,R$4:R$15,0)-RANK(R4,R$4:R$15,1))/2,RANK(R4,R$4:R$15,0)+(COUNT(R$4:R$15)+1-RANK(R4,R$4:R$15,0)-RANK(R4,R$4:R$15,1)))</f>
        <v>1</v>
      </c>
      <c r="T4" s="33">
        <v>0</v>
      </c>
    </row>
    <row r="5" spans="2:20" ht="18">
      <c r="B5" s="17">
        <v>5</v>
      </c>
      <c r="C5" s="1">
        <v>2</v>
      </c>
      <c r="D5" s="74" t="s">
        <v>88</v>
      </c>
      <c r="E5" s="115" t="s">
        <v>59</v>
      </c>
      <c r="F5" s="124"/>
      <c r="G5" s="152">
        <v>5</v>
      </c>
      <c r="H5" s="95">
        <v>5</v>
      </c>
      <c r="I5" s="45">
        <f aca="true" t="shared" si="2" ref="I5:I15">COUNTIF(G$4:G$15,"&lt;"&amp;G5)*ROWS(G$4:G$15)+COUNTIF(H$4:H$15,"&lt;"&amp;H5)</f>
        <v>91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152">
        <v>3</v>
      </c>
      <c r="L5" s="95">
        <v>3</v>
      </c>
      <c r="M5" s="45">
        <f aca="true" t="shared" si="4" ref="M5:M15">COUNTIF(K$4:K$15,"&lt;"&amp;K5)*ROWS(K$4:K$15)+COUNTIF(L$4:L$15,"&lt;"&amp;L5)</f>
        <v>91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4.5</v>
      </c>
      <c r="O5" s="42">
        <f aca="true" t="shared" si="6" ref="O5:O15">SUM(J5,N5)</f>
        <v>8.5</v>
      </c>
      <c r="P5" s="150">
        <f t="shared" si="0"/>
        <v>8</v>
      </c>
      <c r="Q5" s="26">
        <f t="shared" si="1"/>
        <v>8</v>
      </c>
      <c r="R5" s="30">
        <f aca="true" t="shared" si="7" ref="R5:R15">(COUNTIF(O$4:O$15,"&gt;"&amp;O5)*ROWS(O$4:O$14)+COUNTIF(P$4:P$15,"&lt;"&amp;P5))*ROWS(O$4:O$15)+COUNTIF(Q$4:Q$15,"&lt;"&amp;Q5)</f>
        <v>1015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33">
        <v>0</v>
      </c>
    </row>
    <row r="6" spans="2:20" ht="18">
      <c r="B6" s="17">
        <v>7</v>
      </c>
      <c r="C6" s="1">
        <v>4</v>
      </c>
      <c r="D6" s="74" t="s">
        <v>89</v>
      </c>
      <c r="E6" s="115" t="s">
        <v>65</v>
      </c>
      <c r="F6" s="124"/>
      <c r="G6" s="152">
        <v>5</v>
      </c>
      <c r="H6" s="95">
        <v>5</v>
      </c>
      <c r="I6" s="45">
        <f t="shared" si="2"/>
        <v>91</v>
      </c>
      <c r="J6" s="48">
        <f t="shared" si="3"/>
        <v>4</v>
      </c>
      <c r="K6" s="152">
        <v>4</v>
      </c>
      <c r="L6" s="95">
        <v>4</v>
      </c>
      <c r="M6" s="45">
        <f t="shared" si="4"/>
        <v>117</v>
      </c>
      <c r="N6" s="48">
        <f t="shared" si="5"/>
        <v>3</v>
      </c>
      <c r="O6" s="42">
        <f t="shared" si="6"/>
        <v>7</v>
      </c>
      <c r="P6" s="150">
        <f t="shared" si="0"/>
        <v>9</v>
      </c>
      <c r="Q6" s="26">
        <f t="shared" si="1"/>
        <v>9</v>
      </c>
      <c r="R6" s="30">
        <f t="shared" si="7"/>
        <v>1160</v>
      </c>
      <c r="S6" s="36">
        <f t="shared" si="8"/>
        <v>4</v>
      </c>
      <c r="T6" s="33">
        <v>0</v>
      </c>
    </row>
    <row r="7" spans="2:20" ht="18">
      <c r="B7" s="17">
        <v>3</v>
      </c>
      <c r="C7" s="1">
        <v>7</v>
      </c>
      <c r="D7" s="74" t="s">
        <v>90</v>
      </c>
      <c r="E7" s="115" t="s">
        <v>66</v>
      </c>
      <c r="F7" s="124"/>
      <c r="G7" s="152">
        <v>4</v>
      </c>
      <c r="H7" s="95">
        <v>4</v>
      </c>
      <c r="I7" s="45">
        <f t="shared" si="2"/>
        <v>78</v>
      </c>
      <c r="J7" s="48">
        <f t="shared" si="3"/>
        <v>6</v>
      </c>
      <c r="K7" s="152">
        <v>7</v>
      </c>
      <c r="L7" s="95">
        <v>7</v>
      </c>
      <c r="M7" s="45">
        <f t="shared" si="4"/>
        <v>143</v>
      </c>
      <c r="N7" s="48">
        <f t="shared" si="5"/>
        <v>1</v>
      </c>
      <c r="O7" s="42">
        <f t="shared" si="6"/>
        <v>7</v>
      </c>
      <c r="P7" s="150">
        <f t="shared" si="0"/>
        <v>11</v>
      </c>
      <c r="Q7" s="26">
        <f t="shared" si="1"/>
        <v>11</v>
      </c>
      <c r="R7" s="30">
        <f t="shared" si="7"/>
        <v>1186</v>
      </c>
      <c r="S7" s="36">
        <f t="shared" si="8"/>
        <v>3</v>
      </c>
      <c r="T7" s="33">
        <v>0</v>
      </c>
    </row>
    <row r="8" spans="2:20" ht="18">
      <c r="B8" s="17">
        <v>6</v>
      </c>
      <c r="C8" s="1">
        <v>3</v>
      </c>
      <c r="D8" s="74" t="s">
        <v>91</v>
      </c>
      <c r="E8" s="115" t="s">
        <v>67</v>
      </c>
      <c r="F8" s="124"/>
      <c r="G8" s="152">
        <v>7</v>
      </c>
      <c r="H8" s="95">
        <v>7</v>
      </c>
      <c r="I8" s="45">
        <f t="shared" si="2"/>
        <v>130</v>
      </c>
      <c r="J8" s="48">
        <f t="shared" si="3"/>
        <v>2</v>
      </c>
      <c r="K8" s="152">
        <v>3</v>
      </c>
      <c r="L8" s="95">
        <v>3</v>
      </c>
      <c r="M8" s="45">
        <f t="shared" si="4"/>
        <v>91</v>
      </c>
      <c r="N8" s="48">
        <f t="shared" si="5"/>
        <v>4.5</v>
      </c>
      <c r="O8" s="42">
        <f t="shared" si="6"/>
        <v>6.5</v>
      </c>
      <c r="P8" s="150">
        <f t="shared" si="0"/>
        <v>10</v>
      </c>
      <c r="Q8" s="26">
        <f t="shared" si="1"/>
        <v>10</v>
      </c>
      <c r="R8" s="30">
        <f t="shared" si="7"/>
        <v>1437</v>
      </c>
      <c r="S8" s="36">
        <f t="shared" si="8"/>
        <v>2</v>
      </c>
      <c r="T8" s="33">
        <v>0</v>
      </c>
    </row>
    <row r="9" spans="2:20" ht="18">
      <c r="B9" s="17">
        <v>2</v>
      </c>
      <c r="C9" s="1">
        <v>6</v>
      </c>
      <c r="D9" s="149" t="s">
        <v>92</v>
      </c>
      <c r="E9" s="115" t="s">
        <v>64</v>
      </c>
      <c r="F9" s="124"/>
      <c r="G9" s="152">
        <v>5</v>
      </c>
      <c r="H9" s="95">
        <v>5</v>
      </c>
      <c r="I9" s="45">
        <f t="shared" si="2"/>
        <v>91</v>
      </c>
      <c r="J9" s="48">
        <f t="shared" si="3"/>
        <v>4</v>
      </c>
      <c r="K9" s="152">
        <v>1</v>
      </c>
      <c r="L9" s="95">
        <v>1</v>
      </c>
      <c r="M9" s="45">
        <f t="shared" si="4"/>
        <v>65</v>
      </c>
      <c r="N9" s="48">
        <f t="shared" si="5"/>
        <v>6.5</v>
      </c>
      <c r="O9" s="42">
        <f t="shared" si="6"/>
        <v>10.5</v>
      </c>
      <c r="P9" s="150">
        <f t="shared" si="0"/>
        <v>6</v>
      </c>
      <c r="Q9" s="26">
        <f t="shared" si="1"/>
        <v>6</v>
      </c>
      <c r="R9" s="30">
        <f t="shared" si="7"/>
        <v>870</v>
      </c>
      <c r="S9" s="36">
        <f t="shared" si="8"/>
        <v>6</v>
      </c>
      <c r="T9" s="33">
        <v>0</v>
      </c>
    </row>
    <row r="10" spans="2:20" ht="18">
      <c r="B10" s="17">
        <v>1</v>
      </c>
      <c r="C10" s="1">
        <v>5</v>
      </c>
      <c r="D10" s="74" t="s">
        <v>93</v>
      </c>
      <c r="E10" s="115" t="s">
        <v>68</v>
      </c>
      <c r="F10" s="124"/>
      <c r="G10" s="152">
        <v>2</v>
      </c>
      <c r="H10" s="95">
        <v>2</v>
      </c>
      <c r="I10" s="45">
        <f t="shared" si="2"/>
        <v>65</v>
      </c>
      <c r="J10" s="48">
        <f t="shared" si="3"/>
        <v>7</v>
      </c>
      <c r="K10" s="152">
        <v>1</v>
      </c>
      <c r="L10" s="95">
        <v>1</v>
      </c>
      <c r="M10" s="45">
        <f t="shared" si="4"/>
        <v>65</v>
      </c>
      <c r="N10" s="48">
        <f t="shared" si="5"/>
        <v>6.5</v>
      </c>
      <c r="O10" s="42">
        <f t="shared" si="6"/>
        <v>13.5</v>
      </c>
      <c r="P10" s="150">
        <f t="shared" si="0"/>
        <v>3</v>
      </c>
      <c r="Q10" s="26">
        <f t="shared" si="1"/>
        <v>3</v>
      </c>
      <c r="R10" s="30">
        <f t="shared" si="7"/>
        <v>725</v>
      </c>
      <c r="S10" s="36">
        <f t="shared" si="8"/>
        <v>7</v>
      </c>
      <c r="T10" s="33">
        <v>0</v>
      </c>
    </row>
    <row r="11" spans="2:20" ht="18" hidden="1">
      <c r="B11" s="17"/>
      <c r="C11" s="1"/>
      <c r="D11" s="74"/>
      <c r="E11" s="115"/>
      <c r="F11" s="124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2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74"/>
      <c r="E12" s="115"/>
      <c r="F12" s="124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2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74"/>
      <c r="E13" s="115"/>
      <c r="F13" s="124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2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7"/>
      <c r="E14" s="115"/>
      <c r="F14" s="124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2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76"/>
      <c r="E15" s="116"/>
      <c r="F15" s="125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28">
        <f t="shared" si="1"/>
        <v>-4</v>
      </c>
      <c r="R15" s="31">
        <f t="shared" si="7"/>
        <v>0</v>
      </c>
      <c r="S15" s="37">
        <f t="shared" si="8"/>
        <v>10</v>
      </c>
      <c r="T15" s="33">
        <v>0</v>
      </c>
    </row>
    <row r="16" spans="2:20" ht="12.75">
      <c r="B16" s="73"/>
      <c r="C16" s="73"/>
      <c r="D16" s="73"/>
      <c r="E16" s="73"/>
      <c r="F16" s="73"/>
      <c r="G16" s="94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K7" sqref="K7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0" max="10" width="8.7109375" style="0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162" t="s">
        <v>54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6</v>
      </c>
      <c r="C4" s="15">
        <v>3</v>
      </c>
      <c r="D4" s="16" t="s">
        <v>94</v>
      </c>
      <c r="E4" s="115" t="s">
        <v>63</v>
      </c>
      <c r="F4" s="20"/>
      <c r="G4" s="151">
        <v>5</v>
      </c>
      <c r="H4" s="99">
        <v>5</v>
      </c>
      <c r="I4" s="44">
        <f>COUNTIF(G$4:G$15,"&lt;"&amp;G4)*ROWS(G$4:G$15)+COUNTIF(H$4:H$15,"&lt;"&amp;H4)</f>
        <v>104</v>
      </c>
      <c r="J4" s="47">
        <f>IF(COUNTIF(I$4:I$15,I4)&gt;1,RANK(I4,I$4:I$15,0)+(COUNT(I$4:I$15)+1-RANK(I4,I$4:I$15,0)-RANK(I4,I$4:I$15,1))/2,RANK(I4,I$4:I$15,0)+(COUNT(I$4:I$15)+1-RANK(I4,I$4:I$15,0)-RANK(I4,I$4:I$15,1)))</f>
        <v>3.5</v>
      </c>
      <c r="K4" s="151">
        <v>1</v>
      </c>
      <c r="L4" s="99">
        <v>1</v>
      </c>
      <c r="M4" s="44">
        <f>COUNTIF(K$4:K$15,"&lt;"&amp;K4)*ROWS(K$4:K$15)+COUNTIF(L$4:L$15,"&lt;"&amp;L4)</f>
        <v>78</v>
      </c>
      <c r="N4" s="47">
        <f>IF(COUNTIF(M$4:M$15,M4)&gt;1,RANK(M4,M$4:M$15,0)+(COUNT(M$4:M$15)+1-RANK(M4,M$4:M$15,0)-RANK(M4,M$4:M$15,1))/2,RANK(M4,M$4:M$15,0)+(COUNT(M$4:M$15)+1-RANK(M4,M$4:M$15,0)-RANK(M4,M$4:M$15,1)))</f>
        <v>4.5</v>
      </c>
      <c r="O4" s="41">
        <f>SUM(J4,N4)</f>
        <v>8</v>
      </c>
      <c r="P4" s="153">
        <f aca="true" t="shared" si="0" ref="P4:P15">SUM(K4,G4)</f>
        <v>6</v>
      </c>
      <c r="Q4" s="27">
        <f aca="true" t="shared" si="1" ref="Q4:Q15">SUM(L4,H4)</f>
        <v>6</v>
      </c>
      <c r="R4" s="29">
        <f>(COUNTIF(O$4:O$15,"&gt;"&amp;O4)*ROWS(O$4:O$14)+COUNTIF(P$4:P$15,"&lt;"&amp;P4))*ROWS(O$4:O$15)+COUNTIF(Q$4:Q$15,"&lt;"&amp;Q4)</f>
        <v>1160</v>
      </c>
      <c r="S4" s="35">
        <f>IF(COUNTIF(R$4:R$15,R4)&gt;1,RANK(R4,R$4:R$15,0)+(COUNT(R$4:R$15)+1-RANK(R4,R$4:R$15,0)-RANK(R4,R$4:R$15,1))/2,RANK(R4,R$4:R$15,0)+(COUNT(R$4:R$15)+1-RANK(R4,R$4:R$15,0)-RANK(R4,R$4:R$15,1)))</f>
        <v>4</v>
      </c>
      <c r="T4" s="33">
        <v>0</v>
      </c>
    </row>
    <row r="5" spans="2:20" ht="18">
      <c r="B5" s="17">
        <v>4</v>
      </c>
      <c r="C5" s="1">
        <v>1</v>
      </c>
      <c r="D5" s="74" t="s">
        <v>95</v>
      </c>
      <c r="E5" s="115" t="s">
        <v>59</v>
      </c>
      <c r="F5" s="21"/>
      <c r="G5" s="152">
        <v>3</v>
      </c>
      <c r="H5" s="95">
        <v>3</v>
      </c>
      <c r="I5" s="45">
        <f aca="true" t="shared" si="2" ref="I5:I15">COUNTIF(G$4:G$15,"&lt;"&amp;G5)*ROWS(G$4:G$15)+COUNTIF(H$4:H$15,"&lt;"&amp;H5)</f>
        <v>91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152">
        <v>0</v>
      </c>
      <c r="L5" s="95">
        <v>0</v>
      </c>
      <c r="M5" s="45">
        <f aca="true" t="shared" si="4" ref="M5:M15">COUNTIF(K$4:K$15,"&lt;"&amp;K5)*ROWS(K$4:K$15)+COUNTIF(L$4:L$15,"&lt;"&amp;L5)</f>
        <v>65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2">
        <f aca="true" t="shared" si="6" ref="O5:O15">SUM(J5,N5)</f>
        <v>12</v>
      </c>
      <c r="P5" s="150">
        <f t="shared" si="0"/>
        <v>3</v>
      </c>
      <c r="Q5" s="26">
        <f t="shared" si="1"/>
        <v>3</v>
      </c>
      <c r="R5" s="30">
        <f aca="true" t="shared" si="7" ref="R5:R15">(COUNTIF(O$4:O$15,"&gt;"&amp;O5)*ROWS(O$4:O$14)+COUNTIF(P$4:P$15,"&lt;"&amp;P5))*ROWS(O$4:O$15)+COUNTIF(Q$4:Q$15,"&lt;"&amp;Q5)</f>
        <v>738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33">
        <v>0</v>
      </c>
    </row>
    <row r="6" spans="2:20" ht="18">
      <c r="B6" s="17">
        <v>1</v>
      </c>
      <c r="C6" s="1">
        <v>5</v>
      </c>
      <c r="D6" s="74" t="s">
        <v>96</v>
      </c>
      <c r="E6" s="115" t="s">
        <v>65</v>
      </c>
      <c r="F6" s="21"/>
      <c r="G6" s="152">
        <v>5</v>
      </c>
      <c r="H6" s="95">
        <v>5</v>
      </c>
      <c r="I6" s="45">
        <f t="shared" si="2"/>
        <v>104</v>
      </c>
      <c r="J6" s="48">
        <f t="shared" si="3"/>
        <v>3.5</v>
      </c>
      <c r="K6" s="152">
        <v>2</v>
      </c>
      <c r="L6" s="95">
        <v>2</v>
      </c>
      <c r="M6" s="45">
        <f t="shared" si="4"/>
        <v>130</v>
      </c>
      <c r="N6" s="48">
        <f t="shared" si="5"/>
        <v>2</v>
      </c>
      <c r="O6" s="42">
        <f t="shared" si="6"/>
        <v>5.5</v>
      </c>
      <c r="P6" s="150">
        <f t="shared" si="0"/>
        <v>7</v>
      </c>
      <c r="Q6" s="26">
        <f t="shared" si="1"/>
        <v>7</v>
      </c>
      <c r="R6" s="30">
        <f t="shared" si="7"/>
        <v>1305</v>
      </c>
      <c r="S6" s="36">
        <f t="shared" si="8"/>
        <v>3</v>
      </c>
      <c r="T6" s="33">
        <v>0</v>
      </c>
    </row>
    <row r="7" spans="2:20" ht="18">
      <c r="B7" s="17">
        <v>2</v>
      </c>
      <c r="C7" s="1">
        <v>6</v>
      </c>
      <c r="D7" s="74" t="s">
        <v>97</v>
      </c>
      <c r="E7" s="115" t="s">
        <v>66</v>
      </c>
      <c r="F7" s="21"/>
      <c r="G7" s="152">
        <v>7</v>
      </c>
      <c r="H7" s="95">
        <v>7</v>
      </c>
      <c r="I7" s="45">
        <f t="shared" si="2"/>
        <v>143</v>
      </c>
      <c r="J7" s="48">
        <f t="shared" si="3"/>
        <v>1</v>
      </c>
      <c r="K7" s="152">
        <v>1</v>
      </c>
      <c r="L7" s="95">
        <v>1</v>
      </c>
      <c r="M7" s="45">
        <f t="shared" si="4"/>
        <v>78</v>
      </c>
      <c r="N7" s="48">
        <f t="shared" si="5"/>
        <v>4.5</v>
      </c>
      <c r="O7" s="42">
        <f t="shared" si="6"/>
        <v>5.5</v>
      </c>
      <c r="P7" s="150">
        <f t="shared" si="0"/>
        <v>8</v>
      </c>
      <c r="Q7" s="26">
        <f t="shared" si="1"/>
        <v>8</v>
      </c>
      <c r="R7" s="30">
        <f t="shared" si="7"/>
        <v>1318</v>
      </c>
      <c r="S7" s="36">
        <f t="shared" si="8"/>
        <v>2</v>
      </c>
      <c r="T7" s="33">
        <v>0</v>
      </c>
    </row>
    <row r="8" spans="2:20" ht="18">
      <c r="B8" s="17">
        <v>7</v>
      </c>
      <c r="C8" s="1">
        <v>4</v>
      </c>
      <c r="D8" s="74" t="s">
        <v>98</v>
      </c>
      <c r="E8" s="115" t="s">
        <v>67</v>
      </c>
      <c r="F8" s="21"/>
      <c r="G8" s="152">
        <v>0</v>
      </c>
      <c r="H8" s="95">
        <v>0</v>
      </c>
      <c r="I8" s="45">
        <f t="shared" si="2"/>
        <v>65</v>
      </c>
      <c r="J8" s="48">
        <f t="shared" si="3"/>
        <v>7</v>
      </c>
      <c r="K8" s="152">
        <v>1</v>
      </c>
      <c r="L8" s="95">
        <v>1</v>
      </c>
      <c r="M8" s="45">
        <f t="shared" si="4"/>
        <v>78</v>
      </c>
      <c r="N8" s="48">
        <f t="shared" si="5"/>
        <v>4.5</v>
      </c>
      <c r="O8" s="42">
        <f t="shared" si="6"/>
        <v>11.5</v>
      </c>
      <c r="P8" s="150">
        <f t="shared" si="0"/>
        <v>1</v>
      </c>
      <c r="Q8" s="26">
        <f t="shared" si="1"/>
        <v>1</v>
      </c>
      <c r="R8" s="30">
        <f t="shared" si="7"/>
        <v>857</v>
      </c>
      <c r="S8" s="36">
        <f t="shared" si="8"/>
        <v>6</v>
      </c>
      <c r="T8" s="33">
        <v>0</v>
      </c>
    </row>
    <row r="9" spans="2:20" ht="18">
      <c r="B9" s="17">
        <v>5</v>
      </c>
      <c r="C9" s="1">
        <v>2</v>
      </c>
      <c r="D9" s="75" t="s">
        <v>99</v>
      </c>
      <c r="E9" s="115" t="s">
        <v>64</v>
      </c>
      <c r="F9" s="21"/>
      <c r="G9" s="152">
        <v>2</v>
      </c>
      <c r="H9" s="95">
        <v>2</v>
      </c>
      <c r="I9" s="45">
        <f t="shared" si="2"/>
        <v>78</v>
      </c>
      <c r="J9" s="48">
        <f t="shared" si="3"/>
        <v>6</v>
      </c>
      <c r="K9" s="152">
        <v>1</v>
      </c>
      <c r="L9" s="95">
        <v>1</v>
      </c>
      <c r="M9" s="45">
        <f t="shared" si="4"/>
        <v>78</v>
      </c>
      <c r="N9" s="48">
        <f t="shared" si="5"/>
        <v>4.5</v>
      </c>
      <c r="O9" s="42">
        <f t="shared" si="6"/>
        <v>10.5</v>
      </c>
      <c r="P9" s="150">
        <f t="shared" si="0"/>
        <v>3</v>
      </c>
      <c r="Q9" s="26">
        <f t="shared" si="1"/>
        <v>3</v>
      </c>
      <c r="R9" s="30">
        <f t="shared" si="7"/>
        <v>1002</v>
      </c>
      <c r="S9" s="36">
        <f t="shared" si="8"/>
        <v>5</v>
      </c>
      <c r="T9" s="33">
        <v>0</v>
      </c>
    </row>
    <row r="10" spans="2:20" ht="18">
      <c r="B10" s="17">
        <v>3</v>
      </c>
      <c r="C10" s="1">
        <v>7</v>
      </c>
      <c r="D10" s="74" t="s">
        <v>100</v>
      </c>
      <c r="E10" s="115" t="s">
        <v>68</v>
      </c>
      <c r="F10" s="21"/>
      <c r="G10" s="152">
        <v>6</v>
      </c>
      <c r="H10" s="95">
        <v>6</v>
      </c>
      <c r="I10" s="45">
        <f t="shared" si="2"/>
        <v>130</v>
      </c>
      <c r="J10" s="48">
        <f t="shared" si="3"/>
        <v>2</v>
      </c>
      <c r="K10" s="152">
        <v>4</v>
      </c>
      <c r="L10" s="95">
        <v>4</v>
      </c>
      <c r="M10" s="45">
        <f t="shared" si="4"/>
        <v>143</v>
      </c>
      <c r="N10" s="48">
        <f t="shared" si="5"/>
        <v>1</v>
      </c>
      <c r="O10" s="42">
        <f t="shared" si="6"/>
        <v>3</v>
      </c>
      <c r="P10" s="150">
        <f t="shared" si="0"/>
        <v>10</v>
      </c>
      <c r="Q10" s="26">
        <f t="shared" si="1"/>
        <v>10</v>
      </c>
      <c r="R10" s="30">
        <f t="shared" si="7"/>
        <v>1595</v>
      </c>
      <c r="S10" s="36">
        <f t="shared" si="8"/>
        <v>1</v>
      </c>
      <c r="T10" s="33">
        <v>0</v>
      </c>
    </row>
    <row r="11" spans="2:20" ht="18" hidden="1">
      <c r="B11" s="17"/>
      <c r="C11" s="1"/>
      <c r="D11" s="74"/>
      <c r="E11" s="115"/>
      <c r="F11" s="21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2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74"/>
      <c r="E12" s="115"/>
      <c r="F12" s="21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2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74"/>
      <c r="E13" s="115"/>
      <c r="F13" s="21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2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7"/>
      <c r="E14" s="115"/>
      <c r="F14" s="21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2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76"/>
      <c r="E15" s="116"/>
      <c r="F15" s="22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28">
        <f t="shared" si="1"/>
        <v>-4</v>
      </c>
      <c r="R15" s="31">
        <f t="shared" si="7"/>
        <v>0</v>
      </c>
      <c r="S15" s="37">
        <f t="shared" si="8"/>
        <v>10</v>
      </c>
      <c r="T15" s="33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71" t="s">
        <v>70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</row>
    <row r="3" spans="1:26" ht="16.5" customHeight="1" thickBot="1">
      <c r="A3" s="5"/>
      <c r="B3" s="179" t="s">
        <v>9</v>
      </c>
      <c r="C3" s="169" t="s">
        <v>2</v>
      </c>
      <c r="D3" s="174" t="s">
        <v>10</v>
      </c>
      <c r="E3" s="175"/>
      <c r="F3" s="175"/>
      <c r="G3" s="176" t="s">
        <v>11</v>
      </c>
      <c r="H3" s="175"/>
      <c r="I3" s="177"/>
      <c r="J3" s="174" t="s">
        <v>12</v>
      </c>
      <c r="K3" s="175"/>
      <c r="L3" s="175"/>
      <c r="M3" s="176" t="s">
        <v>13</v>
      </c>
      <c r="N3" s="175"/>
      <c r="O3" s="175"/>
      <c r="P3" s="181" t="s">
        <v>47</v>
      </c>
      <c r="Q3" s="183" t="s">
        <v>46</v>
      </c>
      <c r="R3" s="167" t="s">
        <v>14</v>
      </c>
      <c r="S3" s="169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80"/>
      <c r="C4" s="178"/>
      <c r="D4" s="51" t="s">
        <v>15</v>
      </c>
      <c r="E4" s="50" t="s">
        <v>31</v>
      </c>
      <c r="F4" s="50" t="s">
        <v>32</v>
      </c>
      <c r="G4" s="53" t="s">
        <v>15</v>
      </c>
      <c r="H4" s="50" t="s">
        <v>31</v>
      </c>
      <c r="I4" s="52" t="s">
        <v>32</v>
      </c>
      <c r="J4" s="51" t="s">
        <v>15</v>
      </c>
      <c r="K4" s="50" t="s">
        <v>31</v>
      </c>
      <c r="L4" s="50" t="s">
        <v>32</v>
      </c>
      <c r="M4" s="80" t="s">
        <v>15</v>
      </c>
      <c r="N4" s="50" t="s">
        <v>31</v>
      </c>
      <c r="O4" s="50" t="s">
        <v>32</v>
      </c>
      <c r="P4" s="182"/>
      <c r="Q4" s="184"/>
      <c r="R4" s="168"/>
      <c r="S4" s="170"/>
      <c r="T4" s="4"/>
      <c r="U4" s="5"/>
      <c r="V4" s="4"/>
      <c r="W4" s="4"/>
      <c r="X4" s="5"/>
      <c r="Y4" s="5"/>
      <c r="Z4" s="5"/>
    </row>
    <row r="5" spans="1:26" ht="18" thickBot="1">
      <c r="A5" s="5"/>
      <c r="B5" s="54" t="s">
        <v>19</v>
      </c>
      <c r="C5" s="115" t="s">
        <v>63</v>
      </c>
      <c r="D5" s="77">
        <f>LOOKUP(Sobota_I_kolo_sekt_A!S4,Sobota_I_kolo_sekt_A!S4)</f>
        <v>5</v>
      </c>
      <c r="E5" s="58">
        <f>LOOKUP(Sobota_I_kolo_sekt_A!Q4,Sobota_I_kolo_sekt_A!Q4)</f>
        <v>6</v>
      </c>
      <c r="F5" s="156">
        <f>LOOKUP(Sobota_I_kolo_sekt_A!P4,Sobota_I_kolo_sekt_A!P4)</f>
        <v>6</v>
      </c>
      <c r="G5" s="77">
        <f>Sobota_I_kolo_sekt_B!S4</f>
        <v>2.5</v>
      </c>
      <c r="H5" s="58">
        <f>Sobota_I_kolo_sekt_B!Q4</f>
        <v>5</v>
      </c>
      <c r="I5" s="156">
        <f>Sobota_I_kolo_sekt_B!P4</f>
        <v>5</v>
      </c>
      <c r="J5" s="77">
        <f>Sobota_I_kolo_sekt_C!S4</f>
        <v>1</v>
      </c>
      <c r="K5" s="58">
        <f>Sobota_I_kolo_sekt_C!Q4</f>
        <v>15</v>
      </c>
      <c r="L5" s="156">
        <f>Sobota_I_kolo_sekt_C!P4</f>
        <v>15</v>
      </c>
      <c r="M5" s="77">
        <f>Sobota_I_kolo_sekt_D!S4</f>
        <v>4</v>
      </c>
      <c r="N5" s="58">
        <f>Sobota_I_kolo_sekt_D!Q4</f>
        <v>6</v>
      </c>
      <c r="O5" s="156">
        <f>Sobota_I_kolo_sekt_D!P4</f>
        <v>6</v>
      </c>
      <c r="P5" s="136">
        <f>SUM(D5,G5,J5,M5)</f>
        <v>12.5</v>
      </c>
      <c r="Q5" s="133">
        <f>SUM(E5,H5,K5,N5)</f>
        <v>32</v>
      </c>
      <c r="R5" s="154">
        <f>SUM(F5,I5,L5,O5)</f>
        <v>32</v>
      </c>
      <c r="S5" s="61">
        <v>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55" t="s">
        <v>20</v>
      </c>
      <c r="C6" s="115" t="s">
        <v>59</v>
      </c>
      <c r="D6" s="78">
        <f>LOOKUP(Sobota_I_kolo_sekt_A!S5,Sobota_I_kolo_sekt_A!S5)</f>
        <v>4</v>
      </c>
      <c r="E6" s="63">
        <f>LOOKUP(Sobota_I_kolo_sekt_A!Q5,Sobota_I_kolo_sekt_A!Q5)</f>
        <v>5</v>
      </c>
      <c r="F6" s="157">
        <f>LOOKUP(Sobota_I_kolo_sekt_A!P5,Sobota_I_kolo_sekt_A!P5)</f>
        <v>5</v>
      </c>
      <c r="G6" s="78">
        <f>Sobota_I_kolo_sekt_B!S5</f>
        <v>6.5</v>
      </c>
      <c r="H6" s="63">
        <f>Sobota_I_kolo_sekt_B!Q5</f>
        <v>2</v>
      </c>
      <c r="I6" s="157">
        <f>Sobota_I_kolo_sekt_B!P5</f>
        <v>2</v>
      </c>
      <c r="J6" s="78">
        <f>Sobota_I_kolo_sekt_C!S5</f>
        <v>5</v>
      </c>
      <c r="K6" s="63">
        <f>Sobota_I_kolo_sekt_C!Q5</f>
        <v>8</v>
      </c>
      <c r="L6" s="157">
        <f>Sobota_I_kolo_sekt_C!P5</f>
        <v>8</v>
      </c>
      <c r="M6" s="78">
        <f>Sobota_I_kolo_sekt_D!S5</f>
        <v>7</v>
      </c>
      <c r="N6" s="63">
        <f>Sobota_I_kolo_sekt_D!Q5</f>
        <v>3</v>
      </c>
      <c r="O6" s="157">
        <f>Sobota_I_kolo_sekt_D!P5</f>
        <v>3</v>
      </c>
      <c r="P6" s="137">
        <f aca="true" t="shared" si="0" ref="P6:P15">SUM(D6,G6,J6,M6)</f>
        <v>22.5</v>
      </c>
      <c r="Q6" s="134">
        <f aca="true" t="shared" si="1" ref="Q6:Q16">SUM(E6,H6,K6,N6)</f>
        <v>18</v>
      </c>
      <c r="R6" s="155">
        <f aca="true" t="shared" si="2" ref="R6:R16">SUM(F6,I6,L6,O6)</f>
        <v>18</v>
      </c>
      <c r="S6" s="65">
        <v>7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55" t="s">
        <v>21</v>
      </c>
      <c r="C7" s="115" t="s">
        <v>65</v>
      </c>
      <c r="D7" s="78">
        <f>LOOKUP(Sobota_I_kolo_sekt_A!S6,Sobota_I_kolo_sekt_A!S6)</f>
        <v>3</v>
      </c>
      <c r="E7" s="63">
        <f>LOOKUP(Sobota_I_kolo_sekt_A!Q6,Sobota_I_kolo_sekt_A!Q6)</f>
        <v>7</v>
      </c>
      <c r="F7" s="157">
        <f>LOOKUP(Sobota_I_kolo_sekt_A!P6,Sobota_I_kolo_sekt_A!P6)</f>
        <v>7</v>
      </c>
      <c r="G7" s="78">
        <f>Sobota_I_kolo_sekt_B!S6</f>
        <v>6.5</v>
      </c>
      <c r="H7" s="63">
        <f>Sobota_I_kolo_sekt_B!Q6</f>
        <v>2</v>
      </c>
      <c r="I7" s="157">
        <f>Sobota_I_kolo_sekt_B!P6</f>
        <v>2</v>
      </c>
      <c r="J7" s="78">
        <f>Sobota_I_kolo_sekt_C!S6</f>
        <v>4</v>
      </c>
      <c r="K7" s="63">
        <f>Sobota_I_kolo_sekt_C!Q6</f>
        <v>9</v>
      </c>
      <c r="L7" s="157">
        <f>Sobota_I_kolo_sekt_C!P6</f>
        <v>9</v>
      </c>
      <c r="M7" s="78">
        <f>Sobota_I_kolo_sekt_D!S6</f>
        <v>3</v>
      </c>
      <c r="N7" s="63">
        <f>Sobota_I_kolo_sekt_D!Q6</f>
        <v>7</v>
      </c>
      <c r="O7" s="157">
        <f>Sobota_I_kolo_sekt_D!P6</f>
        <v>7</v>
      </c>
      <c r="P7" s="137">
        <f t="shared" si="0"/>
        <v>16.5</v>
      </c>
      <c r="Q7" s="134">
        <f t="shared" si="1"/>
        <v>25</v>
      </c>
      <c r="R7" s="155">
        <f t="shared" si="2"/>
        <v>25</v>
      </c>
      <c r="S7" s="65">
        <v>4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55" t="s">
        <v>22</v>
      </c>
      <c r="C8" s="115" t="s">
        <v>66</v>
      </c>
      <c r="D8" s="78">
        <f>LOOKUP(Sobota_I_kolo_sekt_A!S7,Sobota_I_kolo_sekt_A!S7)</f>
        <v>1</v>
      </c>
      <c r="E8" s="63">
        <f>LOOKUP(Sobota_I_kolo_sekt_A!Q7,Sobota_I_kolo_sekt_A!Q7)</f>
        <v>8</v>
      </c>
      <c r="F8" s="157">
        <f>LOOKUP(Sobota_I_kolo_sekt_A!P7,Sobota_I_kolo_sekt_A!P7)</f>
        <v>8</v>
      </c>
      <c r="G8" s="78">
        <f>Sobota_I_kolo_sekt_B!S7</f>
        <v>1</v>
      </c>
      <c r="H8" s="63">
        <f>Sobota_I_kolo_sekt_B!Q7</f>
        <v>15</v>
      </c>
      <c r="I8" s="157">
        <f>Sobota_I_kolo_sekt_B!P7</f>
        <v>15</v>
      </c>
      <c r="J8" s="78">
        <f>Sobota_I_kolo_sekt_C!S7</f>
        <v>3</v>
      </c>
      <c r="K8" s="63">
        <f>Sobota_I_kolo_sekt_C!Q7</f>
        <v>11</v>
      </c>
      <c r="L8" s="157">
        <f>Sobota_I_kolo_sekt_C!P7</f>
        <v>11</v>
      </c>
      <c r="M8" s="78">
        <f>Sobota_I_kolo_sekt_D!S7</f>
        <v>2</v>
      </c>
      <c r="N8" s="63">
        <f>Sobota_I_kolo_sekt_D!Q7</f>
        <v>8</v>
      </c>
      <c r="O8" s="157">
        <f>Sobota_I_kolo_sekt_D!P7</f>
        <v>8</v>
      </c>
      <c r="P8" s="137">
        <f t="shared" si="0"/>
        <v>7</v>
      </c>
      <c r="Q8" s="134">
        <f t="shared" si="1"/>
        <v>42</v>
      </c>
      <c r="R8" s="155">
        <f t="shared" si="2"/>
        <v>42</v>
      </c>
      <c r="S8" s="65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55" t="s">
        <v>23</v>
      </c>
      <c r="C9" s="115" t="s">
        <v>67</v>
      </c>
      <c r="D9" s="78">
        <f>LOOKUP(Sobota_I_kolo_sekt_A!S8,Sobota_I_kolo_sekt_A!S8)</f>
        <v>7</v>
      </c>
      <c r="E9" s="63">
        <f>LOOKUP(Sobota_I_kolo_sekt_A!Q8,Sobota_I_kolo_sekt_A!Q8)</f>
        <v>1</v>
      </c>
      <c r="F9" s="157">
        <f>LOOKUP(Sobota_I_kolo_sekt_A!P8,Sobota_I_kolo_sekt_A!P8)</f>
        <v>1</v>
      </c>
      <c r="G9" s="78">
        <f>Sobota_I_kolo_sekt_B!S8</f>
        <v>2.5</v>
      </c>
      <c r="H9" s="63">
        <f>Sobota_I_kolo_sekt_B!Q8</f>
        <v>5</v>
      </c>
      <c r="I9" s="157">
        <f>Sobota_I_kolo_sekt_B!P8</f>
        <v>5</v>
      </c>
      <c r="J9" s="78">
        <f>Sobota_I_kolo_sekt_C!S8</f>
        <v>2</v>
      </c>
      <c r="K9" s="63">
        <f>Sobota_I_kolo_sekt_C!Q8</f>
        <v>10</v>
      </c>
      <c r="L9" s="157">
        <f>Sobota_I_kolo_sekt_C!P8</f>
        <v>10</v>
      </c>
      <c r="M9" s="78">
        <f>Sobota_I_kolo_sekt_D!S8</f>
        <v>6</v>
      </c>
      <c r="N9" s="63">
        <f>Sobota_I_kolo_sekt_D!Q8</f>
        <v>1</v>
      </c>
      <c r="O9" s="157">
        <f>Sobota_I_kolo_sekt_D!P8</f>
        <v>1</v>
      </c>
      <c r="P9" s="137">
        <f t="shared" si="0"/>
        <v>17.5</v>
      </c>
      <c r="Q9" s="134">
        <f t="shared" si="1"/>
        <v>17</v>
      </c>
      <c r="R9" s="155">
        <f t="shared" si="2"/>
        <v>17</v>
      </c>
      <c r="S9" s="65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55" t="s">
        <v>24</v>
      </c>
      <c r="C10" s="115" t="s">
        <v>64</v>
      </c>
      <c r="D10" s="78">
        <f>LOOKUP(Sobota_I_kolo_sekt_A!S9,Sobota_I_kolo_sekt_A!S9)</f>
        <v>6</v>
      </c>
      <c r="E10" s="63">
        <f>LOOKUP(Sobota_I_kolo_sekt_A!Q9,Sobota_I_kolo_sekt_A!Q9)</f>
        <v>5</v>
      </c>
      <c r="F10" s="157">
        <f>LOOKUP(Sobota_I_kolo_sekt_A!P9,Sobota_I_kolo_sekt_A!P9)</f>
        <v>5</v>
      </c>
      <c r="G10" s="78">
        <f>Sobota_I_kolo_sekt_B!S9</f>
        <v>5</v>
      </c>
      <c r="H10" s="105">
        <f>Sobota_I_kolo_sekt_B!Q9</f>
        <v>3</v>
      </c>
      <c r="I10" s="157">
        <f>Sobota_I_kolo_sekt_B!P9</f>
        <v>3</v>
      </c>
      <c r="J10" s="78">
        <f>Sobota_I_kolo_sekt_C!S9</f>
        <v>6</v>
      </c>
      <c r="K10" s="63">
        <f>Sobota_I_kolo_sekt_C!Q9</f>
        <v>6</v>
      </c>
      <c r="L10" s="157">
        <f>Sobota_I_kolo_sekt_C!P9</f>
        <v>6</v>
      </c>
      <c r="M10" s="78">
        <f>Sobota_I_kolo_sekt_D!S9</f>
        <v>5</v>
      </c>
      <c r="N10" s="63">
        <f>Sobota_I_kolo_sekt_D!Q9</f>
        <v>3</v>
      </c>
      <c r="O10" s="157">
        <f>Sobota_I_kolo_sekt_D!P9</f>
        <v>3</v>
      </c>
      <c r="P10" s="137">
        <f t="shared" si="0"/>
        <v>22</v>
      </c>
      <c r="Q10" s="134">
        <f t="shared" si="1"/>
        <v>17</v>
      </c>
      <c r="R10" s="155">
        <f t="shared" si="2"/>
        <v>17</v>
      </c>
      <c r="S10" s="65">
        <v>6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55" t="s">
        <v>25</v>
      </c>
      <c r="C11" s="115" t="s">
        <v>68</v>
      </c>
      <c r="D11" s="78">
        <f>LOOKUP(Sobota_I_kolo_sekt_A!S10,Sobota_I_kolo_sekt_A!S10)</f>
        <v>2</v>
      </c>
      <c r="E11" s="63">
        <f>LOOKUP(Sobota_I_kolo_sekt_A!Q10,Sobota_I_kolo_sekt_A!Q10)</f>
        <v>10</v>
      </c>
      <c r="F11" s="157">
        <f>LOOKUP(Sobota_I_kolo_sekt_A!P10,Sobota_I_kolo_sekt_A!P10)</f>
        <v>10</v>
      </c>
      <c r="G11" s="78">
        <f>Sobota_I_kolo_sekt_B!S10</f>
        <v>4</v>
      </c>
      <c r="H11" s="63">
        <f>Sobota_I_kolo_sekt_B!Q10</f>
        <v>4</v>
      </c>
      <c r="I11" s="157">
        <f>Sobota_I_kolo_sekt_B!P10</f>
        <v>4</v>
      </c>
      <c r="J11" s="78">
        <f>Sobota_I_kolo_sekt_C!S10</f>
        <v>7</v>
      </c>
      <c r="K11" s="63">
        <f>Sobota_I_kolo_sekt_C!Q10</f>
        <v>3</v>
      </c>
      <c r="L11" s="157">
        <f>Sobota_I_kolo_sekt_C!P10</f>
        <v>3</v>
      </c>
      <c r="M11" s="78">
        <f>Sobota_I_kolo_sekt_D!S10</f>
        <v>1</v>
      </c>
      <c r="N11" s="63">
        <f>Sobota_I_kolo_sekt_D!Q10</f>
        <v>10</v>
      </c>
      <c r="O11" s="157">
        <f>Sobota_I_kolo_sekt_D!P10</f>
        <v>10</v>
      </c>
      <c r="P11" s="137">
        <f t="shared" si="0"/>
        <v>14</v>
      </c>
      <c r="Q11" s="134">
        <f t="shared" si="1"/>
        <v>27</v>
      </c>
      <c r="R11" s="155">
        <f t="shared" si="2"/>
        <v>27</v>
      </c>
      <c r="S11" s="65">
        <v>3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55" t="s">
        <v>26</v>
      </c>
      <c r="C12" s="115"/>
      <c r="D12" s="78">
        <f>LOOKUP(Sobota_I_kolo_sekt_A!S11,Sobota_I_kolo_sekt_A!S11)</f>
        <v>10</v>
      </c>
      <c r="E12" s="63">
        <f>LOOKUP(Sobota_I_kolo_sekt_A!Q11,Sobota_I_kolo_sekt_A!Q11)</f>
        <v>-4</v>
      </c>
      <c r="F12" s="113">
        <f>LOOKUP(Sobota_I_kolo_sekt_A!P11,Sobota_I_kolo_sekt_A!P11)</f>
        <v>-4</v>
      </c>
      <c r="G12" s="78">
        <f>Sobota_I_kolo_sekt_B!S11</f>
        <v>10</v>
      </c>
      <c r="H12" s="63">
        <f>Sobota_I_kolo_sekt_B!Q11</f>
        <v>-4</v>
      </c>
      <c r="I12" s="113">
        <f>Sobota_I_kolo_sekt_B!P11</f>
        <v>-4</v>
      </c>
      <c r="J12" s="78">
        <f>Sobota_I_kolo_sekt_C!S11</f>
        <v>10</v>
      </c>
      <c r="K12" s="63">
        <f>Sobota_I_kolo_sekt_C!Q11</f>
        <v>-4</v>
      </c>
      <c r="L12" s="113">
        <f>Sobota_I_kolo_sekt_C!P11</f>
        <v>-4</v>
      </c>
      <c r="M12" s="78">
        <f>Sobota_I_kolo_sekt_D!S11</f>
        <v>10</v>
      </c>
      <c r="N12" s="63">
        <f>Sobota_I_kolo_sekt_D!Q11</f>
        <v>-4</v>
      </c>
      <c r="O12" s="113">
        <f>Sobota_I_kolo_sekt_D!P11</f>
        <v>-4</v>
      </c>
      <c r="P12" s="137">
        <f t="shared" si="0"/>
        <v>40</v>
      </c>
      <c r="Q12" s="134">
        <f t="shared" si="1"/>
        <v>-16</v>
      </c>
      <c r="R12" s="92">
        <f t="shared" si="2"/>
        <v>-16</v>
      </c>
      <c r="S12" s="65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55" t="s">
        <v>27</v>
      </c>
      <c r="C13" s="115"/>
      <c r="D13" s="78">
        <f>LOOKUP(Sobota_I_kolo_sekt_A!S12,Sobota_I_kolo_sekt_A!S12)</f>
        <v>10</v>
      </c>
      <c r="E13" s="63">
        <f>LOOKUP(Sobota_I_kolo_sekt_A!Q12,Sobota_I_kolo_sekt_A!Q12)</f>
        <v>-4</v>
      </c>
      <c r="F13" s="113">
        <f>LOOKUP(Sobota_I_kolo_sekt_A!P12,Sobota_I_kolo_sekt_A!P12)</f>
        <v>-4</v>
      </c>
      <c r="G13" s="78">
        <f>Sobota_I_kolo_sekt_B!S12</f>
        <v>10</v>
      </c>
      <c r="H13" s="63">
        <f>Sobota_I_kolo_sekt_B!Q12</f>
        <v>-4</v>
      </c>
      <c r="I13" s="113">
        <f>Sobota_I_kolo_sekt_B!P12</f>
        <v>-4</v>
      </c>
      <c r="J13" s="78">
        <f>Sobota_I_kolo_sekt_C!S12</f>
        <v>10</v>
      </c>
      <c r="K13" s="63">
        <f>Sobota_I_kolo_sekt_C!Q12</f>
        <v>-4</v>
      </c>
      <c r="L13" s="113">
        <f>Sobota_I_kolo_sekt_C!P12</f>
        <v>-4</v>
      </c>
      <c r="M13" s="78">
        <f>Sobota_I_kolo_sekt_D!S12</f>
        <v>10</v>
      </c>
      <c r="N13" s="63">
        <f>Sobota_I_kolo_sekt_D!Q12</f>
        <v>-4</v>
      </c>
      <c r="O13" s="113">
        <f>Sobota_I_kolo_sekt_D!P12</f>
        <v>-4</v>
      </c>
      <c r="P13" s="137">
        <f t="shared" si="0"/>
        <v>40</v>
      </c>
      <c r="Q13" s="134">
        <f t="shared" si="1"/>
        <v>-16</v>
      </c>
      <c r="R13" s="92">
        <f t="shared" si="2"/>
        <v>-16</v>
      </c>
      <c r="S13" s="65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55" t="s">
        <v>28</v>
      </c>
      <c r="C14" s="115"/>
      <c r="D14" s="78">
        <f>LOOKUP(Sobota_I_kolo_sekt_A!S13,Sobota_I_kolo_sekt_A!S13)</f>
        <v>10</v>
      </c>
      <c r="E14" s="63">
        <f>LOOKUP(Sobota_I_kolo_sekt_A!Q13,Sobota_I_kolo_sekt_A!Q13)</f>
        <v>-4</v>
      </c>
      <c r="F14" s="113">
        <f>LOOKUP(Sobota_I_kolo_sekt_A!P13,Sobota_I_kolo_sekt_A!P13)</f>
        <v>-4</v>
      </c>
      <c r="G14" s="78">
        <f>Sobota_I_kolo_sekt_B!S13</f>
        <v>10</v>
      </c>
      <c r="H14" s="63">
        <f>Sobota_I_kolo_sekt_B!Q13</f>
        <v>-4</v>
      </c>
      <c r="I14" s="113">
        <f>Sobota_I_kolo_sekt_B!P13</f>
        <v>-4</v>
      </c>
      <c r="J14" s="78">
        <f>Sobota_I_kolo_sekt_C!S13</f>
        <v>10</v>
      </c>
      <c r="K14" s="63">
        <f>Sobota_I_kolo_sekt_C!Q13</f>
        <v>-4</v>
      </c>
      <c r="L14" s="113">
        <f>Sobota_I_kolo_sekt_C!P13</f>
        <v>-4</v>
      </c>
      <c r="M14" s="78">
        <f>Sobota_I_kolo_sekt_D!S13</f>
        <v>10</v>
      </c>
      <c r="N14" s="63">
        <f>Sobota_I_kolo_sekt_D!Q13</f>
        <v>-4</v>
      </c>
      <c r="O14" s="113">
        <f>Sobota_I_kolo_sekt_D!P13</f>
        <v>-4</v>
      </c>
      <c r="P14" s="137">
        <f t="shared" si="0"/>
        <v>40</v>
      </c>
      <c r="Q14" s="134">
        <f t="shared" si="1"/>
        <v>-16</v>
      </c>
      <c r="R14" s="92">
        <f t="shared" si="2"/>
        <v>-16</v>
      </c>
      <c r="S14" s="65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5" t="s">
        <v>29</v>
      </c>
      <c r="C15" s="115"/>
      <c r="D15" s="78">
        <f>LOOKUP(Sobota_I_kolo_sekt_A!S14,Sobota_I_kolo_sekt_A!S14)</f>
        <v>10</v>
      </c>
      <c r="E15" s="63">
        <f>LOOKUP(Sobota_I_kolo_sekt_A!Q14,Sobota_I_kolo_sekt_A!Q14)</f>
        <v>-4</v>
      </c>
      <c r="F15" s="113">
        <f>LOOKUP(Sobota_I_kolo_sekt_A!P14,Sobota_I_kolo_sekt_A!P14)</f>
        <v>-4</v>
      </c>
      <c r="G15" s="78">
        <f>Sobota_I_kolo_sekt_B!S14</f>
        <v>10</v>
      </c>
      <c r="H15" s="63">
        <f>Sobota_I_kolo_sekt_B!Q14</f>
        <v>-4</v>
      </c>
      <c r="I15" s="113">
        <f>Sobota_I_kolo_sekt_B!P14</f>
        <v>-4</v>
      </c>
      <c r="J15" s="78">
        <f>Sobota_I_kolo_sekt_C!S14</f>
        <v>10</v>
      </c>
      <c r="K15" s="63">
        <f>Sobota_I_kolo_sekt_C!Q14</f>
        <v>-4</v>
      </c>
      <c r="L15" s="113">
        <f>Sobota_I_kolo_sekt_C!P14</f>
        <v>-4</v>
      </c>
      <c r="M15" s="78">
        <f>Sobota_I_kolo_sekt_D!S14</f>
        <v>10</v>
      </c>
      <c r="N15" s="63">
        <f>Sobota_I_kolo_sekt_D!Q14</f>
        <v>-4</v>
      </c>
      <c r="O15" s="113">
        <f>Sobota_I_kolo_sekt_D!P14</f>
        <v>-4</v>
      </c>
      <c r="P15" s="137">
        <f t="shared" si="0"/>
        <v>40</v>
      </c>
      <c r="Q15" s="134">
        <f t="shared" si="1"/>
        <v>-16</v>
      </c>
      <c r="R15" s="92">
        <f t="shared" si="2"/>
        <v>-16</v>
      </c>
      <c r="S15" s="65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6" t="s">
        <v>30</v>
      </c>
      <c r="C16" s="116"/>
      <c r="D16" s="79">
        <f>LOOKUP(Sobota_I_kolo_sekt_A!S15,Sobota_I_kolo_sekt_A!S15)</f>
        <v>10</v>
      </c>
      <c r="E16" s="67">
        <f>LOOKUP(Sobota_I_kolo_sekt_A!Q15,Sobota_I_kolo_sekt_A!Q15)</f>
        <v>-4</v>
      </c>
      <c r="F16" s="114">
        <f>LOOKUP(Sobota_I_kolo_sekt_A!P15,Sobota_I_kolo_sekt_A!P15)</f>
        <v>-4</v>
      </c>
      <c r="G16" s="79">
        <f>Sobota_I_kolo_sekt_B!S15</f>
        <v>10</v>
      </c>
      <c r="H16" s="67">
        <f>Sobota_I_kolo_sekt_B!Q15</f>
        <v>-4</v>
      </c>
      <c r="I16" s="114">
        <f>Sobota_I_kolo_sekt_B!P15</f>
        <v>-4</v>
      </c>
      <c r="J16" s="79">
        <f>Sobota_I_kolo_sekt_C!S15</f>
        <v>10</v>
      </c>
      <c r="K16" s="67">
        <f>Sobota_I_kolo_sekt_C!Q15</f>
        <v>-4</v>
      </c>
      <c r="L16" s="114">
        <f>Sobota_I_kolo_sekt_C!P15</f>
        <v>-4</v>
      </c>
      <c r="M16" s="79">
        <f>Sobota_I_kolo_sekt_D!S15</f>
        <v>10</v>
      </c>
      <c r="N16" s="67">
        <f>Sobota_I_kolo_sekt_D!Q15</f>
        <v>-4</v>
      </c>
      <c r="O16" s="114">
        <f>Sobota_I_kolo_sekt_D!P15</f>
        <v>-4</v>
      </c>
      <c r="P16" s="138">
        <f>SUM(D16,G16,J16,M16)</f>
        <v>40</v>
      </c>
      <c r="Q16" s="135">
        <f t="shared" si="1"/>
        <v>-16</v>
      </c>
      <c r="R16" s="93">
        <f t="shared" si="2"/>
        <v>-16</v>
      </c>
      <c r="S16" s="69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0"/>
      <c r="C17" s="71"/>
      <c r="D17" s="72">
        <f>SUM(D5:D16)</f>
        <v>78</v>
      </c>
      <c r="E17" s="72">
        <f aca="true" t="shared" si="3" ref="E17:P17">SUM(E5:E16)</f>
        <v>22</v>
      </c>
      <c r="F17" s="72">
        <f t="shared" si="3"/>
        <v>22</v>
      </c>
      <c r="G17" s="72">
        <f t="shared" si="3"/>
        <v>78</v>
      </c>
      <c r="H17" s="72">
        <f t="shared" si="3"/>
        <v>16</v>
      </c>
      <c r="I17" s="72">
        <f t="shared" si="3"/>
        <v>16</v>
      </c>
      <c r="J17" s="72">
        <f t="shared" si="3"/>
        <v>78</v>
      </c>
      <c r="K17" s="72">
        <f t="shared" si="3"/>
        <v>42</v>
      </c>
      <c r="L17" s="72">
        <f t="shared" si="3"/>
        <v>42</v>
      </c>
      <c r="M17" s="72">
        <f t="shared" si="3"/>
        <v>78</v>
      </c>
      <c r="N17" s="72">
        <f t="shared" si="3"/>
        <v>18</v>
      </c>
      <c r="O17" s="72">
        <f t="shared" si="3"/>
        <v>18</v>
      </c>
      <c r="P17" s="72">
        <f t="shared" si="3"/>
        <v>312</v>
      </c>
      <c r="Q17" s="98">
        <f>SUM(Q5:Q16)</f>
        <v>98</v>
      </c>
      <c r="R17" s="71"/>
      <c r="S17" s="7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162" t="s">
        <v>55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1</v>
      </c>
      <c r="C4" s="15">
        <v>5</v>
      </c>
      <c r="D4" s="15" t="s">
        <v>94</v>
      </c>
      <c r="E4" s="115" t="s">
        <v>63</v>
      </c>
      <c r="F4" s="20"/>
      <c r="G4" s="151">
        <v>1</v>
      </c>
      <c r="H4" s="99">
        <v>1</v>
      </c>
      <c r="I4" s="44">
        <f>COUNTIF(G$4:G$15,"&lt;"&amp;G4)*ROWS(G$4:G$15)+COUNTIF(H$4:H$15,"&lt;"&amp;H4)</f>
        <v>78</v>
      </c>
      <c r="J4" s="47">
        <f>IF(COUNTIF(I$4:I$15,I4)&gt;1,RANK(I4,I$4:I$15,0)+(COUNT(I$4:I$15)+1-RANK(I4,I$4:I$15,0)-RANK(I4,I$4:I$15,1))/2,RANK(I4,I$4:I$15,0)+(COUNT(I$4:I$15)+1-RANK(I4,I$4:I$15,0)-RANK(I4,I$4:I$15,1)))</f>
        <v>5</v>
      </c>
      <c r="K4" s="151">
        <v>6</v>
      </c>
      <c r="L4" s="99">
        <v>6</v>
      </c>
      <c r="M4" s="44">
        <f>COUNTIF(K$4:K$15,"&lt;"&amp;K4)*ROWS(K$4:K$15)+COUNTIF(L$4:L$15,"&lt;"&amp;L4)</f>
        <v>143</v>
      </c>
      <c r="N4" s="47">
        <f>IF(COUNTIF(M$4:M$15,M4)&gt;1,RANK(M4,M$4:M$15,0)+(COUNT(M$4:M$15)+1-RANK(M4,M$4:M$15,0)-RANK(M4,M$4:M$15,1))/2,RANK(M4,M$4:M$15,0)+(COUNT(M$4:M$15)+1-RANK(M4,M$4:M$15,0)-RANK(M4,M$4:M$15,1)))</f>
        <v>1</v>
      </c>
      <c r="O4" s="41">
        <f>SUM(J4,N4)</f>
        <v>6</v>
      </c>
      <c r="P4" s="153">
        <f aca="true" t="shared" si="0" ref="P4:P15">SUM(K4,G4)</f>
        <v>7</v>
      </c>
      <c r="Q4" s="103">
        <f aca="true" t="shared" si="1" ref="Q4:Q15">SUM(L4,H4)</f>
        <v>7</v>
      </c>
      <c r="R4" s="29">
        <f>(COUNTIF(O$4:O$15,"&gt;"&amp;O4)*ROWS(O$4:O$14)+COUNTIF(P$4:P$15,"&lt;"&amp;P4))*ROWS(O$4:O$15)+COUNTIF(Q$4:Q$15,"&lt;"&amp;Q4)</f>
        <v>1305</v>
      </c>
      <c r="S4" s="35">
        <f>IF(COUNTIF(R$4:R$15,R4)&gt;1,RANK(R4,R$4:R$15,0)+(COUNT(R$4:R$15)+1-RANK(R4,R$4:R$15,0)-RANK(R4,R$4:R$15,1))/2,RANK(R4,R$4:R$15,0)+(COUNT(R$4:R$15)+1-RANK(R4,R$4:R$15,0)-RANK(R4,R$4:R$15,1)))</f>
        <v>3</v>
      </c>
      <c r="T4" s="32">
        <v>0</v>
      </c>
    </row>
    <row r="5" spans="2:20" ht="18">
      <c r="B5" s="17">
        <v>2</v>
      </c>
      <c r="C5" s="1">
        <v>6</v>
      </c>
      <c r="D5" s="1" t="s">
        <v>95</v>
      </c>
      <c r="E5" s="115" t="s">
        <v>59</v>
      </c>
      <c r="F5" s="21"/>
      <c r="G5" s="152">
        <v>5</v>
      </c>
      <c r="H5" s="95">
        <v>5</v>
      </c>
      <c r="I5" s="45">
        <f aca="true" t="shared" si="2" ref="I5:I15">COUNTIF(G$4:G$15,"&lt;"&amp;G5)*ROWS(G$4:G$15)+COUNTIF(H$4:H$15,"&lt;"&amp;H5)</f>
        <v>130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1.5</v>
      </c>
      <c r="K5" s="152">
        <v>5</v>
      </c>
      <c r="L5" s="95">
        <v>5</v>
      </c>
      <c r="M5" s="45">
        <f aca="true" t="shared" si="4" ref="M5:M15">COUNTIF(K$4:K$15,"&lt;"&amp;K5)*ROWS(K$4:K$15)+COUNTIF(L$4:L$15,"&lt;"&amp;L5)</f>
        <v>130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2">
        <f aca="true" t="shared" si="6" ref="O5:O15">SUM(J5,N5)</f>
        <v>3.5</v>
      </c>
      <c r="P5" s="150">
        <f t="shared" si="0"/>
        <v>10</v>
      </c>
      <c r="Q5" s="96">
        <f t="shared" si="1"/>
        <v>10</v>
      </c>
      <c r="R5" s="30">
        <f aca="true" t="shared" si="7" ref="R5:R15">(COUNTIF(O$4:O$15,"&gt;"&amp;O5)*ROWS(O$4:O$14)+COUNTIF(P$4:P$15,"&lt;"&amp;P5))*ROWS(O$4:O$15)+COUNTIF(Q$4:Q$15,"&lt;"&amp;Q5)</f>
        <v>1595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33">
        <v>0</v>
      </c>
    </row>
    <row r="6" spans="2:20" ht="18">
      <c r="B6" s="17">
        <v>3</v>
      </c>
      <c r="C6" s="1">
        <v>7</v>
      </c>
      <c r="D6" s="1" t="s">
        <v>89</v>
      </c>
      <c r="E6" s="115" t="s">
        <v>65</v>
      </c>
      <c r="F6" s="21"/>
      <c r="G6" s="152">
        <v>2</v>
      </c>
      <c r="H6" s="95">
        <v>2</v>
      </c>
      <c r="I6" s="45">
        <f t="shared" si="2"/>
        <v>117</v>
      </c>
      <c r="J6" s="48">
        <f t="shared" si="3"/>
        <v>3</v>
      </c>
      <c r="K6" s="152">
        <v>1</v>
      </c>
      <c r="L6" s="95">
        <v>1</v>
      </c>
      <c r="M6" s="45">
        <f t="shared" si="4"/>
        <v>91</v>
      </c>
      <c r="N6" s="48">
        <f t="shared" si="5"/>
        <v>5</v>
      </c>
      <c r="O6" s="42">
        <f t="shared" si="6"/>
        <v>8</v>
      </c>
      <c r="P6" s="150">
        <f t="shared" si="0"/>
        <v>3</v>
      </c>
      <c r="Q6" s="96">
        <f t="shared" si="1"/>
        <v>3</v>
      </c>
      <c r="R6" s="30">
        <f t="shared" si="7"/>
        <v>1147</v>
      </c>
      <c r="S6" s="36">
        <f t="shared" si="8"/>
        <v>4</v>
      </c>
      <c r="T6" s="33">
        <v>0</v>
      </c>
    </row>
    <row r="7" spans="2:20" ht="18">
      <c r="B7" s="17">
        <v>7</v>
      </c>
      <c r="C7" s="1">
        <v>4</v>
      </c>
      <c r="D7" s="1" t="s">
        <v>101</v>
      </c>
      <c r="E7" s="115" t="s">
        <v>66</v>
      </c>
      <c r="F7" s="21"/>
      <c r="G7" s="152">
        <v>0</v>
      </c>
      <c r="H7" s="95">
        <v>0</v>
      </c>
      <c r="I7" s="45">
        <f t="shared" si="2"/>
        <v>65</v>
      </c>
      <c r="J7" s="48">
        <f t="shared" si="3"/>
        <v>7</v>
      </c>
      <c r="K7" s="152">
        <v>3</v>
      </c>
      <c r="L7" s="95">
        <v>3</v>
      </c>
      <c r="M7" s="45">
        <f t="shared" si="4"/>
        <v>117</v>
      </c>
      <c r="N7" s="48">
        <f t="shared" si="5"/>
        <v>3</v>
      </c>
      <c r="O7" s="42">
        <f t="shared" si="6"/>
        <v>10</v>
      </c>
      <c r="P7" s="150">
        <f t="shared" si="0"/>
        <v>3</v>
      </c>
      <c r="Q7" s="96">
        <f t="shared" si="1"/>
        <v>3</v>
      </c>
      <c r="R7" s="30">
        <f t="shared" si="7"/>
        <v>1015</v>
      </c>
      <c r="S7" s="36">
        <f t="shared" si="8"/>
        <v>5</v>
      </c>
      <c r="T7" s="33">
        <v>0</v>
      </c>
    </row>
    <row r="8" spans="2:20" ht="18">
      <c r="B8" s="17">
        <v>4</v>
      </c>
      <c r="C8" s="1">
        <v>1</v>
      </c>
      <c r="D8" s="1" t="s">
        <v>98</v>
      </c>
      <c r="E8" s="115" t="s">
        <v>67</v>
      </c>
      <c r="F8" s="21"/>
      <c r="G8" s="152">
        <v>1</v>
      </c>
      <c r="H8" s="95">
        <v>1</v>
      </c>
      <c r="I8" s="45">
        <f t="shared" si="2"/>
        <v>78</v>
      </c>
      <c r="J8" s="48">
        <f t="shared" si="3"/>
        <v>5</v>
      </c>
      <c r="K8" s="152">
        <v>0</v>
      </c>
      <c r="L8" s="95">
        <v>0</v>
      </c>
      <c r="M8" s="45">
        <f t="shared" si="4"/>
        <v>65</v>
      </c>
      <c r="N8" s="48">
        <f t="shared" si="5"/>
        <v>6.5</v>
      </c>
      <c r="O8" s="42">
        <f t="shared" si="6"/>
        <v>11.5</v>
      </c>
      <c r="P8" s="150">
        <f t="shared" si="0"/>
        <v>1</v>
      </c>
      <c r="Q8" s="96">
        <f t="shared" si="1"/>
        <v>1</v>
      </c>
      <c r="R8" s="30">
        <f t="shared" si="7"/>
        <v>725</v>
      </c>
      <c r="S8" s="36">
        <f t="shared" si="8"/>
        <v>6.5</v>
      </c>
      <c r="T8" s="33">
        <v>0</v>
      </c>
    </row>
    <row r="9" spans="2:20" ht="18">
      <c r="B9" s="17">
        <v>5</v>
      </c>
      <c r="C9" s="1">
        <v>2</v>
      </c>
      <c r="D9" s="2" t="s">
        <v>102</v>
      </c>
      <c r="E9" s="115" t="s">
        <v>64</v>
      </c>
      <c r="F9" s="21"/>
      <c r="G9" s="152">
        <v>1</v>
      </c>
      <c r="H9" s="95">
        <v>1</v>
      </c>
      <c r="I9" s="45">
        <f t="shared" si="2"/>
        <v>78</v>
      </c>
      <c r="J9" s="48">
        <f t="shared" si="3"/>
        <v>5</v>
      </c>
      <c r="K9" s="152">
        <v>0</v>
      </c>
      <c r="L9" s="95">
        <v>0</v>
      </c>
      <c r="M9" s="45">
        <f t="shared" si="4"/>
        <v>65</v>
      </c>
      <c r="N9" s="48">
        <f t="shared" si="5"/>
        <v>6.5</v>
      </c>
      <c r="O9" s="42">
        <f t="shared" si="6"/>
        <v>11.5</v>
      </c>
      <c r="P9" s="150">
        <f t="shared" si="0"/>
        <v>1</v>
      </c>
      <c r="Q9" s="96">
        <f t="shared" si="1"/>
        <v>1</v>
      </c>
      <c r="R9" s="30">
        <f t="shared" si="7"/>
        <v>725</v>
      </c>
      <c r="S9" s="36">
        <f t="shared" si="8"/>
        <v>6.5</v>
      </c>
      <c r="T9" s="33">
        <v>0</v>
      </c>
    </row>
    <row r="10" spans="2:20" ht="18">
      <c r="B10" s="17">
        <v>6</v>
      </c>
      <c r="C10" s="1">
        <v>3</v>
      </c>
      <c r="D10" s="1" t="s">
        <v>100</v>
      </c>
      <c r="E10" s="115" t="s">
        <v>68</v>
      </c>
      <c r="F10" s="21"/>
      <c r="G10" s="152">
        <v>5</v>
      </c>
      <c r="H10" s="95">
        <v>5</v>
      </c>
      <c r="I10" s="45">
        <f t="shared" si="2"/>
        <v>130</v>
      </c>
      <c r="J10" s="48">
        <f t="shared" si="3"/>
        <v>1.5</v>
      </c>
      <c r="K10" s="152">
        <v>2</v>
      </c>
      <c r="L10" s="95">
        <v>2</v>
      </c>
      <c r="M10" s="45">
        <f t="shared" si="4"/>
        <v>104</v>
      </c>
      <c r="N10" s="48">
        <f t="shared" si="5"/>
        <v>4</v>
      </c>
      <c r="O10" s="42">
        <f t="shared" si="6"/>
        <v>5.5</v>
      </c>
      <c r="P10" s="150">
        <f t="shared" si="0"/>
        <v>7</v>
      </c>
      <c r="Q10" s="96">
        <f t="shared" si="1"/>
        <v>7</v>
      </c>
      <c r="R10" s="30">
        <f t="shared" si="7"/>
        <v>1437</v>
      </c>
      <c r="S10" s="36">
        <f t="shared" si="8"/>
        <v>2</v>
      </c>
      <c r="T10" s="33">
        <v>0</v>
      </c>
    </row>
    <row r="11" spans="2:20" ht="18" hidden="1">
      <c r="B11" s="17"/>
      <c r="C11" s="1"/>
      <c r="D11" s="1"/>
      <c r="E11" s="115"/>
      <c r="F11" s="21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9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1"/>
      <c r="E12" s="115"/>
      <c r="F12" s="21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9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1"/>
      <c r="E13" s="115"/>
      <c r="F13" s="21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9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3"/>
      <c r="E14" s="115"/>
      <c r="F14" s="21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9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19"/>
      <c r="E15" s="116"/>
      <c r="F15" s="22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104">
        <f t="shared" si="1"/>
        <v>-4</v>
      </c>
      <c r="R15" s="31">
        <f t="shared" si="7"/>
        <v>0</v>
      </c>
      <c r="S15" s="37">
        <f t="shared" si="8"/>
        <v>10</v>
      </c>
      <c r="T15" s="34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" thickBot="1">
      <c r="B2" s="162" t="s">
        <v>56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2</v>
      </c>
      <c r="C4" s="15">
        <v>6</v>
      </c>
      <c r="D4" s="15" t="s">
        <v>106</v>
      </c>
      <c r="E4" s="115" t="s">
        <v>63</v>
      </c>
      <c r="F4" s="20"/>
      <c r="G4" s="151">
        <v>3</v>
      </c>
      <c r="H4" s="99">
        <v>3</v>
      </c>
      <c r="I4" s="44">
        <f>COUNTIF(G$4:G$15,"&lt;"&amp;G4)*ROWS(G$4:G$15)+COUNTIF(H$4:H$15,"&lt;"&amp;H4)</f>
        <v>117</v>
      </c>
      <c r="J4" s="47">
        <f>IF(COUNTIF(I$4:I$15,I4)&gt;1,RANK(I4,I$4:I$15,0)+(COUNT(I$4:I$15)+1-RANK(I4,I$4:I$15,0)-RANK(I4,I$4:I$15,1))/2,RANK(I4,I$4:I$15,0)+(COUNT(I$4:I$15)+1-RANK(I4,I$4:I$15,0)-RANK(I4,I$4:I$15,1)))</f>
        <v>2</v>
      </c>
      <c r="K4" s="151">
        <v>0</v>
      </c>
      <c r="L4" s="99">
        <v>0</v>
      </c>
      <c r="M4" s="44">
        <f>COUNTIF(K$4:K$15,"&lt;"&amp;K4)*ROWS(K$4:K$15)+COUNTIF(L$4:L$15,"&lt;"&amp;L4)</f>
        <v>65</v>
      </c>
      <c r="N4" s="47">
        <f>IF(COUNTIF(M$4:M$15,M4)&gt;1,RANK(M4,M$4:M$15,0)+(COUNT(M$4:M$15)+1-RANK(M4,M$4:M$15,0)-RANK(M4,M$4:M$15,1))/2,RANK(M4,M$4:M$15,0)+(COUNT(M$4:M$15)+1-RANK(M4,M$4:M$15,0)-RANK(M4,M$4:M$15,1)))</f>
        <v>7</v>
      </c>
      <c r="O4" s="41">
        <f>SUM(J4,N4)</f>
        <v>9</v>
      </c>
      <c r="P4" s="153">
        <f aca="true" t="shared" si="0" ref="P4:P15">SUM(K4,G4)</f>
        <v>3</v>
      </c>
      <c r="Q4" s="103">
        <f aca="true" t="shared" si="1" ref="Q4:Q15">SUM(L4,H4)</f>
        <v>3</v>
      </c>
      <c r="R4" s="29">
        <f>(COUNTIF(O$4:O$15,"&gt;"&amp;O4)*ROWS(O$4:O$14)+COUNTIF(P$4:P$15,"&lt;"&amp;P4))*ROWS(O$4:O$15)+COUNTIF(Q$4:Q$15,"&lt;"&amp;Q4)</f>
        <v>1015</v>
      </c>
      <c r="S4" s="35">
        <f>IF(COUNTIF(R$4:R$15,R4)&gt;1,RANK(R4,R$4:R$15,0)+(COUNT(R$4:R$15)+1-RANK(R4,R$4:R$15,0)-RANK(R4,R$4:R$15,1))/2,RANK(R4,R$4:R$15,0)+(COUNT(R$4:R$15)+1-RANK(R4,R$4:R$15,0)-RANK(R4,R$4:R$15,1)))</f>
        <v>5</v>
      </c>
      <c r="T4" s="32">
        <v>0</v>
      </c>
    </row>
    <row r="5" spans="2:20" ht="18">
      <c r="B5" s="17">
        <v>3</v>
      </c>
      <c r="C5" s="1">
        <v>7</v>
      </c>
      <c r="D5" s="1" t="s">
        <v>88</v>
      </c>
      <c r="E5" s="115" t="s">
        <v>59</v>
      </c>
      <c r="F5" s="21"/>
      <c r="G5" s="152">
        <v>2</v>
      </c>
      <c r="H5" s="95">
        <v>2</v>
      </c>
      <c r="I5" s="45">
        <f aca="true" t="shared" si="2" ref="I5:I15">COUNTIF(G$4:G$15,"&lt;"&amp;G5)*ROWS(G$4:G$15)+COUNTIF(H$4:H$15,"&lt;"&amp;H5)</f>
        <v>91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4.5</v>
      </c>
      <c r="K5" s="152">
        <v>1</v>
      </c>
      <c r="L5" s="95">
        <v>1</v>
      </c>
      <c r="M5" s="45">
        <f aca="true" t="shared" si="4" ref="M5:M15">COUNTIF(K$4:K$15,"&lt;"&amp;K5)*ROWS(K$4:K$15)+COUNTIF(L$4:L$15,"&lt;"&amp;L5)</f>
        <v>78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42">
        <f aca="true" t="shared" si="6" ref="O5:O15">SUM(J5,N5)</f>
        <v>8.5</v>
      </c>
      <c r="P5" s="150">
        <f t="shared" si="0"/>
        <v>3</v>
      </c>
      <c r="Q5" s="96">
        <f t="shared" si="1"/>
        <v>3</v>
      </c>
      <c r="R5" s="30">
        <f aca="true" t="shared" si="7" ref="R5:R15">(COUNTIF(O$4:O$15,"&gt;"&amp;O5)*ROWS(O$4:O$14)+COUNTIF(P$4:P$15,"&lt;"&amp;P5))*ROWS(O$4:O$15)+COUNTIF(Q$4:Q$15,"&lt;"&amp;Q5)</f>
        <v>1147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3.5</v>
      </c>
      <c r="T5" s="33">
        <v>0</v>
      </c>
    </row>
    <row r="6" spans="2:20" ht="18">
      <c r="B6" s="17">
        <v>1</v>
      </c>
      <c r="C6" s="1">
        <v>5</v>
      </c>
      <c r="D6" s="1" t="s">
        <v>103</v>
      </c>
      <c r="E6" s="115" t="s">
        <v>65</v>
      </c>
      <c r="F6" s="21"/>
      <c r="G6" s="152">
        <v>3</v>
      </c>
      <c r="H6" s="95">
        <v>3</v>
      </c>
      <c r="I6" s="45">
        <f t="shared" si="2"/>
        <v>117</v>
      </c>
      <c r="J6" s="48">
        <f t="shared" si="3"/>
        <v>2</v>
      </c>
      <c r="K6" s="152">
        <v>1</v>
      </c>
      <c r="L6" s="95">
        <v>1</v>
      </c>
      <c r="M6" s="45">
        <f t="shared" si="4"/>
        <v>78</v>
      </c>
      <c r="N6" s="48">
        <f t="shared" si="5"/>
        <v>4</v>
      </c>
      <c r="O6" s="42">
        <f t="shared" si="6"/>
        <v>6</v>
      </c>
      <c r="P6" s="150">
        <f t="shared" si="0"/>
        <v>4</v>
      </c>
      <c r="Q6" s="96">
        <f t="shared" si="1"/>
        <v>4</v>
      </c>
      <c r="R6" s="30">
        <f t="shared" si="7"/>
        <v>1450</v>
      </c>
      <c r="S6" s="36">
        <f t="shared" si="8"/>
        <v>2</v>
      </c>
      <c r="T6" s="33">
        <v>0</v>
      </c>
    </row>
    <row r="7" spans="2:20" ht="18">
      <c r="B7" s="17">
        <v>7</v>
      </c>
      <c r="C7" s="1">
        <v>4</v>
      </c>
      <c r="D7" s="1" t="s">
        <v>104</v>
      </c>
      <c r="E7" s="115" t="s">
        <v>66</v>
      </c>
      <c r="F7" s="21"/>
      <c r="G7" s="152">
        <v>2</v>
      </c>
      <c r="H7" s="95">
        <v>2</v>
      </c>
      <c r="I7" s="45">
        <f t="shared" si="2"/>
        <v>91</v>
      </c>
      <c r="J7" s="48">
        <f t="shared" si="3"/>
        <v>4.5</v>
      </c>
      <c r="K7" s="152">
        <v>1</v>
      </c>
      <c r="L7" s="95">
        <v>1</v>
      </c>
      <c r="M7" s="45">
        <f t="shared" si="4"/>
        <v>78</v>
      </c>
      <c r="N7" s="48">
        <f t="shared" si="5"/>
        <v>4</v>
      </c>
      <c r="O7" s="42">
        <f t="shared" si="6"/>
        <v>8.5</v>
      </c>
      <c r="P7" s="150">
        <f t="shared" si="0"/>
        <v>3</v>
      </c>
      <c r="Q7" s="96">
        <f t="shared" si="1"/>
        <v>3</v>
      </c>
      <c r="R7" s="30">
        <f t="shared" si="7"/>
        <v>1147</v>
      </c>
      <c r="S7" s="36">
        <f t="shared" si="8"/>
        <v>3.5</v>
      </c>
      <c r="T7" s="33">
        <v>0</v>
      </c>
    </row>
    <row r="8" spans="2:20" ht="18">
      <c r="B8" s="17">
        <v>6</v>
      </c>
      <c r="C8" s="1">
        <v>3</v>
      </c>
      <c r="D8" s="1" t="s">
        <v>91</v>
      </c>
      <c r="E8" s="115" t="s">
        <v>67</v>
      </c>
      <c r="F8" s="21"/>
      <c r="G8" s="152">
        <v>3</v>
      </c>
      <c r="H8" s="95">
        <v>3</v>
      </c>
      <c r="I8" s="45">
        <f t="shared" si="2"/>
        <v>117</v>
      </c>
      <c r="J8" s="48">
        <f t="shared" si="3"/>
        <v>2</v>
      </c>
      <c r="K8" s="152">
        <v>2</v>
      </c>
      <c r="L8" s="95">
        <v>2</v>
      </c>
      <c r="M8" s="45">
        <f t="shared" si="4"/>
        <v>143</v>
      </c>
      <c r="N8" s="48">
        <f t="shared" si="5"/>
        <v>1</v>
      </c>
      <c r="O8" s="42">
        <f t="shared" si="6"/>
        <v>3</v>
      </c>
      <c r="P8" s="150">
        <f t="shared" si="0"/>
        <v>5</v>
      </c>
      <c r="Q8" s="96">
        <f t="shared" si="1"/>
        <v>5</v>
      </c>
      <c r="R8" s="30">
        <f t="shared" si="7"/>
        <v>1595</v>
      </c>
      <c r="S8" s="36">
        <f t="shared" si="8"/>
        <v>1</v>
      </c>
      <c r="T8" s="33">
        <v>0</v>
      </c>
    </row>
    <row r="9" spans="2:20" ht="18">
      <c r="B9" s="17">
        <v>4</v>
      </c>
      <c r="C9" s="1">
        <v>1</v>
      </c>
      <c r="D9" s="2" t="s">
        <v>99</v>
      </c>
      <c r="E9" s="115" t="s">
        <v>64</v>
      </c>
      <c r="F9" s="21"/>
      <c r="G9" s="152">
        <v>1</v>
      </c>
      <c r="H9" s="95">
        <v>1</v>
      </c>
      <c r="I9" s="45">
        <f t="shared" si="2"/>
        <v>65</v>
      </c>
      <c r="J9" s="48">
        <f t="shared" si="3"/>
        <v>6.5</v>
      </c>
      <c r="K9" s="152">
        <v>1</v>
      </c>
      <c r="L9" s="95">
        <v>1</v>
      </c>
      <c r="M9" s="45">
        <f t="shared" si="4"/>
        <v>78</v>
      </c>
      <c r="N9" s="48">
        <f t="shared" si="5"/>
        <v>4</v>
      </c>
      <c r="O9" s="42">
        <f t="shared" si="6"/>
        <v>10.5</v>
      </c>
      <c r="P9" s="150">
        <f t="shared" si="0"/>
        <v>2</v>
      </c>
      <c r="Q9" s="96">
        <f t="shared" si="1"/>
        <v>2</v>
      </c>
      <c r="R9" s="30">
        <f t="shared" si="7"/>
        <v>725</v>
      </c>
      <c r="S9" s="36">
        <f t="shared" si="8"/>
        <v>6.5</v>
      </c>
      <c r="T9" s="33">
        <v>0</v>
      </c>
    </row>
    <row r="10" spans="2:20" ht="18">
      <c r="B10" s="17">
        <v>5</v>
      </c>
      <c r="C10" s="1">
        <v>2</v>
      </c>
      <c r="D10" s="1" t="s">
        <v>93</v>
      </c>
      <c r="E10" s="115" t="s">
        <v>68</v>
      </c>
      <c r="F10" s="21"/>
      <c r="G10" s="152">
        <v>1</v>
      </c>
      <c r="H10" s="95">
        <v>1</v>
      </c>
      <c r="I10" s="45">
        <f t="shared" si="2"/>
        <v>65</v>
      </c>
      <c r="J10" s="48">
        <f t="shared" si="3"/>
        <v>6.5</v>
      </c>
      <c r="K10" s="152">
        <v>1</v>
      </c>
      <c r="L10" s="95">
        <v>1</v>
      </c>
      <c r="M10" s="45">
        <f t="shared" si="4"/>
        <v>78</v>
      </c>
      <c r="N10" s="48">
        <f t="shared" si="5"/>
        <v>4</v>
      </c>
      <c r="O10" s="42">
        <f t="shared" si="6"/>
        <v>10.5</v>
      </c>
      <c r="P10" s="150">
        <f t="shared" si="0"/>
        <v>2</v>
      </c>
      <c r="Q10" s="96">
        <f t="shared" si="1"/>
        <v>2</v>
      </c>
      <c r="R10" s="30">
        <f t="shared" si="7"/>
        <v>725</v>
      </c>
      <c r="S10" s="36">
        <f t="shared" si="8"/>
        <v>6.5</v>
      </c>
      <c r="T10" s="33">
        <v>0</v>
      </c>
    </row>
    <row r="11" spans="2:20" ht="18" hidden="1">
      <c r="B11" s="17"/>
      <c r="C11" s="1"/>
      <c r="D11" s="1"/>
      <c r="E11" s="115"/>
      <c r="F11" s="21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9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1"/>
      <c r="E12" s="115"/>
      <c r="F12" s="21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9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1"/>
      <c r="E13" s="115"/>
      <c r="F13" s="21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9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3"/>
      <c r="E14" s="115"/>
      <c r="F14" s="21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9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19"/>
      <c r="E15" s="116"/>
      <c r="F15" s="22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104">
        <f t="shared" si="1"/>
        <v>-4</v>
      </c>
      <c r="R15" s="31">
        <f t="shared" si="7"/>
        <v>0</v>
      </c>
      <c r="S15" s="37">
        <f t="shared" si="8"/>
        <v>10</v>
      </c>
      <c r="T15" s="34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62" t="s">
        <v>57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6</v>
      </c>
      <c r="C4" s="15">
        <v>3</v>
      </c>
      <c r="D4" s="15" t="s">
        <v>80</v>
      </c>
      <c r="E4" s="115" t="s">
        <v>63</v>
      </c>
      <c r="F4" s="20"/>
      <c r="G4" s="151">
        <v>1</v>
      </c>
      <c r="H4" s="99">
        <v>1</v>
      </c>
      <c r="I4" s="44">
        <f>COUNTIF(G$4:G$15,"&lt;"&amp;G4)*ROWS(G$4:G$15)+COUNTIF(H$4:H$15,"&lt;"&amp;H4)</f>
        <v>65</v>
      </c>
      <c r="J4" s="47">
        <f>IF(COUNTIF(I$4:I$15,I4)&gt;1,RANK(I4,I$4:I$15,0)+(COUNT(I$4:I$15)+1-RANK(I4,I$4:I$15,0)-RANK(I4,I$4:I$15,1))/2,RANK(I4,I$4:I$15,0)+(COUNT(I$4:I$15)+1-RANK(I4,I$4:I$15,0)-RANK(I4,I$4:I$15,1)))</f>
        <v>7</v>
      </c>
      <c r="K4" s="151">
        <v>1</v>
      </c>
      <c r="L4" s="99">
        <v>1</v>
      </c>
      <c r="M4" s="44">
        <f>COUNTIF(K$4:K$15,"&lt;"&amp;K4)*ROWS(K$4:K$15)+COUNTIF(L$4:L$15,"&lt;"&amp;L4)</f>
        <v>65</v>
      </c>
      <c r="N4" s="47">
        <f>IF(COUNTIF(M$4:M$15,M4)&gt;1,RANK(M4,M$4:M$15,0)+(COUNT(M$4:M$15)+1-RANK(M4,M$4:M$15,0)-RANK(M4,M$4:M$15,1))/2,RANK(M4,M$4:M$15,0)+(COUNT(M$4:M$15)+1-RANK(M4,M$4:M$15,0)-RANK(M4,M$4:M$15,1)))</f>
        <v>7</v>
      </c>
      <c r="O4" s="41">
        <f>SUM(J4,N4)</f>
        <v>14</v>
      </c>
      <c r="P4" s="153">
        <f aca="true" t="shared" si="0" ref="P4:P15">SUM(K4,G4)</f>
        <v>2</v>
      </c>
      <c r="Q4" s="103">
        <f aca="true" t="shared" si="1" ref="Q4:Q15">SUM(L4,H4)</f>
        <v>2</v>
      </c>
      <c r="R4" s="29">
        <f>(COUNTIF(O$4:O$15,"&gt;"&amp;O4)*ROWS(O$4:O$14)+COUNTIF(P$4:P$15,"&lt;"&amp;P4))*ROWS(O$4:O$15)+COUNTIF(Q$4:Q$15,"&lt;"&amp;Q4)</f>
        <v>725</v>
      </c>
      <c r="S4" s="35">
        <f>IF(COUNTIF(R$4:R$15,R4)&gt;1,RANK(R4,R$4:R$15,0)+(COUNT(R$4:R$15)+1-RANK(R4,R$4:R$15,0)-RANK(R4,R$4:R$15,1))/2,RANK(R4,R$4:R$15,0)+(COUNT(R$4:R$15)+1-RANK(R4,R$4:R$15,0)-RANK(R4,R$4:R$15,1)))</f>
        <v>7</v>
      </c>
      <c r="T4" s="32">
        <v>0</v>
      </c>
    </row>
    <row r="5" spans="2:20" ht="18">
      <c r="B5" s="17">
        <v>7</v>
      </c>
      <c r="C5" s="1">
        <v>4</v>
      </c>
      <c r="D5" s="1" t="s">
        <v>74</v>
      </c>
      <c r="E5" s="115" t="s">
        <v>59</v>
      </c>
      <c r="F5" s="21"/>
      <c r="G5" s="152">
        <v>8</v>
      </c>
      <c r="H5" s="95">
        <v>8</v>
      </c>
      <c r="I5" s="45">
        <f aca="true" t="shared" si="2" ref="I5:I15">COUNTIF(G$4:G$15,"&lt;"&amp;G5)*ROWS(G$4:G$15)+COUNTIF(H$4:H$15,"&lt;"&amp;H5)</f>
        <v>143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152">
        <v>6</v>
      </c>
      <c r="L5" s="95">
        <v>6</v>
      </c>
      <c r="M5" s="45">
        <f aca="true" t="shared" si="4" ref="M5:M15">COUNTIF(K$4:K$15,"&lt;"&amp;K5)*ROWS(K$4:K$15)+COUNTIF(L$4:L$15,"&lt;"&amp;L5)</f>
        <v>117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2.5</v>
      </c>
      <c r="O5" s="42">
        <f aca="true" t="shared" si="6" ref="O5:O15">SUM(J5,N5)</f>
        <v>3.5</v>
      </c>
      <c r="P5" s="150">
        <f t="shared" si="0"/>
        <v>14</v>
      </c>
      <c r="Q5" s="96">
        <f t="shared" si="1"/>
        <v>14</v>
      </c>
      <c r="R5" s="30">
        <f aca="true" t="shared" si="7" ref="R5:R15">(COUNTIF(O$4:O$15,"&gt;"&amp;O5)*ROWS(O$4:O$14)+COUNTIF(P$4:P$15,"&lt;"&amp;P5))*ROWS(O$4:O$15)+COUNTIF(Q$4:Q$15,"&lt;"&amp;Q5)</f>
        <v>1595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33">
        <v>0</v>
      </c>
    </row>
    <row r="6" spans="2:20" ht="18">
      <c r="B6" s="17">
        <v>2</v>
      </c>
      <c r="C6" s="1">
        <v>6</v>
      </c>
      <c r="D6" s="1" t="s">
        <v>105</v>
      </c>
      <c r="E6" s="115" t="s">
        <v>65</v>
      </c>
      <c r="F6" s="21"/>
      <c r="G6" s="152">
        <v>5</v>
      </c>
      <c r="H6" s="95">
        <v>5</v>
      </c>
      <c r="I6" s="45">
        <f t="shared" si="2"/>
        <v>117</v>
      </c>
      <c r="J6" s="48">
        <f t="shared" si="3"/>
        <v>3</v>
      </c>
      <c r="K6" s="152">
        <v>7</v>
      </c>
      <c r="L6" s="95">
        <v>7</v>
      </c>
      <c r="M6" s="45">
        <f t="shared" si="4"/>
        <v>143</v>
      </c>
      <c r="N6" s="48">
        <f t="shared" si="5"/>
        <v>1</v>
      </c>
      <c r="O6" s="42">
        <f t="shared" si="6"/>
        <v>4</v>
      </c>
      <c r="P6" s="150">
        <f t="shared" si="0"/>
        <v>12</v>
      </c>
      <c r="Q6" s="96">
        <f t="shared" si="1"/>
        <v>12</v>
      </c>
      <c r="R6" s="30">
        <f t="shared" si="7"/>
        <v>1450</v>
      </c>
      <c r="S6" s="36">
        <f t="shared" si="8"/>
        <v>2</v>
      </c>
      <c r="T6" s="33">
        <v>0</v>
      </c>
    </row>
    <row r="7" spans="2:20" ht="18">
      <c r="B7" s="17">
        <v>5</v>
      </c>
      <c r="C7" s="1">
        <v>2</v>
      </c>
      <c r="D7" s="1" t="s">
        <v>76</v>
      </c>
      <c r="E7" s="115" t="s">
        <v>66</v>
      </c>
      <c r="F7" s="21"/>
      <c r="G7" s="152">
        <v>7</v>
      </c>
      <c r="H7" s="95">
        <v>7</v>
      </c>
      <c r="I7" s="45">
        <f t="shared" si="2"/>
        <v>130</v>
      </c>
      <c r="J7" s="48">
        <f t="shared" si="3"/>
        <v>2</v>
      </c>
      <c r="K7" s="152">
        <v>2</v>
      </c>
      <c r="L7" s="95">
        <v>2</v>
      </c>
      <c r="M7" s="45">
        <f t="shared" si="4"/>
        <v>78</v>
      </c>
      <c r="N7" s="48">
        <f t="shared" si="5"/>
        <v>6</v>
      </c>
      <c r="O7" s="42">
        <f t="shared" si="6"/>
        <v>8</v>
      </c>
      <c r="P7" s="150">
        <f t="shared" si="0"/>
        <v>9</v>
      </c>
      <c r="Q7" s="96">
        <f t="shared" si="1"/>
        <v>9</v>
      </c>
      <c r="R7" s="30">
        <f t="shared" si="7"/>
        <v>1173</v>
      </c>
      <c r="S7" s="36">
        <f t="shared" si="8"/>
        <v>3</v>
      </c>
      <c r="T7" s="33">
        <v>0</v>
      </c>
    </row>
    <row r="8" spans="2:20" ht="18">
      <c r="B8" s="17">
        <v>1</v>
      </c>
      <c r="C8" s="1">
        <v>5</v>
      </c>
      <c r="D8" s="1" t="s">
        <v>77</v>
      </c>
      <c r="E8" s="115" t="s">
        <v>67</v>
      </c>
      <c r="F8" s="21"/>
      <c r="G8" s="152">
        <v>2</v>
      </c>
      <c r="H8" s="95">
        <v>2</v>
      </c>
      <c r="I8" s="45">
        <f t="shared" si="2"/>
        <v>78</v>
      </c>
      <c r="J8" s="48">
        <f t="shared" si="3"/>
        <v>5.5</v>
      </c>
      <c r="K8" s="152">
        <v>6</v>
      </c>
      <c r="L8" s="95">
        <v>6</v>
      </c>
      <c r="M8" s="45">
        <f t="shared" si="4"/>
        <v>117</v>
      </c>
      <c r="N8" s="48">
        <f t="shared" si="5"/>
        <v>2.5</v>
      </c>
      <c r="O8" s="42">
        <f t="shared" si="6"/>
        <v>8</v>
      </c>
      <c r="P8" s="150">
        <f t="shared" si="0"/>
        <v>8</v>
      </c>
      <c r="Q8" s="96">
        <f t="shared" si="1"/>
        <v>8</v>
      </c>
      <c r="R8" s="30">
        <f t="shared" si="7"/>
        <v>1160</v>
      </c>
      <c r="S8" s="36">
        <f t="shared" si="8"/>
        <v>4</v>
      </c>
      <c r="T8" s="33">
        <v>0</v>
      </c>
    </row>
    <row r="9" spans="2:20" ht="18">
      <c r="B9" s="17">
        <v>4</v>
      </c>
      <c r="C9" s="1">
        <v>1</v>
      </c>
      <c r="D9" s="2" t="s">
        <v>78</v>
      </c>
      <c r="E9" s="115" t="s">
        <v>64</v>
      </c>
      <c r="F9" s="21"/>
      <c r="G9" s="152">
        <v>4</v>
      </c>
      <c r="H9" s="95">
        <v>4</v>
      </c>
      <c r="I9" s="45">
        <f t="shared" si="2"/>
        <v>104</v>
      </c>
      <c r="J9" s="48">
        <f t="shared" si="3"/>
        <v>4</v>
      </c>
      <c r="K9" s="152">
        <v>3</v>
      </c>
      <c r="L9" s="95">
        <v>3</v>
      </c>
      <c r="M9" s="45">
        <f t="shared" si="4"/>
        <v>91</v>
      </c>
      <c r="N9" s="48">
        <f t="shared" si="5"/>
        <v>4.5</v>
      </c>
      <c r="O9" s="42">
        <f t="shared" si="6"/>
        <v>8.5</v>
      </c>
      <c r="P9" s="150">
        <f t="shared" si="0"/>
        <v>7</v>
      </c>
      <c r="Q9" s="96">
        <f t="shared" si="1"/>
        <v>7</v>
      </c>
      <c r="R9" s="30">
        <f t="shared" si="7"/>
        <v>1015</v>
      </c>
      <c r="S9" s="36">
        <f t="shared" si="8"/>
        <v>5</v>
      </c>
      <c r="T9" s="33">
        <v>0</v>
      </c>
    </row>
    <row r="10" spans="2:20" ht="18">
      <c r="B10" s="17">
        <v>3</v>
      </c>
      <c r="C10" s="1">
        <v>7</v>
      </c>
      <c r="D10" s="1" t="s">
        <v>79</v>
      </c>
      <c r="E10" s="115" t="s">
        <v>68</v>
      </c>
      <c r="F10" s="21"/>
      <c r="G10" s="152">
        <v>2</v>
      </c>
      <c r="H10" s="95">
        <v>2</v>
      </c>
      <c r="I10" s="45">
        <f t="shared" si="2"/>
        <v>78</v>
      </c>
      <c r="J10" s="48">
        <f t="shared" si="3"/>
        <v>5.5</v>
      </c>
      <c r="K10" s="152">
        <v>3</v>
      </c>
      <c r="L10" s="95">
        <v>3</v>
      </c>
      <c r="M10" s="45">
        <f t="shared" si="4"/>
        <v>91</v>
      </c>
      <c r="N10" s="48">
        <f t="shared" si="5"/>
        <v>4.5</v>
      </c>
      <c r="O10" s="42">
        <f t="shared" si="6"/>
        <v>10</v>
      </c>
      <c r="P10" s="150">
        <f t="shared" si="0"/>
        <v>5</v>
      </c>
      <c r="Q10" s="96">
        <f t="shared" si="1"/>
        <v>5</v>
      </c>
      <c r="R10" s="30">
        <f t="shared" si="7"/>
        <v>870</v>
      </c>
      <c r="S10" s="36">
        <f t="shared" si="8"/>
        <v>6</v>
      </c>
      <c r="T10" s="33">
        <v>0</v>
      </c>
    </row>
    <row r="11" spans="2:20" ht="18" hidden="1">
      <c r="B11" s="17"/>
      <c r="C11" s="1"/>
      <c r="D11" s="1"/>
      <c r="E11" s="115"/>
      <c r="F11" s="21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9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1"/>
      <c r="E12" s="115"/>
      <c r="F12" s="21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9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1"/>
      <c r="E13" s="115"/>
      <c r="F13" s="21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9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3"/>
      <c r="E14" s="115"/>
      <c r="F14" s="21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9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19"/>
      <c r="E15" s="116"/>
      <c r="F15" s="22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104">
        <f t="shared" si="1"/>
        <v>-4</v>
      </c>
      <c r="R15" s="31">
        <f t="shared" si="7"/>
        <v>0</v>
      </c>
      <c r="S15" s="37">
        <f t="shared" si="8"/>
        <v>10</v>
      </c>
      <c r="T15" s="34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62" t="s">
        <v>58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39.75" thickBot="1">
      <c r="B3" s="163" t="s">
        <v>0</v>
      </c>
      <c r="C3" s="164"/>
      <c r="D3" s="127" t="s">
        <v>1</v>
      </c>
      <c r="E3" s="127" t="s">
        <v>2</v>
      </c>
      <c r="F3" s="132" t="s">
        <v>3</v>
      </c>
      <c r="G3" s="131" t="s">
        <v>40</v>
      </c>
      <c r="H3" s="9" t="s">
        <v>41</v>
      </c>
      <c r="I3" s="10"/>
      <c r="J3" s="11" t="s">
        <v>4</v>
      </c>
      <c r="K3" s="8" t="s">
        <v>42</v>
      </c>
      <c r="L3" s="9" t="s">
        <v>43</v>
      </c>
      <c r="M3" s="10"/>
      <c r="N3" s="10" t="s">
        <v>5</v>
      </c>
      <c r="O3" s="23" t="s">
        <v>6</v>
      </c>
      <c r="P3" s="24" t="s">
        <v>44</v>
      </c>
      <c r="Q3" s="25" t="s">
        <v>45</v>
      </c>
      <c r="R3" s="12"/>
      <c r="S3" s="13" t="s">
        <v>7</v>
      </c>
      <c r="T3" s="11" t="s">
        <v>8</v>
      </c>
    </row>
    <row r="4" spans="2:20" ht="18">
      <c r="B4" s="14">
        <v>1</v>
      </c>
      <c r="C4" s="15">
        <v>5</v>
      </c>
      <c r="D4" s="15" t="s">
        <v>73</v>
      </c>
      <c r="E4" s="115" t="s">
        <v>63</v>
      </c>
      <c r="F4" s="20"/>
      <c r="G4" s="151">
        <v>1</v>
      </c>
      <c r="H4" s="99">
        <v>1</v>
      </c>
      <c r="I4" s="44">
        <f>COUNTIF(G$4:G$15,"&lt;"&amp;G4)*ROWS(G$4:G$15)+COUNTIF(H$4:H$15,"&lt;"&amp;H4)</f>
        <v>91</v>
      </c>
      <c r="J4" s="47">
        <f>IF(COUNTIF(I$4:I$15,I4)&gt;1,RANK(I4,I$4:I$15,0)+(COUNT(I$4:I$15)+1-RANK(I4,I$4:I$15,0)-RANK(I4,I$4:I$15,1))/2,RANK(I4,I$4:I$15,0)+(COUNT(I$4:I$15)+1-RANK(I4,I$4:I$15,0)-RANK(I4,I$4:I$15,1)))</f>
        <v>4</v>
      </c>
      <c r="K4" s="151">
        <v>3</v>
      </c>
      <c r="L4" s="99">
        <v>3</v>
      </c>
      <c r="M4" s="44">
        <f>COUNTIF(K$4:K$15,"&lt;"&amp;K4)*ROWS(K$4:K$15)+COUNTIF(L$4:L$15,"&lt;"&amp;L4)</f>
        <v>117</v>
      </c>
      <c r="N4" s="47">
        <f>IF(COUNTIF(M$4:M$15,M4)&gt;1,RANK(M4,M$4:M$15,0)+(COUNT(M$4:M$15)+1-RANK(M4,M$4:M$15,0)-RANK(M4,M$4:M$15,1))/2,RANK(M4,M$4:M$15,0)+(COUNT(M$4:M$15)+1-RANK(M4,M$4:M$15,0)-RANK(M4,M$4:M$15,1)))</f>
        <v>2</v>
      </c>
      <c r="O4" s="41">
        <f>SUM(J4,N4)</f>
        <v>6</v>
      </c>
      <c r="P4" s="153">
        <f aca="true" t="shared" si="0" ref="P4:P15">SUM(K4,G4)</f>
        <v>4</v>
      </c>
      <c r="Q4" s="103">
        <f aca="true" t="shared" si="1" ref="Q4:Q15">SUM(L4,H4)</f>
        <v>4</v>
      </c>
      <c r="R4" s="29">
        <f>(COUNTIF(O$4:O$15,"&gt;"&amp;O4)*ROWS(O$4:O$14)+COUNTIF(P$4:P$15,"&lt;"&amp;P4))*ROWS(O$4:O$15)+COUNTIF(Q$4:Q$15,"&lt;"&amp;Q4)</f>
        <v>1450</v>
      </c>
      <c r="S4" s="35">
        <f>IF(COUNTIF(R$4:R$15,R4)&gt;1,RANK(R4,R$4:R$15,0)+(COUNT(R$4:R$15)+1-RANK(R4,R$4:R$15,0)-RANK(R4,R$4:R$15,1))/2,RANK(R4,R$4:R$15,0)+(COUNT(R$4:R$15)+1-RANK(R4,R$4:R$15,0)-RANK(R4,R$4:R$15,1)))</f>
        <v>1.5</v>
      </c>
      <c r="T4" s="32">
        <v>0</v>
      </c>
    </row>
    <row r="5" spans="2:20" ht="18">
      <c r="B5" s="17">
        <v>6</v>
      </c>
      <c r="C5" s="1">
        <v>3</v>
      </c>
      <c r="D5" s="1" t="s">
        <v>81</v>
      </c>
      <c r="E5" s="115" t="s">
        <v>59</v>
      </c>
      <c r="F5" s="21"/>
      <c r="G5" s="152">
        <v>0</v>
      </c>
      <c r="H5" s="95">
        <v>0</v>
      </c>
      <c r="I5" s="45">
        <f aca="true" t="shared" si="2" ref="I5:I15">COUNTIF(G$4:G$15,"&lt;"&amp;G5)*ROWS(G$4:G$15)+COUNTIF(H$4:H$15,"&lt;"&amp;H5)</f>
        <v>65</v>
      </c>
      <c r="J5" s="48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152">
        <v>1</v>
      </c>
      <c r="L5" s="95">
        <v>1</v>
      </c>
      <c r="M5" s="45">
        <f aca="true" t="shared" si="4" ref="M5:M15">COUNTIF(K$4:K$15,"&lt;"&amp;K5)*ROWS(K$4:K$15)+COUNTIF(L$4:L$15,"&lt;"&amp;L5)</f>
        <v>65</v>
      </c>
      <c r="N5" s="48">
        <f aca="true" t="shared" si="5" ref="N5:N15">IF(COUNTIF(M$4:M$15,M5)&gt;1,RANK(M5,M$4:M$15,0)+(COUNT(M$4:M$15)+1-RANK(M5,M$4:M$15,0)-RANK(M5,M$4:M$15,1))/2,RANK(M5,M$4:M$15,0)+(COUNT(M$4:M$15)+1-RANK(M5,M$4:M$15,0)-RANK(M5,M$4:M$15,1)))</f>
        <v>5.5</v>
      </c>
      <c r="O5" s="42">
        <f aca="true" t="shared" si="6" ref="O5:O15">SUM(J5,N5)</f>
        <v>12</v>
      </c>
      <c r="P5" s="150">
        <f t="shared" si="0"/>
        <v>1</v>
      </c>
      <c r="Q5" s="96">
        <f t="shared" si="1"/>
        <v>1</v>
      </c>
      <c r="R5" s="30">
        <f aca="true" t="shared" si="7" ref="R5:R15">(COUNTIF(O$4:O$15,"&gt;"&amp;O5)*ROWS(O$4:O$14)+COUNTIF(P$4:P$15,"&lt;"&amp;P5))*ROWS(O$4:O$15)+COUNTIF(Q$4:Q$15,"&lt;"&amp;Q5)</f>
        <v>725</v>
      </c>
      <c r="S5" s="36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33">
        <v>0</v>
      </c>
    </row>
    <row r="6" spans="2:20" ht="18">
      <c r="B6" s="17">
        <v>3</v>
      </c>
      <c r="C6" s="1">
        <v>7</v>
      </c>
      <c r="D6" s="1" t="s">
        <v>75</v>
      </c>
      <c r="E6" s="115" t="s">
        <v>65</v>
      </c>
      <c r="F6" s="21"/>
      <c r="G6" s="152">
        <v>2</v>
      </c>
      <c r="H6" s="95">
        <v>2</v>
      </c>
      <c r="I6" s="45">
        <f t="shared" si="2"/>
        <v>130</v>
      </c>
      <c r="J6" s="48">
        <f t="shared" si="3"/>
        <v>1.5</v>
      </c>
      <c r="K6" s="152">
        <v>1</v>
      </c>
      <c r="L6" s="95">
        <v>1</v>
      </c>
      <c r="M6" s="45">
        <f t="shared" si="4"/>
        <v>65</v>
      </c>
      <c r="N6" s="48">
        <f t="shared" si="5"/>
        <v>5.5</v>
      </c>
      <c r="O6" s="42">
        <f t="shared" si="6"/>
        <v>7</v>
      </c>
      <c r="P6" s="150">
        <f t="shared" si="0"/>
        <v>3</v>
      </c>
      <c r="Q6" s="96">
        <f t="shared" si="1"/>
        <v>3</v>
      </c>
      <c r="R6" s="30">
        <f t="shared" si="7"/>
        <v>1147</v>
      </c>
      <c r="S6" s="36">
        <f t="shared" si="8"/>
        <v>3.5</v>
      </c>
      <c r="T6" s="33">
        <v>0</v>
      </c>
    </row>
    <row r="7" spans="2:20" ht="18">
      <c r="B7" s="17">
        <v>4</v>
      </c>
      <c r="C7" s="1">
        <v>1</v>
      </c>
      <c r="D7" s="1" t="s">
        <v>83</v>
      </c>
      <c r="E7" s="115" t="s">
        <v>66</v>
      </c>
      <c r="F7" s="21"/>
      <c r="G7" s="152">
        <v>2</v>
      </c>
      <c r="H7" s="95">
        <v>2</v>
      </c>
      <c r="I7" s="45">
        <f t="shared" si="2"/>
        <v>130</v>
      </c>
      <c r="J7" s="48">
        <f t="shared" si="3"/>
        <v>1.5</v>
      </c>
      <c r="K7" s="152">
        <v>1</v>
      </c>
      <c r="L7" s="95">
        <v>1</v>
      </c>
      <c r="M7" s="45">
        <f t="shared" si="4"/>
        <v>65</v>
      </c>
      <c r="N7" s="48">
        <f t="shared" si="5"/>
        <v>5.5</v>
      </c>
      <c r="O7" s="42">
        <f t="shared" si="6"/>
        <v>7</v>
      </c>
      <c r="P7" s="150">
        <f t="shared" si="0"/>
        <v>3</v>
      </c>
      <c r="Q7" s="96">
        <f t="shared" si="1"/>
        <v>3</v>
      </c>
      <c r="R7" s="30">
        <f t="shared" si="7"/>
        <v>1147</v>
      </c>
      <c r="S7" s="36">
        <f t="shared" si="8"/>
        <v>3.5</v>
      </c>
      <c r="T7" s="33">
        <v>0</v>
      </c>
    </row>
    <row r="8" spans="2:20" ht="18">
      <c r="B8" s="17">
        <v>2</v>
      </c>
      <c r="C8" s="1">
        <v>6</v>
      </c>
      <c r="D8" s="1" t="s">
        <v>84</v>
      </c>
      <c r="E8" s="115" t="s">
        <v>67</v>
      </c>
      <c r="F8" s="21"/>
      <c r="G8" s="152">
        <v>1</v>
      </c>
      <c r="H8" s="95">
        <v>1</v>
      </c>
      <c r="I8" s="45">
        <f t="shared" si="2"/>
        <v>91</v>
      </c>
      <c r="J8" s="48">
        <f t="shared" si="3"/>
        <v>4</v>
      </c>
      <c r="K8" s="152">
        <v>1</v>
      </c>
      <c r="L8" s="95">
        <v>1</v>
      </c>
      <c r="M8" s="45">
        <f t="shared" si="4"/>
        <v>65</v>
      </c>
      <c r="N8" s="48">
        <f t="shared" si="5"/>
        <v>5.5</v>
      </c>
      <c r="O8" s="42">
        <f t="shared" si="6"/>
        <v>9.5</v>
      </c>
      <c r="P8" s="150">
        <f t="shared" si="0"/>
        <v>2</v>
      </c>
      <c r="Q8" s="96">
        <f t="shared" si="1"/>
        <v>2</v>
      </c>
      <c r="R8" s="30">
        <f t="shared" si="7"/>
        <v>870</v>
      </c>
      <c r="S8" s="36">
        <f t="shared" si="8"/>
        <v>6</v>
      </c>
      <c r="T8" s="33">
        <v>0</v>
      </c>
    </row>
    <row r="9" spans="2:20" ht="18">
      <c r="B9" s="17">
        <v>7</v>
      </c>
      <c r="C9" s="1">
        <v>4</v>
      </c>
      <c r="D9" s="2" t="s">
        <v>85</v>
      </c>
      <c r="E9" s="115" t="s">
        <v>64</v>
      </c>
      <c r="F9" s="21"/>
      <c r="G9" s="152">
        <v>0</v>
      </c>
      <c r="H9" s="95">
        <v>0</v>
      </c>
      <c r="I9" s="45">
        <f t="shared" si="2"/>
        <v>65</v>
      </c>
      <c r="J9" s="48">
        <f t="shared" si="3"/>
        <v>6.5</v>
      </c>
      <c r="K9" s="152">
        <v>3</v>
      </c>
      <c r="L9" s="95">
        <v>3</v>
      </c>
      <c r="M9" s="45">
        <f t="shared" si="4"/>
        <v>117</v>
      </c>
      <c r="N9" s="48">
        <f t="shared" si="5"/>
        <v>2</v>
      </c>
      <c r="O9" s="42">
        <f t="shared" si="6"/>
        <v>8.5</v>
      </c>
      <c r="P9" s="150">
        <f t="shared" si="0"/>
        <v>3</v>
      </c>
      <c r="Q9" s="96">
        <f t="shared" si="1"/>
        <v>3</v>
      </c>
      <c r="R9" s="30">
        <f t="shared" si="7"/>
        <v>1015</v>
      </c>
      <c r="S9" s="36">
        <f t="shared" si="8"/>
        <v>5</v>
      </c>
      <c r="T9" s="33">
        <v>0</v>
      </c>
    </row>
    <row r="10" spans="2:20" ht="18">
      <c r="B10" s="17">
        <v>5</v>
      </c>
      <c r="C10" s="1">
        <v>2</v>
      </c>
      <c r="D10" s="1" t="s">
        <v>86</v>
      </c>
      <c r="E10" s="115" t="s">
        <v>68</v>
      </c>
      <c r="F10" s="21"/>
      <c r="G10" s="152">
        <v>1</v>
      </c>
      <c r="H10" s="95">
        <v>1</v>
      </c>
      <c r="I10" s="45">
        <f t="shared" si="2"/>
        <v>91</v>
      </c>
      <c r="J10" s="48">
        <f t="shared" si="3"/>
        <v>4</v>
      </c>
      <c r="K10" s="152">
        <v>3</v>
      </c>
      <c r="L10" s="95">
        <v>3</v>
      </c>
      <c r="M10" s="45">
        <f t="shared" si="4"/>
        <v>117</v>
      </c>
      <c r="N10" s="48">
        <f t="shared" si="5"/>
        <v>2</v>
      </c>
      <c r="O10" s="42">
        <f t="shared" si="6"/>
        <v>6</v>
      </c>
      <c r="P10" s="150">
        <f t="shared" si="0"/>
        <v>4</v>
      </c>
      <c r="Q10" s="96">
        <f t="shared" si="1"/>
        <v>4</v>
      </c>
      <c r="R10" s="30">
        <f t="shared" si="7"/>
        <v>1450</v>
      </c>
      <c r="S10" s="36">
        <f t="shared" si="8"/>
        <v>1.5</v>
      </c>
      <c r="T10" s="33">
        <v>0</v>
      </c>
    </row>
    <row r="11" spans="2:20" ht="18" hidden="1">
      <c r="B11" s="17"/>
      <c r="C11" s="1"/>
      <c r="D11" s="1"/>
      <c r="E11" s="115"/>
      <c r="F11" s="21"/>
      <c r="G11" s="84">
        <v>-2</v>
      </c>
      <c r="H11" s="95">
        <v>-2</v>
      </c>
      <c r="I11" s="45">
        <f t="shared" si="2"/>
        <v>0</v>
      </c>
      <c r="J11" s="48">
        <f t="shared" si="3"/>
        <v>10</v>
      </c>
      <c r="K11" s="84">
        <v>-2</v>
      </c>
      <c r="L11" s="95">
        <v>-2</v>
      </c>
      <c r="M11" s="45">
        <f t="shared" si="4"/>
        <v>0</v>
      </c>
      <c r="N11" s="48">
        <f t="shared" si="5"/>
        <v>10</v>
      </c>
      <c r="O11" s="42">
        <f t="shared" si="6"/>
        <v>20</v>
      </c>
      <c r="P11" s="86">
        <f t="shared" si="0"/>
        <v>-4</v>
      </c>
      <c r="Q11" s="96">
        <f t="shared" si="1"/>
        <v>-4</v>
      </c>
      <c r="R11" s="30">
        <f t="shared" si="7"/>
        <v>0</v>
      </c>
      <c r="S11" s="36">
        <f t="shared" si="8"/>
        <v>10</v>
      </c>
      <c r="T11" s="33">
        <v>0</v>
      </c>
    </row>
    <row r="12" spans="2:20" ht="18" hidden="1">
      <c r="B12" s="17"/>
      <c r="C12" s="1"/>
      <c r="D12" s="1"/>
      <c r="E12" s="115"/>
      <c r="F12" s="21"/>
      <c r="G12" s="84">
        <v>-2</v>
      </c>
      <c r="H12" s="95">
        <v>-2</v>
      </c>
      <c r="I12" s="45">
        <f t="shared" si="2"/>
        <v>0</v>
      </c>
      <c r="J12" s="48">
        <f t="shared" si="3"/>
        <v>10</v>
      </c>
      <c r="K12" s="84">
        <v>-2</v>
      </c>
      <c r="L12" s="95">
        <v>-2</v>
      </c>
      <c r="M12" s="45">
        <f t="shared" si="4"/>
        <v>0</v>
      </c>
      <c r="N12" s="48">
        <f t="shared" si="5"/>
        <v>10</v>
      </c>
      <c r="O12" s="42">
        <f t="shared" si="6"/>
        <v>20</v>
      </c>
      <c r="P12" s="86">
        <f t="shared" si="0"/>
        <v>-4</v>
      </c>
      <c r="Q12" s="96">
        <f t="shared" si="1"/>
        <v>-4</v>
      </c>
      <c r="R12" s="30">
        <f t="shared" si="7"/>
        <v>0</v>
      </c>
      <c r="S12" s="36">
        <f t="shared" si="8"/>
        <v>10</v>
      </c>
      <c r="T12" s="33">
        <v>0</v>
      </c>
    </row>
    <row r="13" spans="2:20" ht="18" hidden="1">
      <c r="B13" s="17"/>
      <c r="C13" s="1"/>
      <c r="D13" s="1"/>
      <c r="E13" s="115"/>
      <c r="F13" s="21"/>
      <c r="G13" s="84">
        <v>-2</v>
      </c>
      <c r="H13" s="95">
        <v>-2</v>
      </c>
      <c r="I13" s="45">
        <f t="shared" si="2"/>
        <v>0</v>
      </c>
      <c r="J13" s="48">
        <f t="shared" si="3"/>
        <v>10</v>
      </c>
      <c r="K13" s="84">
        <v>-2</v>
      </c>
      <c r="L13" s="95">
        <v>-2</v>
      </c>
      <c r="M13" s="45">
        <f t="shared" si="4"/>
        <v>0</v>
      </c>
      <c r="N13" s="48">
        <f t="shared" si="5"/>
        <v>10</v>
      </c>
      <c r="O13" s="42">
        <f t="shared" si="6"/>
        <v>20</v>
      </c>
      <c r="P13" s="86">
        <f t="shared" si="0"/>
        <v>-4</v>
      </c>
      <c r="Q13" s="96">
        <f t="shared" si="1"/>
        <v>-4</v>
      </c>
      <c r="R13" s="30">
        <f t="shared" si="7"/>
        <v>0</v>
      </c>
      <c r="S13" s="36">
        <f t="shared" si="8"/>
        <v>10</v>
      </c>
      <c r="T13" s="33">
        <v>0</v>
      </c>
    </row>
    <row r="14" spans="2:20" ht="18" hidden="1">
      <c r="B14" s="17"/>
      <c r="C14" s="1"/>
      <c r="D14" s="3"/>
      <c r="E14" s="115"/>
      <c r="F14" s="21"/>
      <c r="G14" s="84">
        <v>-2</v>
      </c>
      <c r="H14" s="95">
        <v>-2</v>
      </c>
      <c r="I14" s="45">
        <f t="shared" si="2"/>
        <v>0</v>
      </c>
      <c r="J14" s="48">
        <f t="shared" si="3"/>
        <v>10</v>
      </c>
      <c r="K14" s="84">
        <v>-2</v>
      </c>
      <c r="L14" s="95">
        <v>-2</v>
      </c>
      <c r="M14" s="45">
        <f t="shared" si="4"/>
        <v>0</v>
      </c>
      <c r="N14" s="48">
        <f t="shared" si="5"/>
        <v>10</v>
      </c>
      <c r="O14" s="42">
        <f t="shared" si="6"/>
        <v>20</v>
      </c>
      <c r="P14" s="86">
        <f t="shared" si="0"/>
        <v>-4</v>
      </c>
      <c r="Q14" s="96">
        <f t="shared" si="1"/>
        <v>-4</v>
      </c>
      <c r="R14" s="30">
        <f t="shared" si="7"/>
        <v>0</v>
      </c>
      <c r="S14" s="36">
        <f t="shared" si="8"/>
        <v>10</v>
      </c>
      <c r="T14" s="33">
        <v>0</v>
      </c>
    </row>
    <row r="15" spans="2:20" ht="18" hidden="1" thickBot="1">
      <c r="B15" s="18"/>
      <c r="C15" s="19"/>
      <c r="D15" s="19"/>
      <c r="E15" s="116"/>
      <c r="F15" s="22"/>
      <c r="G15" s="85">
        <v>-2</v>
      </c>
      <c r="H15" s="100">
        <v>-2</v>
      </c>
      <c r="I15" s="46">
        <f t="shared" si="2"/>
        <v>0</v>
      </c>
      <c r="J15" s="49">
        <f t="shared" si="3"/>
        <v>10</v>
      </c>
      <c r="K15" s="85">
        <v>-2</v>
      </c>
      <c r="L15" s="100">
        <v>-2</v>
      </c>
      <c r="M15" s="46">
        <f t="shared" si="4"/>
        <v>0</v>
      </c>
      <c r="N15" s="49">
        <f t="shared" si="5"/>
        <v>10</v>
      </c>
      <c r="O15" s="43">
        <f t="shared" si="6"/>
        <v>20</v>
      </c>
      <c r="P15" s="87">
        <f t="shared" si="0"/>
        <v>-4</v>
      </c>
      <c r="Q15" s="104">
        <f t="shared" si="1"/>
        <v>-4</v>
      </c>
      <c r="R15" s="31">
        <f t="shared" si="7"/>
        <v>0</v>
      </c>
      <c r="S15" s="37">
        <f t="shared" si="8"/>
        <v>10</v>
      </c>
      <c r="T15" s="34">
        <v>0</v>
      </c>
    </row>
    <row r="16" spans="2:20" ht="12.75">
      <c r="B16" s="73"/>
      <c r="C16" s="73"/>
      <c r="D16" s="73"/>
      <c r="E16" s="73"/>
      <c r="F16" s="73"/>
      <c r="G16" s="73"/>
      <c r="H16" s="73"/>
      <c r="I16" s="73"/>
      <c r="J16" s="73">
        <f>SUM(J4:J15)</f>
        <v>78</v>
      </c>
      <c r="K16" s="73"/>
      <c r="L16" s="73"/>
      <c r="M16" s="73"/>
      <c r="N16" s="73">
        <f>SUM(N4:N15)</f>
        <v>78</v>
      </c>
      <c r="O16" s="73">
        <f>SUM(O4:O15)</f>
        <v>156</v>
      </c>
      <c r="P16" s="73"/>
      <c r="Q16" s="73"/>
      <c r="R16" s="73"/>
      <c r="S16" s="73"/>
      <c r="T16" s="7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User</cp:lastModifiedBy>
  <cp:lastPrinted>2016-06-02T10:35:39Z</cp:lastPrinted>
  <dcterms:created xsi:type="dcterms:W3CDTF">2013-01-10T11:46:53Z</dcterms:created>
  <dcterms:modified xsi:type="dcterms:W3CDTF">2020-09-06T12:50:59Z</dcterms:modified>
  <cp:category/>
  <cp:version/>
  <cp:contentType/>
  <cp:contentStatus/>
</cp:coreProperties>
</file>