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to_zošit"/>
  <bookViews>
    <workbookView xWindow="0" yWindow="465" windowWidth="20730" windowHeight="11760" tabRatio="839" firstSheet="1" activeTab="1"/>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Vazne listky 1.Pretek" sheetId="71" r:id="rId8"/>
    <sheet name="Vazne listky 2.Pretek " sheetId="72" r:id="rId9"/>
    <sheet name="Vazne listky 3.Pretek" sheetId="74" r:id="rId10"/>
    <sheet name="Vazne listky 4.Pretek" sheetId="75" r:id="rId1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3">'Priebežné poradie po 1. a 2. k.'!$A$1:$Q$17</definedName>
    <definedName name="_xlnm.Print_Area" localSheetId="6">'Priebežné poradie po 3. a 4 '!$A$1:$Q$17</definedName>
    <definedName name="_xlnm.Print_Area" localSheetId="7">'Vazne listky 1.Pretek'!$A$1:$AI$24</definedName>
    <definedName name="_xlnm.Print_Area" localSheetId="8">'Vazne listky 2.Pretek '!$A$1:$AI$24</definedName>
    <definedName name="_xlnm.Print_Area" localSheetId="9">'Vazne listky 3.Pretek'!$A$1:$AI$24</definedName>
    <definedName name="_xlnm.Print_Area" localSheetId="10">'Vazne listky 4.Pretek'!$A$1:$AI$24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5" i="62" l="1"/>
  <c r="AC2" i="75"/>
  <c r="T2" i="75"/>
  <c r="K2" i="75"/>
  <c r="B2" i="75"/>
  <c r="AC2" i="74"/>
  <c r="T2" i="74"/>
  <c r="K2" i="74"/>
  <c r="B2" i="74"/>
  <c r="AC39" i="75"/>
  <c r="AB39" i="75"/>
  <c r="T39" i="75"/>
  <c r="S39" i="75"/>
  <c r="K39" i="75"/>
  <c r="J39" i="75"/>
  <c r="B39" i="75"/>
  <c r="A39" i="75"/>
  <c r="AC38" i="75"/>
  <c r="AB38" i="75"/>
  <c r="T38" i="75"/>
  <c r="S38" i="75"/>
  <c r="K38" i="75"/>
  <c r="J38" i="75"/>
  <c r="B38" i="75"/>
  <c r="A38" i="75"/>
  <c r="AC37" i="75"/>
  <c r="AB37" i="75"/>
  <c r="T37" i="75"/>
  <c r="S37" i="75"/>
  <c r="K37" i="75"/>
  <c r="J37" i="75"/>
  <c r="B37" i="75"/>
  <c r="A37" i="75"/>
  <c r="AC36" i="75"/>
  <c r="AB36" i="75"/>
  <c r="T36" i="75"/>
  <c r="S36" i="75"/>
  <c r="K36" i="75"/>
  <c r="J36" i="75"/>
  <c r="B36" i="75"/>
  <c r="A36" i="75"/>
  <c r="AC35" i="75"/>
  <c r="AB35" i="75"/>
  <c r="T35" i="75"/>
  <c r="S35" i="75"/>
  <c r="K35" i="75"/>
  <c r="J35" i="75"/>
  <c r="B35" i="75"/>
  <c r="A35" i="75"/>
  <c r="AC34" i="75"/>
  <c r="AB34" i="75"/>
  <c r="T34" i="75"/>
  <c r="S34" i="75"/>
  <c r="K34" i="75"/>
  <c r="J34" i="75"/>
  <c r="B34" i="75"/>
  <c r="A34" i="75"/>
  <c r="AC33" i="75"/>
  <c r="AB33" i="75"/>
  <c r="T33" i="75"/>
  <c r="S33" i="75"/>
  <c r="K33" i="75"/>
  <c r="J33" i="75"/>
  <c r="B33" i="75"/>
  <c r="A33" i="75"/>
  <c r="AC32" i="75"/>
  <c r="AB32" i="75"/>
  <c r="T32" i="75"/>
  <c r="S32" i="75"/>
  <c r="K32" i="75"/>
  <c r="J32" i="75"/>
  <c r="B32" i="75"/>
  <c r="A32" i="75"/>
  <c r="AC31" i="75"/>
  <c r="AB31" i="75"/>
  <c r="T31" i="75"/>
  <c r="S31" i="75"/>
  <c r="K31" i="75"/>
  <c r="J31" i="75"/>
  <c r="B31" i="75"/>
  <c r="A31" i="75"/>
  <c r="AC30" i="75"/>
  <c r="AB30" i="75"/>
  <c r="T30" i="75"/>
  <c r="S30" i="75"/>
  <c r="K30" i="75"/>
  <c r="J30" i="75"/>
  <c r="B30" i="75"/>
  <c r="A30" i="75"/>
  <c r="AC29" i="75"/>
  <c r="AB29" i="75"/>
  <c r="T29" i="75"/>
  <c r="S29" i="75"/>
  <c r="K29" i="75"/>
  <c r="J29" i="75"/>
  <c r="B29" i="75"/>
  <c r="A29" i="75"/>
  <c r="AC28" i="75"/>
  <c r="AB28" i="75"/>
  <c r="T28" i="75"/>
  <c r="S28" i="75"/>
  <c r="K28" i="75"/>
  <c r="J28" i="75"/>
  <c r="B28" i="75"/>
  <c r="A28" i="75"/>
  <c r="AF2" i="75"/>
  <c r="W2" i="75"/>
  <c r="N2" i="75"/>
  <c r="E2" i="75"/>
  <c r="AF38" i="75"/>
  <c r="AC14" i="75"/>
  <c r="AF36" i="75"/>
  <c r="AC12" i="75"/>
  <c r="AF34" i="75"/>
  <c r="AC10" i="75"/>
  <c r="AF32" i="75"/>
  <c r="AC8" i="75"/>
  <c r="AF30" i="75"/>
  <c r="AC6" i="75"/>
  <c r="AG28" i="75"/>
  <c r="AE4" i="75"/>
  <c r="AF28" i="75"/>
  <c r="AC4" i="75"/>
  <c r="AG39" i="75"/>
  <c r="AE15" i="75"/>
  <c r="X35" i="75"/>
  <c r="V11" i="75"/>
  <c r="O28" i="75"/>
  <c r="M4" i="75"/>
  <c r="O39" i="75"/>
  <c r="M15" i="75"/>
  <c r="F28" i="75"/>
  <c r="D4" i="75"/>
  <c r="E28" i="75"/>
  <c r="B4" i="75"/>
  <c r="E39" i="75"/>
  <c r="B15" i="75"/>
  <c r="AC39" i="74"/>
  <c r="AB39" i="74"/>
  <c r="T39" i="74"/>
  <c r="S39" i="74"/>
  <c r="K39" i="74"/>
  <c r="J39" i="74"/>
  <c r="B39" i="74"/>
  <c r="A39" i="74"/>
  <c r="AC38" i="74"/>
  <c r="AB38" i="74"/>
  <c r="T38" i="74"/>
  <c r="S38" i="74"/>
  <c r="K38" i="74"/>
  <c r="J38" i="74"/>
  <c r="B38" i="74"/>
  <c r="A38" i="74"/>
  <c r="AC37" i="74"/>
  <c r="AB37" i="74"/>
  <c r="T37" i="74"/>
  <c r="S37" i="74"/>
  <c r="K37" i="74"/>
  <c r="J37" i="74"/>
  <c r="B37" i="74"/>
  <c r="A37" i="74"/>
  <c r="AC36" i="74"/>
  <c r="AB36" i="74"/>
  <c r="T36" i="74"/>
  <c r="S36" i="74"/>
  <c r="K36" i="74"/>
  <c r="J36" i="74"/>
  <c r="B36" i="74"/>
  <c r="A36" i="74"/>
  <c r="AC35" i="74"/>
  <c r="AB35" i="74"/>
  <c r="T35" i="74"/>
  <c r="S35" i="74"/>
  <c r="K35" i="74"/>
  <c r="J35" i="74"/>
  <c r="B35" i="74"/>
  <c r="A35" i="74"/>
  <c r="AC34" i="74"/>
  <c r="AB34" i="74"/>
  <c r="T34" i="74"/>
  <c r="S34" i="74"/>
  <c r="K34" i="74"/>
  <c r="J34" i="74"/>
  <c r="B34" i="74"/>
  <c r="A34" i="74"/>
  <c r="AC33" i="74"/>
  <c r="AB33" i="74"/>
  <c r="T33" i="74"/>
  <c r="S33" i="74"/>
  <c r="K33" i="74"/>
  <c r="J33" i="74"/>
  <c r="B33" i="74"/>
  <c r="A33" i="74"/>
  <c r="AC32" i="74"/>
  <c r="AB32" i="74"/>
  <c r="T32" i="74"/>
  <c r="S32" i="74"/>
  <c r="K32" i="74"/>
  <c r="J32" i="74"/>
  <c r="B32" i="74"/>
  <c r="A32" i="74"/>
  <c r="AC31" i="74"/>
  <c r="AB31" i="74"/>
  <c r="T31" i="74"/>
  <c r="S31" i="74"/>
  <c r="K31" i="74"/>
  <c r="J31" i="74"/>
  <c r="B31" i="74"/>
  <c r="A31" i="74"/>
  <c r="AC30" i="74"/>
  <c r="AB30" i="74"/>
  <c r="T30" i="74"/>
  <c r="S30" i="74"/>
  <c r="K30" i="74"/>
  <c r="J30" i="74"/>
  <c r="B30" i="74"/>
  <c r="A30" i="74"/>
  <c r="AC29" i="74"/>
  <c r="AB29" i="74"/>
  <c r="T29" i="74"/>
  <c r="S29" i="74"/>
  <c r="K29" i="74"/>
  <c r="J29" i="74"/>
  <c r="B29" i="74"/>
  <c r="A29" i="74"/>
  <c r="AC28" i="74"/>
  <c r="AB28" i="74"/>
  <c r="T28" i="74"/>
  <c r="S28" i="74"/>
  <c r="X38" i="74"/>
  <c r="V14" i="74"/>
  <c r="K28" i="74"/>
  <c r="J28" i="74"/>
  <c r="N36" i="74"/>
  <c r="K12" i="74"/>
  <c r="B28" i="74"/>
  <c r="A28" i="74"/>
  <c r="AF2" i="74"/>
  <c r="W2" i="74"/>
  <c r="N2" i="74"/>
  <c r="E2" i="74"/>
  <c r="N38" i="74"/>
  <c r="K14" i="74"/>
  <c r="N30" i="74"/>
  <c r="K6" i="74"/>
  <c r="F29" i="74"/>
  <c r="D5" i="74"/>
  <c r="AG28" i="74"/>
  <c r="AE4" i="74"/>
  <c r="AG39" i="74"/>
  <c r="AE15" i="74"/>
  <c r="N28" i="74"/>
  <c r="K4" i="74"/>
  <c r="E39" i="74"/>
  <c r="B15" i="74"/>
  <c r="AF2" i="72"/>
  <c r="AC2" i="72"/>
  <c r="W2" i="72"/>
  <c r="T2" i="72"/>
  <c r="N2" i="72"/>
  <c r="K2" i="72"/>
  <c r="E2" i="72"/>
  <c r="B2" i="72"/>
  <c r="AF2" i="71"/>
  <c r="AC2" i="71"/>
  <c r="W2" i="71"/>
  <c r="T2" i="71"/>
  <c r="N2" i="71"/>
  <c r="K2" i="71"/>
  <c r="E2" i="71"/>
  <c r="B2" i="71"/>
  <c r="AC39" i="72"/>
  <c r="AB39" i="72"/>
  <c r="T39" i="72"/>
  <c r="S39" i="72"/>
  <c r="K39" i="72"/>
  <c r="J39" i="72"/>
  <c r="B39" i="72"/>
  <c r="A39" i="72"/>
  <c r="AC38" i="72"/>
  <c r="AB38" i="72"/>
  <c r="T38" i="72"/>
  <c r="S38" i="72"/>
  <c r="K38" i="72"/>
  <c r="J38" i="72"/>
  <c r="B38" i="72"/>
  <c r="A38" i="72"/>
  <c r="AC37" i="72"/>
  <c r="AB37" i="72"/>
  <c r="T37" i="72"/>
  <c r="S37" i="72"/>
  <c r="K37" i="72"/>
  <c r="J37" i="72"/>
  <c r="B37" i="72"/>
  <c r="A37" i="72"/>
  <c r="AC36" i="72"/>
  <c r="AB36" i="72"/>
  <c r="T36" i="72"/>
  <c r="S36" i="72"/>
  <c r="K36" i="72"/>
  <c r="J36" i="72"/>
  <c r="B36" i="72"/>
  <c r="A36" i="72"/>
  <c r="AC35" i="72"/>
  <c r="AB35" i="72"/>
  <c r="T35" i="72"/>
  <c r="S35" i="72"/>
  <c r="K35" i="72"/>
  <c r="J35" i="72"/>
  <c r="B35" i="72"/>
  <c r="A35" i="72"/>
  <c r="AC34" i="72"/>
  <c r="AB34" i="72"/>
  <c r="T34" i="72"/>
  <c r="S34" i="72"/>
  <c r="K34" i="72"/>
  <c r="J34" i="72"/>
  <c r="B34" i="72"/>
  <c r="A34" i="72"/>
  <c r="AC33" i="72"/>
  <c r="AB33" i="72"/>
  <c r="T33" i="72"/>
  <c r="S33" i="72"/>
  <c r="K33" i="72"/>
  <c r="J33" i="72"/>
  <c r="B33" i="72"/>
  <c r="A33" i="72"/>
  <c r="AC32" i="72"/>
  <c r="AB32" i="72"/>
  <c r="T32" i="72"/>
  <c r="S32" i="72"/>
  <c r="K32" i="72"/>
  <c r="J32" i="72"/>
  <c r="B32" i="72"/>
  <c r="A32" i="72"/>
  <c r="AC31" i="72"/>
  <c r="AB31" i="72"/>
  <c r="T31" i="72"/>
  <c r="S31" i="72"/>
  <c r="K31" i="72"/>
  <c r="J31" i="72"/>
  <c r="B31" i="72"/>
  <c r="A31" i="72"/>
  <c r="AC30" i="72"/>
  <c r="AB30" i="72"/>
  <c r="T30" i="72"/>
  <c r="S30" i="72"/>
  <c r="K30" i="72"/>
  <c r="J30" i="72"/>
  <c r="B30" i="72"/>
  <c r="A30" i="72"/>
  <c r="AC29" i="72"/>
  <c r="AB29" i="72"/>
  <c r="T29" i="72"/>
  <c r="S29" i="72"/>
  <c r="K29" i="72"/>
  <c r="J29" i="72"/>
  <c r="B29" i="72"/>
  <c r="A29" i="72"/>
  <c r="AC28" i="72"/>
  <c r="AB28" i="72"/>
  <c r="T28" i="72"/>
  <c r="S28" i="72"/>
  <c r="W36" i="72"/>
  <c r="T12" i="72"/>
  <c r="K28" i="72"/>
  <c r="J28" i="72"/>
  <c r="N29" i="72"/>
  <c r="K5" i="72"/>
  <c r="B28" i="72"/>
  <c r="A28" i="72"/>
  <c r="E39" i="72"/>
  <c r="B15" i="72"/>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S30" i="71"/>
  <c r="T39" i="71"/>
  <c r="T38" i="71"/>
  <c r="T37" i="71"/>
  <c r="T36" i="71"/>
  <c r="T35" i="71"/>
  <c r="T34" i="71"/>
  <c r="T33" i="71"/>
  <c r="T32" i="71"/>
  <c r="T31" i="71"/>
  <c r="T30" i="71"/>
  <c r="T29" i="71"/>
  <c r="T28" i="71"/>
  <c r="S39" i="71"/>
  <c r="S38" i="71"/>
  <c r="S37" i="71"/>
  <c r="S36" i="71"/>
  <c r="S35" i="71"/>
  <c r="S34" i="71"/>
  <c r="S33" i="71"/>
  <c r="S32" i="71"/>
  <c r="S31" i="71"/>
  <c r="S29" i="71"/>
  <c r="S28" i="71"/>
  <c r="J39" i="71"/>
  <c r="J38" i="71"/>
  <c r="J37" i="71"/>
  <c r="J36" i="71"/>
  <c r="J35" i="71"/>
  <c r="J34" i="71"/>
  <c r="J33" i="71"/>
  <c r="J32" i="71"/>
  <c r="J31" i="71"/>
  <c r="J30" i="71"/>
  <c r="J29" i="71"/>
  <c r="J28" i="71"/>
  <c r="K39" i="71"/>
  <c r="K38" i="71"/>
  <c r="K37" i="71"/>
  <c r="K36" i="71"/>
  <c r="K35" i="71"/>
  <c r="K34" i="71"/>
  <c r="K33" i="71"/>
  <c r="K32" i="71"/>
  <c r="K31" i="71"/>
  <c r="K30" i="71"/>
  <c r="K29" i="71"/>
  <c r="K28" i="71"/>
  <c r="N32" i="71"/>
  <c r="K8" i="71"/>
  <c r="W31" i="72"/>
  <c r="T7" i="72"/>
  <c r="W29" i="71"/>
  <c r="T5" i="71"/>
  <c r="AF30" i="71"/>
  <c r="AC6" i="71"/>
  <c r="W34" i="72"/>
  <c r="T10" i="72"/>
  <c r="W32" i="72"/>
  <c r="T8" i="72"/>
  <c r="X28" i="74"/>
  <c r="V4" i="74"/>
  <c r="N31" i="71"/>
  <c r="K7" i="71"/>
  <c r="W38" i="72"/>
  <c r="T14" i="72"/>
  <c r="N29" i="71"/>
  <c r="K5" i="71"/>
  <c r="AF29" i="71"/>
  <c r="AC5" i="71"/>
  <c r="AF39" i="71"/>
  <c r="AC15" i="71"/>
  <c r="AF28" i="71"/>
  <c r="AC4" i="71"/>
  <c r="AF38" i="71"/>
  <c r="AC14" i="71"/>
  <c r="AF37" i="71"/>
  <c r="AC13" i="71"/>
  <c r="AF36" i="71"/>
  <c r="AC12" i="71"/>
  <c r="AF35" i="71"/>
  <c r="AC11" i="71"/>
  <c r="AF34" i="71"/>
  <c r="AC10" i="71"/>
  <c r="AF33" i="71"/>
  <c r="AC9" i="71"/>
  <c r="AF32" i="71"/>
  <c r="AC8" i="71"/>
  <c r="AF31" i="71"/>
  <c r="AC7" i="71"/>
  <c r="W32" i="71"/>
  <c r="T8" i="71"/>
  <c r="W28" i="71"/>
  <c r="T4" i="71"/>
  <c r="W39" i="71"/>
  <c r="T15" i="71"/>
  <c r="W38" i="71"/>
  <c r="T14" i="71"/>
  <c r="W37" i="71"/>
  <c r="T13" i="71"/>
  <c r="W36" i="71"/>
  <c r="T12" i="71"/>
  <c r="W35" i="71"/>
  <c r="T11" i="71"/>
  <c r="W34" i="71"/>
  <c r="T10" i="71"/>
  <c r="W33" i="71"/>
  <c r="T9" i="71"/>
  <c r="W31" i="71"/>
  <c r="T7" i="71"/>
  <c r="W30" i="71"/>
  <c r="T6" i="71"/>
  <c r="N28" i="71"/>
  <c r="K4" i="71"/>
  <c r="N39" i="71"/>
  <c r="K15" i="71"/>
  <c r="N38" i="71"/>
  <c r="K14" i="71"/>
  <c r="N37" i="71"/>
  <c r="K13" i="71"/>
  <c r="N36" i="71"/>
  <c r="K12" i="71"/>
  <c r="N35" i="71"/>
  <c r="K11" i="71"/>
  <c r="N34" i="71"/>
  <c r="K10" i="71"/>
  <c r="N33" i="71"/>
  <c r="K9" i="71"/>
  <c r="N30" i="71"/>
  <c r="K6" i="71"/>
  <c r="X31" i="75"/>
  <c r="V7" i="75"/>
  <c r="N28" i="75"/>
  <c r="K4" i="75"/>
  <c r="F29" i="75"/>
  <c r="D5" i="75"/>
  <c r="N30" i="75"/>
  <c r="K6" i="75"/>
  <c r="F31" i="75"/>
  <c r="D7" i="75"/>
  <c r="N32" i="75"/>
  <c r="K8" i="75"/>
  <c r="F33" i="75"/>
  <c r="D9" i="75"/>
  <c r="N34" i="75"/>
  <c r="K10" i="75"/>
  <c r="F35" i="75"/>
  <c r="D11" i="75"/>
  <c r="N36" i="75"/>
  <c r="K12" i="75"/>
  <c r="F37" i="75"/>
  <c r="D13" i="75"/>
  <c r="N38" i="75"/>
  <c r="K14" i="75"/>
  <c r="F39" i="75"/>
  <c r="D15" i="75"/>
  <c r="X29" i="75"/>
  <c r="V5" i="75"/>
  <c r="W29" i="75"/>
  <c r="T5" i="75"/>
  <c r="O30" i="75"/>
  <c r="M6" i="75"/>
  <c r="W31" i="75"/>
  <c r="T7" i="75"/>
  <c r="O32" i="75"/>
  <c r="M8" i="75"/>
  <c r="W33" i="75"/>
  <c r="T9" i="75"/>
  <c r="O34" i="75"/>
  <c r="M10" i="75"/>
  <c r="W35" i="75"/>
  <c r="T11" i="75"/>
  <c r="O36" i="75"/>
  <c r="M12" i="75"/>
  <c r="W37" i="75"/>
  <c r="T13" i="75"/>
  <c r="O38" i="75"/>
  <c r="M14" i="75"/>
  <c r="W39" i="75"/>
  <c r="T15" i="75"/>
  <c r="X39" i="75"/>
  <c r="V15" i="75"/>
  <c r="E30" i="75"/>
  <c r="B6" i="75"/>
  <c r="AG30" i="75"/>
  <c r="AE6" i="75"/>
  <c r="E32" i="75"/>
  <c r="B8" i="75"/>
  <c r="AG32" i="75"/>
  <c r="AE8" i="75"/>
  <c r="E34" i="75"/>
  <c r="B10" i="75"/>
  <c r="AG34" i="75"/>
  <c r="AE10" i="75"/>
  <c r="E36" i="75"/>
  <c r="B12" i="75"/>
  <c r="AG36" i="75"/>
  <c r="AE12" i="75"/>
  <c r="E38" i="75"/>
  <c r="B14" i="75"/>
  <c r="AG38" i="75"/>
  <c r="AE14" i="75"/>
  <c r="X33" i="75"/>
  <c r="V9" i="75"/>
  <c r="N29" i="75"/>
  <c r="K5" i="75"/>
  <c r="F30" i="75"/>
  <c r="D6" i="75"/>
  <c r="N31" i="75"/>
  <c r="K7" i="75"/>
  <c r="F32" i="75"/>
  <c r="D8" i="75"/>
  <c r="N33" i="75"/>
  <c r="K9" i="75"/>
  <c r="F34" i="75"/>
  <c r="D10" i="75"/>
  <c r="N35" i="75"/>
  <c r="K11" i="75"/>
  <c r="F36" i="75"/>
  <c r="D12" i="75"/>
  <c r="N37" i="75"/>
  <c r="K13" i="75"/>
  <c r="F38" i="75"/>
  <c r="D14" i="75"/>
  <c r="N39" i="75"/>
  <c r="K15" i="75"/>
  <c r="X37" i="75"/>
  <c r="V13" i="75"/>
  <c r="W28" i="75"/>
  <c r="T4" i="75"/>
  <c r="O29" i="75"/>
  <c r="M5" i="75"/>
  <c r="W30" i="75"/>
  <c r="T6" i="75"/>
  <c r="O31" i="75"/>
  <c r="M7" i="75"/>
  <c r="W32" i="75"/>
  <c r="T8" i="75"/>
  <c r="O33" i="75"/>
  <c r="M9" i="75"/>
  <c r="W34" i="75"/>
  <c r="T10" i="75"/>
  <c r="O35" i="75"/>
  <c r="M11" i="75"/>
  <c r="W36" i="75"/>
  <c r="T12" i="75"/>
  <c r="O37" i="75"/>
  <c r="M13" i="75"/>
  <c r="W38" i="75"/>
  <c r="T14" i="75"/>
  <c r="X28" i="75"/>
  <c r="V4" i="75"/>
  <c r="AF29" i="75"/>
  <c r="AC5" i="75"/>
  <c r="X30" i="75"/>
  <c r="V6" i="75"/>
  <c r="AF31" i="75"/>
  <c r="AC7" i="75"/>
  <c r="X32" i="75"/>
  <c r="V8" i="75"/>
  <c r="AF33" i="75"/>
  <c r="AC9" i="75"/>
  <c r="X34" i="75"/>
  <c r="V10" i="75"/>
  <c r="AF35" i="75"/>
  <c r="AC11" i="75"/>
  <c r="X36" i="75"/>
  <c r="V12" i="75"/>
  <c r="AF37" i="75"/>
  <c r="AC13" i="75"/>
  <c r="X38" i="75"/>
  <c r="V14" i="75"/>
  <c r="AF39" i="75"/>
  <c r="AC15" i="75"/>
  <c r="E29" i="75"/>
  <c r="B5" i="75"/>
  <c r="AG29" i="75"/>
  <c r="AE5" i="75"/>
  <c r="E31" i="75"/>
  <c r="B7" i="75"/>
  <c r="AG31" i="75"/>
  <c r="AE7" i="75"/>
  <c r="E33" i="75"/>
  <c r="B9" i="75"/>
  <c r="AG33" i="75"/>
  <c r="AE9" i="75"/>
  <c r="E35" i="75"/>
  <c r="B11" i="75"/>
  <c r="AG35" i="75"/>
  <c r="AE11" i="75"/>
  <c r="E37" i="75"/>
  <c r="B13" i="75"/>
  <c r="AG37" i="75"/>
  <c r="AE13" i="75"/>
  <c r="O39" i="74"/>
  <c r="M15" i="74"/>
  <c r="N32" i="74"/>
  <c r="K8" i="74"/>
  <c r="N34" i="74"/>
  <c r="K10" i="74"/>
  <c r="O28" i="74"/>
  <c r="M4" i="74"/>
  <c r="W29" i="74"/>
  <c r="T5" i="74"/>
  <c r="O30" i="74"/>
  <c r="M6" i="74"/>
  <c r="W31" i="74"/>
  <c r="T7" i="74"/>
  <c r="O32" i="74"/>
  <c r="M8" i="74"/>
  <c r="W33" i="74"/>
  <c r="T9" i="74"/>
  <c r="O34" i="74"/>
  <c r="M10" i="74"/>
  <c r="W35" i="74"/>
  <c r="T11" i="74"/>
  <c r="O36" i="74"/>
  <c r="M12" i="74"/>
  <c r="W37" i="74"/>
  <c r="T13" i="74"/>
  <c r="O38" i="74"/>
  <c r="M14" i="74"/>
  <c r="W39" i="74"/>
  <c r="T15" i="74"/>
  <c r="F31" i="74"/>
  <c r="D7" i="74"/>
  <c r="F39" i="74"/>
  <c r="D15" i="74"/>
  <c r="AF28" i="74"/>
  <c r="AC4" i="74"/>
  <c r="X29" i="74"/>
  <c r="V5" i="74"/>
  <c r="AF30" i="74"/>
  <c r="AC6" i="74"/>
  <c r="X31" i="74"/>
  <c r="V7" i="74"/>
  <c r="AF32" i="74"/>
  <c r="AC8" i="74"/>
  <c r="X33" i="74"/>
  <c r="V9" i="74"/>
  <c r="AF34" i="74"/>
  <c r="AC10" i="74"/>
  <c r="X35" i="74"/>
  <c r="V11" i="74"/>
  <c r="AF36" i="74"/>
  <c r="AC12" i="74"/>
  <c r="X37" i="74"/>
  <c r="V13" i="74"/>
  <c r="AF38" i="74"/>
  <c r="AC14" i="74"/>
  <c r="X39" i="74"/>
  <c r="V15" i="74"/>
  <c r="F37" i="74"/>
  <c r="D13" i="74"/>
  <c r="E28" i="74"/>
  <c r="B4" i="74"/>
  <c r="E30" i="74"/>
  <c r="B6" i="74"/>
  <c r="AG30" i="74"/>
  <c r="AE6" i="74"/>
  <c r="E32" i="74"/>
  <c r="B8" i="74"/>
  <c r="AG32" i="74"/>
  <c r="AE8" i="74"/>
  <c r="E34" i="74"/>
  <c r="B10" i="74"/>
  <c r="AG34" i="74"/>
  <c r="AE10" i="74"/>
  <c r="E36" i="74"/>
  <c r="B12" i="74"/>
  <c r="AG36" i="74"/>
  <c r="AE12" i="74"/>
  <c r="E38" i="74"/>
  <c r="B14" i="74"/>
  <c r="AG38" i="74"/>
  <c r="AE14" i="74"/>
  <c r="F28" i="74"/>
  <c r="D4" i="74"/>
  <c r="N29" i="74"/>
  <c r="K5" i="74"/>
  <c r="F30" i="74"/>
  <c r="D6" i="74"/>
  <c r="N31" i="74"/>
  <c r="K7" i="74"/>
  <c r="F32" i="74"/>
  <c r="D8" i="74"/>
  <c r="N33" i="74"/>
  <c r="K9" i="74"/>
  <c r="F34" i="74"/>
  <c r="D10" i="74"/>
  <c r="N35" i="74"/>
  <c r="K11" i="74"/>
  <c r="F36" i="74"/>
  <c r="D12" i="74"/>
  <c r="N37" i="74"/>
  <c r="K13" i="74"/>
  <c r="F38" i="74"/>
  <c r="D14" i="74"/>
  <c r="N39" i="74"/>
  <c r="K15" i="74"/>
  <c r="F35" i="74"/>
  <c r="D11" i="74"/>
  <c r="W28" i="74"/>
  <c r="T4" i="74"/>
  <c r="O29" i="74"/>
  <c r="M5" i="74"/>
  <c r="W30" i="74"/>
  <c r="T6" i="74"/>
  <c r="O31" i="74"/>
  <c r="M7" i="74"/>
  <c r="W32" i="74"/>
  <c r="T8" i="74"/>
  <c r="O33" i="74"/>
  <c r="M9" i="74"/>
  <c r="W34" i="74"/>
  <c r="T10" i="74"/>
  <c r="O35" i="74"/>
  <c r="M11" i="74"/>
  <c r="W36" i="74"/>
  <c r="T12" i="74"/>
  <c r="O37" i="74"/>
  <c r="M13" i="74"/>
  <c r="W38" i="74"/>
  <c r="T14" i="74"/>
  <c r="F33" i="74"/>
  <c r="D9" i="74"/>
  <c r="AF29" i="74"/>
  <c r="AC5" i="74"/>
  <c r="X30" i="74"/>
  <c r="V6" i="74"/>
  <c r="AF31" i="74"/>
  <c r="AC7" i="74"/>
  <c r="X32" i="74"/>
  <c r="V8" i="74"/>
  <c r="AF33" i="74"/>
  <c r="AC9" i="74"/>
  <c r="X34" i="74"/>
  <c r="V10" i="74"/>
  <c r="AF35" i="74"/>
  <c r="AC11" i="74"/>
  <c r="X36" i="74"/>
  <c r="V12" i="74"/>
  <c r="AF37" i="74"/>
  <c r="AC13" i="74"/>
  <c r="AF39" i="74"/>
  <c r="AC15" i="74"/>
  <c r="E29" i="74"/>
  <c r="B5" i="74"/>
  <c r="AG29" i="74"/>
  <c r="AE5" i="74"/>
  <c r="E31" i="74"/>
  <c r="B7" i="74"/>
  <c r="AG31" i="74"/>
  <c r="AE7" i="74"/>
  <c r="E33" i="74"/>
  <c r="B9" i="74"/>
  <c r="AG33" i="74"/>
  <c r="AE9" i="74"/>
  <c r="E35" i="74"/>
  <c r="B11" i="74"/>
  <c r="AG35" i="74"/>
  <c r="AE11" i="74"/>
  <c r="E37" i="74"/>
  <c r="B13" i="74"/>
  <c r="AG37" i="74"/>
  <c r="AE13" i="74"/>
  <c r="E33" i="72"/>
  <c r="B9" i="72"/>
  <c r="W29" i="72"/>
  <c r="T5" i="72"/>
  <c r="W30" i="72"/>
  <c r="T6" i="72"/>
  <c r="W28" i="72"/>
  <c r="T4" i="72"/>
  <c r="W33" i="72"/>
  <c r="T9" i="72"/>
  <c r="N28" i="72"/>
  <c r="K4" i="72"/>
  <c r="N30" i="72"/>
  <c r="K6" i="72"/>
  <c r="N32" i="72"/>
  <c r="K8" i="72"/>
  <c r="N34" i="72"/>
  <c r="K10" i="72"/>
  <c r="F35" i="72"/>
  <c r="D11" i="72"/>
  <c r="N36" i="72"/>
  <c r="K12" i="72"/>
  <c r="N38" i="72"/>
  <c r="K14" i="72"/>
  <c r="W35" i="72"/>
  <c r="T11" i="72"/>
  <c r="W37" i="72"/>
  <c r="T13" i="72"/>
  <c r="W39" i="72"/>
  <c r="T15" i="72"/>
  <c r="AF28" i="72"/>
  <c r="AC4" i="72"/>
  <c r="AF30" i="72"/>
  <c r="AC6" i="72"/>
  <c r="AF32" i="72"/>
  <c r="AC8" i="72"/>
  <c r="AF34" i="72"/>
  <c r="AC10" i="72"/>
  <c r="AF36" i="72"/>
  <c r="AC12" i="72"/>
  <c r="AF38" i="72"/>
  <c r="AC14" i="72"/>
  <c r="E28" i="72"/>
  <c r="B4" i="72"/>
  <c r="E30" i="72"/>
  <c r="B6" i="72"/>
  <c r="E32" i="72"/>
  <c r="B8" i="72"/>
  <c r="E34" i="72"/>
  <c r="B10" i="72"/>
  <c r="E36" i="72"/>
  <c r="B12" i="72"/>
  <c r="E38" i="72"/>
  <c r="B14" i="72"/>
  <c r="N31" i="72"/>
  <c r="K7" i="72"/>
  <c r="N33" i="72"/>
  <c r="K9" i="72"/>
  <c r="N35" i="72"/>
  <c r="K11" i="72"/>
  <c r="N37" i="72"/>
  <c r="K13" i="72"/>
  <c r="N39" i="72"/>
  <c r="K15" i="72"/>
  <c r="AF29" i="72"/>
  <c r="AC5" i="72"/>
  <c r="AF31" i="72"/>
  <c r="AC7" i="72"/>
  <c r="AF33" i="72"/>
  <c r="AC9" i="72"/>
  <c r="AF35" i="72"/>
  <c r="AC11" i="72"/>
  <c r="AF37" i="72"/>
  <c r="AC13" i="72"/>
  <c r="AF39" i="72"/>
  <c r="AC15" i="72"/>
  <c r="E29" i="72"/>
  <c r="B5" i="72"/>
  <c r="E31" i="72"/>
  <c r="B7" i="72"/>
  <c r="E35" i="72"/>
  <c r="B11" i="72"/>
  <c r="E37" i="72"/>
  <c r="B13" i="72"/>
  <c r="B39" i="71"/>
  <c r="B38" i="71"/>
  <c r="B37" i="71"/>
  <c r="B36" i="71"/>
  <c r="B35" i="71"/>
  <c r="B34" i="71"/>
  <c r="B33" i="71"/>
  <c r="B32" i="71"/>
  <c r="B31" i="71"/>
  <c r="B30" i="71"/>
  <c r="B29" i="71"/>
  <c r="B28" i="71"/>
  <c r="A39" i="71"/>
  <c r="A38" i="71"/>
  <c r="A37" i="71"/>
  <c r="A36" i="71"/>
  <c r="A35" i="71"/>
  <c r="A34" i="71"/>
  <c r="A33" i="71"/>
  <c r="A32" i="71"/>
  <c r="A31" i="71"/>
  <c r="A30" i="71"/>
  <c r="A29" i="71"/>
  <c r="A28" i="71"/>
  <c r="E29" i="71"/>
  <c r="B5" i="71"/>
  <c r="E30" i="71"/>
  <c r="B6" i="71"/>
  <c r="E31" i="71"/>
  <c r="B7" i="71"/>
  <c r="E32" i="71"/>
  <c r="B8" i="71"/>
  <c r="E33" i="71"/>
  <c r="B9" i="71"/>
  <c r="E35" i="71"/>
  <c r="B11" i="71"/>
  <c r="E36" i="71"/>
  <c r="B12" i="71"/>
  <c r="E37" i="71"/>
  <c r="B13" i="71"/>
  <c r="E38" i="71"/>
  <c r="B14" i="71"/>
  <c r="E28" i="71"/>
  <c r="B4" i="71"/>
  <c r="E39" i="71"/>
  <c r="B15" i="71"/>
  <c r="E34" i="71"/>
  <c r="B10" i="71"/>
  <c r="N28" i="68"/>
  <c r="K28" i="68"/>
  <c r="H28" i="68"/>
  <c r="E28" i="68"/>
  <c r="N26" i="68"/>
  <c r="K26" i="68"/>
  <c r="H26" i="68"/>
  <c r="E26" i="68"/>
  <c r="N24" i="68"/>
  <c r="K24" i="68"/>
  <c r="H24" i="68"/>
  <c r="E24" i="68"/>
  <c r="N22" i="68"/>
  <c r="K22" i="68"/>
  <c r="H22" i="68"/>
  <c r="E22" i="68"/>
  <c r="N20" i="68"/>
  <c r="K20" i="68"/>
  <c r="H20" i="68"/>
  <c r="E20" i="68"/>
  <c r="N18" i="68"/>
  <c r="K18" i="68"/>
  <c r="H18" i="68"/>
  <c r="E18" i="68"/>
  <c r="N16" i="68"/>
  <c r="K16" i="68"/>
  <c r="H16" i="68"/>
  <c r="E16" i="68"/>
  <c r="N14" i="68"/>
  <c r="K14" i="68"/>
  <c r="H14" i="68"/>
  <c r="E14" i="68"/>
  <c r="N12" i="68"/>
  <c r="K12" i="68"/>
  <c r="H12" i="68"/>
  <c r="E12" i="68"/>
  <c r="N10" i="68"/>
  <c r="K10" i="68"/>
  <c r="H10" i="68"/>
  <c r="E10" i="68"/>
  <c r="N8" i="68"/>
  <c r="K8" i="68"/>
  <c r="H8" i="68"/>
  <c r="E8" i="68"/>
  <c r="N6" i="68"/>
  <c r="K6" i="68"/>
  <c r="H6" i="68"/>
  <c r="E6" i="68"/>
  <c r="N28" i="66"/>
  <c r="K28" i="66"/>
  <c r="H28" i="66"/>
  <c r="E28" i="66"/>
  <c r="N26" i="66"/>
  <c r="K26" i="66"/>
  <c r="H26" i="66"/>
  <c r="E26" i="66"/>
  <c r="N24" i="66"/>
  <c r="K24" i="66"/>
  <c r="H24" i="66"/>
  <c r="E24" i="66"/>
  <c r="N22" i="66"/>
  <c r="K22" i="66"/>
  <c r="H22" i="66"/>
  <c r="E22" i="66"/>
  <c r="N20" i="66"/>
  <c r="K20" i="66"/>
  <c r="H20" i="66"/>
  <c r="E20" i="66"/>
  <c r="N18" i="66"/>
  <c r="K18" i="66"/>
  <c r="H18" i="66"/>
  <c r="E18" i="66"/>
  <c r="N16" i="66"/>
  <c r="K16" i="66"/>
  <c r="H16" i="66"/>
  <c r="E16" i="66"/>
  <c r="N14" i="66"/>
  <c r="K14" i="66"/>
  <c r="H14" i="66"/>
  <c r="E14" i="66"/>
  <c r="N12" i="66"/>
  <c r="K12" i="66"/>
  <c r="H12" i="66"/>
  <c r="E12" i="66"/>
  <c r="N10" i="66"/>
  <c r="K10" i="66"/>
  <c r="H10" i="66"/>
  <c r="E10" i="66"/>
  <c r="N8" i="66"/>
  <c r="K8" i="66"/>
  <c r="H8" i="66"/>
  <c r="E8" i="66"/>
  <c r="N6" i="66"/>
  <c r="K6" i="66"/>
  <c r="H6" i="66"/>
  <c r="E6" i="66"/>
  <c r="B16" i="69"/>
  <c r="B15" i="69"/>
  <c r="B14" i="69"/>
  <c r="B13" i="69"/>
  <c r="B12" i="69"/>
  <c r="B11" i="69"/>
  <c r="B10" i="69"/>
  <c r="B9" i="69"/>
  <c r="B8" i="69"/>
  <c r="B7" i="69"/>
  <c r="B6" i="69"/>
  <c r="B5" i="69"/>
  <c r="P27" i="68"/>
  <c r="M16" i="69"/>
  <c r="O27" i="68"/>
  <c r="L16" i="69"/>
  <c r="B27" i="68"/>
  <c r="O25" i="68"/>
  <c r="L15" i="69"/>
  <c r="P25" i="68"/>
  <c r="M15" i="69"/>
  <c r="B25" i="68"/>
  <c r="P23" i="68"/>
  <c r="M14" i="69"/>
  <c r="O23" i="68"/>
  <c r="Y15" i="68"/>
  <c r="B23" i="68"/>
  <c r="O21" i="68"/>
  <c r="L13" i="69"/>
  <c r="P21" i="68"/>
  <c r="M13" i="69"/>
  <c r="B21" i="68"/>
  <c r="O19" i="68"/>
  <c r="L12" i="69"/>
  <c r="AQ19" i="68"/>
  <c r="P19" i="68"/>
  <c r="M12" i="69"/>
  <c r="B19" i="68"/>
  <c r="O17" i="68"/>
  <c r="L11" i="69"/>
  <c r="AQ17" i="68"/>
  <c r="AM17" i="68"/>
  <c r="AI17" i="68"/>
  <c r="AE17" i="68"/>
  <c r="Y17" i="68"/>
  <c r="P17" i="68"/>
  <c r="M11" i="69"/>
  <c r="B17" i="68"/>
  <c r="AQ16" i="68"/>
  <c r="AM16" i="68"/>
  <c r="AI16" i="68"/>
  <c r="AE16" i="68"/>
  <c r="Z16" i="68"/>
  <c r="O15" i="68"/>
  <c r="L10" i="69"/>
  <c r="AQ15" i="68"/>
  <c r="AM15" i="68"/>
  <c r="AI15" i="68"/>
  <c r="AE15" i="68"/>
  <c r="Z15" i="68"/>
  <c r="P15" i="68"/>
  <c r="M10" i="69"/>
  <c r="B15" i="68"/>
  <c r="AQ14" i="68"/>
  <c r="AM14" i="68"/>
  <c r="AI14" i="68"/>
  <c r="AE14" i="68"/>
  <c r="Z14" i="68"/>
  <c r="O13" i="68"/>
  <c r="L9" i="69"/>
  <c r="AQ13" i="68"/>
  <c r="AM13" i="68"/>
  <c r="AI13" i="68"/>
  <c r="AE13" i="68"/>
  <c r="Z13" i="68"/>
  <c r="P13" i="68"/>
  <c r="Z10" i="68"/>
  <c r="B13" i="68"/>
  <c r="AQ12" i="68"/>
  <c r="AM12" i="68"/>
  <c r="AI12" i="68"/>
  <c r="AE12" i="68"/>
  <c r="Z12" i="68"/>
  <c r="O11" i="68"/>
  <c r="L8" i="69"/>
  <c r="AQ11" i="68"/>
  <c r="AM11" i="68"/>
  <c r="AI11" i="68"/>
  <c r="AE11" i="68"/>
  <c r="P11" i="68"/>
  <c r="M8" i="69"/>
  <c r="B11" i="68"/>
  <c r="AQ10" i="68"/>
  <c r="AM10" i="68"/>
  <c r="AI10" i="68"/>
  <c r="AE10" i="68"/>
  <c r="O9" i="68"/>
  <c r="L7" i="69"/>
  <c r="AQ9" i="68"/>
  <c r="AM9" i="68"/>
  <c r="AI9" i="68"/>
  <c r="AE9" i="68"/>
  <c r="P9" i="68"/>
  <c r="M7" i="69"/>
  <c r="B9" i="68"/>
  <c r="AQ8" i="68"/>
  <c r="AM8" i="68"/>
  <c r="AI8" i="68"/>
  <c r="AE8" i="68"/>
  <c r="O7" i="68"/>
  <c r="L6" i="69"/>
  <c r="AQ7" i="68"/>
  <c r="AM7" i="68"/>
  <c r="AM6" i="68"/>
  <c r="AN7" i="68"/>
  <c r="AI7" i="68"/>
  <c r="AE7" i="68"/>
  <c r="P7" i="68"/>
  <c r="M6" i="69"/>
  <c r="B7" i="68"/>
  <c r="AQ6" i="68"/>
  <c r="AI6" i="68"/>
  <c r="AE6" i="68"/>
  <c r="AF12" i="68"/>
  <c r="P5" i="68"/>
  <c r="Z6" i="68"/>
  <c r="O5" i="68"/>
  <c r="L5" i="69"/>
  <c r="B5" i="68"/>
  <c r="O27" i="66"/>
  <c r="I16" i="69"/>
  <c r="P27" i="66"/>
  <c r="Z17" i="66"/>
  <c r="B27" i="66"/>
  <c r="P25" i="66"/>
  <c r="J15" i="69"/>
  <c r="O25" i="66"/>
  <c r="Y16" i="66"/>
  <c r="B25" i="66"/>
  <c r="O23" i="66"/>
  <c r="I14" i="69"/>
  <c r="P23" i="66"/>
  <c r="J14" i="69"/>
  <c r="B23" i="66"/>
  <c r="O21" i="66"/>
  <c r="I13" i="69"/>
  <c r="P21" i="66"/>
  <c r="J13" i="69"/>
  <c r="B21" i="66"/>
  <c r="O19" i="66"/>
  <c r="I12" i="69"/>
  <c r="AQ19" i="66"/>
  <c r="P19" i="66"/>
  <c r="J12" i="69"/>
  <c r="B19" i="66"/>
  <c r="O17" i="66"/>
  <c r="I11" i="69"/>
  <c r="AQ17" i="66"/>
  <c r="AM17" i="66"/>
  <c r="AI17" i="66"/>
  <c r="AE17" i="66"/>
  <c r="P17" i="66"/>
  <c r="J11" i="69"/>
  <c r="B17" i="66"/>
  <c r="AQ16" i="66"/>
  <c r="AM16" i="66"/>
  <c r="AI16" i="66"/>
  <c r="AE16" i="66"/>
  <c r="O15" i="66"/>
  <c r="I10" i="69"/>
  <c r="AQ15" i="66"/>
  <c r="AM15" i="66"/>
  <c r="AI15" i="66"/>
  <c r="AE15" i="66"/>
  <c r="Z15" i="66"/>
  <c r="P15" i="66"/>
  <c r="Z11" i="66"/>
  <c r="B15" i="66"/>
  <c r="AQ14" i="66"/>
  <c r="AM14" i="66"/>
  <c r="AI14" i="66"/>
  <c r="AE14" i="66"/>
  <c r="Z14" i="66"/>
  <c r="Y14" i="66"/>
  <c r="O13" i="66"/>
  <c r="I9" i="69"/>
  <c r="AQ13" i="66"/>
  <c r="AM13" i="66"/>
  <c r="AI13" i="66"/>
  <c r="AE13" i="66"/>
  <c r="Z13" i="66"/>
  <c r="P13" i="66"/>
  <c r="J9" i="69"/>
  <c r="B13" i="66"/>
  <c r="AQ12" i="66"/>
  <c r="AM12" i="66"/>
  <c r="AI12" i="66"/>
  <c r="AE12" i="66"/>
  <c r="Z12" i="66"/>
  <c r="AQ11" i="66"/>
  <c r="AM11" i="66"/>
  <c r="AI11" i="66"/>
  <c r="AE11" i="66"/>
  <c r="P11" i="66"/>
  <c r="J8" i="69"/>
  <c r="B11" i="66"/>
  <c r="AQ10" i="66"/>
  <c r="AM10" i="66"/>
  <c r="AI10" i="66"/>
  <c r="AE10" i="66"/>
  <c r="O9" i="66"/>
  <c r="I7" i="69"/>
  <c r="AQ9" i="66"/>
  <c r="AM9" i="66"/>
  <c r="AI9" i="66"/>
  <c r="AE9" i="66"/>
  <c r="P9" i="66"/>
  <c r="J7" i="69"/>
  <c r="B9" i="66"/>
  <c r="AQ8" i="66"/>
  <c r="AM8" i="66"/>
  <c r="AM6" i="66"/>
  <c r="AM7" i="66"/>
  <c r="AN8" i="66"/>
  <c r="AI8" i="66"/>
  <c r="AE8" i="66"/>
  <c r="AQ7" i="66"/>
  <c r="AI7" i="66"/>
  <c r="AE7" i="66"/>
  <c r="P7" i="66"/>
  <c r="Z7" i="66"/>
  <c r="O7" i="66"/>
  <c r="Y7" i="66"/>
  <c r="B7" i="66"/>
  <c r="AQ6" i="66"/>
  <c r="AI6" i="66"/>
  <c r="AE6" i="66"/>
  <c r="O5" i="66"/>
  <c r="I5" i="69"/>
  <c r="P5" i="66"/>
  <c r="Z6" i="66"/>
  <c r="B5" i="66"/>
  <c r="P27" i="65"/>
  <c r="Z17" i="65"/>
  <c r="P25" i="65"/>
  <c r="Z16" i="65"/>
  <c r="P23" i="65"/>
  <c r="P21" i="65"/>
  <c r="AQ19" i="65"/>
  <c r="P19" i="65"/>
  <c r="AQ17" i="65"/>
  <c r="AM17" i="65"/>
  <c r="AI17" i="65"/>
  <c r="AE17" i="65"/>
  <c r="P17" i="65"/>
  <c r="AQ16" i="65"/>
  <c r="AM16" i="65"/>
  <c r="AI16" i="65"/>
  <c r="AE16" i="65"/>
  <c r="AQ15" i="65"/>
  <c r="AM15" i="65"/>
  <c r="AI15" i="65"/>
  <c r="AE15" i="65"/>
  <c r="P15" i="65"/>
  <c r="AQ14" i="65"/>
  <c r="AM14" i="65"/>
  <c r="AI14" i="65"/>
  <c r="AE14" i="65"/>
  <c r="AQ13" i="65"/>
  <c r="AM13" i="65"/>
  <c r="AI13" i="65"/>
  <c r="AE13" i="65"/>
  <c r="P13" i="65"/>
  <c r="AQ12" i="65"/>
  <c r="AM12" i="65"/>
  <c r="AI12" i="65"/>
  <c r="AE12" i="65"/>
  <c r="AQ11" i="65"/>
  <c r="AM11" i="65"/>
  <c r="AI11" i="65"/>
  <c r="AE11" i="65"/>
  <c r="P11" i="65"/>
  <c r="AQ10" i="65"/>
  <c r="AM10" i="65"/>
  <c r="AI10" i="65"/>
  <c r="AE10" i="65"/>
  <c r="AQ9" i="65"/>
  <c r="AM9" i="65"/>
  <c r="AI9" i="65"/>
  <c r="AE9" i="65"/>
  <c r="P9" i="65"/>
  <c r="AQ8" i="65"/>
  <c r="AM8" i="65"/>
  <c r="AI8" i="65"/>
  <c r="AE8" i="65"/>
  <c r="AQ7" i="65"/>
  <c r="AM7" i="65"/>
  <c r="AI7" i="65"/>
  <c r="AE7" i="65"/>
  <c r="P7" i="65"/>
  <c r="AQ6" i="65"/>
  <c r="AM6" i="65"/>
  <c r="AI6" i="65"/>
  <c r="AE6" i="65"/>
  <c r="P5" i="65"/>
  <c r="G8" i="69"/>
  <c r="G8" i="62"/>
  <c r="G5" i="69"/>
  <c r="G5" i="62"/>
  <c r="G7" i="69"/>
  <c r="G7" i="62"/>
  <c r="G10" i="69"/>
  <c r="G10" i="62"/>
  <c r="AF6" i="65"/>
  <c r="Z9" i="65"/>
  <c r="G9" i="69"/>
  <c r="G9" i="62"/>
  <c r="G13" i="69"/>
  <c r="G13" i="62"/>
  <c r="G15" i="69"/>
  <c r="G15" i="62"/>
  <c r="Z7" i="65"/>
  <c r="G6" i="62"/>
  <c r="Z14" i="65"/>
  <c r="G12" i="69"/>
  <c r="G12" i="62"/>
  <c r="Z12" i="65"/>
  <c r="G11" i="62"/>
  <c r="G14" i="69"/>
  <c r="G14" i="62"/>
  <c r="G16" i="69"/>
  <c r="G16" i="62"/>
  <c r="AN17" i="65"/>
  <c r="Z8" i="65"/>
  <c r="AN8" i="68"/>
  <c r="I6" i="69"/>
  <c r="J10" i="69"/>
  <c r="AR15" i="65"/>
  <c r="AR14" i="66"/>
  <c r="AF7" i="68"/>
  <c r="Z11" i="65"/>
  <c r="AF12" i="66"/>
  <c r="AJ7" i="66"/>
  <c r="AJ10" i="66"/>
  <c r="AF8" i="68"/>
  <c r="AJ13" i="66"/>
  <c r="AR9" i="68"/>
  <c r="Z11" i="68"/>
  <c r="J5" i="69"/>
  <c r="J16" i="69"/>
  <c r="AR7" i="65"/>
  <c r="AJ7" i="65"/>
  <c r="AF7" i="65"/>
  <c r="AJ11" i="65"/>
  <c r="G6" i="69"/>
  <c r="AF10" i="65"/>
  <c r="AN10" i="65"/>
  <c r="AJ12" i="65"/>
  <c r="AR12" i="65"/>
  <c r="AF14" i="65"/>
  <c r="AJ16" i="65"/>
  <c r="AR16" i="65"/>
  <c r="AD31" i="72"/>
  <c r="AG36" i="72"/>
  <c r="AE12" i="72"/>
  <c r="U31" i="72"/>
  <c r="X38" i="72"/>
  <c r="V14" i="72"/>
  <c r="L31" i="72"/>
  <c r="O35" i="72"/>
  <c r="M11" i="72"/>
  <c r="C31" i="72"/>
  <c r="F30" i="72"/>
  <c r="D6" i="72"/>
  <c r="AD32" i="72"/>
  <c r="AG28" i="72"/>
  <c r="AE4" i="72"/>
  <c r="U32" i="72"/>
  <c r="X32" i="72"/>
  <c r="V8" i="72"/>
  <c r="L32" i="72"/>
  <c r="O29" i="72"/>
  <c r="M5" i="72"/>
  <c r="C32" i="72"/>
  <c r="F37" i="72"/>
  <c r="D13" i="72"/>
  <c r="AD33" i="72"/>
  <c r="AG29" i="72"/>
  <c r="AE5" i="72"/>
  <c r="U33" i="72"/>
  <c r="X35" i="72"/>
  <c r="V11" i="72"/>
  <c r="L33" i="72"/>
  <c r="O37" i="72"/>
  <c r="M13" i="72"/>
  <c r="C33" i="72"/>
  <c r="AD34" i="72"/>
  <c r="AG30" i="72"/>
  <c r="AE6" i="72"/>
  <c r="U34" i="72"/>
  <c r="X36" i="72"/>
  <c r="V12" i="72"/>
  <c r="L34" i="72"/>
  <c r="O30" i="72"/>
  <c r="M6" i="72"/>
  <c r="C34" i="72"/>
  <c r="F33" i="72"/>
  <c r="D9" i="72"/>
  <c r="AD35" i="72"/>
  <c r="AG32" i="72"/>
  <c r="AE8" i="72"/>
  <c r="U35" i="72"/>
  <c r="X31" i="72"/>
  <c r="V7" i="72"/>
  <c r="L35" i="72"/>
  <c r="O34" i="72"/>
  <c r="M10" i="72"/>
  <c r="C35" i="72"/>
  <c r="F29" i="72"/>
  <c r="D5" i="72"/>
  <c r="AD36" i="72"/>
  <c r="AG39" i="72"/>
  <c r="AE15" i="72"/>
  <c r="U36" i="72"/>
  <c r="X39" i="72"/>
  <c r="V15" i="72"/>
  <c r="L36" i="72"/>
  <c r="O38" i="72"/>
  <c r="M14" i="72"/>
  <c r="C36" i="72"/>
  <c r="F36" i="72"/>
  <c r="D12" i="72"/>
  <c r="AD37" i="72"/>
  <c r="AG37" i="72"/>
  <c r="AE13" i="72"/>
  <c r="U37" i="72"/>
  <c r="X33" i="72"/>
  <c r="V9" i="72"/>
  <c r="L37" i="72"/>
  <c r="O39" i="72"/>
  <c r="M15" i="72"/>
  <c r="C37" i="72"/>
  <c r="F39" i="72"/>
  <c r="D15" i="72"/>
  <c r="AD38" i="72"/>
  <c r="AG31" i="72"/>
  <c r="AE7" i="72"/>
  <c r="U38" i="72"/>
  <c r="X30" i="72"/>
  <c r="V6" i="72"/>
  <c r="L38" i="72"/>
  <c r="O33" i="72"/>
  <c r="M9" i="72"/>
  <c r="C38" i="72"/>
  <c r="F32" i="72"/>
  <c r="D8" i="72"/>
  <c r="AD39" i="72"/>
  <c r="AG34" i="72"/>
  <c r="AE10" i="72"/>
  <c r="U39" i="72"/>
  <c r="X37" i="72"/>
  <c r="V13" i="72"/>
  <c r="L39" i="72"/>
  <c r="O32" i="72"/>
  <c r="M8" i="72"/>
  <c r="C39" i="72"/>
  <c r="F28" i="72"/>
  <c r="D4" i="72"/>
  <c r="AD31" i="74"/>
  <c r="U31" i="74"/>
  <c r="L31" i="74"/>
  <c r="C31" i="74"/>
  <c r="AD32" i="74"/>
  <c r="U32" i="74"/>
  <c r="L32" i="74"/>
  <c r="C32" i="74"/>
  <c r="AD33" i="74"/>
  <c r="U33" i="74"/>
  <c r="L33" i="74"/>
  <c r="C33" i="74"/>
  <c r="AD34" i="74"/>
  <c r="U34" i="74"/>
  <c r="L34" i="74"/>
  <c r="C34" i="74"/>
  <c r="AD35" i="74"/>
  <c r="U35" i="74"/>
  <c r="L35" i="74"/>
  <c r="C35" i="74"/>
  <c r="AD36" i="74"/>
  <c r="U36" i="74"/>
  <c r="L36" i="74"/>
  <c r="C36" i="74"/>
  <c r="AD37" i="74"/>
  <c r="U37" i="74"/>
  <c r="L37" i="74"/>
  <c r="C37" i="74"/>
  <c r="AD38" i="74"/>
  <c r="U38" i="74"/>
  <c r="L38" i="74"/>
  <c r="C38" i="74"/>
  <c r="AD39" i="74"/>
  <c r="U39" i="74"/>
  <c r="L39" i="74"/>
  <c r="C39" i="74"/>
  <c r="AD31" i="75"/>
  <c r="U31" i="75"/>
  <c r="L31" i="75"/>
  <c r="C31" i="75"/>
  <c r="AD32" i="75"/>
  <c r="U32" i="75"/>
  <c r="L32" i="75"/>
  <c r="C32" i="75"/>
  <c r="AD33" i="75"/>
  <c r="U33" i="75"/>
  <c r="L33" i="75"/>
  <c r="C33" i="75"/>
  <c r="AD34" i="75"/>
  <c r="U34" i="75"/>
  <c r="L34" i="75"/>
  <c r="C34" i="75"/>
  <c r="AD35" i="75"/>
  <c r="U35" i="75"/>
  <c r="L35" i="75"/>
  <c r="C35" i="75"/>
  <c r="AD36" i="75"/>
  <c r="U36" i="75"/>
  <c r="L36" i="75"/>
  <c r="C36" i="75"/>
  <c r="AD37" i="75"/>
  <c r="U37" i="75"/>
  <c r="L37" i="75"/>
  <c r="C37" i="75"/>
  <c r="AD38" i="75"/>
  <c r="U38" i="75"/>
  <c r="L38" i="75"/>
  <c r="C38" i="75"/>
  <c r="AD39" i="75"/>
  <c r="U39" i="75"/>
  <c r="L39" i="75"/>
  <c r="C39" i="75"/>
  <c r="AD30" i="72"/>
  <c r="AG33" i="72"/>
  <c r="AE9" i="72"/>
  <c r="U30" i="72"/>
  <c r="X28" i="72"/>
  <c r="V4" i="72"/>
  <c r="L30" i="72"/>
  <c r="O28" i="72"/>
  <c r="M4" i="72"/>
  <c r="C30" i="72"/>
  <c r="F38" i="72"/>
  <c r="D14" i="72"/>
  <c r="AD30" i="74"/>
  <c r="U30" i="74"/>
  <c r="L30" i="74"/>
  <c r="C30" i="74"/>
  <c r="AD30" i="75"/>
  <c r="U30" i="75"/>
  <c r="L30" i="75"/>
  <c r="C30" i="75"/>
  <c r="AD29" i="72"/>
  <c r="AG38" i="72"/>
  <c r="AE14" i="72"/>
  <c r="U29" i="72"/>
  <c r="X29" i="72"/>
  <c r="V5" i="72"/>
  <c r="L29" i="72"/>
  <c r="O31" i="72"/>
  <c r="M7" i="72"/>
  <c r="C29" i="72"/>
  <c r="F34" i="72"/>
  <c r="D10" i="72"/>
  <c r="AD29" i="74"/>
  <c r="U29" i="74"/>
  <c r="L29" i="74"/>
  <c r="C29" i="74"/>
  <c r="AD29" i="75"/>
  <c r="U29" i="75"/>
  <c r="L29" i="75"/>
  <c r="C29" i="75"/>
  <c r="AD28" i="72"/>
  <c r="AG35" i="72"/>
  <c r="AE11" i="72"/>
  <c r="U28" i="72"/>
  <c r="X34" i="72"/>
  <c r="V10" i="72"/>
  <c r="L28" i="72"/>
  <c r="O36" i="72"/>
  <c r="M12" i="72"/>
  <c r="C28" i="72"/>
  <c r="F31" i="72"/>
  <c r="D7" i="72"/>
  <c r="AD28" i="74"/>
  <c r="U28" i="74"/>
  <c r="L28" i="74"/>
  <c r="C28" i="74"/>
  <c r="AD28" i="75"/>
  <c r="U28" i="75"/>
  <c r="L28" i="75"/>
  <c r="C28" i="75"/>
  <c r="AJ8" i="68"/>
  <c r="AN13" i="68"/>
  <c r="AR13" i="68"/>
  <c r="AR7" i="68"/>
  <c r="AN17" i="68"/>
  <c r="M5" i="69"/>
  <c r="AJ10" i="68"/>
  <c r="AF14" i="68"/>
  <c r="AJ9" i="68"/>
  <c r="AR10" i="68"/>
  <c r="AJ14" i="68"/>
  <c r="AF13" i="68"/>
  <c r="AN14" i="68"/>
  <c r="M9" i="69"/>
  <c r="AJ13" i="68"/>
  <c r="AR14" i="68"/>
  <c r="L14" i="69"/>
  <c r="AF17" i="68"/>
  <c r="AN12" i="68"/>
  <c r="AN7" i="66"/>
  <c r="AR6" i="66"/>
  <c r="Y13" i="66"/>
  <c r="AF15" i="66"/>
  <c r="Z8" i="66"/>
  <c r="Z9" i="66"/>
  <c r="Z10" i="66"/>
  <c r="Z16" i="66"/>
  <c r="AB15" i="66"/>
  <c r="AJ15" i="66"/>
  <c r="J6" i="69"/>
  <c r="AF8" i="66"/>
  <c r="AJ14" i="66"/>
  <c r="AN15" i="66"/>
  <c r="AF17" i="66"/>
  <c r="AJ17" i="66"/>
  <c r="I15" i="69"/>
  <c r="AR9" i="66"/>
  <c r="AJ11" i="66"/>
  <c r="AF7" i="66"/>
  <c r="AJ6" i="66"/>
  <c r="AR13" i="66"/>
  <c r="AF16" i="66"/>
  <c r="AN6" i="66"/>
  <c r="AN16" i="66"/>
  <c r="AR16" i="66"/>
  <c r="AF10" i="66"/>
  <c r="AN6" i="65"/>
  <c r="AJ9" i="65"/>
  <c r="AN11" i="65"/>
  <c r="Z6" i="65"/>
  <c r="AR11" i="65"/>
  <c r="Z10" i="65"/>
  <c r="Z13" i="65"/>
  <c r="Z15" i="65"/>
  <c r="AJ17" i="65"/>
  <c r="AR6" i="65"/>
  <c r="AR9" i="65"/>
  <c r="AF17" i="65"/>
  <c r="AR8" i="65"/>
  <c r="AJ15" i="65"/>
  <c r="AF15" i="65"/>
  <c r="AJ13" i="65"/>
  <c r="AR17" i="65"/>
  <c r="AF11" i="65"/>
  <c r="AN14" i="65"/>
  <c r="AN15" i="65"/>
  <c r="AR13" i="65"/>
  <c r="G11" i="69"/>
  <c r="AN7" i="65"/>
  <c r="AJ8" i="65"/>
  <c r="Y16" i="68"/>
  <c r="Y13" i="68"/>
  <c r="Y8" i="68"/>
  <c r="Y10" i="68"/>
  <c r="Y12" i="68"/>
  <c r="Y9" i="68"/>
  <c r="Y11" i="68"/>
  <c r="Y7" i="68"/>
  <c r="Y14" i="68"/>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Y6" i="68"/>
  <c r="AF11" i="68"/>
  <c r="AN11" i="68"/>
  <c r="Y17" i="66"/>
  <c r="Y10" i="66"/>
  <c r="Y15" i="66"/>
  <c r="Y6" i="66"/>
  <c r="Y12" i="66"/>
  <c r="Y8" i="66"/>
  <c r="Y11" i="66"/>
  <c r="AJ9" i="66"/>
  <c r="AF11" i="66"/>
  <c r="AJ8" i="66"/>
  <c r="AJ12" i="66"/>
  <c r="AR12" i="66"/>
  <c r="AN14" i="66"/>
  <c r="AR8" i="66"/>
  <c r="AN11" i="66"/>
  <c r="AR17" i="66"/>
  <c r="AF6" i="66"/>
  <c r="AN9" i="66"/>
  <c r="AF14" i="66"/>
  <c r="AJ16" i="66"/>
  <c r="AK16" i="66"/>
  <c r="AL16" i="66"/>
  <c r="AR7" i="66"/>
  <c r="AF9" i="66"/>
  <c r="AR10" i="66"/>
  <c r="AR11" i="66"/>
  <c r="AR15" i="66"/>
  <c r="AS11" i="66"/>
  <c r="AT11" i="66"/>
  <c r="O11" i="66"/>
  <c r="I8" i="69"/>
  <c r="AN13" i="66"/>
  <c r="AN17" i="66"/>
  <c r="AN10" i="66"/>
  <c r="AN12" i="66"/>
  <c r="AO17" i="66"/>
  <c r="AP17" i="66"/>
  <c r="AF13" i="66"/>
  <c r="AN8" i="65"/>
  <c r="AR10" i="65"/>
  <c r="AN12" i="65"/>
  <c r="AJ14" i="65"/>
  <c r="AR14" i="65"/>
  <c r="AF16" i="65"/>
  <c r="AN16" i="65"/>
  <c r="AJ6" i="65"/>
  <c r="AF8" i="65"/>
  <c r="AJ10" i="65"/>
  <c r="AF12" i="65"/>
  <c r="AF9" i="65"/>
  <c r="AN9" i="65"/>
  <c r="AF13" i="65"/>
  <c r="AG13" i="65"/>
  <c r="AH13" i="65"/>
  <c r="E20" i="65"/>
  <c r="AN13" i="65"/>
  <c r="AB12" i="65"/>
  <c r="AB8" i="65"/>
  <c r="AB10" i="65"/>
  <c r="AB7" i="66"/>
  <c r="AB13" i="65"/>
  <c r="AB11" i="65"/>
  <c r="AS15" i="65"/>
  <c r="AT15" i="65"/>
  <c r="N24" i="65"/>
  <c r="AS7" i="65"/>
  <c r="AT7" i="65"/>
  <c r="N8" i="65"/>
  <c r="AS11" i="65"/>
  <c r="AT11" i="65"/>
  <c r="N16" i="65"/>
  <c r="AO13" i="65"/>
  <c r="AP13" i="65"/>
  <c r="K20" i="65"/>
  <c r="AK6" i="65"/>
  <c r="AL6" i="65"/>
  <c r="H6" i="65"/>
  <c r="AG10" i="68"/>
  <c r="AH10" i="68"/>
  <c r="AB10" i="68"/>
  <c r="AO11" i="68"/>
  <c r="AP11" i="68"/>
  <c r="AA11" i="68"/>
  <c r="AS12" i="68"/>
  <c r="AT12" i="68"/>
  <c r="AB9" i="68"/>
  <c r="AK7" i="68"/>
  <c r="AL7" i="68"/>
  <c r="AS13" i="68"/>
  <c r="AT13" i="68"/>
  <c r="AO14" i="68"/>
  <c r="AP14" i="68"/>
  <c r="AG7" i="68"/>
  <c r="AH7" i="68"/>
  <c r="AA17" i="68"/>
  <c r="AO8" i="66"/>
  <c r="AP8" i="66"/>
  <c r="AB9" i="66"/>
  <c r="AS10" i="66"/>
  <c r="AT10" i="66"/>
  <c r="AO6" i="66"/>
  <c r="AP6" i="66"/>
  <c r="AG13" i="66"/>
  <c r="AH13" i="66"/>
  <c r="AG7" i="66"/>
  <c r="AH7" i="66"/>
  <c r="AS13" i="66"/>
  <c r="AT13" i="66"/>
  <c r="AK12" i="66"/>
  <c r="AL12" i="66"/>
  <c r="AG15" i="66"/>
  <c r="AH15" i="66"/>
  <c r="AO16" i="65"/>
  <c r="AP16" i="65"/>
  <c r="K26" i="65"/>
  <c r="AS14" i="65"/>
  <c r="AT14" i="65"/>
  <c r="N22" i="65"/>
  <c r="AB9" i="65"/>
  <c r="AK14" i="65"/>
  <c r="AL14" i="65"/>
  <c r="H22" i="65"/>
  <c r="AB6" i="65"/>
  <c r="AB17" i="65"/>
  <c r="AO14" i="65"/>
  <c r="AP14" i="65"/>
  <c r="K22" i="65"/>
  <c r="AB7" i="65"/>
  <c r="AB16" i="65"/>
  <c r="AB14" i="65"/>
  <c r="AG14" i="65"/>
  <c r="AH14" i="65"/>
  <c r="E22" i="65"/>
  <c r="AS6" i="65"/>
  <c r="AT6" i="65"/>
  <c r="N6" i="65"/>
  <c r="AB15" i="65"/>
  <c r="AG17" i="65"/>
  <c r="AH17" i="65"/>
  <c r="E28" i="65"/>
  <c r="AK12" i="68"/>
  <c r="AL12" i="68"/>
  <c r="AS17" i="68"/>
  <c r="AT17" i="68"/>
  <c r="AS11" i="68"/>
  <c r="AT11" i="68"/>
  <c r="AB14" i="68"/>
  <c r="AO16" i="68"/>
  <c r="AP16" i="68"/>
  <c r="AK17" i="68"/>
  <c r="AL17" i="68"/>
  <c r="AK11" i="68"/>
  <c r="AL11" i="68"/>
  <c r="AB6" i="68"/>
  <c r="AA7" i="68"/>
  <c r="AG14" i="68"/>
  <c r="AH14" i="68"/>
  <c r="AG13" i="68"/>
  <c r="AH13" i="68"/>
  <c r="AB13" i="68"/>
  <c r="AA12" i="68"/>
  <c r="AB12" i="68"/>
  <c r="AC12" i="68"/>
  <c r="AB17" i="68"/>
  <c r="AK14" i="68"/>
  <c r="AL14" i="68"/>
  <c r="AO6" i="68"/>
  <c r="AP6" i="68"/>
  <c r="AS6" i="68"/>
  <c r="AT6" i="68"/>
  <c r="AS10" i="68"/>
  <c r="AT10" i="68"/>
  <c r="AG6" i="68"/>
  <c r="AH6" i="68"/>
  <c r="AK6" i="68"/>
  <c r="AL6" i="68"/>
  <c r="AG16" i="68"/>
  <c r="AH16" i="68"/>
  <c r="AO10" i="68"/>
  <c r="AP10" i="68"/>
  <c r="AB8" i="68"/>
  <c r="AS16" i="68"/>
  <c r="AT16" i="68"/>
  <c r="AK13" i="68"/>
  <c r="AL13" i="68"/>
  <c r="AK10" i="68"/>
  <c r="AL10" i="68"/>
  <c r="AK9" i="68"/>
  <c r="AL9" i="68"/>
  <c r="AO13" i="68"/>
  <c r="AP13" i="68"/>
  <c r="AB7" i="68"/>
  <c r="AB16" i="68"/>
  <c r="AB15" i="68"/>
  <c r="AS15" i="68"/>
  <c r="AT15" i="68"/>
  <c r="AO8" i="68"/>
  <c r="AP8" i="68"/>
  <c r="AS9" i="68"/>
  <c r="AT9" i="68"/>
  <c r="AO12" i="68"/>
  <c r="AP12" i="68"/>
  <c r="AG8" i="68"/>
  <c r="AH8" i="68"/>
  <c r="AA10" i="68"/>
  <c r="AC10" i="68"/>
  <c r="AA8" i="68"/>
  <c r="AA16" i="68"/>
  <c r="AO9" i="68"/>
  <c r="AP9" i="68"/>
  <c r="AO15" i="68"/>
  <c r="AP15" i="68"/>
  <c r="AG11" i="68"/>
  <c r="AH11" i="68"/>
  <c r="AG15" i="68"/>
  <c r="AH15" i="68"/>
  <c r="AK16" i="68"/>
  <c r="AL16" i="68"/>
  <c r="AS7" i="68"/>
  <c r="AT7" i="68"/>
  <c r="AA15" i="68"/>
  <c r="AK8" i="68"/>
  <c r="AL8" i="68"/>
  <c r="AA6" i="68"/>
  <c r="AC6" i="68"/>
  <c r="AS8" i="68"/>
  <c r="AT8" i="68"/>
  <c r="AG9" i="68"/>
  <c r="AH9" i="68"/>
  <c r="AK15" i="68"/>
  <c r="AL15" i="68"/>
  <c r="AA14" i="68"/>
  <c r="AC14" i="68"/>
  <c r="AG17" i="68"/>
  <c r="AH17" i="68"/>
  <c r="AO7" i="68"/>
  <c r="AP7" i="68"/>
  <c r="AA9" i="68"/>
  <c r="AC9" i="68"/>
  <c r="AA13" i="68"/>
  <c r="AC13" i="68"/>
  <c r="AO17" i="68"/>
  <c r="AP17" i="68"/>
  <c r="AG12" i="68"/>
  <c r="AH12" i="68"/>
  <c r="AB11" i="68"/>
  <c r="AC11" i="68"/>
  <c r="AS14" i="68"/>
  <c r="AT14" i="68"/>
  <c r="AO12" i="66"/>
  <c r="AP12" i="66"/>
  <c r="AG10" i="66"/>
  <c r="AH10" i="66"/>
  <c r="AG14" i="66"/>
  <c r="AH14" i="66"/>
  <c r="AK8" i="66"/>
  <c r="AL8" i="66"/>
  <c r="AB13" i="66"/>
  <c r="AO9" i="66"/>
  <c r="AP9" i="66"/>
  <c r="AO16" i="66"/>
  <c r="AP16" i="66"/>
  <c r="AO15" i="66"/>
  <c r="AP15" i="66"/>
  <c r="AB14" i="66"/>
  <c r="AO13" i="66"/>
  <c r="AP13" i="66"/>
  <c r="AO10" i="66"/>
  <c r="AP10" i="66"/>
  <c r="AG6" i="66"/>
  <c r="AH6" i="66"/>
  <c r="AB16" i="66"/>
  <c r="AG11" i="66"/>
  <c r="AH11" i="66"/>
  <c r="AK13" i="66"/>
  <c r="AL13" i="66"/>
  <c r="AS16" i="66"/>
  <c r="AT16" i="66"/>
  <c r="AG8" i="66"/>
  <c r="AH8" i="66"/>
  <c r="AK11" i="66"/>
  <c r="AL11" i="66"/>
  <c r="AK14" i="66"/>
  <c r="AL14" i="66"/>
  <c r="AS17" i="66"/>
  <c r="AT17" i="66"/>
  <c r="AK9" i="66"/>
  <c r="AL9" i="66"/>
  <c r="AS6" i="66"/>
  <c r="AT6" i="66"/>
  <c r="AG17" i="66"/>
  <c r="AH17" i="66"/>
  <c r="Y9" i="66"/>
  <c r="AA10" i="66"/>
  <c r="AO11" i="66"/>
  <c r="AP11" i="66"/>
  <c r="AO14" i="66"/>
  <c r="AP14" i="66"/>
  <c r="AB12" i="66"/>
  <c r="AB8" i="66"/>
  <c r="AG16" i="66"/>
  <c r="AH16" i="66"/>
  <c r="AS8" i="66"/>
  <c r="AT8" i="66"/>
  <c r="AS12" i="66"/>
  <c r="AT12" i="66"/>
  <c r="AK10" i="66"/>
  <c r="AL10" i="66"/>
  <c r="AS9" i="66"/>
  <c r="AT9" i="66"/>
  <c r="AK7" i="66"/>
  <c r="AL7" i="66"/>
  <c r="AK6" i="66"/>
  <c r="AL6" i="66"/>
  <c r="AK15" i="66"/>
  <c r="AL15" i="66"/>
  <c r="AG12" i="66"/>
  <c r="AH12" i="66"/>
  <c r="AO7" i="66"/>
  <c r="AP7" i="66"/>
  <c r="AA17" i="66"/>
  <c r="AB17" i="66"/>
  <c r="AS14" i="66"/>
  <c r="AT14" i="66"/>
  <c r="AB6" i="66"/>
  <c r="AS15" i="66"/>
  <c r="AT15" i="66"/>
  <c r="AG9" i="66"/>
  <c r="AH9" i="66"/>
  <c r="AS7" i="66"/>
  <c r="AT7" i="66"/>
  <c r="AA7" i="66"/>
  <c r="AC7" i="66"/>
  <c r="AK17" i="66"/>
  <c r="AL17" i="66"/>
  <c r="AB10" i="66"/>
  <c r="AB11" i="66"/>
  <c r="AO6" i="65"/>
  <c r="AP6" i="65"/>
  <c r="K6" i="65"/>
  <c r="AO17" i="65"/>
  <c r="AP17" i="65"/>
  <c r="K28" i="65"/>
  <c r="AO9" i="65"/>
  <c r="AP9" i="65"/>
  <c r="K12" i="65"/>
  <c r="AG16" i="65"/>
  <c r="AH16" i="65"/>
  <c r="E26" i="65"/>
  <c r="AK8" i="65"/>
  <c r="AL8" i="65"/>
  <c r="H10" i="65"/>
  <c r="AO15" i="65"/>
  <c r="AP15" i="65"/>
  <c r="K24" i="65"/>
  <c r="AG6" i="65"/>
  <c r="AH6" i="65"/>
  <c r="E6" i="65"/>
  <c r="AG11" i="65"/>
  <c r="AH11" i="65"/>
  <c r="E16" i="65"/>
  <c r="AS16" i="65"/>
  <c r="AT16" i="65"/>
  <c r="N26" i="65"/>
  <c r="AS17" i="65"/>
  <c r="AT17" i="65"/>
  <c r="N28" i="65"/>
  <c r="AG7" i="65"/>
  <c r="AH7" i="65"/>
  <c r="E8" i="65"/>
  <c r="AG10" i="65"/>
  <c r="AH10" i="65"/>
  <c r="E14" i="65"/>
  <c r="AG12" i="65"/>
  <c r="AH12" i="65"/>
  <c r="E18" i="65"/>
  <c r="AG15" i="65"/>
  <c r="AH15" i="65"/>
  <c r="E24" i="65"/>
  <c r="AK13" i="65"/>
  <c r="AL13" i="65"/>
  <c r="H20" i="65"/>
  <c r="AK15" i="65"/>
  <c r="AL15" i="65"/>
  <c r="H24" i="65"/>
  <c r="AO8" i="65"/>
  <c r="AP8" i="65"/>
  <c r="K10" i="65"/>
  <c r="AG9" i="65"/>
  <c r="AH9" i="65"/>
  <c r="E12" i="65"/>
  <c r="AK10" i="65"/>
  <c r="AL10" i="65"/>
  <c r="H14" i="65"/>
  <c r="AO12" i="65"/>
  <c r="AP12" i="65"/>
  <c r="K18" i="65"/>
  <c r="AS13" i="65"/>
  <c r="AT13" i="65"/>
  <c r="N20" i="65"/>
  <c r="AK12" i="65"/>
  <c r="AL12" i="65"/>
  <c r="H18" i="65"/>
  <c r="AO11" i="65"/>
  <c r="AP11" i="65"/>
  <c r="K16" i="65"/>
  <c r="AK17" i="65"/>
  <c r="AL17" i="65"/>
  <c r="H28" i="65"/>
  <c r="AG8" i="65"/>
  <c r="AH8" i="65"/>
  <c r="E10" i="65"/>
  <c r="AS10" i="65"/>
  <c r="AT10" i="65"/>
  <c r="N14" i="65"/>
  <c r="AO10" i="65"/>
  <c r="AP10" i="65"/>
  <c r="K14" i="65"/>
  <c r="AO7" i="65"/>
  <c r="AP7" i="65"/>
  <c r="K8" i="65"/>
  <c r="AS9" i="65"/>
  <c r="AT9" i="65"/>
  <c r="N12" i="65"/>
  <c r="AK16" i="65"/>
  <c r="AL16" i="65"/>
  <c r="H26" i="65"/>
  <c r="AS12" i="65"/>
  <c r="AT12" i="65"/>
  <c r="N18" i="65"/>
  <c r="AK11" i="65"/>
  <c r="AL11" i="65"/>
  <c r="H16" i="65"/>
  <c r="AK7" i="65"/>
  <c r="AL7" i="65"/>
  <c r="H8" i="65"/>
  <c r="AS8" i="65"/>
  <c r="AT8" i="65"/>
  <c r="N10" i="65"/>
  <c r="AK9" i="65"/>
  <c r="AL9" i="65"/>
  <c r="H12" i="65"/>
  <c r="B16" i="62"/>
  <c r="B14" i="62"/>
  <c r="B15" i="62"/>
  <c r="B13" i="62"/>
  <c r="B12" i="62"/>
  <c r="B11" i="62"/>
  <c r="B10" i="62"/>
  <c r="B9" i="62"/>
  <c r="B8" i="62"/>
  <c r="B7" i="62"/>
  <c r="B6" i="62"/>
  <c r="B5" i="62"/>
  <c r="O19" i="65"/>
  <c r="F12" i="69"/>
  <c r="O21" i="65"/>
  <c r="Y14" i="65"/>
  <c r="AC16" i="68"/>
  <c r="O5" i="65"/>
  <c r="AC10" i="66"/>
  <c r="AC17" i="68"/>
  <c r="O7" i="65"/>
  <c r="F6" i="69"/>
  <c r="O9" i="65"/>
  <c r="Y8" i="65"/>
  <c r="F7" i="62"/>
  <c r="O11" i="65"/>
  <c r="Y9" i="65"/>
  <c r="F8" i="62"/>
  <c r="O13" i="65"/>
  <c r="Y10" i="65"/>
  <c r="F9" i="62"/>
  <c r="O15" i="65"/>
  <c r="Y11" i="65"/>
  <c r="F10" i="62"/>
  <c r="O17" i="65"/>
  <c r="Y12" i="65"/>
  <c r="F11" i="62"/>
  <c r="F13" i="69"/>
  <c r="F13" i="62"/>
  <c r="O23" i="65"/>
  <c r="F14" i="62"/>
  <c r="O25" i="65"/>
  <c r="F15" i="69"/>
  <c r="O27" i="65"/>
  <c r="F16" i="69"/>
  <c r="AD39" i="71"/>
  <c r="U39" i="71"/>
  <c r="L39" i="71"/>
  <c r="C39" i="71"/>
  <c r="AD38" i="71"/>
  <c r="U38" i="71"/>
  <c r="L38" i="71"/>
  <c r="C38" i="71"/>
  <c r="AD37" i="71"/>
  <c r="U37" i="71"/>
  <c r="L37" i="71"/>
  <c r="C37" i="71"/>
  <c r="AD36" i="71"/>
  <c r="U36" i="71"/>
  <c r="L36" i="71"/>
  <c r="C36" i="71"/>
  <c r="AD35" i="71"/>
  <c r="AG36" i="71"/>
  <c r="AE12" i="71"/>
  <c r="U35" i="71"/>
  <c r="U33" i="71"/>
  <c r="X38" i="71"/>
  <c r="V14" i="71"/>
  <c r="L35" i="71"/>
  <c r="O38" i="71"/>
  <c r="M14" i="71"/>
  <c r="C35" i="71"/>
  <c r="AD34" i="71"/>
  <c r="AD33" i="71"/>
  <c r="AG31" i="71"/>
  <c r="AE7" i="71"/>
  <c r="U34" i="71"/>
  <c r="X35" i="71"/>
  <c r="V11" i="71"/>
  <c r="L34" i="71"/>
  <c r="C34" i="71"/>
  <c r="AG35" i="71"/>
  <c r="AE11" i="71"/>
  <c r="X33" i="71"/>
  <c r="V9" i="71"/>
  <c r="L33" i="71"/>
  <c r="C33" i="71"/>
  <c r="F31" i="71"/>
  <c r="D7" i="71"/>
  <c r="AD32" i="71"/>
  <c r="AG32" i="71"/>
  <c r="AE8" i="71"/>
  <c r="U32" i="71"/>
  <c r="L32" i="71"/>
  <c r="O35" i="71"/>
  <c r="M11" i="71"/>
  <c r="C32" i="71"/>
  <c r="F36" i="71"/>
  <c r="D12" i="71"/>
  <c r="AD31" i="71"/>
  <c r="AG33" i="71"/>
  <c r="AE9" i="71"/>
  <c r="U31" i="71"/>
  <c r="X29" i="71"/>
  <c r="V5" i="71"/>
  <c r="L31" i="71"/>
  <c r="O33" i="71"/>
  <c r="M9" i="71"/>
  <c r="C31" i="71"/>
  <c r="F30" i="71"/>
  <c r="D6" i="71"/>
  <c r="AD30" i="71"/>
  <c r="U30" i="71"/>
  <c r="X39" i="71"/>
  <c r="V15" i="71"/>
  <c r="L30" i="71"/>
  <c r="C30" i="71"/>
  <c r="F38" i="71"/>
  <c r="D14" i="71"/>
  <c r="AD29" i="71"/>
  <c r="AG39" i="71"/>
  <c r="AE15" i="71"/>
  <c r="U29" i="71"/>
  <c r="X28" i="71"/>
  <c r="V4" i="71"/>
  <c r="L29" i="71"/>
  <c r="O31" i="71"/>
  <c r="M7" i="71"/>
  <c r="C29" i="71"/>
  <c r="F34" i="71"/>
  <c r="D10" i="71"/>
  <c r="AD28" i="71"/>
  <c r="AG29" i="71"/>
  <c r="AE5" i="71"/>
  <c r="U28" i="71"/>
  <c r="X32" i="71"/>
  <c r="V8" i="71"/>
  <c r="C28" i="71"/>
  <c r="F39" i="71"/>
  <c r="D15" i="71"/>
  <c r="L28" i="71"/>
  <c r="AC15" i="68"/>
  <c r="AC7" i="68"/>
  <c r="AC8" i="68"/>
  <c r="AD6" i="68"/>
  <c r="Q5" i="68"/>
  <c r="N5" i="69"/>
  <c r="AC17" i="66"/>
  <c r="AA15" i="66"/>
  <c r="AC15" i="66"/>
  <c r="AA11" i="66"/>
  <c r="AC11" i="66"/>
  <c r="AA8" i="66"/>
  <c r="AC8" i="66"/>
  <c r="AA6" i="66"/>
  <c r="AC6" i="66"/>
  <c r="AA14" i="66"/>
  <c r="AC14" i="66"/>
  <c r="AA9" i="66"/>
  <c r="AC9" i="66"/>
  <c r="AA13" i="66"/>
  <c r="AC13" i="66"/>
  <c r="AA12" i="66"/>
  <c r="AC12" i="66"/>
  <c r="AA16" i="66"/>
  <c r="AC16" i="66"/>
  <c r="F6" i="62"/>
  <c r="F12" i="62"/>
  <c r="Y7" i="65"/>
  <c r="Y13" i="65"/>
  <c r="Y6" i="65"/>
  <c r="F5" i="62"/>
  <c r="AG37" i="71"/>
  <c r="AE13" i="71"/>
  <c r="O32" i="71"/>
  <c r="M8" i="71"/>
  <c r="AG28" i="71"/>
  <c r="AE4" i="71"/>
  <c r="O30" i="71"/>
  <c r="M6" i="71"/>
  <c r="O29" i="71"/>
  <c r="M5" i="71"/>
  <c r="O39" i="71"/>
  <c r="M15" i="71"/>
  <c r="O34" i="71"/>
  <c r="M10" i="71"/>
  <c r="O28" i="71"/>
  <c r="M4" i="71"/>
  <c r="O37" i="71"/>
  <c r="M13" i="71"/>
  <c r="F16" i="62"/>
  <c r="F15" i="62"/>
  <c r="F14" i="69"/>
  <c r="AG34" i="71"/>
  <c r="AE10" i="71"/>
  <c r="AG38" i="71"/>
  <c r="AE14" i="71"/>
  <c r="AD7" i="68"/>
  <c r="Q7" i="68"/>
  <c r="N6" i="69"/>
  <c r="X36" i="71"/>
  <c r="V12" i="71"/>
  <c r="X30" i="71"/>
  <c r="V6" i="71"/>
  <c r="X34" i="71"/>
  <c r="V10" i="71"/>
  <c r="X37" i="71"/>
  <c r="V13" i="71"/>
  <c r="X31" i="71"/>
  <c r="V7" i="71"/>
  <c r="Y17" i="65"/>
  <c r="Y16" i="65"/>
  <c r="Y15" i="65"/>
  <c r="F11" i="69"/>
  <c r="F10" i="69"/>
  <c r="F9" i="69"/>
  <c r="F8" i="69"/>
  <c r="F7" i="69"/>
  <c r="F5" i="69"/>
  <c r="F28" i="71"/>
  <c r="D4" i="71"/>
  <c r="F29" i="71"/>
  <c r="D5" i="71"/>
  <c r="F37" i="71"/>
  <c r="D13" i="71"/>
  <c r="F35" i="71"/>
  <c r="D11" i="71"/>
  <c r="F33" i="71"/>
  <c r="D9" i="71"/>
  <c r="O36" i="71"/>
  <c r="M12" i="71"/>
  <c r="AG30" i="71"/>
  <c r="AE6" i="71"/>
  <c r="F32" i="71"/>
  <c r="D8" i="71"/>
  <c r="AD14" i="68"/>
  <c r="Q21" i="68"/>
  <c r="N13" i="69"/>
  <c r="AD15" i="68"/>
  <c r="Q23" i="68"/>
  <c r="N14" i="69"/>
  <c r="AD12" i="68"/>
  <c r="Q17" i="68"/>
  <c r="N11" i="69"/>
  <c r="AD12" i="66"/>
  <c r="Q17" i="66"/>
  <c r="K11" i="69"/>
  <c r="AD8" i="68"/>
  <c r="Q9" i="68"/>
  <c r="N7" i="69"/>
  <c r="AD9" i="68"/>
  <c r="Q11" i="68"/>
  <c r="N8" i="69"/>
  <c r="AD11" i="68"/>
  <c r="Q15" i="68"/>
  <c r="N10" i="69"/>
  <c r="AD16" i="68"/>
  <c r="Q25" i="68"/>
  <c r="N15" i="69"/>
  <c r="AD13" i="68"/>
  <c r="Q19" i="68"/>
  <c r="N12" i="69"/>
  <c r="AD17" i="68"/>
  <c r="Q27" i="68"/>
  <c r="N16" i="69"/>
  <c r="AD10" i="68"/>
  <c r="Q13" i="68"/>
  <c r="N9" i="69"/>
  <c r="AD17" i="66"/>
  <c r="Q27" i="66"/>
  <c r="K16" i="69"/>
  <c r="AD10" i="66"/>
  <c r="Q13" i="66"/>
  <c r="K9" i="69"/>
  <c r="AD14" i="66"/>
  <c r="Q21" i="66"/>
  <c r="K13" i="69"/>
  <c r="AD6" i="66"/>
  <c r="Q5" i="66"/>
  <c r="K5" i="69"/>
  <c r="AD11" i="66"/>
  <c r="Q15" i="66"/>
  <c r="K10" i="69"/>
  <c r="AD15" i="66"/>
  <c r="Q23" i="66"/>
  <c r="K14" i="69"/>
  <c r="AD13" i="66"/>
  <c r="Q19" i="66"/>
  <c r="K12" i="69"/>
  <c r="AD9" i="66"/>
  <c r="Q11" i="66"/>
  <c r="K8" i="69"/>
  <c r="AD8" i="66"/>
  <c r="Q9" i="66"/>
  <c r="K7" i="69"/>
  <c r="AD16" i="66"/>
  <c r="Q25" i="66"/>
  <c r="K15" i="69"/>
  <c r="AD7" i="66"/>
  <c r="Q7" i="66"/>
  <c r="K6" i="69"/>
  <c r="AA12" i="65"/>
  <c r="AC12" i="65"/>
  <c r="AA10" i="65"/>
  <c r="AC10" i="65"/>
  <c r="AA9" i="65"/>
  <c r="AC9" i="65"/>
  <c r="AA17" i="65"/>
  <c r="AC17" i="65"/>
  <c r="AA7" i="65"/>
  <c r="AC7" i="65"/>
  <c r="AA14" i="65"/>
  <c r="AC14" i="65"/>
  <c r="AA13" i="65"/>
  <c r="AC13" i="65"/>
  <c r="AA15" i="65"/>
  <c r="AC15" i="65"/>
  <c r="AA16" i="65"/>
  <c r="AC16" i="65"/>
  <c r="AA11" i="65"/>
  <c r="AC11" i="65"/>
  <c r="AA8" i="65"/>
  <c r="AC8" i="65"/>
  <c r="AA6" i="65"/>
  <c r="AC6" i="65"/>
  <c r="AD11" i="65"/>
  <c r="Q15" i="65"/>
  <c r="AQ19" i="15"/>
  <c r="AD10" i="65"/>
  <c r="Q13" i="65"/>
  <c r="H9" i="69"/>
  <c r="AD8" i="65"/>
  <c r="Q9" i="65"/>
  <c r="H7" i="62"/>
  <c r="AD13" i="65"/>
  <c r="Q19" i="65"/>
  <c r="H12" i="69"/>
  <c r="H7" i="69"/>
  <c r="H10" i="69"/>
  <c r="H10" i="62"/>
  <c r="AD16" i="65"/>
  <c r="Q25" i="65"/>
  <c r="AD15" i="65"/>
  <c r="Q23" i="65"/>
  <c r="AD9" i="65"/>
  <c r="Q11" i="65"/>
  <c r="AD14" i="65"/>
  <c r="Q21" i="65"/>
  <c r="AD17" i="65"/>
  <c r="Q27" i="65"/>
  <c r="AD12" i="65"/>
  <c r="Q17" i="65"/>
  <c r="AD7" i="65"/>
  <c r="Q7" i="65"/>
  <c r="AD6" i="65"/>
  <c r="Q5" i="6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9" i="62"/>
  <c r="H12" i="62"/>
  <c r="H16" i="69"/>
  <c r="H16" i="62"/>
  <c r="H15" i="69"/>
  <c r="H15" i="62"/>
  <c r="H5" i="69"/>
  <c r="H5" i="62"/>
  <c r="H13" i="69"/>
  <c r="H13" i="62"/>
  <c r="H6" i="69"/>
  <c r="H6" i="62"/>
  <c r="H8" i="69"/>
  <c r="H8" i="62"/>
  <c r="H11" i="69"/>
  <c r="H11" i="62"/>
  <c r="H14" i="69"/>
  <c r="H14" i="62"/>
  <c r="AR8" i="15"/>
  <c r="AR16" i="15"/>
  <c r="AR9" i="15"/>
  <c r="AR17" i="15"/>
  <c r="AR10" i="15"/>
  <c r="AR11" i="15"/>
  <c r="AR12" i="15"/>
  <c r="AR13" i="15"/>
  <c r="AR14" i="15"/>
  <c r="AR15" i="15"/>
  <c r="AJ15" i="15"/>
  <c r="AR7" i="15"/>
  <c r="AN9" i="15"/>
  <c r="AN6" i="15"/>
  <c r="AN10" i="15"/>
  <c r="AN11" i="15"/>
  <c r="AN12" i="15"/>
  <c r="AN8" i="15"/>
  <c r="AN13" i="15"/>
  <c r="AN17" i="15"/>
  <c r="AN14" i="15"/>
  <c r="AN7" i="15"/>
  <c r="AN15" i="15"/>
  <c r="AN16" i="15"/>
  <c r="AR6" i="15"/>
  <c r="AF7" i="15"/>
  <c r="AF10" i="15"/>
  <c r="AF17" i="15"/>
  <c r="AF16" i="15"/>
  <c r="AF15" i="15"/>
  <c r="AF14" i="15"/>
  <c r="AF6" i="15"/>
  <c r="AF12" i="15"/>
  <c r="AF9" i="15"/>
  <c r="AF13" i="15"/>
  <c r="AF11" i="15"/>
  <c r="AF8" i="15"/>
  <c r="AJ16" i="15"/>
  <c r="AJ7" i="15"/>
  <c r="AJ14" i="15"/>
  <c r="AJ6" i="15"/>
  <c r="AJ13" i="15"/>
  <c r="AJ8" i="15"/>
  <c r="AJ12" i="15"/>
  <c r="AJ11" i="15"/>
  <c r="AJ9" i="15"/>
  <c r="AJ10" i="15"/>
  <c r="AJ17" i="15"/>
  <c r="P7" i="15"/>
  <c r="P9" i="15"/>
  <c r="P11" i="15"/>
  <c r="P13" i="15"/>
  <c r="P15" i="15"/>
  <c r="P5" i="15"/>
  <c r="P17" i="15"/>
  <c r="P19" i="15"/>
  <c r="P21" i="15"/>
  <c r="P23" i="15"/>
  <c r="P25" i="15"/>
  <c r="P27" i="15"/>
  <c r="D16" i="69"/>
  <c r="P16" i="69"/>
  <c r="U27" i="68"/>
  <c r="AV17" i="68"/>
  <c r="U27" i="66"/>
  <c r="AV17" i="66"/>
  <c r="D16" i="62"/>
  <c r="U27" i="65"/>
  <c r="AV17" i="65"/>
  <c r="U25" i="66"/>
  <c r="AV16" i="66"/>
  <c r="U25" i="68"/>
  <c r="AV16" i="68"/>
  <c r="U25" i="65"/>
  <c r="AV16" i="65"/>
  <c r="D15" i="69"/>
  <c r="P15" i="69"/>
  <c r="D15" i="62"/>
  <c r="U23" i="65"/>
  <c r="AV15" i="65"/>
  <c r="D14" i="69"/>
  <c r="P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U7" i="68"/>
  <c r="AV7" i="68"/>
  <c r="D6" i="62"/>
  <c r="D6" i="69"/>
  <c r="P6" i="69"/>
  <c r="U7" i="66"/>
  <c r="AV7" i="66"/>
  <c r="U7" i="65"/>
  <c r="AV7" i="65"/>
  <c r="U5" i="68"/>
  <c r="AV6" i="68"/>
  <c r="D5" i="62"/>
  <c r="D5" i="69"/>
  <c r="P5" i="69"/>
  <c r="U5" i="66"/>
  <c r="AV6" i="66"/>
  <c r="U5" i="65"/>
  <c r="AV6" i="65"/>
  <c r="AS14" i="15"/>
  <c r="AT14" i="15"/>
  <c r="N22" i="15"/>
  <c r="AS7" i="15"/>
  <c r="AT7" i="15"/>
  <c r="N8" i="15"/>
  <c r="AS6" i="15"/>
  <c r="AT6" i="15"/>
  <c r="N6" i="15"/>
  <c r="AS15" i="15"/>
  <c r="AT15" i="15"/>
  <c r="N24" i="15"/>
  <c r="AS17" i="15"/>
  <c r="AT17" i="15"/>
  <c r="N28" i="15"/>
  <c r="AS8" i="15"/>
  <c r="AT8" i="15"/>
  <c r="N10" i="15"/>
  <c r="AS9" i="15"/>
  <c r="AT9" i="15"/>
  <c r="N12" i="15"/>
  <c r="AS13" i="15"/>
  <c r="AT13" i="15"/>
  <c r="N20" i="15"/>
  <c r="AS10" i="15"/>
  <c r="AT10" i="15"/>
  <c r="N14" i="15"/>
  <c r="AS11" i="15"/>
  <c r="AT11" i="15"/>
  <c r="N16" i="15"/>
  <c r="AS12" i="15"/>
  <c r="AT12" i="15"/>
  <c r="N18" i="15"/>
  <c r="AS16" i="15"/>
  <c r="AT16" i="15"/>
  <c r="N26" i="15"/>
  <c r="AK13" i="15"/>
  <c r="AL13" i="15"/>
  <c r="H20" i="15"/>
  <c r="AK14" i="15"/>
  <c r="AL14" i="15"/>
  <c r="H22" i="15"/>
  <c r="AK16" i="15"/>
  <c r="AL16" i="15"/>
  <c r="H26" i="15"/>
  <c r="AK8" i="15"/>
  <c r="AL8" i="15"/>
  <c r="H10" i="15"/>
  <c r="AG15" i="15"/>
  <c r="AH15" i="15"/>
  <c r="E24" i="15"/>
  <c r="AG14" i="15"/>
  <c r="AH14" i="15"/>
  <c r="E22" i="15"/>
  <c r="AG13" i="15"/>
  <c r="AH13" i="15"/>
  <c r="E20" i="15"/>
  <c r="AG9" i="15"/>
  <c r="AH9" i="15"/>
  <c r="E12" i="15"/>
  <c r="AG11" i="15"/>
  <c r="AH11" i="15"/>
  <c r="E16" i="15"/>
  <c r="AG17" i="15"/>
  <c r="AH17" i="15"/>
  <c r="E28" i="15"/>
  <c r="AG10" i="15"/>
  <c r="AH10" i="15"/>
  <c r="E14" i="15"/>
  <c r="AG7" i="15"/>
  <c r="AH7" i="15"/>
  <c r="E8" i="15"/>
  <c r="AG12" i="15"/>
  <c r="AH12" i="15"/>
  <c r="E18" i="15"/>
  <c r="AG6" i="15"/>
  <c r="AH6" i="15"/>
  <c r="E6" i="15"/>
  <c r="AG16" i="15"/>
  <c r="AH16" i="15"/>
  <c r="E26" i="15"/>
  <c r="AG8" i="15"/>
  <c r="AH8" i="15"/>
  <c r="E10" i="15"/>
  <c r="AK12" i="15"/>
  <c r="AL12" i="15"/>
  <c r="H18" i="15"/>
  <c r="AK15" i="15"/>
  <c r="AL15" i="15"/>
  <c r="H24" i="15"/>
  <c r="AK10" i="15"/>
  <c r="AL10" i="15"/>
  <c r="H14" i="15"/>
  <c r="AK17" i="15"/>
  <c r="AL17" i="15"/>
  <c r="H28" i="15"/>
  <c r="AK7" i="15"/>
  <c r="AL7" i="15"/>
  <c r="H8" i="15"/>
  <c r="AK6" i="15"/>
  <c r="AL6" i="15"/>
  <c r="H6" i="15"/>
  <c r="AK11" i="15"/>
  <c r="AL11" i="15"/>
  <c r="H16" i="15"/>
  <c r="AK9" i="15"/>
  <c r="AL9" i="15"/>
  <c r="H12" i="15"/>
  <c r="Z17" i="15"/>
  <c r="Z16" i="15"/>
  <c r="Z15" i="15"/>
  <c r="Z14" i="15"/>
  <c r="Z12" i="15"/>
  <c r="Z11" i="15"/>
  <c r="Z10" i="15"/>
  <c r="Z9" i="15"/>
  <c r="Z8" i="15"/>
  <c r="Z7" i="15"/>
  <c r="Z6" i="15"/>
  <c r="Z13" i="15"/>
  <c r="W13" i="69"/>
  <c r="W9" i="69"/>
  <c r="W5" i="69"/>
  <c r="W16" i="69"/>
  <c r="W12" i="69"/>
  <c r="W8" i="69"/>
  <c r="W15" i="69"/>
  <c r="W11" i="69"/>
  <c r="W7" i="69"/>
  <c r="W14" i="69"/>
  <c r="W10" i="69"/>
  <c r="W6" i="69"/>
  <c r="P14" i="62"/>
  <c r="P7" i="62"/>
  <c r="P6" i="62"/>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AB7" i="15"/>
  <c r="AB12" i="15"/>
  <c r="AB13" i="15"/>
  <c r="AB9" i="15"/>
  <c r="AB8" i="15"/>
  <c r="AB6" i="15"/>
  <c r="AB14" i="15"/>
  <c r="AB17" i="15"/>
  <c r="AB16" i="15"/>
  <c r="AB11" i="15"/>
  <c r="AB15" i="15"/>
  <c r="AB10" i="15"/>
  <c r="P11" i="62"/>
  <c r="W15" i="62"/>
  <c r="W13" i="62"/>
  <c r="W9" i="62"/>
  <c r="W5" i="62"/>
  <c r="W16" i="62"/>
  <c r="W12" i="62"/>
  <c r="W8" i="62"/>
  <c r="W11" i="62"/>
  <c r="W7" i="62"/>
  <c r="W14" i="62"/>
  <c r="W10" i="62"/>
  <c r="W6" i="62"/>
  <c r="AO8" i="15"/>
  <c r="AP8" i="15"/>
  <c r="AO6" i="15"/>
  <c r="AP6" i="15"/>
  <c r="AO17" i="15"/>
  <c r="AP17" i="15"/>
  <c r="AO9" i="15"/>
  <c r="AP9" i="15"/>
  <c r="AO7" i="15"/>
  <c r="AP7" i="15"/>
  <c r="AO14" i="15"/>
  <c r="AP14" i="15"/>
  <c r="AO16" i="15"/>
  <c r="AP16" i="15"/>
  <c r="AO10" i="15"/>
  <c r="AP10" i="15"/>
  <c r="AO15" i="15"/>
  <c r="AP15" i="15"/>
  <c r="AO13" i="15"/>
  <c r="AP13" i="15"/>
  <c r="AO12" i="15"/>
  <c r="AP12" i="15"/>
  <c r="AO11" i="15"/>
  <c r="AP11" i="15"/>
  <c r="K28" i="15"/>
  <c r="O27" i="15"/>
  <c r="O25" i="15"/>
  <c r="K24" i="15"/>
  <c r="O23" i="15"/>
  <c r="K22" i="15"/>
  <c r="O21" i="15"/>
  <c r="K20" i="15"/>
  <c r="O19" i="15"/>
  <c r="K18" i="15"/>
  <c r="O17" i="15"/>
  <c r="K16" i="15"/>
  <c r="O15" i="15"/>
  <c r="K14" i="15"/>
  <c r="O13" i="15"/>
  <c r="K12" i="15"/>
  <c r="O11" i="15"/>
  <c r="K10" i="15"/>
  <c r="O9" i="15"/>
  <c r="K8" i="15"/>
  <c r="O7" i="15"/>
  <c r="K6" i="15"/>
  <c r="O5" i="15"/>
  <c r="C16" i="62"/>
  <c r="O16" i="62"/>
  <c r="T27" i="66"/>
  <c r="AU17" i="66"/>
  <c r="C16" i="69"/>
  <c r="O16" i="69"/>
  <c r="T27" i="65"/>
  <c r="AU17" i="65"/>
  <c r="T27" i="68"/>
  <c r="AU17" i="68"/>
  <c r="Y17" i="15"/>
  <c r="T25" i="66"/>
  <c r="AU16" i="66"/>
  <c r="C15" i="62"/>
  <c r="O15" i="62"/>
  <c r="C15" i="69"/>
  <c r="O15" i="69"/>
  <c r="T25" i="68"/>
  <c r="AU16" i="68"/>
  <c r="T25" i="65"/>
  <c r="AU16" i="65"/>
  <c r="Y16" i="15"/>
  <c r="T23" i="65"/>
  <c r="AU15" i="65"/>
  <c r="T23" i="68"/>
  <c r="AU15" i="68"/>
  <c r="T23" i="66"/>
  <c r="AU15" i="66"/>
  <c r="Y15" i="15"/>
  <c r="C14" i="62"/>
  <c r="O14" i="62"/>
  <c r="C14" i="69"/>
  <c r="O14" i="69"/>
  <c r="T21" i="65"/>
  <c r="AU14" i="65"/>
  <c r="C13" i="62"/>
  <c r="O13" i="62"/>
  <c r="T21" i="68"/>
  <c r="AU14" i="68"/>
  <c r="C13" i="69"/>
  <c r="O13" i="69"/>
  <c r="T21" i="66"/>
  <c r="AU14" i="66"/>
  <c r="Y14" i="15"/>
  <c r="T19" i="65"/>
  <c r="AU13" i="65"/>
  <c r="T19" i="68"/>
  <c r="AU13" i="68"/>
  <c r="Y13" i="15"/>
  <c r="C12" i="69"/>
  <c r="O12" i="69"/>
  <c r="T19" i="66"/>
  <c r="AU13" i="66"/>
  <c r="C12" i="62"/>
  <c r="O12" i="62"/>
  <c r="Y12" i="15"/>
  <c r="T17" i="68"/>
  <c r="AU12" i="68"/>
  <c r="C11" i="69"/>
  <c r="O11" i="69"/>
  <c r="T17" i="66"/>
  <c r="AU12" i="66"/>
  <c r="C11" i="62"/>
  <c r="O11" i="62"/>
  <c r="T17" i="65"/>
  <c r="AU12" i="65"/>
  <c r="C10" i="62"/>
  <c r="O10" i="62"/>
  <c r="T15" i="68"/>
  <c r="AU11" i="68"/>
  <c r="T15" i="66"/>
  <c r="AU11" i="66"/>
  <c r="C10" i="69"/>
  <c r="O10" i="69"/>
  <c r="T15" i="65"/>
  <c r="AU11" i="65"/>
  <c r="Y11" i="15"/>
  <c r="T13" i="66"/>
  <c r="AU10" i="66"/>
  <c r="Y10" i="15"/>
  <c r="C9" i="69"/>
  <c r="O9" i="69"/>
  <c r="T13" i="65"/>
  <c r="AU10" i="65"/>
  <c r="T13" i="68"/>
  <c r="AU10" i="68"/>
  <c r="C9" i="62"/>
  <c r="O9" i="62"/>
  <c r="C8" i="62"/>
  <c r="O8" i="62"/>
  <c r="T11" i="68"/>
  <c r="AU9" i="68"/>
  <c r="C8" i="69"/>
  <c r="O8" i="69"/>
  <c r="T11" i="66"/>
  <c r="AU9" i="66"/>
  <c r="T11" i="65"/>
  <c r="AU9" i="65"/>
  <c r="Y9" i="15"/>
  <c r="C7" i="62"/>
  <c r="O7" i="62"/>
  <c r="T9" i="68"/>
  <c r="AU8" i="68"/>
  <c r="C7" i="69"/>
  <c r="O7" i="69"/>
  <c r="Y8" i="15"/>
  <c r="T9" i="66"/>
  <c r="AU8" i="66"/>
  <c r="T9" i="65"/>
  <c r="AU8" i="65"/>
  <c r="T7" i="68"/>
  <c r="AU7" i="68"/>
  <c r="T7" i="66"/>
  <c r="AU7" i="66"/>
  <c r="Y7" i="15"/>
  <c r="T7" i="65"/>
  <c r="AU7" i="65"/>
  <c r="C6" i="62"/>
  <c r="O6" i="62"/>
  <c r="C6" i="69"/>
  <c r="O6" i="69"/>
  <c r="Y6" i="15"/>
  <c r="C5" i="69"/>
  <c r="O5" i="69"/>
  <c r="T5" i="68"/>
  <c r="AU6" i="68"/>
  <c r="T5" i="65"/>
  <c r="AU6" i="65"/>
  <c r="T5" i="66"/>
  <c r="AU6" i="66"/>
  <c r="C5" i="62"/>
  <c r="O5" i="62"/>
  <c r="V7" i="62"/>
  <c r="X7" i="62"/>
  <c r="V8" i="69"/>
  <c r="X8" i="69"/>
  <c r="V6" i="62"/>
  <c r="X6" i="62"/>
  <c r="V7" i="69"/>
  <c r="X7" i="69"/>
  <c r="V8" i="62"/>
  <c r="X8" i="62"/>
  <c r="V9" i="69"/>
  <c r="X9" i="69"/>
  <c r="V10" i="62"/>
  <c r="X10" i="62"/>
  <c r="V11" i="69"/>
  <c r="X11" i="69"/>
  <c r="V14" i="62"/>
  <c r="X14" i="62"/>
  <c r="V15" i="69"/>
  <c r="X15" i="69"/>
  <c r="V16" i="62"/>
  <c r="X16" i="62"/>
  <c r="V5" i="62"/>
  <c r="X5" i="62"/>
  <c r="V5" i="69"/>
  <c r="X5" i="69"/>
  <c r="V9" i="62"/>
  <c r="X9" i="62"/>
  <c r="V10" i="69"/>
  <c r="X10" i="69"/>
  <c r="V12" i="69"/>
  <c r="X12" i="69"/>
  <c r="V13" i="62"/>
  <c r="X13" i="62"/>
  <c r="V15" i="62"/>
  <c r="X15" i="62"/>
  <c r="V11" i="62"/>
  <c r="X11" i="62"/>
  <c r="V16" i="69"/>
  <c r="X16" i="69"/>
  <c r="V6" i="69"/>
  <c r="X6" i="69"/>
  <c r="V12" i="62"/>
  <c r="X12" i="62"/>
  <c r="V13" i="69"/>
  <c r="X13" i="69"/>
  <c r="V14" i="69"/>
  <c r="X14" i="69"/>
  <c r="AW14" i="66"/>
  <c r="AY14" i="66"/>
  <c r="AA17" i="15"/>
  <c r="AC17" i="15"/>
  <c r="AA12" i="15"/>
  <c r="AC12" i="15"/>
  <c r="AW16" i="65"/>
  <c r="AY16" i="65"/>
  <c r="AW12" i="66"/>
  <c r="AY12" i="66"/>
  <c r="AA7" i="15"/>
  <c r="AC7" i="15"/>
  <c r="AW12" i="68"/>
  <c r="AY12" i="68"/>
  <c r="AW11" i="66"/>
  <c r="AY11" i="66"/>
  <c r="AA10" i="15"/>
  <c r="AC10" i="15"/>
  <c r="AA11" i="15"/>
  <c r="AC11" i="15"/>
  <c r="AA9" i="15"/>
  <c r="AC9" i="15"/>
  <c r="AA16" i="15"/>
  <c r="AC16" i="15"/>
  <c r="AA15" i="15"/>
  <c r="AC15" i="15"/>
  <c r="AA13" i="15"/>
  <c r="AC13" i="15"/>
  <c r="AW8" i="68"/>
  <c r="AY8" i="68"/>
  <c r="AA6" i="15"/>
  <c r="AC6" i="15"/>
  <c r="AW17" i="66"/>
  <c r="AY17" i="66"/>
  <c r="AA8" i="15"/>
  <c r="AC8" i="15"/>
  <c r="AA14" i="15"/>
  <c r="AC14" i="15"/>
  <c r="AW9" i="65"/>
  <c r="AY9" i="65"/>
  <c r="AW7" i="66"/>
  <c r="AY7" i="66"/>
  <c r="AW13" i="66"/>
  <c r="AY13" i="66"/>
  <c r="AW12" i="65"/>
  <c r="AY12" i="65"/>
  <c r="AW11" i="68"/>
  <c r="AY11" i="68"/>
  <c r="AW6" i="65"/>
  <c r="AY6" i="65"/>
  <c r="AW9" i="66"/>
  <c r="AY9" i="66"/>
  <c r="AW15" i="68"/>
  <c r="AY15" i="68"/>
  <c r="AW10" i="68"/>
  <c r="AY10" i="68"/>
  <c r="AW14" i="68"/>
  <c r="AY14" i="68"/>
  <c r="AW16" i="68"/>
  <c r="AY16" i="68"/>
  <c r="AW15" i="65"/>
  <c r="AY15" i="65"/>
  <c r="AW17" i="68"/>
  <c r="AY17" i="68"/>
  <c r="AW13" i="68"/>
  <c r="AY13" i="68"/>
  <c r="AW9" i="68"/>
  <c r="AY9" i="68"/>
  <c r="AW10" i="66"/>
  <c r="AY10" i="66"/>
  <c r="AW7" i="68"/>
  <c r="AY7" i="68"/>
  <c r="AW6" i="68"/>
  <c r="AY6" i="68"/>
  <c r="AW6" i="66"/>
  <c r="AY6" i="66"/>
  <c r="AW8" i="66"/>
  <c r="AY8" i="66"/>
  <c r="AW10" i="65"/>
  <c r="AY10" i="65"/>
  <c r="AW14" i="65"/>
  <c r="AY14" i="65"/>
  <c r="AW8" i="65"/>
  <c r="AY8" i="65"/>
  <c r="AW17" i="65"/>
  <c r="AY17" i="65"/>
  <c r="AW13" i="65"/>
  <c r="AY13" i="65"/>
  <c r="AW11" i="65"/>
  <c r="AY11" i="65"/>
  <c r="AW15" i="66"/>
  <c r="AY15" i="66"/>
  <c r="AW7" i="65"/>
  <c r="AY7" i="65"/>
  <c r="AW16" i="66"/>
  <c r="AY16" i="66"/>
  <c r="AA13" i="69"/>
  <c r="Q13" i="69"/>
  <c r="AA11" i="62"/>
  <c r="Q11" i="62"/>
  <c r="AA5" i="62"/>
  <c r="Q5" i="62"/>
  <c r="AA7" i="69"/>
  <c r="Q7" i="69"/>
  <c r="AA6" i="69"/>
  <c r="Q6" i="69"/>
  <c r="AA15" i="62"/>
  <c r="Q15" i="62"/>
  <c r="AA9" i="62"/>
  <c r="Q9" i="62"/>
  <c r="AA15" i="69"/>
  <c r="Q15" i="69"/>
  <c r="AA9" i="69"/>
  <c r="Q9" i="69"/>
  <c r="AA8" i="69"/>
  <c r="Q8" i="69"/>
  <c r="AA14" i="69"/>
  <c r="Q14" i="69"/>
  <c r="AA16" i="69"/>
  <c r="Q16" i="69"/>
  <c r="AA13" i="62"/>
  <c r="Q13" i="62"/>
  <c r="AA5" i="69"/>
  <c r="Q5" i="69"/>
  <c r="AA14" i="62"/>
  <c r="Q14" i="62"/>
  <c r="AA8" i="62"/>
  <c r="Q8" i="62"/>
  <c r="AA12" i="69"/>
  <c r="Q12" i="69"/>
  <c r="AA11" i="69"/>
  <c r="Q11" i="69"/>
  <c r="AA12" i="62"/>
  <c r="Q12" i="62"/>
  <c r="AA7" i="62"/>
  <c r="Q7" i="62"/>
  <c r="AA10" i="69"/>
  <c r="Q10" i="69"/>
  <c r="AA16" i="62"/>
  <c r="Q16" i="62"/>
  <c r="AA10" i="62"/>
  <c r="Q10" i="62"/>
  <c r="AA6" i="62"/>
  <c r="Q6" i="62"/>
  <c r="AD7" i="15"/>
  <c r="Q7" i="15"/>
  <c r="E6" i="69"/>
  <c r="AD8" i="15"/>
  <c r="Q9" i="15"/>
  <c r="AD15" i="15"/>
  <c r="Q23" i="15"/>
  <c r="AZ8" i="66"/>
  <c r="V9" i="66"/>
  <c r="AD13" i="15"/>
  <c r="Q19" i="15"/>
  <c r="AD9" i="15"/>
  <c r="Q11" i="15"/>
  <c r="E8" i="62"/>
  <c r="AD17" i="15"/>
  <c r="Q27" i="15"/>
  <c r="E16" i="62"/>
  <c r="AD14" i="15"/>
  <c r="Q21" i="15"/>
  <c r="E13" i="62"/>
  <c r="AD10" i="15"/>
  <c r="Q13" i="15"/>
  <c r="E9" i="69"/>
  <c r="AZ15" i="68"/>
  <c r="V23" i="68"/>
  <c r="AD11" i="15"/>
  <c r="Q15" i="15"/>
  <c r="E10" i="69"/>
  <c r="AD6" i="15"/>
  <c r="Q5" i="15"/>
  <c r="E5" i="62"/>
  <c r="AZ17" i="66"/>
  <c r="V27" i="66"/>
  <c r="AD12" i="15"/>
  <c r="Q17" i="15"/>
  <c r="E11" i="69"/>
  <c r="AD16" i="15"/>
  <c r="Q25" i="15"/>
  <c r="AZ11" i="66"/>
  <c r="V15" i="66"/>
  <c r="AZ10" i="68"/>
  <c r="V13" i="68"/>
  <c r="AZ12" i="68"/>
  <c r="V17" i="68"/>
  <c r="AZ8" i="68"/>
  <c r="V9" i="68"/>
  <c r="AZ6" i="68"/>
  <c r="V5" i="68"/>
  <c r="AZ7" i="68"/>
  <c r="V7" i="68"/>
  <c r="AZ16" i="68"/>
  <c r="V25" i="68"/>
  <c r="AZ9" i="68"/>
  <c r="V11" i="68"/>
  <c r="AZ10" i="65"/>
  <c r="V13" i="65"/>
  <c r="AZ16" i="66"/>
  <c r="V25" i="66"/>
  <c r="AZ11" i="68"/>
  <c r="V15" i="68"/>
  <c r="AZ14" i="68"/>
  <c r="V21" i="68"/>
  <c r="AZ17" i="68"/>
  <c r="V27" i="68"/>
  <c r="AZ6" i="66"/>
  <c r="V5" i="66"/>
  <c r="AZ13" i="68"/>
  <c r="V19" i="68"/>
  <c r="AZ9" i="66"/>
  <c r="V11" i="66"/>
  <c r="AZ15" i="66"/>
  <c r="V23" i="66"/>
  <c r="AZ13" i="66"/>
  <c r="V19" i="66"/>
  <c r="AZ7" i="66"/>
  <c r="V7" i="66"/>
  <c r="AZ6" i="65"/>
  <c r="V5" i="65"/>
  <c r="AZ12" i="65"/>
  <c r="V17" i="65"/>
  <c r="AZ17" i="65"/>
  <c r="V27" i="65"/>
  <c r="AZ15" i="65"/>
  <c r="V23" i="65"/>
  <c r="AZ9" i="65"/>
  <c r="V11" i="65"/>
  <c r="AZ8" i="65"/>
  <c r="V9" i="65"/>
  <c r="AZ7" i="65"/>
  <c r="V7" i="65"/>
  <c r="AZ14" i="65"/>
  <c r="V21" i="65"/>
  <c r="AZ10" i="66"/>
  <c r="V13" i="66"/>
  <c r="AZ11" i="65"/>
  <c r="V15" i="65"/>
  <c r="AZ13" i="65"/>
  <c r="V19" i="65"/>
  <c r="AZ16" i="65"/>
  <c r="V25" i="65"/>
  <c r="AZ14" i="66"/>
  <c r="V21" i="66"/>
  <c r="AZ12" i="66"/>
  <c r="V17" i="66"/>
  <c r="E13" i="69"/>
  <c r="E5" i="69"/>
  <c r="E7" i="62"/>
  <c r="E6" i="62"/>
  <c r="E9" i="62"/>
  <c r="E8" i="69"/>
  <c r="E7" i="69"/>
  <c r="E11" i="62"/>
  <c r="E10" i="62"/>
  <c r="E12" i="69"/>
  <c r="E12" i="62"/>
  <c r="E14" i="62"/>
  <c r="E14" i="69"/>
  <c r="E15" i="69"/>
  <c r="E16" i="69"/>
</calcChain>
</file>

<file path=xl/sharedStrings.xml><?xml version="1.0" encoding="utf-8"?>
<sst xmlns="http://schemas.openxmlformats.org/spreadsheetml/2006/main" count="624" uniqueCount="195">
  <si>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</si>
  <si>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</si>
  <si>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</si>
  <si>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</si>
  <si>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</si>
  <si>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</si>
  <si>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</si>
  <si>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</si>
  <si>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</si>
  <si>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</si>
  <si>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</si>
  <si>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</si>
  <si>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</si>
  <si>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</si>
  <si>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</si>
  <si>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</si>
  <si>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</si>
  <si>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</si>
  <si>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</si>
  <si>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1. Liga  LRU - P</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</si>
  <si>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</si>
  <si>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</si>
  <si>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</si>
  <si>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</si>
  <si>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</si>
  <si>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</si>
  <si>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</si>
  <si>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</si>
  <si>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</si>
  <si>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</si>
  <si>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</si>
  <si>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</si>
  <si>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</si>
  <si>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</si>
  <si>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</si>
  <si>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</si>
  <si>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</si>
  <si>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</si>
  <si>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</si>
  <si>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</si>
  <si>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</si>
  <si>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</si>
  <si>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</si>
  <si>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</si>
  <si>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</si>
  <si>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</si>
  <si>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</si>
  <si>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</si>
  <si>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</si>
  <si>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 xml:space="preserve"> V Ý S L E D K Y    D R U Ž S T I E V  P O   DRUHOM  D V O J K O L E</t>
  </si>
  <si>
    <t>por</t>
  </si>
  <si>
    <t>meno</t>
  </si>
  <si>
    <t>Váženie   sektor  " A "    pretek č. 1</t>
  </si>
  <si>
    <t>Miesto</t>
  </si>
  <si>
    <t>Družstvo</t>
  </si>
  <si>
    <t>Váha v g.</t>
  </si>
  <si>
    <t>Podpis</t>
  </si>
  <si>
    <t>por.</t>
  </si>
  <si>
    <t>Vedúci skupiny pre váženie :</t>
  </si>
  <si>
    <t>.........................................................</t>
  </si>
  <si>
    <t>Meno a priezvisko</t>
  </si>
  <si>
    <t>Váženie   sektor  " B "    pretek č. 1</t>
  </si>
  <si>
    <t>Váženie   sektor  " D "    pretek č. 1</t>
  </si>
  <si>
    <t>Váženie   sektor  " C "    pretek č. 1</t>
  </si>
  <si>
    <t>Váženie   sektor  " A "    pretek č. 2</t>
  </si>
  <si>
    <t>Váženie   sektor  " B "    pretek č. 2</t>
  </si>
  <si>
    <t>Váženie   sektor  " C "    pretek č. 2</t>
  </si>
  <si>
    <t>Váženie   sektor  " D "    pretek č. 2</t>
  </si>
  <si>
    <r>
      <rPr>
        <sz val="14"/>
        <rFont val="Times New Roman"/>
        <family val="1"/>
        <charset val="238"/>
      </rPr>
      <t>Poradie preteku:</t>
    </r>
    <r>
      <rPr>
        <b/>
        <sz val="14"/>
        <rFont val="Times New Roman"/>
        <family val="1"/>
        <charset val="238"/>
      </rPr>
      <t xml:space="preserve">       </t>
    </r>
    <r>
      <rPr>
        <b/>
        <sz val="16"/>
        <rFont val="Times New Roman"/>
        <family val="1"/>
        <charset val="238"/>
      </rPr>
      <t>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</si>
  <si>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</si>
  <si>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3</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</si>
  <si>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</si>
  <si>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3</t>
  </si>
  <si>
    <t>Váženie   sektor  " A "    pretek č. 3</t>
  </si>
  <si>
    <t>Váženie   sektor  " C "    pretek č. 3</t>
  </si>
  <si>
    <t>Váženie   sektor  " D "    pretek č. 3</t>
  </si>
  <si>
    <t>Váženie   sektor  " A "    pretek č. 4</t>
  </si>
  <si>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</si>
  <si>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</si>
  <si>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</si>
  <si>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</si>
  <si>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</si>
  <si>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t xml:space="preserve"> </t>
    </r>
    <r>
      <rPr>
        <sz val="14"/>
        <rFont val="Times New Roman"/>
        <family val="1"/>
        <charset val="238"/>
      </rPr>
      <t>Miesto preteku</t>
    </r>
    <r>
      <rPr>
        <b/>
        <sz val="14"/>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</si>
  <si>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</si>
  <si>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t>Pretek č. 4</t>
  </si>
  <si>
    <t>Pretek č. 3</t>
  </si>
  <si>
    <t>Michal Olejňák</t>
  </si>
  <si>
    <t>Radoslav Rolík</t>
  </si>
  <si>
    <t>Lukáš Kondík</t>
  </si>
  <si>
    <t>Daniel Olejňák</t>
  </si>
  <si>
    <t>Patrik Gargalík</t>
  </si>
  <si>
    <t>Peter Baránek</t>
  </si>
  <si>
    <t>Ľuboš Krupička</t>
  </si>
  <si>
    <t>Erik Báťa</t>
  </si>
  <si>
    <t>Miroslav Santus</t>
  </si>
  <si>
    <t>Vladimír Mičjan</t>
  </si>
  <si>
    <t>Dušan Pyreň</t>
  </si>
  <si>
    <t>Róbert Kandra</t>
  </si>
  <si>
    <t>Lukáš Košalko</t>
  </si>
  <si>
    <t>Miroslav Boháč</t>
  </si>
  <si>
    <t>Ján Mikita</t>
  </si>
  <si>
    <t>Zdenko Tuška</t>
  </si>
  <si>
    <t>Jozef Šimko</t>
  </si>
  <si>
    <t>Emil Raschman</t>
  </si>
  <si>
    <t>Ivan Cibulka</t>
  </si>
  <si>
    <t>Eva Cibulková</t>
  </si>
  <si>
    <t>Branislav Šramka</t>
  </si>
  <si>
    <t>Jozef Bartal</t>
  </si>
  <si>
    <t>Peter Šejirman</t>
  </si>
  <si>
    <t>Ladislav Tarics</t>
  </si>
  <si>
    <t>Peter Ardan</t>
  </si>
  <si>
    <t>Peter Mišo</t>
  </si>
  <si>
    <t>Martin Lipka</t>
  </si>
  <si>
    <t>Ladislav Vrábel</t>
  </si>
  <si>
    <t>Gabriel Vajsábel</t>
  </si>
  <si>
    <t>Marek Gabona</t>
  </si>
  <si>
    <t>Milan Pavlovský</t>
  </si>
  <si>
    <t>Igor Michálek</t>
  </si>
  <si>
    <t>Peter Kohút</t>
  </si>
  <si>
    <t>Turčianske Teplice</t>
  </si>
  <si>
    <t>František Haluška</t>
  </si>
  <si>
    <t>Juraj Líška</t>
  </si>
  <si>
    <t>Martin Pavlík</t>
  </si>
  <si>
    <t>Tomáš Parvanov</t>
  </si>
  <si>
    <t>Lucia Halušková</t>
  </si>
  <si>
    <t>Roman Baranček</t>
  </si>
  <si>
    <t>Marek Rešetár</t>
  </si>
  <si>
    <t xml:space="preserve">Hlavný rozhodca :                            Garant RADY :                                     Riaditeľ preteku : </t>
  </si>
  <si>
    <t>Milan Kabát</t>
  </si>
  <si>
    <t>Eva Jančošková</t>
  </si>
  <si>
    <t>Jozef Antalík</t>
  </si>
  <si>
    <t>Bartolomej Fleischer</t>
  </si>
  <si>
    <t>Dunajská Streda -            Mivardi team</t>
  </si>
  <si>
    <t>Imrich Nagy</t>
  </si>
  <si>
    <t>František Mónosi</t>
  </si>
  <si>
    <t>Igor Holeček</t>
  </si>
  <si>
    <t>Roman Foret</t>
  </si>
  <si>
    <t>Ferenc Gyulai</t>
  </si>
  <si>
    <t>Szabolcs Benke</t>
  </si>
  <si>
    <t>Komárno                    Bartal Mix</t>
  </si>
  <si>
    <t>František Mészaroš</t>
  </si>
  <si>
    <t>Nové Zámky</t>
  </si>
  <si>
    <t xml:space="preserve">Názov Tímu </t>
  </si>
  <si>
    <t>Zoltán Miskolczi</t>
  </si>
  <si>
    <t>Ján Nagy</t>
  </si>
  <si>
    <t>Sándor Sági</t>
  </si>
  <si>
    <t>Zoltán Mészáros</t>
  </si>
  <si>
    <t>András Gábor Karsai</t>
  </si>
  <si>
    <t>Ladislav Kocsis</t>
  </si>
  <si>
    <t>Jiří Smaha</t>
  </si>
  <si>
    <t>Považská Bystrica         Sensas</t>
  </si>
  <si>
    <t>ŽK do 29.6.2021</t>
  </si>
  <si>
    <t>Rastislav Dudr ml.</t>
  </si>
  <si>
    <t>Rastislav Dudr st.</t>
  </si>
  <si>
    <t>Prešov                        Colmic</t>
  </si>
  <si>
    <t>Lee Clarke</t>
  </si>
  <si>
    <t>Šaľa                            Maver</t>
  </si>
  <si>
    <t>Alexander Papp</t>
  </si>
  <si>
    <t>Timotej Minárik</t>
  </si>
  <si>
    <t>Trnava  A                           Mivardi</t>
  </si>
  <si>
    <t>ViliamPikla</t>
  </si>
  <si>
    <t>Michal Petruš</t>
  </si>
  <si>
    <t>Veľké Kapušany         Maros Mix Tubertíny</t>
  </si>
  <si>
    <t>vedúci Vernársky</t>
  </si>
  <si>
    <t>Jaroslav Galgán</t>
  </si>
  <si>
    <t>ZoltánMagyar</t>
  </si>
  <si>
    <t>János Robert Péceli</t>
  </si>
  <si>
    <t>Peter Timko</t>
  </si>
  <si>
    <t>Martin Rusnák</t>
  </si>
  <si>
    <t>Vranov nad Topľou   Tubertíny</t>
  </si>
  <si>
    <t>Peter Rošák</t>
  </si>
  <si>
    <t>Martin Rašek</t>
  </si>
  <si>
    <r>
      <t xml:space="preserve">Ján Hittmár </t>
    </r>
    <r>
      <rPr>
        <sz val="8"/>
        <rFont val="Arial"/>
        <family val="2"/>
      </rPr>
      <t>30.6.20</t>
    </r>
  </si>
  <si>
    <t>Zvolen A</t>
  </si>
  <si>
    <t>SlavomírMihálik</t>
  </si>
  <si>
    <t>JánKamenský</t>
  </si>
  <si>
    <t>ŽK do 30.6.2020</t>
  </si>
  <si>
    <t>Žiar nad Hronom           Tubertíny</t>
  </si>
  <si>
    <r>
      <t xml:space="preserve">Ramis Saliu </t>
    </r>
    <r>
      <rPr>
        <sz val="8"/>
        <rFont val="Arial"/>
        <family val="2"/>
      </rPr>
      <t>20.9.22</t>
    </r>
  </si>
  <si>
    <t>JánSámel</t>
  </si>
  <si>
    <t>Miloslav Finďo</t>
  </si>
  <si>
    <t>Ladislav Beko</t>
  </si>
  <si>
    <t>ŽK do 30.9.2022</t>
  </si>
  <si>
    <t>Lőrinz Dénes</t>
  </si>
  <si>
    <t>Karol Petőcz</t>
  </si>
  <si>
    <r>
      <t xml:space="preserve"> V Ý S L E D K Y    D R U Ž S T I E V  P O   P R V O M  D V O J K O L E      </t>
    </r>
    <r>
      <rPr>
        <b/>
        <sz val="16"/>
        <rFont val="Times New Roman"/>
        <family val="1"/>
        <charset val="238"/>
      </rPr>
      <t>LRU  P  1.LIGA  2020</t>
    </r>
  </si>
  <si>
    <r>
      <t xml:space="preserve"> </t>
    </r>
    <r>
      <rPr>
        <sz val="14"/>
        <rFont val="Times New Roman"/>
        <family val="1"/>
        <charset val="238"/>
      </rPr>
      <t>Miesto preteku</t>
    </r>
    <r>
      <rPr>
        <b/>
        <sz val="14"/>
        <rFont val="Times New Roman"/>
        <family val="1"/>
        <charset val="238"/>
      </rPr>
      <t>:  Žilina</t>
    </r>
  </si>
  <si>
    <r>
      <rPr>
        <sz val="14"/>
        <rFont val="Times New Roman"/>
        <family val="1"/>
        <charset val="238"/>
      </rPr>
      <t xml:space="preserve">Dátum : </t>
    </r>
    <r>
      <rPr>
        <b/>
        <sz val="14"/>
        <rFont val="Times New Roman"/>
        <family val="1"/>
        <charset val="238"/>
      </rPr>
      <t xml:space="preserve"> 01.08.2020</t>
    </r>
  </si>
  <si>
    <r>
      <t xml:space="preserve"> </t>
    </r>
    <r>
      <rPr>
        <sz val="14"/>
        <rFont val="Times New Roman"/>
        <family val="1"/>
        <charset val="238"/>
      </rPr>
      <t>Miesto preteku</t>
    </r>
    <r>
      <rPr>
        <b/>
        <sz val="14"/>
        <rFont val="Times New Roman"/>
        <family val="1"/>
        <charset val="238"/>
      </rPr>
      <t>: Žilina</t>
    </r>
  </si>
  <si>
    <t>Dátum 02.08.2020</t>
  </si>
  <si>
    <t>Ján Hittmár 30.6.20</t>
  </si>
  <si>
    <t>Martin Novotný</t>
  </si>
  <si>
    <t>Tomáš Mindák</t>
  </si>
  <si>
    <t>Hlavný rozhodca : Tibor Petruš                                         Garant RADY :    Peter Baránek                                  Riaditeľ preteku : Fedor Haluška</t>
  </si>
  <si>
    <t>Hlavný rozhodca :    Tibor Petruš                              Garant RADY :   Peter Baránek                                       Riaditeľ preteku :  Fedor Haluška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</si>
</sst>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font>
    <font>
      <b/>
      <sz val="10"/>
      <name val="Arial"/>
      <family val="2"/>
      <charset val="238"/>
    </font>
    <font>
      <sz val="12"/>
      <name val="Arial"/>
      <family val="2"/>
      <charset val="238"/>
    </font>
    <font>
      <b/>
      <sz val="20"/>
      <name val="Arial"/>
      <family val="2"/>
      <charset val="238"/>
    </font>
    <font>
      <sz val="14"/>
      <name val="Arial"/>
      <family val="2"/>
      <charset val="238"/>
    </font>
    <font>
      <sz val="8"/>
      <name val="Arial"/>
      <family val="2"/>
      <charset val="23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9">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227">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0" fontId="18" fillId="0" borderId="41" xfId="0" applyFont="1" applyBorder="1" applyAlignment="1">
      <alignment vertical="center"/>
    </xf>
    <xf numFmtId="0" fontId="18" fillId="0" borderId="2" xfId="0" applyFont="1" applyBorder="1" applyAlignment="1">
      <alignment vertical="center"/>
    </xf>
    <xf numFmtId="0" fontId="3" fillId="0" borderId="64" xfId="0" applyFont="1" applyBorder="1" applyAlignment="1">
      <alignment horizontal="left"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 fontId="1" fillId="0" borderId="18" xfId="0" applyNumberFormat="1" applyFont="1" applyBorder="1" applyAlignment="1">
      <alignment horizontal="center" vertical="center"/>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1" fillId="0" borderId="17" xfId="0" applyFont="1" applyBorder="1"/>
    <xf numFmtId="0" fontId="1" fillId="0" borderId="71" xfId="0" applyFont="1" applyBorder="1"/>
    <xf numFmtId="0" fontId="0" fillId="0" borderId="4" xfId="0" applyBorder="1"/>
    <xf numFmtId="0" fontId="3" fillId="0" borderId="17" xfId="0" applyFont="1" applyBorder="1"/>
    <xf numFmtId="0" fontId="1" fillId="0" borderId="10" xfId="0" applyFont="1" applyBorder="1"/>
    <xf numFmtId="0" fontId="1" fillId="0" borderId="12" xfId="0" applyFont="1" applyBorder="1"/>
    <xf numFmtId="0" fontId="0" fillId="0" borderId="11" xfId="0" applyBorder="1"/>
    <xf numFmtId="0" fontId="1" fillId="0" borderId="72" xfId="0" applyFont="1" applyBorder="1"/>
    <xf numFmtId="1" fontId="1" fillId="0" borderId="13" xfId="0" applyNumberFormat="1" applyFont="1" applyBorder="1" applyAlignment="1">
      <alignment horizontal="center" vertical="center"/>
    </xf>
    <xf numFmtId="0" fontId="1" fillId="0" borderId="14" xfId="0" applyFont="1" applyBorder="1"/>
    <xf numFmtId="0" fontId="1" fillId="0" borderId="73" xfId="0" applyFont="1" applyBorder="1"/>
    <xf numFmtId="0" fontId="0" fillId="0" borderId="5" xfId="0" applyBorder="1"/>
    <xf numFmtId="0" fontId="2" fillId="0" borderId="68" xfId="0" applyFont="1" applyBorder="1" applyAlignment="1">
      <alignment wrapText="1"/>
    </xf>
    <xf numFmtId="0" fontId="2" fillId="0" borderId="17" xfId="0" applyFont="1" applyBorder="1" applyAlignment="1">
      <alignment wrapText="1"/>
    </xf>
    <xf numFmtId="0" fontId="18"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5" fillId="0" borderId="72" xfId="0" applyFont="1" applyBorder="1" applyAlignment="1" applyProtection="1">
      <alignment horizontal="center" vertical="center"/>
      <protection hidden="1"/>
    </xf>
    <xf numFmtId="0" fontId="5" fillId="0" borderId="71" xfId="0" applyFont="1" applyBorder="1" applyAlignment="1" applyProtection="1">
      <alignment horizontal="center" vertical="center"/>
      <protection hidden="1"/>
    </xf>
    <xf numFmtId="0" fontId="5" fillId="0" borderId="73" xfId="0" applyFont="1" applyBorder="1" applyAlignment="1" applyProtection="1">
      <alignment horizontal="center" vertical="center"/>
      <protection hidden="1"/>
    </xf>
    <xf numFmtId="3" fontId="1" fillId="0" borderId="31" xfId="0" applyNumberFormat="1" applyFont="1" applyBorder="1" applyAlignment="1" applyProtection="1">
      <alignment horizontal="center" vertical="center"/>
      <protection hidden="1"/>
    </xf>
    <xf numFmtId="164" fontId="1" fillId="0" borderId="19" xfId="0" applyNumberFormat="1" applyFont="1" applyBorder="1" applyAlignment="1" applyProtection="1">
      <alignment horizontal="center" vertical="center"/>
      <protection hidden="1"/>
    </xf>
    <xf numFmtId="164" fontId="1" fillId="0" borderId="13" xfId="0" applyNumberFormat="1" applyFont="1" applyBorder="1" applyAlignment="1" applyProtection="1">
      <alignment horizontal="center" vertical="center"/>
      <protection hidden="1"/>
    </xf>
    <xf numFmtId="3" fontId="1" fillId="0" borderId="14" xfId="0" applyNumberFormat="1" applyFont="1" applyBorder="1" applyAlignment="1" applyProtection="1">
      <alignment horizontal="center" vertical="center"/>
      <protection hidden="1"/>
    </xf>
    <xf numFmtId="3" fontId="4" fillId="0" borderId="37" xfId="0" applyNumberFormat="1" applyFont="1" applyBorder="1" applyAlignment="1" applyProtection="1">
      <alignment horizontal="center" vertical="center"/>
      <protection hidden="1"/>
    </xf>
    <xf numFmtId="3" fontId="4" fillId="0" borderId="26" xfId="0" applyNumberFormat="1" applyFont="1" applyBorder="1" applyAlignment="1" applyProtection="1">
      <alignment horizontal="center" vertical="center"/>
      <protection hidden="1"/>
    </xf>
    <xf numFmtId="3" fontId="4" fillId="0" borderId="43" xfId="0" applyNumberFormat="1" applyFont="1" applyBorder="1" applyAlignment="1" applyProtection="1">
      <alignment horizontal="center" vertical="center"/>
      <protection hidden="1"/>
    </xf>
    <xf numFmtId="0" fontId="10" fillId="3" borderId="13" xfId="0" applyFont="1" applyFill="1" applyBorder="1" applyAlignment="1" applyProtection="1">
      <alignment horizontal="center" vertical="center"/>
      <protection locked="0" hidden="1"/>
    </xf>
    <xf numFmtId="0" fontId="13" fillId="0" borderId="20" xfId="0" applyFont="1" applyFill="1" applyBorder="1"/>
    <xf numFmtId="0" fontId="0" fillId="2" borderId="22" xfId="0" applyFill="1" applyBorder="1"/>
    <xf numFmtId="0" fontId="13" fillId="0" borderId="47" xfId="0" applyFont="1" applyFill="1" applyBorder="1"/>
    <xf numFmtId="0" fontId="13" fillId="0" borderId="48" xfId="0" applyFont="1" applyFill="1" applyBorder="1"/>
    <xf numFmtId="0" fontId="13" fillId="0" borderId="22" xfId="0" applyFont="1" applyFill="1" applyBorder="1"/>
    <xf numFmtId="0" fontId="0" fillId="0" borderId="22" xfId="0" applyFill="1" applyBorder="1"/>
    <xf numFmtId="0" fontId="0" fillId="0" borderId="49" xfId="0" applyFill="1" applyBorder="1"/>
    <xf numFmtId="3" fontId="13" fillId="0" borderId="21" xfId="0" applyNumberFormat="1" applyFont="1" applyFill="1" applyBorder="1"/>
    <xf numFmtId="3" fontId="0" fillId="0" borderId="21" xfId="0" applyNumberFormat="1" applyFill="1" applyBorder="1"/>
    <xf numFmtId="0" fontId="24" fillId="0" borderId="22" xfId="0" applyFont="1" applyFill="1" applyBorder="1"/>
    <xf numFmtId="3" fontId="13" fillId="0" borderId="21" xfId="0" applyNumberFormat="1" applyFont="1" applyFill="1" applyBorder="1" applyAlignment="1">
      <alignment horizontal="right"/>
    </xf>
    <xf numFmtId="3" fontId="0" fillId="2" borderId="21" xfId="0" applyNumberFormat="1" applyFill="1" applyBorder="1"/>
    <xf numFmtId="0" fontId="13" fillId="2" borderId="20" xfId="0" applyFont="1" applyFill="1" applyBorder="1"/>
    <xf numFmtId="3" fontId="0" fillId="0" borderId="22" xfId="0" applyNumberFormat="1" applyFill="1" applyBorder="1"/>
    <xf numFmtId="0" fontId="13" fillId="2" borderId="47" xfId="0" applyFont="1" applyFill="1" applyBorder="1"/>
    <xf numFmtId="0" fontId="13" fillId="2" borderId="0" xfId="0" applyFont="1" applyFill="1"/>
    <xf numFmtId="0" fontId="0" fillId="0" borderId="20" xfId="0" applyFont="1" applyFill="1" applyBorder="1"/>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0"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0" fillId="2" borderId="33" xfId="0" applyFont="1" applyFill="1" applyBorder="1" applyAlignment="1" applyProtection="1">
      <alignment horizontal="center" vertical="center"/>
      <protection locked="0" hidden="1"/>
    </xf>
    <xf numFmtId="0" fontId="0" fillId="2" borderId="37" xfId="0" applyFill="1" applyBorder="1" applyAlignment="1">
      <alignment horizontal="center" vertical="center"/>
    </xf>
    <xf numFmtId="0" fontId="10" fillId="0" borderId="37" xfId="0" applyFont="1" applyBorder="1" applyAlignment="1" applyProtection="1">
      <alignment horizontal="center" vertical="center"/>
      <protection locked="0" hidden="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2"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11" fillId="0" borderId="0" xfId="0" applyFont="1" applyBorder="1" applyAlignment="1" applyProtection="1">
      <alignment horizontal="left"/>
      <protection locked="0" hidden="1"/>
    </xf>
    <xf numFmtId="0" fontId="13" fillId="0" borderId="41" xfId="0" applyFont="1" applyBorder="1" applyAlignment="1"/>
    <xf numFmtId="0" fontId="0" fillId="0" borderId="42" xfId="0" applyBorder="1" applyAlignment="1"/>
    <xf numFmtId="0" fontId="0" fillId="0" borderId="23" xfId="0" applyBorder="1" applyAlignment="1"/>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23" fillId="0" borderId="0" xfId="0" applyFont="1" applyAlignment="1">
      <alignment wrapText="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45" xfId="0" applyFont="1" applyBorder="1" applyAlignment="1" applyProtection="1">
      <alignment horizontal="left" vertical="center"/>
      <protection locked="0" hidden="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49" fontId="4" fillId="0" borderId="54"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0" fontId="4" fillId="0" borderId="59"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0" xfId="0" applyFont="1" applyBorder="1" applyAlignment="1">
      <alignment horizontal="center" vertical="center"/>
    </xf>
    <xf numFmtId="0" fontId="4" fillId="0" borderId="58"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1" fillId="0" borderId="71" xfId="0" applyFont="1" applyBorder="1" applyAlignment="1"/>
    <xf numFmtId="0" fontId="0" fillId="0" borderId="76" xfId="0" applyBorder="1" applyAlignment="1"/>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7" fillId="0" borderId="43" xfId="0" applyFont="1" applyBorder="1" applyAlignment="1">
      <alignment horizontal="center" vertical="center"/>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74" xfId="0" applyFont="1" applyBorder="1" applyAlignment="1">
      <alignment horizontal="left" vertical="center"/>
    </xf>
    <xf numFmtId="0" fontId="0" fillId="0" borderId="75" xfId="0" applyBorder="1" applyAlignment="1">
      <alignment horizontal="left" vertical="center"/>
    </xf>
    <xf numFmtId="0" fontId="1" fillId="0" borderId="70" xfId="0" applyFont="1" applyBorder="1" applyAlignment="1"/>
    <xf numFmtId="0" fontId="0" fillId="0" borderId="69" xfId="0" applyBorder="1" applyAlignment="1"/>
    <xf numFmtId="0" fontId="20" fillId="0" borderId="42" xfId="0" applyFont="1" applyBorder="1" applyAlignment="1">
      <alignment horizontal="center"/>
    </xf>
    <xf numFmtId="0" fontId="1" fillId="0" borderId="12" xfId="0" applyFont="1" applyBorder="1" applyAlignment="1"/>
    <xf numFmtId="0" fontId="0" fillId="0" borderId="77" xfId="0" applyBorder="1" applyAlignment="1"/>
    <xf numFmtId="0" fontId="1" fillId="0" borderId="73" xfId="0" applyFont="1" applyBorder="1" applyAlignment="1"/>
    <xf numFmtId="0" fontId="0" fillId="0" borderId="78" xfId="0" applyBorder="1" applyAlignment="1"/>
    <xf numFmtId="0" fontId="12" fillId="0" borderId="42" xfId="0" applyFont="1" applyBorder="1" applyAlignment="1">
      <alignment horizontal="center"/>
    </xf>
    <xf numFmtId="0" fontId="10" fillId="0" borderId="13" xfId="0" applyFont="1" applyFill="1" applyBorder="1" applyAlignment="1" applyProtection="1">
      <alignment horizontal="center" vertical="center"/>
      <protection locked="0" hidden="1"/>
    </xf>
    <xf numFmtId="164" fontId="10" fillId="2" borderId="5" xfId="0" applyNumberFormat="1" applyFont="1" applyFill="1" applyBorder="1" applyAlignment="1" applyProtection="1">
      <alignment horizontal="center" vertical="center"/>
      <protection hidden="1"/>
    </xf>
  </cellXfs>
  <cellStyles count="1">
    <cellStyle name="Normálna" xfId="0" builtinId="0"/>
  </cellStyles>
  <dxfs count="212">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enableFormatConditionsCalculation="0"/>
  <dimension ref="A1:I33"/>
  <sheetViews>
    <sheetView topLeftCell="A13" workbookViewId="0">
      <selection activeCell="H25" sqref="H25"/>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25" t="s">
        <v>142</v>
      </c>
      <c r="B1" s="66" t="s">
        <v>28</v>
      </c>
      <c r="C1" s="66" t="s">
        <v>29</v>
      </c>
      <c r="D1" s="66" t="s">
        <v>30</v>
      </c>
      <c r="E1" s="66" t="s">
        <v>31</v>
      </c>
      <c r="F1" s="66" t="s">
        <v>32</v>
      </c>
      <c r="G1" s="66" t="s">
        <v>33</v>
      </c>
      <c r="H1" s="66" t="s">
        <v>34</v>
      </c>
      <c r="I1" s="66" t="s">
        <v>35</v>
      </c>
    </row>
    <row r="2" spans="1:9" ht="13.5" thickBot="1" x14ac:dyDescent="0.25">
      <c r="A2" s="126"/>
      <c r="B2" s="67" t="s">
        <v>36</v>
      </c>
      <c r="C2" s="67" t="s">
        <v>36</v>
      </c>
      <c r="D2" s="67" t="s">
        <v>36</v>
      </c>
      <c r="E2" s="67" t="s">
        <v>36</v>
      </c>
      <c r="F2" s="67" t="s">
        <v>36</v>
      </c>
      <c r="G2" s="67" t="s">
        <v>36</v>
      </c>
      <c r="H2" s="67" t="s">
        <v>36</v>
      </c>
      <c r="I2" s="67" t="s">
        <v>36</v>
      </c>
    </row>
    <row r="3" spans="1:9" ht="17.25" customHeight="1" x14ac:dyDescent="0.2">
      <c r="A3" s="127" t="s">
        <v>132</v>
      </c>
      <c r="B3" s="110" t="s">
        <v>133</v>
      </c>
      <c r="C3" s="108" t="s">
        <v>134</v>
      </c>
      <c r="D3" s="108" t="s">
        <v>135</v>
      </c>
      <c r="E3" s="108" t="s">
        <v>136</v>
      </c>
      <c r="F3" s="108" t="s">
        <v>137</v>
      </c>
      <c r="G3" s="108" t="s">
        <v>138</v>
      </c>
      <c r="H3" s="108"/>
      <c r="I3" s="111"/>
    </row>
    <row r="4" spans="1:9" ht="17.25" customHeight="1" thickBot="1" x14ac:dyDescent="0.25">
      <c r="A4" s="128"/>
      <c r="B4" s="118">
        <v>907060456</v>
      </c>
      <c r="C4" s="112"/>
      <c r="D4" s="112"/>
      <c r="E4" s="112"/>
      <c r="F4" s="112"/>
      <c r="G4" s="112"/>
      <c r="H4" s="113"/>
      <c r="I4" s="114"/>
    </row>
    <row r="5" spans="1:9" ht="17.25" customHeight="1" x14ac:dyDescent="0.2">
      <c r="A5" s="127" t="s">
        <v>139</v>
      </c>
      <c r="B5" s="110" t="s">
        <v>108</v>
      </c>
      <c r="C5" s="108" t="s">
        <v>107</v>
      </c>
      <c r="D5" s="108" t="s">
        <v>140</v>
      </c>
      <c r="E5" s="108" t="s">
        <v>128</v>
      </c>
      <c r="F5" s="108" t="s">
        <v>125</v>
      </c>
      <c r="G5" s="108" t="s">
        <v>109</v>
      </c>
      <c r="H5" s="108"/>
      <c r="I5" s="111"/>
    </row>
    <row r="6" spans="1:9" ht="17.25" customHeight="1" thickBot="1" x14ac:dyDescent="0.25">
      <c r="A6" s="128"/>
      <c r="B6" s="115">
        <v>905437250</v>
      </c>
      <c r="C6" s="112"/>
      <c r="D6" s="112"/>
      <c r="E6" s="112"/>
      <c r="F6" s="112"/>
      <c r="G6" s="112"/>
      <c r="H6" s="112"/>
      <c r="I6" s="114"/>
    </row>
    <row r="7" spans="1:9" ht="17.25" customHeight="1" x14ac:dyDescent="0.2">
      <c r="A7" s="127" t="s">
        <v>141</v>
      </c>
      <c r="B7" s="110" t="s">
        <v>143</v>
      </c>
      <c r="C7" s="108" t="s">
        <v>144</v>
      </c>
      <c r="D7" s="108" t="s">
        <v>145</v>
      </c>
      <c r="E7" s="108" t="s">
        <v>146</v>
      </c>
      <c r="F7" s="108" t="s">
        <v>147</v>
      </c>
      <c r="G7" s="108" t="s">
        <v>148</v>
      </c>
      <c r="H7" s="108" t="s">
        <v>130</v>
      </c>
      <c r="I7" s="111" t="s">
        <v>149</v>
      </c>
    </row>
    <row r="8" spans="1:9" ht="17.25" customHeight="1" thickBot="1" x14ac:dyDescent="0.25">
      <c r="A8" s="128"/>
      <c r="B8" s="116">
        <v>903274266</v>
      </c>
      <c r="C8" s="113"/>
      <c r="D8" s="113"/>
      <c r="E8" s="113"/>
      <c r="F8" s="113"/>
      <c r="G8" s="113"/>
      <c r="H8" s="113"/>
      <c r="I8" s="114"/>
    </row>
    <row r="9" spans="1:9" ht="17.25" customHeight="1" x14ac:dyDescent="0.2">
      <c r="A9" s="127" t="s">
        <v>150</v>
      </c>
      <c r="B9" s="110" t="s">
        <v>153</v>
      </c>
      <c r="C9" s="108" t="s">
        <v>92</v>
      </c>
      <c r="D9" s="108" t="s">
        <v>93</v>
      </c>
      <c r="E9" s="108" t="s">
        <v>91</v>
      </c>
      <c r="F9" s="108" t="s">
        <v>95</v>
      </c>
      <c r="G9" s="108" t="s">
        <v>94</v>
      </c>
      <c r="H9" s="108" t="s">
        <v>152</v>
      </c>
      <c r="I9" s="111"/>
    </row>
    <row r="10" spans="1:9" ht="17.25" customHeight="1" thickBot="1" x14ac:dyDescent="0.25">
      <c r="A10" s="128"/>
      <c r="B10" s="119" t="s">
        <v>151</v>
      </c>
      <c r="C10" s="121">
        <v>905313321</v>
      </c>
      <c r="D10" s="113"/>
      <c r="E10" s="113"/>
      <c r="F10" s="113"/>
      <c r="G10" s="113"/>
      <c r="H10" s="113"/>
      <c r="I10" s="114"/>
    </row>
    <row r="11" spans="1:9" ht="17.25" customHeight="1" x14ac:dyDescent="0.2">
      <c r="A11" s="127" t="s">
        <v>154</v>
      </c>
      <c r="B11" s="110" t="s">
        <v>86</v>
      </c>
      <c r="C11" s="108" t="s">
        <v>87</v>
      </c>
      <c r="D11" s="108" t="s">
        <v>90</v>
      </c>
      <c r="E11" s="108" t="s">
        <v>126</v>
      </c>
      <c r="F11" s="108" t="s">
        <v>155</v>
      </c>
      <c r="G11" s="108" t="s">
        <v>89</v>
      </c>
      <c r="H11" s="108" t="s">
        <v>88</v>
      </c>
      <c r="I11" s="111"/>
    </row>
    <row r="12" spans="1:9" ht="17.25" customHeight="1" thickBot="1" x14ac:dyDescent="0.25">
      <c r="A12" s="128"/>
      <c r="B12" s="116">
        <v>915524442</v>
      </c>
      <c r="C12" s="113"/>
      <c r="D12" s="113"/>
      <c r="E12" s="113"/>
      <c r="F12" s="113"/>
      <c r="G12" s="113"/>
      <c r="H12" s="113"/>
      <c r="I12" s="114"/>
    </row>
    <row r="13" spans="1:9" ht="17.25" customHeight="1" x14ac:dyDescent="0.2">
      <c r="A13" s="127" t="s">
        <v>156</v>
      </c>
      <c r="B13" s="110" t="s">
        <v>101</v>
      </c>
      <c r="C13" s="108" t="s">
        <v>102</v>
      </c>
      <c r="D13" s="108" t="s">
        <v>103</v>
      </c>
      <c r="E13" s="108" t="s">
        <v>104</v>
      </c>
      <c r="F13" s="108" t="s">
        <v>105</v>
      </c>
      <c r="G13" s="108" t="s">
        <v>157</v>
      </c>
      <c r="H13" s="108" t="s">
        <v>106</v>
      </c>
      <c r="I13" s="111" t="s">
        <v>158</v>
      </c>
    </row>
    <row r="14" spans="1:9" ht="17.25" customHeight="1" thickBot="1" x14ac:dyDescent="0.25">
      <c r="A14" s="128"/>
      <c r="B14" s="116">
        <v>904427486</v>
      </c>
      <c r="C14" s="113"/>
      <c r="D14" s="113"/>
      <c r="E14" s="113"/>
      <c r="F14" s="113"/>
      <c r="G14" s="113"/>
      <c r="H14" s="113"/>
      <c r="I14" s="114"/>
    </row>
    <row r="15" spans="1:9" ht="17.25" customHeight="1" x14ac:dyDescent="0.2">
      <c r="A15" s="127" t="s">
        <v>159</v>
      </c>
      <c r="B15" s="110" t="s">
        <v>110</v>
      </c>
      <c r="C15" s="108" t="s">
        <v>111</v>
      </c>
      <c r="D15" s="108" t="s">
        <v>112</v>
      </c>
      <c r="E15" s="108" t="s">
        <v>113</v>
      </c>
      <c r="F15" s="108" t="s">
        <v>114</v>
      </c>
      <c r="G15" s="108"/>
      <c r="H15" s="108"/>
      <c r="I15" s="111"/>
    </row>
    <row r="16" spans="1:9" ht="17.25" customHeight="1" thickBot="1" x14ac:dyDescent="0.25">
      <c r="A16" s="128"/>
      <c r="B16" s="116">
        <v>903404655</v>
      </c>
      <c r="C16" s="113"/>
      <c r="D16" s="113"/>
      <c r="E16" s="113"/>
      <c r="F16" s="113"/>
      <c r="G16" s="113"/>
      <c r="H16" s="113"/>
      <c r="I16" s="114"/>
    </row>
    <row r="17" spans="1:9" ht="17.25" customHeight="1" x14ac:dyDescent="0.2">
      <c r="A17" s="127" t="s">
        <v>119</v>
      </c>
      <c r="B17" s="110" t="s">
        <v>120</v>
      </c>
      <c r="C17" s="108" t="s">
        <v>121</v>
      </c>
      <c r="D17" s="108" t="s">
        <v>122</v>
      </c>
      <c r="E17" s="108" t="s">
        <v>123</v>
      </c>
      <c r="F17" s="108" t="s">
        <v>124</v>
      </c>
      <c r="G17" s="108" t="s">
        <v>160</v>
      </c>
      <c r="H17" s="108" t="s">
        <v>161</v>
      </c>
      <c r="I17" s="111"/>
    </row>
    <row r="18" spans="1:9" ht="17.25" customHeight="1" thickBot="1" x14ac:dyDescent="0.25">
      <c r="A18" s="128"/>
      <c r="B18" s="116">
        <v>905945559</v>
      </c>
      <c r="C18" s="113"/>
      <c r="D18" s="113"/>
      <c r="E18" s="113"/>
      <c r="F18" s="113"/>
      <c r="G18" s="113"/>
      <c r="H18" s="113"/>
      <c r="I18" s="114"/>
    </row>
    <row r="19" spans="1:9" ht="17.25" customHeight="1" x14ac:dyDescent="0.2">
      <c r="A19" s="127" t="s">
        <v>162</v>
      </c>
      <c r="B19" s="110" t="s">
        <v>131</v>
      </c>
      <c r="C19" s="108" t="s">
        <v>164</v>
      </c>
      <c r="D19" s="108" t="s">
        <v>184</v>
      </c>
      <c r="E19" s="108" t="s">
        <v>165</v>
      </c>
      <c r="F19" s="108" t="s">
        <v>166</v>
      </c>
      <c r="G19" s="108" t="s">
        <v>167</v>
      </c>
      <c r="H19" s="108" t="s">
        <v>168</v>
      </c>
      <c r="I19" s="110" t="s">
        <v>163</v>
      </c>
    </row>
    <row r="20" spans="1:9" ht="17.25" customHeight="1" thickBot="1" x14ac:dyDescent="0.25">
      <c r="A20" s="128"/>
      <c r="B20" s="116"/>
      <c r="C20" s="113"/>
      <c r="D20" s="113"/>
      <c r="E20" s="113"/>
      <c r="F20" s="113"/>
      <c r="G20" s="113"/>
      <c r="H20" s="113"/>
      <c r="I20" s="116">
        <v>903862934</v>
      </c>
    </row>
    <row r="21" spans="1:9" ht="17.25" customHeight="1" x14ac:dyDescent="0.2">
      <c r="A21" s="127" t="s">
        <v>169</v>
      </c>
      <c r="B21" s="122" t="s">
        <v>172</v>
      </c>
      <c r="C21" s="108" t="s">
        <v>97</v>
      </c>
      <c r="D21" s="108" t="s">
        <v>96</v>
      </c>
      <c r="E21" s="108" t="s">
        <v>99</v>
      </c>
      <c r="F21" s="108" t="s">
        <v>170</v>
      </c>
      <c r="G21" s="108" t="s">
        <v>171</v>
      </c>
      <c r="H21" s="108" t="s">
        <v>98</v>
      </c>
      <c r="I21" s="111" t="s">
        <v>100</v>
      </c>
    </row>
    <row r="22" spans="1:9" ht="17.25" customHeight="1" thickBot="1" x14ac:dyDescent="0.25">
      <c r="A22" s="128"/>
      <c r="B22" s="116">
        <v>908049195</v>
      </c>
      <c r="C22" s="113"/>
      <c r="D22" s="113"/>
      <c r="E22" s="113"/>
      <c r="F22" s="113"/>
      <c r="G22" s="117"/>
      <c r="H22" s="113"/>
      <c r="I22" s="114"/>
    </row>
    <row r="23" spans="1:9" ht="17.25" customHeight="1" x14ac:dyDescent="0.2">
      <c r="A23" s="127" t="s">
        <v>173</v>
      </c>
      <c r="B23" s="110" t="s">
        <v>116</v>
      </c>
      <c r="C23" s="108" t="s">
        <v>129</v>
      </c>
      <c r="D23" s="108" t="s">
        <v>174</v>
      </c>
      <c r="E23" s="108" t="s">
        <v>118</v>
      </c>
      <c r="F23" s="108" t="s">
        <v>175</v>
      </c>
      <c r="G23" s="108" t="s">
        <v>183</v>
      </c>
      <c r="H23" s="108" t="s">
        <v>117</v>
      </c>
      <c r="I23" s="111"/>
    </row>
    <row r="24" spans="1:9" ht="17.25" customHeight="1" thickBot="1" x14ac:dyDescent="0.25">
      <c r="A24" s="128"/>
      <c r="B24" s="116">
        <v>903804127</v>
      </c>
      <c r="C24" s="113"/>
      <c r="D24" s="113"/>
      <c r="E24" s="113"/>
      <c r="F24" s="113"/>
      <c r="G24" s="109" t="s">
        <v>176</v>
      </c>
      <c r="H24" s="113"/>
      <c r="I24" s="114"/>
    </row>
    <row r="25" spans="1:9" ht="17.25" customHeight="1" x14ac:dyDescent="0.2">
      <c r="A25" s="127" t="s">
        <v>177</v>
      </c>
      <c r="B25" s="120" t="s">
        <v>178</v>
      </c>
      <c r="C25" s="108" t="s">
        <v>179</v>
      </c>
      <c r="D25" s="108" t="s">
        <v>180</v>
      </c>
      <c r="E25" s="108" t="s">
        <v>115</v>
      </c>
      <c r="F25" s="108" t="s">
        <v>181</v>
      </c>
      <c r="G25" s="124" t="s">
        <v>191</v>
      </c>
      <c r="H25" s="124" t="s">
        <v>192</v>
      </c>
      <c r="I25" s="111"/>
    </row>
    <row r="26" spans="1:9" ht="17.25" customHeight="1" thickBot="1" x14ac:dyDescent="0.25">
      <c r="A26" s="128"/>
      <c r="B26" s="115">
        <v>905777077</v>
      </c>
      <c r="C26" s="113"/>
      <c r="D26" s="113"/>
      <c r="E26" s="109" t="s">
        <v>182</v>
      </c>
      <c r="F26" s="109" t="s">
        <v>182</v>
      </c>
      <c r="G26" s="113"/>
      <c r="H26" s="113"/>
      <c r="I26" s="114"/>
    </row>
    <row r="30" spans="1:9" x14ac:dyDescent="0.2">
      <c r="A30" s="21" t="s">
        <v>37</v>
      </c>
      <c r="B30" s="21" t="s">
        <v>38</v>
      </c>
      <c r="C30" s="21" t="s">
        <v>41</v>
      </c>
    </row>
    <row r="31" spans="1:9" x14ac:dyDescent="0.2">
      <c r="B31" s="123" t="s">
        <v>39</v>
      </c>
      <c r="C31" s="123" t="s">
        <v>42</v>
      </c>
    </row>
    <row r="32" spans="1:9" x14ac:dyDescent="0.2">
      <c r="B32" s="21" t="s">
        <v>40</v>
      </c>
      <c r="C32" s="21" t="s">
        <v>43</v>
      </c>
    </row>
    <row r="33" spans="3:3" x14ac:dyDescent="0.2">
      <c r="C33" s="21" t="s">
        <v>44</v>
      </c>
    </row>
  </sheetData>
  <mergeCells count="13">
    <mergeCell ref="A23:A24"/>
    <mergeCell ref="A25:A26"/>
    <mergeCell ref="A3:A4"/>
    <mergeCell ref="A5:A6"/>
    <mergeCell ref="A7:A8"/>
    <mergeCell ref="A9:A10"/>
    <mergeCell ref="A11:A12"/>
    <mergeCell ref="A13:A14"/>
    <mergeCell ref="A1:A2"/>
    <mergeCell ref="A15:A16"/>
    <mergeCell ref="A17:A18"/>
    <mergeCell ref="A19:A20"/>
    <mergeCell ref="A21:A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B1" workbookViewId="0">
      <selection activeCell="E2" sqref="E2:G2"/>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0"/>
      <c r="B1" s="210" t="s">
        <v>73</v>
      </c>
      <c r="C1" s="210"/>
      <c r="D1" s="210"/>
      <c r="E1" s="210"/>
      <c r="F1" s="210"/>
      <c r="G1" s="211"/>
      <c r="H1" s="94"/>
      <c r="J1" s="70"/>
      <c r="K1" s="210" t="s">
        <v>72</v>
      </c>
      <c r="L1" s="210"/>
      <c r="M1" s="210"/>
      <c r="N1" s="210"/>
      <c r="O1" s="210"/>
      <c r="P1" s="211"/>
      <c r="Q1" s="94"/>
      <c r="S1" s="70"/>
      <c r="T1" s="210" t="s">
        <v>74</v>
      </c>
      <c r="U1" s="210"/>
      <c r="V1" s="210"/>
      <c r="W1" s="210"/>
      <c r="X1" s="210"/>
      <c r="Y1" s="211"/>
      <c r="Z1" s="94"/>
      <c r="AB1" s="70"/>
      <c r="AC1" s="210" t="s">
        <v>75</v>
      </c>
      <c r="AD1" s="210"/>
      <c r="AE1" s="210"/>
      <c r="AF1" s="210"/>
      <c r="AG1" s="210"/>
      <c r="AH1" s="211"/>
      <c r="AI1" s="94"/>
    </row>
    <row r="2" spans="1:35" ht="44.25" customHeight="1" thickBot="1" x14ac:dyDescent="0.25">
      <c r="A2" s="71"/>
      <c r="B2" s="212" t="str">
        <f xml:space="preserve">   '12 družstiev Pretek č. 3'!$C$1</f>
        <v xml:space="preserve"> Miesto preteku: </v>
      </c>
      <c r="C2" s="212"/>
      <c r="D2" s="212"/>
      <c r="E2" s="213" t="str">
        <f>'12 družstiev Pretek č. 3'!$J$1</f>
        <v xml:space="preserve">Dátum :  </v>
      </c>
      <c r="F2" s="213"/>
      <c r="G2" s="214"/>
      <c r="H2" s="95"/>
      <c r="J2" s="71"/>
      <c r="K2" s="212" t="str">
        <f xml:space="preserve">   '12 družstiev Pretek č. 3'!$C$1</f>
        <v xml:space="preserve"> Miesto preteku: </v>
      </c>
      <c r="L2" s="212"/>
      <c r="M2" s="212"/>
      <c r="N2" s="213" t="str">
        <f>'12 družstiev Pretek č. 3'!$J$1</f>
        <v xml:space="preserve">Dátum :  </v>
      </c>
      <c r="O2" s="213"/>
      <c r="P2" s="214"/>
      <c r="Q2" s="95"/>
      <c r="S2" s="71"/>
      <c r="T2" s="212" t="str">
        <f xml:space="preserve">   '12 družstiev Pretek č. 3'!$C$1</f>
        <v xml:space="preserve"> Miesto preteku: </v>
      </c>
      <c r="U2" s="212"/>
      <c r="V2" s="212"/>
      <c r="W2" s="213" t="str">
        <f>'12 družstiev Pretek č. 3'!$J$1</f>
        <v xml:space="preserve">Dátum :  </v>
      </c>
      <c r="X2" s="213"/>
      <c r="Y2" s="214"/>
      <c r="Z2" s="95"/>
      <c r="AB2" s="71"/>
      <c r="AC2" s="212" t="str">
        <f xml:space="preserve">   '12 družstiev Pretek č. 3'!$C$1</f>
        <v xml:space="preserve"> Miesto preteku: </v>
      </c>
      <c r="AD2" s="212"/>
      <c r="AE2" s="212"/>
      <c r="AF2" s="213" t="str">
        <f>'12 družstiev Pretek č. 3'!$J$1</f>
        <v xml:space="preserve">Dátum :  </v>
      </c>
      <c r="AG2" s="213"/>
      <c r="AH2" s="214"/>
      <c r="AI2" s="95"/>
    </row>
    <row r="3" spans="1:35" ht="18.75" customHeight="1" thickBot="1" x14ac:dyDescent="0.25">
      <c r="A3" s="72" t="s">
        <v>53</v>
      </c>
      <c r="B3" s="215" t="s">
        <v>60</v>
      </c>
      <c r="C3" s="216"/>
      <c r="D3" s="74" t="s">
        <v>54</v>
      </c>
      <c r="E3" s="73" t="s">
        <v>55</v>
      </c>
      <c r="F3" s="73" t="s">
        <v>56</v>
      </c>
      <c r="G3" s="75" t="s">
        <v>57</v>
      </c>
      <c r="H3" s="96"/>
      <c r="J3" s="72" t="s">
        <v>53</v>
      </c>
      <c r="K3" s="215" t="s">
        <v>60</v>
      </c>
      <c r="L3" s="216"/>
      <c r="M3" s="74" t="s">
        <v>54</v>
      </c>
      <c r="N3" s="73" t="s">
        <v>55</v>
      </c>
      <c r="O3" s="73" t="s">
        <v>56</v>
      </c>
      <c r="P3" s="75" t="s">
        <v>57</v>
      </c>
      <c r="Q3" s="96"/>
      <c r="S3" s="72" t="s">
        <v>53</v>
      </c>
      <c r="T3" s="215" t="s">
        <v>60</v>
      </c>
      <c r="U3" s="216"/>
      <c r="V3" s="74" t="s">
        <v>54</v>
      </c>
      <c r="W3" s="73" t="s">
        <v>55</v>
      </c>
      <c r="X3" s="73" t="s">
        <v>56</v>
      </c>
      <c r="Y3" s="75" t="s">
        <v>57</v>
      </c>
      <c r="Z3" s="96"/>
      <c r="AB3" s="72" t="s">
        <v>53</v>
      </c>
      <c r="AC3" s="215" t="s">
        <v>60</v>
      </c>
      <c r="AD3" s="216"/>
      <c r="AE3" s="74" t="s">
        <v>54</v>
      </c>
      <c r="AF3" s="73" t="s">
        <v>55</v>
      </c>
      <c r="AG3" s="73" t="s">
        <v>56</v>
      </c>
      <c r="AH3" s="75" t="s">
        <v>57</v>
      </c>
      <c r="AI3" s="96"/>
    </row>
    <row r="4" spans="1:35" ht="31.5" customHeight="1" thickTop="1" x14ac:dyDescent="0.3">
      <c r="A4" s="76">
        <v>1</v>
      </c>
      <c r="B4" s="217" t="e">
        <f t="shared" ref="B4:B15" si="0">E28</f>
        <v>#N/A</v>
      </c>
      <c r="C4" s="218"/>
      <c r="D4" s="92" t="e">
        <f t="shared" ref="D4:D15" si="1">F28</f>
        <v>#N/A</v>
      </c>
      <c r="E4" s="77"/>
      <c r="F4" s="77"/>
      <c r="G4" s="78"/>
      <c r="H4" s="8"/>
      <c r="J4" s="76">
        <v>1</v>
      </c>
      <c r="K4" s="217" t="e">
        <f t="shared" ref="K4:K15" si="2">N28</f>
        <v>#N/A</v>
      </c>
      <c r="L4" s="218"/>
      <c r="M4" s="92" t="e">
        <f t="shared" ref="M4:M15" si="3">O28</f>
        <v>#N/A</v>
      </c>
      <c r="N4" s="77"/>
      <c r="O4" s="77"/>
      <c r="P4" s="78"/>
      <c r="Q4" s="8"/>
      <c r="S4" s="76">
        <v>1</v>
      </c>
      <c r="T4" s="217" t="e">
        <f t="shared" ref="T4:T15" si="4">W28</f>
        <v>#N/A</v>
      </c>
      <c r="U4" s="218"/>
      <c r="V4" s="92" t="e">
        <f t="shared" ref="V4:V15" si="5">X28</f>
        <v>#N/A</v>
      </c>
      <c r="W4" s="77"/>
      <c r="X4" s="77"/>
      <c r="Y4" s="78"/>
      <c r="Z4" s="8"/>
      <c r="AB4" s="76">
        <v>1</v>
      </c>
      <c r="AC4" s="217" t="e">
        <f t="shared" ref="AC4:AC15" si="6">AF28</f>
        <v>#N/A</v>
      </c>
      <c r="AD4" s="218"/>
      <c r="AE4" s="92" t="e">
        <f t="shared" ref="AE4:AE15" si="7">AG28</f>
        <v>#N/A</v>
      </c>
      <c r="AF4" s="77"/>
      <c r="AG4" s="77"/>
      <c r="AH4" s="78"/>
      <c r="AI4" s="8"/>
    </row>
    <row r="5" spans="1:35" ht="31.5" customHeight="1" x14ac:dyDescent="0.3">
      <c r="A5" s="79">
        <v>2</v>
      </c>
      <c r="B5" s="208" t="e">
        <f t="shared" si="0"/>
        <v>#N/A</v>
      </c>
      <c r="C5" s="209"/>
      <c r="D5" s="93" t="e">
        <f t="shared" si="1"/>
        <v>#N/A</v>
      </c>
      <c r="E5" s="80"/>
      <c r="F5" s="80"/>
      <c r="G5" s="82"/>
      <c r="H5" s="8"/>
      <c r="J5" s="79">
        <v>2</v>
      </c>
      <c r="K5" s="208" t="e">
        <f t="shared" si="2"/>
        <v>#N/A</v>
      </c>
      <c r="L5" s="209"/>
      <c r="M5" s="93" t="e">
        <f t="shared" si="3"/>
        <v>#N/A</v>
      </c>
      <c r="N5" s="80"/>
      <c r="O5" s="80"/>
      <c r="P5" s="82"/>
      <c r="Q5" s="8"/>
      <c r="S5" s="79">
        <v>2</v>
      </c>
      <c r="T5" s="208" t="e">
        <f t="shared" si="4"/>
        <v>#N/A</v>
      </c>
      <c r="U5" s="209"/>
      <c r="V5" s="93" t="e">
        <f t="shared" si="5"/>
        <v>#N/A</v>
      </c>
      <c r="W5" s="80"/>
      <c r="X5" s="80"/>
      <c r="Y5" s="82"/>
      <c r="Z5" s="8"/>
      <c r="AB5" s="79">
        <v>2</v>
      </c>
      <c r="AC5" s="208" t="e">
        <f t="shared" si="6"/>
        <v>#N/A</v>
      </c>
      <c r="AD5" s="209"/>
      <c r="AE5" s="93" t="e">
        <f t="shared" si="7"/>
        <v>#N/A</v>
      </c>
      <c r="AF5" s="80"/>
      <c r="AG5" s="80"/>
      <c r="AH5" s="82"/>
      <c r="AI5" s="8"/>
    </row>
    <row r="6" spans="1:35" ht="31.5" customHeight="1" x14ac:dyDescent="0.3">
      <c r="A6" s="79">
        <v>3</v>
      </c>
      <c r="B6" s="208" t="e">
        <f t="shared" si="0"/>
        <v>#N/A</v>
      </c>
      <c r="C6" s="209"/>
      <c r="D6" s="93" t="e">
        <f t="shared" si="1"/>
        <v>#N/A</v>
      </c>
      <c r="E6" s="80"/>
      <c r="F6" s="80"/>
      <c r="G6" s="82"/>
      <c r="H6" s="8"/>
      <c r="J6" s="79">
        <v>3</v>
      </c>
      <c r="K6" s="208" t="e">
        <f t="shared" si="2"/>
        <v>#N/A</v>
      </c>
      <c r="L6" s="209"/>
      <c r="M6" s="93" t="e">
        <f t="shared" si="3"/>
        <v>#N/A</v>
      </c>
      <c r="N6" s="80"/>
      <c r="O6" s="80"/>
      <c r="P6" s="82"/>
      <c r="Q6" s="8"/>
      <c r="S6" s="79">
        <v>3</v>
      </c>
      <c r="T6" s="208" t="e">
        <f t="shared" si="4"/>
        <v>#N/A</v>
      </c>
      <c r="U6" s="209"/>
      <c r="V6" s="93" t="e">
        <f t="shared" si="5"/>
        <v>#N/A</v>
      </c>
      <c r="W6" s="80"/>
      <c r="X6" s="80"/>
      <c r="Y6" s="82"/>
      <c r="Z6" s="8"/>
      <c r="AB6" s="79">
        <v>3</v>
      </c>
      <c r="AC6" s="208" t="e">
        <f t="shared" si="6"/>
        <v>#N/A</v>
      </c>
      <c r="AD6" s="209"/>
      <c r="AE6" s="93" t="e">
        <f t="shared" si="7"/>
        <v>#N/A</v>
      </c>
      <c r="AF6" s="80"/>
      <c r="AG6" s="80"/>
      <c r="AH6" s="82"/>
      <c r="AI6" s="8"/>
    </row>
    <row r="7" spans="1:35" ht="31.5" customHeight="1" x14ac:dyDescent="0.3">
      <c r="A7" s="79">
        <v>4</v>
      </c>
      <c r="B7" s="208" t="e">
        <f t="shared" si="0"/>
        <v>#N/A</v>
      </c>
      <c r="C7" s="209"/>
      <c r="D7" s="93" t="e">
        <f t="shared" si="1"/>
        <v>#N/A</v>
      </c>
      <c r="E7" s="80"/>
      <c r="F7" s="80"/>
      <c r="G7" s="82"/>
      <c r="H7" s="8"/>
      <c r="J7" s="79">
        <v>4</v>
      </c>
      <c r="K7" s="208" t="e">
        <f t="shared" si="2"/>
        <v>#N/A</v>
      </c>
      <c r="L7" s="209"/>
      <c r="M7" s="93" t="e">
        <f t="shared" si="3"/>
        <v>#N/A</v>
      </c>
      <c r="N7" s="80"/>
      <c r="O7" s="80"/>
      <c r="P7" s="82"/>
      <c r="Q7" s="8"/>
      <c r="S7" s="79">
        <v>4</v>
      </c>
      <c r="T7" s="208" t="e">
        <f t="shared" si="4"/>
        <v>#N/A</v>
      </c>
      <c r="U7" s="209"/>
      <c r="V7" s="93" t="e">
        <f t="shared" si="5"/>
        <v>#N/A</v>
      </c>
      <c r="W7" s="80"/>
      <c r="X7" s="80"/>
      <c r="Y7" s="82"/>
      <c r="Z7" s="8"/>
      <c r="AB7" s="79">
        <v>4</v>
      </c>
      <c r="AC7" s="208" t="e">
        <f t="shared" si="6"/>
        <v>#N/A</v>
      </c>
      <c r="AD7" s="209"/>
      <c r="AE7" s="93" t="e">
        <f t="shared" si="7"/>
        <v>#N/A</v>
      </c>
      <c r="AF7" s="80"/>
      <c r="AG7" s="80"/>
      <c r="AH7" s="82"/>
      <c r="AI7" s="8"/>
    </row>
    <row r="8" spans="1:35" ht="31.5" customHeight="1" x14ac:dyDescent="0.3">
      <c r="A8" s="79">
        <v>5</v>
      </c>
      <c r="B8" s="208" t="e">
        <f t="shared" si="0"/>
        <v>#N/A</v>
      </c>
      <c r="C8" s="209"/>
      <c r="D8" s="93" t="e">
        <f t="shared" si="1"/>
        <v>#N/A</v>
      </c>
      <c r="E8" s="80"/>
      <c r="F8" s="80"/>
      <c r="G8" s="82"/>
      <c r="H8" s="8"/>
      <c r="J8" s="79">
        <v>5</v>
      </c>
      <c r="K8" s="208" t="e">
        <f t="shared" si="2"/>
        <v>#N/A</v>
      </c>
      <c r="L8" s="209"/>
      <c r="M8" s="93" t="e">
        <f t="shared" si="3"/>
        <v>#N/A</v>
      </c>
      <c r="N8" s="80"/>
      <c r="O8" s="80"/>
      <c r="P8" s="82"/>
      <c r="Q8" s="8"/>
      <c r="S8" s="79">
        <v>5</v>
      </c>
      <c r="T8" s="208" t="e">
        <f t="shared" si="4"/>
        <v>#N/A</v>
      </c>
      <c r="U8" s="209"/>
      <c r="V8" s="93" t="e">
        <f t="shared" si="5"/>
        <v>#N/A</v>
      </c>
      <c r="W8" s="80"/>
      <c r="X8" s="80"/>
      <c r="Y8" s="82"/>
      <c r="Z8" s="8"/>
      <c r="AB8" s="79">
        <v>5</v>
      </c>
      <c r="AC8" s="208" t="e">
        <f t="shared" si="6"/>
        <v>#N/A</v>
      </c>
      <c r="AD8" s="209"/>
      <c r="AE8" s="93" t="e">
        <f t="shared" si="7"/>
        <v>#N/A</v>
      </c>
      <c r="AF8" s="80"/>
      <c r="AG8" s="80"/>
      <c r="AH8" s="82"/>
      <c r="AI8" s="8"/>
    </row>
    <row r="9" spans="1:35" ht="31.5" customHeight="1" x14ac:dyDescent="0.3">
      <c r="A9" s="79">
        <v>6</v>
      </c>
      <c r="B9" s="208" t="e">
        <f t="shared" si="0"/>
        <v>#N/A</v>
      </c>
      <c r="C9" s="209"/>
      <c r="D9" s="93" t="e">
        <f t="shared" si="1"/>
        <v>#N/A</v>
      </c>
      <c r="E9" s="80"/>
      <c r="F9" s="83"/>
      <c r="G9" s="82"/>
      <c r="H9" s="8"/>
      <c r="J9" s="79">
        <v>6</v>
      </c>
      <c r="K9" s="208" t="e">
        <f t="shared" si="2"/>
        <v>#N/A</v>
      </c>
      <c r="L9" s="209"/>
      <c r="M9" s="93" t="e">
        <f t="shared" si="3"/>
        <v>#N/A</v>
      </c>
      <c r="N9" s="80"/>
      <c r="O9" s="83"/>
      <c r="P9" s="82"/>
      <c r="Q9" s="8"/>
      <c r="S9" s="79">
        <v>6</v>
      </c>
      <c r="T9" s="208" t="e">
        <f t="shared" si="4"/>
        <v>#N/A</v>
      </c>
      <c r="U9" s="209"/>
      <c r="V9" s="93" t="e">
        <f t="shared" si="5"/>
        <v>#N/A</v>
      </c>
      <c r="W9" s="80"/>
      <c r="X9" s="83"/>
      <c r="Y9" s="82"/>
      <c r="Z9" s="8"/>
      <c r="AB9" s="79">
        <v>6</v>
      </c>
      <c r="AC9" s="208" t="e">
        <f t="shared" si="6"/>
        <v>#N/A</v>
      </c>
      <c r="AD9" s="209"/>
      <c r="AE9" s="93" t="e">
        <f t="shared" si="7"/>
        <v>#N/A</v>
      </c>
      <c r="AF9" s="80"/>
      <c r="AG9" s="83"/>
      <c r="AH9" s="82"/>
      <c r="AI9" s="8"/>
    </row>
    <row r="10" spans="1:35" ht="31.5" customHeight="1" x14ac:dyDescent="0.3">
      <c r="A10" s="79">
        <v>7</v>
      </c>
      <c r="B10" s="208" t="e">
        <f t="shared" si="0"/>
        <v>#N/A</v>
      </c>
      <c r="C10" s="209"/>
      <c r="D10" s="93" t="e">
        <f t="shared" si="1"/>
        <v>#N/A</v>
      </c>
      <c r="E10" s="80"/>
      <c r="F10" s="80"/>
      <c r="G10" s="82"/>
      <c r="H10" s="8"/>
      <c r="J10" s="79">
        <v>7</v>
      </c>
      <c r="K10" s="208" t="e">
        <f t="shared" si="2"/>
        <v>#N/A</v>
      </c>
      <c r="L10" s="209"/>
      <c r="M10" s="93" t="e">
        <f t="shared" si="3"/>
        <v>#N/A</v>
      </c>
      <c r="N10" s="80"/>
      <c r="O10" s="80"/>
      <c r="P10" s="82"/>
      <c r="Q10" s="8"/>
      <c r="S10" s="79">
        <v>7</v>
      </c>
      <c r="T10" s="208" t="e">
        <f t="shared" si="4"/>
        <v>#N/A</v>
      </c>
      <c r="U10" s="209"/>
      <c r="V10" s="93" t="e">
        <f t="shared" si="5"/>
        <v>#N/A</v>
      </c>
      <c r="W10" s="80"/>
      <c r="X10" s="80"/>
      <c r="Y10" s="82"/>
      <c r="Z10" s="8"/>
      <c r="AB10" s="79">
        <v>7</v>
      </c>
      <c r="AC10" s="208" t="e">
        <f t="shared" si="6"/>
        <v>#N/A</v>
      </c>
      <c r="AD10" s="209"/>
      <c r="AE10" s="93" t="e">
        <f t="shared" si="7"/>
        <v>#N/A</v>
      </c>
      <c r="AF10" s="80"/>
      <c r="AG10" s="80"/>
      <c r="AH10" s="82"/>
      <c r="AI10" s="8"/>
    </row>
    <row r="11" spans="1:35" ht="31.5" customHeight="1" x14ac:dyDescent="0.3">
      <c r="A11" s="79">
        <v>8</v>
      </c>
      <c r="B11" s="208" t="e">
        <f t="shared" si="0"/>
        <v>#N/A</v>
      </c>
      <c r="C11" s="209"/>
      <c r="D11" s="93" t="e">
        <f t="shared" si="1"/>
        <v>#N/A</v>
      </c>
      <c r="E11" s="80"/>
      <c r="F11" s="80"/>
      <c r="G11" s="82"/>
      <c r="H11" s="8"/>
      <c r="J11" s="79">
        <v>8</v>
      </c>
      <c r="K11" s="208" t="e">
        <f t="shared" si="2"/>
        <v>#N/A</v>
      </c>
      <c r="L11" s="209"/>
      <c r="M11" s="93" t="e">
        <f t="shared" si="3"/>
        <v>#N/A</v>
      </c>
      <c r="N11" s="80"/>
      <c r="O11" s="80"/>
      <c r="P11" s="82"/>
      <c r="Q11" s="8"/>
      <c r="S11" s="79">
        <v>8</v>
      </c>
      <c r="T11" s="208" t="e">
        <f t="shared" si="4"/>
        <v>#N/A</v>
      </c>
      <c r="U11" s="209"/>
      <c r="V11" s="93" t="e">
        <f t="shared" si="5"/>
        <v>#N/A</v>
      </c>
      <c r="W11" s="80"/>
      <c r="X11" s="80"/>
      <c r="Y11" s="82"/>
      <c r="Z11" s="8"/>
      <c r="AB11" s="79">
        <v>8</v>
      </c>
      <c r="AC11" s="208" t="e">
        <f t="shared" si="6"/>
        <v>#N/A</v>
      </c>
      <c r="AD11" s="209"/>
      <c r="AE11" s="93" t="e">
        <f t="shared" si="7"/>
        <v>#N/A</v>
      </c>
      <c r="AF11" s="80"/>
      <c r="AG11" s="80"/>
      <c r="AH11" s="82"/>
      <c r="AI11" s="8"/>
    </row>
    <row r="12" spans="1:35" ht="31.5" customHeight="1" x14ac:dyDescent="0.3">
      <c r="A12" s="79">
        <v>9</v>
      </c>
      <c r="B12" s="208" t="e">
        <f t="shared" si="0"/>
        <v>#N/A</v>
      </c>
      <c r="C12" s="209"/>
      <c r="D12" s="93" t="e">
        <f t="shared" si="1"/>
        <v>#N/A</v>
      </c>
      <c r="E12" s="80"/>
      <c r="F12" s="80"/>
      <c r="G12" s="82"/>
      <c r="H12" s="8"/>
      <c r="J12" s="79">
        <v>9</v>
      </c>
      <c r="K12" s="208" t="e">
        <f t="shared" si="2"/>
        <v>#N/A</v>
      </c>
      <c r="L12" s="209"/>
      <c r="M12" s="93" t="e">
        <f t="shared" si="3"/>
        <v>#N/A</v>
      </c>
      <c r="N12" s="80"/>
      <c r="O12" s="80"/>
      <c r="P12" s="82"/>
      <c r="Q12" s="8"/>
      <c r="S12" s="79">
        <v>9</v>
      </c>
      <c r="T12" s="208" t="e">
        <f t="shared" si="4"/>
        <v>#N/A</v>
      </c>
      <c r="U12" s="209"/>
      <c r="V12" s="93" t="e">
        <f t="shared" si="5"/>
        <v>#N/A</v>
      </c>
      <c r="W12" s="80"/>
      <c r="X12" s="80"/>
      <c r="Y12" s="82"/>
      <c r="Z12" s="8"/>
      <c r="AB12" s="79">
        <v>9</v>
      </c>
      <c r="AC12" s="208" t="e">
        <f t="shared" si="6"/>
        <v>#N/A</v>
      </c>
      <c r="AD12" s="209"/>
      <c r="AE12" s="93" t="e">
        <f t="shared" si="7"/>
        <v>#N/A</v>
      </c>
      <c r="AF12" s="80"/>
      <c r="AG12" s="80"/>
      <c r="AH12" s="82"/>
      <c r="AI12" s="8"/>
    </row>
    <row r="13" spans="1:35" ht="31.5" customHeight="1" x14ac:dyDescent="0.3">
      <c r="A13" s="79">
        <v>10</v>
      </c>
      <c r="B13" s="208" t="e">
        <f t="shared" si="0"/>
        <v>#N/A</v>
      </c>
      <c r="C13" s="209"/>
      <c r="D13" s="93" t="e">
        <f t="shared" si="1"/>
        <v>#N/A</v>
      </c>
      <c r="E13" s="80"/>
      <c r="F13" s="80"/>
      <c r="G13" s="82"/>
      <c r="H13" s="8"/>
      <c r="J13" s="79">
        <v>10</v>
      </c>
      <c r="K13" s="208" t="e">
        <f t="shared" si="2"/>
        <v>#N/A</v>
      </c>
      <c r="L13" s="209"/>
      <c r="M13" s="93" t="e">
        <f t="shared" si="3"/>
        <v>#N/A</v>
      </c>
      <c r="N13" s="80"/>
      <c r="O13" s="80"/>
      <c r="P13" s="82"/>
      <c r="Q13" s="8"/>
      <c r="S13" s="79">
        <v>10</v>
      </c>
      <c r="T13" s="208" t="e">
        <f t="shared" si="4"/>
        <v>#N/A</v>
      </c>
      <c r="U13" s="209"/>
      <c r="V13" s="93" t="e">
        <f t="shared" si="5"/>
        <v>#N/A</v>
      </c>
      <c r="W13" s="80"/>
      <c r="X13" s="80"/>
      <c r="Y13" s="82"/>
      <c r="Z13" s="8"/>
      <c r="AB13" s="79">
        <v>10</v>
      </c>
      <c r="AC13" s="208" t="e">
        <f t="shared" si="6"/>
        <v>#N/A</v>
      </c>
      <c r="AD13" s="209"/>
      <c r="AE13" s="93" t="e">
        <f t="shared" si="7"/>
        <v>#N/A</v>
      </c>
      <c r="AF13" s="80"/>
      <c r="AG13" s="80"/>
      <c r="AH13" s="82"/>
      <c r="AI13" s="8"/>
    </row>
    <row r="14" spans="1:35" ht="31.5" customHeight="1" x14ac:dyDescent="0.3">
      <c r="A14" s="79">
        <v>11</v>
      </c>
      <c r="B14" s="208" t="e">
        <f t="shared" si="0"/>
        <v>#N/A</v>
      </c>
      <c r="C14" s="209"/>
      <c r="D14" s="93" t="e">
        <f t="shared" si="1"/>
        <v>#N/A</v>
      </c>
      <c r="E14" s="80"/>
      <c r="F14" s="80"/>
      <c r="G14" s="82"/>
      <c r="H14" s="8"/>
      <c r="J14" s="79">
        <v>11</v>
      </c>
      <c r="K14" s="208" t="e">
        <f t="shared" si="2"/>
        <v>#N/A</v>
      </c>
      <c r="L14" s="209"/>
      <c r="M14" s="93" t="e">
        <f t="shared" si="3"/>
        <v>#N/A</v>
      </c>
      <c r="N14" s="80"/>
      <c r="O14" s="80"/>
      <c r="P14" s="82"/>
      <c r="Q14" s="8"/>
      <c r="S14" s="79">
        <v>11</v>
      </c>
      <c r="T14" s="208" t="e">
        <f t="shared" si="4"/>
        <v>#N/A</v>
      </c>
      <c r="U14" s="209"/>
      <c r="V14" s="93" t="e">
        <f t="shared" si="5"/>
        <v>#N/A</v>
      </c>
      <c r="W14" s="80"/>
      <c r="X14" s="80"/>
      <c r="Y14" s="82"/>
      <c r="Z14" s="8"/>
      <c r="AB14" s="79">
        <v>11</v>
      </c>
      <c r="AC14" s="208" t="e">
        <f t="shared" si="6"/>
        <v>#N/A</v>
      </c>
      <c r="AD14" s="209"/>
      <c r="AE14" s="93" t="e">
        <f t="shared" si="7"/>
        <v>#N/A</v>
      </c>
      <c r="AF14" s="80"/>
      <c r="AG14" s="80"/>
      <c r="AH14" s="82"/>
      <c r="AI14" s="8"/>
    </row>
    <row r="15" spans="1:35" ht="31.5" customHeight="1" x14ac:dyDescent="0.3">
      <c r="A15" s="79">
        <v>12</v>
      </c>
      <c r="B15" s="208" t="e">
        <f t="shared" si="0"/>
        <v>#N/A</v>
      </c>
      <c r="C15" s="209"/>
      <c r="D15" s="93" t="e">
        <f t="shared" si="1"/>
        <v>#N/A</v>
      </c>
      <c r="E15" s="80"/>
      <c r="F15" s="80"/>
      <c r="G15" s="82"/>
      <c r="H15" s="8"/>
      <c r="J15" s="79">
        <v>12</v>
      </c>
      <c r="K15" s="208" t="e">
        <f t="shared" si="2"/>
        <v>#N/A</v>
      </c>
      <c r="L15" s="209"/>
      <c r="M15" s="93" t="e">
        <f t="shared" si="3"/>
        <v>#N/A</v>
      </c>
      <c r="N15" s="80"/>
      <c r="O15" s="80"/>
      <c r="P15" s="82"/>
      <c r="Q15" s="8"/>
      <c r="S15" s="79">
        <v>12</v>
      </c>
      <c r="T15" s="208" t="e">
        <f t="shared" si="4"/>
        <v>#N/A</v>
      </c>
      <c r="U15" s="209"/>
      <c r="V15" s="93" t="e">
        <f t="shared" si="5"/>
        <v>#N/A</v>
      </c>
      <c r="W15" s="80"/>
      <c r="X15" s="80"/>
      <c r="Y15" s="82"/>
      <c r="Z15" s="8"/>
      <c r="AB15" s="79">
        <v>12</v>
      </c>
      <c r="AC15" s="208" t="e">
        <f t="shared" si="6"/>
        <v>#N/A</v>
      </c>
      <c r="AD15" s="209"/>
      <c r="AE15" s="93" t="e">
        <f t="shared" si="7"/>
        <v>#N/A</v>
      </c>
      <c r="AF15" s="80"/>
      <c r="AG15" s="80"/>
      <c r="AH15" s="82"/>
      <c r="AI15" s="8"/>
    </row>
    <row r="16" spans="1:35" ht="31.5" customHeight="1" x14ac:dyDescent="0.3">
      <c r="A16" s="79">
        <v>13</v>
      </c>
      <c r="B16" s="208"/>
      <c r="C16" s="209"/>
      <c r="D16" s="81"/>
      <c r="E16" s="80"/>
      <c r="F16" s="80"/>
      <c r="G16" s="82"/>
      <c r="H16" s="8"/>
      <c r="J16" s="79">
        <v>13</v>
      </c>
      <c r="K16" s="208"/>
      <c r="L16" s="209"/>
      <c r="M16" s="81"/>
      <c r="N16" s="80"/>
      <c r="O16" s="80"/>
      <c r="P16" s="82"/>
      <c r="Q16" s="8"/>
      <c r="S16" s="79">
        <v>13</v>
      </c>
      <c r="T16" s="208"/>
      <c r="U16" s="209"/>
      <c r="V16" s="81"/>
      <c r="W16" s="80"/>
      <c r="X16" s="80"/>
      <c r="Y16" s="82"/>
      <c r="Z16" s="8"/>
      <c r="AB16" s="79">
        <v>13</v>
      </c>
      <c r="AC16" s="208"/>
      <c r="AD16" s="209"/>
      <c r="AE16" s="81"/>
      <c r="AF16" s="80"/>
      <c r="AG16" s="80"/>
      <c r="AH16" s="82"/>
      <c r="AI16" s="8"/>
    </row>
    <row r="17" spans="1:35" ht="31.5" customHeight="1" x14ac:dyDescent="0.3">
      <c r="A17" s="79">
        <v>14</v>
      </c>
      <c r="B17" s="208"/>
      <c r="C17" s="209"/>
      <c r="D17" s="85"/>
      <c r="E17" s="84"/>
      <c r="F17" s="84"/>
      <c r="G17" s="86"/>
      <c r="H17" s="8"/>
      <c r="J17" s="79">
        <v>14</v>
      </c>
      <c r="K17" s="208"/>
      <c r="L17" s="209"/>
      <c r="M17" s="85"/>
      <c r="N17" s="84"/>
      <c r="O17" s="84"/>
      <c r="P17" s="86"/>
      <c r="Q17" s="8"/>
      <c r="S17" s="79">
        <v>14</v>
      </c>
      <c r="T17" s="208"/>
      <c r="U17" s="209"/>
      <c r="V17" s="85"/>
      <c r="W17" s="84"/>
      <c r="X17" s="84"/>
      <c r="Y17" s="86"/>
      <c r="Z17" s="8"/>
      <c r="AB17" s="79">
        <v>14</v>
      </c>
      <c r="AC17" s="208"/>
      <c r="AD17" s="209"/>
      <c r="AE17" s="85"/>
      <c r="AF17" s="84"/>
      <c r="AG17" s="84"/>
      <c r="AH17" s="86"/>
      <c r="AI17" s="8"/>
    </row>
    <row r="18" spans="1:35" ht="31.5" customHeight="1" x14ac:dyDescent="0.3">
      <c r="A18" s="79">
        <v>15</v>
      </c>
      <c r="B18" s="208"/>
      <c r="C18" s="209"/>
      <c r="D18" s="81"/>
      <c r="E18" s="80"/>
      <c r="F18" s="80"/>
      <c r="G18" s="82"/>
      <c r="H18" s="8"/>
      <c r="J18" s="79">
        <v>15</v>
      </c>
      <c r="K18" s="208"/>
      <c r="L18" s="209"/>
      <c r="M18" s="81"/>
      <c r="N18" s="80"/>
      <c r="O18" s="80"/>
      <c r="P18" s="82"/>
      <c r="Q18" s="8"/>
      <c r="S18" s="79">
        <v>15</v>
      </c>
      <c r="T18" s="208"/>
      <c r="U18" s="209"/>
      <c r="V18" s="81"/>
      <c r="W18" s="80"/>
      <c r="X18" s="80"/>
      <c r="Y18" s="82"/>
      <c r="Z18" s="8"/>
      <c r="AB18" s="79">
        <v>15</v>
      </c>
      <c r="AC18" s="208"/>
      <c r="AD18" s="209"/>
      <c r="AE18" s="81"/>
      <c r="AF18" s="80"/>
      <c r="AG18" s="80"/>
      <c r="AH18" s="82"/>
      <c r="AI18" s="8"/>
    </row>
    <row r="19" spans="1:35" ht="31.5" customHeight="1" x14ac:dyDescent="0.3">
      <c r="A19" s="79">
        <v>16</v>
      </c>
      <c r="B19" s="208"/>
      <c r="C19" s="209"/>
      <c r="D19" s="81"/>
      <c r="E19" s="80"/>
      <c r="F19" s="80"/>
      <c r="G19" s="82"/>
      <c r="H19" s="8"/>
      <c r="J19" s="79">
        <v>16</v>
      </c>
      <c r="K19" s="208"/>
      <c r="L19" s="209"/>
      <c r="M19" s="81"/>
      <c r="N19" s="80"/>
      <c r="O19" s="80"/>
      <c r="P19" s="82"/>
      <c r="Q19" s="8"/>
      <c r="S19" s="79">
        <v>16</v>
      </c>
      <c r="T19" s="208"/>
      <c r="U19" s="209"/>
      <c r="V19" s="81"/>
      <c r="W19" s="80"/>
      <c r="X19" s="80"/>
      <c r="Y19" s="82"/>
      <c r="Z19" s="8"/>
      <c r="AB19" s="79">
        <v>16</v>
      </c>
      <c r="AC19" s="208"/>
      <c r="AD19" s="209"/>
      <c r="AE19" s="81"/>
      <c r="AF19" s="80"/>
      <c r="AG19" s="80"/>
      <c r="AH19" s="82"/>
      <c r="AI19" s="8"/>
    </row>
    <row r="20" spans="1:35" ht="31.5" customHeight="1" x14ac:dyDescent="0.3">
      <c r="A20" s="79">
        <v>17</v>
      </c>
      <c r="B20" s="208"/>
      <c r="C20" s="209"/>
      <c r="D20" s="81"/>
      <c r="E20" s="80"/>
      <c r="F20" s="80"/>
      <c r="G20" s="82"/>
      <c r="H20" s="8"/>
      <c r="J20" s="79">
        <v>17</v>
      </c>
      <c r="K20" s="208"/>
      <c r="L20" s="209"/>
      <c r="M20" s="81"/>
      <c r="N20" s="80"/>
      <c r="O20" s="80"/>
      <c r="P20" s="82"/>
      <c r="Q20" s="8"/>
      <c r="S20" s="79">
        <v>17</v>
      </c>
      <c r="T20" s="208"/>
      <c r="U20" s="209"/>
      <c r="V20" s="81"/>
      <c r="W20" s="80"/>
      <c r="X20" s="80"/>
      <c r="Y20" s="82"/>
      <c r="Z20" s="8"/>
      <c r="AB20" s="79">
        <v>17</v>
      </c>
      <c r="AC20" s="208"/>
      <c r="AD20" s="209"/>
      <c r="AE20" s="81"/>
      <c r="AF20" s="80"/>
      <c r="AG20" s="80"/>
      <c r="AH20" s="82"/>
      <c r="AI20" s="8"/>
    </row>
    <row r="21" spans="1:35" ht="31.5" customHeight="1" x14ac:dyDescent="0.3">
      <c r="A21" s="79">
        <v>18</v>
      </c>
      <c r="B21" s="208"/>
      <c r="C21" s="209"/>
      <c r="D21" s="87"/>
      <c r="E21" s="77"/>
      <c r="F21" s="77"/>
      <c r="G21" s="78"/>
      <c r="H21" s="8"/>
      <c r="J21" s="79">
        <v>18</v>
      </c>
      <c r="K21" s="208"/>
      <c r="L21" s="209"/>
      <c r="M21" s="87"/>
      <c r="N21" s="77"/>
      <c r="O21" s="77"/>
      <c r="P21" s="78"/>
      <c r="Q21" s="8"/>
      <c r="S21" s="79">
        <v>18</v>
      </c>
      <c r="T21" s="208"/>
      <c r="U21" s="209"/>
      <c r="V21" s="87"/>
      <c r="W21" s="77"/>
      <c r="X21" s="77"/>
      <c r="Y21" s="78"/>
      <c r="Z21" s="8"/>
      <c r="AB21" s="79">
        <v>18</v>
      </c>
      <c r="AC21" s="208"/>
      <c r="AD21" s="209"/>
      <c r="AE21" s="87"/>
      <c r="AF21" s="77"/>
      <c r="AG21" s="77"/>
      <c r="AH21" s="78"/>
      <c r="AI21" s="8"/>
    </row>
    <row r="22" spans="1:35" ht="31.5" customHeight="1" x14ac:dyDescent="0.3">
      <c r="A22" s="79">
        <v>19</v>
      </c>
      <c r="B22" s="220"/>
      <c r="C22" s="221"/>
      <c r="D22" s="81"/>
      <c r="E22" s="80"/>
      <c r="F22" s="80"/>
      <c r="G22" s="82"/>
      <c r="H22" s="8"/>
      <c r="J22" s="79">
        <v>19</v>
      </c>
      <c r="K22" s="220"/>
      <c r="L22" s="221"/>
      <c r="M22" s="81"/>
      <c r="N22" s="80"/>
      <c r="O22" s="80"/>
      <c r="P22" s="82"/>
      <c r="Q22" s="8"/>
      <c r="S22" s="79">
        <v>19</v>
      </c>
      <c r="T22" s="220"/>
      <c r="U22" s="221"/>
      <c r="V22" s="81"/>
      <c r="W22" s="80"/>
      <c r="X22" s="80"/>
      <c r="Y22" s="82"/>
      <c r="Z22" s="8"/>
      <c r="AB22" s="79">
        <v>19</v>
      </c>
      <c r="AC22" s="220"/>
      <c r="AD22" s="221"/>
      <c r="AE22" s="81"/>
      <c r="AF22" s="80"/>
      <c r="AG22" s="80"/>
      <c r="AH22" s="82"/>
      <c r="AI22" s="8"/>
    </row>
    <row r="23" spans="1:35" ht="31.5" customHeight="1" thickBot="1" x14ac:dyDescent="0.35">
      <c r="A23" s="88">
        <v>20</v>
      </c>
      <c r="B23" s="222"/>
      <c r="C23" s="223"/>
      <c r="D23" s="90"/>
      <c r="E23" s="89"/>
      <c r="F23" s="89"/>
      <c r="G23" s="91"/>
      <c r="H23" s="8"/>
      <c r="J23" s="88">
        <v>20</v>
      </c>
      <c r="K23" s="222"/>
      <c r="L23" s="223"/>
      <c r="M23" s="90"/>
      <c r="N23" s="89"/>
      <c r="O23" s="89"/>
      <c r="P23" s="91"/>
      <c r="Q23" s="8"/>
      <c r="S23" s="88">
        <v>20</v>
      </c>
      <c r="T23" s="222"/>
      <c r="U23" s="223"/>
      <c r="V23" s="90"/>
      <c r="W23" s="89"/>
      <c r="X23" s="89"/>
      <c r="Y23" s="91"/>
      <c r="Z23" s="8"/>
      <c r="AB23" s="88">
        <v>20</v>
      </c>
      <c r="AC23" s="222"/>
      <c r="AD23" s="223"/>
      <c r="AE23" s="90"/>
      <c r="AF23" s="89"/>
      <c r="AG23" s="89"/>
      <c r="AH23" s="91"/>
      <c r="AI23" s="8"/>
    </row>
    <row r="24" spans="1:35" ht="33.75" customHeight="1" x14ac:dyDescent="0.35">
      <c r="A24" s="224" t="s">
        <v>58</v>
      </c>
      <c r="B24" s="224"/>
      <c r="C24" s="224"/>
      <c r="D24" s="219" t="s">
        <v>59</v>
      </c>
      <c r="E24" s="219"/>
      <c r="F24" s="219"/>
      <c r="J24" s="224" t="s">
        <v>58</v>
      </c>
      <c r="K24" s="224"/>
      <c r="L24" s="224"/>
      <c r="M24" s="219" t="s">
        <v>59</v>
      </c>
      <c r="N24" s="219"/>
      <c r="O24" s="219"/>
      <c r="S24" s="224" t="s">
        <v>58</v>
      </c>
      <c r="T24" s="224"/>
      <c r="U24" s="224"/>
      <c r="V24" s="219" t="s">
        <v>59</v>
      </c>
      <c r="W24" s="219"/>
      <c r="X24" s="219"/>
      <c r="AB24" s="224" t="s">
        <v>58</v>
      </c>
      <c r="AC24" s="224"/>
      <c r="AD24" s="224"/>
      <c r="AE24" s="219" t="s">
        <v>59</v>
      </c>
      <c r="AF24" s="219"/>
      <c r="AG24" s="219"/>
    </row>
    <row r="27" spans="1:35" x14ac:dyDescent="0.2">
      <c r="A27" t="s">
        <v>50</v>
      </c>
      <c r="B27" t="s">
        <v>51</v>
      </c>
      <c r="J27" t="s">
        <v>50</v>
      </c>
      <c r="K27" t="s">
        <v>51</v>
      </c>
      <c r="S27" t="s">
        <v>50</v>
      </c>
      <c r="T27" t="s">
        <v>51</v>
      </c>
      <c r="AB27" t="s">
        <v>50</v>
      </c>
      <c r="AC27" t="s">
        <v>51</v>
      </c>
    </row>
    <row r="28" spans="1:35" x14ac:dyDescent="0.2">
      <c r="A28">
        <f>'12 družstiev Pretek č. 3'!C6</f>
        <v>0</v>
      </c>
      <c r="B28">
        <f>'12 družstiev Pretek č. 3'!C5</f>
        <v>0</v>
      </c>
      <c r="C28" t="str">
        <f>'12 družstiev Pretek č. 3'!$B$5</f>
        <v>Dunajská Streda -            Mivardi team</v>
      </c>
      <c r="D28">
        <v>1</v>
      </c>
      <c r="E28" t="e">
        <f>VLOOKUP($D28,$A$28:$B$39,COLUMN($B$28:$B$39),0)</f>
        <v>#N/A</v>
      </c>
      <c r="F28" t="e">
        <f>VLOOKUP($D28,$A$28:$C$39,COLUMN($C$28:$C$39),0)</f>
        <v>#N/A</v>
      </c>
      <c r="J28">
        <f>'12 družstiev Pretek č. 3'!F6</f>
        <v>0</v>
      </c>
      <c r="K28">
        <f>'12 družstiev Pretek č. 3'!F5</f>
        <v>0</v>
      </c>
      <c r="L28" t="str">
        <f>'12 družstiev Pretek č. 3'!$B$5</f>
        <v>Dunajská Streda -            Mivardi team</v>
      </c>
      <c r="M28">
        <v>1</v>
      </c>
      <c r="N28" t="e">
        <f>VLOOKUP($M28,$J$28:$K$39,COLUMN($B$28:$B$39),0)</f>
        <v>#N/A</v>
      </c>
      <c r="O28" t="e">
        <f>VLOOKUP($M28,$J$28:$L$39,COLUMN($C$28:$C$39),0)</f>
        <v>#N/A</v>
      </c>
      <c r="S28">
        <f>'12 družstiev Pretek č. 3'!I6</f>
        <v>0</v>
      </c>
      <c r="T28">
        <f>'12 družstiev Pretek č. 3'!I5</f>
        <v>0</v>
      </c>
      <c r="U28" t="str">
        <f>'12 družstiev Pretek č. 3'!$B$5</f>
        <v>Dunajská Streda -            Mivardi team</v>
      </c>
      <c r="V28">
        <v>1</v>
      </c>
      <c r="W28" t="e">
        <f>VLOOKUP($V28,$S$28:$T$39,COLUMN($B$28:$B$39),0)</f>
        <v>#N/A</v>
      </c>
      <c r="X28" t="e">
        <f>VLOOKUP($V28,$S$28:$U$39,COLUMN($C$28:$C$39),0)</f>
        <v>#N/A</v>
      </c>
      <c r="AB28">
        <f>'12 družstiev Pretek č. 3'!L6</f>
        <v>0</v>
      </c>
      <c r="AC28">
        <f>'12 družstiev Pretek č. 3'!L5</f>
        <v>0</v>
      </c>
      <c r="AD28" t="str">
        <f>'12 družstiev Pretek č. 3'!$B$5</f>
        <v>Dunajská Streda -            Mivardi team</v>
      </c>
      <c r="AE28">
        <v>1</v>
      </c>
      <c r="AF28" t="e">
        <f>VLOOKUP($AE28,$AB$28:$AC$39,COLUMN($B$28:$B$39),0)</f>
        <v>#N/A</v>
      </c>
      <c r="AG28" t="e">
        <f>VLOOKUP($AE28,$AB$28:$AD$39,COLUMN($C$28:$C$39),0)</f>
        <v>#N/A</v>
      </c>
    </row>
    <row r="29" spans="1:35" x14ac:dyDescent="0.2">
      <c r="A29">
        <f>'12 družstiev Pretek č. 3'!C8</f>
        <v>0</v>
      </c>
      <c r="B29">
        <f>'12 družstiev Pretek č. 3'!C7</f>
        <v>0</v>
      </c>
      <c r="C29" t="str">
        <f>'12 družstiev Pretek č. 3'!$B$7</f>
        <v>Komárno                    Bartal Mix</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Komárno                    Bartal Mix</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Komárno                    Bartal Mix</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Komárno                    Bartal Mix</v>
      </c>
      <c r="AE29">
        <v>2</v>
      </c>
      <c r="AF29" t="e">
        <f t="shared" ref="AF29:AF39" si="14">VLOOKUP($AE29,$AB$28:$AC$39,COLUMN($B$28:$B$39),0)</f>
        <v>#N/A</v>
      </c>
      <c r="AG29" t="e">
        <f t="shared" ref="AG29:AG39" si="15">VLOOKUP($AE29,$AB$28:$AD$39,COLUMN($C$28:$C$39),0)</f>
        <v>#N/A</v>
      </c>
    </row>
    <row r="30" spans="1:35" x14ac:dyDescent="0.2">
      <c r="A30">
        <f>'12 družstiev Pretek č. 3'!C10</f>
        <v>0</v>
      </c>
      <c r="B30">
        <f>'12 družstiev Pretek č. 3'!C9</f>
        <v>0</v>
      </c>
      <c r="C30" t="str">
        <f>'12 družstiev Pretek č. 3'!$B$9</f>
        <v>Nové Zámky</v>
      </c>
      <c r="D30">
        <v>3</v>
      </c>
      <c r="E30" t="e">
        <f t="shared" si="8"/>
        <v>#N/A</v>
      </c>
      <c r="F30" t="e">
        <f t="shared" si="9"/>
        <v>#N/A</v>
      </c>
      <c r="J30">
        <f>'12 družstiev Pretek č. 3'!F10</f>
        <v>0</v>
      </c>
      <c r="K30">
        <f>'12 družstiev Pretek č. 3'!F9</f>
        <v>0</v>
      </c>
      <c r="L30" t="str">
        <f>'12 družstiev Pretek č. 3'!$B$9</f>
        <v>Nové Zámky</v>
      </c>
      <c r="M30">
        <v>3</v>
      </c>
      <c r="N30" t="e">
        <f t="shared" si="10"/>
        <v>#N/A</v>
      </c>
      <c r="O30" t="e">
        <f t="shared" si="11"/>
        <v>#N/A</v>
      </c>
      <c r="S30">
        <f>'12 družstiev Pretek č. 3'!I10</f>
        <v>0</v>
      </c>
      <c r="T30">
        <f>'12 družstiev Pretek č. 3'!I9</f>
        <v>0</v>
      </c>
      <c r="U30" t="str">
        <f>'12 družstiev Pretek č. 3'!$B$9</f>
        <v>Nové Zámky</v>
      </c>
      <c r="V30">
        <v>3</v>
      </c>
      <c r="W30" t="e">
        <f t="shared" si="12"/>
        <v>#N/A</v>
      </c>
      <c r="X30" t="e">
        <f t="shared" si="13"/>
        <v>#N/A</v>
      </c>
      <c r="AB30">
        <f>'12 družstiev Pretek č. 3'!L10</f>
        <v>0</v>
      </c>
      <c r="AC30">
        <f>'12 družstiev Pretek č. 3'!L9</f>
        <v>0</v>
      </c>
      <c r="AD30" t="str">
        <f>'12 družstiev Pretek č. 3'!$B$9</f>
        <v>Nové Zámky</v>
      </c>
      <c r="AE30">
        <v>3</v>
      </c>
      <c r="AF30" t="e">
        <f t="shared" si="14"/>
        <v>#N/A</v>
      </c>
      <c r="AG30" t="e">
        <f t="shared" si="15"/>
        <v>#N/A</v>
      </c>
    </row>
    <row r="31" spans="1:35" x14ac:dyDescent="0.2">
      <c r="A31">
        <f>'12 družstiev Pretek č. 3'!C12</f>
        <v>0</v>
      </c>
      <c r="B31">
        <f>'12 družstiev Pretek č. 3'!C11</f>
        <v>0</v>
      </c>
      <c r="C31" t="str">
        <f>'12 družstiev Pretek č. 3'!$B$11</f>
        <v>Považská Bystrica         Sensas</v>
      </c>
      <c r="D31">
        <v>4</v>
      </c>
      <c r="E31" t="e">
        <f t="shared" si="8"/>
        <v>#N/A</v>
      </c>
      <c r="F31" t="e">
        <f t="shared" si="9"/>
        <v>#N/A</v>
      </c>
      <c r="J31">
        <f>'12 družstiev Pretek č. 3'!F12</f>
        <v>0</v>
      </c>
      <c r="K31">
        <f>'12 družstiev Pretek č. 3'!F11</f>
        <v>0</v>
      </c>
      <c r="L31" t="str">
        <f>'12 družstiev Pretek č. 3'!$B$11</f>
        <v>Považská Bystrica         Sensas</v>
      </c>
      <c r="M31">
        <v>4</v>
      </c>
      <c r="N31" t="e">
        <f t="shared" si="10"/>
        <v>#N/A</v>
      </c>
      <c r="O31" t="e">
        <f t="shared" si="11"/>
        <v>#N/A</v>
      </c>
      <c r="S31">
        <f>'12 družstiev Pretek č. 3'!I12</f>
        <v>0</v>
      </c>
      <c r="T31">
        <f>'12 družstiev Pretek č. 3'!I11</f>
        <v>0</v>
      </c>
      <c r="U31" t="str">
        <f>'12 družstiev Pretek č. 3'!$B$11</f>
        <v>Považská Bystrica         Sensas</v>
      </c>
      <c r="V31">
        <v>4</v>
      </c>
      <c r="W31" t="e">
        <f t="shared" si="12"/>
        <v>#N/A</v>
      </c>
      <c r="X31" t="e">
        <f t="shared" si="13"/>
        <v>#N/A</v>
      </c>
      <c r="AB31">
        <f>'12 družstiev Pretek č. 3'!L12</f>
        <v>0</v>
      </c>
      <c r="AC31">
        <f>'12 družstiev Pretek č. 3'!L11</f>
        <v>0</v>
      </c>
      <c r="AD31" t="str">
        <f>'12 družstiev Pretek č. 3'!$B$11</f>
        <v>Považská Bystrica         Sensas</v>
      </c>
      <c r="AE31">
        <v>4</v>
      </c>
      <c r="AF31" t="e">
        <f t="shared" si="14"/>
        <v>#N/A</v>
      </c>
      <c r="AG31" t="e">
        <f t="shared" si="15"/>
        <v>#N/A</v>
      </c>
    </row>
    <row r="32" spans="1:35" x14ac:dyDescent="0.2">
      <c r="A32">
        <f>'12 družstiev Pretek č. 3'!C14</f>
        <v>0</v>
      </c>
      <c r="B32">
        <f>'12 družstiev Pretek č. 3'!C13</f>
        <v>0</v>
      </c>
      <c r="C32" t="str">
        <f>'12 družstiev Pretek č. 3'!$B$13</f>
        <v>Prešov                        Colmic</v>
      </c>
      <c r="D32">
        <v>5</v>
      </c>
      <c r="E32" t="e">
        <f t="shared" si="8"/>
        <v>#N/A</v>
      </c>
      <c r="F32" t="e">
        <f t="shared" si="9"/>
        <v>#N/A</v>
      </c>
      <c r="J32">
        <f>'12 družstiev Pretek č. 3'!F14</f>
        <v>0</v>
      </c>
      <c r="K32">
        <f>'12 družstiev Pretek č. 3'!F13</f>
        <v>0</v>
      </c>
      <c r="L32" t="str">
        <f>'12 družstiev Pretek č. 3'!$B$13</f>
        <v>Prešov                        Colmic</v>
      </c>
      <c r="M32">
        <v>5</v>
      </c>
      <c r="N32" t="e">
        <f t="shared" si="10"/>
        <v>#N/A</v>
      </c>
      <c r="O32" t="e">
        <f t="shared" si="11"/>
        <v>#N/A</v>
      </c>
      <c r="S32">
        <f>'12 družstiev Pretek č. 3'!I14</f>
        <v>0</v>
      </c>
      <c r="T32">
        <f>'12 družstiev Pretek č. 3'!I13</f>
        <v>0</v>
      </c>
      <c r="U32" t="str">
        <f>'12 družstiev Pretek č. 3'!$B$13</f>
        <v>Prešov                        Colmic</v>
      </c>
      <c r="V32">
        <v>5</v>
      </c>
      <c r="W32" t="e">
        <f t="shared" si="12"/>
        <v>#N/A</v>
      </c>
      <c r="X32" t="e">
        <f t="shared" si="13"/>
        <v>#N/A</v>
      </c>
      <c r="AB32">
        <f>'12 družstiev Pretek č. 3'!L14</f>
        <v>0</v>
      </c>
      <c r="AC32">
        <f>'12 družstiev Pretek č. 3'!L13</f>
        <v>0</v>
      </c>
      <c r="AD32" t="str">
        <f>'12 družstiev Pretek č. 3'!$B$13</f>
        <v>Prešov                        Colmic</v>
      </c>
      <c r="AE32">
        <v>5</v>
      </c>
      <c r="AF32" t="e">
        <f t="shared" si="14"/>
        <v>#N/A</v>
      </c>
      <c r="AG32" t="e">
        <f t="shared" si="15"/>
        <v>#N/A</v>
      </c>
    </row>
    <row r="33" spans="1:33" x14ac:dyDescent="0.2">
      <c r="A33">
        <f>'12 družstiev Pretek č. 3'!C16</f>
        <v>0</v>
      </c>
      <c r="B33">
        <f>'12 družstiev Pretek č. 3'!C15</f>
        <v>0</v>
      </c>
      <c r="C33" t="str">
        <f>'12 družstiev Pretek č. 3'!$B$15</f>
        <v>Šaľa                            Maver</v>
      </c>
      <c r="D33">
        <v>6</v>
      </c>
      <c r="E33" t="e">
        <f t="shared" si="8"/>
        <v>#N/A</v>
      </c>
      <c r="F33" t="e">
        <f t="shared" si="9"/>
        <v>#N/A</v>
      </c>
      <c r="J33">
        <f>'12 družstiev Pretek č. 3'!F16</f>
        <v>0</v>
      </c>
      <c r="K33">
        <f>'12 družstiev Pretek č. 3'!F15</f>
        <v>0</v>
      </c>
      <c r="L33" t="str">
        <f>'12 družstiev Pretek č. 3'!$B$15</f>
        <v>Šaľa                            Maver</v>
      </c>
      <c r="M33">
        <v>6</v>
      </c>
      <c r="N33" t="e">
        <f t="shared" si="10"/>
        <v>#N/A</v>
      </c>
      <c r="O33" t="e">
        <f t="shared" si="11"/>
        <v>#N/A</v>
      </c>
      <c r="S33">
        <f>'12 družstiev Pretek č. 3'!I16</f>
        <v>0</v>
      </c>
      <c r="T33">
        <f>'12 družstiev Pretek č. 3'!I15</f>
        <v>0</v>
      </c>
      <c r="U33" t="str">
        <f>'12 družstiev Pretek č. 3'!$B$15</f>
        <v>Šaľa                            Maver</v>
      </c>
      <c r="V33">
        <v>6</v>
      </c>
      <c r="W33" t="e">
        <f t="shared" si="12"/>
        <v>#N/A</v>
      </c>
      <c r="X33" t="e">
        <f t="shared" si="13"/>
        <v>#N/A</v>
      </c>
      <c r="AB33">
        <f>'12 družstiev Pretek č. 3'!L16</f>
        <v>0</v>
      </c>
      <c r="AC33">
        <f>'12 družstiev Pretek č. 3'!L15</f>
        <v>0</v>
      </c>
      <c r="AD33" t="str">
        <f>'12 družstiev Pretek č. 3'!$B$15</f>
        <v>Šaľa                            Maver</v>
      </c>
      <c r="AE33">
        <v>6</v>
      </c>
      <c r="AF33" t="e">
        <f t="shared" si="14"/>
        <v>#N/A</v>
      </c>
      <c r="AG33" t="e">
        <f t="shared" si="15"/>
        <v>#N/A</v>
      </c>
    </row>
    <row r="34" spans="1:33" x14ac:dyDescent="0.2">
      <c r="A34">
        <f>'12 družstiev Pretek č. 3'!C18</f>
        <v>0</v>
      </c>
      <c r="B34">
        <f>'12 družstiev Pretek č. 3'!C17</f>
        <v>0</v>
      </c>
      <c r="C34" t="str">
        <f>'12 družstiev Pretek č. 3'!$B$17</f>
        <v>Trnava  A                           Mivardi</v>
      </c>
      <c r="D34">
        <v>7</v>
      </c>
      <c r="E34" t="e">
        <f t="shared" si="8"/>
        <v>#N/A</v>
      </c>
      <c r="F34" t="e">
        <f t="shared" si="9"/>
        <v>#N/A</v>
      </c>
      <c r="J34">
        <f>'12 družstiev Pretek č. 3'!F18</f>
        <v>0</v>
      </c>
      <c r="K34">
        <f>'12 družstiev Pretek č. 3'!F17</f>
        <v>0</v>
      </c>
      <c r="L34" t="str">
        <f>'12 družstiev Pretek č. 3'!$B$17</f>
        <v>Trnava  A                           Mivardi</v>
      </c>
      <c r="M34">
        <v>7</v>
      </c>
      <c r="N34" t="e">
        <f t="shared" si="10"/>
        <v>#N/A</v>
      </c>
      <c r="O34" t="e">
        <f t="shared" si="11"/>
        <v>#N/A</v>
      </c>
      <c r="S34">
        <f>'12 družstiev Pretek č. 3'!I18</f>
        <v>0</v>
      </c>
      <c r="T34">
        <f>'12 družstiev Pretek č. 3'!I17</f>
        <v>0</v>
      </c>
      <c r="U34" t="str">
        <f>'12 družstiev Pretek č. 3'!$B$17</f>
        <v>Trnava  A                           Mivardi</v>
      </c>
      <c r="V34">
        <v>7</v>
      </c>
      <c r="W34" t="e">
        <f t="shared" si="12"/>
        <v>#N/A</v>
      </c>
      <c r="X34" t="e">
        <f t="shared" si="13"/>
        <v>#N/A</v>
      </c>
      <c r="AB34">
        <f>'12 družstiev Pretek č. 3'!L18</f>
        <v>0</v>
      </c>
      <c r="AC34">
        <f>'12 družstiev Pretek č. 3'!L17</f>
        <v>0</v>
      </c>
      <c r="AD34" t="str">
        <f>'12 družstiev Pretek č. 3'!$B$17</f>
        <v>Trnava  A                           Mivardi</v>
      </c>
      <c r="AE34">
        <v>7</v>
      </c>
      <c r="AF34" t="e">
        <f t="shared" si="14"/>
        <v>#N/A</v>
      </c>
      <c r="AG34" t="e">
        <f t="shared" si="15"/>
        <v>#N/A</v>
      </c>
    </row>
    <row r="35" spans="1:33" x14ac:dyDescent="0.2">
      <c r="A35">
        <f>'12 družstiev Pretek č. 3'!C20</f>
        <v>0</v>
      </c>
      <c r="B35">
        <f>'12 družstiev Pretek č. 3'!C19</f>
        <v>0</v>
      </c>
      <c r="C35" t="str">
        <f>'12 družstiev Pretek č. 3'!$B$19</f>
        <v>Turčianske Teplice</v>
      </c>
      <c r="D35">
        <v>8</v>
      </c>
      <c r="E35" t="e">
        <f t="shared" si="8"/>
        <v>#N/A</v>
      </c>
      <c r="F35" t="e">
        <f t="shared" si="9"/>
        <v>#N/A</v>
      </c>
      <c r="J35">
        <f>'12 družstiev Pretek č. 3'!F20</f>
        <v>0</v>
      </c>
      <c r="K35">
        <f>'12 družstiev Pretek č. 3'!F19</f>
        <v>0</v>
      </c>
      <c r="L35" t="str">
        <f>'12 družstiev Pretek č. 3'!$B$19</f>
        <v>Turčianske Teplice</v>
      </c>
      <c r="M35">
        <v>8</v>
      </c>
      <c r="N35" t="e">
        <f t="shared" si="10"/>
        <v>#N/A</v>
      </c>
      <c r="O35" t="e">
        <f t="shared" si="11"/>
        <v>#N/A</v>
      </c>
      <c r="S35">
        <f>'12 družstiev Pretek č. 3'!I20</f>
        <v>0</v>
      </c>
      <c r="T35">
        <f>'12 družstiev Pretek č. 3'!I19</f>
        <v>0</v>
      </c>
      <c r="U35" t="str">
        <f>'12 družstiev Pretek č. 3'!$B$19</f>
        <v>Turčianske Teplice</v>
      </c>
      <c r="V35">
        <v>8</v>
      </c>
      <c r="W35" t="e">
        <f t="shared" si="12"/>
        <v>#N/A</v>
      </c>
      <c r="X35" t="e">
        <f t="shared" si="13"/>
        <v>#N/A</v>
      </c>
      <c r="AB35">
        <f>'12 družstiev Pretek č. 3'!L20</f>
        <v>0</v>
      </c>
      <c r="AC35">
        <f>'12 družstiev Pretek č. 3'!L19</f>
        <v>0</v>
      </c>
      <c r="AD35" t="str">
        <f>'12 družstiev Pretek č. 3'!$B$19</f>
        <v>Turčianske Teplice</v>
      </c>
      <c r="AE35">
        <v>8</v>
      </c>
      <c r="AF35" t="e">
        <f t="shared" si="14"/>
        <v>#N/A</v>
      </c>
      <c r="AG35" t="e">
        <f t="shared" si="15"/>
        <v>#N/A</v>
      </c>
    </row>
    <row r="36" spans="1:33" x14ac:dyDescent="0.2">
      <c r="A36">
        <f>'12 družstiev Pretek č. 3'!C22</f>
        <v>0</v>
      </c>
      <c r="B36">
        <f>'12 družstiev Pretek č. 3'!C21</f>
        <v>0</v>
      </c>
      <c r="C36" t="str">
        <f>'12 družstiev Pretek č. 3'!$B$21</f>
        <v>Veľké Kapušany         Maros Mix Tubertíny</v>
      </c>
      <c r="D36">
        <v>9</v>
      </c>
      <c r="E36" t="e">
        <f t="shared" si="8"/>
        <v>#N/A</v>
      </c>
      <c r="F36" t="e">
        <f t="shared" si="9"/>
        <v>#N/A</v>
      </c>
      <c r="J36">
        <f>'12 družstiev Pretek č. 3'!F22</f>
        <v>0</v>
      </c>
      <c r="K36">
        <f>'12 družstiev Pretek č. 3'!F21</f>
        <v>0</v>
      </c>
      <c r="L36" t="str">
        <f>'12 družstiev Pretek č. 3'!$B$21</f>
        <v>Veľké Kapušany         Maros Mix Tubertíny</v>
      </c>
      <c r="M36">
        <v>9</v>
      </c>
      <c r="N36" t="e">
        <f t="shared" si="10"/>
        <v>#N/A</v>
      </c>
      <c r="O36" t="e">
        <f t="shared" si="11"/>
        <v>#N/A</v>
      </c>
      <c r="S36">
        <f>'12 družstiev Pretek č. 3'!I22</f>
        <v>0</v>
      </c>
      <c r="T36">
        <f>'12 družstiev Pretek č. 3'!I21</f>
        <v>0</v>
      </c>
      <c r="U36" t="str">
        <f>'12 družstiev Pretek č. 3'!$B$21</f>
        <v>Veľké Kapušany         Maros Mix Tubertíny</v>
      </c>
      <c r="V36">
        <v>9</v>
      </c>
      <c r="W36" t="e">
        <f t="shared" si="12"/>
        <v>#N/A</v>
      </c>
      <c r="X36" t="e">
        <f t="shared" si="13"/>
        <v>#N/A</v>
      </c>
      <c r="AB36">
        <f>'12 družstiev Pretek č. 3'!L22</f>
        <v>0</v>
      </c>
      <c r="AC36">
        <f>'12 družstiev Pretek č. 3'!L21</f>
        <v>0</v>
      </c>
      <c r="AD36" t="str">
        <f>'12 družstiev Pretek č. 3'!$B$21</f>
        <v>Veľké Kapušany         Maros Mix Tubertíny</v>
      </c>
      <c r="AE36">
        <v>9</v>
      </c>
      <c r="AF36" t="e">
        <f t="shared" si="14"/>
        <v>#N/A</v>
      </c>
      <c r="AG36" t="e">
        <f t="shared" si="15"/>
        <v>#N/A</v>
      </c>
    </row>
    <row r="37" spans="1:33" x14ac:dyDescent="0.2">
      <c r="A37">
        <f>'12 družstiev Pretek č. 3'!C24</f>
        <v>0</v>
      </c>
      <c r="B37">
        <f>'12 družstiev Pretek č. 3'!C23</f>
        <v>0</v>
      </c>
      <c r="C37" t="str">
        <f>'12 družstiev Pretek č. 3'!$B$23</f>
        <v>Vranov nad Topľou   Tubertíny</v>
      </c>
      <c r="D37">
        <v>10</v>
      </c>
      <c r="E37" t="e">
        <f t="shared" si="8"/>
        <v>#N/A</v>
      </c>
      <c r="F37" t="e">
        <f t="shared" si="9"/>
        <v>#N/A</v>
      </c>
      <c r="J37">
        <f>'12 družstiev Pretek č. 3'!F24</f>
        <v>0</v>
      </c>
      <c r="K37">
        <f>'12 družstiev Pretek č. 3'!F23</f>
        <v>0</v>
      </c>
      <c r="L37" t="str">
        <f>'12 družstiev Pretek č. 3'!$B$23</f>
        <v>Vranov nad Topľou   Tubertíny</v>
      </c>
      <c r="M37">
        <v>10</v>
      </c>
      <c r="N37" t="e">
        <f t="shared" si="10"/>
        <v>#N/A</v>
      </c>
      <c r="O37" t="e">
        <f t="shared" si="11"/>
        <v>#N/A</v>
      </c>
      <c r="S37">
        <f>'12 družstiev Pretek č. 3'!I24</f>
        <v>0</v>
      </c>
      <c r="T37">
        <f>'12 družstiev Pretek č. 3'!I23</f>
        <v>0</v>
      </c>
      <c r="U37" t="str">
        <f>'12 družstiev Pretek č. 3'!$B$23</f>
        <v>Vranov nad Topľou   Tubertíny</v>
      </c>
      <c r="V37">
        <v>10</v>
      </c>
      <c r="W37" t="e">
        <f t="shared" si="12"/>
        <v>#N/A</v>
      </c>
      <c r="X37" t="e">
        <f t="shared" si="13"/>
        <v>#N/A</v>
      </c>
      <c r="AB37">
        <f>'12 družstiev Pretek č. 3'!L24</f>
        <v>0</v>
      </c>
      <c r="AC37">
        <f>'12 družstiev Pretek č. 3'!L23</f>
        <v>0</v>
      </c>
      <c r="AD37" t="str">
        <f>'12 družstiev Pretek č. 3'!$B$23</f>
        <v>Vranov nad Topľou   Tubertíny</v>
      </c>
      <c r="AE37">
        <v>10</v>
      </c>
      <c r="AF37" t="e">
        <f t="shared" si="14"/>
        <v>#N/A</v>
      </c>
      <c r="AG37" t="e">
        <f t="shared" si="15"/>
        <v>#N/A</v>
      </c>
    </row>
    <row r="38" spans="1:33" x14ac:dyDescent="0.2">
      <c r="A38">
        <f>'12 družstiev Pretek č. 3'!C26</f>
        <v>0</v>
      </c>
      <c r="B38">
        <f>'12 družstiev Pretek č. 3'!C25</f>
        <v>0</v>
      </c>
      <c r="C38" t="str">
        <f>'12 družstiev Pretek č. 3'!$B$25</f>
        <v>Zvolen A</v>
      </c>
      <c r="D38">
        <v>11</v>
      </c>
      <c r="E38" t="e">
        <f t="shared" si="8"/>
        <v>#N/A</v>
      </c>
      <c r="F38" t="e">
        <f t="shared" si="9"/>
        <v>#N/A</v>
      </c>
      <c r="J38">
        <f>'12 družstiev Pretek č. 3'!F26</f>
        <v>0</v>
      </c>
      <c r="K38">
        <f>'12 družstiev Pretek č. 3'!F25</f>
        <v>0</v>
      </c>
      <c r="L38" t="str">
        <f>'12 družstiev Pretek č. 3'!$B$25</f>
        <v>Zvolen A</v>
      </c>
      <c r="M38">
        <v>11</v>
      </c>
      <c r="N38" t="e">
        <f t="shared" si="10"/>
        <v>#N/A</v>
      </c>
      <c r="O38" t="e">
        <f t="shared" si="11"/>
        <v>#N/A</v>
      </c>
      <c r="S38">
        <f>'12 družstiev Pretek č. 3'!I26</f>
        <v>0</v>
      </c>
      <c r="T38">
        <f>'12 družstiev Pretek č. 3'!I25</f>
        <v>0</v>
      </c>
      <c r="U38" t="str">
        <f>'12 družstiev Pretek č. 3'!$B$25</f>
        <v>Zvolen A</v>
      </c>
      <c r="V38">
        <v>11</v>
      </c>
      <c r="W38" t="e">
        <f t="shared" si="12"/>
        <v>#N/A</v>
      </c>
      <c r="X38" t="e">
        <f t="shared" si="13"/>
        <v>#N/A</v>
      </c>
      <c r="AB38">
        <f>'12 družstiev Pretek č. 3'!L26</f>
        <v>0</v>
      </c>
      <c r="AC38">
        <f>'12 družstiev Pretek č. 3'!L25</f>
        <v>0</v>
      </c>
      <c r="AD38" t="str">
        <f>'12 družstiev Pretek č. 3'!$B$25</f>
        <v>Zvolen A</v>
      </c>
      <c r="AE38">
        <v>11</v>
      </c>
      <c r="AF38" t="e">
        <f t="shared" si="14"/>
        <v>#N/A</v>
      </c>
      <c r="AG38" t="e">
        <f t="shared" si="15"/>
        <v>#N/A</v>
      </c>
    </row>
    <row r="39" spans="1:33" x14ac:dyDescent="0.2">
      <c r="A39">
        <f>'12 družstiev Pretek č. 3'!C28</f>
        <v>0</v>
      </c>
      <c r="B39">
        <f>'12 družstiev Pretek č. 3'!C27</f>
        <v>0</v>
      </c>
      <c r="C39" t="str">
        <f>'12 družstiev Pretek č. 3'!$B$27</f>
        <v>Žiar nad Hronom           Tubertíny</v>
      </c>
      <c r="D39">
        <v>12</v>
      </c>
      <c r="E39" t="e">
        <f t="shared" si="8"/>
        <v>#N/A</v>
      </c>
      <c r="F39" t="e">
        <f t="shared" si="9"/>
        <v>#N/A</v>
      </c>
      <c r="J39">
        <f>'12 družstiev Pretek č. 3'!F28</f>
        <v>0</v>
      </c>
      <c r="K39">
        <f>'12 družstiev Pretek č. 3'!F27</f>
        <v>0</v>
      </c>
      <c r="L39" t="str">
        <f>'12 družstiev Pretek č. 3'!$B$27</f>
        <v>Žiar nad Hronom           Tubertíny</v>
      </c>
      <c r="M39">
        <v>12</v>
      </c>
      <c r="N39" t="e">
        <f t="shared" si="10"/>
        <v>#N/A</v>
      </c>
      <c r="O39" t="e">
        <f t="shared" si="11"/>
        <v>#N/A</v>
      </c>
      <c r="S39">
        <f>'12 družstiev Pretek č. 3'!I28</f>
        <v>0</v>
      </c>
      <c r="T39">
        <f>'12 družstiev Pretek č. 3'!I27</f>
        <v>0</v>
      </c>
      <c r="U39" t="str">
        <f>'12 družstiev Pretek č. 3'!$B$27</f>
        <v>Žiar nad Hronom           Tubertíny</v>
      </c>
      <c r="V39">
        <v>12</v>
      </c>
      <c r="W39" t="e">
        <f t="shared" si="12"/>
        <v>#N/A</v>
      </c>
      <c r="X39" t="e">
        <f t="shared" si="13"/>
        <v>#N/A</v>
      </c>
      <c r="AB39">
        <f>'12 družstiev Pretek č. 3'!L28</f>
        <v>0</v>
      </c>
      <c r="AC39">
        <f>'12 družstiev Pretek č. 3'!L27</f>
        <v>0</v>
      </c>
      <c r="AD39" t="str">
        <f>'12 družstiev Pretek č. 3'!$B$27</f>
        <v>Žiar nad Hronom           Tubertíny</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75" orientation="portrait" r:id="rId1"/>
  <colBreaks count="1" manualBreakCount="1">
    <brk id="8" max="23"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workbookViewId="0">
      <selection activeCell="B2" sqref="B2:D2"/>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0"/>
      <c r="B1" s="210" t="s">
        <v>76</v>
      </c>
      <c r="C1" s="210"/>
      <c r="D1" s="210"/>
      <c r="E1" s="210"/>
      <c r="F1" s="210"/>
      <c r="G1" s="211"/>
      <c r="H1" s="94"/>
      <c r="J1" s="70"/>
      <c r="K1" s="210" t="s">
        <v>77</v>
      </c>
      <c r="L1" s="210"/>
      <c r="M1" s="210"/>
      <c r="N1" s="210"/>
      <c r="O1" s="210"/>
      <c r="P1" s="211"/>
      <c r="Q1" s="94"/>
      <c r="S1" s="70"/>
      <c r="T1" s="210" t="s">
        <v>78</v>
      </c>
      <c r="U1" s="210"/>
      <c r="V1" s="210"/>
      <c r="W1" s="210"/>
      <c r="X1" s="210"/>
      <c r="Y1" s="211"/>
      <c r="Z1" s="94"/>
      <c r="AB1" s="70"/>
      <c r="AC1" s="210" t="s">
        <v>79</v>
      </c>
      <c r="AD1" s="210"/>
      <c r="AE1" s="210"/>
      <c r="AF1" s="210"/>
      <c r="AG1" s="210"/>
      <c r="AH1" s="211"/>
      <c r="AI1" s="94"/>
    </row>
    <row r="2" spans="1:35" ht="44.25" customHeight="1" thickBot="1" x14ac:dyDescent="0.25">
      <c r="A2" s="71"/>
      <c r="B2" s="212" t="str">
        <f xml:space="preserve">   '12 družstiev Pretek č. 4'!$C$1</f>
        <v xml:space="preserve"> Miesto preteku: </v>
      </c>
      <c r="C2" s="212"/>
      <c r="D2" s="212"/>
      <c r="E2" s="213" t="str">
        <f>'12 družstiev Pretek č. 4'!$J$1</f>
        <v xml:space="preserve">Dátum :  </v>
      </c>
      <c r="F2" s="213"/>
      <c r="G2" s="214"/>
      <c r="H2" s="95"/>
      <c r="J2" s="71"/>
      <c r="K2" s="212" t="str">
        <f xml:space="preserve">   '12 družstiev Pretek č. 4'!$C$1</f>
        <v xml:space="preserve"> Miesto preteku: </v>
      </c>
      <c r="L2" s="212"/>
      <c r="M2" s="212"/>
      <c r="N2" s="213" t="str">
        <f>'12 družstiev Pretek č. 4'!$J$1</f>
        <v xml:space="preserve">Dátum :  </v>
      </c>
      <c r="O2" s="213"/>
      <c r="P2" s="214"/>
      <c r="Q2" s="95"/>
      <c r="S2" s="71"/>
      <c r="T2" s="212" t="str">
        <f xml:space="preserve">   '12 družstiev Pretek č. 4'!$C$1</f>
        <v xml:space="preserve"> Miesto preteku: </v>
      </c>
      <c r="U2" s="212"/>
      <c r="V2" s="212"/>
      <c r="W2" s="213" t="str">
        <f>'12 družstiev Pretek č. 4'!$J$1</f>
        <v xml:space="preserve">Dátum :  </v>
      </c>
      <c r="X2" s="213"/>
      <c r="Y2" s="214"/>
      <c r="Z2" s="95"/>
      <c r="AB2" s="71"/>
      <c r="AC2" s="212" t="str">
        <f xml:space="preserve">   '12 družstiev Pretek č. 4'!$C$1</f>
        <v xml:space="preserve"> Miesto preteku: </v>
      </c>
      <c r="AD2" s="212"/>
      <c r="AE2" s="212"/>
      <c r="AF2" s="213" t="str">
        <f>'12 družstiev Pretek č. 4'!$J$1</f>
        <v xml:space="preserve">Dátum :  </v>
      </c>
      <c r="AG2" s="213"/>
      <c r="AH2" s="214"/>
      <c r="AI2" s="95"/>
    </row>
    <row r="3" spans="1:35" ht="18.75" customHeight="1" thickBot="1" x14ac:dyDescent="0.25">
      <c r="A3" s="72" t="s">
        <v>53</v>
      </c>
      <c r="B3" s="215" t="s">
        <v>60</v>
      </c>
      <c r="C3" s="216"/>
      <c r="D3" s="74" t="s">
        <v>54</v>
      </c>
      <c r="E3" s="73" t="s">
        <v>55</v>
      </c>
      <c r="F3" s="73" t="s">
        <v>56</v>
      </c>
      <c r="G3" s="75" t="s">
        <v>57</v>
      </c>
      <c r="H3" s="96"/>
      <c r="J3" s="72" t="s">
        <v>53</v>
      </c>
      <c r="K3" s="215" t="s">
        <v>60</v>
      </c>
      <c r="L3" s="216"/>
      <c r="M3" s="74" t="s">
        <v>54</v>
      </c>
      <c r="N3" s="73" t="s">
        <v>55</v>
      </c>
      <c r="O3" s="73" t="s">
        <v>56</v>
      </c>
      <c r="P3" s="75" t="s">
        <v>57</v>
      </c>
      <c r="Q3" s="96"/>
      <c r="S3" s="72" t="s">
        <v>53</v>
      </c>
      <c r="T3" s="215" t="s">
        <v>60</v>
      </c>
      <c r="U3" s="216"/>
      <c r="V3" s="74" t="s">
        <v>54</v>
      </c>
      <c r="W3" s="73" t="s">
        <v>55</v>
      </c>
      <c r="X3" s="73" t="s">
        <v>56</v>
      </c>
      <c r="Y3" s="75" t="s">
        <v>57</v>
      </c>
      <c r="Z3" s="96"/>
      <c r="AB3" s="72" t="s">
        <v>53</v>
      </c>
      <c r="AC3" s="215" t="s">
        <v>60</v>
      </c>
      <c r="AD3" s="216"/>
      <c r="AE3" s="74" t="s">
        <v>54</v>
      </c>
      <c r="AF3" s="73" t="s">
        <v>55</v>
      </c>
      <c r="AG3" s="73" t="s">
        <v>56</v>
      </c>
      <c r="AH3" s="75" t="s">
        <v>57</v>
      </c>
      <c r="AI3" s="96"/>
    </row>
    <row r="4" spans="1:35" ht="31.5" customHeight="1" thickTop="1" x14ac:dyDescent="0.3">
      <c r="A4" s="76">
        <v>1</v>
      </c>
      <c r="B4" s="217" t="e">
        <f t="shared" ref="B4:B15" si="0">E28</f>
        <v>#N/A</v>
      </c>
      <c r="C4" s="218"/>
      <c r="D4" s="92" t="e">
        <f t="shared" ref="D4:D15" si="1">F28</f>
        <v>#N/A</v>
      </c>
      <c r="E4" s="77"/>
      <c r="F4" s="77"/>
      <c r="G4" s="78"/>
      <c r="H4" s="8"/>
      <c r="J4" s="76">
        <v>1</v>
      </c>
      <c r="K4" s="217" t="e">
        <f t="shared" ref="K4:K15" si="2">N28</f>
        <v>#N/A</v>
      </c>
      <c r="L4" s="218"/>
      <c r="M4" s="92" t="e">
        <f t="shared" ref="M4:M15" si="3">O28</f>
        <v>#N/A</v>
      </c>
      <c r="N4" s="77"/>
      <c r="O4" s="77"/>
      <c r="P4" s="78"/>
      <c r="Q4" s="8"/>
      <c r="S4" s="76">
        <v>1</v>
      </c>
      <c r="T4" s="217" t="e">
        <f t="shared" ref="T4:T15" si="4">W28</f>
        <v>#N/A</v>
      </c>
      <c r="U4" s="218"/>
      <c r="V4" s="92" t="e">
        <f t="shared" ref="V4:V15" si="5">X28</f>
        <v>#N/A</v>
      </c>
      <c r="W4" s="77"/>
      <c r="X4" s="77"/>
      <c r="Y4" s="78"/>
      <c r="Z4" s="8"/>
      <c r="AB4" s="76">
        <v>1</v>
      </c>
      <c r="AC4" s="217" t="e">
        <f t="shared" ref="AC4:AC15" si="6">AF28</f>
        <v>#N/A</v>
      </c>
      <c r="AD4" s="218"/>
      <c r="AE4" s="92" t="e">
        <f t="shared" ref="AE4:AE15" si="7">AG28</f>
        <v>#N/A</v>
      </c>
      <c r="AF4" s="77"/>
      <c r="AG4" s="77"/>
      <c r="AH4" s="78"/>
      <c r="AI4" s="8"/>
    </row>
    <row r="5" spans="1:35" ht="31.5" customHeight="1" x14ac:dyDescent="0.3">
      <c r="A5" s="79">
        <v>2</v>
      </c>
      <c r="B5" s="208" t="e">
        <f t="shared" si="0"/>
        <v>#N/A</v>
      </c>
      <c r="C5" s="209"/>
      <c r="D5" s="93" t="e">
        <f t="shared" si="1"/>
        <v>#N/A</v>
      </c>
      <c r="E5" s="80"/>
      <c r="F5" s="80"/>
      <c r="G5" s="82"/>
      <c r="H5" s="8"/>
      <c r="J5" s="79">
        <v>2</v>
      </c>
      <c r="K5" s="208" t="e">
        <f t="shared" si="2"/>
        <v>#N/A</v>
      </c>
      <c r="L5" s="209"/>
      <c r="M5" s="93" t="e">
        <f t="shared" si="3"/>
        <v>#N/A</v>
      </c>
      <c r="N5" s="80"/>
      <c r="O5" s="80"/>
      <c r="P5" s="82"/>
      <c r="Q5" s="8"/>
      <c r="S5" s="79">
        <v>2</v>
      </c>
      <c r="T5" s="208" t="e">
        <f t="shared" si="4"/>
        <v>#N/A</v>
      </c>
      <c r="U5" s="209"/>
      <c r="V5" s="93" t="e">
        <f t="shared" si="5"/>
        <v>#N/A</v>
      </c>
      <c r="W5" s="80"/>
      <c r="X5" s="80"/>
      <c r="Y5" s="82"/>
      <c r="Z5" s="8"/>
      <c r="AB5" s="79">
        <v>2</v>
      </c>
      <c r="AC5" s="208" t="e">
        <f t="shared" si="6"/>
        <v>#N/A</v>
      </c>
      <c r="AD5" s="209"/>
      <c r="AE5" s="93" t="e">
        <f t="shared" si="7"/>
        <v>#N/A</v>
      </c>
      <c r="AF5" s="80"/>
      <c r="AG5" s="80"/>
      <c r="AH5" s="82"/>
      <c r="AI5" s="8"/>
    </row>
    <row r="6" spans="1:35" ht="31.5" customHeight="1" x14ac:dyDescent="0.3">
      <c r="A6" s="79">
        <v>3</v>
      </c>
      <c r="B6" s="208" t="e">
        <f t="shared" si="0"/>
        <v>#N/A</v>
      </c>
      <c r="C6" s="209"/>
      <c r="D6" s="93" t="e">
        <f t="shared" si="1"/>
        <v>#N/A</v>
      </c>
      <c r="E6" s="80"/>
      <c r="F6" s="80"/>
      <c r="G6" s="82"/>
      <c r="H6" s="8"/>
      <c r="J6" s="79">
        <v>3</v>
      </c>
      <c r="K6" s="208" t="e">
        <f t="shared" si="2"/>
        <v>#N/A</v>
      </c>
      <c r="L6" s="209"/>
      <c r="M6" s="93" t="e">
        <f t="shared" si="3"/>
        <v>#N/A</v>
      </c>
      <c r="N6" s="80"/>
      <c r="O6" s="80"/>
      <c r="P6" s="82"/>
      <c r="Q6" s="8"/>
      <c r="S6" s="79">
        <v>3</v>
      </c>
      <c r="T6" s="208" t="e">
        <f t="shared" si="4"/>
        <v>#N/A</v>
      </c>
      <c r="U6" s="209"/>
      <c r="V6" s="93" t="e">
        <f t="shared" si="5"/>
        <v>#N/A</v>
      </c>
      <c r="W6" s="80"/>
      <c r="X6" s="80"/>
      <c r="Y6" s="82"/>
      <c r="Z6" s="8"/>
      <c r="AB6" s="79">
        <v>3</v>
      </c>
      <c r="AC6" s="208" t="e">
        <f t="shared" si="6"/>
        <v>#N/A</v>
      </c>
      <c r="AD6" s="209"/>
      <c r="AE6" s="93" t="e">
        <f t="shared" si="7"/>
        <v>#N/A</v>
      </c>
      <c r="AF6" s="80"/>
      <c r="AG6" s="80"/>
      <c r="AH6" s="82"/>
      <c r="AI6" s="8"/>
    </row>
    <row r="7" spans="1:35" ht="31.5" customHeight="1" x14ac:dyDescent="0.3">
      <c r="A7" s="79">
        <v>4</v>
      </c>
      <c r="B7" s="208" t="e">
        <f t="shared" si="0"/>
        <v>#N/A</v>
      </c>
      <c r="C7" s="209"/>
      <c r="D7" s="93" t="e">
        <f t="shared" si="1"/>
        <v>#N/A</v>
      </c>
      <c r="E7" s="80"/>
      <c r="F7" s="80"/>
      <c r="G7" s="82"/>
      <c r="H7" s="8"/>
      <c r="J7" s="79">
        <v>4</v>
      </c>
      <c r="K7" s="208" t="e">
        <f t="shared" si="2"/>
        <v>#N/A</v>
      </c>
      <c r="L7" s="209"/>
      <c r="M7" s="93" t="e">
        <f t="shared" si="3"/>
        <v>#N/A</v>
      </c>
      <c r="N7" s="80"/>
      <c r="O7" s="80"/>
      <c r="P7" s="82"/>
      <c r="Q7" s="8"/>
      <c r="S7" s="79">
        <v>4</v>
      </c>
      <c r="T7" s="208" t="e">
        <f t="shared" si="4"/>
        <v>#N/A</v>
      </c>
      <c r="U7" s="209"/>
      <c r="V7" s="93" t="e">
        <f t="shared" si="5"/>
        <v>#N/A</v>
      </c>
      <c r="W7" s="80"/>
      <c r="X7" s="80"/>
      <c r="Y7" s="82"/>
      <c r="Z7" s="8"/>
      <c r="AB7" s="79">
        <v>4</v>
      </c>
      <c r="AC7" s="208" t="e">
        <f t="shared" si="6"/>
        <v>#N/A</v>
      </c>
      <c r="AD7" s="209"/>
      <c r="AE7" s="93" t="e">
        <f t="shared" si="7"/>
        <v>#N/A</v>
      </c>
      <c r="AF7" s="80"/>
      <c r="AG7" s="80"/>
      <c r="AH7" s="82"/>
      <c r="AI7" s="8"/>
    </row>
    <row r="8" spans="1:35" ht="31.5" customHeight="1" x14ac:dyDescent="0.3">
      <c r="A8" s="79">
        <v>5</v>
      </c>
      <c r="B8" s="208" t="e">
        <f t="shared" si="0"/>
        <v>#N/A</v>
      </c>
      <c r="C8" s="209"/>
      <c r="D8" s="93" t="e">
        <f t="shared" si="1"/>
        <v>#N/A</v>
      </c>
      <c r="E8" s="80"/>
      <c r="F8" s="80"/>
      <c r="G8" s="82"/>
      <c r="H8" s="8"/>
      <c r="J8" s="79">
        <v>5</v>
      </c>
      <c r="K8" s="208" t="e">
        <f t="shared" si="2"/>
        <v>#N/A</v>
      </c>
      <c r="L8" s="209"/>
      <c r="M8" s="93" t="e">
        <f t="shared" si="3"/>
        <v>#N/A</v>
      </c>
      <c r="N8" s="80"/>
      <c r="O8" s="80"/>
      <c r="P8" s="82"/>
      <c r="Q8" s="8"/>
      <c r="S8" s="79">
        <v>5</v>
      </c>
      <c r="T8" s="208" t="e">
        <f t="shared" si="4"/>
        <v>#N/A</v>
      </c>
      <c r="U8" s="209"/>
      <c r="V8" s="93" t="e">
        <f t="shared" si="5"/>
        <v>#N/A</v>
      </c>
      <c r="W8" s="80"/>
      <c r="X8" s="80"/>
      <c r="Y8" s="82"/>
      <c r="Z8" s="8"/>
      <c r="AB8" s="79">
        <v>5</v>
      </c>
      <c r="AC8" s="208" t="e">
        <f t="shared" si="6"/>
        <v>#N/A</v>
      </c>
      <c r="AD8" s="209"/>
      <c r="AE8" s="93" t="e">
        <f t="shared" si="7"/>
        <v>#N/A</v>
      </c>
      <c r="AF8" s="80"/>
      <c r="AG8" s="80"/>
      <c r="AH8" s="82"/>
      <c r="AI8" s="8"/>
    </row>
    <row r="9" spans="1:35" ht="31.5" customHeight="1" x14ac:dyDescent="0.3">
      <c r="A9" s="79">
        <v>6</v>
      </c>
      <c r="B9" s="208" t="e">
        <f t="shared" si="0"/>
        <v>#N/A</v>
      </c>
      <c r="C9" s="209"/>
      <c r="D9" s="93" t="e">
        <f t="shared" si="1"/>
        <v>#N/A</v>
      </c>
      <c r="E9" s="80"/>
      <c r="F9" s="83"/>
      <c r="G9" s="82"/>
      <c r="H9" s="8"/>
      <c r="J9" s="79">
        <v>6</v>
      </c>
      <c r="K9" s="208" t="e">
        <f t="shared" si="2"/>
        <v>#N/A</v>
      </c>
      <c r="L9" s="209"/>
      <c r="M9" s="93" t="e">
        <f t="shared" si="3"/>
        <v>#N/A</v>
      </c>
      <c r="N9" s="80"/>
      <c r="O9" s="83"/>
      <c r="P9" s="82"/>
      <c r="Q9" s="8"/>
      <c r="S9" s="79">
        <v>6</v>
      </c>
      <c r="T9" s="208" t="e">
        <f t="shared" si="4"/>
        <v>#N/A</v>
      </c>
      <c r="U9" s="209"/>
      <c r="V9" s="93" t="e">
        <f t="shared" si="5"/>
        <v>#N/A</v>
      </c>
      <c r="W9" s="80"/>
      <c r="X9" s="83"/>
      <c r="Y9" s="82"/>
      <c r="Z9" s="8"/>
      <c r="AB9" s="79">
        <v>6</v>
      </c>
      <c r="AC9" s="208" t="e">
        <f t="shared" si="6"/>
        <v>#N/A</v>
      </c>
      <c r="AD9" s="209"/>
      <c r="AE9" s="93" t="e">
        <f t="shared" si="7"/>
        <v>#N/A</v>
      </c>
      <c r="AF9" s="80"/>
      <c r="AG9" s="83"/>
      <c r="AH9" s="82"/>
      <c r="AI9" s="8"/>
    </row>
    <row r="10" spans="1:35" ht="31.5" customHeight="1" x14ac:dyDescent="0.3">
      <c r="A10" s="79">
        <v>7</v>
      </c>
      <c r="B10" s="208" t="e">
        <f t="shared" si="0"/>
        <v>#N/A</v>
      </c>
      <c r="C10" s="209"/>
      <c r="D10" s="93" t="e">
        <f t="shared" si="1"/>
        <v>#N/A</v>
      </c>
      <c r="E10" s="80"/>
      <c r="F10" s="80"/>
      <c r="G10" s="82"/>
      <c r="H10" s="8"/>
      <c r="J10" s="79">
        <v>7</v>
      </c>
      <c r="K10" s="208" t="e">
        <f t="shared" si="2"/>
        <v>#N/A</v>
      </c>
      <c r="L10" s="209"/>
      <c r="M10" s="93" t="e">
        <f t="shared" si="3"/>
        <v>#N/A</v>
      </c>
      <c r="N10" s="80"/>
      <c r="O10" s="80"/>
      <c r="P10" s="82"/>
      <c r="Q10" s="8"/>
      <c r="S10" s="79">
        <v>7</v>
      </c>
      <c r="T10" s="208" t="e">
        <f t="shared" si="4"/>
        <v>#N/A</v>
      </c>
      <c r="U10" s="209"/>
      <c r="V10" s="93" t="e">
        <f t="shared" si="5"/>
        <v>#N/A</v>
      </c>
      <c r="W10" s="80"/>
      <c r="X10" s="80"/>
      <c r="Y10" s="82"/>
      <c r="Z10" s="8"/>
      <c r="AB10" s="79">
        <v>7</v>
      </c>
      <c r="AC10" s="208" t="e">
        <f t="shared" si="6"/>
        <v>#N/A</v>
      </c>
      <c r="AD10" s="209"/>
      <c r="AE10" s="93" t="e">
        <f t="shared" si="7"/>
        <v>#N/A</v>
      </c>
      <c r="AF10" s="80"/>
      <c r="AG10" s="80"/>
      <c r="AH10" s="82"/>
      <c r="AI10" s="8"/>
    </row>
    <row r="11" spans="1:35" ht="31.5" customHeight="1" x14ac:dyDescent="0.3">
      <c r="A11" s="79">
        <v>8</v>
      </c>
      <c r="B11" s="208" t="e">
        <f t="shared" si="0"/>
        <v>#N/A</v>
      </c>
      <c r="C11" s="209"/>
      <c r="D11" s="93" t="e">
        <f t="shared" si="1"/>
        <v>#N/A</v>
      </c>
      <c r="E11" s="80"/>
      <c r="F11" s="80"/>
      <c r="G11" s="82"/>
      <c r="H11" s="8"/>
      <c r="J11" s="79">
        <v>8</v>
      </c>
      <c r="K11" s="208" t="e">
        <f t="shared" si="2"/>
        <v>#N/A</v>
      </c>
      <c r="L11" s="209"/>
      <c r="M11" s="93" t="e">
        <f t="shared" si="3"/>
        <v>#N/A</v>
      </c>
      <c r="N11" s="80"/>
      <c r="O11" s="80"/>
      <c r="P11" s="82"/>
      <c r="Q11" s="8"/>
      <c r="S11" s="79">
        <v>8</v>
      </c>
      <c r="T11" s="208" t="e">
        <f t="shared" si="4"/>
        <v>#N/A</v>
      </c>
      <c r="U11" s="209"/>
      <c r="V11" s="93" t="e">
        <f t="shared" si="5"/>
        <v>#N/A</v>
      </c>
      <c r="W11" s="80"/>
      <c r="X11" s="80"/>
      <c r="Y11" s="82"/>
      <c r="Z11" s="8"/>
      <c r="AB11" s="79">
        <v>8</v>
      </c>
      <c r="AC11" s="208" t="e">
        <f t="shared" si="6"/>
        <v>#N/A</v>
      </c>
      <c r="AD11" s="209"/>
      <c r="AE11" s="93" t="e">
        <f t="shared" si="7"/>
        <v>#N/A</v>
      </c>
      <c r="AF11" s="80"/>
      <c r="AG11" s="80"/>
      <c r="AH11" s="82"/>
      <c r="AI11" s="8"/>
    </row>
    <row r="12" spans="1:35" ht="31.5" customHeight="1" x14ac:dyDescent="0.3">
      <c r="A12" s="79">
        <v>9</v>
      </c>
      <c r="B12" s="208" t="e">
        <f t="shared" si="0"/>
        <v>#N/A</v>
      </c>
      <c r="C12" s="209"/>
      <c r="D12" s="93" t="e">
        <f t="shared" si="1"/>
        <v>#N/A</v>
      </c>
      <c r="E12" s="80"/>
      <c r="F12" s="80"/>
      <c r="G12" s="82"/>
      <c r="H12" s="8"/>
      <c r="J12" s="79">
        <v>9</v>
      </c>
      <c r="K12" s="208" t="e">
        <f t="shared" si="2"/>
        <v>#N/A</v>
      </c>
      <c r="L12" s="209"/>
      <c r="M12" s="93" t="e">
        <f t="shared" si="3"/>
        <v>#N/A</v>
      </c>
      <c r="N12" s="80"/>
      <c r="O12" s="80"/>
      <c r="P12" s="82"/>
      <c r="Q12" s="8"/>
      <c r="S12" s="79">
        <v>9</v>
      </c>
      <c r="T12" s="208" t="e">
        <f t="shared" si="4"/>
        <v>#N/A</v>
      </c>
      <c r="U12" s="209"/>
      <c r="V12" s="93" t="e">
        <f t="shared" si="5"/>
        <v>#N/A</v>
      </c>
      <c r="W12" s="80"/>
      <c r="X12" s="80"/>
      <c r="Y12" s="82"/>
      <c r="Z12" s="8"/>
      <c r="AB12" s="79">
        <v>9</v>
      </c>
      <c r="AC12" s="208" t="e">
        <f t="shared" si="6"/>
        <v>#N/A</v>
      </c>
      <c r="AD12" s="209"/>
      <c r="AE12" s="93" t="e">
        <f t="shared" si="7"/>
        <v>#N/A</v>
      </c>
      <c r="AF12" s="80"/>
      <c r="AG12" s="80"/>
      <c r="AH12" s="82"/>
      <c r="AI12" s="8"/>
    </row>
    <row r="13" spans="1:35" ht="31.5" customHeight="1" x14ac:dyDescent="0.3">
      <c r="A13" s="79">
        <v>10</v>
      </c>
      <c r="B13" s="208" t="e">
        <f t="shared" si="0"/>
        <v>#N/A</v>
      </c>
      <c r="C13" s="209"/>
      <c r="D13" s="93" t="e">
        <f t="shared" si="1"/>
        <v>#N/A</v>
      </c>
      <c r="E13" s="80"/>
      <c r="F13" s="80"/>
      <c r="G13" s="82"/>
      <c r="H13" s="8"/>
      <c r="J13" s="79">
        <v>10</v>
      </c>
      <c r="K13" s="208" t="e">
        <f t="shared" si="2"/>
        <v>#N/A</v>
      </c>
      <c r="L13" s="209"/>
      <c r="M13" s="93" t="e">
        <f t="shared" si="3"/>
        <v>#N/A</v>
      </c>
      <c r="N13" s="80"/>
      <c r="O13" s="80"/>
      <c r="P13" s="82"/>
      <c r="Q13" s="8"/>
      <c r="S13" s="79">
        <v>10</v>
      </c>
      <c r="T13" s="208" t="e">
        <f t="shared" si="4"/>
        <v>#N/A</v>
      </c>
      <c r="U13" s="209"/>
      <c r="V13" s="93" t="e">
        <f t="shared" si="5"/>
        <v>#N/A</v>
      </c>
      <c r="W13" s="80"/>
      <c r="X13" s="80"/>
      <c r="Y13" s="82"/>
      <c r="Z13" s="8"/>
      <c r="AB13" s="79">
        <v>10</v>
      </c>
      <c r="AC13" s="208" t="e">
        <f t="shared" si="6"/>
        <v>#N/A</v>
      </c>
      <c r="AD13" s="209"/>
      <c r="AE13" s="93" t="e">
        <f t="shared" si="7"/>
        <v>#N/A</v>
      </c>
      <c r="AF13" s="80"/>
      <c r="AG13" s="80"/>
      <c r="AH13" s="82"/>
      <c r="AI13" s="8"/>
    </row>
    <row r="14" spans="1:35" ht="31.5" customHeight="1" x14ac:dyDescent="0.3">
      <c r="A14" s="79">
        <v>11</v>
      </c>
      <c r="B14" s="208" t="e">
        <f t="shared" si="0"/>
        <v>#N/A</v>
      </c>
      <c r="C14" s="209"/>
      <c r="D14" s="93" t="e">
        <f t="shared" si="1"/>
        <v>#N/A</v>
      </c>
      <c r="E14" s="80"/>
      <c r="F14" s="80"/>
      <c r="G14" s="82"/>
      <c r="H14" s="8"/>
      <c r="J14" s="79">
        <v>11</v>
      </c>
      <c r="K14" s="208" t="e">
        <f t="shared" si="2"/>
        <v>#N/A</v>
      </c>
      <c r="L14" s="209"/>
      <c r="M14" s="93" t="e">
        <f t="shared" si="3"/>
        <v>#N/A</v>
      </c>
      <c r="N14" s="80"/>
      <c r="O14" s="80"/>
      <c r="P14" s="82"/>
      <c r="Q14" s="8"/>
      <c r="S14" s="79">
        <v>11</v>
      </c>
      <c r="T14" s="208" t="e">
        <f t="shared" si="4"/>
        <v>#N/A</v>
      </c>
      <c r="U14" s="209"/>
      <c r="V14" s="93" t="e">
        <f t="shared" si="5"/>
        <v>#N/A</v>
      </c>
      <c r="W14" s="80"/>
      <c r="X14" s="80"/>
      <c r="Y14" s="82"/>
      <c r="Z14" s="8"/>
      <c r="AB14" s="79">
        <v>11</v>
      </c>
      <c r="AC14" s="208" t="e">
        <f t="shared" si="6"/>
        <v>#N/A</v>
      </c>
      <c r="AD14" s="209"/>
      <c r="AE14" s="93" t="e">
        <f t="shared" si="7"/>
        <v>#N/A</v>
      </c>
      <c r="AF14" s="80"/>
      <c r="AG14" s="80"/>
      <c r="AH14" s="82"/>
      <c r="AI14" s="8"/>
    </row>
    <row r="15" spans="1:35" ht="31.5" customHeight="1" x14ac:dyDescent="0.3">
      <c r="A15" s="79">
        <v>12</v>
      </c>
      <c r="B15" s="208" t="e">
        <f t="shared" si="0"/>
        <v>#N/A</v>
      </c>
      <c r="C15" s="209"/>
      <c r="D15" s="93" t="e">
        <f t="shared" si="1"/>
        <v>#N/A</v>
      </c>
      <c r="E15" s="80"/>
      <c r="F15" s="80"/>
      <c r="G15" s="82"/>
      <c r="H15" s="8"/>
      <c r="J15" s="79">
        <v>12</v>
      </c>
      <c r="K15" s="208" t="e">
        <f t="shared" si="2"/>
        <v>#N/A</v>
      </c>
      <c r="L15" s="209"/>
      <c r="M15" s="93" t="e">
        <f t="shared" si="3"/>
        <v>#N/A</v>
      </c>
      <c r="N15" s="80"/>
      <c r="O15" s="80"/>
      <c r="P15" s="82"/>
      <c r="Q15" s="8"/>
      <c r="S15" s="79">
        <v>12</v>
      </c>
      <c r="T15" s="208" t="e">
        <f t="shared" si="4"/>
        <v>#N/A</v>
      </c>
      <c r="U15" s="209"/>
      <c r="V15" s="93" t="e">
        <f t="shared" si="5"/>
        <v>#N/A</v>
      </c>
      <c r="W15" s="80"/>
      <c r="X15" s="80"/>
      <c r="Y15" s="82"/>
      <c r="Z15" s="8"/>
      <c r="AB15" s="79">
        <v>12</v>
      </c>
      <c r="AC15" s="208" t="e">
        <f t="shared" si="6"/>
        <v>#N/A</v>
      </c>
      <c r="AD15" s="209"/>
      <c r="AE15" s="93" t="e">
        <f t="shared" si="7"/>
        <v>#N/A</v>
      </c>
      <c r="AF15" s="80"/>
      <c r="AG15" s="80"/>
      <c r="AH15" s="82"/>
      <c r="AI15" s="8"/>
    </row>
    <row r="16" spans="1:35" ht="31.5" customHeight="1" x14ac:dyDescent="0.3">
      <c r="A16" s="79">
        <v>13</v>
      </c>
      <c r="B16" s="208"/>
      <c r="C16" s="209"/>
      <c r="D16" s="81"/>
      <c r="E16" s="80"/>
      <c r="F16" s="80"/>
      <c r="G16" s="82"/>
      <c r="H16" s="8"/>
      <c r="J16" s="79">
        <v>13</v>
      </c>
      <c r="K16" s="208"/>
      <c r="L16" s="209"/>
      <c r="M16" s="81"/>
      <c r="N16" s="80"/>
      <c r="O16" s="80"/>
      <c r="P16" s="82"/>
      <c r="Q16" s="8"/>
      <c r="S16" s="79">
        <v>13</v>
      </c>
      <c r="T16" s="208"/>
      <c r="U16" s="209"/>
      <c r="V16" s="81"/>
      <c r="W16" s="80"/>
      <c r="X16" s="80"/>
      <c r="Y16" s="82"/>
      <c r="Z16" s="8"/>
      <c r="AB16" s="79">
        <v>13</v>
      </c>
      <c r="AC16" s="208"/>
      <c r="AD16" s="209"/>
      <c r="AE16" s="81"/>
      <c r="AF16" s="80"/>
      <c r="AG16" s="80"/>
      <c r="AH16" s="82"/>
      <c r="AI16" s="8"/>
    </row>
    <row r="17" spans="1:35" ht="31.5" customHeight="1" x14ac:dyDescent="0.3">
      <c r="A17" s="79">
        <v>14</v>
      </c>
      <c r="B17" s="208"/>
      <c r="C17" s="209"/>
      <c r="D17" s="85"/>
      <c r="E17" s="84"/>
      <c r="F17" s="84"/>
      <c r="G17" s="86"/>
      <c r="H17" s="8"/>
      <c r="J17" s="79">
        <v>14</v>
      </c>
      <c r="K17" s="208"/>
      <c r="L17" s="209"/>
      <c r="M17" s="85"/>
      <c r="N17" s="84"/>
      <c r="O17" s="84"/>
      <c r="P17" s="86"/>
      <c r="Q17" s="8"/>
      <c r="S17" s="79">
        <v>14</v>
      </c>
      <c r="T17" s="208"/>
      <c r="U17" s="209"/>
      <c r="V17" s="85"/>
      <c r="W17" s="84"/>
      <c r="X17" s="84"/>
      <c r="Y17" s="86"/>
      <c r="Z17" s="8"/>
      <c r="AB17" s="79">
        <v>14</v>
      </c>
      <c r="AC17" s="208"/>
      <c r="AD17" s="209"/>
      <c r="AE17" s="85"/>
      <c r="AF17" s="84"/>
      <c r="AG17" s="84"/>
      <c r="AH17" s="86"/>
      <c r="AI17" s="8"/>
    </row>
    <row r="18" spans="1:35" ht="31.5" customHeight="1" x14ac:dyDescent="0.3">
      <c r="A18" s="79">
        <v>15</v>
      </c>
      <c r="B18" s="208"/>
      <c r="C18" s="209"/>
      <c r="D18" s="81"/>
      <c r="E18" s="80"/>
      <c r="F18" s="80"/>
      <c r="G18" s="82"/>
      <c r="H18" s="8"/>
      <c r="J18" s="79">
        <v>15</v>
      </c>
      <c r="K18" s="208"/>
      <c r="L18" s="209"/>
      <c r="M18" s="81"/>
      <c r="N18" s="80"/>
      <c r="O18" s="80"/>
      <c r="P18" s="82"/>
      <c r="Q18" s="8"/>
      <c r="S18" s="79">
        <v>15</v>
      </c>
      <c r="T18" s="208"/>
      <c r="U18" s="209"/>
      <c r="V18" s="81"/>
      <c r="W18" s="80"/>
      <c r="X18" s="80"/>
      <c r="Y18" s="82"/>
      <c r="Z18" s="8"/>
      <c r="AB18" s="79">
        <v>15</v>
      </c>
      <c r="AC18" s="208"/>
      <c r="AD18" s="209"/>
      <c r="AE18" s="81"/>
      <c r="AF18" s="80"/>
      <c r="AG18" s="80"/>
      <c r="AH18" s="82"/>
      <c r="AI18" s="8"/>
    </row>
    <row r="19" spans="1:35" ht="31.5" customHeight="1" x14ac:dyDescent="0.3">
      <c r="A19" s="79">
        <v>16</v>
      </c>
      <c r="B19" s="208"/>
      <c r="C19" s="209"/>
      <c r="D19" s="81"/>
      <c r="E19" s="80"/>
      <c r="F19" s="80"/>
      <c r="G19" s="82"/>
      <c r="H19" s="8"/>
      <c r="J19" s="79">
        <v>16</v>
      </c>
      <c r="K19" s="208"/>
      <c r="L19" s="209"/>
      <c r="M19" s="81"/>
      <c r="N19" s="80"/>
      <c r="O19" s="80"/>
      <c r="P19" s="82"/>
      <c r="Q19" s="8"/>
      <c r="S19" s="79">
        <v>16</v>
      </c>
      <c r="T19" s="208"/>
      <c r="U19" s="209"/>
      <c r="V19" s="81"/>
      <c r="W19" s="80"/>
      <c r="X19" s="80"/>
      <c r="Y19" s="82"/>
      <c r="Z19" s="8"/>
      <c r="AB19" s="79">
        <v>16</v>
      </c>
      <c r="AC19" s="208"/>
      <c r="AD19" s="209"/>
      <c r="AE19" s="81"/>
      <c r="AF19" s="80"/>
      <c r="AG19" s="80"/>
      <c r="AH19" s="82"/>
      <c r="AI19" s="8"/>
    </row>
    <row r="20" spans="1:35" ht="31.5" customHeight="1" x14ac:dyDescent="0.3">
      <c r="A20" s="79">
        <v>17</v>
      </c>
      <c r="B20" s="208"/>
      <c r="C20" s="209"/>
      <c r="D20" s="81"/>
      <c r="E20" s="80"/>
      <c r="F20" s="80"/>
      <c r="G20" s="82"/>
      <c r="H20" s="8"/>
      <c r="J20" s="79">
        <v>17</v>
      </c>
      <c r="K20" s="208"/>
      <c r="L20" s="209"/>
      <c r="M20" s="81"/>
      <c r="N20" s="80"/>
      <c r="O20" s="80"/>
      <c r="P20" s="82"/>
      <c r="Q20" s="8"/>
      <c r="S20" s="79">
        <v>17</v>
      </c>
      <c r="T20" s="208"/>
      <c r="U20" s="209"/>
      <c r="V20" s="81"/>
      <c r="W20" s="80"/>
      <c r="X20" s="80"/>
      <c r="Y20" s="82"/>
      <c r="Z20" s="8"/>
      <c r="AB20" s="79">
        <v>17</v>
      </c>
      <c r="AC20" s="208"/>
      <c r="AD20" s="209"/>
      <c r="AE20" s="81"/>
      <c r="AF20" s="80"/>
      <c r="AG20" s="80"/>
      <c r="AH20" s="82"/>
      <c r="AI20" s="8"/>
    </row>
    <row r="21" spans="1:35" ht="31.5" customHeight="1" x14ac:dyDescent="0.3">
      <c r="A21" s="79">
        <v>18</v>
      </c>
      <c r="B21" s="208"/>
      <c r="C21" s="209"/>
      <c r="D21" s="87"/>
      <c r="E21" s="77"/>
      <c r="F21" s="77"/>
      <c r="G21" s="78"/>
      <c r="H21" s="8"/>
      <c r="J21" s="79">
        <v>18</v>
      </c>
      <c r="K21" s="208"/>
      <c r="L21" s="209"/>
      <c r="M21" s="87"/>
      <c r="N21" s="77"/>
      <c r="O21" s="77"/>
      <c r="P21" s="78"/>
      <c r="Q21" s="8"/>
      <c r="S21" s="79">
        <v>18</v>
      </c>
      <c r="T21" s="208"/>
      <c r="U21" s="209"/>
      <c r="V21" s="87"/>
      <c r="W21" s="77"/>
      <c r="X21" s="77"/>
      <c r="Y21" s="78"/>
      <c r="Z21" s="8"/>
      <c r="AB21" s="79">
        <v>18</v>
      </c>
      <c r="AC21" s="208"/>
      <c r="AD21" s="209"/>
      <c r="AE21" s="87"/>
      <c r="AF21" s="77"/>
      <c r="AG21" s="77"/>
      <c r="AH21" s="78"/>
      <c r="AI21" s="8"/>
    </row>
    <row r="22" spans="1:35" ht="31.5" customHeight="1" x14ac:dyDescent="0.3">
      <c r="A22" s="79">
        <v>19</v>
      </c>
      <c r="B22" s="220"/>
      <c r="C22" s="221"/>
      <c r="D22" s="81"/>
      <c r="E22" s="80"/>
      <c r="F22" s="80"/>
      <c r="G22" s="82"/>
      <c r="H22" s="8"/>
      <c r="J22" s="79">
        <v>19</v>
      </c>
      <c r="K22" s="220"/>
      <c r="L22" s="221"/>
      <c r="M22" s="81"/>
      <c r="N22" s="80"/>
      <c r="O22" s="80"/>
      <c r="P22" s="82"/>
      <c r="Q22" s="8"/>
      <c r="S22" s="79">
        <v>19</v>
      </c>
      <c r="T22" s="220"/>
      <c r="U22" s="221"/>
      <c r="V22" s="81"/>
      <c r="W22" s="80"/>
      <c r="X22" s="80"/>
      <c r="Y22" s="82"/>
      <c r="Z22" s="8"/>
      <c r="AB22" s="79">
        <v>19</v>
      </c>
      <c r="AC22" s="220"/>
      <c r="AD22" s="221"/>
      <c r="AE22" s="81"/>
      <c r="AF22" s="80"/>
      <c r="AG22" s="80"/>
      <c r="AH22" s="82"/>
      <c r="AI22" s="8"/>
    </row>
    <row r="23" spans="1:35" ht="31.5" customHeight="1" thickBot="1" x14ac:dyDescent="0.35">
      <c r="A23" s="88">
        <v>20</v>
      </c>
      <c r="B23" s="222"/>
      <c r="C23" s="223"/>
      <c r="D23" s="90"/>
      <c r="E23" s="89"/>
      <c r="F23" s="89"/>
      <c r="G23" s="91"/>
      <c r="H23" s="8"/>
      <c r="J23" s="88">
        <v>20</v>
      </c>
      <c r="K23" s="222"/>
      <c r="L23" s="223"/>
      <c r="M23" s="90"/>
      <c r="N23" s="89"/>
      <c r="O23" s="89"/>
      <c r="P23" s="91"/>
      <c r="Q23" s="8"/>
      <c r="S23" s="88">
        <v>20</v>
      </c>
      <c r="T23" s="222"/>
      <c r="U23" s="223"/>
      <c r="V23" s="90"/>
      <c r="W23" s="89"/>
      <c r="X23" s="89"/>
      <c r="Y23" s="91"/>
      <c r="Z23" s="8"/>
      <c r="AB23" s="88">
        <v>20</v>
      </c>
      <c r="AC23" s="222"/>
      <c r="AD23" s="223"/>
      <c r="AE23" s="90"/>
      <c r="AF23" s="89"/>
      <c r="AG23" s="89"/>
      <c r="AH23" s="91"/>
      <c r="AI23" s="8"/>
    </row>
    <row r="24" spans="1:35" ht="33.75" customHeight="1" x14ac:dyDescent="0.35">
      <c r="A24" s="224" t="s">
        <v>58</v>
      </c>
      <c r="B24" s="224"/>
      <c r="C24" s="224"/>
      <c r="D24" s="219" t="s">
        <v>59</v>
      </c>
      <c r="E24" s="219"/>
      <c r="F24" s="219"/>
      <c r="J24" s="224" t="s">
        <v>58</v>
      </c>
      <c r="K24" s="224"/>
      <c r="L24" s="224"/>
      <c r="M24" s="219" t="s">
        <v>59</v>
      </c>
      <c r="N24" s="219"/>
      <c r="O24" s="219"/>
      <c r="S24" s="224" t="s">
        <v>58</v>
      </c>
      <c r="T24" s="224"/>
      <c r="U24" s="224"/>
      <c r="V24" s="219" t="s">
        <v>59</v>
      </c>
      <c r="W24" s="219"/>
      <c r="X24" s="219"/>
      <c r="AB24" s="224" t="s">
        <v>58</v>
      </c>
      <c r="AC24" s="224"/>
      <c r="AD24" s="224"/>
      <c r="AE24" s="219" t="s">
        <v>59</v>
      </c>
      <c r="AF24" s="219"/>
      <c r="AG24" s="219"/>
    </row>
    <row r="27" spans="1:35" x14ac:dyDescent="0.2">
      <c r="A27" t="s">
        <v>50</v>
      </c>
      <c r="B27" t="s">
        <v>51</v>
      </c>
      <c r="J27" t="s">
        <v>50</v>
      </c>
      <c r="K27" t="s">
        <v>51</v>
      </c>
      <c r="S27" t="s">
        <v>50</v>
      </c>
      <c r="T27" t="s">
        <v>51</v>
      </c>
      <c r="AB27" t="s">
        <v>50</v>
      </c>
      <c r="AC27" t="s">
        <v>51</v>
      </c>
    </row>
    <row r="28" spans="1:35" x14ac:dyDescent="0.2">
      <c r="A28">
        <f>'12 družstiev Pretek č. 4'!C6</f>
        <v>0</v>
      </c>
      <c r="B28">
        <f>'12 družstiev Pretek č. 4'!C5</f>
        <v>0</v>
      </c>
      <c r="C28" t="str">
        <f>'12 družstiev Pretek č. 4'!$B$5</f>
        <v>Dunajská Streda -            Mivardi team</v>
      </c>
      <c r="D28">
        <v>1</v>
      </c>
      <c r="E28" t="e">
        <f>VLOOKUP($D28,$A$28:$B$39,COLUMN($B$28:$B$39),0)</f>
        <v>#N/A</v>
      </c>
      <c r="F28" t="e">
        <f>VLOOKUP($D28,$A$28:$C$39,COLUMN($C$28:$C$39),0)</f>
        <v>#N/A</v>
      </c>
      <c r="J28">
        <f>'12 družstiev Pretek č. 4'!F6</f>
        <v>0</v>
      </c>
      <c r="K28">
        <f>'12 družstiev Pretek č. 4'!F5</f>
        <v>0</v>
      </c>
      <c r="L28" t="str">
        <f>'12 družstiev Pretek č. 4'!$B$5</f>
        <v>Dunajská Streda -            Mivardi team</v>
      </c>
      <c r="M28">
        <v>1</v>
      </c>
      <c r="N28" t="e">
        <f>VLOOKUP($M28,$J$28:$K$39,COLUMN($B$28:$B$39),0)</f>
        <v>#N/A</v>
      </c>
      <c r="O28" t="e">
        <f>VLOOKUP($M28,$J$28:$L$39,COLUMN($C$28:$C$39),0)</f>
        <v>#N/A</v>
      </c>
      <c r="S28">
        <f>'12 družstiev Pretek č. 4'!I6</f>
        <v>0</v>
      </c>
      <c r="T28">
        <f>'12 družstiev Pretek č. 4'!I5</f>
        <v>0</v>
      </c>
      <c r="U28" t="str">
        <f>'12 družstiev Pretek č. 4'!$B$5</f>
        <v>Dunajská Streda -            Mivardi team</v>
      </c>
      <c r="V28">
        <v>1</v>
      </c>
      <c r="W28" t="e">
        <f>VLOOKUP($V28,$S$28:$T$39,COLUMN($B$28:$B$39),0)</f>
        <v>#N/A</v>
      </c>
      <c r="X28" t="e">
        <f>VLOOKUP($V28,$S$28:$U$39,COLUMN($C$28:$C$39),0)</f>
        <v>#N/A</v>
      </c>
      <c r="AB28">
        <f>'12 družstiev Pretek č. 4'!L6</f>
        <v>0</v>
      </c>
      <c r="AC28">
        <f>'12 družstiev Pretek č. 4'!L5</f>
        <v>0</v>
      </c>
      <c r="AD28" t="str">
        <f>'12 družstiev Pretek č. 4'!$B$5</f>
        <v>Dunajská Streda -            Mivardi team</v>
      </c>
      <c r="AE28">
        <v>1</v>
      </c>
      <c r="AF28" t="e">
        <f>VLOOKUP($AE28,$AB$28:$AC$39,COLUMN($B$28:$B$39),0)</f>
        <v>#N/A</v>
      </c>
      <c r="AG28" t="e">
        <f>VLOOKUP($AE28,$AB$28:$AD$39,COLUMN($C$28:$C$39),0)</f>
        <v>#N/A</v>
      </c>
    </row>
    <row r="29" spans="1:35" x14ac:dyDescent="0.2">
      <c r="A29">
        <f>'12 družstiev Pretek č. 4'!C8</f>
        <v>0</v>
      </c>
      <c r="B29">
        <f>'12 družstiev Pretek č. 4'!C7</f>
        <v>0</v>
      </c>
      <c r="C29" t="str">
        <f>'12 družstiev Pretek č. 4'!$B$7</f>
        <v>Komárno                    Bartal Mix</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Komárno                    Bartal Mix</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Komárno                    Bartal Mix</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Komárno                    Bartal Mix</v>
      </c>
      <c r="AE29">
        <v>2</v>
      </c>
      <c r="AF29" t="e">
        <f t="shared" ref="AF29:AF39" si="14">VLOOKUP($AE29,$AB$28:$AC$39,COLUMN($B$28:$B$39),0)</f>
        <v>#N/A</v>
      </c>
      <c r="AG29" t="e">
        <f t="shared" ref="AG29:AG39" si="15">VLOOKUP($AE29,$AB$28:$AD$39,COLUMN($C$28:$C$39),0)</f>
        <v>#N/A</v>
      </c>
    </row>
    <row r="30" spans="1:35" x14ac:dyDescent="0.2">
      <c r="A30">
        <f>'12 družstiev Pretek č. 4'!C10</f>
        <v>0</v>
      </c>
      <c r="B30">
        <f>'12 družstiev Pretek č. 4'!C9</f>
        <v>0</v>
      </c>
      <c r="C30" t="str">
        <f>'12 družstiev Pretek č. 4'!$B$9</f>
        <v>Nové Zámky</v>
      </c>
      <c r="D30">
        <v>3</v>
      </c>
      <c r="E30" t="e">
        <f t="shared" si="8"/>
        <v>#N/A</v>
      </c>
      <c r="F30" t="e">
        <f t="shared" si="9"/>
        <v>#N/A</v>
      </c>
      <c r="J30">
        <f>'12 družstiev Pretek č. 4'!F10</f>
        <v>0</v>
      </c>
      <c r="K30">
        <f>'12 družstiev Pretek č. 4'!F9</f>
        <v>0</v>
      </c>
      <c r="L30" t="str">
        <f>'12 družstiev Pretek č. 4'!$B$9</f>
        <v>Nové Zámky</v>
      </c>
      <c r="M30">
        <v>3</v>
      </c>
      <c r="N30" t="e">
        <f t="shared" si="10"/>
        <v>#N/A</v>
      </c>
      <c r="O30" t="e">
        <f t="shared" si="11"/>
        <v>#N/A</v>
      </c>
      <c r="S30">
        <f>'12 družstiev Pretek č. 4'!I10</f>
        <v>0</v>
      </c>
      <c r="T30">
        <f>'12 družstiev Pretek č. 4'!I9</f>
        <v>0</v>
      </c>
      <c r="U30" t="str">
        <f>'12 družstiev Pretek č. 4'!$B$9</f>
        <v>Nové Zámky</v>
      </c>
      <c r="V30">
        <v>3</v>
      </c>
      <c r="W30" t="e">
        <f t="shared" si="12"/>
        <v>#N/A</v>
      </c>
      <c r="X30" t="e">
        <f t="shared" si="13"/>
        <v>#N/A</v>
      </c>
      <c r="AB30">
        <f>'12 družstiev Pretek č. 4'!L10</f>
        <v>0</v>
      </c>
      <c r="AC30">
        <f>'12 družstiev Pretek č. 4'!L9</f>
        <v>0</v>
      </c>
      <c r="AD30" t="str">
        <f>'12 družstiev Pretek č. 4'!$B$9</f>
        <v>Nové Zámky</v>
      </c>
      <c r="AE30">
        <v>3</v>
      </c>
      <c r="AF30" t="e">
        <f t="shared" si="14"/>
        <v>#N/A</v>
      </c>
      <c r="AG30" t="e">
        <f t="shared" si="15"/>
        <v>#N/A</v>
      </c>
    </row>
    <row r="31" spans="1:35" x14ac:dyDescent="0.2">
      <c r="A31">
        <f>'12 družstiev Pretek č. 4'!C12</f>
        <v>0</v>
      </c>
      <c r="B31">
        <f>'12 družstiev Pretek č. 4'!C11</f>
        <v>0</v>
      </c>
      <c r="C31" t="str">
        <f>'12 družstiev Pretek č. 4'!$B$11</f>
        <v>Považská Bystrica         Sensas</v>
      </c>
      <c r="D31">
        <v>4</v>
      </c>
      <c r="E31" t="e">
        <f t="shared" si="8"/>
        <v>#N/A</v>
      </c>
      <c r="F31" t="e">
        <f t="shared" si="9"/>
        <v>#N/A</v>
      </c>
      <c r="J31">
        <f>'12 družstiev Pretek č. 4'!F12</f>
        <v>0</v>
      </c>
      <c r="K31">
        <f>'12 družstiev Pretek č. 4'!F11</f>
        <v>0</v>
      </c>
      <c r="L31" t="str">
        <f>'12 družstiev Pretek č. 4'!$B$11</f>
        <v>Považská Bystrica         Sensas</v>
      </c>
      <c r="M31">
        <v>4</v>
      </c>
      <c r="N31" t="e">
        <f t="shared" si="10"/>
        <v>#N/A</v>
      </c>
      <c r="O31" t="e">
        <f t="shared" si="11"/>
        <v>#N/A</v>
      </c>
      <c r="S31">
        <f>'12 družstiev Pretek č. 4'!I12</f>
        <v>0</v>
      </c>
      <c r="T31">
        <f>'12 družstiev Pretek č. 4'!I11</f>
        <v>0</v>
      </c>
      <c r="U31" t="str">
        <f>'12 družstiev Pretek č. 4'!$B$11</f>
        <v>Považská Bystrica         Sensas</v>
      </c>
      <c r="V31">
        <v>4</v>
      </c>
      <c r="W31" t="e">
        <f t="shared" si="12"/>
        <v>#N/A</v>
      </c>
      <c r="X31" t="e">
        <f t="shared" si="13"/>
        <v>#N/A</v>
      </c>
      <c r="AB31">
        <f>'12 družstiev Pretek č. 4'!L12</f>
        <v>0</v>
      </c>
      <c r="AC31">
        <f>'12 družstiev Pretek č. 4'!L11</f>
        <v>0</v>
      </c>
      <c r="AD31" t="str">
        <f>'12 družstiev Pretek č. 4'!$B$11</f>
        <v>Považská Bystrica         Sensas</v>
      </c>
      <c r="AE31">
        <v>4</v>
      </c>
      <c r="AF31" t="e">
        <f t="shared" si="14"/>
        <v>#N/A</v>
      </c>
      <c r="AG31" t="e">
        <f t="shared" si="15"/>
        <v>#N/A</v>
      </c>
    </row>
    <row r="32" spans="1:35" x14ac:dyDescent="0.2">
      <c r="A32">
        <f>'12 družstiev Pretek č. 4'!C14</f>
        <v>0</v>
      </c>
      <c r="B32">
        <f>'12 družstiev Pretek č. 4'!C13</f>
        <v>0</v>
      </c>
      <c r="C32" t="str">
        <f>'12 družstiev Pretek č. 4'!$B$13</f>
        <v>Prešov                        Colmic</v>
      </c>
      <c r="D32">
        <v>5</v>
      </c>
      <c r="E32" t="e">
        <f t="shared" si="8"/>
        <v>#N/A</v>
      </c>
      <c r="F32" t="e">
        <f t="shared" si="9"/>
        <v>#N/A</v>
      </c>
      <c r="J32">
        <f>'12 družstiev Pretek č. 4'!F14</f>
        <v>0</v>
      </c>
      <c r="K32">
        <f>'12 družstiev Pretek č. 4'!F13</f>
        <v>0</v>
      </c>
      <c r="L32" t="str">
        <f>'12 družstiev Pretek č. 4'!$B$13</f>
        <v>Prešov                        Colmic</v>
      </c>
      <c r="M32">
        <v>5</v>
      </c>
      <c r="N32" t="e">
        <f t="shared" si="10"/>
        <v>#N/A</v>
      </c>
      <c r="O32" t="e">
        <f t="shared" si="11"/>
        <v>#N/A</v>
      </c>
      <c r="S32">
        <f>'12 družstiev Pretek č. 4'!I14</f>
        <v>0</v>
      </c>
      <c r="T32">
        <f>'12 družstiev Pretek č. 4'!I13</f>
        <v>0</v>
      </c>
      <c r="U32" t="str">
        <f>'12 družstiev Pretek č. 4'!$B$13</f>
        <v>Prešov                        Colmic</v>
      </c>
      <c r="V32">
        <v>5</v>
      </c>
      <c r="W32" t="e">
        <f t="shared" si="12"/>
        <v>#N/A</v>
      </c>
      <c r="X32" t="e">
        <f t="shared" si="13"/>
        <v>#N/A</v>
      </c>
      <c r="AB32">
        <f>'12 družstiev Pretek č. 4'!L14</f>
        <v>0</v>
      </c>
      <c r="AC32">
        <f>'12 družstiev Pretek č. 4'!L13</f>
        <v>0</v>
      </c>
      <c r="AD32" t="str">
        <f>'12 družstiev Pretek č. 4'!$B$13</f>
        <v>Prešov                        Colmic</v>
      </c>
      <c r="AE32">
        <v>5</v>
      </c>
      <c r="AF32" t="e">
        <f t="shared" si="14"/>
        <v>#N/A</v>
      </c>
      <c r="AG32" t="e">
        <f t="shared" si="15"/>
        <v>#N/A</v>
      </c>
    </row>
    <row r="33" spans="1:33" x14ac:dyDescent="0.2">
      <c r="A33">
        <f>'12 družstiev Pretek č. 4'!C16</f>
        <v>0</v>
      </c>
      <c r="B33">
        <f>'12 družstiev Pretek č. 4'!C15</f>
        <v>0</v>
      </c>
      <c r="C33" t="str">
        <f>'12 družstiev Pretek č. 4'!$B$15</f>
        <v>Šaľa                            Maver</v>
      </c>
      <c r="D33">
        <v>6</v>
      </c>
      <c r="E33" t="e">
        <f t="shared" si="8"/>
        <v>#N/A</v>
      </c>
      <c r="F33" t="e">
        <f t="shared" si="9"/>
        <v>#N/A</v>
      </c>
      <c r="J33">
        <f>'12 družstiev Pretek č. 4'!F16</f>
        <v>0</v>
      </c>
      <c r="K33">
        <f>'12 družstiev Pretek č. 4'!F15</f>
        <v>0</v>
      </c>
      <c r="L33" t="str">
        <f>'12 družstiev Pretek č. 4'!$B$15</f>
        <v>Šaľa                            Maver</v>
      </c>
      <c r="M33">
        <v>6</v>
      </c>
      <c r="N33" t="e">
        <f t="shared" si="10"/>
        <v>#N/A</v>
      </c>
      <c r="O33" t="e">
        <f t="shared" si="11"/>
        <v>#N/A</v>
      </c>
      <c r="S33">
        <f>'12 družstiev Pretek č. 4'!I16</f>
        <v>0</v>
      </c>
      <c r="T33">
        <f>'12 družstiev Pretek č. 4'!I15</f>
        <v>0</v>
      </c>
      <c r="U33" t="str">
        <f>'12 družstiev Pretek č. 4'!$B$15</f>
        <v>Šaľa                            Maver</v>
      </c>
      <c r="V33">
        <v>6</v>
      </c>
      <c r="W33" t="e">
        <f t="shared" si="12"/>
        <v>#N/A</v>
      </c>
      <c r="X33" t="e">
        <f t="shared" si="13"/>
        <v>#N/A</v>
      </c>
      <c r="AB33">
        <f>'12 družstiev Pretek č. 4'!L16</f>
        <v>0</v>
      </c>
      <c r="AC33">
        <f>'12 družstiev Pretek č. 4'!L15</f>
        <v>0</v>
      </c>
      <c r="AD33" t="str">
        <f>'12 družstiev Pretek č. 4'!$B$15</f>
        <v>Šaľa                            Maver</v>
      </c>
      <c r="AE33">
        <v>6</v>
      </c>
      <c r="AF33" t="e">
        <f t="shared" si="14"/>
        <v>#N/A</v>
      </c>
      <c r="AG33" t="e">
        <f t="shared" si="15"/>
        <v>#N/A</v>
      </c>
    </row>
    <row r="34" spans="1:33" x14ac:dyDescent="0.2">
      <c r="A34">
        <f>'12 družstiev Pretek č. 4'!C18</f>
        <v>0</v>
      </c>
      <c r="B34">
        <f>'12 družstiev Pretek č. 4'!C17</f>
        <v>0</v>
      </c>
      <c r="C34" t="str">
        <f>'12 družstiev Pretek č. 4'!$B$17</f>
        <v>Trnava  A                           Mivardi</v>
      </c>
      <c r="D34">
        <v>7</v>
      </c>
      <c r="E34" t="e">
        <f t="shared" si="8"/>
        <v>#N/A</v>
      </c>
      <c r="F34" t="e">
        <f t="shared" si="9"/>
        <v>#N/A</v>
      </c>
      <c r="J34">
        <f>'12 družstiev Pretek č. 4'!F18</f>
        <v>0</v>
      </c>
      <c r="K34">
        <f>'12 družstiev Pretek č. 4'!F17</f>
        <v>0</v>
      </c>
      <c r="L34" t="str">
        <f>'12 družstiev Pretek č. 4'!$B$17</f>
        <v>Trnava  A                           Mivardi</v>
      </c>
      <c r="M34">
        <v>7</v>
      </c>
      <c r="N34" t="e">
        <f t="shared" si="10"/>
        <v>#N/A</v>
      </c>
      <c r="O34" t="e">
        <f t="shared" si="11"/>
        <v>#N/A</v>
      </c>
      <c r="S34">
        <f>'12 družstiev Pretek č. 4'!I18</f>
        <v>0</v>
      </c>
      <c r="T34">
        <f>'12 družstiev Pretek č. 4'!I17</f>
        <v>0</v>
      </c>
      <c r="U34" t="str">
        <f>'12 družstiev Pretek č. 4'!$B$17</f>
        <v>Trnava  A                           Mivardi</v>
      </c>
      <c r="V34">
        <v>7</v>
      </c>
      <c r="W34" t="e">
        <f t="shared" si="12"/>
        <v>#N/A</v>
      </c>
      <c r="X34" t="e">
        <f t="shared" si="13"/>
        <v>#N/A</v>
      </c>
      <c r="AB34">
        <f>'12 družstiev Pretek č. 4'!L18</f>
        <v>0</v>
      </c>
      <c r="AC34">
        <f>'12 družstiev Pretek č. 4'!L17</f>
        <v>0</v>
      </c>
      <c r="AD34" t="str">
        <f>'12 družstiev Pretek č. 4'!$B$17</f>
        <v>Trnava  A                           Mivardi</v>
      </c>
      <c r="AE34">
        <v>7</v>
      </c>
      <c r="AF34" t="e">
        <f t="shared" si="14"/>
        <v>#N/A</v>
      </c>
      <c r="AG34" t="e">
        <f t="shared" si="15"/>
        <v>#N/A</v>
      </c>
    </row>
    <row r="35" spans="1:33" x14ac:dyDescent="0.2">
      <c r="A35">
        <f>'12 družstiev Pretek č. 4'!C20</f>
        <v>0</v>
      </c>
      <c r="B35">
        <f>'12 družstiev Pretek č. 4'!C19</f>
        <v>0</v>
      </c>
      <c r="C35" t="str">
        <f>'12 družstiev Pretek č. 4'!$B$19</f>
        <v>Turčianske Teplice</v>
      </c>
      <c r="D35">
        <v>8</v>
      </c>
      <c r="E35" t="e">
        <f t="shared" si="8"/>
        <v>#N/A</v>
      </c>
      <c r="F35" t="e">
        <f t="shared" si="9"/>
        <v>#N/A</v>
      </c>
      <c r="J35">
        <f>'12 družstiev Pretek č. 4'!F20</f>
        <v>0</v>
      </c>
      <c r="K35">
        <f>'12 družstiev Pretek č. 4'!F19</f>
        <v>0</v>
      </c>
      <c r="L35" t="str">
        <f>'12 družstiev Pretek č. 4'!$B$19</f>
        <v>Turčianske Teplice</v>
      </c>
      <c r="M35">
        <v>8</v>
      </c>
      <c r="N35" t="e">
        <f t="shared" si="10"/>
        <v>#N/A</v>
      </c>
      <c r="O35" t="e">
        <f t="shared" si="11"/>
        <v>#N/A</v>
      </c>
      <c r="S35">
        <f>'12 družstiev Pretek č. 4'!I20</f>
        <v>0</v>
      </c>
      <c r="T35">
        <f>'12 družstiev Pretek č. 4'!I19</f>
        <v>0</v>
      </c>
      <c r="U35" t="str">
        <f>'12 družstiev Pretek č. 4'!$B$19</f>
        <v>Turčianske Teplice</v>
      </c>
      <c r="V35">
        <v>8</v>
      </c>
      <c r="W35" t="e">
        <f t="shared" si="12"/>
        <v>#N/A</v>
      </c>
      <c r="X35" t="e">
        <f t="shared" si="13"/>
        <v>#N/A</v>
      </c>
      <c r="AB35">
        <f>'12 družstiev Pretek č. 4'!L20</f>
        <v>0</v>
      </c>
      <c r="AC35">
        <f>'12 družstiev Pretek č. 4'!L19</f>
        <v>0</v>
      </c>
      <c r="AD35" t="str">
        <f>'12 družstiev Pretek č. 4'!$B$19</f>
        <v>Turčianske Teplice</v>
      </c>
      <c r="AE35">
        <v>8</v>
      </c>
      <c r="AF35" t="e">
        <f t="shared" si="14"/>
        <v>#N/A</v>
      </c>
      <c r="AG35" t="e">
        <f t="shared" si="15"/>
        <v>#N/A</v>
      </c>
    </row>
    <row r="36" spans="1:33" x14ac:dyDescent="0.2">
      <c r="A36">
        <f>'12 družstiev Pretek č. 4'!C22</f>
        <v>0</v>
      </c>
      <c r="B36">
        <f>'12 družstiev Pretek č. 4'!C21</f>
        <v>0</v>
      </c>
      <c r="C36" t="str">
        <f>'12 družstiev Pretek č. 4'!$B$21</f>
        <v>Veľké Kapušany         Maros Mix Tubertíny</v>
      </c>
      <c r="D36">
        <v>9</v>
      </c>
      <c r="E36" t="e">
        <f t="shared" si="8"/>
        <v>#N/A</v>
      </c>
      <c r="F36" t="e">
        <f t="shared" si="9"/>
        <v>#N/A</v>
      </c>
      <c r="J36">
        <f>'12 družstiev Pretek č. 4'!F22</f>
        <v>0</v>
      </c>
      <c r="K36">
        <f>'12 družstiev Pretek č. 4'!F21</f>
        <v>0</v>
      </c>
      <c r="L36" t="str">
        <f>'12 družstiev Pretek č. 4'!$B$21</f>
        <v>Veľké Kapušany         Maros Mix Tubertíny</v>
      </c>
      <c r="M36">
        <v>9</v>
      </c>
      <c r="N36" t="e">
        <f t="shared" si="10"/>
        <v>#N/A</v>
      </c>
      <c r="O36" t="e">
        <f t="shared" si="11"/>
        <v>#N/A</v>
      </c>
      <c r="S36">
        <f>'12 družstiev Pretek č. 4'!I22</f>
        <v>0</v>
      </c>
      <c r="T36">
        <f>'12 družstiev Pretek č. 4'!I21</f>
        <v>0</v>
      </c>
      <c r="U36" t="str">
        <f>'12 družstiev Pretek č. 4'!$B$21</f>
        <v>Veľké Kapušany         Maros Mix Tubertíny</v>
      </c>
      <c r="V36">
        <v>9</v>
      </c>
      <c r="W36" t="e">
        <f t="shared" si="12"/>
        <v>#N/A</v>
      </c>
      <c r="X36" t="e">
        <f t="shared" si="13"/>
        <v>#N/A</v>
      </c>
      <c r="AB36">
        <f>'12 družstiev Pretek č. 4'!L22</f>
        <v>0</v>
      </c>
      <c r="AC36">
        <f>'12 družstiev Pretek č. 4'!L21</f>
        <v>0</v>
      </c>
      <c r="AD36" t="str">
        <f>'12 družstiev Pretek č. 4'!$B$21</f>
        <v>Veľké Kapušany         Maros Mix Tubertíny</v>
      </c>
      <c r="AE36">
        <v>9</v>
      </c>
      <c r="AF36" t="e">
        <f t="shared" si="14"/>
        <v>#N/A</v>
      </c>
      <c r="AG36" t="e">
        <f t="shared" si="15"/>
        <v>#N/A</v>
      </c>
    </row>
    <row r="37" spans="1:33" x14ac:dyDescent="0.2">
      <c r="A37">
        <f>'12 družstiev Pretek č. 4'!C24</f>
        <v>0</v>
      </c>
      <c r="B37">
        <f>'12 družstiev Pretek č. 4'!C23</f>
        <v>0</v>
      </c>
      <c r="C37" t="str">
        <f>'12 družstiev Pretek č. 4'!$B$23</f>
        <v>Vranov nad Topľou   Tubertíny</v>
      </c>
      <c r="D37">
        <v>10</v>
      </c>
      <c r="E37" t="e">
        <f t="shared" si="8"/>
        <v>#N/A</v>
      </c>
      <c r="F37" t="e">
        <f t="shared" si="9"/>
        <v>#N/A</v>
      </c>
      <c r="J37">
        <f>'12 družstiev Pretek č. 4'!F24</f>
        <v>0</v>
      </c>
      <c r="K37">
        <f>'12 družstiev Pretek č. 4'!F23</f>
        <v>0</v>
      </c>
      <c r="L37" t="str">
        <f>'12 družstiev Pretek č. 4'!$B$23</f>
        <v>Vranov nad Topľou   Tubertíny</v>
      </c>
      <c r="M37">
        <v>10</v>
      </c>
      <c r="N37" t="e">
        <f t="shared" si="10"/>
        <v>#N/A</v>
      </c>
      <c r="O37" t="e">
        <f t="shared" si="11"/>
        <v>#N/A</v>
      </c>
      <c r="S37">
        <f>'12 družstiev Pretek č. 4'!I24</f>
        <v>0</v>
      </c>
      <c r="T37">
        <f>'12 družstiev Pretek č. 4'!I23</f>
        <v>0</v>
      </c>
      <c r="U37" t="str">
        <f>'12 družstiev Pretek č. 4'!$B$23</f>
        <v>Vranov nad Topľou   Tubertíny</v>
      </c>
      <c r="V37">
        <v>10</v>
      </c>
      <c r="W37" t="e">
        <f t="shared" si="12"/>
        <v>#N/A</v>
      </c>
      <c r="X37" t="e">
        <f t="shared" si="13"/>
        <v>#N/A</v>
      </c>
      <c r="AB37">
        <f>'12 družstiev Pretek č. 4'!L24</f>
        <v>0</v>
      </c>
      <c r="AC37">
        <f>'12 družstiev Pretek č. 4'!L23</f>
        <v>0</v>
      </c>
      <c r="AD37" t="str">
        <f>'12 družstiev Pretek č. 4'!$B$23</f>
        <v>Vranov nad Topľou   Tubertíny</v>
      </c>
      <c r="AE37">
        <v>10</v>
      </c>
      <c r="AF37" t="e">
        <f t="shared" si="14"/>
        <v>#N/A</v>
      </c>
      <c r="AG37" t="e">
        <f t="shared" si="15"/>
        <v>#N/A</v>
      </c>
    </row>
    <row r="38" spans="1:33" x14ac:dyDescent="0.2">
      <c r="A38">
        <f>'12 družstiev Pretek č. 4'!C26</f>
        <v>0</v>
      </c>
      <c r="B38">
        <f>'12 družstiev Pretek č. 4'!C25</f>
        <v>0</v>
      </c>
      <c r="C38" t="str">
        <f>'12 družstiev Pretek č. 4'!$B$25</f>
        <v>Zvolen A</v>
      </c>
      <c r="D38">
        <v>11</v>
      </c>
      <c r="E38" t="e">
        <f t="shared" si="8"/>
        <v>#N/A</v>
      </c>
      <c r="F38" t="e">
        <f t="shared" si="9"/>
        <v>#N/A</v>
      </c>
      <c r="J38">
        <f>'12 družstiev Pretek č. 4'!F26</f>
        <v>0</v>
      </c>
      <c r="K38">
        <f>'12 družstiev Pretek č. 4'!F25</f>
        <v>0</v>
      </c>
      <c r="L38" t="str">
        <f>'12 družstiev Pretek č. 4'!$B$25</f>
        <v>Zvolen A</v>
      </c>
      <c r="M38">
        <v>11</v>
      </c>
      <c r="N38" t="e">
        <f t="shared" si="10"/>
        <v>#N/A</v>
      </c>
      <c r="O38" t="e">
        <f t="shared" si="11"/>
        <v>#N/A</v>
      </c>
      <c r="S38">
        <f>'12 družstiev Pretek č. 4'!I26</f>
        <v>0</v>
      </c>
      <c r="T38">
        <f>'12 družstiev Pretek č. 4'!I25</f>
        <v>0</v>
      </c>
      <c r="U38" t="str">
        <f>'12 družstiev Pretek č. 4'!$B$25</f>
        <v>Zvolen A</v>
      </c>
      <c r="V38">
        <v>11</v>
      </c>
      <c r="W38" t="e">
        <f t="shared" si="12"/>
        <v>#N/A</v>
      </c>
      <c r="X38" t="e">
        <f t="shared" si="13"/>
        <v>#N/A</v>
      </c>
      <c r="AB38">
        <f>'12 družstiev Pretek č. 4'!L26</f>
        <v>0</v>
      </c>
      <c r="AC38">
        <f>'12 družstiev Pretek č. 4'!L25</f>
        <v>0</v>
      </c>
      <c r="AD38" t="str">
        <f>'12 družstiev Pretek č. 4'!$B$25</f>
        <v>Zvolen A</v>
      </c>
      <c r="AE38">
        <v>11</v>
      </c>
      <c r="AF38" t="e">
        <f t="shared" si="14"/>
        <v>#N/A</v>
      </c>
      <c r="AG38" t="e">
        <f t="shared" si="15"/>
        <v>#N/A</v>
      </c>
    </row>
    <row r="39" spans="1:33" x14ac:dyDescent="0.2">
      <c r="A39">
        <f>'12 družstiev Pretek č. 4'!C28</f>
        <v>0</v>
      </c>
      <c r="B39">
        <f>'12 družstiev Pretek č. 4'!C27</f>
        <v>0</v>
      </c>
      <c r="C39" t="str">
        <f>'12 družstiev Pretek č. 4'!$B$27</f>
        <v>Žiar nad Hronom           Tubertíny</v>
      </c>
      <c r="D39">
        <v>12</v>
      </c>
      <c r="E39" t="e">
        <f t="shared" si="8"/>
        <v>#N/A</v>
      </c>
      <c r="F39" t="e">
        <f t="shared" si="9"/>
        <v>#N/A</v>
      </c>
      <c r="J39">
        <f>'12 družstiev Pretek č. 4'!F28</f>
        <v>0</v>
      </c>
      <c r="K39">
        <f>'12 družstiev Pretek č. 4'!F27</f>
        <v>0</v>
      </c>
      <c r="L39" t="str">
        <f>'12 družstiev Pretek č. 4'!$B$27</f>
        <v>Žiar nad Hronom           Tubertíny</v>
      </c>
      <c r="M39">
        <v>12</v>
      </c>
      <c r="N39" t="e">
        <f t="shared" si="10"/>
        <v>#N/A</v>
      </c>
      <c r="O39" t="e">
        <f t="shared" si="11"/>
        <v>#N/A</v>
      </c>
      <c r="S39">
        <f>'12 družstiev Pretek č. 4'!I28</f>
        <v>0</v>
      </c>
      <c r="T39">
        <f>'12 družstiev Pretek č. 4'!I27</f>
        <v>0</v>
      </c>
      <c r="U39" t="str">
        <f>'12 družstiev Pretek č. 4'!$B$27</f>
        <v>Žiar nad Hronom           Tubertíny</v>
      </c>
      <c r="V39">
        <v>12</v>
      </c>
      <c r="W39" t="e">
        <f t="shared" si="12"/>
        <v>#N/A</v>
      </c>
      <c r="X39" t="e">
        <f t="shared" si="13"/>
        <v>#N/A</v>
      </c>
      <c r="AB39">
        <f>'12 družstiev Pretek č. 4'!L28</f>
        <v>0</v>
      </c>
      <c r="AC39">
        <f>'12 družstiev Pretek č. 4'!L27</f>
        <v>0</v>
      </c>
      <c r="AD39" t="str">
        <f>'12 družstiev Pretek č. 4'!$B$27</f>
        <v>Žiar nad Hronom           Tubertíny</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75" orientation="portrait" r:id="rId1"/>
  <colBreaks count="1" manualBreakCount="1">
    <brk id="8"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enableFormatConditionsCalculation="0"/>
  <dimension ref="A1:AU29"/>
  <sheetViews>
    <sheetView showGridLines="0" tabSelected="1" topLeftCell="A7" zoomScale="116" zoomScaleNormal="85" workbookViewId="0">
      <selection activeCell="O25" sqref="O25:O26"/>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48" width="0" hidden="1" customWidth="1"/>
  </cols>
  <sheetData>
    <row r="1" spans="1:46" ht="33.75" customHeight="1" thickBot="1" x14ac:dyDescent="0.25">
      <c r="A1" s="137" t="s">
        <v>19</v>
      </c>
      <c r="B1" s="138"/>
      <c r="C1" s="129" t="s">
        <v>186</v>
      </c>
      <c r="D1" s="130"/>
      <c r="E1" s="130"/>
      <c r="F1" s="130"/>
      <c r="G1" s="130"/>
      <c r="H1" s="130"/>
      <c r="I1" s="130"/>
      <c r="J1" s="129" t="s">
        <v>187</v>
      </c>
      <c r="K1" s="130"/>
      <c r="L1" s="130"/>
      <c r="M1" s="130"/>
      <c r="N1" s="129" t="s">
        <v>69</v>
      </c>
      <c r="O1" s="130"/>
      <c r="P1" s="130"/>
      <c r="Q1" s="131"/>
    </row>
    <row r="2" spans="1:46"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row>
    <row r="3" spans="1:46" ht="15.95" customHeight="1" x14ac:dyDescent="0.2">
      <c r="A3" s="146"/>
      <c r="B3" s="142"/>
      <c r="C3" s="147" t="s">
        <v>8</v>
      </c>
      <c r="D3" s="148"/>
      <c r="E3" s="149"/>
      <c r="F3" s="147" t="s">
        <v>8</v>
      </c>
      <c r="G3" s="148"/>
      <c r="H3" s="149"/>
      <c r="I3" s="147" t="s">
        <v>8</v>
      </c>
      <c r="J3" s="148"/>
      <c r="K3" s="149"/>
      <c r="L3" s="147" t="s">
        <v>8</v>
      </c>
      <c r="M3" s="148"/>
      <c r="N3" s="148"/>
      <c r="O3" s="157"/>
      <c r="P3" s="157"/>
      <c r="Q3" s="159"/>
      <c r="AE3" s="10"/>
      <c r="AF3" s="11"/>
    </row>
    <row r="4" spans="1:46"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AE4" s="10"/>
      <c r="AF4" s="11"/>
      <c r="AJ4" s="21"/>
      <c r="AK4" s="21"/>
      <c r="AL4" s="21"/>
    </row>
    <row r="5" spans="1:46" ht="19.5" customHeight="1" x14ac:dyDescent="0.2">
      <c r="A5" s="139">
        <v>1</v>
      </c>
      <c r="B5" s="127" t="s">
        <v>132</v>
      </c>
      <c r="C5" s="132" t="s">
        <v>134</v>
      </c>
      <c r="D5" s="133"/>
      <c r="E5" s="69"/>
      <c r="F5" s="132" t="s">
        <v>133</v>
      </c>
      <c r="G5" s="136"/>
      <c r="H5" s="69"/>
      <c r="I5" s="132" t="s">
        <v>136</v>
      </c>
      <c r="J5" s="136"/>
      <c r="K5" s="69"/>
      <c r="L5" s="132" t="s">
        <v>135</v>
      </c>
      <c r="M5" s="136"/>
      <c r="N5" s="69"/>
      <c r="O5" s="152">
        <f>SUM(E6+H6+K6+N6)</f>
        <v>23</v>
      </c>
      <c r="P5" s="154">
        <f>SUM(D6+G6+J6+M6)</f>
        <v>22580</v>
      </c>
      <c r="Q5" s="150">
        <f>AD6</f>
        <v>3</v>
      </c>
      <c r="Y5" s="161" t="s">
        <v>21</v>
      </c>
      <c r="Z5" s="162"/>
      <c r="AA5" s="162"/>
      <c r="AB5" s="162"/>
      <c r="AC5" s="162"/>
      <c r="AD5" s="163"/>
      <c r="AE5" s="161" t="s">
        <v>22</v>
      </c>
      <c r="AF5" s="162"/>
      <c r="AG5" s="162"/>
      <c r="AH5" s="163"/>
      <c r="AI5" s="161" t="s">
        <v>23</v>
      </c>
      <c r="AJ5" s="162"/>
      <c r="AK5" s="162"/>
      <c r="AL5" s="163"/>
      <c r="AM5" s="161" t="s">
        <v>24</v>
      </c>
      <c r="AN5" s="162"/>
      <c r="AO5" s="162"/>
      <c r="AP5" s="163"/>
      <c r="AQ5" s="161" t="s">
        <v>25</v>
      </c>
      <c r="AR5" s="162"/>
      <c r="AS5" s="162"/>
      <c r="AT5" s="163"/>
    </row>
    <row r="6" spans="1:46" ht="19.5" customHeight="1" thickBot="1" x14ac:dyDescent="0.25">
      <c r="A6" s="140"/>
      <c r="B6" s="128"/>
      <c r="C6" s="107">
        <v>9</v>
      </c>
      <c r="D6" s="28">
        <v>2220</v>
      </c>
      <c r="E6" s="32">
        <f>IF(ISBLANK(D6),0,IF(ISBLANK(C5),0,IF(E5 = "D",MAX($A$5:$A$28) + 1,AH6)))</f>
        <v>9</v>
      </c>
      <c r="F6" s="27">
        <v>4</v>
      </c>
      <c r="G6" s="28">
        <v>5320</v>
      </c>
      <c r="H6" s="32">
        <f>IF(ISBLANK(G6),0,IF(ISBLANK(F5),0,IF(H5 = "D",MAX($A$5:$A$28) + 1,AL6)))</f>
        <v>4</v>
      </c>
      <c r="I6" s="27">
        <v>8</v>
      </c>
      <c r="J6" s="28">
        <v>2880</v>
      </c>
      <c r="K6" s="32">
        <f>IF(ISBLANK(J6),0,IF(ISBLANK(I5),0,IF(K5 = "D",MAX($A$5:$A$28) + 1,AP6)))</f>
        <v>8</v>
      </c>
      <c r="L6" s="27">
        <v>9</v>
      </c>
      <c r="M6" s="28">
        <v>12160</v>
      </c>
      <c r="N6" s="32">
        <f>IF(ISBLANK(M6),0,IF(ISBLANK(L5),0,IF(N5 = "D",MAX($A$5:$A$28) + 1,AT6)))</f>
        <v>2</v>
      </c>
      <c r="O6" s="153"/>
      <c r="P6" s="155"/>
      <c r="Q6" s="151"/>
      <c r="Y6" s="12">
        <f>O5</f>
        <v>23</v>
      </c>
      <c r="Z6" s="13">
        <f>P5</f>
        <v>22580</v>
      </c>
      <c r="AA6" s="8">
        <f>RANK(Y6,$Y$6:$Y$17,1)</f>
        <v>3</v>
      </c>
      <c r="AB6" s="8">
        <f>RANK(Z6,$Z$6:$Z$17,0)</f>
        <v>3</v>
      </c>
      <c r="AC6" s="8">
        <f>AA6+AB6*0.00001</f>
        <v>3.0000300000000002</v>
      </c>
      <c r="AD6" s="24">
        <f>RANK(AC6,$AC$6:$AC$17,1)</f>
        <v>3</v>
      </c>
      <c r="AE6" s="17">
        <f>D6</f>
        <v>2220</v>
      </c>
      <c r="AF6" s="18">
        <f>IF(D5="d",MAX($A$5:$A$28) +1,RANK(AE6,$AE$6:$AE$17,0))</f>
        <v>9</v>
      </c>
      <c r="AG6" s="8">
        <f t="shared" ref="AG6:AG17" si="0">COUNTIF($AF$6:$AF$17,AF6)</f>
        <v>1</v>
      </c>
      <c r="AH6" s="22">
        <f>IF(AG6 &gt; 1,IF(MOD(AG6,2) = 0,(AF6*AG6+AG6-1)/AG6,(AF6*AG6+AG6)/AG6),IF(AG6=1,AF6,(AF6*AG6+AG6-1)/AG6))</f>
        <v>9</v>
      </c>
      <c r="AI6" s="17">
        <f>G6</f>
        <v>5320</v>
      </c>
      <c r="AJ6">
        <f>IF(F5="d",MAX($A$5:$A$28) +1,RANK(AI6,$AI$6:$AI$17,0))</f>
        <v>4</v>
      </c>
      <c r="AK6" s="8">
        <f t="shared" ref="AK6:AK17" si="1">COUNTIF($AJ$6:$AJ$17,AJ6)</f>
        <v>1</v>
      </c>
      <c r="AL6" s="22">
        <f>IF(AK6 &gt; 1,IF(MOD(AK6,2) = 0,(AJ6*AK6+AK6-1)/AK6,(AJ6*AK6+AK6)/AK6),IF(AK6=1,AJ6,(AJ6*AK6+AK6-1)/AK6))</f>
        <v>4</v>
      </c>
      <c r="AM6" s="17">
        <f>J6</f>
        <v>2880</v>
      </c>
      <c r="AN6" s="18">
        <f t="shared" ref="AN6:AN17" si="2">IF(J5="d",MAX($A$5:$A$28) +1,RANK(AM6,$AM$6:$AM$17,0))</f>
        <v>8</v>
      </c>
      <c r="AO6" s="8">
        <f>COUNTIF($AN$6:$AN$17,AN6)</f>
        <v>1</v>
      </c>
      <c r="AP6" s="22">
        <f>IF(AO6 &gt; 1,IF(MOD(AO6,2) = 0,(AN6*AO6+AO6-1)/AO6,(AN6*AO6+AO6)/AO6),IF(AO6=1,AN6,(AN6*AO6+AO6-1)/AO6))</f>
        <v>8</v>
      </c>
      <c r="AQ6" s="17">
        <f>M6</f>
        <v>12160</v>
      </c>
      <c r="AR6" s="18">
        <f>IF(M5="d",MAX($A$5:$A$28) +1,RANK(AQ6,$AQ$6:$AQ$17,0))</f>
        <v>2</v>
      </c>
      <c r="AS6" s="8">
        <f>COUNTIF($AR$6:$AR$17,AR6)</f>
        <v>1</v>
      </c>
      <c r="AT6" s="22">
        <f>IF(AS6 &gt; 1,IF(MOD(AS6,2) = 0,(AR6*AS6+AS6-1)/AS6,(AR6*AS6+AS6)/AS6),IF(AS6=1,AR6,(AR6*AS6+AS6-1)/AS6))</f>
        <v>2</v>
      </c>
    </row>
    <row r="7" spans="1:46" ht="19.5" customHeight="1" x14ac:dyDescent="0.2">
      <c r="A7" s="139">
        <v>2</v>
      </c>
      <c r="B7" s="127" t="s">
        <v>139</v>
      </c>
      <c r="C7" s="132" t="s">
        <v>108</v>
      </c>
      <c r="D7" s="133"/>
      <c r="E7" s="69"/>
      <c r="F7" s="132" t="s">
        <v>125</v>
      </c>
      <c r="G7" s="133"/>
      <c r="H7" s="69"/>
      <c r="I7" s="132" t="s">
        <v>140</v>
      </c>
      <c r="J7" s="133"/>
      <c r="K7" s="69"/>
      <c r="L7" s="132" t="s">
        <v>128</v>
      </c>
      <c r="M7" s="133"/>
      <c r="N7" s="69"/>
      <c r="O7" s="152">
        <f>SUM(E8+H8+K8+N8)</f>
        <v>28</v>
      </c>
      <c r="P7" s="154">
        <f>SUM(D8+G8+J8+M8)</f>
        <v>17480</v>
      </c>
      <c r="Q7" s="150">
        <f>AD7</f>
        <v>9</v>
      </c>
      <c r="Y7" s="12">
        <f>O7</f>
        <v>28</v>
      </c>
      <c r="Z7" s="13">
        <f>P7</f>
        <v>17480</v>
      </c>
      <c r="AA7" s="8">
        <f t="shared" ref="AA7:AA17" si="3">RANK(Y7,$Y$6:$Y$17,1)</f>
        <v>9</v>
      </c>
      <c r="AB7" s="8">
        <f t="shared" ref="AB7:AB17" si="4">RANK(Z7,$Z$6:$Z$17,0)</f>
        <v>9</v>
      </c>
      <c r="AC7" s="8">
        <f t="shared" ref="AC7:AC17" si="5">AA7+AB7*0.00001</f>
        <v>9.0000900000000001</v>
      </c>
      <c r="AD7" s="24">
        <f t="shared" ref="AD7:AD17" si="6">RANK(AC7,$AC$6:$AC$17,1)</f>
        <v>9</v>
      </c>
      <c r="AE7" s="17">
        <f>D8</f>
        <v>4550</v>
      </c>
      <c r="AF7" s="18">
        <f>IF(D7="d",MAX($A$5:$A$28) +1,RANK(AE7,$AE$6:$AE$17,0))</f>
        <v>7</v>
      </c>
      <c r="AG7" s="8">
        <f t="shared" si="0"/>
        <v>1</v>
      </c>
      <c r="AH7" s="22">
        <f t="shared" ref="AH7:AH17" si="7">IF(AG7 &gt; 1,IF(MOD(AG7,2) = 0,(AF7*AG7+AG7-1)/AG7,(AF7*AG7+AG7)/AG7),IF(AG7=1,AF7,(AF7*AG7+AG7-1)/AG7))</f>
        <v>7</v>
      </c>
      <c r="AI7" s="17">
        <f>G8</f>
        <v>1630</v>
      </c>
      <c r="AJ7">
        <f>IF(F7="d",MAX($A$5:$A$28) +1,RANK(AI7,$AI$6:$AI$17,0))</f>
        <v>10</v>
      </c>
      <c r="AK7" s="8">
        <f t="shared" si="1"/>
        <v>1</v>
      </c>
      <c r="AL7" s="22">
        <f t="shared" ref="AL7:AL17" si="8">IF(AK7 &gt; 1,IF(MOD(AK7,2) = 0,(AJ7*AK7+AK7-1)/AK7,(AJ7*AK7+AK7)/AK7),IF(AK7=1,AJ7,(AJ7*AK7+AK7-1)/AK7))</f>
        <v>10</v>
      </c>
      <c r="AM7" s="17">
        <f>J8</f>
        <v>5290</v>
      </c>
      <c r="AN7" s="18">
        <f t="shared" si="2"/>
        <v>4</v>
      </c>
      <c r="AO7" s="8">
        <f t="shared" ref="AO7:AO17" si="9">COUNTIF($AN$6:$AN$17,AN7)</f>
        <v>1</v>
      </c>
      <c r="AP7" s="22">
        <f t="shared" ref="AP7:AP17" si="10">IF(AO7=1,AN7,(AN7*AO7+AO7-1)/AO7)</f>
        <v>4</v>
      </c>
      <c r="AQ7" s="17">
        <f>M8</f>
        <v>6010</v>
      </c>
      <c r="AR7" s="18">
        <f>IF(M7="d",MAX($A$5:$A$28) +1,RANK(AQ7,$AQ$6:$AQ$17,0))</f>
        <v>7</v>
      </c>
      <c r="AS7" s="8">
        <f t="shared" ref="AS7:AS17" si="11">COUNTIF($AR$6:$AR$17,AR7)</f>
        <v>1</v>
      </c>
      <c r="AT7" s="22">
        <f t="shared" ref="AT7:AT17" si="12">IF(AS7 &gt; 1,IF(MOD(AS7,2) = 0,(AR7*AS7+AS7-1)/AS7,(AR7*AS7+AS7)/AS7),IF(AS7=1,AR7,(AR7*AS7+AS7-1)/AS7))</f>
        <v>7</v>
      </c>
    </row>
    <row r="8" spans="1:46" ht="19.5" customHeight="1" thickBot="1" x14ac:dyDescent="0.25">
      <c r="A8" s="140"/>
      <c r="B8" s="128"/>
      <c r="C8" s="27">
        <v>4</v>
      </c>
      <c r="D8" s="28">
        <v>4550</v>
      </c>
      <c r="E8" s="32">
        <f>IF(ISBLANK(D8),0,IF(ISBLANK(C7),0,IF(E7 = "D",MAX($A$5:$A$28) + 1,AH7)))</f>
        <v>7</v>
      </c>
      <c r="F8" s="27">
        <v>5</v>
      </c>
      <c r="G8" s="28">
        <v>1630</v>
      </c>
      <c r="H8" s="32">
        <f>IF(ISBLANK(G8),0,IF(ISBLANK(F7),0,IF(H7 = "D",MAX($A$5:$A$28) + 1,AL7)))</f>
        <v>10</v>
      </c>
      <c r="I8" s="27">
        <v>3</v>
      </c>
      <c r="J8" s="28">
        <v>5290</v>
      </c>
      <c r="K8" s="32">
        <f>IF(ISBLANK(J8),0,IF(ISBLANK(I7),0,IF(K7 = "D",MAX($A$5:$A$28) + 1,AP7)))</f>
        <v>4</v>
      </c>
      <c r="L8" s="107">
        <v>2</v>
      </c>
      <c r="M8" s="28">
        <v>6010</v>
      </c>
      <c r="N8" s="32">
        <f>IF(ISBLANK(M8),0,IF(ISBLANK(L7),0,IF(N7 = "D",MAX($A$5:$A$28) + 1,AT7)))</f>
        <v>7</v>
      </c>
      <c r="O8" s="153"/>
      <c r="P8" s="155"/>
      <c r="Q8" s="151"/>
      <c r="Y8" s="12">
        <f>O9</f>
        <v>14</v>
      </c>
      <c r="Z8" s="13">
        <f>P9</f>
        <v>26200</v>
      </c>
      <c r="AA8" s="8">
        <f t="shared" si="3"/>
        <v>2</v>
      </c>
      <c r="AB8" s="8">
        <f t="shared" si="4"/>
        <v>2</v>
      </c>
      <c r="AC8" s="8">
        <f t="shared" si="5"/>
        <v>2.0000200000000001</v>
      </c>
      <c r="AD8" s="24">
        <f t="shared" si="6"/>
        <v>2</v>
      </c>
      <c r="AE8" s="17">
        <f>D10</f>
        <v>9030</v>
      </c>
      <c r="AF8" s="18">
        <f>IF(D9="d",MAX($A$5:$A$28) +1,RANK(AE8,$AE$6:$AE$17,0))</f>
        <v>1</v>
      </c>
      <c r="AG8" s="8">
        <f t="shared" si="0"/>
        <v>1</v>
      </c>
      <c r="AH8" s="22">
        <f t="shared" si="7"/>
        <v>1</v>
      </c>
      <c r="AI8" s="17">
        <f>G10</f>
        <v>5480</v>
      </c>
      <c r="AJ8">
        <f>IF(F9="d",MAX($A$5:$A$28) +1,RANK(AI8,$AI$6:$AI$17,0))</f>
        <v>3</v>
      </c>
      <c r="AK8" s="8">
        <f t="shared" si="1"/>
        <v>1</v>
      </c>
      <c r="AL8" s="22">
        <f t="shared" si="8"/>
        <v>3</v>
      </c>
      <c r="AM8" s="17">
        <f>J10</f>
        <v>3140</v>
      </c>
      <c r="AN8" s="18">
        <f t="shared" si="2"/>
        <v>7</v>
      </c>
      <c r="AO8" s="8">
        <f t="shared" si="9"/>
        <v>1</v>
      </c>
      <c r="AP8" s="22">
        <f t="shared" si="10"/>
        <v>7</v>
      </c>
      <c r="AQ8" s="17">
        <f>M10</f>
        <v>8550</v>
      </c>
      <c r="AR8" s="18">
        <f>IF(M9="d",MAX($A$5:$A$28) +1,RANK(AQ8,$AQ$6:$AQ$17,0))</f>
        <v>3</v>
      </c>
      <c r="AS8" s="8">
        <f t="shared" si="11"/>
        <v>1</v>
      </c>
      <c r="AT8" s="22">
        <f t="shared" si="12"/>
        <v>3</v>
      </c>
    </row>
    <row r="9" spans="1:46" ht="19.5" customHeight="1" x14ac:dyDescent="0.2">
      <c r="A9" s="141">
        <v>3</v>
      </c>
      <c r="B9" s="127" t="s">
        <v>141</v>
      </c>
      <c r="C9" s="132" t="s">
        <v>144</v>
      </c>
      <c r="D9" s="133"/>
      <c r="E9" s="69"/>
      <c r="F9" s="132" t="s">
        <v>143</v>
      </c>
      <c r="G9" s="133"/>
      <c r="H9" s="69"/>
      <c r="I9" s="132" t="s">
        <v>147</v>
      </c>
      <c r="J9" s="133"/>
      <c r="K9" s="69"/>
      <c r="L9" s="132" t="s">
        <v>145</v>
      </c>
      <c r="M9" s="133"/>
      <c r="N9" s="69"/>
      <c r="O9" s="152">
        <f>SUM(E10+H10+K10+N10)</f>
        <v>14</v>
      </c>
      <c r="P9" s="154">
        <f>SUM(D10+G10+J10+M10)</f>
        <v>26200</v>
      </c>
      <c r="Q9" s="150">
        <f>AD8</f>
        <v>2</v>
      </c>
      <c r="Y9" s="12">
        <f>O11</f>
        <v>11</v>
      </c>
      <c r="Z9" s="13">
        <f>P11</f>
        <v>38720</v>
      </c>
      <c r="AA9" s="8">
        <f t="shared" si="3"/>
        <v>1</v>
      </c>
      <c r="AB9" s="8">
        <f t="shared" si="4"/>
        <v>1</v>
      </c>
      <c r="AC9" s="8">
        <f t="shared" si="5"/>
        <v>1.0000100000000001</v>
      </c>
      <c r="AD9" s="24">
        <f t="shared" si="6"/>
        <v>1</v>
      </c>
      <c r="AE9" s="17">
        <f>D12</f>
        <v>2890</v>
      </c>
      <c r="AF9" s="18">
        <f>IF(D11="d",MAX($A$5:$A$28) +1,RANK(AE9,$AE$6:$AE$17,0))</f>
        <v>8</v>
      </c>
      <c r="AG9" s="8">
        <f t="shared" si="0"/>
        <v>1</v>
      </c>
      <c r="AH9" s="22">
        <f t="shared" si="7"/>
        <v>8</v>
      </c>
      <c r="AI9" s="17">
        <f>G12</f>
        <v>8220</v>
      </c>
      <c r="AJ9">
        <f>IF(F11="d",MAX($A$5:$A$28) +1,RANK(AI9,$AI$6:$AI$17,0))</f>
        <v>1</v>
      </c>
      <c r="AK9" s="8">
        <f t="shared" si="1"/>
        <v>1</v>
      </c>
      <c r="AL9" s="22">
        <f t="shared" si="8"/>
        <v>1</v>
      </c>
      <c r="AM9" s="17">
        <f>J12</f>
        <v>9880</v>
      </c>
      <c r="AN9" s="18">
        <f t="shared" si="2"/>
        <v>1</v>
      </c>
      <c r="AO9" s="8">
        <f t="shared" si="9"/>
        <v>1</v>
      </c>
      <c r="AP9" s="22">
        <f t="shared" si="10"/>
        <v>1</v>
      </c>
      <c r="AQ9" s="17">
        <f>M12</f>
        <v>17730</v>
      </c>
      <c r="AR9" s="18">
        <f>IF(M11="d",MAX($A$5:$A$28) +1,RANK(AQ9,$AQ$6:$AQ$17,0))</f>
        <v>1</v>
      </c>
      <c r="AS9" s="8">
        <f t="shared" si="11"/>
        <v>1</v>
      </c>
      <c r="AT9" s="22">
        <f t="shared" si="12"/>
        <v>1</v>
      </c>
    </row>
    <row r="10" spans="1:46" ht="19.5" customHeight="1" thickBot="1" x14ac:dyDescent="0.25">
      <c r="A10" s="141"/>
      <c r="B10" s="128"/>
      <c r="C10" s="107">
        <v>5</v>
      </c>
      <c r="D10" s="28">
        <v>9030</v>
      </c>
      <c r="E10" s="32">
        <f>IF(ISBLANK(D10),0,IF(ISBLANK(C9),0,IF(E9 = "D",MAX($A$5:$A$28) + 1,AH8)))</f>
        <v>1</v>
      </c>
      <c r="F10" s="27">
        <v>6</v>
      </c>
      <c r="G10" s="28">
        <v>5480</v>
      </c>
      <c r="H10" s="32">
        <f>IF(ISBLANK(G10),0,IF(ISBLANK(F9),0,IF(H9 = "D",MAX($A$5:$A$28) + 1,AL8)))</f>
        <v>3</v>
      </c>
      <c r="I10" s="27">
        <v>2</v>
      </c>
      <c r="J10" s="28">
        <v>3140</v>
      </c>
      <c r="K10" s="32">
        <f>IF(ISBLANK(J10),0,IF(ISBLANK(I9),0,IF(K9 = "D",MAX($A$5:$A$28) + 1,AP8)))</f>
        <v>7</v>
      </c>
      <c r="L10" s="27">
        <v>10</v>
      </c>
      <c r="M10" s="28">
        <v>8550</v>
      </c>
      <c r="N10" s="32">
        <f>IF(ISBLANK(M10),0,IF(ISBLANK(L9),0,IF(N9 = "D",MAX($A$5:$A$28) + 1,AT8)))</f>
        <v>3</v>
      </c>
      <c r="O10" s="153"/>
      <c r="P10" s="155"/>
      <c r="Q10" s="151"/>
      <c r="Y10" s="12">
        <f>O13</f>
        <v>24</v>
      </c>
      <c r="Z10" s="13">
        <f>P13</f>
        <v>19350</v>
      </c>
      <c r="AA10" s="8">
        <f t="shared" si="3"/>
        <v>5</v>
      </c>
      <c r="AB10" s="8">
        <f t="shared" si="4"/>
        <v>6</v>
      </c>
      <c r="AC10" s="8">
        <f t="shared" si="5"/>
        <v>5.0000600000000004</v>
      </c>
      <c r="AD10" s="24">
        <f t="shared" si="6"/>
        <v>6</v>
      </c>
      <c r="AE10" s="17">
        <f>D14</f>
        <v>6830</v>
      </c>
      <c r="AF10" s="18">
        <f>IF(D13="d",MAX($A$5:$A$28) +1,RANK(AE10,$AE$6:$AE$17,0))</f>
        <v>4</v>
      </c>
      <c r="AG10" s="8">
        <f t="shared" si="0"/>
        <v>1</v>
      </c>
      <c r="AH10" s="22">
        <f t="shared" si="7"/>
        <v>4</v>
      </c>
      <c r="AI10" s="17">
        <f>G14</f>
        <v>2180</v>
      </c>
      <c r="AJ10">
        <f>IF(F13="d",MAX($A$5:$A$28) +1,RANK(AI10,$AI$6:$AI$17,0))</f>
        <v>7</v>
      </c>
      <c r="AK10" s="8">
        <f t="shared" si="1"/>
        <v>1</v>
      </c>
      <c r="AL10" s="22">
        <f t="shared" si="8"/>
        <v>7</v>
      </c>
      <c r="AM10" s="17">
        <f>J14</f>
        <v>6310</v>
      </c>
      <c r="AN10" s="18">
        <f t="shared" si="2"/>
        <v>3</v>
      </c>
      <c r="AO10" s="8">
        <f t="shared" si="9"/>
        <v>1</v>
      </c>
      <c r="AP10" s="22">
        <f t="shared" si="10"/>
        <v>3</v>
      </c>
      <c r="AQ10" s="17">
        <f>M14</f>
        <v>4030</v>
      </c>
      <c r="AR10" s="18">
        <f>IF(M13="d",MAX($A$5:$A$28) +1,RANK(AQ10,$AQ$6:$AQ$17,0))</f>
        <v>10</v>
      </c>
      <c r="AS10" s="8">
        <f t="shared" si="11"/>
        <v>1</v>
      </c>
      <c r="AT10" s="22">
        <f>IF(AS10 &gt; 1,IF(MOD(AS10,2) = 0,(AR10*AS10+AS10-1)/AS10,(AR10*AS10+AS10)/AS10),IF(AS10=1,AR10,(AR10*AS10+AS10-1)/AS10))</f>
        <v>10</v>
      </c>
    </row>
    <row r="11" spans="1:46" ht="19.5" customHeight="1" x14ac:dyDescent="0.2">
      <c r="A11" s="139">
        <v>4</v>
      </c>
      <c r="B11" s="127" t="s">
        <v>150</v>
      </c>
      <c r="C11" s="132" t="s">
        <v>94</v>
      </c>
      <c r="D11" s="133"/>
      <c r="E11" s="69"/>
      <c r="F11" s="132" t="s">
        <v>153</v>
      </c>
      <c r="G11" s="133"/>
      <c r="H11" s="69"/>
      <c r="I11" s="132" t="s">
        <v>92</v>
      </c>
      <c r="J11" s="133"/>
      <c r="K11" s="69"/>
      <c r="L11" s="132" t="s">
        <v>93</v>
      </c>
      <c r="M11" s="133"/>
      <c r="N11" s="69"/>
      <c r="O11" s="152">
        <f>SUM(E12+H12+K12+N12)</f>
        <v>11</v>
      </c>
      <c r="P11" s="154">
        <f>SUM(D12+G12+J12+M12)</f>
        <v>38720</v>
      </c>
      <c r="Q11" s="150">
        <f>AD9</f>
        <v>1</v>
      </c>
      <c r="Y11" s="12">
        <f>O15</f>
        <v>39</v>
      </c>
      <c r="Z11" s="13">
        <f>P15</f>
        <v>11550</v>
      </c>
      <c r="AA11" s="8">
        <f t="shared" si="3"/>
        <v>11</v>
      </c>
      <c r="AB11" s="8">
        <f t="shared" si="4"/>
        <v>11</v>
      </c>
      <c r="AC11" s="8">
        <f t="shared" si="5"/>
        <v>11.000109999999999</v>
      </c>
      <c r="AD11" s="24">
        <f t="shared" si="6"/>
        <v>11</v>
      </c>
      <c r="AE11" s="17">
        <f>D16</f>
        <v>5670</v>
      </c>
      <c r="AF11" s="18">
        <f>IF(D15="d",MAX($A$5:$A$28) +1,RANK(AE11,$AE$6:$AE$17,0))</f>
        <v>5</v>
      </c>
      <c r="AG11" s="8">
        <f t="shared" si="0"/>
        <v>1</v>
      </c>
      <c r="AH11" s="22">
        <f t="shared" si="7"/>
        <v>5</v>
      </c>
      <c r="AI11" s="17">
        <f>G16</f>
        <v>1450</v>
      </c>
      <c r="AJ11">
        <f>IF(F15="d",MAX($A$5:$A$28) +1,RANK(AI11,$AI$6:$AI$17,0))</f>
        <v>11</v>
      </c>
      <c r="AK11" s="8">
        <f t="shared" si="1"/>
        <v>1</v>
      </c>
      <c r="AL11" s="22">
        <f t="shared" si="8"/>
        <v>11</v>
      </c>
      <c r="AM11" s="17">
        <f>J16</f>
        <v>1640</v>
      </c>
      <c r="AN11" s="18">
        <f t="shared" si="2"/>
        <v>11</v>
      </c>
      <c r="AO11" s="8">
        <f t="shared" si="9"/>
        <v>1</v>
      </c>
      <c r="AP11" s="22">
        <f t="shared" si="10"/>
        <v>11</v>
      </c>
      <c r="AQ11" s="17">
        <f>M16</f>
        <v>2790</v>
      </c>
      <c r="AR11" s="18">
        <f>IF(M15="d",MAX($A$5:$A$28) +1,RANK(AQ11,$AQ$6:$AQ$17,0))</f>
        <v>12</v>
      </c>
      <c r="AS11" s="8">
        <f t="shared" si="11"/>
        <v>1</v>
      </c>
      <c r="AT11" s="22">
        <f t="shared" si="12"/>
        <v>12</v>
      </c>
    </row>
    <row r="12" spans="1:46" ht="19.5" customHeight="1" thickBot="1" x14ac:dyDescent="0.25">
      <c r="A12" s="140"/>
      <c r="B12" s="128"/>
      <c r="C12" s="27">
        <v>8</v>
      </c>
      <c r="D12" s="28">
        <v>2890</v>
      </c>
      <c r="E12" s="32">
        <f>IF(ISBLANK(D12),0,IF(ISBLANK(C11),0,IF(E11 = "D",MAX($A$5:$A$28) + 1,AH9)))</f>
        <v>8</v>
      </c>
      <c r="F12" s="27">
        <v>1</v>
      </c>
      <c r="G12" s="28">
        <v>8220</v>
      </c>
      <c r="H12" s="32">
        <f>IF(ISBLANK(G12),0,IF(ISBLANK(F11),0,IF(H11 = "D",MAX($A$5:$A$28) + 1,AL9)))</f>
        <v>1</v>
      </c>
      <c r="I12" s="27">
        <v>10</v>
      </c>
      <c r="J12" s="28">
        <v>9880</v>
      </c>
      <c r="K12" s="32">
        <f>IF(ISBLANK(J12),0,IF(ISBLANK(I11),0,IF(K11 = "D",MAX($A$5:$A$28) + 1,AP9)))</f>
        <v>1</v>
      </c>
      <c r="L12" s="27">
        <v>12</v>
      </c>
      <c r="M12" s="28">
        <v>17730</v>
      </c>
      <c r="N12" s="32">
        <f>IF(ISBLANK(M12),0,IF(ISBLANK(L11),0,IF(N11 = "D",MAX($A$5:$A$28) + 1,AT9)))</f>
        <v>1</v>
      </c>
      <c r="O12" s="153"/>
      <c r="P12" s="155"/>
      <c r="Q12" s="151"/>
      <c r="U12" s="21"/>
      <c r="V12" s="21"/>
      <c r="W12" s="21"/>
      <c r="Y12" s="12">
        <f>O17</f>
        <v>26</v>
      </c>
      <c r="Z12" s="13">
        <f>P17</f>
        <v>18550</v>
      </c>
      <c r="AA12" s="8">
        <f t="shared" si="3"/>
        <v>8</v>
      </c>
      <c r="AB12" s="8">
        <f t="shared" si="4"/>
        <v>8</v>
      </c>
      <c r="AC12" s="8">
        <f t="shared" si="5"/>
        <v>8.0000800000000005</v>
      </c>
      <c r="AD12" s="24">
        <f t="shared" si="6"/>
        <v>8</v>
      </c>
      <c r="AE12" s="17">
        <f>D18</f>
        <v>2090</v>
      </c>
      <c r="AF12" s="18">
        <f>IF(D17="d",MAX($A$5:$A$28) +1,RANK(AE12,$AE$6:$AE$17,0))</f>
        <v>10</v>
      </c>
      <c r="AG12" s="8">
        <f t="shared" si="0"/>
        <v>1</v>
      </c>
      <c r="AH12" s="22">
        <f t="shared" si="7"/>
        <v>10</v>
      </c>
      <c r="AI12" s="17">
        <f>G18</f>
        <v>6020</v>
      </c>
      <c r="AJ12">
        <f>IF(F17="d",MAX($A$5:$A$28) +1,RANK(AI12,$AI$6:$AI$17,0))</f>
        <v>2</v>
      </c>
      <c r="AK12" s="8">
        <f t="shared" si="1"/>
        <v>1</v>
      </c>
      <c r="AL12" s="22">
        <f t="shared" si="8"/>
        <v>2</v>
      </c>
      <c r="AM12" s="17">
        <f>J18</f>
        <v>2440</v>
      </c>
      <c r="AN12" s="18">
        <f t="shared" si="2"/>
        <v>9</v>
      </c>
      <c r="AO12" s="8">
        <f t="shared" si="9"/>
        <v>1</v>
      </c>
      <c r="AP12" s="22">
        <f t="shared" si="10"/>
        <v>9</v>
      </c>
      <c r="AQ12" s="17">
        <f>M18</f>
        <v>8000</v>
      </c>
      <c r="AR12" s="18">
        <f>IF(M17="d",MAX($A$5:$A$28) +1,RANK(AQ12,$AQ$6:$AQ$17,0))</f>
        <v>5</v>
      </c>
      <c r="AS12" s="8">
        <f t="shared" si="11"/>
        <v>1</v>
      </c>
      <c r="AT12" s="22">
        <f t="shared" si="12"/>
        <v>5</v>
      </c>
    </row>
    <row r="13" spans="1:46" ht="19.5" customHeight="1" x14ac:dyDescent="0.2">
      <c r="A13" s="141">
        <v>5</v>
      </c>
      <c r="B13" s="127" t="s">
        <v>154</v>
      </c>
      <c r="C13" s="132" t="s">
        <v>89</v>
      </c>
      <c r="D13" s="133"/>
      <c r="E13" s="69"/>
      <c r="F13" s="132" t="s">
        <v>86</v>
      </c>
      <c r="G13" s="133"/>
      <c r="H13" s="69"/>
      <c r="I13" s="132" t="s">
        <v>88</v>
      </c>
      <c r="J13" s="133"/>
      <c r="K13" s="69"/>
      <c r="L13" s="132" t="s">
        <v>87</v>
      </c>
      <c r="M13" s="133"/>
      <c r="N13" s="69"/>
      <c r="O13" s="152">
        <f>SUM(E14+H14+K14+N14)</f>
        <v>24</v>
      </c>
      <c r="P13" s="154">
        <f>SUM(D14+G14+J14+M14)</f>
        <v>19350</v>
      </c>
      <c r="Q13" s="150">
        <f>AD10</f>
        <v>6</v>
      </c>
      <c r="U13" s="21"/>
      <c r="V13" s="21"/>
      <c r="W13" s="21"/>
      <c r="Y13" s="12">
        <f>O19</f>
        <v>23</v>
      </c>
      <c r="Z13" s="13">
        <f>P19</f>
        <v>19320</v>
      </c>
      <c r="AA13" s="8">
        <f t="shared" si="3"/>
        <v>3</v>
      </c>
      <c r="AB13" s="8">
        <f t="shared" si="4"/>
        <v>7</v>
      </c>
      <c r="AC13" s="8">
        <f t="shared" si="5"/>
        <v>3.00007</v>
      </c>
      <c r="AD13" s="24">
        <f t="shared" si="6"/>
        <v>4</v>
      </c>
      <c r="AE13" s="17">
        <f>D20</f>
        <v>7260</v>
      </c>
      <c r="AF13" s="18">
        <f>IF(D19="d",MAX($A$5:$A$28) +1,RANK(AE13,$AE$6:$AE$17,0))</f>
        <v>3</v>
      </c>
      <c r="AG13" s="8">
        <f t="shared" si="0"/>
        <v>1</v>
      </c>
      <c r="AH13" s="22">
        <f t="shared" si="7"/>
        <v>3</v>
      </c>
      <c r="AI13" s="17">
        <f>G20</f>
        <v>3200</v>
      </c>
      <c r="AJ13">
        <f>IF(F19="d",MAX($A$5:$A$28) +1,RANK(AI13,$AI$6:$AI$17,0))</f>
        <v>6</v>
      </c>
      <c r="AK13" s="8">
        <f t="shared" si="1"/>
        <v>1</v>
      </c>
      <c r="AL13" s="22">
        <f t="shared" si="8"/>
        <v>6</v>
      </c>
      <c r="AM13" s="17">
        <f>J20</f>
        <v>3880</v>
      </c>
      <c r="AN13" s="18">
        <f t="shared" si="2"/>
        <v>5</v>
      </c>
      <c r="AO13" s="8">
        <f t="shared" si="9"/>
        <v>1</v>
      </c>
      <c r="AP13" s="22">
        <f t="shared" si="10"/>
        <v>5</v>
      </c>
      <c r="AQ13" s="17">
        <f>M20</f>
        <v>4980</v>
      </c>
      <c r="AR13" s="18">
        <f>IF(M19="d",MAX($A$5:$A$28) +1,RANK(AQ13,$AQ$6:$AQ$17,0))</f>
        <v>9</v>
      </c>
      <c r="AS13" s="8">
        <f t="shared" si="11"/>
        <v>1</v>
      </c>
      <c r="AT13" s="22">
        <f t="shared" si="12"/>
        <v>9</v>
      </c>
    </row>
    <row r="14" spans="1:46" ht="19.5" customHeight="1" thickBot="1" x14ac:dyDescent="0.25">
      <c r="A14" s="141"/>
      <c r="B14" s="128"/>
      <c r="C14" s="27">
        <v>6</v>
      </c>
      <c r="D14" s="28">
        <v>6830</v>
      </c>
      <c r="E14" s="32">
        <f>IF(ISBLANK(D14),0,IF(ISBLANK(C13),0,IF(E13 = "D",MAX($A$5:$A$28) + 1,AH10)))</f>
        <v>4</v>
      </c>
      <c r="F14" s="27">
        <v>11</v>
      </c>
      <c r="G14" s="28">
        <v>2180</v>
      </c>
      <c r="H14" s="32">
        <f>IF(ISBLANK(G14),0,IF(ISBLANK(F13),0,IF(H13 = "D",MAX($A$5:$A$28) + 1,AL10)))</f>
        <v>7</v>
      </c>
      <c r="I14" s="27">
        <v>4</v>
      </c>
      <c r="J14" s="28">
        <v>6310</v>
      </c>
      <c r="K14" s="32">
        <f>IF(ISBLANK(J14),0,IF(ISBLANK(I13),0,IF(K13 = "D",MAX($A$5:$A$28) + 1,AP10)))</f>
        <v>3</v>
      </c>
      <c r="L14" s="27">
        <v>1</v>
      </c>
      <c r="M14" s="28">
        <v>4030</v>
      </c>
      <c r="N14" s="32">
        <f>IF(ISBLANK(M14),0,IF(ISBLANK(L13),0,IF(N13 = "D",MAX($A$5:$A$28) + 1,AT10)))</f>
        <v>10</v>
      </c>
      <c r="O14" s="153"/>
      <c r="P14" s="155"/>
      <c r="Q14" s="151"/>
      <c r="U14" s="21"/>
      <c r="V14" s="21"/>
      <c r="W14" s="21"/>
      <c r="Y14" s="12">
        <f>O21</f>
        <v>41</v>
      </c>
      <c r="Z14" s="13">
        <f>P21</f>
        <v>10450</v>
      </c>
      <c r="AA14" s="8">
        <f t="shared" si="3"/>
        <v>12</v>
      </c>
      <c r="AB14" s="8">
        <f t="shared" si="4"/>
        <v>12</v>
      </c>
      <c r="AC14" s="8">
        <f t="shared" si="5"/>
        <v>12.000120000000001</v>
      </c>
      <c r="AD14" s="24">
        <f t="shared" si="6"/>
        <v>12</v>
      </c>
      <c r="AE14" s="17">
        <f>D22</f>
        <v>5140</v>
      </c>
      <c r="AF14" s="18">
        <f>IF(D21="d",MAX($A$5:$A$28) +1,RANK(AE14,$AE$6:$AE$17,0))</f>
        <v>6</v>
      </c>
      <c r="AG14" s="8">
        <f t="shared" si="0"/>
        <v>1</v>
      </c>
      <c r="AH14" s="22">
        <f t="shared" si="7"/>
        <v>6</v>
      </c>
      <c r="AI14" s="17">
        <f>G22</f>
        <v>1310</v>
      </c>
      <c r="AJ14">
        <f>IF(F21="d",MAX($A$5:$A$28) +1,RANK(AI14,$AI$6:$AI$17,0))</f>
        <v>12</v>
      </c>
      <c r="AK14" s="8">
        <f t="shared" si="1"/>
        <v>1</v>
      </c>
      <c r="AL14" s="22">
        <f t="shared" si="8"/>
        <v>12</v>
      </c>
      <c r="AM14" s="17">
        <f>J22</f>
        <v>1040</v>
      </c>
      <c r="AN14" s="18">
        <f t="shared" si="2"/>
        <v>12</v>
      </c>
      <c r="AO14" s="8">
        <f t="shared" si="9"/>
        <v>1</v>
      </c>
      <c r="AP14" s="22">
        <f t="shared" si="10"/>
        <v>12</v>
      </c>
      <c r="AQ14" s="17">
        <f>M22</f>
        <v>2960</v>
      </c>
      <c r="AR14" s="18">
        <f>IF(M21="d",MAX($A$5:$A$28) +1,RANK(AQ14,$AQ$6:$AQ$17,0))</f>
        <v>11</v>
      </c>
      <c r="AS14" s="8">
        <f t="shared" si="11"/>
        <v>1</v>
      </c>
      <c r="AT14" s="22">
        <f>IF(AS14 &gt; 1,IF(MOD(AS14,2) = 0,(AR14*AS14+AS14-1)/AS14,(AR14*AS14+AS14)/AS14),IF(AS14=1,AR14,(AR14*AS14+AS14-1)/AS14))</f>
        <v>11</v>
      </c>
    </row>
    <row r="15" spans="1:46" ht="19.5" customHeight="1" x14ac:dyDescent="0.2">
      <c r="A15" s="139">
        <v>6</v>
      </c>
      <c r="B15" s="127" t="s">
        <v>156</v>
      </c>
      <c r="C15" s="132" t="s">
        <v>157</v>
      </c>
      <c r="D15" s="133"/>
      <c r="E15" s="69"/>
      <c r="F15" s="132" t="s">
        <v>104</v>
      </c>
      <c r="G15" s="133"/>
      <c r="H15" s="69"/>
      <c r="I15" s="132" t="s">
        <v>101</v>
      </c>
      <c r="J15" s="133"/>
      <c r="K15" s="69"/>
      <c r="L15" s="132" t="s">
        <v>158</v>
      </c>
      <c r="M15" s="133"/>
      <c r="N15" s="69"/>
      <c r="O15" s="152">
        <f>SUM(E16+H16+K16+N16)</f>
        <v>39</v>
      </c>
      <c r="P15" s="154">
        <f>SUM(D16+G16+J16+M16)</f>
        <v>11550</v>
      </c>
      <c r="Q15" s="150">
        <f>AD11</f>
        <v>11</v>
      </c>
      <c r="Y15" s="12">
        <f>O23</f>
        <v>25</v>
      </c>
      <c r="Z15" s="13">
        <f>P23</f>
        <v>19530</v>
      </c>
      <c r="AA15" s="8">
        <f t="shared" si="3"/>
        <v>7</v>
      </c>
      <c r="AB15" s="8">
        <f t="shared" si="4"/>
        <v>5</v>
      </c>
      <c r="AC15" s="8">
        <f t="shared" si="5"/>
        <v>7.0000499999999999</v>
      </c>
      <c r="AD15" s="24">
        <f t="shared" si="6"/>
        <v>7</v>
      </c>
      <c r="AE15" s="17">
        <f>D24</f>
        <v>8300</v>
      </c>
      <c r="AF15" s="18">
        <f>IF(D23="d",MAX($A$5:$A$28) +1,RANK(AE15,$AE$6:$AE$17,0))</f>
        <v>2</v>
      </c>
      <c r="AG15" s="8">
        <f t="shared" si="0"/>
        <v>1</v>
      </c>
      <c r="AH15" s="22">
        <f t="shared" si="7"/>
        <v>2</v>
      </c>
      <c r="AI15" s="17">
        <f>G24</f>
        <v>1760</v>
      </c>
      <c r="AJ15">
        <f>IF(F23="d",MAX($A$5:$A$28) +1,RANK(AI15,$AI$6:$AI$17,0))</f>
        <v>9</v>
      </c>
      <c r="AK15" s="8">
        <f t="shared" si="1"/>
        <v>1</v>
      </c>
      <c r="AL15" s="22">
        <f t="shared" si="8"/>
        <v>9</v>
      </c>
      <c r="AM15" s="17">
        <f>J24</f>
        <v>3760</v>
      </c>
      <c r="AN15" s="18">
        <f t="shared" si="2"/>
        <v>6</v>
      </c>
      <c r="AO15" s="8">
        <f t="shared" si="9"/>
        <v>1</v>
      </c>
      <c r="AP15" s="22">
        <f t="shared" si="10"/>
        <v>6</v>
      </c>
      <c r="AQ15" s="17">
        <f>M24</f>
        <v>5710</v>
      </c>
      <c r="AR15" s="18">
        <f>IF(M23="d",MAX($A$5:$A$28) +1,RANK(AQ15,$AQ$6:$AQ$17,0))</f>
        <v>8</v>
      </c>
      <c r="AS15" s="8">
        <f t="shared" si="11"/>
        <v>1</v>
      </c>
      <c r="AT15" s="22">
        <f t="shared" si="12"/>
        <v>8</v>
      </c>
    </row>
    <row r="16" spans="1:46" ht="19.5" customHeight="1" thickBot="1" x14ac:dyDescent="0.25">
      <c r="A16" s="140"/>
      <c r="B16" s="128"/>
      <c r="C16" s="27">
        <v>2</v>
      </c>
      <c r="D16" s="28">
        <v>5670</v>
      </c>
      <c r="E16" s="32">
        <f>IF(ISBLANK(D16),0,IF(ISBLANK(C15),0,IF(E15 = "D",MAX($A$5:$A$28) + 1,AH11)))</f>
        <v>5</v>
      </c>
      <c r="F16" s="27">
        <v>12</v>
      </c>
      <c r="G16" s="28">
        <v>1450</v>
      </c>
      <c r="H16" s="32">
        <f>IF(ISBLANK(G16),0,IF(ISBLANK(F15),0,IF(H15 = "D",MAX($A$5:$A$28) + 1,AL11)))</f>
        <v>11</v>
      </c>
      <c r="I16" s="27">
        <v>11</v>
      </c>
      <c r="J16" s="28">
        <v>1640</v>
      </c>
      <c r="K16" s="32">
        <f>IF(ISBLANK(J16),0,IF(ISBLANK(I15),0,IF(K15 = "D",MAX($A$5:$A$28) + 1,AP11)))</f>
        <v>11</v>
      </c>
      <c r="L16" s="107">
        <v>4</v>
      </c>
      <c r="M16" s="28">
        <v>2790</v>
      </c>
      <c r="N16" s="32">
        <f>IF(ISBLANK(M16),0,IF(ISBLANK(L15),0,IF(N15 = "D",MAX($A$5:$A$28) + 1,AT11)))</f>
        <v>12</v>
      </c>
      <c r="O16" s="153"/>
      <c r="P16" s="155"/>
      <c r="Q16" s="151"/>
      <c r="Y16" s="12">
        <f>O25</f>
        <v>35</v>
      </c>
      <c r="Z16" s="13">
        <f>P25</f>
        <v>12600</v>
      </c>
      <c r="AA16" s="8">
        <f t="shared" si="3"/>
        <v>10</v>
      </c>
      <c r="AB16" s="8">
        <f t="shared" si="4"/>
        <v>10</v>
      </c>
      <c r="AC16" s="8">
        <f t="shared" si="5"/>
        <v>10.0001</v>
      </c>
      <c r="AD16" s="24">
        <f t="shared" si="6"/>
        <v>10</v>
      </c>
      <c r="AE16" s="17">
        <f>D26</f>
        <v>600</v>
      </c>
      <c r="AF16" s="18">
        <f>IF(D25="d",MAX($A$5:$A$28) +1,RANK(AE16,$AE$6:$AE$17,0))</f>
        <v>12</v>
      </c>
      <c r="AG16" s="8">
        <f t="shared" si="0"/>
        <v>1</v>
      </c>
      <c r="AH16" s="22">
        <f t="shared" si="7"/>
        <v>12</v>
      </c>
      <c r="AI16" s="17">
        <f>G26</f>
        <v>1810</v>
      </c>
      <c r="AJ16">
        <f>IF(F25="d",MAX($A$5:$A$28) +1,RANK(AI16,$AI$6:$AI$17,0))</f>
        <v>8</v>
      </c>
      <c r="AK16" s="8">
        <f t="shared" si="1"/>
        <v>1</v>
      </c>
      <c r="AL16" s="22">
        <f t="shared" si="8"/>
        <v>8</v>
      </c>
      <c r="AM16" s="17">
        <f>J26</f>
        <v>1870</v>
      </c>
      <c r="AN16" s="18">
        <f t="shared" si="2"/>
        <v>10</v>
      </c>
      <c r="AO16" s="8">
        <f t="shared" si="9"/>
        <v>1</v>
      </c>
      <c r="AP16" s="22">
        <f t="shared" si="10"/>
        <v>10</v>
      </c>
      <c r="AQ16" s="17">
        <f>M26</f>
        <v>8320</v>
      </c>
      <c r="AR16" s="18">
        <f>IF(M25="d",MAX($A$5:$A$28) +1,RANK(AQ16,$AQ$6:$AQ$17,0))</f>
        <v>4</v>
      </c>
      <c r="AS16" s="8">
        <f t="shared" si="11"/>
        <v>1</v>
      </c>
      <c r="AT16" s="22">
        <f t="shared" si="12"/>
        <v>4</v>
      </c>
    </row>
    <row r="17" spans="1:46" ht="19.5" customHeight="1" thickBot="1" x14ac:dyDescent="0.25">
      <c r="A17" s="141">
        <v>7</v>
      </c>
      <c r="B17" s="127" t="s">
        <v>159</v>
      </c>
      <c r="C17" s="132" t="s">
        <v>110</v>
      </c>
      <c r="D17" s="133"/>
      <c r="E17" s="69"/>
      <c r="F17" s="132" t="s">
        <v>114</v>
      </c>
      <c r="G17" s="133"/>
      <c r="H17" s="69"/>
      <c r="I17" s="132" t="s">
        <v>111</v>
      </c>
      <c r="J17" s="133"/>
      <c r="K17" s="69"/>
      <c r="L17" s="132" t="s">
        <v>112</v>
      </c>
      <c r="M17" s="133"/>
      <c r="N17" s="69"/>
      <c r="O17" s="152">
        <f>SUM(E18+H18+K18+N18)</f>
        <v>26</v>
      </c>
      <c r="P17" s="154">
        <f>SUM(D18+G18+J18+M18)</f>
        <v>18550</v>
      </c>
      <c r="Q17" s="150">
        <f>AD12</f>
        <v>8</v>
      </c>
      <c r="Y17" s="14">
        <f>O27</f>
        <v>24</v>
      </c>
      <c r="Z17" s="15">
        <f>P27</f>
        <v>19590</v>
      </c>
      <c r="AA17" s="16">
        <f t="shared" si="3"/>
        <v>5</v>
      </c>
      <c r="AB17" s="16">
        <f t="shared" si="4"/>
        <v>4</v>
      </c>
      <c r="AC17" s="16">
        <f t="shared" si="5"/>
        <v>5.0000400000000003</v>
      </c>
      <c r="AD17" s="25">
        <f t="shared" si="6"/>
        <v>5</v>
      </c>
      <c r="AE17" s="19">
        <f>D28</f>
        <v>730</v>
      </c>
      <c r="AF17" s="18">
        <f>IF(D27="d",MAX($A$5:$A$28) +1,RANK(AE17,$AE$6:$AE$17,0))</f>
        <v>11</v>
      </c>
      <c r="AG17" s="16">
        <f t="shared" si="0"/>
        <v>1</v>
      </c>
      <c r="AH17" s="23">
        <f t="shared" si="7"/>
        <v>11</v>
      </c>
      <c r="AI17" s="19">
        <f>G28</f>
        <v>3450</v>
      </c>
      <c r="AJ17" s="20">
        <f>IF(F27="d",MAX($A$5:$A$28) +1,RANK(AI17,$AI$6:$AI$17,0))</f>
        <v>5</v>
      </c>
      <c r="AK17" s="16">
        <f t="shared" si="1"/>
        <v>1</v>
      </c>
      <c r="AL17" s="23">
        <f t="shared" si="8"/>
        <v>5</v>
      </c>
      <c r="AM17" s="19">
        <f>J28</f>
        <v>8410</v>
      </c>
      <c r="AN17" s="18">
        <f t="shared" si="2"/>
        <v>2</v>
      </c>
      <c r="AO17" s="16">
        <f t="shared" si="9"/>
        <v>1</v>
      </c>
      <c r="AP17" s="23">
        <f t="shared" si="10"/>
        <v>2</v>
      </c>
      <c r="AQ17" s="19">
        <f>M28</f>
        <v>7000</v>
      </c>
      <c r="AR17" s="18">
        <f>IF(M27="d",MAX($A$5:$A$28) +1,RANK(AQ17,$AQ$6:$AQ$17,0))</f>
        <v>6</v>
      </c>
      <c r="AS17" s="16">
        <f t="shared" si="11"/>
        <v>1</v>
      </c>
      <c r="AT17" s="23">
        <f t="shared" si="12"/>
        <v>6</v>
      </c>
    </row>
    <row r="18" spans="1:46" ht="19.5" customHeight="1" thickBot="1" x14ac:dyDescent="0.25">
      <c r="A18" s="141"/>
      <c r="B18" s="128"/>
      <c r="C18" s="27">
        <v>11</v>
      </c>
      <c r="D18" s="28">
        <v>2090</v>
      </c>
      <c r="E18" s="32">
        <f>IF(ISBLANK(D18),0,IF(ISBLANK(C17),0,IF(E17 = "D",MAX($A$5:$A$28) + 1,AH12)))</f>
        <v>10</v>
      </c>
      <c r="F18" s="27">
        <v>8</v>
      </c>
      <c r="G18" s="28">
        <v>6020</v>
      </c>
      <c r="H18" s="32">
        <f>IF(ISBLANK(G18),0,IF(ISBLANK(F17),0,IF(H17 = "D",MAX($A$5:$A$28) + 1,AL12)))</f>
        <v>2</v>
      </c>
      <c r="I18" s="27">
        <v>9</v>
      </c>
      <c r="J18" s="28">
        <v>2440</v>
      </c>
      <c r="K18" s="32">
        <f>IF(ISBLANK(J18),0,IF(ISBLANK(I17),0,IF(K17 = "D",MAX($A$5:$A$28) + 1,AP12)))</f>
        <v>9</v>
      </c>
      <c r="L18" s="27">
        <v>8</v>
      </c>
      <c r="M18" s="28">
        <v>8000</v>
      </c>
      <c r="N18" s="32">
        <f>IF(ISBLANK(M18),0,IF(ISBLANK(L17),0,IF(N17 = "D",MAX($A$5:$A$28) + 1,AT12)))</f>
        <v>5</v>
      </c>
      <c r="O18" s="153"/>
      <c r="P18" s="155"/>
      <c r="Q18" s="151"/>
      <c r="AF18" s="10"/>
      <c r="AJ18" s="29"/>
      <c r="AK18" s="30"/>
      <c r="AL18" s="31"/>
    </row>
    <row r="19" spans="1:46" ht="19.5" customHeight="1" thickBot="1" x14ac:dyDescent="0.25">
      <c r="A19" s="139">
        <v>8</v>
      </c>
      <c r="B19" s="127" t="s">
        <v>119</v>
      </c>
      <c r="C19" s="132" t="s">
        <v>161</v>
      </c>
      <c r="D19" s="133"/>
      <c r="E19" s="69"/>
      <c r="F19" s="132" t="s">
        <v>123</v>
      </c>
      <c r="G19" s="133"/>
      <c r="H19" s="69"/>
      <c r="I19" s="132" t="s">
        <v>121</v>
      </c>
      <c r="J19" s="133"/>
      <c r="K19" s="69"/>
      <c r="L19" s="132" t="s">
        <v>122</v>
      </c>
      <c r="M19" s="133"/>
      <c r="N19" s="69"/>
      <c r="O19" s="152">
        <f>SUM(E20+H20+K20+N20)</f>
        <v>23</v>
      </c>
      <c r="P19" s="154">
        <f>SUM(D20+G20+J20+M20)</f>
        <v>19320</v>
      </c>
      <c r="Q19" s="150">
        <f>AD13</f>
        <v>4</v>
      </c>
      <c r="AF19" s="10"/>
      <c r="AP19" s="21" t="s">
        <v>26</v>
      </c>
      <c r="AQ19" s="9" t="str">
        <f>IF(C5 = "D","0"," ")</f>
        <v xml:space="preserve"> </v>
      </c>
    </row>
    <row r="20" spans="1:46" ht="19.5" customHeight="1" thickBot="1" x14ac:dyDescent="0.25">
      <c r="A20" s="140"/>
      <c r="B20" s="128"/>
      <c r="C20" s="27">
        <v>3</v>
      </c>
      <c r="D20" s="28">
        <v>7260</v>
      </c>
      <c r="E20" s="32">
        <f>IF(ISBLANK(D20),0,IF(ISBLANK(C19),0,IF(E19 = "D",MAX($A$5:$A$28) + 1,AH13)))</f>
        <v>3</v>
      </c>
      <c r="F20" s="27">
        <v>10</v>
      </c>
      <c r="G20" s="28">
        <v>3200</v>
      </c>
      <c r="H20" s="32">
        <f>IF(ISBLANK(G20),0,IF(ISBLANK(F19),0,IF(H19 = "D",MAX($A$5:$A$28) + 1,AL13)))</f>
        <v>6</v>
      </c>
      <c r="I20" s="27">
        <v>7</v>
      </c>
      <c r="J20" s="28">
        <v>3880</v>
      </c>
      <c r="K20" s="32">
        <f>IF(ISBLANK(J20),0,IF(ISBLANK(I19),0,IF(K19 = "D",MAX($A$5:$A$28) + 1,AP13)))</f>
        <v>5</v>
      </c>
      <c r="L20" s="27">
        <v>3</v>
      </c>
      <c r="M20" s="28">
        <v>4980</v>
      </c>
      <c r="N20" s="32">
        <f>IF(ISBLANK(M20),0,IF(ISBLANK(L19),0,IF(N19 = "D",MAX($A$5:$A$28) + 1,AT13)))</f>
        <v>9</v>
      </c>
      <c r="O20" s="153"/>
      <c r="P20" s="155"/>
      <c r="Q20" s="151"/>
      <c r="AF20" s="10"/>
      <c r="AP20" s="21" t="s">
        <v>27</v>
      </c>
    </row>
    <row r="21" spans="1:46" ht="19.5" customHeight="1" x14ac:dyDescent="0.2">
      <c r="A21" s="139">
        <v>9</v>
      </c>
      <c r="B21" s="127" t="s">
        <v>162</v>
      </c>
      <c r="C21" s="132" t="s">
        <v>167</v>
      </c>
      <c r="D21" s="133"/>
      <c r="E21" s="69"/>
      <c r="F21" s="132" t="s">
        <v>168</v>
      </c>
      <c r="G21" s="133"/>
      <c r="H21" s="69"/>
      <c r="I21" s="132" t="s">
        <v>184</v>
      </c>
      <c r="J21" s="133"/>
      <c r="K21" s="69"/>
      <c r="L21" s="132" t="s">
        <v>131</v>
      </c>
      <c r="M21" s="133"/>
      <c r="N21" s="69"/>
      <c r="O21" s="152">
        <f>SUM(E22+H22+K22+N22)</f>
        <v>41</v>
      </c>
      <c r="P21" s="154">
        <f>SUM(D22+G22+J22+M22)</f>
        <v>10450</v>
      </c>
      <c r="Q21" s="150">
        <f>AD14</f>
        <v>12</v>
      </c>
      <c r="AF21" s="10"/>
    </row>
    <row r="22" spans="1:46" ht="19.5" customHeight="1" thickBot="1" x14ac:dyDescent="0.25">
      <c r="A22" s="140"/>
      <c r="B22" s="128"/>
      <c r="C22" s="27">
        <v>12</v>
      </c>
      <c r="D22" s="28">
        <v>5140</v>
      </c>
      <c r="E22" s="32">
        <f>IF(ISBLANK(D22),0,IF(ISBLANK(C21),0,IF(E21 = "D",MAX($A$5:$A$28) + 1,AH14)))</f>
        <v>6</v>
      </c>
      <c r="F22" s="27">
        <v>3</v>
      </c>
      <c r="G22" s="28">
        <v>1310</v>
      </c>
      <c r="H22" s="32">
        <f>IF(ISBLANK(G22),0,IF(ISBLANK(F21),0,IF(H21 = "D",MAX($A$5:$A$28) + 1,AL14)))</f>
        <v>12</v>
      </c>
      <c r="I22" s="27">
        <v>5</v>
      </c>
      <c r="J22" s="28">
        <v>1040</v>
      </c>
      <c r="K22" s="32">
        <f>IF(ISBLANK(J22),0,IF(ISBLANK(I21),0,IF(K21 = "D",MAX($A$5:$A$28) + 1,AP14)))</f>
        <v>12</v>
      </c>
      <c r="L22" s="27">
        <v>5</v>
      </c>
      <c r="M22" s="28">
        <v>2960</v>
      </c>
      <c r="N22" s="32">
        <f>IF(ISBLANK(M22),0,IF(ISBLANK(L21),0,IF(N21 = "D",MAX($A$5:$A$28) + 1,AT14)))</f>
        <v>11</v>
      </c>
      <c r="O22" s="153"/>
      <c r="P22" s="155"/>
      <c r="Q22" s="151"/>
      <c r="AF22" s="10"/>
    </row>
    <row r="23" spans="1:46" ht="19.5" customHeight="1" x14ac:dyDescent="0.2">
      <c r="A23" s="141">
        <v>10</v>
      </c>
      <c r="B23" s="127" t="s">
        <v>169</v>
      </c>
      <c r="C23" s="132" t="s">
        <v>100</v>
      </c>
      <c r="D23" s="133"/>
      <c r="E23" s="69"/>
      <c r="F23" s="132" t="s">
        <v>170</v>
      </c>
      <c r="G23" s="133"/>
      <c r="H23" s="69"/>
      <c r="I23" s="132" t="s">
        <v>190</v>
      </c>
      <c r="J23" s="133"/>
      <c r="K23" s="69"/>
      <c r="L23" s="132" t="s">
        <v>99</v>
      </c>
      <c r="M23" s="133"/>
      <c r="N23" s="69"/>
      <c r="O23" s="152">
        <f>SUM(E24+H24+K24+N24)</f>
        <v>25</v>
      </c>
      <c r="P23" s="154">
        <f>SUM(D24+G24+J24+M24)</f>
        <v>19530</v>
      </c>
      <c r="Q23" s="150">
        <f>AD15</f>
        <v>7</v>
      </c>
      <c r="AF23" s="10"/>
    </row>
    <row r="24" spans="1:46" ht="19.5" customHeight="1" thickBot="1" x14ac:dyDescent="0.25">
      <c r="A24" s="141"/>
      <c r="B24" s="128"/>
      <c r="C24" s="27">
        <v>1</v>
      </c>
      <c r="D24" s="28">
        <v>8300</v>
      </c>
      <c r="E24" s="32">
        <f>IF(ISBLANK(D24),0,IF(ISBLANK(C23),0,IF(E23 = "D",MAX($A$5:$A$28) + 1,AH15)))</f>
        <v>2</v>
      </c>
      <c r="F24" s="27">
        <v>7</v>
      </c>
      <c r="G24" s="28">
        <v>1760</v>
      </c>
      <c r="H24" s="32">
        <f>IF(ISBLANK(G24),0,IF(ISBLANK(F23),0,IF(H23 = "D",MAX($A$5:$A$28) + 1,AL15)))</f>
        <v>9</v>
      </c>
      <c r="I24" s="27">
        <v>12</v>
      </c>
      <c r="J24" s="28">
        <v>3760</v>
      </c>
      <c r="K24" s="32">
        <f>IF(ISBLANK(J24),0,IF(ISBLANK(I23),0,IF(K23 = "D",MAX($A$5:$A$28) + 1,AP15)))</f>
        <v>6</v>
      </c>
      <c r="L24" s="107">
        <v>6</v>
      </c>
      <c r="M24" s="28">
        <v>5710</v>
      </c>
      <c r="N24" s="32">
        <f>IF(ISBLANK(M24),0,IF(ISBLANK(L23),0,IF(N23 = "D",MAX($A$5:$A$28) + 1,AT15)))</f>
        <v>8</v>
      </c>
      <c r="O24" s="153"/>
      <c r="P24" s="155"/>
      <c r="Q24" s="151"/>
      <c r="AF24" s="10"/>
    </row>
    <row r="25" spans="1:46" ht="19.5" customHeight="1" x14ac:dyDescent="0.2">
      <c r="A25" s="139">
        <v>11</v>
      </c>
      <c r="B25" s="127" t="s">
        <v>173</v>
      </c>
      <c r="C25" s="132" t="s">
        <v>116</v>
      </c>
      <c r="D25" s="133"/>
      <c r="E25" s="69"/>
      <c r="F25" s="132" t="s">
        <v>174</v>
      </c>
      <c r="G25" s="133"/>
      <c r="H25" s="69"/>
      <c r="I25" s="134" t="s">
        <v>183</v>
      </c>
      <c r="J25" s="135"/>
      <c r="K25" s="69"/>
      <c r="L25" s="132" t="s">
        <v>175</v>
      </c>
      <c r="M25" s="133"/>
      <c r="N25" s="69"/>
      <c r="O25" s="152">
        <f>SUM(E26+H26+K26+N26)</f>
        <v>35</v>
      </c>
      <c r="P25" s="154">
        <f>SUM(D26+G26+J26+M26)</f>
        <v>12600</v>
      </c>
      <c r="Q25" s="150">
        <f>AD16</f>
        <v>10</v>
      </c>
      <c r="AF25" s="10"/>
    </row>
    <row r="26" spans="1:46" ht="19.5" customHeight="1" thickBot="1" x14ac:dyDescent="0.25">
      <c r="A26" s="140"/>
      <c r="B26" s="128"/>
      <c r="C26" s="107">
        <v>7</v>
      </c>
      <c r="D26" s="28">
        <v>600</v>
      </c>
      <c r="E26" s="32">
        <f>IF(ISBLANK(D26),0,IF(ISBLANK(C25),0,IF(E25 = "D",MAX($A$5:$A$28) + 1,AH16)))</f>
        <v>12</v>
      </c>
      <c r="F26" s="27">
        <v>9</v>
      </c>
      <c r="G26" s="28">
        <v>1810</v>
      </c>
      <c r="H26" s="32">
        <f>IF(ISBLANK(G26),0,IF(ISBLANK(F25),0,IF(H25 = "D",MAX($A$5:$A$28) + 1,AL16)))</f>
        <v>8</v>
      </c>
      <c r="I26" s="225">
        <v>1</v>
      </c>
      <c r="J26" s="28">
        <v>1870</v>
      </c>
      <c r="K26" s="226">
        <v>11</v>
      </c>
      <c r="L26" s="27">
        <v>11</v>
      </c>
      <c r="M26" s="28">
        <v>8320</v>
      </c>
      <c r="N26" s="32">
        <f>IF(ISBLANK(M26),0,IF(ISBLANK(L25),0,IF(N25 = "D",MAX($A$5:$A$28) + 1,AT16)))</f>
        <v>4</v>
      </c>
      <c r="O26" s="153"/>
      <c r="P26" s="155"/>
      <c r="Q26" s="151"/>
      <c r="AF26" s="10"/>
    </row>
    <row r="27" spans="1:46" ht="19.5" customHeight="1" x14ac:dyDescent="0.2">
      <c r="A27" s="139">
        <v>12</v>
      </c>
      <c r="B27" s="127" t="s">
        <v>177</v>
      </c>
      <c r="C27" s="132" t="s">
        <v>191</v>
      </c>
      <c r="D27" s="133"/>
      <c r="E27" s="69"/>
      <c r="F27" s="132" t="s">
        <v>192</v>
      </c>
      <c r="G27" s="133"/>
      <c r="H27" s="69"/>
      <c r="I27" s="132" t="s">
        <v>180</v>
      </c>
      <c r="J27" s="133"/>
      <c r="K27" s="69"/>
      <c r="L27" s="132" t="s">
        <v>179</v>
      </c>
      <c r="M27" s="133"/>
      <c r="N27" s="69"/>
      <c r="O27" s="152">
        <f>SUM(E28+H28+K28+N28)</f>
        <v>24</v>
      </c>
      <c r="P27" s="154">
        <f>SUM(D28+G28+J28+M28)</f>
        <v>19590</v>
      </c>
      <c r="Q27" s="150">
        <f>AD17</f>
        <v>5</v>
      </c>
      <c r="AF27" s="10"/>
    </row>
    <row r="28" spans="1:46" ht="19.5" customHeight="1" thickBot="1" x14ac:dyDescent="0.25">
      <c r="A28" s="140"/>
      <c r="B28" s="128"/>
      <c r="C28" s="27">
        <v>10</v>
      </c>
      <c r="D28" s="28">
        <v>730</v>
      </c>
      <c r="E28" s="32">
        <f>IF(ISBLANK(D28),0,IF(ISBLANK(C27),0,IF(E27 = "D",MAX($A$5:$A$28) + 1,AH17)))</f>
        <v>11</v>
      </c>
      <c r="F28" s="27">
        <v>2</v>
      </c>
      <c r="G28" s="28">
        <v>3450</v>
      </c>
      <c r="H28" s="32">
        <f>IF(ISBLANK(G28),0,IF(ISBLANK(F27),0,IF(H27 = "D",MAX($A$5:$A$28) + 1,AL17)))</f>
        <v>5</v>
      </c>
      <c r="I28" s="27">
        <v>6</v>
      </c>
      <c r="J28" s="28">
        <v>8410</v>
      </c>
      <c r="K28" s="32">
        <f>IF(ISBLANK(J28),0,IF(ISBLANK(I27),0,IF(K27 = "D",MAX($A$5:$A$28) + 1,AP17)))</f>
        <v>2</v>
      </c>
      <c r="L28" s="107">
        <v>7</v>
      </c>
      <c r="M28" s="28">
        <v>7000</v>
      </c>
      <c r="N28" s="32">
        <f>IF(ISBLANK(M28),0,IF(ISBLANK(L27),0,IF(N27 = "D",MAX($A$5:$A$28) + 1,AT17)))</f>
        <v>6</v>
      </c>
      <c r="O28" s="153"/>
      <c r="P28" s="155"/>
      <c r="Q28" s="151"/>
      <c r="AF28" s="10"/>
    </row>
    <row r="29" spans="1:46" ht="27.95" customHeight="1" x14ac:dyDescent="0.25">
      <c r="A29" s="160" t="s">
        <v>193</v>
      </c>
      <c r="B29" s="160"/>
      <c r="C29" s="160"/>
      <c r="D29" s="160"/>
      <c r="E29" s="160"/>
      <c r="F29" s="160"/>
      <c r="G29" s="160"/>
      <c r="H29" s="160"/>
      <c r="I29" s="160"/>
      <c r="J29" s="160"/>
      <c r="K29" s="160"/>
      <c r="L29" s="160"/>
      <c r="M29" s="160"/>
      <c r="N29" s="160"/>
      <c r="O29" s="160"/>
      <c r="P29" s="160"/>
      <c r="Q29" s="160"/>
    </row>
  </sheetData>
  <sheetProtection selectLockedCells="1"/>
  <sortState ref="AE3:AF14">
    <sortCondition ref="AE3:AE14"/>
    <sortCondition descending="1" ref="AF3:AF14"/>
  </sortState>
  <mergeCells count="131">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s>
  <phoneticPr fontId="19" type="noConversion"/>
  <conditionalFormatting sqref="AQ19">
    <cfRule type="containsBlanks" dxfId="211"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enableFormatConditionsCalculation="0"/>
  <dimension ref="A1:AZ29"/>
  <sheetViews>
    <sheetView showGridLines="0" topLeftCell="A16" zoomScale="115" zoomScaleNormal="85" workbookViewId="0">
      <selection activeCell="T5" sqref="T5:T6"/>
    </sheetView>
  </sheetViews>
  <sheetFormatPr defaultColWidth="8.85546875" defaultRowHeight="12.75" x14ac:dyDescent="0.2"/>
  <cols>
    <col min="1" max="1" width="5" style="8" customWidth="1"/>
    <col min="2" max="2" width="19"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0.42578125" customWidth="1"/>
    <col min="17" max="17" width="6.140625" customWidth="1"/>
    <col min="18" max="18" width="2.7109375" customWidth="1"/>
    <col min="19" max="19" width="8.85546875" hidden="1" customWidth="1"/>
    <col min="20" max="20" width="12.7109375" customWidth="1"/>
    <col min="21" max="21" width="14.28515625" customWidth="1"/>
    <col min="22" max="22" width="9.425781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37" t="s">
        <v>19</v>
      </c>
      <c r="B1" s="138"/>
      <c r="C1" s="129" t="s">
        <v>188</v>
      </c>
      <c r="D1" s="130"/>
      <c r="E1" s="130"/>
      <c r="F1" s="130"/>
      <c r="G1" s="130"/>
      <c r="H1" s="130"/>
      <c r="I1" s="130"/>
      <c r="J1" s="176" t="s">
        <v>189</v>
      </c>
      <c r="K1" s="130"/>
      <c r="L1" s="130"/>
      <c r="M1" s="130"/>
      <c r="N1" s="129" t="s">
        <v>68</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c r="J4" s="62"/>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127" t="s">
        <v>132</v>
      </c>
      <c r="C5" s="132" t="s">
        <v>135</v>
      </c>
      <c r="D5" s="133"/>
      <c r="E5" s="69"/>
      <c r="F5" s="132" t="s">
        <v>133</v>
      </c>
      <c r="G5" s="136"/>
      <c r="H5" s="69"/>
      <c r="I5" s="132" t="s">
        <v>136</v>
      </c>
      <c r="J5" s="136"/>
      <c r="K5" s="69"/>
      <c r="L5" s="132" t="s">
        <v>134</v>
      </c>
      <c r="M5" s="136"/>
      <c r="N5" s="69"/>
      <c r="O5" s="152">
        <f>SUM(E6+H6+K6+N6)</f>
        <v>21</v>
      </c>
      <c r="P5" s="154">
        <f>SUM(D6+G6+J6+M6)</f>
        <v>26230</v>
      </c>
      <c r="Q5" s="150">
        <f>AD6</f>
        <v>3</v>
      </c>
      <c r="T5" s="164">
        <f>O5+'12 družstiev Pretek č. 1'!O5</f>
        <v>44</v>
      </c>
      <c r="U5" s="154">
        <f>P5+'12 družstiev Pretek č. 1'!P5</f>
        <v>48810</v>
      </c>
      <c r="V5" s="150">
        <f>AZ6</f>
        <v>3</v>
      </c>
      <c r="Y5" s="161" t="s">
        <v>21</v>
      </c>
      <c r="Z5" s="162"/>
      <c r="AA5" s="162"/>
      <c r="AB5" s="162"/>
      <c r="AC5" s="162"/>
      <c r="AD5" s="163"/>
      <c r="AE5" s="161" t="s">
        <v>22</v>
      </c>
      <c r="AF5" s="162"/>
      <c r="AG5" s="162"/>
      <c r="AH5" s="163"/>
      <c r="AI5" s="161" t="s">
        <v>23</v>
      </c>
      <c r="AJ5" s="162"/>
      <c r="AK5" s="162"/>
      <c r="AL5" s="163"/>
      <c r="AM5" s="161" t="s">
        <v>24</v>
      </c>
      <c r="AN5" s="162"/>
      <c r="AO5" s="162"/>
      <c r="AP5" s="163"/>
      <c r="AQ5" s="161" t="s">
        <v>25</v>
      </c>
      <c r="AR5" s="162"/>
      <c r="AS5" s="162"/>
      <c r="AT5" s="163"/>
      <c r="AU5" s="21" t="s">
        <v>48</v>
      </c>
    </row>
    <row r="6" spans="1:52" ht="19.5" customHeight="1" thickBot="1" x14ac:dyDescent="0.25">
      <c r="A6" s="140"/>
      <c r="B6" s="128"/>
      <c r="C6" s="27">
        <v>6</v>
      </c>
      <c r="D6" s="28">
        <v>9290</v>
      </c>
      <c r="E6" s="32">
        <f>IF(ISBLANK(D6),0,IF(ISBLANK(C5),0,IF(E5 = "D",MAX($A$5:$A$28) + 1,AH6)))</f>
        <v>3</v>
      </c>
      <c r="F6" s="27">
        <v>12</v>
      </c>
      <c r="G6" s="28">
        <v>6050</v>
      </c>
      <c r="H6" s="32">
        <f>IF(ISBLANK(G6),0,IF(ISBLANK(F5),0,IF(H5 = "D",MAX($A$5:$A$28) + 1,AL6)))</f>
        <v>4</v>
      </c>
      <c r="I6" s="27">
        <v>8</v>
      </c>
      <c r="J6" s="28">
        <v>5680</v>
      </c>
      <c r="K6" s="32">
        <f>IF(ISBLANK(J6),0,IF(ISBLANK(I5),0,IF(K5 = "D",MAX($A$5:$A$28) + 1,AP6)))</f>
        <v>6</v>
      </c>
      <c r="L6" s="27">
        <v>2</v>
      </c>
      <c r="M6" s="28">
        <v>5210</v>
      </c>
      <c r="N6" s="32">
        <f>IF(ISBLANK(M6),0,IF(ISBLANK(L5),0,IF(N5 = "D",MAX($A$5:$A$28) + 1,AT6)))</f>
        <v>8</v>
      </c>
      <c r="O6" s="153"/>
      <c r="P6" s="155"/>
      <c r="Q6" s="151"/>
      <c r="T6" s="165"/>
      <c r="U6" s="155"/>
      <c r="V6" s="151"/>
      <c r="Y6" s="12">
        <f>O5</f>
        <v>21</v>
      </c>
      <c r="Z6" s="13">
        <f>P5</f>
        <v>26230</v>
      </c>
      <c r="AA6" s="8">
        <f>RANK(Y6,$Y$6:$Y$17,1)</f>
        <v>3</v>
      </c>
      <c r="AB6" s="8">
        <f>RANK(Z6,$Z$6:$Z$17,0)</f>
        <v>5</v>
      </c>
      <c r="AC6" s="8">
        <f>AA6+AB6*0.00001</f>
        <v>3.0000499999999999</v>
      </c>
      <c r="AD6" s="24">
        <f>RANK(AC6,$AC$6:$AC$17,1)</f>
        <v>3</v>
      </c>
      <c r="AE6" s="17">
        <f>D6</f>
        <v>9290</v>
      </c>
      <c r="AF6" s="18">
        <f>IF(D5="d",MAX($A$5:$A$28) +1,RANK(AE6,$AE$6:$AE$17,0))</f>
        <v>3</v>
      </c>
      <c r="AG6" s="8">
        <f t="shared" ref="AG6:AG17" si="0">COUNTIF($AF$6:$AF$17,AF6)</f>
        <v>1</v>
      </c>
      <c r="AH6" s="22">
        <f>IF(AG6 &gt; 1,IF(MOD(AG6,2) = 0,(AF6*AG6+AG6-1)/AG6,(AF6*AG6+AG6)/AG6),IF(AG6=1,AF6,(AF6*AG6+AG6-1)/AG6))</f>
        <v>3</v>
      </c>
      <c r="AI6" s="17">
        <f>G6</f>
        <v>6050</v>
      </c>
      <c r="AJ6">
        <f>IF(F5="d",MAX($A$5:$A$28) +1,RANK(AI6,$AI$6:$AI$17,0))</f>
        <v>4</v>
      </c>
      <c r="AK6" s="8">
        <f t="shared" ref="AK6:AK17" si="1">COUNTIF($AJ$6:$AJ$17,AJ6)</f>
        <v>1</v>
      </c>
      <c r="AL6" s="22">
        <f>IF(AK6 &gt; 1,IF(MOD(AK6,2) = 0,(AJ6*AK6+AK6-1)/AK6,(AJ6*AK6+AK6)/AK6),IF(AK6=1,AJ6,(AJ6*AK6+AK6-1)/AK6))</f>
        <v>4</v>
      </c>
      <c r="AM6" s="17">
        <f>J6</f>
        <v>5680</v>
      </c>
      <c r="AN6" s="18">
        <f t="shared" ref="AN6:AN17" si="2">IF(J5="d",MAX($A$5:$A$28) +1,RANK(AM6,$AM$6:$AM$17,0))</f>
        <v>6</v>
      </c>
      <c r="AO6" s="8">
        <f>COUNTIF($AN$6:$AN$17,AN6)</f>
        <v>1</v>
      </c>
      <c r="AP6" s="22">
        <f>IF(AO6 &gt; 1,IF(MOD(AO6,2) = 0,(AN6*AO6+AO6-1)/AO6,(AN6*AO6+AO6)/AO6),IF(AO6=1,AN6,(AN6*AO6+AO6-1)/AO6))</f>
        <v>6</v>
      </c>
      <c r="AQ6" s="17">
        <f>M6</f>
        <v>5210</v>
      </c>
      <c r="AR6" s="18">
        <f>IF(M5="d",MAX($A$5:$A$28) +1,RANK(AQ6,$AQ$6:$AQ$17,0))</f>
        <v>8</v>
      </c>
      <c r="AS6" s="8">
        <f>COUNTIF($AR$6:$AR$17,AR6)</f>
        <v>1</v>
      </c>
      <c r="AT6" s="22">
        <f>IF(AS6 &gt; 1,IF(MOD(AS6,2) = 0,(AR6*AS6+AS6-1)/AS6,(AR6*AS6+AS6)/AS6),IF(AS6=1,AR6,(AR6*AS6+AS6-1)/AS6))</f>
        <v>8</v>
      </c>
      <c r="AU6" s="11">
        <f>T5</f>
        <v>44</v>
      </c>
      <c r="AV6" s="11">
        <f>U5</f>
        <v>48810</v>
      </c>
      <c r="AW6">
        <f>RANK(AU6,$AU$6:$AU$17,1)</f>
        <v>3</v>
      </c>
      <c r="AX6">
        <f>RANK(AV6,$AV$6:$AV$17,0)</f>
        <v>4</v>
      </c>
      <c r="AY6">
        <f>AW6+AX6*0.00001</f>
        <v>3.0000399999999998</v>
      </c>
      <c r="AZ6">
        <f>RANK(AY6,$AY$6:$AY$17,1)</f>
        <v>3</v>
      </c>
    </row>
    <row r="7" spans="1:52" ht="19.5" customHeight="1" x14ac:dyDescent="0.2">
      <c r="A7" s="139">
        <v>2</v>
      </c>
      <c r="B7" s="127" t="s">
        <v>139</v>
      </c>
      <c r="C7" s="132" t="s">
        <v>140</v>
      </c>
      <c r="D7" s="133"/>
      <c r="E7" s="69"/>
      <c r="F7" s="132" t="s">
        <v>125</v>
      </c>
      <c r="G7" s="133"/>
      <c r="H7" s="69"/>
      <c r="I7" s="132" t="s">
        <v>108</v>
      </c>
      <c r="J7" s="133"/>
      <c r="K7" s="69"/>
      <c r="L7" s="132" t="s">
        <v>128</v>
      </c>
      <c r="M7" s="133"/>
      <c r="N7" s="69"/>
      <c r="O7" s="152">
        <f>SUM(E8+H8+K8+N8)</f>
        <v>9</v>
      </c>
      <c r="P7" s="154">
        <f>SUM(D8+G8+J8+M8)</f>
        <v>46390</v>
      </c>
      <c r="Q7" s="150">
        <f>AD7</f>
        <v>1</v>
      </c>
      <c r="T7" s="164">
        <f>O7+'12 družstiev Pretek č. 1'!O7</f>
        <v>37</v>
      </c>
      <c r="U7" s="154">
        <f>P7+'12 družstiev Pretek č. 1'!P7</f>
        <v>63870</v>
      </c>
      <c r="V7" s="150">
        <f>AZ7</f>
        <v>2</v>
      </c>
      <c r="Y7" s="12">
        <f>O7</f>
        <v>9</v>
      </c>
      <c r="Z7" s="13">
        <f>P7</f>
        <v>46390</v>
      </c>
      <c r="AA7" s="8">
        <f t="shared" ref="AA7:AA17" si="3">RANK(Y7,$Y$6:$Y$17,1)</f>
        <v>1</v>
      </c>
      <c r="AB7" s="8">
        <f t="shared" ref="AB7:AB17" si="4">RANK(Z7,$Z$6:$Z$17,0)</f>
        <v>1</v>
      </c>
      <c r="AC7" s="8">
        <f t="shared" ref="AC7:AC17" si="5">AA7+AB7*0.00001</f>
        <v>1.0000100000000001</v>
      </c>
      <c r="AD7" s="24">
        <f t="shared" ref="AD7:AD17" si="6">RANK(AC7,$AC$6:$AC$17,1)</f>
        <v>1</v>
      </c>
      <c r="AE7" s="17">
        <f>D8</f>
        <v>14810</v>
      </c>
      <c r="AF7" s="18">
        <f>IF(D7="d",MAX($A$5:$A$28) +1,RANK(AE7,$AE$6:$AE$17,0))</f>
        <v>1</v>
      </c>
      <c r="AG7" s="8">
        <f t="shared" si="0"/>
        <v>1</v>
      </c>
      <c r="AH7" s="22">
        <f t="shared" ref="AH7:AH17" si="7">IF(AG7 &gt; 1,IF(MOD(AG7,2) = 0,(AF7*AG7+AG7-1)/AG7,(AF7*AG7+AG7)/AG7),IF(AG7=1,AF7,(AF7*AG7+AG7-1)/AG7))</f>
        <v>1</v>
      </c>
      <c r="AI7" s="17">
        <f>G8</f>
        <v>5930</v>
      </c>
      <c r="AJ7">
        <f>IF(F7="d",MAX($A$5:$A$28) +1,RANK(AI7,$AI$6:$AI$17,0))</f>
        <v>5</v>
      </c>
      <c r="AK7" s="8">
        <f t="shared" si="1"/>
        <v>1</v>
      </c>
      <c r="AL7" s="22">
        <f t="shared" ref="AL7:AL17" si="8">IF(AK7 &gt; 1,IF(MOD(AK7,2) = 0,(AJ7*AK7+AK7-1)/AK7,(AJ7*AK7+AK7)/AK7),IF(AK7=1,AJ7,(AJ7*AK7+AK7-1)/AK7))</f>
        <v>5</v>
      </c>
      <c r="AM7" s="17">
        <f>J8</f>
        <v>10420</v>
      </c>
      <c r="AN7" s="18">
        <f t="shared" si="2"/>
        <v>2</v>
      </c>
      <c r="AO7" s="8">
        <f t="shared" ref="AO7:AO17" si="9">COUNTIF($AN$6:$AN$17,AN7)</f>
        <v>1</v>
      </c>
      <c r="AP7" s="22">
        <f t="shared" ref="AP7:AP17" si="10">IF(AO7=1,AN7,(AN7*AO7+AO7-1)/AO7)</f>
        <v>2</v>
      </c>
      <c r="AQ7" s="17">
        <f>M8</f>
        <v>15230</v>
      </c>
      <c r="AR7" s="18">
        <f>IF(M7="d",MAX($A$5:$A$28) +1,RANK(AQ7,$AQ$6:$AQ$17,0))</f>
        <v>1</v>
      </c>
      <c r="AS7" s="8">
        <f t="shared" ref="AS7:AS17" si="11">COUNTIF($AR$6:$AR$17,AR7)</f>
        <v>1</v>
      </c>
      <c r="AT7" s="22">
        <f t="shared" ref="AT7:AT17" si="12">IF(AS7 &gt; 1,IF(MOD(AS7,2) = 0,(AR7*AS7+AS7-1)/AS7,(AR7*AS7+AS7)/AS7),IF(AS7=1,AR7,(AR7*AS7+AS7-1)/AS7))</f>
        <v>1</v>
      </c>
      <c r="AU7" s="11">
        <f>T7</f>
        <v>37</v>
      </c>
      <c r="AV7" s="11">
        <f>U7</f>
        <v>63870</v>
      </c>
      <c r="AW7">
        <f t="shared" ref="AW7:AW17" si="13">RANK(AU7,$AU$6:$AU$17,1)</f>
        <v>2</v>
      </c>
      <c r="AX7">
        <f t="shared" ref="AX7:AX17" si="14">RANK(AV7,$AV$6:$AV$17,0)</f>
        <v>2</v>
      </c>
      <c r="AY7">
        <f t="shared" ref="AY7:AY17" si="15">AW7+AX7*0.00001</f>
        <v>2.0000200000000001</v>
      </c>
      <c r="AZ7">
        <f t="shared" ref="AZ7:AZ17" si="16">RANK(AY7,$AY$6:$AY$17,1)</f>
        <v>2</v>
      </c>
    </row>
    <row r="8" spans="1:52" ht="19.5" customHeight="1" thickBot="1" x14ac:dyDescent="0.25">
      <c r="A8" s="140"/>
      <c r="B8" s="128"/>
      <c r="C8" s="27">
        <v>1</v>
      </c>
      <c r="D8" s="28">
        <v>14810</v>
      </c>
      <c r="E8" s="32">
        <f>IF(ISBLANK(D8),0,IF(ISBLANK(C7),0,IF(E7 = "D",MAX($A$5:$A$28) + 1,AH7)))</f>
        <v>1</v>
      </c>
      <c r="F8" s="27">
        <v>8</v>
      </c>
      <c r="G8" s="28">
        <v>5930</v>
      </c>
      <c r="H8" s="32">
        <f>IF(ISBLANK(G8),0,IF(ISBLANK(F7),0,IF(H7 = "D",MAX($A$5:$A$28) + 1,AL7)))</f>
        <v>5</v>
      </c>
      <c r="I8" s="27">
        <v>2</v>
      </c>
      <c r="J8" s="28">
        <v>10420</v>
      </c>
      <c r="K8" s="32">
        <f>IF(ISBLANK(J8),0,IF(ISBLANK(I7),0,IF(K7 = "D",MAX($A$5:$A$28) + 1,AP7)))</f>
        <v>2</v>
      </c>
      <c r="L8" s="107">
        <v>7</v>
      </c>
      <c r="M8" s="28">
        <v>15230</v>
      </c>
      <c r="N8" s="32">
        <f>IF(ISBLANK(M8),0,IF(ISBLANK(L7),0,IF(N7 = "D",MAX($A$5:$A$28) + 1,AT7)))</f>
        <v>1</v>
      </c>
      <c r="O8" s="153"/>
      <c r="P8" s="155"/>
      <c r="Q8" s="151"/>
      <c r="T8" s="165"/>
      <c r="U8" s="155"/>
      <c r="V8" s="151"/>
      <c r="Y8" s="12">
        <f>O9</f>
        <v>30</v>
      </c>
      <c r="Z8" s="13">
        <f>P9</f>
        <v>21660</v>
      </c>
      <c r="AA8" s="8">
        <f t="shared" si="3"/>
        <v>7</v>
      </c>
      <c r="AB8" s="8">
        <f t="shared" si="4"/>
        <v>8</v>
      </c>
      <c r="AC8" s="8">
        <f t="shared" si="5"/>
        <v>7.0000799999999996</v>
      </c>
      <c r="AD8" s="24">
        <f t="shared" si="6"/>
        <v>7</v>
      </c>
      <c r="AE8" s="17">
        <f>D10</f>
        <v>9040</v>
      </c>
      <c r="AF8" s="18">
        <f>IF(D9="d",MAX($A$5:$A$28) +1,RANK(AE8,$AE$6:$AE$17,0))</f>
        <v>4</v>
      </c>
      <c r="AG8" s="8">
        <f t="shared" si="0"/>
        <v>1</v>
      </c>
      <c r="AH8" s="22">
        <f t="shared" si="7"/>
        <v>4</v>
      </c>
      <c r="AI8" s="17">
        <f>G10</f>
        <v>2130</v>
      </c>
      <c r="AJ8">
        <f>IF(F9="d",MAX($A$5:$A$28) +1,RANK(AI8,$AI$6:$AI$17,0))</f>
        <v>11</v>
      </c>
      <c r="AK8" s="8">
        <f t="shared" si="1"/>
        <v>1</v>
      </c>
      <c r="AL8" s="22">
        <f t="shared" si="8"/>
        <v>11</v>
      </c>
      <c r="AM8" s="17">
        <f>J10</f>
        <v>7050</v>
      </c>
      <c r="AN8" s="18">
        <f t="shared" si="2"/>
        <v>4</v>
      </c>
      <c r="AO8" s="8">
        <f t="shared" si="9"/>
        <v>1</v>
      </c>
      <c r="AP8" s="22">
        <f t="shared" si="10"/>
        <v>4</v>
      </c>
      <c r="AQ8" s="17">
        <f>M10</f>
        <v>3440</v>
      </c>
      <c r="AR8" s="18">
        <f>IF(M9="d",MAX($A$5:$A$28) +1,RANK(AQ8,$AQ$6:$AQ$17,0))</f>
        <v>11</v>
      </c>
      <c r="AS8" s="8">
        <f t="shared" si="11"/>
        <v>1</v>
      </c>
      <c r="AT8" s="22">
        <f t="shared" si="12"/>
        <v>11</v>
      </c>
      <c r="AU8" s="11">
        <f>T9</f>
        <v>44</v>
      </c>
      <c r="AV8" s="11">
        <f>U9</f>
        <v>47860</v>
      </c>
      <c r="AW8">
        <f t="shared" si="13"/>
        <v>3</v>
      </c>
      <c r="AX8">
        <f t="shared" si="14"/>
        <v>5</v>
      </c>
      <c r="AY8">
        <f t="shared" si="15"/>
        <v>3.0000499999999999</v>
      </c>
      <c r="AZ8">
        <f t="shared" si="16"/>
        <v>4</v>
      </c>
    </row>
    <row r="9" spans="1:52" ht="19.5" customHeight="1" x14ac:dyDescent="0.2">
      <c r="A9" s="141">
        <v>3</v>
      </c>
      <c r="B9" s="127" t="s">
        <v>141</v>
      </c>
      <c r="C9" s="132" t="s">
        <v>144</v>
      </c>
      <c r="D9" s="133"/>
      <c r="E9" s="69"/>
      <c r="F9" s="132" t="s">
        <v>143</v>
      </c>
      <c r="G9" s="133"/>
      <c r="H9" s="69"/>
      <c r="I9" s="132" t="s">
        <v>145</v>
      </c>
      <c r="J9" s="133"/>
      <c r="K9" s="69"/>
      <c r="L9" s="132" t="s">
        <v>147</v>
      </c>
      <c r="M9" s="133"/>
      <c r="N9" s="69"/>
      <c r="O9" s="152">
        <f>SUM(E10+H10+K10+N10)</f>
        <v>30</v>
      </c>
      <c r="P9" s="154">
        <f>SUM(D10+G10+J10+M10)</f>
        <v>21660</v>
      </c>
      <c r="Q9" s="150">
        <f>AD8</f>
        <v>7</v>
      </c>
      <c r="T9" s="164">
        <f>O9+'12 družstiev Pretek č. 1'!O9</f>
        <v>44</v>
      </c>
      <c r="U9" s="154">
        <f>P9+'12 družstiev Pretek č. 1'!P9</f>
        <v>47860</v>
      </c>
      <c r="V9" s="150">
        <f>AZ8</f>
        <v>4</v>
      </c>
      <c r="Y9" s="12">
        <f>O11</f>
        <v>9</v>
      </c>
      <c r="Z9" s="13">
        <f>P11</f>
        <v>43610</v>
      </c>
      <c r="AA9" s="8">
        <f t="shared" si="3"/>
        <v>1</v>
      </c>
      <c r="AB9" s="8">
        <f t="shared" si="4"/>
        <v>2</v>
      </c>
      <c r="AC9" s="8">
        <f t="shared" si="5"/>
        <v>1.0000199999999999</v>
      </c>
      <c r="AD9" s="24">
        <f t="shared" si="6"/>
        <v>2</v>
      </c>
      <c r="AE9" s="17">
        <f>D12</f>
        <v>11580</v>
      </c>
      <c r="AF9" s="18">
        <f>IF(D11="d",MAX($A$5:$A$28) +1,RANK(AE9,$AE$6:$AE$17,0))</f>
        <v>2</v>
      </c>
      <c r="AG9" s="8">
        <f t="shared" si="0"/>
        <v>1</v>
      </c>
      <c r="AH9" s="22">
        <f t="shared" si="7"/>
        <v>2</v>
      </c>
      <c r="AI9" s="17">
        <f>G12</f>
        <v>7860</v>
      </c>
      <c r="AJ9">
        <f>IF(F11="d",MAX($A$5:$A$28) +1,RANK(AI9,$AI$6:$AI$17,0))</f>
        <v>2</v>
      </c>
      <c r="AK9" s="8">
        <f t="shared" si="1"/>
        <v>1</v>
      </c>
      <c r="AL9" s="22">
        <f t="shared" si="8"/>
        <v>2</v>
      </c>
      <c r="AM9" s="17">
        <f>J12</f>
        <v>12280</v>
      </c>
      <c r="AN9" s="18">
        <f t="shared" si="2"/>
        <v>1</v>
      </c>
      <c r="AO9" s="8">
        <f t="shared" si="9"/>
        <v>1</v>
      </c>
      <c r="AP9" s="22">
        <f t="shared" si="10"/>
        <v>1</v>
      </c>
      <c r="AQ9" s="17">
        <f>M12</f>
        <v>11890</v>
      </c>
      <c r="AR9" s="18">
        <f>IF(M11="d",MAX($A$5:$A$28) +1,RANK(AQ9,$AQ$6:$AQ$17,0))</f>
        <v>4</v>
      </c>
      <c r="AS9" s="8">
        <f t="shared" si="11"/>
        <v>1</v>
      </c>
      <c r="AT9" s="22">
        <f t="shared" si="12"/>
        <v>4</v>
      </c>
      <c r="AU9" s="11">
        <f>T11</f>
        <v>20</v>
      </c>
      <c r="AV9" s="11">
        <f>U11</f>
        <v>82330</v>
      </c>
      <c r="AW9">
        <f t="shared" si="13"/>
        <v>1</v>
      </c>
      <c r="AX9">
        <f t="shared" si="14"/>
        <v>1</v>
      </c>
      <c r="AY9">
        <f t="shared" si="15"/>
        <v>1.0000100000000001</v>
      </c>
      <c r="AZ9">
        <f t="shared" si="16"/>
        <v>1</v>
      </c>
    </row>
    <row r="10" spans="1:52" ht="19.5" customHeight="1" thickBot="1" x14ac:dyDescent="0.25">
      <c r="A10" s="141"/>
      <c r="B10" s="128"/>
      <c r="C10" s="27">
        <v>2</v>
      </c>
      <c r="D10" s="28">
        <v>9040</v>
      </c>
      <c r="E10" s="32">
        <f>IF(ISBLANK(D10),0,IF(ISBLANK(C9),0,IF(E9 = "D",MAX($A$5:$A$28) + 1,AH8)))</f>
        <v>4</v>
      </c>
      <c r="F10" s="27">
        <v>1</v>
      </c>
      <c r="G10" s="28">
        <v>2130</v>
      </c>
      <c r="H10" s="32">
        <f>IF(ISBLANK(G10),0,IF(ISBLANK(F9),0,IF(H9 = "D",MAX($A$5:$A$28) + 1,AL8)))</f>
        <v>11</v>
      </c>
      <c r="I10" s="27">
        <v>7</v>
      </c>
      <c r="J10" s="28">
        <v>7050</v>
      </c>
      <c r="K10" s="32">
        <f>IF(ISBLANK(J10),0,IF(ISBLANK(I9),0,IF(K9 = "D",MAX($A$5:$A$28) + 1,AP8)))</f>
        <v>4</v>
      </c>
      <c r="L10" s="27">
        <v>5</v>
      </c>
      <c r="M10" s="28">
        <v>3440</v>
      </c>
      <c r="N10" s="32">
        <f>IF(ISBLANK(M10),0,IF(ISBLANK(L9),0,IF(N9 = "D",MAX($A$5:$A$28) + 1,AT8)))</f>
        <v>11</v>
      </c>
      <c r="O10" s="153"/>
      <c r="P10" s="155"/>
      <c r="Q10" s="151"/>
      <c r="T10" s="165"/>
      <c r="U10" s="155"/>
      <c r="V10" s="151"/>
      <c r="Y10" s="12">
        <f>O13</f>
        <v>31</v>
      </c>
      <c r="Z10" s="13">
        <f>P13</f>
        <v>24250</v>
      </c>
      <c r="AA10" s="8">
        <f t="shared" si="3"/>
        <v>8</v>
      </c>
      <c r="AB10" s="8">
        <f t="shared" si="4"/>
        <v>7</v>
      </c>
      <c r="AC10" s="8">
        <f t="shared" si="5"/>
        <v>8.0000699999999991</v>
      </c>
      <c r="AD10" s="24">
        <f t="shared" si="6"/>
        <v>8</v>
      </c>
      <c r="AE10" s="17">
        <f>D14</f>
        <v>3960</v>
      </c>
      <c r="AF10" s="18">
        <f>IF(D13="d",MAX($A$5:$A$28) +1,RANK(AE10,$AE$6:$AE$17,0))</f>
        <v>11</v>
      </c>
      <c r="AG10" s="8">
        <f t="shared" si="0"/>
        <v>1</v>
      </c>
      <c r="AH10" s="22">
        <f t="shared" si="7"/>
        <v>11</v>
      </c>
      <c r="AI10" s="17">
        <f>G14</f>
        <v>5280</v>
      </c>
      <c r="AJ10">
        <f>IF(F13="d",MAX($A$5:$A$28) +1,RANK(AI10,$AI$6:$AI$17,0))</f>
        <v>6</v>
      </c>
      <c r="AK10" s="8">
        <f t="shared" si="1"/>
        <v>1</v>
      </c>
      <c r="AL10" s="22">
        <f t="shared" si="8"/>
        <v>6</v>
      </c>
      <c r="AM10" s="17">
        <f>J14</f>
        <v>2320</v>
      </c>
      <c r="AN10" s="18">
        <f t="shared" si="2"/>
        <v>11</v>
      </c>
      <c r="AO10" s="8">
        <f t="shared" si="9"/>
        <v>1</v>
      </c>
      <c r="AP10" s="22">
        <f t="shared" si="10"/>
        <v>11</v>
      </c>
      <c r="AQ10" s="17">
        <f>M14</f>
        <v>12690</v>
      </c>
      <c r="AR10" s="18">
        <f>IF(M13="d",MAX($A$5:$A$28) +1,RANK(AQ10,$AQ$6:$AQ$17,0))</f>
        <v>3</v>
      </c>
      <c r="AS10" s="8">
        <f t="shared" si="11"/>
        <v>1</v>
      </c>
      <c r="AT10" s="22">
        <f>IF(AS10 &gt; 1,IF(MOD(AS10,2) = 0,(AR10*AS10+AS10-1)/AS10,(AR10*AS10+AS10)/AS10),IF(AS10=1,AR10,(AR10*AS10+AS10-1)/AS10))</f>
        <v>3</v>
      </c>
      <c r="AU10" s="11">
        <f>T13</f>
        <v>55</v>
      </c>
      <c r="AV10" s="11">
        <f>U13</f>
        <v>43600</v>
      </c>
      <c r="AW10">
        <f t="shared" si="13"/>
        <v>8</v>
      </c>
      <c r="AX10">
        <f t="shared" si="14"/>
        <v>8</v>
      </c>
      <c r="AY10">
        <f t="shared" si="15"/>
        <v>8.0000800000000005</v>
      </c>
      <c r="AZ10">
        <f t="shared" si="16"/>
        <v>8</v>
      </c>
    </row>
    <row r="11" spans="1:52" ht="19.5" customHeight="1" x14ac:dyDescent="0.2">
      <c r="A11" s="139">
        <v>4</v>
      </c>
      <c r="B11" s="127" t="s">
        <v>150</v>
      </c>
      <c r="C11" s="132" t="s">
        <v>92</v>
      </c>
      <c r="D11" s="133"/>
      <c r="E11" s="69"/>
      <c r="F11" s="132" t="s">
        <v>93</v>
      </c>
      <c r="G11" s="133"/>
      <c r="H11" s="69"/>
      <c r="I11" s="132" t="s">
        <v>153</v>
      </c>
      <c r="J11" s="133"/>
      <c r="K11" s="69"/>
      <c r="L11" s="132" t="s">
        <v>94</v>
      </c>
      <c r="M11" s="133"/>
      <c r="N11" s="69"/>
      <c r="O11" s="152">
        <f>SUM(E12+H12+K12+N12)</f>
        <v>9</v>
      </c>
      <c r="P11" s="154">
        <f>SUM(D12+G12+J12+M12)</f>
        <v>43610</v>
      </c>
      <c r="Q11" s="150">
        <f>AD9</f>
        <v>2</v>
      </c>
      <c r="T11" s="164">
        <f>O11+'12 družstiev Pretek č. 1'!O11</f>
        <v>20</v>
      </c>
      <c r="U11" s="154">
        <f>P11+'12 družstiev Pretek č. 1'!P11</f>
        <v>82330</v>
      </c>
      <c r="V11" s="150">
        <f>AZ9</f>
        <v>1</v>
      </c>
      <c r="Y11" s="12">
        <f>O15</f>
        <v>32</v>
      </c>
      <c r="Z11" s="13">
        <f>P15</f>
        <v>19150</v>
      </c>
      <c r="AA11" s="8">
        <f t="shared" si="3"/>
        <v>9</v>
      </c>
      <c r="AB11" s="8">
        <f t="shared" si="4"/>
        <v>10</v>
      </c>
      <c r="AC11" s="8">
        <f t="shared" si="5"/>
        <v>9.0000999999999998</v>
      </c>
      <c r="AD11" s="24">
        <f t="shared" si="6"/>
        <v>9</v>
      </c>
      <c r="AE11" s="17">
        <f>D16</f>
        <v>1990</v>
      </c>
      <c r="AF11" s="18">
        <f>IF(D15="d",MAX($A$5:$A$28) +1,RANK(AE11,$AE$6:$AE$17,0))</f>
        <v>12</v>
      </c>
      <c r="AG11" s="8">
        <f t="shared" si="0"/>
        <v>1</v>
      </c>
      <c r="AH11" s="22">
        <f t="shared" si="7"/>
        <v>12</v>
      </c>
      <c r="AI11" s="17">
        <f>G16</f>
        <v>4470</v>
      </c>
      <c r="AJ11">
        <f>IF(F15="d",MAX($A$5:$A$28) +1,RANK(AI11,$AI$6:$AI$17,0))</f>
        <v>8</v>
      </c>
      <c r="AK11" s="8">
        <f t="shared" si="1"/>
        <v>1</v>
      </c>
      <c r="AL11" s="22">
        <f t="shared" si="8"/>
        <v>8</v>
      </c>
      <c r="AM11" s="17">
        <f>J16</f>
        <v>7680</v>
      </c>
      <c r="AN11" s="18">
        <f t="shared" si="2"/>
        <v>3</v>
      </c>
      <c r="AO11" s="8">
        <f t="shared" si="9"/>
        <v>1</v>
      </c>
      <c r="AP11" s="22">
        <f t="shared" si="10"/>
        <v>3</v>
      </c>
      <c r="AQ11" s="17">
        <f>M16</f>
        <v>5010</v>
      </c>
      <c r="AR11" s="18">
        <f>IF(M15="d",MAX($A$5:$A$28) +1,RANK(AQ11,$AQ$6:$AQ$17,0))</f>
        <v>9</v>
      </c>
      <c r="AS11" s="8">
        <f t="shared" si="11"/>
        <v>1</v>
      </c>
      <c r="AT11" s="22">
        <f t="shared" si="12"/>
        <v>9</v>
      </c>
      <c r="AU11" s="11">
        <f>T15</f>
        <v>71</v>
      </c>
      <c r="AV11" s="11">
        <f>U15</f>
        <v>30700</v>
      </c>
      <c r="AW11">
        <f t="shared" si="13"/>
        <v>11</v>
      </c>
      <c r="AX11">
        <f t="shared" si="14"/>
        <v>10</v>
      </c>
      <c r="AY11">
        <f t="shared" si="15"/>
        <v>11.0001</v>
      </c>
      <c r="AZ11">
        <f t="shared" si="16"/>
        <v>11</v>
      </c>
    </row>
    <row r="12" spans="1:52" ht="19.5" customHeight="1" thickBot="1" x14ac:dyDescent="0.25">
      <c r="A12" s="140"/>
      <c r="B12" s="128"/>
      <c r="C12" s="27">
        <v>5</v>
      </c>
      <c r="D12" s="28">
        <v>11580</v>
      </c>
      <c r="E12" s="32">
        <f>IF(ISBLANK(D12),0,IF(ISBLANK(C11),0,IF(E11 = "D",MAX($A$5:$A$28) + 1,AH9)))</f>
        <v>2</v>
      </c>
      <c r="F12" s="27">
        <v>9</v>
      </c>
      <c r="G12" s="28">
        <v>7860</v>
      </c>
      <c r="H12" s="32">
        <f>IF(ISBLANK(G12),0,IF(ISBLANK(F11),0,IF(H11 = "D",MAX($A$5:$A$28) + 1,AL9)))</f>
        <v>2</v>
      </c>
      <c r="I12" s="27">
        <v>6</v>
      </c>
      <c r="J12" s="28">
        <v>12280</v>
      </c>
      <c r="K12" s="32">
        <f>IF(ISBLANK(J12),0,IF(ISBLANK(I11),0,IF(K11 = "D",MAX($A$5:$A$28) + 1,AP9)))</f>
        <v>1</v>
      </c>
      <c r="L12" s="27">
        <v>9</v>
      </c>
      <c r="M12" s="28">
        <v>11890</v>
      </c>
      <c r="N12" s="32">
        <f>IF(ISBLANK(M12),0,IF(ISBLANK(L11),0,IF(N11 = "D",MAX($A$5:$A$28) + 1,AT9)))</f>
        <v>4</v>
      </c>
      <c r="O12" s="153"/>
      <c r="P12" s="155"/>
      <c r="Q12" s="151"/>
      <c r="T12" s="165"/>
      <c r="U12" s="155"/>
      <c r="V12" s="151"/>
      <c r="W12" s="21"/>
      <c r="Y12" s="12">
        <f>O17</f>
        <v>34</v>
      </c>
      <c r="Z12" s="13">
        <f>P17</f>
        <v>19190</v>
      </c>
      <c r="AA12" s="8">
        <f t="shared" si="3"/>
        <v>11</v>
      </c>
      <c r="AB12" s="8">
        <f t="shared" si="4"/>
        <v>9</v>
      </c>
      <c r="AC12" s="8">
        <f t="shared" si="5"/>
        <v>11.00009</v>
      </c>
      <c r="AD12" s="24">
        <f t="shared" si="6"/>
        <v>11</v>
      </c>
      <c r="AE12" s="17">
        <f>D18</f>
        <v>4050</v>
      </c>
      <c r="AF12" s="18">
        <f>IF(D17="d",MAX($A$5:$A$28) +1,RANK(AE12,$AE$6:$AE$17,0))</f>
        <v>10</v>
      </c>
      <c r="AG12" s="8">
        <f t="shared" si="0"/>
        <v>1</v>
      </c>
      <c r="AH12" s="22">
        <f t="shared" si="7"/>
        <v>10</v>
      </c>
      <c r="AI12" s="17">
        <f>G18</f>
        <v>560</v>
      </c>
      <c r="AJ12">
        <f>IF(F17="d",MAX($A$5:$A$28) +1,RANK(AI12,$AI$6:$AI$17,0))</f>
        <v>12</v>
      </c>
      <c r="AK12" s="8">
        <f t="shared" si="1"/>
        <v>1</v>
      </c>
      <c r="AL12" s="22">
        <f t="shared" si="8"/>
        <v>12</v>
      </c>
      <c r="AM12" s="17">
        <f>J18</f>
        <v>6480</v>
      </c>
      <c r="AN12" s="18">
        <f t="shared" si="2"/>
        <v>5</v>
      </c>
      <c r="AO12" s="8">
        <f t="shared" si="9"/>
        <v>1</v>
      </c>
      <c r="AP12" s="22">
        <f t="shared" si="10"/>
        <v>5</v>
      </c>
      <c r="AQ12" s="17">
        <f>M18</f>
        <v>8100</v>
      </c>
      <c r="AR12" s="18">
        <f>IF(M17="d",MAX($A$5:$A$28) +1,RANK(AQ12,$AQ$6:$AQ$17,0))</f>
        <v>7</v>
      </c>
      <c r="AS12" s="8">
        <f t="shared" si="11"/>
        <v>1</v>
      </c>
      <c r="AT12" s="22">
        <f t="shared" si="12"/>
        <v>7</v>
      </c>
      <c r="AU12" s="11">
        <f>T17</f>
        <v>60</v>
      </c>
      <c r="AV12" s="11">
        <f>U17</f>
        <v>37740</v>
      </c>
      <c r="AW12">
        <f t="shared" si="13"/>
        <v>9</v>
      </c>
      <c r="AX12">
        <f t="shared" si="14"/>
        <v>9</v>
      </c>
      <c r="AY12">
        <f t="shared" si="15"/>
        <v>9.0000900000000001</v>
      </c>
      <c r="AZ12">
        <f t="shared" si="16"/>
        <v>9</v>
      </c>
    </row>
    <row r="13" spans="1:52" ht="19.5" customHeight="1" x14ac:dyDescent="0.2">
      <c r="A13" s="141">
        <v>5</v>
      </c>
      <c r="B13" s="127" t="s">
        <v>154</v>
      </c>
      <c r="C13" s="132" t="s">
        <v>87</v>
      </c>
      <c r="D13" s="133"/>
      <c r="E13" s="69"/>
      <c r="F13" s="132" t="s">
        <v>88</v>
      </c>
      <c r="G13" s="133"/>
      <c r="H13" s="69"/>
      <c r="I13" s="132" t="s">
        <v>86</v>
      </c>
      <c r="J13" s="133"/>
      <c r="K13" s="69"/>
      <c r="L13" s="132" t="s">
        <v>89</v>
      </c>
      <c r="M13" s="133"/>
      <c r="N13" s="69"/>
      <c r="O13" s="152">
        <f>SUM(E14+H14+K14+N14)</f>
        <v>31</v>
      </c>
      <c r="P13" s="154">
        <f>SUM(D14+G14+J14+M14)</f>
        <v>24250</v>
      </c>
      <c r="Q13" s="150">
        <f>AD10</f>
        <v>8</v>
      </c>
      <c r="T13" s="164">
        <f>O13+'12 družstiev Pretek č. 1'!O13</f>
        <v>55</v>
      </c>
      <c r="U13" s="154">
        <f>P13+'12 družstiev Pretek č. 1'!P13</f>
        <v>43600</v>
      </c>
      <c r="V13" s="150">
        <f>AZ10</f>
        <v>8</v>
      </c>
      <c r="W13" s="21"/>
      <c r="Y13" s="12">
        <f>O19</f>
        <v>25</v>
      </c>
      <c r="Z13" s="13">
        <f>P19</f>
        <v>28070</v>
      </c>
      <c r="AA13" s="8">
        <f t="shared" si="3"/>
        <v>4</v>
      </c>
      <c r="AB13" s="8">
        <f t="shared" si="4"/>
        <v>4</v>
      </c>
      <c r="AC13" s="8">
        <f t="shared" si="5"/>
        <v>4.0000400000000003</v>
      </c>
      <c r="AD13" s="24">
        <f t="shared" si="6"/>
        <v>4</v>
      </c>
      <c r="AE13" s="17">
        <f>D20</f>
        <v>7950</v>
      </c>
      <c r="AF13" s="18">
        <f>IF(D19="d",MAX($A$5:$A$28) +1,RANK(AE13,$AE$6:$AE$17,0))</f>
        <v>6</v>
      </c>
      <c r="AG13" s="8">
        <f t="shared" si="0"/>
        <v>1</v>
      </c>
      <c r="AH13" s="22">
        <f t="shared" si="7"/>
        <v>6</v>
      </c>
      <c r="AI13" s="17">
        <f>G20</f>
        <v>7040</v>
      </c>
      <c r="AJ13">
        <f>IF(F19="d",MAX($A$5:$A$28) +1,RANK(AI13,$AI$6:$AI$17,0))</f>
        <v>3</v>
      </c>
      <c r="AK13" s="8">
        <f t="shared" si="1"/>
        <v>1</v>
      </c>
      <c r="AL13" s="22">
        <f t="shared" si="8"/>
        <v>3</v>
      </c>
      <c r="AM13" s="17">
        <f>J20</f>
        <v>4710</v>
      </c>
      <c r="AN13" s="18">
        <f t="shared" si="2"/>
        <v>10</v>
      </c>
      <c r="AO13" s="8">
        <f t="shared" si="9"/>
        <v>1</v>
      </c>
      <c r="AP13" s="22">
        <f t="shared" si="10"/>
        <v>10</v>
      </c>
      <c r="AQ13" s="17">
        <f>M20</f>
        <v>8370</v>
      </c>
      <c r="AR13" s="18">
        <f>IF(M19="d",MAX($A$5:$A$28) +1,RANK(AQ13,$AQ$6:$AQ$17,0))</f>
        <v>6</v>
      </c>
      <c r="AS13" s="8">
        <f t="shared" si="11"/>
        <v>1</v>
      </c>
      <c r="AT13" s="22">
        <f t="shared" si="12"/>
        <v>6</v>
      </c>
      <c r="AU13" s="11">
        <f>T19</f>
        <v>48</v>
      </c>
      <c r="AV13" s="11">
        <f>U19</f>
        <v>47390</v>
      </c>
      <c r="AW13">
        <f t="shared" si="13"/>
        <v>5</v>
      </c>
      <c r="AX13">
        <f t="shared" si="14"/>
        <v>6</v>
      </c>
      <c r="AY13">
        <f t="shared" si="15"/>
        <v>5.0000600000000004</v>
      </c>
      <c r="AZ13">
        <f t="shared" si="16"/>
        <v>5</v>
      </c>
    </row>
    <row r="14" spans="1:52" ht="19.5" customHeight="1" thickBot="1" x14ac:dyDescent="0.25">
      <c r="A14" s="141"/>
      <c r="B14" s="128"/>
      <c r="C14" s="27">
        <v>8</v>
      </c>
      <c r="D14" s="28">
        <v>3960</v>
      </c>
      <c r="E14" s="32">
        <f>IF(ISBLANK(D14),0,IF(ISBLANK(C13),0,IF(E13 = "D",MAX($A$5:$A$28) + 1,AH10)))</f>
        <v>11</v>
      </c>
      <c r="F14" s="27">
        <v>5</v>
      </c>
      <c r="G14" s="28">
        <v>5280</v>
      </c>
      <c r="H14" s="32">
        <f>IF(ISBLANK(G14),0,IF(ISBLANK(F13),0,IF(H13 = "D",MAX($A$5:$A$28) + 1,AL10)))</f>
        <v>6</v>
      </c>
      <c r="I14" s="27">
        <v>4</v>
      </c>
      <c r="J14" s="28">
        <v>2320</v>
      </c>
      <c r="K14" s="32">
        <f>IF(ISBLANK(J14),0,IF(ISBLANK(I13),0,IF(K13 = "D",MAX($A$5:$A$28) + 1,AP10)))</f>
        <v>11</v>
      </c>
      <c r="L14" s="27">
        <v>12</v>
      </c>
      <c r="M14" s="28">
        <v>12690</v>
      </c>
      <c r="N14" s="32">
        <f>IF(ISBLANK(M14),0,IF(ISBLANK(L13),0,IF(N13 = "D",MAX($A$5:$A$28) + 1,AT10)))</f>
        <v>3</v>
      </c>
      <c r="O14" s="153"/>
      <c r="P14" s="155"/>
      <c r="Q14" s="151"/>
      <c r="T14" s="165"/>
      <c r="U14" s="155"/>
      <c r="V14" s="151"/>
      <c r="W14" s="21"/>
      <c r="Y14" s="12">
        <f>O21</f>
        <v>34</v>
      </c>
      <c r="Z14" s="13">
        <f>P21</f>
        <v>18760</v>
      </c>
      <c r="AA14" s="8">
        <f t="shared" si="3"/>
        <v>11</v>
      </c>
      <c r="AB14" s="8">
        <f t="shared" si="4"/>
        <v>11</v>
      </c>
      <c r="AC14" s="8">
        <f t="shared" si="5"/>
        <v>11.000109999999999</v>
      </c>
      <c r="AD14" s="24">
        <f t="shared" si="6"/>
        <v>12</v>
      </c>
      <c r="AE14" s="17">
        <f>D22</f>
        <v>4110</v>
      </c>
      <c r="AF14" s="18">
        <f>IF(D21="d",MAX($A$5:$A$28) +1,RANK(AE14,$AE$6:$AE$17,0))</f>
        <v>9</v>
      </c>
      <c r="AG14" s="8">
        <f t="shared" si="0"/>
        <v>1</v>
      </c>
      <c r="AH14" s="22">
        <f t="shared" si="7"/>
        <v>9</v>
      </c>
      <c r="AI14" s="17">
        <f>G22</f>
        <v>4540</v>
      </c>
      <c r="AJ14">
        <f>IF(F21="d",MAX($A$5:$A$28) +1,RANK(AI14,$AI$6:$AI$17,0))</f>
        <v>7</v>
      </c>
      <c r="AK14" s="8">
        <f t="shared" si="1"/>
        <v>1</v>
      </c>
      <c r="AL14" s="22">
        <f t="shared" si="8"/>
        <v>7</v>
      </c>
      <c r="AM14" s="17">
        <f>J22</f>
        <v>5320</v>
      </c>
      <c r="AN14" s="18">
        <f t="shared" si="2"/>
        <v>8</v>
      </c>
      <c r="AO14" s="8">
        <f t="shared" si="9"/>
        <v>1</v>
      </c>
      <c r="AP14" s="22">
        <f t="shared" si="10"/>
        <v>8</v>
      </c>
      <c r="AQ14" s="17">
        <f>M22</f>
        <v>4790</v>
      </c>
      <c r="AR14" s="18">
        <f>IF(M21="d",MAX($A$5:$A$28) +1,RANK(AQ14,$AQ$6:$AQ$17,0))</f>
        <v>10</v>
      </c>
      <c r="AS14" s="8">
        <f t="shared" si="11"/>
        <v>1</v>
      </c>
      <c r="AT14" s="22">
        <f>IF(AS14 &gt; 1,IF(MOD(AS14,2) = 0,(AR14*AS14+AS14-1)/AS14,(AR14*AS14+AS14)/AS14),IF(AS14=1,AR14,(AR14*AS14+AS14-1)/AS14))</f>
        <v>10</v>
      </c>
      <c r="AU14" s="11">
        <f>T21</f>
        <v>75</v>
      </c>
      <c r="AV14" s="11">
        <f>U21</f>
        <v>29210</v>
      </c>
      <c r="AW14">
        <f t="shared" si="13"/>
        <v>12</v>
      </c>
      <c r="AX14">
        <f t="shared" si="14"/>
        <v>11</v>
      </c>
      <c r="AY14">
        <f t="shared" si="15"/>
        <v>12.000109999999999</v>
      </c>
      <c r="AZ14">
        <f t="shared" si="16"/>
        <v>12</v>
      </c>
    </row>
    <row r="15" spans="1:52" ht="19.5" customHeight="1" x14ac:dyDescent="0.2">
      <c r="A15" s="139">
        <v>6</v>
      </c>
      <c r="B15" s="127" t="s">
        <v>156</v>
      </c>
      <c r="C15" s="132" t="s">
        <v>104</v>
      </c>
      <c r="D15" s="133"/>
      <c r="E15" s="69"/>
      <c r="F15" s="132" t="s">
        <v>101</v>
      </c>
      <c r="G15" s="133"/>
      <c r="H15" s="69"/>
      <c r="I15" s="132" t="s">
        <v>157</v>
      </c>
      <c r="J15" s="133"/>
      <c r="K15" s="69"/>
      <c r="L15" s="132" t="s">
        <v>158</v>
      </c>
      <c r="M15" s="133"/>
      <c r="N15" s="69"/>
      <c r="O15" s="152">
        <f>SUM(E16+H16+K16+N16)</f>
        <v>32</v>
      </c>
      <c r="P15" s="154">
        <f>SUM(D16+G16+J16+M16)</f>
        <v>19150</v>
      </c>
      <c r="Q15" s="150">
        <f>AD11</f>
        <v>9</v>
      </c>
      <c r="T15" s="164">
        <f>O15+'12 družstiev Pretek č. 1'!O15</f>
        <v>71</v>
      </c>
      <c r="U15" s="154">
        <f>P15+'12 družstiev Pretek č. 1'!P15</f>
        <v>30700</v>
      </c>
      <c r="V15" s="150">
        <f>AZ11</f>
        <v>11</v>
      </c>
      <c r="Y15" s="12">
        <f>O23</f>
        <v>27</v>
      </c>
      <c r="Z15" s="13">
        <f>P23</f>
        <v>25350</v>
      </c>
      <c r="AA15" s="8">
        <f t="shared" si="3"/>
        <v>5</v>
      </c>
      <c r="AB15" s="8">
        <f t="shared" si="4"/>
        <v>6</v>
      </c>
      <c r="AC15" s="8">
        <f t="shared" si="5"/>
        <v>5.0000600000000004</v>
      </c>
      <c r="AD15" s="24">
        <f t="shared" si="6"/>
        <v>6</v>
      </c>
      <c r="AE15" s="17">
        <f>D24</f>
        <v>8140</v>
      </c>
      <c r="AF15" s="18">
        <f>IF(D23="d",MAX($A$5:$A$28) +1,RANK(AE15,$AE$6:$AE$17,0))</f>
        <v>5</v>
      </c>
      <c r="AG15" s="8">
        <f t="shared" si="0"/>
        <v>1</v>
      </c>
      <c r="AH15" s="22">
        <f t="shared" si="7"/>
        <v>5</v>
      </c>
      <c r="AI15" s="17">
        <f>G24</f>
        <v>3280</v>
      </c>
      <c r="AJ15">
        <f>IF(F23="d",MAX($A$5:$A$28) +1,RANK(AI15,$AI$6:$AI$17,0))</f>
        <v>10</v>
      </c>
      <c r="AK15" s="8">
        <f t="shared" si="1"/>
        <v>1</v>
      </c>
      <c r="AL15" s="22">
        <f t="shared" si="8"/>
        <v>10</v>
      </c>
      <c r="AM15" s="17">
        <f>J24</f>
        <v>5490</v>
      </c>
      <c r="AN15" s="18">
        <f t="shared" si="2"/>
        <v>7</v>
      </c>
      <c r="AO15" s="8">
        <f t="shared" si="9"/>
        <v>1</v>
      </c>
      <c r="AP15" s="22">
        <f t="shared" si="10"/>
        <v>7</v>
      </c>
      <c r="AQ15" s="17">
        <f>M24</f>
        <v>8440</v>
      </c>
      <c r="AR15" s="18">
        <f>IF(M23="d",MAX($A$5:$A$28) +1,RANK(AQ15,$AQ$6:$AQ$17,0))</f>
        <v>5</v>
      </c>
      <c r="AS15" s="8">
        <f t="shared" si="11"/>
        <v>1</v>
      </c>
      <c r="AT15" s="22">
        <f t="shared" si="12"/>
        <v>5</v>
      </c>
      <c r="AU15" s="11">
        <f>T23</f>
        <v>52</v>
      </c>
      <c r="AV15" s="11">
        <f>U23</f>
        <v>44880</v>
      </c>
      <c r="AW15">
        <f t="shared" si="13"/>
        <v>7</v>
      </c>
      <c r="AX15">
        <f t="shared" si="14"/>
        <v>7</v>
      </c>
      <c r="AY15">
        <f t="shared" si="15"/>
        <v>7.00007</v>
      </c>
      <c r="AZ15">
        <f t="shared" si="16"/>
        <v>7</v>
      </c>
    </row>
    <row r="16" spans="1:52" ht="19.5" customHeight="1" thickBot="1" x14ac:dyDescent="0.25">
      <c r="A16" s="140"/>
      <c r="B16" s="128"/>
      <c r="C16" s="27">
        <v>4</v>
      </c>
      <c r="D16" s="28">
        <v>1990</v>
      </c>
      <c r="E16" s="32">
        <f>IF(ISBLANK(D16),0,IF(ISBLANK(C15),0,IF(E15 = "D",MAX($A$5:$A$28) + 1,AH11)))</f>
        <v>12</v>
      </c>
      <c r="F16" s="27">
        <v>10</v>
      </c>
      <c r="G16" s="28">
        <v>4470</v>
      </c>
      <c r="H16" s="32">
        <f>IF(ISBLANK(G16),0,IF(ISBLANK(F15),0,IF(H15 = "D",MAX($A$5:$A$28) + 1,AL11)))</f>
        <v>8</v>
      </c>
      <c r="I16" s="27">
        <v>10</v>
      </c>
      <c r="J16" s="28">
        <v>7680</v>
      </c>
      <c r="K16" s="32">
        <f>IF(ISBLANK(J16),0,IF(ISBLANK(I15),0,IF(K15 = "D",MAX($A$5:$A$28) + 1,AP11)))</f>
        <v>3</v>
      </c>
      <c r="L16" s="27">
        <v>6</v>
      </c>
      <c r="M16" s="28">
        <v>5010</v>
      </c>
      <c r="N16" s="32">
        <f>IF(ISBLANK(M16),0,IF(ISBLANK(L15),0,IF(N15 = "D",MAX($A$5:$A$28) + 1,AT11)))</f>
        <v>9</v>
      </c>
      <c r="O16" s="153"/>
      <c r="P16" s="155"/>
      <c r="Q16" s="151"/>
      <c r="T16" s="165"/>
      <c r="U16" s="155"/>
      <c r="V16" s="151"/>
      <c r="Y16" s="12">
        <f>O25</f>
        <v>33</v>
      </c>
      <c r="Z16" s="13">
        <f>P25</f>
        <v>15560</v>
      </c>
      <c r="AA16" s="8">
        <f t="shared" si="3"/>
        <v>10</v>
      </c>
      <c r="AB16" s="8">
        <f t="shared" si="4"/>
        <v>12</v>
      </c>
      <c r="AC16" s="8">
        <f t="shared" si="5"/>
        <v>10.000120000000001</v>
      </c>
      <c r="AD16" s="24">
        <f t="shared" si="6"/>
        <v>10</v>
      </c>
      <c r="AE16" s="17">
        <f>D26</f>
        <v>5930</v>
      </c>
      <c r="AF16" s="18">
        <f>IF(D25="d",MAX($A$5:$A$28) +1,RANK(AE16,$AE$6:$AE$17,0))</f>
        <v>8</v>
      </c>
      <c r="AG16" s="8">
        <f t="shared" si="0"/>
        <v>1</v>
      </c>
      <c r="AH16" s="22">
        <f t="shared" si="7"/>
        <v>8</v>
      </c>
      <c r="AI16" s="17">
        <f>G26</f>
        <v>7900</v>
      </c>
      <c r="AJ16">
        <f>IF(F25="d",MAX($A$5:$A$28) +1,RANK(AI16,$AI$6:$AI$17,0))</f>
        <v>1</v>
      </c>
      <c r="AK16" s="8">
        <f t="shared" si="1"/>
        <v>1</v>
      </c>
      <c r="AL16" s="22">
        <f t="shared" si="8"/>
        <v>1</v>
      </c>
      <c r="AM16" s="17">
        <f>J26</f>
        <v>330</v>
      </c>
      <c r="AN16" s="18">
        <f t="shared" si="2"/>
        <v>12</v>
      </c>
      <c r="AO16" s="8">
        <f t="shared" si="9"/>
        <v>1</v>
      </c>
      <c r="AP16" s="22">
        <f t="shared" si="10"/>
        <v>12</v>
      </c>
      <c r="AQ16" s="17">
        <f>M26</f>
        <v>1400</v>
      </c>
      <c r="AR16" s="18">
        <f>IF(M25="d",MAX($A$5:$A$28) +1,RANK(AQ16,$AQ$6:$AQ$17,0))</f>
        <v>12</v>
      </c>
      <c r="AS16" s="8">
        <f t="shared" si="11"/>
        <v>1</v>
      </c>
      <c r="AT16" s="22">
        <f t="shared" si="12"/>
        <v>12</v>
      </c>
      <c r="AU16" s="11">
        <f>T25</f>
        <v>68</v>
      </c>
      <c r="AV16" s="11">
        <f>U25</f>
        <v>28160</v>
      </c>
      <c r="AW16">
        <f t="shared" si="13"/>
        <v>10</v>
      </c>
      <c r="AX16">
        <f t="shared" si="14"/>
        <v>12</v>
      </c>
      <c r="AY16">
        <f t="shared" si="15"/>
        <v>10.000120000000001</v>
      </c>
      <c r="AZ16">
        <f t="shared" si="16"/>
        <v>10</v>
      </c>
    </row>
    <row r="17" spans="1:52" ht="19.5" customHeight="1" thickBot="1" x14ac:dyDescent="0.25">
      <c r="A17" s="141">
        <v>7</v>
      </c>
      <c r="B17" s="127" t="s">
        <v>159</v>
      </c>
      <c r="C17" s="132" t="s">
        <v>112</v>
      </c>
      <c r="D17" s="133"/>
      <c r="E17" s="69"/>
      <c r="F17" s="132" t="s">
        <v>111</v>
      </c>
      <c r="G17" s="133"/>
      <c r="H17" s="69"/>
      <c r="I17" s="132" t="s">
        <v>114</v>
      </c>
      <c r="J17" s="133"/>
      <c r="K17" s="69"/>
      <c r="L17" s="132" t="s">
        <v>110</v>
      </c>
      <c r="M17" s="133"/>
      <c r="N17" s="69"/>
      <c r="O17" s="152">
        <f>SUM(E18+H18+K18+N18)</f>
        <v>34</v>
      </c>
      <c r="P17" s="154">
        <f>SUM(D18+G18+J18+M18)</f>
        <v>19190</v>
      </c>
      <c r="Q17" s="150">
        <f>AD12</f>
        <v>11</v>
      </c>
      <c r="T17" s="164">
        <f>O17+'12 družstiev Pretek č. 1'!O17</f>
        <v>60</v>
      </c>
      <c r="U17" s="154">
        <f>P17+'12 družstiev Pretek č. 1'!P17</f>
        <v>37740</v>
      </c>
      <c r="V17" s="150">
        <f>AZ12</f>
        <v>9</v>
      </c>
      <c r="Y17" s="14">
        <f>O27</f>
        <v>27</v>
      </c>
      <c r="Z17" s="15">
        <f>P27</f>
        <v>29450</v>
      </c>
      <c r="AA17" s="16">
        <f t="shared" si="3"/>
        <v>5</v>
      </c>
      <c r="AB17" s="16">
        <f t="shared" si="4"/>
        <v>3</v>
      </c>
      <c r="AC17" s="16">
        <f t="shared" si="5"/>
        <v>5.0000299999999998</v>
      </c>
      <c r="AD17" s="25">
        <f t="shared" si="6"/>
        <v>5</v>
      </c>
      <c r="AE17" s="19">
        <f>D28</f>
        <v>6290</v>
      </c>
      <c r="AF17" s="18">
        <f>IF(D27="d",MAX($A$5:$A$28) +1,RANK(AE17,$AE$6:$AE$17,0))</f>
        <v>7</v>
      </c>
      <c r="AG17" s="16">
        <f t="shared" si="0"/>
        <v>1</v>
      </c>
      <c r="AH17" s="23">
        <f t="shared" si="7"/>
        <v>7</v>
      </c>
      <c r="AI17" s="19">
        <f>G28</f>
        <v>3690</v>
      </c>
      <c r="AJ17" s="20">
        <f>IF(F27="d",MAX($A$5:$A$28) +1,RANK(AI17,$AI$6:$AI$17,0))</f>
        <v>9</v>
      </c>
      <c r="AK17" s="16">
        <f t="shared" si="1"/>
        <v>1</v>
      </c>
      <c r="AL17" s="23">
        <f t="shared" si="8"/>
        <v>9</v>
      </c>
      <c r="AM17" s="19">
        <f>J28</f>
        <v>4780</v>
      </c>
      <c r="AN17" s="18">
        <f t="shared" si="2"/>
        <v>9</v>
      </c>
      <c r="AO17" s="16">
        <f t="shared" si="9"/>
        <v>1</v>
      </c>
      <c r="AP17" s="23">
        <f t="shared" si="10"/>
        <v>9</v>
      </c>
      <c r="AQ17" s="19">
        <f>M28</f>
        <v>14690</v>
      </c>
      <c r="AR17" s="18">
        <f>IF(M27="d",MAX($A$5:$A$28) +1,RANK(AQ17,$AQ$6:$AQ$17,0))</f>
        <v>2</v>
      </c>
      <c r="AS17" s="16">
        <f t="shared" si="11"/>
        <v>1</v>
      </c>
      <c r="AT17" s="23">
        <f t="shared" si="12"/>
        <v>2</v>
      </c>
      <c r="AU17" s="11">
        <f>T27</f>
        <v>51</v>
      </c>
      <c r="AV17" s="11">
        <f>U27</f>
        <v>49040</v>
      </c>
      <c r="AW17">
        <f t="shared" si="13"/>
        <v>6</v>
      </c>
      <c r="AX17">
        <f t="shared" si="14"/>
        <v>3</v>
      </c>
      <c r="AY17">
        <f t="shared" si="15"/>
        <v>6.0000299999999998</v>
      </c>
      <c r="AZ17">
        <f t="shared" si="16"/>
        <v>6</v>
      </c>
    </row>
    <row r="18" spans="1:52" ht="19.5" customHeight="1" thickBot="1" x14ac:dyDescent="0.25">
      <c r="A18" s="141"/>
      <c r="B18" s="128"/>
      <c r="C18" s="27">
        <v>11</v>
      </c>
      <c r="D18" s="28">
        <v>4050</v>
      </c>
      <c r="E18" s="32">
        <f>IF(ISBLANK(D18),0,IF(ISBLANK(C17),0,IF(E17 = "D",MAX($A$5:$A$28) + 1,AH12)))</f>
        <v>10</v>
      </c>
      <c r="F18" s="27">
        <v>2</v>
      </c>
      <c r="G18" s="28">
        <v>560</v>
      </c>
      <c r="H18" s="32">
        <f>IF(ISBLANK(G18),0,IF(ISBLANK(F17),0,IF(H17 = "D",MAX($A$5:$A$28) + 1,AL12)))</f>
        <v>12</v>
      </c>
      <c r="I18" s="27">
        <v>9</v>
      </c>
      <c r="J18" s="28">
        <v>6480</v>
      </c>
      <c r="K18" s="32">
        <f>IF(ISBLANK(J18),0,IF(ISBLANK(I17),0,IF(K17 = "D",MAX($A$5:$A$28) + 1,AP12)))</f>
        <v>5</v>
      </c>
      <c r="L18" s="27">
        <v>10</v>
      </c>
      <c r="M18" s="28">
        <v>8100</v>
      </c>
      <c r="N18" s="32">
        <f>IF(ISBLANK(M18),0,IF(ISBLANK(L17),0,IF(N17 = "D",MAX($A$5:$A$28) + 1,AT12)))</f>
        <v>7</v>
      </c>
      <c r="O18" s="153"/>
      <c r="P18" s="155"/>
      <c r="Q18" s="151"/>
      <c r="T18" s="165"/>
      <c r="U18" s="155"/>
      <c r="V18" s="151"/>
      <c r="AF18" s="10"/>
      <c r="AJ18" s="29"/>
      <c r="AK18" s="30"/>
      <c r="AL18" s="31"/>
    </row>
    <row r="19" spans="1:52" ht="19.5" customHeight="1" thickBot="1" x14ac:dyDescent="0.25">
      <c r="A19" s="139">
        <v>8</v>
      </c>
      <c r="B19" s="127" t="s">
        <v>119</v>
      </c>
      <c r="C19" s="132" t="s">
        <v>161</v>
      </c>
      <c r="D19" s="133"/>
      <c r="E19" s="69"/>
      <c r="F19" s="132" t="s">
        <v>123</v>
      </c>
      <c r="G19" s="133"/>
      <c r="H19" s="69"/>
      <c r="I19" s="132" t="s">
        <v>160</v>
      </c>
      <c r="J19" s="133"/>
      <c r="K19" s="69"/>
      <c r="L19" s="132" t="s">
        <v>121</v>
      </c>
      <c r="M19" s="133"/>
      <c r="N19" s="69"/>
      <c r="O19" s="152">
        <f>SUM(E20+H20+K20+N20)</f>
        <v>25</v>
      </c>
      <c r="P19" s="154">
        <f>SUM(D20+G20+J20+M20)</f>
        <v>28070</v>
      </c>
      <c r="Q19" s="150">
        <f>AD13</f>
        <v>4</v>
      </c>
      <c r="T19" s="164">
        <f>O19+'12 družstiev Pretek č. 1'!O19</f>
        <v>48</v>
      </c>
      <c r="U19" s="154">
        <f>P19+'12 družstiev Pretek č. 1'!P19</f>
        <v>47390</v>
      </c>
      <c r="V19" s="150">
        <f>AZ13</f>
        <v>5</v>
      </c>
      <c r="AF19" s="10"/>
      <c r="AP19" s="21" t="s">
        <v>26</v>
      </c>
      <c r="AQ19" s="9" t="str">
        <f>IF(C5 = "D","0"," ")</f>
        <v xml:space="preserve"> </v>
      </c>
    </row>
    <row r="20" spans="1:52" ht="19.5" customHeight="1" thickBot="1" x14ac:dyDescent="0.25">
      <c r="A20" s="140"/>
      <c r="B20" s="128"/>
      <c r="C20" s="107">
        <v>3</v>
      </c>
      <c r="D20" s="28">
        <v>7950</v>
      </c>
      <c r="E20" s="32">
        <f>IF(ISBLANK(D20),0,IF(ISBLANK(C19),0,IF(E19 = "D",MAX($A$5:$A$28) + 1,AH13)))</f>
        <v>6</v>
      </c>
      <c r="F20" s="27">
        <v>6</v>
      </c>
      <c r="G20" s="28">
        <v>7040</v>
      </c>
      <c r="H20" s="32">
        <f>IF(ISBLANK(G20),0,IF(ISBLANK(F19),0,IF(H19 = "D",MAX($A$5:$A$28) + 1,AL13)))</f>
        <v>3</v>
      </c>
      <c r="I20" s="27">
        <v>11</v>
      </c>
      <c r="J20" s="28">
        <v>4710</v>
      </c>
      <c r="K20" s="32">
        <f>IF(ISBLANK(J20),0,IF(ISBLANK(I19),0,IF(K19 = "D",MAX($A$5:$A$28) + 1,AP13)))</f>
        <v>10</v>
      </c>
      <c r="L20" s="27">
        <v>8</v>
      </c>
      <c r="M20" s="28">
        <v>8370</v>
      </c>
      <c r="N20" s="32">
        <f>IF(ISBLANK(M20),0,IF(ISBLANK(L19),0,IF(N19 = "D",MAX($A$5:$A$28) + 1,AT13)))</f>
        <v>6</v>
      </c>
      <c r="O20" s="153"/>
      <c r="P20" s="155"/>
      <c r="Q20" s="151"/>
      <c r="T20" s="165"/>
      <c r="U20" s="155"/>
      <c r="V20" s="151"/>
      <c r="AF20" s="10"/>
      <c r="AP20" s="21" t="s">
        <v>27</v>
      </c>
    </row>
    <row r="21" spans="1:52" ht="19.5" customHeight="1" x14ac:dyDescent="0.2">
      <c r="A21" s="139">
        <v>9</v>
      </c>
      <c r="B21" s="127" t="s">
        <v>162</v>
      </c>
      <c r="C21" s="132" t="s">
        <v>168</v>
      </c>
      <c r="D21" s="133"/>
      <c r="E21" s="69"/>
      <c r="F21" s="132" t="s">
        <v>131</v>
      </c>
      <c r="G21" s="133"/>
      <c r="H21" s="69"/>
      <c r="I21" s="132" t="s">
        <v>184</v>
      </c>
      <c r="J21" s="133"/>
      <c r="K21" s="69"/>
      <c r="L21" s="132" t="s">
        <v>167</v>
      </c>
      <c r="M21" s="133"/>
      <c r="N21" s="69"/>
      <c r="O21" s="152">
        <f>SUM(E22+H22+K22+N22)</f>
        <v>34</v>
      </c>
      <c r="P21" s="154">
        <f>SUM(D22+G22+J22+M22)</f>
        <v>18760</v>
      </c>
      <c r="Q21" s="150">
        <f>AD14</f>
        <v>12</v>
      </c>
      <c r="T21" s="164">
        <f>O21+'12 družstiev Pretek č. 1'!O21</f>
        <v>75</v>
      </c>
      <c r="U21" s="154">
        <f>P21+'12 družstiev Pretek č. 1'!P21</f>
        <v>29210</v>
      </c>
      <c r="V21" s="150">
        <f>AZ14</f>
        <v>12</v>
      </c>
      <c r="AF21" s="10"/>
    </row>
    <row r="22" spans="1:52" ht="19.5" customHeight="1" thickBot="1" x14ac:dyDescent="0.25">
      <c r="A22" s="140"/>
      <c r="B22" s="128"/>
      <c r="C22" s="27">
        <v>7</v>
      </c>
      <c r="D22" s="28">
        <v>4110</v>
      </c>
      <c r="E22" s="32">
        <f>IF(ISBLANK(D22),0,IF(ISBLANK(C21),0,IF(E21 = "D",MAX($A$5:$A$28) + 1,AH14)))</f>
        <v>9</v>
      </c>
      <c r="F22" s="27">
        <v>4</v>
      </c>
      <c r="G22" s="28">
        <v>4540</v>
      </c>
      <c r="H22" s="32">
        <f>IF(ISBLANK(G22),0,IF(ISBLANK(F21),0,IF(H21 = "D",MAX($A$5:$A$28) + 1,AL14)))</f>
        <v>7</v>
      </c>
      <c r="I22" s="27">
        <v>12</v>
      </c>
      <c r="J22" s="28">
        <v>5320</v>
      </c>
      <c r="K22" s="32">
        <f>IF(ISBLANK(J22),0,IF(ISBLANK(I21),0,IF(K21 = "D",MAX($A$5:$A$28) + 1,AP14)))</f>
        <v>8</v>
      </c>
      <c r="L22" s="107">
        <v>4</v>
      </c>
      <c r="M22" s="28">
        <v>4790</v>
      </c>
      <c r="N22" s="32">
        <f>IF(ISBLANK(M22),0,IF(ISBLANK(L21),0,IF(N21 = "D",MAX($A$5:$A$28) + 1,AT14)))</f>
        <v>10</v>
      </c>
      <c r="O22" s="153"/>
      <c r="P22" s="155"/>
      <c r="Q22" s="151"/>
      <c r="T22" s="165"/>
      <c r="U22" s="155"/>
      <c r="V22" s="151"/>
      <c r="AF22" s="10"/>
    </row>
    <row r="23" spans="1:52" ht="19.5" customHeight="1" x14ac:dyDescent="0.2">
      <c r="A23" s="141">
        <v>10</v>
      </c>
      <c r="B23" s="127" t="s">
        <v>169</v>
      </c>
      <c r="C23" s="132" t="s">
        <v>99</v>
      </c>
      <c r="D23" s="133"/>
      <c r="E23" s="69"/>
      <c r="F23" s="132" t="s">
        <v>190</v>
      </c>
      <c r="G23" s="133"/>
      <c r="H23" s="69"/>
      <c r="I23" s="132" t="s">
        <v>100</v>
      </c>
      <c r="J23" s="133"/>
      <c r="K23" s="69"/>
      <c r="L23" s="132" t="s">
        <v>170</v>
      </c>
      <c r="M23" s="133"/>
      <c r="N23" s="69"/>
      <c r="O23" s="152">
        <f>SUM(E24+H24+K24+N24)</f>
        <v>27</v>
      </c>
      <c r="P23" s="154">
        <f>SUM(D24+G24+J24+M24)</f>
        <v>25350</v>
      </c>
      <c r="Q23" s="150">
        <f>AD15</f>
        <v>6</v>
      </c>
      <c r="T23" s="164">
        <f>O23+'12 družstiev Pretek č. 1'!O23</f>
        <v>52</v>
      </c>
      <c r="U23" s="154">
        <f>P23+'12 družstiev Pretek č. 1'!P23</f>
        <v>44880</v>
      </c>
      <c r="V23" s="150">
        <f>AZ15</f>
        <v>7</v>
      </c>
      <c r="AF23" s="10"/>
    </row>
    <row r="24" spans="1:52" ht="19.5" customHeight="1" thickBot="1" x14ac:dyDescent="0.25">
      <c r="A24" s="141"/>
      <c r="B24" s="128"/>
      <c r="C24" s="27">
        <v>9</v>
      </c>
      <c r="D24" s="28">
        <v>8140</v>
      </c>
      <c r="E24" s="32">
        <f>IF(ISBLANK(D24),0,IF(ISBLANK(C23),0,IF(E23 = "D",MAX($A$5:$A$28) + 1,AH15)))</f>
        <v>5</v>
      </c>
      <c r="F24" s="27">
        <v>3</v>
      </c>
      <c r="G24" s="28">
        <v>3280</v>
      </c>
      <c r="H24" s="32">
        <f>IF(ISBLANK(G24),0,IF(ISBLANK(F23),0,IF(H23 = "D",MAX($A$5:$A$28) + 1,AL15)))</f>
        <v>10</v>
      </c>
      <c r="I24" s="27">
        <v>5</v>
      </c>
      <c r="J24" s="28">
        <v>5490</v>
      </c>
      <c r="K24" s="32">
        <f>IF(ISBLANK(J24),0,IF(ISBLANK(I23),0,IF(K23 = "D",MAX($A$5:$A$28) + 1,AP15)))</f>
        <v>7</v>
      </c>
      <c r="L24" s="27">
        <v>3</v>
      </c>
      <c r="M24" s="28">
        <v>8440</v>
      </c>
      <c r="N24" s="32">
        <f>IF(ISBLANK(M24),0,IF(ISBLANK(L23),0,IF(N23 = "D",MAX($A$5:$A$28) + 1,AT15)))</f>
        <v>5</v>
      </c>
      <c r="O24" s="153"/>
      <c r="P24" s="155"/>
      <c r="Q24" s="151"/>
      <c r="T24" s="165"/>
      <c r="U24" s="155"/>
      <c r="V24" s="151"/>
      <c r="AF24" s="10"/>
    </row>
    <row r="25" spans="1:52" ht="19.5" customHeight="1" x14ac:dyDescent="0.2">
      <c r="A25" s="139">
        <v>11</v>
      </c>
      <c r="B25" s="127" t="s">
        <v>173</v>
      </c>
      <c r="C25" s="132" t="s">
        <v>183</v>
      </c>
      <c r="D25" s="133"/>
      <c r="E25" s="69"/>
      <c r="F25" s="132" t="s">
        <v>118</v>
      </c>
      <c r="G25" s="133"/>
      <c r="H25" s="69"/>
      <c r="I25" s="132" t="s">
        <v>174</v>
      </c>
      <c r="J25" s="133"/>
      <c r="K25" s="69"/>
      <c r="L25" s="132" t="s">
        <v>116</v>
      </c>
      <c r="M25" s="133"/>
      <c r="N25" s="69"/>
      <c r="O25" s="152">
        <f>SUM(E26+H26+K26+N26)</f>
        <v>33</v>
      </c>
      <c r="P25" s="154">
        <f>SUM(D26+G26+J26+M26)</f>
        <v>15560</v>
      </c>
      <c r="Q25" s="150">
        <f>AD16</f>
        <v>10</v>
      </c>
      <c r="T25" s="164">
        <f>O25+'12 družstiev Pretek č. 1'!O25</f>
        <v>68</v>
      </c>
      <c r="U25" s="154">
        <f>P25+'12 družstiev Pretek č. 1'!P25</f>
        <v>28160</v>
      </c>
      <c r="V25" s="150">
        <f>AZ16</f>
        <v>10</v>
      </c>
      <c r="AF25" s="10"/>
    </row>
    <row r="26" spans="1:52" ht="19.5" customHeight="1" thickBot="1" x14ac:dyDescent="0.25">
      <c r="A26" s="140"/>
      <c r="B26" s="128"/>
      <c r="C26" s="27">
        <v>12</v>
      </c>
      <c r="D26" s="28">
        <v>5930</v>
      </c>
      <c r="E26" s="32">
        <f>IF(ISBLANK(D26),0,IF(ISBLANK(C25),0,IF(E25 = "D",MAX($A$5:$A$28) + 1,AH16)))</f>
        <v>8</v>
      </c>
      <c r="F26" s="27">
        <v>7</v>
      </c>
      <c r="G26" s="28">
        <v>7900</v>
      </c>
      <c r="H26" s="32">
        <f>IF(ISBLANK(G26),0,IF(ISBLANK(F25),0,IF(H25 = "D",MAX($A$5:$A$28) + 1,AL16)))</f>
        <v>1</v>
      </c>
      <c r="I26" s="27">
        <v>3</v>
      </c>
      <c r="J26" s="28">
        <v>330</v>
      </c>
      <c r="K26" s="32">
        <f>IF(ISBLANK(J26),0,IF(ISBLANK(I25),0,IF(K25 = "D",MAX($A$5:$A$28) + 1,AP16)))</f>
        <v>12</v>
      </c>
      <c r="L26" s="27">
        <v>1</v>
      </c>
      <c r="M26" s="28">
        <v>1400</v>
      </c>
      <c r="N26" s="32">
        <f>IF(ISBLANK(M26),0,IF(ISBLANK(L25),0,IF(N25 = "D",MAX($A$5:$A$28) + 1,AT16)))</f>
        <v>12</v>
      </c>
      <c r="O26" s="153"/>
      <c r="P26" s="155"/>
      <c r="Q26" s="151"/>
      <c r="T26" s="165"/>
      <c r="U26" s="155"/>
      <c r="V26" s="151"/>
      <c r="AF26" s="10"/>
    </row>
    <row r="27" spans="1:52" ht="19.5" customHeight="1" x14ac:dyDescent="0.2">
      <c r="A27" s="139">
        <v>12</v>
      </c>
      <c r="B27" s="127" t="s">
        <v>177</v>
      </c>
      <c r="C27" s="132" t="s">
        <v>179</v>
      </c>
      <c r="D27" s="133"/>
      <c r="E27" s="69"/>
      <c r="F27" s="132" t="s">
        <v>181</v>
      </c>
      <c r="G27" s="133"/>
      <c r="H27" s="69"/>
      <c r="I27" s="132" t="s">
        <v>180</v>
      </c>
      <c r="J27" s="133"/>
      <c r="K27" s="69"/>
      <c r="L27" s="132" t="s">
        <v>192</v>
      </c>
      <c r="M27" s="133"/>
      <c r="N27" s="69"/>
      <c r="O27" s="152">
        <f>SUM(E28+H28+K28+N28)</f>
        <v>27</v>
      </c>
      <c r="P27" s="154">
        <f>SUM(D28+G28+J28+M28)</f>
        <v>29450</v>
      </c>
      <c r="Q27" s="150">
        <f>AD17</f>
        <v>5</v>
      </c>
      <c r="T27" s="164">
        <f>O27+'12 družstiev Pretek č. 1'!O27</f>
        <v>51</v>
      </c>
      <c r="U27" s="154">
        <f>P27+'12 družstiev Pretek č. 1'!P27</f>
        <v>49040</v>
      </c>
      <c r="V27" s="150">
        <f>AZ17</f>
        <v>6</v>
      </c>
      <c r="AF27" s="10"/>
    </row>
    <row r="28" spans="1:52" ht="19.5" customHeight="1" thickBot="1" x14ac:dyDescent="0.25">
      <c r="A28" s="140"/>
      <c r="B28" s="128"/>
      <c r="C28" s="107">
        <v>10</v>
      </c>
      <c r="D28" s="28">
        <v>6290</v>
      </c>
      <c r="E28" s="32">
        <f>IF(ISBLANK(D28),0,IF(ISBLANK(C27),0,IF(E27 = "D",MAX($A$5:$A$28) + 1,AH17)))</f>
        <v>7</v>
      </c>
      <c r="F28" s="27">
        <v>11</v>
      </c>
      <c r="G28" s="28">
        <v>3690</v>
      </c>
      <c r="H28" s="32">
        <f>IF(ISBLANK(G28),0,IF(ISBLANK(F27),0,IF(H27 = "D",MAX($A$5:$A$28) + 1,AL17)))</f>
        <v>9</v>
      </c>
      <c r="I28" s="27">
        <v>1</v>
      </c>
      <c r="J28" s="28">
        <v>4780</v>
      </c>
      <c r="K28" s="32">
        <f>IF(ISBLANK(J28),0,IF(ISBLANK(I27),0,IF(K27 = "D",MAX($A$5:$A$28) + 1,AP17)))</f>
        <v>9</v>
      </c>
      <c r="L28" s="27">
        <v>11</v>
      </c>
      <c r="M28" s="28">
        <v>14690</v>
      </c>
      <c r="N28" s="32">
        <f>IF(ISBLANK(M28),0,IF(ISBLANK(L27),0,IF(N27 = "D",MAX($A$5:$A$28) + 1,AT17)))</f>
        <v>2</v>
      </c>
      <c r="O28" s="153"/>
      <c r="P28" s="155"/>
      <c r="Q28" s="151"/>
      <c r="T28" s="165"/>
      <c r="U28" s="155"/>
      <c r="V28" s="151"/>
      <c r="AF28" s="10"/>
    </row>
    <row r="29" spans="1:52" ht="27.95" customHeight="1" x14ac:dyDescent="0.25">
      <c r="A29" s="160" t="s">
        <v>194</v>
      </c>
      <c r="B29" s="160"/>
      <c r="C29" s="160"/>
      <c r="D29" s="160"/>
      <c r="E29" s="160"/>
      <c r="F29" s="160"/>
      <c r="G29" s="160"/>
      <c r="H29" s="160"/>
      <c r="I29" s="160"/>
      <c r="J29" s="160"/>
      <c r="K29" s="160"/>
      <c r="L29" s="160"/>
      <c r="M29" s="160"/>
      <c r="N29" s="160"/>
      <c r="O29" s="160"/>
      <c r="P29" s="160"/>
      <c r="Q29" s="160"/>
    </row>
  </sheetData>
  <sheetProtection selectLockedCells="1"/>
  <mergeCells count="197">
    <mergeCell ref="Q2:Q4"/>
    <mergeCell ref="C3:E3"/>
    <mergeCell ref="F3:H3"/>
    <mergeCell ref="I3:K3"/>
    <mergeCell ref="L3:N3"/>
    <mergeCell ref="C1:I1"/>
    <mergeCell ref="J1:M1"/>
    <mergeCell ref="N1:Q1"/>
    <mergeCell ref="A1:B1"/>
    <mergeCell ref="A2:A4"/>
    <mergeCell ref="B2:B4"/>
    <mergeCell ref="C2:E2"/>
    <mergeCell ref="F2:H2"/>
    <mergeCell ref="I2:K2"/>
    <mergeCell ref="L2:N2"/>
    <mergeCell ref="O2:O4"/>
    <mergeCell ref="P2:P4"/>
    <mergeCell ref="A5:A6"/>
    <mergeCell ref="B5:B6"/>
    <mergeCell ref="C5:D5"/>
    <mergeCell ref="F5:G5"/>
    <mergeCell ref="I5:J5"/>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B9:B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B25:B26"/>
    <mergeCell ref="C25:D25"/>
    <mergeCell ref="F25:G25"/>
    <mergeCell ref="I25:J25"/>
    <mergeCell ref="L25:M25"/>
    <mergeCell ref="O25:O26"/>
    <mergeCell ref="P25:P26"/>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B27:B28"/>
    <mergeCell ref="C27:D27"/>
    <mergeCell ref="F27:G27"/>
    <mergeCell ref="I27:J27"/>
    <mergeCell ref="L27:M27"/>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17:T18"/>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phoneticPr fontId="19" type="noConversion"/>
  <conditionalFormatting sqref="AQ19">
    <cfRule type="containsBlanks" dxfId="158"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EEEF76E-A85D-4DF4-A525-091B4513172C}">
            <xm:f>'Zoznam tímov a pretekárov'!$B$31</xm:f>
            <x14:dxf>
              <fill>
                <patternFill>
                  <bgColor rgb="FFFFFF00"/>
                </patternFill>
              </fill>
            </x14:dxf>
          </x14:cfRule>
          <x14:cfRule type="cellIs" priority="3" operator="equal" id="{D71D3209-322E-4B0B-A6FB-4B300A9922A3}">
            <xm:f>'Zoznam tímov a pretekárov'!$B$30</xm:f>
            <x14:dxf>
              <fill>
                <patternFill>
                  <bgColor theme="3" tint="0.59996337778862885"/>
                </patternFill>
              </fill>
            </x14:dxf>
          </x14:cfRule>
          <x14:cfRule type="cellIs" priority="4" operator="equal" id="{59553D89-1402-4660-8FE4-DF7D6F14350A}">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7CF1B58-F705-466C-8DBC-5D24D7780551}">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pretekárov'!$B$30:$B$33</xm:f>
          </x14:formula1>
          <xm:sqref>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enableFormatConditionsCalculation="0"/>
  <dimension ref="A1:AA26"/>
  <sheetViews>
    <sheetView showGridLines="0" topLeftCell="A4" zoomScale="85" zoomScaleNormal="85" workbookViewId="0">
      <selection activeCell="M15" sqref="M15"/>
    </sheetView>
  </sheetViews>
  <sheetFormatPr defaultColWidth="8.85546875" defaultRowHeight="12.75" x14ac:dyDescent="0.2"/>
  <cols>
    <col min="1" max="1" width="3.7109375" customWidth="1"/>
    <col min="2" max="2" width="23.85546875" customWidth="1"/>
    <col min="3" max="3" width="8.28515625"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1" max="28" width="0" hidden="1" customWidth="1"/>
  </cols>
  <sheetData>
    <row r="1" spans="1:27" ht="38.25" customHeight="1" thickBot="1" x14ac:dyDescent="0.25">
      <c r="A1" s="177" t="s">
        <v>185</v>
      </c>
      <c r="B1" s="178"/>
      <c r="C1" s="178"/>
      <c r="D1" s="178"/>
      <c r="E1" s="178"/>
      <c r="F1" s="178"/>
      <c r="G1" s="178"/>
      <c r="H1" s="178"/>
      <c r="I1" s="178"/>
      <c r="J1" s="178"/>
      <c r="K1" s="178"/>
      <c r="L1" s="178"/>
      <c r="M1" s="178"/>
      <c r="N1" s="178"/>
      <c r="O1" s="178"/>
      <c r="P1" s="178"/>
      <c r="Q1" s="179"/>
      <c r="R1" s="5"/>
      <c r="S1" s="5"/>
    </row>
    <row r="2" spans="1:27" ht="20.100000000000001" customHeight="1" thickBot="1" x14ac:dyDescent="0.25">
      <c r="A2" s="180" t="s">
        <v>20</v>
      </c>
      <c r="B2" s="183" t="s">
        <v>18</v>
      </c>
      <c r="C2" s="186" t="s">
        <v>15</v>
      </c>
      <c r="D2" s="187"/>
      <c r="E2" s="188"/>
      <c r="F2" s="187" t="s">
        <v>16</v>
      </c>
      <c r="G2" s="187"/>
      <c r="H2" s="187"/>
      <c r="I2" s="186"/>
      <c r="J2" s="187"/>
      <c r="K2" s="188"/>
      <c r="L2" s="187"/>
      <c r="M2" s="187"/>
      <c r="N2" s="187"/>
      <c r="O2" s="186" t="s">
        <v>3</v>
      </c>
      <c r="P2" s="187"/>
      <c r="Q2" s="188"/>
      <c r="R2" s="6"/>
      <c r="S2" s="6"/>
    </row>
    <row r="3" spans="1:27" ht="12" customHeight="1" thickTop="1" x14ac:dyDescent="0.2">
      <c r="A3" s="181"/>
      <c r="B3" s="184"/>
      <c r="C3" s="189" t="s">
        <v>2</v>
      </c>
      <c r="D3" s="191" t="s">
        <v>12</v>
      </c>
      <c r="E3" s="194" t="s">
        <v>1</v>
      </c>
      <c r="F3" s="195" t="s">
        <v>2</v>
      </c>
      <c r="G3" s="191" t="s">
        <v>12</v>
      </c>
      <c r="H3" s="194" t="s">
        <v>1</v>
      </c>
      <c r="I3" s="189" t="s">
        <v>2</v>
      </c>
      <c r="J3" s="191" t="s">
        <v>12</v>
      </c>
      <c r="K3" s="194" t="s">
        <v>1</v>
      </c>
      <c r="L3" s="195" t="s">
        <v>2</v>
      </c>
      <c r="M3" s="191" t="s">
        <v>12</v>
      </c>
      <c r="N3" s="194" t="s">
        <v>1</v>
      </c>
      <c r="O3" s="203" t="s">
        <v>2</v>
      </c>
      <c r="P3" s="191" t="s">
        <v>17</v>
      </c>
      <c r="Q3" s="200" t="s">
        <v>1</v>
      </c>
      <c r="R3" s="6"/>
      <c r="S3" s="6"/>
    </row>
    <row r="4" spans="1:27" ht="18" customHeight="1" thickBot="1" x14ac:dyDescent="0.25">
      <c r="A4" s="182"/>
      <c r="B4" s="185"/>
      <c r="C4" s="193"/>
      <c r="D4" s="192"/>
      <c r="E4" s="194"/>
      <c r="F4" s="196"/>
      <c r="G4" s="192"/>
      <c r="H4" s="194"/>
      <c r="I4" s="190"/>
      <c r="J4" s="199"/>
      <c r="K4" s="202"/>
      <c r="L4" s="205"/>
      <c r="M4" s="199"/>
      <c r="N4" s="202"/>
      <c r="O4" s="204"/>
      <c r="P4" s="192"/>
      <c r="Q4" s="201"/>
      <c r="R4" s="6"/>
      <c r="S4" s="6"/>
    </row>
    <row r="5" spans="1:27" ht="33" customHeight="1" thickBot="1" x14ac:dyDescent="0.25">
      <c r="A5" s="2">
        <v>1</v>
      </c>
      <c r="B5" s="33" t="str">
        <f>'Zoznam tímov a pretekárov'!A3</f>
        <v>Dunajská Streda -            Mivardi team</v>
      </c>
      <c r="C5" s="34">
        <f>'12 družstiev Pretek č. 1'!O5</f>
        <v>23</v>
      </c>
      <c r="D5" s="35">
        <f>'12 družstiev Pretek č. 1'!P5</f>
        <v>22580</v>
      </c>
      <c r="E5" s="36">
        <f>'12 družstiev Pretek č. 1'!Q5</f>
        <v>3</v>
      </c>
      <c r="F5" s="34">
        <f>'12 družstiev Pretek č. 2'!O5</f>
        <v>21</v>
      </c>
      <c r="G5" s="35">
        <f>'12 družstiev Pretek č. 2'!P5</f>
        <v>26230</v>
      </c>
      <c r="H5" s="36">
        <f>'12 družstiev Pretek č. 2'!Q5</f>
        <v>3</v>
      </c>
      <c r="I5" s="37"/>
      <c r="J5" s="38"/>
      <c r="K5" s="39"/>
      <c r="L5" s="40"/>
      <c r="M5" s="38"/>
      <c r="N5" s="97"/>
      <c r="O5" s="41">
        <f t="shared" ref="O5:P7" si="0">SUM(C5+F5+I5+L5)</f>
        <v>44</v>
      </c>
      <c r="P5" s="100">
        <f t="shared" si="0"/>
        <v>48810</v>
      </c>
      <c r="Q5" s="42">
        <f>AA5</f>
        <v>3</v>
      </c>
      <c r="R5" s="3"/>
      <c r="S5" s="3"/>
      <c r="V5" s="42">
        <f>(RANK(O5,$O$5:$O$16,1))</f>
        <v>3</v>
      </c>
      <c r="W5">
        <f>RANK(P5,$P$5:$P$16,0)</f>
        <v>4</v>
      </c>
      <c r="X5">
        <f>V5+W5*0.001</f>
        <v>3.004</v>
      </c>
      <c r="AA5">
        <f>RANK(X5,$X$5:$X$16,1)</f>
        <v>3</v>
      </c>
    </row>
    <row r="6" spans="1:27" ht="33" customHeight="1" thickBot="1" x14ac:dyDescent="0.25">
      <c r="A6" s="7">
        <v>2</v>
      </c>
      <c r="B6" s="33" t="str">
        <f>'Zoznam tímov a pretekárov'!A5</f>
        <v>Komárno                    Bartal Mix</v>
      </c>
      <c r="C6" s="43">
        <f>'12 družstiev Pretek č. 1'!O7</f>
        <v>28</v>
      </c>
      <c r="D6" s="44">
        <f>'12 družstiev Pretek č. 1'!P7</f>
        <v>17480</v>
      </c>
      <c r="E6" s="45">
        <f>'12 družstiev Pretek č. 1'!Q7</f>
        <v>9</v>
      </c>
      <c r="F6" s="43">
        <f>'12 družstiev Pretek č. 2'!O7</f>
        <v>9</v>
      </c>
      <c r="G6" s="44">
        <f>'12 družstiev Pretek č. 2'!P7</f>
        <v>46390</v>
      </c>
      <c r="H6" s="68">
        <f>'12 družstiev Pretek č. 2'!Q7</f>
        <v>1</v>
      </c>
      <c r="I6" s="46"/>
      <c r="J6" s="47"/>
      <c r="K6" s="48"/>
      <c r="L6" s="49"/>
      <c r="M6" s="47"/>
      <c r="N6" s="98"/>
      <c r="O6" s="101">
        <f t="shared" si="0"/>
        <v>37</v>
      </c>
      <c r="P6" s="51">
        <f t="shared" si="0"/>
        <v>63870</v>
      </c>
      <c r="Q6" s="50">
        <f t="shared" ref="Q6:Q16" si="1">AA6</f>
        <v>2</v>
      </c>
      <c r="R6" s="3"/>
      <c r="S6" s="3"/>
      <c r="V6" s="42">
        <f t="shared" ref="V6:V16" si="2">(RANK(O6,$O$5:$O$16,1))</f>
        <v>2</v>
      </c>
      <c r="W6">
        <f t="shared" ref="W6:W16" si="3">RANK(P6,$P$5:$P$16,0)</f>
        <v>2</v>
      </c>
      <c r="X6">
        <f t="shared" ref="X6:X16" si="4">V6+W6*0.001</f>
        <v>2.0019999999999998</v>
      </c>
      <c r="AA6">
        <f t="shared" ref="AA6:AA16" si="5">RANK(X6,$X$5:$X$16,1)</f>
        <v>2</v>
      </c>
    </row>
    <row r="7" spans="1:27" ht="33" customHeight="1" thickBot="1" x14ac:dyDescent="0.25">
      <c r="A7" s="2">
        <v>3</v>
      </c>
      <c r="B7" s="33" t="str">
        <f>'Zoznam tímov a pretekárov'!A7</f>
        <v>Nové Zámky</v>
      </c>
      <c r="C7" s="43">
        <f>'12 družstiev Pretek č. 1'!O9</f>
        <v>14</v>
      </c>
      <c r="D7" s="44">
        <f>'12 družstiev Pretek č. 1'!P9</f>
        <v>26200</v>
      </c>
      <c r="E7" s="45">
        <f>'12 družstiev Pretek č. 1'!Q9</f>
        <v>2</v>
      </c>
      <c r="F7" s="43">
        <f>'12 družstiev Pretek č. 2'!O9</f>
        <v>30</v>
      </c>
      <c r="G7" s="44">
        <f>'12 družstiev Pretek č. 2'!P9</f>
        <v>21660</v>
      </c>
      <c r="H7" s="68">
        <f>'12 družstiev Pretek č. 2'!Q9</f>
        <v>7</v>
      </c>
      <c r="I7" s="46"/>
      <c r="J7" s="47"/>
      <c r="K7" s="48"/>
      <c r="L7" s="49"/>
      <c r="M7" s="47"/>
      <c r="N7" s="98"/>
      <c r="O7" s="101">
        <f t="shared" si="0"/>
        <v>44</v>
      </c>
      <c r="P7" s="51">
        <f t="shared" si="0"/>
        <v>47860</v>
      </c>
      <c r="Q7" s="50">
        <f t="shared" si="1"/>
        <v>4</v>
      </c>
      <c r="R7" s="3"/>
      <c r="S7" s="3"/>
      <c r="V7" s="42">
        <f t="shared" si="2"/>
        <v>3</v>
      </c>
      <c r="W7">
        <f t="shared" si="3"/>
        <v>5</v>
      </c>
      <c r="X7">
        <f t="shared" si="4"/>
        <v>3.0049999999999999</v>
      </c>
      <c r="AA7">
        <f t="shared" si="5"/>
        <v>4</v>
      </c>
    </row>
    <row r="8" spans="1:27" ht="33" customHeight="1" thickBot="1" x14ac:dyDescent="0.25">
      <c r="A8" s="7">
        <v>4</v>
      </c>
      <c r="B8" s="33" t="str">
        <f>'Zoznam tímov a pretekárov'!A9</f>
        <v>Považská Bystrica         Sensas</v>
      </c>
      <c r="C8" s="43">
        <f>'12 družstiev Pretek č. 1'!O11</f>
        <v>11</v>
      </c>
      <c r="D8" s="44">
        <f>'12 družstiev Pretek č. 1'!P11</f>
        <v>38720</v>
      </c>
      <c r="E8" s="45">
        <f>'12 družstiev Pretek č. 1'!Q11</f>
        <v>1</v>
      </c>
      <c r="F8" s="43">
        <f>'12 družstiev Pretek č. 2'!O11</f>
        <v>9</v>
      </c>
      <c r="G8" s="44">
        <f>'12 družstiev Pretek č. 2'!P11</f>
        <v>43610</v>
      </c>
      <c r="H8" s="68">
        <f>'12 družstiev Pretek č. 2'!Q11</f>
        <v>2</v>
      </c>
      <c r="I8" s="46"/>
      <c r="J8" s="47"/>
      <c r="K8" s="48"/>
      <c r="L8" s="49"/>
      <c r="M8" s="47"/>
      <c r="N8" s="98"/>
      <c r="O8" s="101">
        <f t="shared" ref="O8:O16" si="6">SUM(C8+F8+I8+L8)</f>
        <v>20</v>
      </c>
      <c r="P8" s="51">
        <f t="shared" ref="P8:P16" si="7">SUM(D8+G8+J8+M8)</f>
        <v>82330</v>
      </c>
      <c r="Q8" s="50">
        <f t="shared" si="1"/>
        <v>1</v>
      </c>
      <c r="R8" s="3"/>
      <c r="S8" s="3"/>
      <c r="V8" s="42">
        <f t="shared" si="2"/>
        <v>1</v>
      </c>
      <c r="W8">
        <f t="shared" si="3"/>
        <v>1</v>
      </c>
      <c r="X8">
        <f t="shared" si="4"/>
        <v>1.0009999999999999</v>
      </c>
      <c r="AA8">
        <f t="shared" si="5"/>
        <v>1</v>
      </c>
    </row>
    <row r="9" spans="1:27" ht="33" customHeight="1" thickBot="1" x14ac:dyDescent="0.25">
      <c r="A9" s="2">
        <v>5</v>
      </c>
      <c r="B9" s="33" t="str">
        <f>'Zoznam tímov a pretekárov'!A11</f>
        <v>Prešov                        Colmic</v>
      </c>
      <c r="C9" s="43">
        <f>'12 družstiev Pretek č. 1'!O13</f>
        <v>24</v>
      </c>
      <c r="D9" s="44">
        <f>'12 družstiev Pretek č. 1'!P13</f>
        <v>19350</v>
      </c>
      <c r="E9" s="45">
        <f>'12 družstiev Pretek č. 1'!Q13</f>
        <v>6</v>
      </c>
      <c r="F9" s="43">
        <f>'12 družstiev Pretek č. 2'!O13</f>
        <v>31</v>
      </c>
      <c r="G9" s="44">
        <f>'12 družstiev Pretek č. 2'!P13</f>
        <v>24250</v>
      </c>
      <c r="H9" s="68">
        <f>'12 družstiev Pretek č. 2'!Q13</f>
        <v>8</v>
      </c>
      <c r="I9" s="46"/>
      <c r="J9" s="47"/>
      <c r="K9" s="48"/>
      <c r="L9" s="49"/>
      <c r="M9" s="47"/>
      <c r="N9" s="98"/>
      <c r="O9" s="101">
        <f t="shared" si="6"/>
        <v>55</v>
      </c>
      <c r="P9" s="51">
        <f t="shared" si="7"/>
        <v>43600</v>
      </c>
      <c r="Q9" s="50">
        <f t="shared" si="1"/>
        <v>8</v>
      </c>
      <c r="R9" s="3"/>
      <c r="S9" s="3"/>
      <c r="V9" s="42">
        <f t="shared" si="2"/>
        <v>8</v>
      </c>
      <c r="W9">
        <f t="shared" si="3"/>
        <v>8</v>
      </c>
      <c r="X9">
        <f t="shared" si="4"/>
        <v>8.0079999999999991</v>
      </c>
      <c r="AA9">
        <f t="shared" si="5"/>
        <v>8</v>
      </c>
    </row>
    <row r="10" spans="1:27" ht="33" customHeight="1" thickBot="1" x14ac:dyDescent="0.25">
      <c r="A10" s="7">
        <v>6</v>
      </c>
      <c r="B10" s="33" t="str">
        <f>'Zoznam tímov a pretekárov'!A13</f>
        <v>Šaľa                            Maver</v>
      </c>
      <c r="C10" s="43">
        <f>'12 družstiev Pretek č. 1'!O15</f>
        <v>39</v>
      </c>
      <c r="D10" s="44">
        <f>'12 družstiev Pretek č. 1'!P15</f>
        <v>11550</v>
      </c>
      <c r="E10" s="45">
        <f>'12 družstiev Pretek č. 1'!Q15</f>
        <v>11</v>
      </c>
      <c r="F10" s="43">
        <f>'12 družstiev Pretek č. 2'!O15</f>
        <v>32</v>
      </c>
      <c r="G10" s="44">
        <f>'12 družstiev Pretek č. 2'!P15</f>
        <v>19150</v>
      </c>
      <c r="H10" s="68">
        <f>'12 družstiev Pretek č. 2'!Q15</f>
        <v>9</v>
      </c>
      <c r="I10" s="46"/>
      <c r="J10" s="47"/>
      <c r="K10" s="48"/>
      <c r="L10" s="52"/>
      <c r="M10" s="47"/>
      <c r="N10" s="98"/>
      <c r="O10" s="101">
        <f t="shared" si="6"/>
        <v>71</v>
      </c>
      <c r="P10" s="51">
        <f t="shared" si="7"/>
        <v>30700</v>
      </c>
      <c r="Q10" s="50">
        <f t="shared" si="1"/>
        <v>11</v>
      </c>
      <c r="R10" s="3"/>
      <c r="S10" s="3"/>
      <c r="V10" s="42">
        <f t="shared" si="2"/>
        <v>11</v>
      </c>
      <c r="W10">
        <f t="shared" si="3"/>
        <v>10</v>
      </c>
      <c r="X10">
        <f t="shared" si="4"/>
        <v>11.01</v>
      </c>
      <c r="AA10">
        <f t="shared" si="5"/>
        <v>11</v>
      </c>
    </row>
    <row r="11" spans="1:27" ht="33" customHeight="1" thickBot="1" x14ac:dyDescent="0.25">
      <c r="A11" s="2">
        <v>7</v>
      </c>
      <c r="B11" s="33" t="str">
        <f>'Zoznam tímov a pretekárov'!A15</f>
        <v>Trnava  A                           Mivardi</v>
      </c>
      <c r="C11" s="43">
        <f>'12 družstiev Pretek č. 1'!O17</f>
        <v>26</v>
      </c>
      <c r="D11" s="44">
        <f>'12 družstiev Pretek č. 1'!P17</f>
        <v>18550</v>
      </c>
      <c r="E11" s="45">
        <f>'12 družstiev Pretek č. 1'!Q17</f>
        <v>8</v>
      </c>
      <c r="F11" s="43">
        <f>'12 družstiev Pretek č. 2'!O17</f>
        <v>34</v>
      </c>
      <c r="G11" s="44">
        <f>'12 družstiev Pretek č. 2'!P17</f>
        <v>19190</v>
      </c>
      <c r="H11" s="68">
        <f>'12 družstiev Pretek č. 2'!Q17</f>
        <v>11</v>
      </c>
      <c r="I11" s="46"/>
      <c r="J11" s="47"/>
      <c r="K11" s="48"/>
      <c r="L11" s="49"/>
      <c r="M11" s="47"/>
      <c r="N11" s="98"/>
      <c r="O11" s="101">
        <f t="shared" si="6"/>
        <v>60</v>
      </c>
      <c r="P11" s="51">
        <f t="shared" si="7"/>
        <v>37740</v>
      </c>
      <c r="Q11" s="50">
        <f t="shared" si="1"/>
        <v>9</v>
      </c>
      <c r="R11" s="3"/>
      <c r="S11" s="3"/>
      <c r="V11" s="42">
        <f t="shared" si="2"/>
        <v>9</v>
      </c>
      <c r="W11">
        <f t="shared" si="3"/>
        <v>9</v>
      </c>
      <c r="X11">
        <f t="shared" si="4"/>
        <v>9.0090000000000003</v>
      </c>
      <c r="AA11">
        <f t="shared" si="5"/>
        <v>9</v>
      </c>
    </row>
    <row r="12" spans="1:27" ht="33" customHeight="1" thickBot="1" x14ac:dyDescent="0.25">
      <c r="A12" s="7">
        <v>8</v>
      </c>
      <c r="B12" s="33" t="str">
        <f>'Zoznam tímov a pretekárov'!A17</f>
        <v>Turčianske Teplice</v>
      </c>
      <c r="C12" s="43">
        <f>'12 družstiev Pretek č. 1'!O19</f>
        <v>23</v>
      </c>
      <c r="D12" s="44">
        <f>'12 družstiev Pretek č. 1'!P19</f>
        <v>19320</v>
      </c>
      <c r="E12" s="45">
        <f>'12 družstiev Pretek č. 1'!Q19</f>
        <v>4</v>
      </c>
      <c r="F12" s="43">
        <f>'12 družstiev Pretek č. 2'!O19</f>
        <v>25</v>
      </c>
      <c r="G12" s="44">
        <f>'12 družstiev Pretek č. 2'!P19</f>
        <v>28070</v>
      </c>
      <c r="H12" s="68">
        <f>'12 družstiev Pretek č. 2'!Q19</f>
        <v>4</v>
      </c>
      <c r="I12" s="46"/>
      <c r="J12" s="47"/>
      <c r="K12" s="48"/>
      <c r="L12" s="49"/>
      <c r="M12" s="47"/>
      <c r="N12" s="98"/>
      <c r="O12" s="101">
        <f t="shared" si="6"/>
        <v>48</v>
      </c>
      <c r="P12" s="51">
        <f t="shared" si="7"/>
        <v>47390</v>
      </c>
      <c r="Q12" s="50">
        <f t="shared" si="1"/>
        <v>5</v>
      </c>
      <c r="R12" s="3"/>
      <c r="S12" s="3"/>
      <c r="V12" s="42">
        <f t="shared" si="2"/>
        <v>5</v>
      </c>
      <c r="W12">
        <f t="shared" si="3"/>
        <v>6</v>
      </c>
      <c r="X12">
        <f t="shared" si="4"/>
        <v>5.0060000000000002</v>
      </c>
      <c r="AA12">
        <f t="shared" si="5"/>
        <v>5</v>
      </c>
    </row>
    <row r="13" spans="1:27" ht="33" customHeight="1" thickBot="1" x14ac:dyDescent="0.25">
      <c r="A13" s="2">
        <v>9</v>
      </c>
      <c r="B13" s="33" t="str">
        <f>'Zoznam tímov a pretekárov'!A19</f>
        <v>Veľké Kapušany         Maros Mix Tubertíny</v>
      </c>
      <c r="C13" s="43">
        <f>'12 družstiev Pretek č. 1'!O21</f>
        <v>41</v>
      </c>
      <c r="D13" s="44">
        <f>'12 družstiev Pretek č. 1'!P21</f>
        <v>10450</v>
      </c>
      <c r="E13" s="45">
        <f>'12 družstiev Pretek č. 1'!Q21</f>
        <v>12</v>
      </c>
      <c r="F13" s="43">
        <f>'12 družstiev Pretek č. 2'!O21</f>
        <v>34</v>
      </c>
      <c r="G13" s="44">
        <f>'12 družstiev Pretek č. 2'!P21</f>
        <v>18760</v>
      </c>
      <c r="H13" s="68">
        <f>'12 družstiev Pretek č. 2'!Q21</f>
        <v>12</v>
      </c>
      <c r="I13" s="46"/>
      <c r="J13" s="47"/>
      <c r="K13" s="48"/>
      <c r="L13" s="52"/>
      <c r="M13" s="47"/>
      <c r="N13" s="98"/>
      <c r="O13" s="101">
        <f t="shared" si="6"/>
        <v>75</v>
      </c>
      <c r="P13" s="51">
        <f t="shared" si="7"/>
        <v>29210</v>
      </c>
      <c r="Q13" s="50">
        <f t="shared" si="1"/>
        <v>12</v>
      </c>
      <c r="R13" s="3"/>
      <c r="S13" s="3"/>
      <c r="V13" s="42">
        <f t="shared" si="2"/>
        <v>12</v>
      </c>
      <c r="W13">
        <f t="shared" si="3"/>
        <v>11</v>
      </c>
      <c r="X13">
        <f t="shared" si="4"/>
        <v>12.010999999999999</v>
      </c>
      <c r="AA13">
        <f t="shared" si="5"/>
        <v>12</v>
      </c>
    </row>
    <row r="14" spans="1:27" ht="33" customHeight="1" thickBot="1" x14ac:dyDescent="0.25">
      <c r="A14" s="7">
        <v>10</v>
      </c>
      <c r="B14" s="33" t="str">
        <f>'Zoznam tímov a pretekárov'!A21</f>
        <v>Vranov nad Topľou   Tubertíny</v>
      </c>
      <c r="C14" s="43">
        <f>'12 družstiev Pretek č. 1'!O23</f>
        <v>25</v>
      </c>
      <c r="D14" s="44">
        <f>'12 družstiev Pretek č. 1'!P23</f>
        <v>19530</v>
      </c>
      <c r="E14" s="45">
        <f>'12 družstiev Pretek č. 1'!Q23</f>
        <v>7</v>
      </c>
      <c r="F14" s="43">
        <f>'12 družstiev Pretek č. 2'!O23</f>
        <v>27</v>
      </c>
      <c r="G14" s="44">
        <f>'12 družstiev Pretek č. 2'!P23</f>
        <v>25350</v>
      </c>
      <c r="H14" s="68">
        <f>'12 družstiev Pretek č. 2'!Q23</f>
        <v>6</v>
      </c>
      <c r="I14" s="46"/>
      <c r="J14" s="47"/>
      <c r="K14" s="48"/>
      <c r="L14" s="49"/>
      <c r="M14" s="47"/>
      <c r="N14" s="98"/>
      <c r="O14" s="101">
        <f t="shared" si="6"/>
        <v>52</v>
      </c>
      <c r="P14" s="51">
        <f t="shared" si="7"/>
        <v>44880</v>
      </c>
      <c r="Q14" s="50">
        <f t="shared" si="1"/>
        <v>7</v>
      </c>
      <c r="R14" s="3"/>
      <c r="S14" s="3"/>
      <c r="V14" s="42">
        <f t="shared" si="2"/>
        <v>7</v>
      </c>
      <c r="W14">
        <f t="shared" si="3"/>
        <v>7</v>
      </c>
      <c r="X14">
        <f t="shared" si="4"/>
        <v>7.0069999999999997</v>
      </c>
      <c r="AA14">
        <f t="shared" si="5"/>
        <v>7</v>
      </c>
    </row>
    <row r="15" spans="1:27" ht="33" customHeight="1" thickBot="1" x14ac:dyDescent="0.25">
      <c r="A15" s="7">
        <v>11</v>
      </c>
      <c r="B15" s="33" t="str">
        <f>'Zoznam tímov a pretekárov'!A23</f>
        <v>Zvolen A</v>
      </c>
      <c r="C15" s="43">
        <f>'12 družstiev Pretek č. 1'!O25</f>
        <v>35</v>
      </c>
      <c r="D15" s="44">
        <f>'12 družstiev Pretek č. 1'!P25</f>
        <v>12600</v>
      </c>
      <c r="E15" s="45">
        <f>'12 družstiev Pretek č. 1'!Q25</f>
        <v>10</v>
      </c>
      <c r="F15" s="43">
        <f>'12 družstiev Pretek č. 2'!O25</f>
        <v>33</v>
      </c>
      <c r="G15" s="44">
        <f>'12 družstiev Pretek č. 2'!P25</f>
        <v>15560</v>
      </c>
      <c r="H15" s="68">
        <f>'12 družstiev Pretek č. 2'!Q25</f>
        <v>10</v>
      </c>
      <c r="I15" s="46"/>
      <c r="J15" s="47"/>
      <c r="K15" s="48"/>
      <c r="L15" s="49"/>
      <c r="M15" s="47"/>
      <c r="N15" s="98"/>
      <c r="O15" s="101">
        <f t="shared" si="6"/>
        <v>68</v>
      </c>
      <c r="P15" s="51">
        <f t="shared" si="7"/>
        <v>28160</v>
      </c>
      <c r="Q15" s="50">
        <f t="shared" si="1"/>
        <v>10</v>
      </c>
      <c r="R15" s="3"/>
      <c r="S15" s="3"/>
      <c r="V15" s="42">
        <f t="shared" si="2"/>
        <v>10</v>
      </c>
      <c r="W15">
        <f t="shared" si="3"/>
        <v>12</v>
      </c>
      <c r="X15">
        <f t="shared" si="4"/>
        <v>10.012</v>
      </c>
      <c r="AA15">
        <f t="shared" si="5"/>
        <v>10</v>
      </c>
    </row>
    <row r="16" spans="1:27" ht="33" customHeight="1" thickBot="1" x14ac:dyDescent="0.25">
      <c r="A16" s="4">
        <v>12</v>
      </c>
      <c r="B16" s="53" t="str">
        <f>'Zoznam tímov a pretekárov'!A25</f>
        <v>Žiar nad Hronom           Tubertíny</v>
      </c>
      <c r="C16" s="65">
        <f>'12 družstiev Pretek č. 1'!O27</f>
        <v>24</v>
      </c>
      <c r="D16" s="54">
        <f>'12 družstiev Pretek č. 1'!P27</f>
        <v>19590</v>
      </c>
      <c r="E16" s="55">
        <f>'12 družstiev Pretek č. 1'!Q27</f>
        <v>5</v>
      </c>
      <c r="F16" s="65">
        <f>'12 družstiev Pretek č. 2'!O27</f>
        <v>27</v>
      </c>
      <c r="G16" s="54">
        <f>'12 družstiev Pretek č. 2'!P27</f>
        <v>29450</v>
      </c>
      <c r="H16" s="55">
        <f>'12 družstiev Pretek č. 2'!Q27</f>
        <v>5</v>
      </c>
      <c r="I16" s="56"/>
      <c r="J16" s="57"/>
      <c r="K16" s="58"/>
      <c r="L16" s="59"/>
      <c r="M16" s="57"/>
      <c r="N16" s="99"/>
      <c r="O16" s="102">
        <f t="shared" si="6"/>
        <v>51</v>
      </c>
      <c r="P16" s="103">
        <f t="shared" si="7"/>
        <v>49040</v>
      </c>
      <c r="Q16" s="60">
        <f t="shared" si="1"/>
        <v>6</v>
      </c>
      <c r="R16" s="3"/>
      <c r="S16" s="3"/>
      <c r="V16" s="42">
        <f t="shared" si="2"/>
        <v>6</v>
      </c>
      <c r="W16">
        <f t="shared" si="3"/>
        <v>3</v>
      </c>
      <c r="X16">
        <f t="shared" si="4"/>
        <v>6.0030000000000001</v>
      </c>
      <c r="AA16">
        <f t="shared" si="5"/>
        <v>6</v>
      </c>
    </row>
    <row r="17" spans="1:19" ht="27.75" customHeight="1" x14ac:dyDescent="0.25">
      <c r="A17" s="197" t="s">
        <v>127</v>
      </c>
      <c r="B17" s="198"/>
      <c r="C17" s="198"/>
      <c r="D17" s="198"/>
      <c r="E17" s="198"/>
      <c r="F17" s="198"/>
      <c r="G17" s="198"/>
      <c r="H17" s="198"/>
      <c r="I17" s="198"/>
      <c r="J17" s="198"/>
      <c r="K17" s="198"/>
      <c r="L17" s="198"/>
      <c r="M17" s="198"/>
      <c r="N17" s="198"/>
      <c r="O17" s="198"/>
      <c r="P17" s="198"/>
      <c r="Q17" s="19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19" type="noConversion"/>
  <printOptions horizontalCentered="1"/>
  <pageMargins left="0.25" right="0.25" top="0.75" bottom="0.75" header="0.3" footer="0.3"/>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enableFormatConditionsCalculation="0"/>
  <dimension ref="A1:AZ29"/>
  <sheetViews>
    <sheetView showGridLines="0" zoomScale="85" zoomScaleNormal="85" workbookViewId="0">
      <selection activeCell="BB15" sqref="BB15"/>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53" width="0" hidden="1" customWidth="1"/>
  </cols>
  <sheetData>
    <row r="1" spans="1:52" ht="33.75" customHeight="1" thickBot="1" x14ac:dyDescent="0.25">
      <c r="A1" s="137" t="s">
        <v>19</v>
      </c>
      <c r="B1" s="138"/>
      <c r="C1" s="129" t="s">
        <v>82</v>
      </c>
      <c r="D1" s="130"/>
      <c r="E1" s="130"/>
      <c r="F1" s="130"/>
      <c r="G1" s="130"/>
      <c r="H1" s="130"/>
      <c r="I1" s="130"/>
      <c r="J1" s="129" t="s">
        <v>83</v>
      </c>
      <c r="K1" s="130"/>
      <c r="L1" s="130"/>
      <c r="M1" s="130"/>
      <c r="N1" s="129" t="s">
        <v>70</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206" t="str">
        <f>'Zoznam tímov a pretekárov'!A3</f>
        <v>Dunajská Streda -            Mivardi team</v>
      </c>
      <c r="C5" s="132"/>
      <c r="D5" s="133"/>
      <c r="E5" s="69"/>
      <c r="F5" s="132"/>
      <c r="G5" s="136"/>
      <c r="H5" s="69"/>
      <c r="I5" s="132"/>
      <c r="J5" s="136"/>
      <c r="K5" s="69"/>
      <c r="L5" s="132"/>
      <c r="M5" s="136"/>
      <c r="N5" s="69"/>
      <c r="O5" s="152">
        <f>SUM(E6+H6+K6+N6)</f>
        <v>0</v>
      </c>
      <c r="P5" s="154">
        <f>SUM(D6+G6+J6+M6)</f>
        <v>0</v>
      </c>
      <c r="Q5" s="150">
        <f>AD6</f>
        <v>1</v>
      </c>
      <c r="T5" s="164">
        <f>O5+'12 družstiev Pretek č. 1'!O5+'12 družstiev Pretek č. 2'!O5</f>
        <v>44</v>
      </c>
      <c r="U5" s="154">
        <f>P5+'12 družstiev Pretek č. 1'!P5+'12 družstiev Pretek č. 2'!P5</f>
        <v>48810</v>
      </c>
      <c r="V5" s="150">
        <f>AZ6</f>
        <v>3</v>
      </c>
      <c r="Y5" s="161" t="s">
        <v>21</v>
      </c>
      <c r="Z5" s="162"/>
      <c r="AA5" s="162"/>
      <c r="AB5" s="162"/>
      <c r="AC5" s="162"/>
      <c r="AD5" s="163"/>
      <c r="AE5" s="161" t="s">
        <v>22</v>
      </c>
      <c r="AF5" s="162"/>
      <c r="AG5" s="162"/>
      <c r="AH5" s="163"/>
      <c r="AI5" s="161" t="s">
        <v>23</v>
      </c>
      <c r="AJ5" s="162"/>
      <c r="AK5" s="162"/>
      <c r="AL5" s="163"/>
      <c r="AM5" s="161" t="s">
        <v>24</v>
      </c>
      <c r="AN5" s="162"/>
      <c r="AO5" s="162"/>
      <c r="AP5" s="163"/>
      <c r="AQ5" s="161" t="s">
        <v>25</v>
      </c>
      <c r="AR5" s="162"/>
      <c r="AS5" s="162"/>
      <c r="AT5" s="163"/>
      <c r="AU5" s="21" t="s">
        <v>48</v>
      </c>
    </row>
    <row r="6" spans="1:52" ht="19.5" customHeight="1" thickBot="1" x14ac:dyDescent="0.25">
      <c r="A6" s="140"/>
      <c r="B6" s="207"/>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53"/>
      <c r="P6" s="155"/>
      <c r="Q6" s="151"/>
      <c r="T6" s="165"/>
      <c r="U6" s="155"/>
      <c r="V6" s="151"/>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44</v>
      </c>
      <c r="AV6" s="11">
        <f>U5</f>
        <v>48810</v>
      </c>
      <c r="AW6">
        <f>RANK(AU6,$AU$6:$AU$17,1)</f>
        <v>3</v>
      </c>
      <c r="AX6">
        <f>RANK(AV6,$AV$6:$AV$17,0)</f>
        <v>4</v>
      </c>
      <c r="AY6">
        <f>AW6+AX6*0.00001</f>
        <v>3.0000399999999998</v>
      </c>
      <c r="AZ6">
        <f>RANK(AY6,$AY$6:$AY$17,1)</f>
        <v>3</v>
      </c>
    </row>
    <row r="7" spans="1:52" ht="19.5" customHeight="1" x14ac:dyDescent="0.2">
      <c r="A7" s="139">
        <v>2</v>
      </c>
      <c r="B7" s="206" t="str">
        <f>'Zoznam tímov a pretekárov'!A5</f>
        <v>Komárno                    Bartal Mix</v>
      </c>
      <c r="C7" s="132"/>
      <c r="D7" s="133"/>
      <c r="E7" s="69"/>
      <c r="F7" s="132"/>
      <c r="G7" s="133"/>
      <c r="H7" s="69"/>
      <c r="I7" s="132"/>
      <c r="J7" s="133"/>
      <c r="K7" s="69"/>
      <c r="L7" s="132"/>
      <c r="M7" s="133"/>
      <c r="N7" s="69"/>
      <c r="O7" s="152">
        <f>SUM(E8+H8+K8+N8)</f>
        <v>0</v>
      </c>
      <c r="P7" s="154">
        <f>SUM(D8+G8+J8+M8)</f>
        <v>0</v>
      </c>
      <c r="Q7" s="150">
        <f>AD7</f>
        <v>1</v>
      </c>
      <c r="T7" s="164">
        <f>O7+'12 družstiev Pretek č. 1'!O7+'12 družstiev Pretek č. 2'!O7</f>
        <v>37</v>
      </c>
      <c r="U7" s="154">
        <f>P7+'12 družstiev Pretek č. 1'!P7+'12 družstiev Pretek č. 2'!P7</f>
        <v>63870</v>
      </c>
      <c r="V7" s="150">
        <f>AZ7</f>
        <v>2</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37</v>
      </c>
      <c r="AV7" s="11">
        <f>U7</f>
        <v>63870</v>
      </c>
      <c r="AW7">
        <f t="shared" ref="AW7:AW17" si="13">RANK(AU7,$AU$6:$AU$17,1)</f>
        <v>2</v>
      </c>
      <c r="AX7">
        <f t="shared" ref="AX7:AX17" si="14">RANK(AV7,$AV$6:$AV$17,0)</f>
        <v>2</v>
      </c>
      <c r="AY7">
        <f t="shared" ref="AY7:AY17" si="15">AW7+AX7*0.00001</f>
        <v>2.0000200000000001</v>
      </c>
      <c r="AZ7">
        <f t="shared" ref="AZ7:AZ17" si="16">RANK(AY7,$AY$6:$AY$17,1)</f>
        <v>2</v>
      </c>
    </row>
    <row r="8" spans="1:52" ht="19.5" customHeight="1" thickBot="1" x14ac:dyDescent="0.25">
      <c r="A8" s="140"/>
      <c r="B8" s="207"/>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53"/>
      <c r="P8" s="155"/>
      <c r="Q8" s="151"/>
      <c r="T8" s="165"/>
      <c r="U8" s="155"/>
      <c r="V8" s="151"/>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44</v>
      </c>
      <c r="AV8" s="11">
        <f>U9</f>
        <v>47860</v>
      </c>
      <c r="AW8">
        <f t="shared" si="13"/>
        <v>3</v>
      </c>
      <c r="AX8">
        <f t="shared" si="14"/>
        <v>5</v>
      </c>
      <c r="AY8">
        <f t="shared" si="15"/>
        <v>3.0000499999999999</v>
      </c>
      <c r="AZ8">
        <f t="shared" si="16"/>
        <v>4</v>
      </c>
    </row>
    <row r="9" spans="1:52" ht="19.5" customHeight="1" x14ac:dyDescent="0.2">
      <c r="A9" s="141">
        <v>3</v>
      </c>
      <c r="B9" s="206" t="str">
        <f>'Zoznam tímov a pretekárov'!A7</f>
        <v>Nové Zámky</v>
      </c>
      <c r="C9" s="132"/>
      <c r="D9" s="133"/>
      <c r="E9" s="69"/>
      <c r="F9" s="132"/>
      <c r="G9" s="133"/>
      <c r="H9" s="69"/>
      <c r="I9" s="132"/>
      <c r="J9" s="133"/>
      <c r="K9" s="69"/>
      <c r="L9" s="132"/>
      <c r="M9" s="133"/>
      <c r="N9" s="69"/>
      <c r="O9" s="152">
        <f>SUM(E10+H10+K10+N10)</f>
        <v>0</v>
      </c>
      <c r="P9" s="154">
        <f>SUM(D10+G10+J10+M10)</f>
        <v>0</v>
      </c>
      <c r="Q9" s="150">
        <f>AD8</f>
        <v>1</v>
      </c>
      <c r="T9" s="164">
        <f>O9+'12 družstiev Pretek č. 1'!O9+'12 družstiev Pretek č. 2'!O9</f>
        <v>44</v>
      </c>
      <c r="U9" s="154">
        <f>P9+'12 družstiev Pretek č. 1'!P9+'12 družstiev Pretek č. 2'!P9</f>
        <v>47860</v>
      </c>
      <c r="V9" s="150">
        <f>AZ8</f>
        <v>4</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20</v>
      </c>
      <c r="AV9" s="11">
        <f>U11</f>
        <v>82330</v>
      </c>
      <c r="AW9">
        <f t="shared" si="13"/>
        <v>1</v>
      </c>
      <c r="AX9">
        <f t="shared" si="14"/>
        <v>1</v>
      </c>
      <c r="AY9">
        <f t="shared" si="15"/>
        <v>1.0000100000000001</v>
      </c>
      <c r="AZ9">
        <f t="shared" si="16"/>
        <v>1</v>
      </c>
    </row>
    <row r="10" spans="1:52" ht="19.5" customHeight="1" thickBot="1" x14ac:dyDescent="0.25">
      <c r="A10" s="141"/>
      <c r="B10" s="207"/>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53"/>
      <c r="P10" s="155"/>
      <c r="Q10" s="151"/>
      <c r="T10" s="165"/>
      <c r="U10" s="155"/>
      <c r="V10" s="151"/>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55</v>
      </c>
      <c r="AV10" s="11">
        <f>U13</f>
        <v>43600</v>
      </c>
      <c r="AW10">
        <f t="shared" si="13"/>
        <v>8</v>
      </c>
      <c r="AX10">
        <f t="shared" si="14"/>
        <v>8</v>
      </c>
      <c r="AY10">
        <f t="shared" si="15"/>
        <v>8.0000800000000005</v>
      </c>
      <c r="AZ10">
        <f t="shared" si="16"/>
        <v>8</v>
      </c>
    </row>
    <row r="11" spans="1:52" ht="19.5" customHeight="1" x14ac:dyDescent="0.2">
      <c r="A11" s="139">
        <v>4</v>
      </c>
      <c r="B11" s="206" t="str">
        <f>'Zoznam tímov a pretekárov'!A9</f>
        <v>Považská Bystrica         Sensas</v>
      </c>
      <c r="C11" s="132"/>
      <c r="D11" s="133"/>
      <c r="E11" s="69"/>
      <c r="F11" s="132"/>
      <c r="G11" s="133"/>
      <c r="H11" s="69"/>
      <c r="I11" s="132"/>
      <c r="J11" s="133"/>
      <c r="K11" s="69"/>
      <c r="L11" s="132"/>
      <c r="M11" s="133"/>
      <c r="N11" s="69"/>
      <c r="O11" s="152">
        <f>SUM(E12+H12+K12+N12)</f>
        <v>0</v>
      </c>
      <c r="P11" s="154">
        <f>SUM(D12+G12+J12+M12)</f>
        <v>0</v>
      </c>
      <c r="Q11" s="150">
        <f>AD9</f>
        <v>1</v>
      </c>
      <c r="T11" s="164">
        <f>O11+'12 družstiev Pretek č. 1'!O11+'12 družstiev Pretek č. 2'!O11</f>
        <v>20</v>
      </c>
      <c r="U11" s="154">
        <f>P11+'12 družstiev Pretek č. 1'!P11+'12 družstiev Pretek č. 2'!P11</f>
        <v>82330</v>
      </c>
      <c r="V11" s="150">
        <f>AZ9</f>
        <v>1</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71</v>
      </c>
      <c r="AV11" s="11">
        <f>U15</f>
        <v>30700</v>
      </c>
      <c r="AW11">
        <f t="shared" si="13"/>
        <v>11</v>
      </c>
      <c r="AX11">
        <f t="shared" si="14"/>
        <v>10</v>
      </c>
      <c r="AY11">
        <f t="shared" si="15"/>
        <v>11.0001</v>
      </c>
      <c r="AZ11">
        <f t="shared" si="16"/>
        <v>11</v>
      </c>
    </row>
    <row r="12" spans="1:52" ht="19.5" customHeight="1" thickBot="1" x14ac:dyDescent="0.25">
      <c r="A12" s="140"/>
      <c r="B12" s="207"/>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53"/>
      <c r="P12" s="155"/>
      <c r="Q12" s="151"/>
      <c r="T12" s="165"/>
      <c r="U12" s="155"/>
      <c r="V12" s="151"/>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60</v>
      </c>
      <c r="AV12" s="11">
        <f>U17</f>
        <v>37740</v>
      </c>
      <c r="AW12">
        <f t="shared" si="13"/>
        <v>9</v>
      </c>
      <c r="AX12">
        <f t="shared" si="14"/>
        <v>9</v>
      </c>
      <c r="AY12">
        <f t="shared" si="15"/>
        <v>9.0000900000000001</v>
      </c>
      <c r="AZ12">
        <f t="shared" si="16"/>
        <v>9</v>
      </c>
    </row>
    <row r="13" spans="1:52" ht="19.5" customHeight="1" x14ac:dyDescent="0.2">
      <c r="A13" s="141">
        <v>5</v>
      </c>
      <c r="B13" s="206" t="str">
        <f>'Zoznam tímov a pretekárov'!A11</f>
        <v>Prešov                        Colmic</v>
      </c>
      <c r="C13" s="132"/>
      <c r="D13" s="133"/>
      <c r="E13" s="69"/>
      <c r="F13" s="132"/>
      <c r="G13" s="133"/>
      <c r="H13" s="69"/>
      <c r="I13" s="132"/>
      <c r="J13" s="133"/>
      <c r="K13" s="69"/>
      <c r="L13" s="132"/>
      <c r="M13" s="133"/>
      <c r="N13" s="69"/>
      <c r="O13" s="152">
        <f>SUM(E14+H14+K14+N14)</f>
        <v>0</v>
      </c>
      <c r="P13" s="154">
        <f>SUM(D14+G14+J14+M14)</f>
        <v>0</v>
      </c>
      <c r="Q13" s="150">
        <f>AD10</f>
        <v>1</v>
      </c>
      <c r="T13" s="164">
        <f>O13+'12 družstiev Pretek č. 1'!O13+'12 družstiev Pretek č. 2'!O13</f>
        <v>55</v>
      </c>
      <c r="U13" s="154">
        <f>P13+'12 družstiev Pretek č. 1'!P13+'12 družstiev Pretek č. 2'!P13</f>
        <v>43600</v>
      </c>
      <c r="V13" s="150">
        <f>AZ10</f>
        <v>8</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48</v>
      </c>
      <c r="AV13" s="11">
        <f>U19</f>
        <v>47390</v>
      </c>
      <c r="AW13">
        <f t="shared" si="13"/>
        <v>5</v>
      </c>
      <c r="AX13">
        <f t="shared" si="14"/>
        <v>6</v>
      </c>
      <c r="AY13">
        <f t="shared" si="15"/>
        <v>5.0000600000000004</v>
      </c>
      <c r="AZ13">
        <f t="shared" si="16"/>
        <v>5</v>
      </c>
    </row>
    <row r="14" spans="1:52" ht="19.5" customHeight="1" thickBot="1" x14ac:dyDescent="0.25">
      <c r="A14" s="141"/>
      <c r="B14" s="207"/>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53"/>
      <c r="P14" s="155"/>
      <c r="Q14" s="151"/>
      <c r="T14" s="165"/>
      <c r="U14" s="155"/>
      <c r="V14" s="151"/>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75</v>
      </c>
      <c r="AV14" s="11">
        <f>U21</f>
        <v>29210</v>
      </c>
      <c r="AW14">
        <f t="shared" si="13"/>
        <v>12</v>
      </c>
      <c r="AX14">
        <f t="shared" si="14"/>
        <v>11</v>
      </c>
      <c r="AY14">
        <f t="shared" si="15"/>
        <v>12.000109999999999</v>
      </c>
      <c r="AZ14">
        <f t="shared" si="16"/>
        <v>12</v>
      </c>
    </row>
    <row r="15" spans="1:52" ht="19.5" customHeight="1" x14ac:dyDescent="0.2">
      <c r="A15" s="139">
        <v>6</v>
      </c>
      <c r="B15" s="206" t="str">
        <f>'Zoznam tímov a pretekárov'!A13</f>
        <v>Šaľa                            Maver</v>
      </c>
      <c r="C15" s="132"/>
      <c r="D15" s="133"/>
      <c r="E15" s="69"/>
      <c r="F15" s="132"/>
      <c r="G15" s="133"/>
      <c r="H15" s="69"/>
      <c r="I15" s="132"/>
      <c r="J15" s="133"/>
      <c r="K15" s="69"/>
      <c r="L15" s="132"/>
      <c r="M15" s="133"/>
      <c r="N15" s="69"/>
      <c r="O15" s="152">
        <f>SUM(E16+H16+K16+N16)</f>
        <v>0</v>
      </c>
      <c r="P15" s="154">
        <f>SUM(D16+G16+J16+M16)</f>
        <v>0</v>
      </c>
      <c r="Q15" s="150">
        <f>AD11</f>
        <v>1</v>
      </c>
      <c r="T15" s="164">
        <f>O15+'12 družstiev Pretek č. 1'!O15+'12 družstiev Pretek č. 2'!O15</f>
        <v>71</v>
      </c>
      <c r="U15" s="154">
        <f>P15+'12 družstiev Pretek č. 1'!P15+'12 družstiev Pretek č. 2'!P15</f>
        <v>30700</v>
      </c>
      <c r="V15" s="150">
        <f>AZ11</f>
        <v>11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52</v>
      </c>
      <c r="AV15" s="11">
        <f>U23</f>
        <v>44880</v>
      </c>
      <c r="AW15">
        <f t="shared" si="13"/>
        <v>7</v>
      </c>
      <c r="AX15">
        <f t="shared" si="14"/>
        <v>7</v>
      </c>
      <c r="AY15">
        <f t="shared" si="15"/>
        <v>7.00007</v>
      </c>
      <c r="AZ15">
        <f t="shared" si="16"/>
        <v>7</v>
      </c>
    </row>
    <row r="16" spans="1:52" ht="19.5" customHeight="1" thickBot="1" x14ac:dyDescent="0.25">
      <c r="A16" s="140"/>
      <c r="B16" s="207"/>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53"/>
      <c r="P16" s="155"/>
      <c r="Q16" s="151"/>
      <c r="T16" s="165"/>
      <c r="U16" s="155"/>
      <c r="V16" s="151"/>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68</v>
      </c>
      <c r="AV16" s="11">
        <f>U25</f>
        <v>28160</v>
      </c>
      <c r="AW16">
        <f t="shared" si="13"/>
        <v>10</v>
      </c>
      <c r="AX16">
        <f t="shared" si="14"/>
        <v>12</v>
      </c>
      <c r="AY16">
        <f t="shared" si="15"/>
        <v>10.000120000000001</v>
      </c>
      <c r="AZ16">
        <f t="shared" si="16"/>
        <v>10</v>
      </c>
    </row>
    <row r="17" spans="1:52" ht="19.5" customHeight="1" thickBot="1" x14ac:dyDescent="0.25">
      <c r="A17" s="141">
        <v>7</v>
      </c>
      <c r="B17" s="206" t="str">
        <f>'Zoznam tímov a pretekárov'!A15</f>
        <v>Trnava  A                           Mivardi</v>
      </c>
      <c r="C17" s="132"/>
      <c r="D17" s="133"/>
      <c r="E17" s="69"/>
      <c r="F17" s="132"/>
      <c r="G17" s="133"/>
      <c r="H17" s="69"/>
      <c r="I17" s="132"/>
      <c r="J17" s="133"/>
      <c r="K17" s="69"/>
      <c r="L17" s="132"/>
      <c r="M17" s="133"/>
      <c r="N17" s="69"/>
      <c r="O17" s="152">
        <f>SUM(E18+H18+K18+N18)</f>
        <v>0</v>
      </c>
      <c r="P17" s="154">
        <f>SUM(D18+G18+J18+M18)</f>
        <v>0</v>
      </c>
      <c r="Q17" s="150">
        <f>AD12</f>
        <v>1</v>
      </c>
      <c r="T17" s="164">
        <f>O17+'12 družstiev Pretek č. 1'!O17+'12 družstiev Pretek č. 2'!O17</f>
        <v>60</v>
      </c>
      <c r="U17" s="154">
        <f>P17+'12 družstiev Pretek č. 1'!P17+'12 družstiev Pretek č. 2'!P17</f>
        <v>37740</v>
      </c>
      <c r="V17" s="150">
        <f>AZ12</f>
        <v>9</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51</v>
      </c>
      <c r="AV17" s="11">
        <f>U27</f>
        <v>49040</v>
      </c>
      <c r="AW17">
        <f t="shared" si="13"/>
        <v>6</v>
      </c>
      <c r="AX17">
        <f t="shared" si="14"/>
        <v>3</v>
      </c>
      <c r="AY17">
        <f t="shared" si="15"/>
        <v>6.0000299999999998</v>
      </c>
      <c r="AZ17">
        <f t="shared" si="16"/>
        <v>6</v>
      </c>
    </row>
    <row r="18" spans="1:52" ht="19.5" customHeight="1" thickBot="1" x14ac:dyDescent="0.25">
      <c r="A18" s="141"/>
      <c r="B18" s="207"/>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53"/>
      <c r="P18" s="155"/>
      <c r="Q18" s="151"/>
      <c r="T18" s="165"/>
      <c r="U18" s="155"/>
      <c r="V18" s="151"/>
      <c r="AF18" s="10"/>
      <c r="AJ18" s="29"/>
      <c r="AK18" s="30"/>
      <c r="AL18" s="31"/>
    </row>
    <row r="19" spans="1:52" ht="19.5" customHeight="1" thickBot="1" x14ac:dyDescent="0.25">
      <c r="A19" s="139">
        <v>8</v>
      </c>
      <c r="B19" s="206" t="str">
        <f>'Zoznam tímov a pretekárov'!A17</f>
        <v>Turčianske Teplice</v>
      </c>
      <c r="C19" s="132"/>
      <c r="D19" s="133"/>
      <c r="E19" s="69"/>
      <c r="F19" s="132"/>
      <c r="G19" s="133"/>
      <c r="H19" s="69"/>
      <c r="I19" s="132"/>
      <c r="J19" s="133"/>
      <c r="K19" s="69"/>
      <c r="L19" s="132"/>
      <c r="M19" s="133"/>
      <c r="N19" s="69"/>
      <c r="O19" s="152">
        <f>SUM(E20+H20+K20+N20)</f>
        <v>0</v>
      </c>
      <c r="P19" s="154">
        <f>SUM(D20+G20+J20+M20)</f>
        <v>0</v>
      </c>
      <c r="Q19" s="150">
        <f>AD13</f>
        <v>1</v>
      </c>
      <c r="T19" s="164">
        <f>O19+'12 družstiev Pretek č. 1'!O19+'12 družstiev Pretek č. 2'!O19</f>
        <v>48</v>
      </c>
      <c r="U19" s="154">
        <f>P19+'12 družstiev Pretek č. 1'!P19+'12 družstiev Pretek č. 2'!P19</f>
        <v>47390</v>
      </c>
      <c r="V19" s="150">
        <f>AZ13</f>
        <v>5</v>
      </c>
      <c r="AF19" s="10"/>
      <c r="AP19" s="21" t="s">
        <v>26</v>
      </c>
      <c r="AQ19" s="9" t="str">
        <f>IF(C5 = "D","0"," ")</f>
        <v xml:space="preserve"> </v>
      </c>
    </row>
    <row r="20" spans="1:52" ht="19.5" customHeight="1" thickBot="1" x14ac:dyDescent="0.25">
      <c r="A20" s="140"/>
      <c r="B20" s="207"/>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53"/>
      <c r="P20" s="155"/>
      <c r="Q20" s="151"/>
      <c r="T20" s="165"/>
      <c r="U20" s="155"/>
      <c r="V20" s="151"/>
      <c r="AF20" s="10"/>
      <c r="AP20" s="21" t="s">
        <v>27</v>
      </c>
    </row>
    <row r="21" spans="1:52" ht="19.5" customHeight="1" x14ac:dyDescent="0.2">
      <c r="A21" s="139">
        <v>9</v>
      </c>
      <c r="B21" s="206" t="str">
        <f>'Zoznam tímov a pretekárov'!A19</f>
        <v>Veľké Kapušany         Maros Mix Tubertíny</v>
      </c>
      <c r="C21" s="132"/>
      <c r="D21" s="133"/>
      <c r="E21" s="69"/>
      <c r="F21" s="132"/>
      <c r="G21" s="133"/>
      <c r="H21" s="69"/>
      <c r="I21" s="132"/>
      <c r="J21" s="133"/>
      <c r="K21" s="69"/>
      <c r="L21" s="132"/>
      <c r="M21" s="133"/>
      <c r="N21" s="69"/>
      <c r="O21" s="152">
        <f>SUM(E22+H22+K22+N22)</f>
        <v>0</v>
      </c>
      <c r="P21" s="154">
        <f>SUM(D22+G22+J22+M22)</f>
        <v>0</v>
      </c>
      <c r="Q21" s="150">
        <f>AD14</f>
        <v>1</v>
      </c>
      <c r="T21" s="164">
        <f>O21+'12 družstiev Pretek č. 1'!O21+'12 družstiev Pretek č. 2'!O21</f>
        <v>75</v>
      </c>
      <c r="U21" s="154">
        <f>P21+'12 družstiev Pretek č. 1'!P21+'12 družstiev Pretek č. 2'!P21</f>
        <v>29210</v>
      </c>
      <c r="V21" s="150">
        <f>AZ14</f>
        <v>12</v>
      </c>
      <c r="AF21" s="10"/>
    </row>
    <row r="22" spans="1:52" ht="19.5" customHeight="1" thickBot="1" x14ac:dyDescent="0.25">
      <c r="A22" s="140"/>
      <c r="B22" s="207"/>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53"/>
      <c r="P22" s="155"/>
      <c r="Q22" s="151"/>
      <c r="T22" s="165"/>
      <c r="U22" s="155"/>
      <c r="V22" s="151"/>
      <c r="AF22" s="10"/>
    </row>
    <row r="23" spans="1:52" ht="19.5" customHeight="1" x14ac:dyDescent="0.2">
      <c r="A23" s="141">
        <v>10</v>
      </c>
      <c r="B23" s="206" t="str">
        <f>'Zoznam tímov a pretekárov'!A21</f>
        <v>Vranov nad Topľou   Tubertíny</v>
      </c>
      <c r="C23" s="132"/>
      <c r="D23" s="133"/>
      <c r="E23" s="69"/>
      <c r="F23" s="132"/>
      <c r="G23" s="133"/>
      <c r="H23" s="69"/>
      <c r="I23" s="132"/>
      <c r="J23" s="133"/>
      <c r="K23" s="69"/>
      <c r="L23" s="132"/>
      <c r="M23" s="133"/>
      <c r="N23" s="69"/>
      <c r="O23" s="152">
        <f>SUM(E24+H24+K24+N24)</f>
        <v>0</v>
      </c>
      <c r="P23" s="154">
        <f>SUM(D24+G24+J24+M24)</f>
        <v>0</v>
      </c>
      <c r="Q23" s="150">
        <f>AD15</f>
        <v>1</v>
      </c>
      <c r="T23" s="164">
        <f>O23+'12 družstiev Pretek č. 1'!O23+'12 družstiev Pretek č. 2'!O23</f>
        <v>52</v>
      </c>
      <c r="U23" s="154">
        <f>P23+'12 družstiev Pretek č. 1'!P23+'12 družstiev Pretek č. 2'!P23</f>
        <v>44880</v>
      </c>
      <c r="V23" s="150">
        <f>AZ15</f>
        <v>7</v>
      </c>
      <c r="AF23" s="10"/>
    </row>
    <row r="24" spans="1:52" ht="19.5" customHeight="1" thickBot="1" x14ac:dyDescent="0.25">
      <c r="A24" s="141"/>
      <c r="B24" s="207"/>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53"/>
      <c r="P24" s="155"/>
      <c r="Q24" s="151"/>
      <c r="T24" s="165"/>
      <c r="U24" s="155"/>
      <c r="V24" s="151"/>
      <c r="AF24" s="10"/>
    </row>
    <row r="25" spans="1:52" ht="19.5" customHeight="1" x14ac:dyDescent="0.2">
      <c r="A25" s="139">
        <v>11</v>
      </c>
      <c r="B25" s="206" t="str">
        <f>'Zoznam tímov a pretekárov'!A23</f>
        <v>Zvolen A</v>
      </c>
      <c r="C25" s="132"/>
      <c r="D25" s="133"/>
      <c r="E25" s="69"/>
      <c r="F25" s="132"/>
      <c r="G25" s="133"/>
      <c r="H25" s="69"/>
      <c r="I25" s="132"/>
      <c r="J25" s="133"/>
      <c r="K25" s="69"/>
      <c r="L25" s="132"/>
      <c r="M25" s="133"/>
      <c r="N25" s="69"/>
      <c r="O25" s="152">
        <f>SUM(E26+H26+K26+N26)</f>
        <v>0</v>
      </c>
      <c r="P25" s="154">
        <f>SUM(D26+G26+J26+M26)</f>
        <v>0</v>
      </c>
      <c r="Q25" s="150">
        <f>AD16</f>
        <v>1</v>
      </c>
      <c r="T25" s="164">
        <f>O25+'12 družstiev Pretek č. 1'!O25+'12 družstiev Pretek č. 2'!O25</f>
        <v>68</v>
      </c>
      <c r="U25" s="154">
        <f>P25+'12 družstiev Pretek č. 1'!P25+'12 družstiev Pretek č. 2'!P25</f>
        <v>28160</v>
      </c>
      <c r="V25" s="150">
        <f>AZ16</f>
        <v>10</v>
      </c>
      <c r="AF25" s="10"/>
    </row>
    <row r="26" spans="1:52" ht="19.5" customHeight="1" thickBot="1" x14ac:dyDescent="0.25">
      <c r="A26" s="140"/>
      <c r="B26" s="207"/>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53"/>
      <c r="P26" s="155"/>
      <c r="Q26" s="151"/>
      <c r="T26" s="165"/>
      <c r="U26" s="155"/>
      <c r="V26" s="151"/>
      <c r="AF26" s="10"/>
    </row>
    <row r="27" spans="1:52" ht="19.5" customHeight="1" x14ac:dyDescent="0.2">
      <c r="A27" s="139">
        <v>12</v>
      </c>
      <c r="B27" s="206" t="str">
        <f>'Zoznam tímov a pretekárov'!A25</f>
        <v>Žiar nad Hronom           Tubertíny</v>
      </c>
      <c r="C27" s="132"/>
      <c r="D27" s="133"/>
      <c r="E27" s="69"/>
      <c r="F27" s="132"/>
      <c r="G27" s="133"/>
      <c r="H27" s="69"/>
      <c r="I27" s="132"/>
      <c r="J27" s="133"/>
      <c r="K27" s="69"/>
      <c r="L27" s="132"/>
      <c r="M27" s="133"/>
      <c r="N27" s="69"/>
      <c r="O27" s="152">
        <f>SUM(E28+H28+K28+N28)</f>
        <v>0</v>
      </c>
      <c r="P27" s="154">
        <f>SUM(D28+G28+J28+M28)</f>
        <v>0</v>
      </c>
      <c r="Q27" s="150">
        <f>AD17</f>
        <v>1</v>
      </c>
      <c r="T27" s="164">
        <f>O27+'12 družstiev Pretek č. 1'!O27+'12 družstiev Pretek č. 2'!O27</f>
        <v>51</v>
      </c>
      <c r="U27" s="154">
        <f>P27+'12 družstiev Pretek č. 1'!P27+'12 družstiev Pretek č. 2'!P27</f>
        <v>49040</v>
      </c>
      <c r="V27" s="150">
        <f>AZ17</f>
        <v>6</v>
      </c>
      <c r="AF27" s="10"/>
    </row>
    <row r="28" spans="1:52" ht="19.5" customHeight="1" thickBot="1" x14ac:dyDescent="0.25">
      <c r="A28" s="140"/>
      <c r="B28" s="207"/>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53"/>
      <c r="P28" s="155"/>
      <c r="Q28" s="151"/>
      <c r="T28" s="165"/>
      <c r="U28" s="155"/>
      <c r="V28" s="151"/>
      <c r="AF28" s="10"/>
    </row>
    <row r="29" spans="1:52" ht="27.95" customHeight="1" x14ac:dyDescent="0.25">
      <c r="A29" s="160" t="s">
        <v>80</v>
      </c>
      <c r="B29" s="160"/>
      <c r="C29" s="160"/>
      <c r="D29" s="160"/>
      <c r="E29" s="160"/>
      <c r="F29" s="160"/>
      <c r="G29" s="160"/>
      <c r="H29" s="160"/>
      <c r="I29" s="160"/>
      <c r="J29" s="160"/>
      <c r="K29" s="160"/>
      <c r="L29" s="160"/>
      <c r="M29" s="160"/>
      <c r="N29" s="160"/>
      <c r="O29" s="160"/>
      <c r="P29" s="160"/>
      <c r="Q29" s="16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07CE72B2-4E71-48BE-AB36-C6E78EC90F55}">
            <xm:f>'Zoznam tímov a pretekárov'!$B$31</xm:f>
            <x14:dxf>
              <fill>
                <patternFill>
                  <bgColor rgb="FFFFFF00"/>
                </patternFill>
              </fill>
            </x14:dxf>
          </x14:cfRule>
          <x14:cfRule type="cellIs" priority="3" operator="equal" id="{941DE745-50F5-46DB-8938-B7F19A653E3C}">
            <xm:f>'Zoznam tímov a pretekárov'!$B$30</xm:f>
            <x14:dxf>
              <fill>
                <patternFill>
                  <bgColor theme="3" tint="0.59996337778862885"/>
                </patternFill>
              </fill>
            </x14:dxf>
          </x14:cfRule>
          <x14:cfRule type="cellIs" priority="4" operator="equal" id="{7A09A8A1-F60B-42FE-AE9B-1A9B6744A10E}">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ABCC8FB2-B19F-40AE-B2B9-1F8E1BB0B7B9}">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pretekárov'!$B$30:$B$33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enableFormatConditionsCalculation="0"/>
  <dimension ref="A1:AZ29"/>
  <sheetViews>
    <sheetView showGridLines="0" zoomScale="85" zoomScaleNormal="85" workbookViewId="0">
      <selection activeCell="B27" sqref="B5:B28"/>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53" width="0" hidden="1" customWidth="1"/>
  </cols>
  <sheetData>
    <row r="1" spans="1:52" ht="33.75" customHeight="1" thickBot="1" x14ac:dyDescent="0.25">
      <c r="A1" s="137" t="s">
        <v>19</v>
      </c>
      <c r="B1" s="138"/>
      <c r="C1" s="129" t="s">
        <v>82</v>
      </c>
      <c r="D1" s="130"/>
      <c r="E1" s="130"/>
      <c r="F1" s="130"/>
      <c r="G1" s="130"/>
      <c r="H1" s="130"/>
      <c r="I1" s="130"/>
      <c r="J1" s="129" t="s">
        <v>83</v>
      </c>
      <c r="K1" s="130"/>
      <c r="L1" s="130"/>
      <c r="M1" s="130"/>
      <c r="N1" s="129" t="s">
        <v>71</v>
      </c>
      <c r="O1" s="130"/>
      <c r="P1" s="130"/>
      <c r="Q1" s="131"/>
      <c r="T1" s="167" t="s">
        <v>45</v>
      </c>
      <c r="U1" s="168"/>
      <c r="V1" s="169"/>
    </row>
    <row r="2" spans="1:52" ht="20.25" customHeight="1" x14ac:dyDescent="0.2">
      <c r="A2" s="146"/>
      <c r="B2" s="142" t="s">
        <v>18</v>
      </c>
      <c r="C2" s="143" t="s">
        <v>4</v>
      </c>
      <c r="D2" s="144"/>
      <c r="E2" s="145"/>
      <c r="F2" s="143" t="s">
        <v>5</v>
      </c>
      <c r="G2" s="144"/>
      <c r="H2" s="145"/>
      <c r="I2" s="143" t="s">
        <v>6</v>
      </c>
      <c r="J2" s="144"/>
      <c r="K2" s="145"/>
      <c r="L2" s="143" t="s">
        <v>7</v>
      </c>
      <c r="M2" s="144"/>
      <c r="N2" s="144"/>
      <c r="O2" s="156" t="s">
        <v>13</v>
      </c>
      <c r="P2" s="156" t="s">
        <v>14</v>
      </c>
      <c r="Q2" s="159" t="s">
        <v>11</v>
      </c>
      <c r="T2" s="170" t="s">
        <v>46</v>
      </c>
      <c r="U2" s="172" t="s">
        <v>47</v>
      </c>
      <c r="V2" s="174" t="s">
        <v>1</v>
      </c>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row>
    <row r="3" spans="1:52" ht="15.95" customHeight="1" x14ac:dyDescent="0.2">
      <c r="A3" s="146"/>
      <c r="B3" s="142"/>
      <c r="C3" s="147" t="s">
        <v>8</v>
      </c>
      <c r="D3" s="148"/>
      <c r="E3" s="149"/>
      <c r="F3" s="147" t="s">
        <v>8</v>
      </c>
      <c r="G3" s="148"/>
      <c r="H3" s="149"/>
      <c r="I3" s="147" t="s">
        <v>8</v>
      </c>
      <c r="J3" s="148"/>
      <c r="K3" s="149"/>
      <c r="L3" s="147" t="s">
        <v>8</v>
      </c>
      <c r="M3" s="148"/>
      <c r="N3" s="148"/>
      <c r="O3" s="157"/>
      <c r="P3" s="157"/>
      <c r="Q3" s="159"/>
      <c r="T3" s="170"/>
      <c r="U3" s="172"/>
      <c r="V3" s="174"/>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52" ht="15.95" customHeight="1" thickBot="1" x14ac:dyDescent="0.25">
      <c r="A4" s="146"/>
      <c r="B4" s="142"/>
      <c r="C4" s="61" t="s">
        <v>9</v>
      </c>
      <c r="D4" s="62" t="s">
        <v>10</v>
      </c>
      <c r="E4" s="63" t="s">
        <v>0</v>
      </c>
      <c r="F4" s="61" t="s">
        <v>9</v>
      </c>
      <c r="G4" s="62" t="s">
        <v>10</v>
      </c>
      <c r="H4" s="63" t="s">
        <v>0</v>
      </c>
      <c r="I4" s="61" t="s">
        <v>9</v>
      </c>
      <c r="J4" s="62" t="s">
        <v>10</v>
      </c>
      <c r="K4" s="63" t="s">
        <v>0</v>
      </c>
      <c r="L4" s="61" t="s">
        <v>9</v>
      </c>
      <c r="M4" s="62" t="s">
        <v>10</v>
      </c>
      <c r="N4" s="64" t="s">
        <v>0</v>
      </c>
      <c r="O4" s="158"/>
      <c r="P4" s="158"/>
      <c r="Q4" s="159"/>
      <c r="T4" s="171"/>
      <c r="U4" s="173"/>
      <c r="V4" s="175"/>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row>
    <row r="5" spans="1:52" ht="19.5" customHeight="1" x14ac:dyDescent="0.2">
      <c r="A5" s="139">
        <v>1</v>
      </c>
      <c r="B5" s="206" t="str">
        <f>'Zoznam tímov a pretekárov'!A3</f>
        <v>Dunajská Streda -            Mivardi team</v>
      </c>
      <c r="C5" s="132"/>
      <c r="D5" s="133"/>
      <c r="E5" s="69"/>
      <c r="F5" s="132"/>
      <c r="G5" s="136"/>
      <c r="H5" s="69"/>
      <c r="I5" s="132"/>
      <c r="J5" s="136"/>
      <c r="K5" s="69"/>
      <c r="L5" s="132"/>
      <c r="M5" s="136"/>
      <c r="N5" s="69"/>
      <c r="O5" s="152">
        <f>SUM(E6+H6+K6+N6)</f>
        <v>0</v>
      </c>
      <c r="P5" s="154">
        <f>SUM(D6+G6+J6+M6)</f>
        <v>0</v>
      </c>
      <c r="Q5" s="150">
        <f>AD6</f>
        <v>1</v>
      </c>
      <c r="T5" s="164">
        <f>O5+'12 družstiev Pretek č. 1'!O5+'12 družstiev Pretek č. 2'!O5+'12 družstiev Pretek č. 3'!O5</f>
        <v>44</v>
      </c>
      <c r="U5" s="154">
        <f>P5+'12 družstiev Pretek č. 1'!P5+'12 družstiev Pretek č. 2'!P5+'12 družstiev Pretek č. 3'!P5</f>
        <v>48810</v>
      </c>
      <c r="V5" s="150">
        <f>AZ6</f>
        <v>3</v>
      </c>
      <c r="Y5" s="161" t="s">
        <v>21</v>
      </c>
      <c r="Z5" s="162"/>
      <c r="AA5" s="162"/>
      <c r="AB5" s="162"/>
      <c r="AC5" s="162"/>
      <c r="AD5" s="163"/>
      <c r="AE5" s="161" t="s">
        <v>22</v>
      </c>
      <c r="AF5" s="162"/>
      <c r="AG5" s="162"/>
      <c r="AH5" s="163"/>
      <c r="AI5" s="161" t="s">
        <v>23</v>
      </c>
      <c r="AJ5" s="162"/>
      <c r="AK5" s="162"/>
      <c r="AL5" s="163"/>
      <c r="AM5" s="161" t="s">
        <v>24</v>
      </c>
      <c r="AN5" s="162"/>
      <c r="AO5" s="162"/>
      <c r="AP5" s="163"/>
      <c r="AQ5" s="161" t="s">
        <v>25</v>
      </c>
      <c r="AR5" s="162"/>
      <c r="AS5" s="162"/>
      <c r="AT5" s="163"/>
      <c r="AU5" s="21" t="s">
        <v>48</v>
      </c>
    </row>
    <row r="6" spans="1:52" ht="19.5" customHeight="1" thickBot="1" x14ac:dyDescent="0.25">
      <c r="A6" s="140"/>
      <c r="B6" s="207"/>
      <c r="C6" s="27"/>
      <c r="D6" s="28"/>
      <c r="E6" s="32">
        <f>IF(ISBLANK(D6),0,IF(ISBLANK(C5),0,IF(E5 = "D",MAX($A$5:$A$28) + 1,AH6)))</f>
        <v>0</v>
      </c>
      <c r="F6" s="27"/>
      <c r="G6" s="28"/>
      <c r="H6" s="32">
        <f>IF(ISBLANK(G6),0,IF(ISBLANK(F5),0,IF(H5 = "D",MAX($A$5:$A$28) + 1,AL6)))</f>
        <v>0</v>
      </c>
      <c r="I6" s="27"/>
      <c r="J6" s="28"/>
      <c r="K6" s="32">
        <f>IF(ISBLANK(J6),0,IF(ISBLANK(I5),0,IF(K5 = "D",MAX($A$5:$A$28) + 1,AP6)))</f>
        <v>0</v>
      </c>
      <c r="L6" s="27"/>
      <c r="M6" s="28"/>
      <c r="N6" s="32">
        <f>IF(ISBLANK(M6),0,IF(ISBLANK(L5),0,IF(N5 = "D",MAX($A$5:$A$28) + 1,AT6)))</f>
        <v>0</v>
      </c>
      <c r="O6" s="153"/>
      <c r="P6" s="155"/>
      <c r="Q6" s="151"/>
      <c r="T6" s="165"/>
      <c r="U6" s="155"/>
      <c r="V6" s="151"/>
      <c r="Y6" s="12">
        <f>O5</f>
        <v>0</v>
      </c>
      <c r="Z6" s="13">
        <f>P5</f>
        <v>0</v>
      </c>
      <c r="AA6" s="8">
        <f>RANK(Y6,$Y$6:$Y$17,1)</f>
        <v>1</v>
      </c>
      <c r="AB6" s="8">
        <f>RANK(Z6,$Z$6:$Z$17,0)</f>
        <v>1</v>
      </c>
      <c r="AC6" s="8">
        <f>AA6+AB6*0.00001</f>
        <v>1.0000100000000001</v>
      </c>
      <c r="AD6" s="24">
        <f>RANK(AC6,$AC$6:$AC$17,1)</f>
        <v>1</v>
      </c>
      <c r="AE6" s="17">
        <f>D6</f>
        <v>0</v>
      </c>
      <c r="AF6" s="18">
        <f>IF(D5="d",MAX($A$5:$A$28) +1,RANK(AE6,$AE$6:$AE$17,0))</f>
        <v>1</v>
      </c>
      <c r="AG6" s="8">
        <f t="shared" ref="AG6:AG17" si="0">COUNTIF($AF$6:$AF$17,AF6)</f>
        <v>12</v>
      </c>
      <c r="AH6" s="22">
        <f>IF(AG6 &gt; 1,IF(MOD(AG6,2) = 0,(AF6*AG6+AG6-1)/AG6,(AF6*AG6+AG6)/AG6),IF(AG6=1,AF6,(AF6*AG6+AG6-1)/AG6))</f>
        <v>1.9166666666666667</v>
      </c>
      <c r="AI6" s="17">
        <f>G6</f>
        <v>0</v>
      </c>
      <c r="AJ6">
        <f>IF(F5="d",MAX($A$5:$A$28) +1,RANK(AI6,$AI$6:$AI$17,0))</f>
        <v>1</v>
      </c>
      <c r="AK6" s="8">
        <f t="shared" ref="AK6:AK17" si="1">COUNTIF($AJ$6:$AJ$17,AJ6)</f>
        <v>12</v>
      </c>
      <c r="AL6" s="22">
        <f>IF(AK6 &gt; 1,IF(MOD(AK6,2) = 0,(AJ6*AK6+AK6-1)/AK6,(AJ6*AK6+AK6)/AK6),IF(AK6=1,AJ6,(AJ6*AK6+AK6-1)/AK6))</f>
        <v>1.9166666666666667</v>
      </c>
      <c r="AM6" s="17">
        <f>J6</f>
        <v>0</v>
      </c>
      <c r="AN6" s="18">
        <f t="shared" ref="AN6:AN17" si="2">IF(J5="d",MAX($A$5:$A$28) +1,RANK(AM6,$AM$6:$AM$17,0))</f>
        <v>1</v>
      </c>
      <c r="AO6" s="8">
        <f>COUNTIF($AN$6:$AN$17,AN6)</f>
        <v>12</v>
      </c>
      <c r="AP6" s="22">
        <f>IF(AO6 &gt; 1,IF(MOD(AO6,2) = 0,(AN6*AO6+AO6-1)/AO6,(AN6*AO6+AO6)/AO6),IF(AO6=1,AN6,(AN6*AO6+AO6-1)/AO6))</f>
        <v>1.9166666666666667</v>
      </c>
      <c r="AQ6" s="17">
        <f>M6</f>
        <v>0</v>
      </c>
      <c r="AR6" s="18">
        <f>IF(M5="d",MAX($A$5:$A$28) +1,RANK(AQ6,$AQ$6:$AQ$17,0))</f>
        <v>1</v>
      </c>
      <c r="AS6" s="8">
        <f>COUNTIF($AR$6:$AR$17,AR6)</f>
        <v>12</v>
      </c>
      <c r="AT6" s="22">
        <f>IF(AS6 &gt; 1,IF(MOD(AS6,2) = 0,(AR6*AS6+AS6-1)/AS6,(AR6*AS6+AS6)/AS6),IF(AS6=1,AR6,(AR6*AS6+AS6-1)/AS6))</f>
        <v>1.9166666666666667</v>
      </c>
      <c r="AU6" s="11">
        <f>T5</f>
        <v>44</v>
      </c>
      <c r="AV6" s="11">
        <f>U5</f>
        <v>48810</v>
      </c>
      <c r="AW6">
        <f>RANK(AU6,$AU$6:$AU$17,1)</f>
        <v>3</v>
      </c>
      <c r="AX6">
        <f>RANK(AV6,$AV$6:$AV$17,0)</f>
        <v>4</v>
      </c>
      <c r="AY6">
        <f>AW6+AX6*0.00001</f>
        <v>3.0000399999999998</v>
      </c>
      <c r="AZ6">
        <f>RANK(AY6,$AY$6:$AY$17,1)</f>
        <v>3</v>
      </c>
    </row>
    <row r="7" spans="1:52" ht="19.5" customHeight="1" x14ac:dyDescent="0.2">
      <c r="A7" s="139">
        <v>2</v>
      </c>
      <c r="B7" s="206" t="str">
        <f>'Zoznam tímov a pretekárov'!A5</f>
        <v>Komárno                    Bartal Mix</v>
      </c>
      <c r="C7" s="132"/>
      <c r="D7" s="133"/>
      <c r="E7" s="69"/>
      <c r="F7" s="132"/>
      <c r="G7" s="133"/>
      <c r="H7" s="69"/>
      <c r="I7" s="132"/>
      <c r="J7" s="133"/>
      <c r="K7" s="69"/>
      <c r="L7" s="132"/>
      <c r="M7" s="133"/>
      <c r="N7" s="69"/>
      <c r="O7" s="152">
        <f>SUM(E8+H8+K8+N8)</f>
        <v>0</v>
      </c>
      <c r="P7" s="154">
        <f>SUM(D8+G8+J8+M8)</f>
        <v>0</v>
      </c>
      <c r="Q7" s="150">
        <f>AD7</f>
        <v>1</v>
      </c>
      <c r="T7" s="164">
        <f>O7+'12 družstiev Pretek č. 1'!O7+'12 družstiev Pretek č. 2'!O7+'12 družstiev Pretek č. 3'!O7</f>
        <v>37</v>
      </c>
      <c r="U7" s="154">
        <f>P7+'12 družstiev Pretek č. 1'!P7+'12 družstiev Pretek č. 2'!P7+'12 družstiev Pretek č. 3'!P7</f>
        <v>63870</v>
      </c>
      <c r="V7" s="150">
        <f>AZ7</f>
        <v>2</v>
      </c>
      <c r="Y7" s="12">
        <f>O7</f>
        <v>0</v>
      </c>
      <c r="Z7" s="13">
        <f>P7</f>
        <v>0</v>
      </c>
      <c r="AA7" s="8">
        <f t="shared" ref="AA7:AA17" si="3">RANK(Y7,$Y$6:$Y$17,1)</f>
        <v>1</v>
      </c>
      <c r="AB7" s="8">
        <f t="shared" ref="AB7:AB17" si="4">RANK(Z7,$Z$6:$Z$17,0)</f>
        <v>1</v>
      </c>
      <c r="AC7" s="8">
        <f t="shared" ref="AC7:AC17" si="5">AA7+AB7*0.00001</f>
        <v>1.0000100000000001</v>
      </c>
      <c r="AD7" s="24">
        <f t="shared" ref="AD7:AD17" si="6">RANK(AC7,$AC$6:$AC$17,1)</f>
        <v>1</v>
      </c>
      <c r="AE7" s="17">
        <f>D8</f>
        <v>0</v>
      </c>
      <c r="AF7" s="18">
        <f>IF(D7="d",MAX($A$5:$A$28) +1,RANK(AE7,$AE$6:$AE$17,0))</f>
        <v>1</v>
      </c>
      <c r="AG7" s="8">
        <f t="shared" si="0"/>
        <v>12</v>
      </c>
      <c r="AH7" s="22">
        <f t="shared" ref="AH7:AH17" si="7">IF(AG7 &gt; 1,IF(MOD(AG7,2) = 0,(AF7*AG7+AG7-1)/AG7,(AF7*AG7+AG7)/AG7),IF(AG7=1,AF7,(AF7*AG7+AG7-1)/AG7))</f>
        <v>1.9166666666666667</v>
      </c>
      <c r="AI7" s="17">
        <f>G8</f>
        <v>0</v>
      </c>
      <c r="AJ7">
        <f>IF(F7="d",MAX($A$5:$A$28) +1,RANK(AI7,$AI$6:$AI$17,0))</f>
        <v>1</v>
      </c>
      <c r="AK7" s="8">
        <f t="shared" si="1"/>
        <v>12</v>
      </c>
      <c r="AL7" s="22">
        <f t="shared" ref="AL7:AL17" si="8">IF(AK7 &gt; 1,IF(MOD(AK7,2) = 0,(AJ7*AK7+AK7-1)/AK7,(AJ7*AK7+AK7)/AK7),IF(AK7=1,AJ7,(AJ7*AK7+AK7-1)/AK7))</f>
        <v>1.9166666666666667</v>
      </c>
      <c r="AM7" s="17">
        <f>J8</f>
        <v>0</v>
      </c>
      <c r="AN7" s="18">
        <f t="shared" si="2"/>
        <v>1</v>
      </c>
      <c r="AO7" s="8">
        <f t="shared" ref="AO7:AO17" si="9">COUNTIF($AN$6:$AN$17,AN7)</f>
        <v>12</v>
      </c>
      <c r="AP7" s="22">
        <f t="shared" ref="AP7:AP17" si="10">IF(AO7=1,AN7,(AN7*AO7+AO7-1)/AO7)</f>
        <v>1.9166666666666667</v>
      </c>
      <c r="AQ7" s="17">
        <f>M8</f>
        <v>0</v>
      </c>
      <c r="AR7" s="18">
        <f>IF(M7="d",MAX($A$5:$A$28) +1,RANK(AQ7,$AQ$6:$AQ$17,0))</f>
        <v>1</v>
      </c>
      <c r="AS7" s="8">
        <f t="shared" ref="AS7:AS17" si="11">COUNTIF($AR$6:$AR$17,AR7)</f>
        <v>12</v>
      </c>
      <c r="AT7" s="22">
        <f t="shared" ref="AT7:AT17" si="12">IF(AS7 &gt; 1,IF(MOD(AS7,2) = 0,(AR7*AS7+AS7-1)/AS7,(AR7*AS7+AS7)/AS7),IF(AS7=1,AR7,(AR7*AS7+AS7-1)/AS7))</f>
        <v>1.9166666666666667</v>
      </c>
      <c r="AU7" s="11">
        <f>T7</f>
        <v>37</v>
      </c>
      <c r="AV7" s="11">
        <f>U7</f>
        <v>63870</v>
      </c>
      <c r="AW7">
        <f t="shared" ref="AW7:AW17" si="13">RANK(AU7,$AU$6:$AU$17,1)</f>
        <v>2</v>
      </c>
      <c r="AX7">
        <f t="shared" ref="AX7:AX17" si="14">RANK(AV7,$AV$6:$AV$17,0)</f>
        <v>2</v>
      </c>
      <c r="AY7">
        <f t="shared" ref="AY7:AY17" si="15">AW7+AX7*0.00001</f>
        <v>2.0000200000000001</v>
      </c>
      <c r="AZ7">
        <f t="shared" ref="AZ7:AZ17" si="16">RANK(AY7,$AY$6:$AY$17,1)</f>
        <v>2</v>
      </c>
    </row>
    <row r="8" spans="1:52" ht="19.5" customHeight="1" thickBot="1" x14ac:dyDescent="0.25">
      <c r="A8" s="140"/>
      <c r="B8" s="207"/>
      <c r="C8" s="27"/>
      <c r="D8" s="28"/>
      <c r="E8" s="32">
        <f>IF(ISBLANK(D8),0,IF(ISBLANK(C7),0,IF(E7 = "D",MAX($A$5:$A$28) + 1,AH7)))</f>
        <v>0</v>
      </c>
      <c r="F8" s="27"/>
      <c r="G8" s="28"/>
      <c r="H8" s="32">
        <f>IF(ISBLANK(G8),0,IF(ISBLANK(F7),0,IF(H7 = "D",MAX($A$5:$A$28) + 1,AL7)))</f>
        <v>0</v>
      </c>
      <c r="I8" s="27"/>
      <c r="J8" s="28"/>
      <c r="K8" s="32">
        <f>IF(ISBLANK(J8),0,IF(ISBLANK(I7),0,IF(K7 = "D",MAX($A$5:$A$28) + 1,AP7)))</f>
        <v>0</v>
      </c>
      <c r="L8" s="27"/>
      <c r="M8" s="28"/>
      <c r="N8" s="32">
        <f>IF(ISBLANK(M8),0,IF(ISBLANK(L7),0,IF(N7 = "D",MAX($A$5:$A$28) + 1,AT7)))</f>
        <v>0</v>
      </c>
      <c r="O8" s="153"/>
      <c r="P8" s="155"/>
      <c r="Q8" s="151"/>
      <c r="T8" s="165"/>
      <c r="U8" s="155"/>
      <c r="V8" s="151"/>
      <c r="Y8" s="12">
        <f>O9</f>
        <v>0</v>
      </c>
      <c r="Z8" s="13">
        <f>P9</f>
        <v>0</v>
      </c>
      <c r="AA8" s="8">
        <f t="shared" si="3"/>
        <v>1</v>
      </c>
      <c r="AB8" s="8">
        <f t="shared" si="4"/>
        <v>1</v>
      </c>
      <c r="AC8" s="8">
        <f t="shared" si="5"/>
        <v>1.0000100000000001</v>
      </c>
      <c r="AD8" s="24">
        <f t="shared" si="6"/>
        <v>1</v>
      </c>
      <c r="AE8" s="17">
        <f>D10</f>
        <v>0</v>
      </c>
      <c r="AF8" s="18">
        <f>IF(D9="d",MAX($A$5:$A$28) +1,RANK(AE8,$AE$6:$AE$17,0))</f>
        <v>1</v>
      </c>
      <c r="AG8" s="8">
        <f t="shared" si="0"/>
        <v>12</v>
      </c>
      <c r="AH8" s="22">
        <f t="shared" si="7"/>
        <v>1.9166666666666667</v>
      </c>
      <c r="AI8" s="17">
        <f>G10</f>
        <v>0</v>
      </c>
      <c r="AJ8">
        <f>IF(F9="d",MAX($A$5:$A$28) +1,RANK(AI8,$AI$6:$AI$17,0))</f>
        <v>1</v>
      </c>
      <c r="AK8" s="8">
        <f t="shared" si="1"/>
        <v>12</v>
      </c>
      <c r="AL8" s="22">
        <f t="shared" si="8"/>
        <v>1.9166666666666667</v>
      </c>
      <c r="AM8" s="17">
        <f>J10</f>
        <v>0</v>
      </c>
      <c r="AN8" s="18">
        <f t="shared" si="2"/>
        <v>1</v>
      </c>
      <c r="AO8" s="8">
        <f t="shared" si="9"/>
        <v>12</v>
      </c>
      <c r="AP8" s="22">
        <f t="shared" si="10"/>
        <v>1.9166666666666667</v>
      </c>
      <c r="AQ8" s="17">
        <f>M10</f>
        <v>0</v>
      </c>
      <c r="AR8" s="18">
        <f>IF(M9="d",MAX($A$5:$A$28) +1,RANK(AQ8,$AQ$6:$AQ$17,0))</f>
        <v>1</v>
      </c>
      <c r="AS8" s="8">
        <f t="shared" si="11"/>
        <v>12</v>
      </c>
      <c r="AT8" s="22">
        <f t="shared" si="12"/>
        <v>1.9166666666666667</v>
      </c>
      <c r="AU8" s="11">
        <f>T9</f>
        <v>44</v>
      </c>
      <c r="AV8" s="11">
        <f>U9</f>
        <v>47860</v>
      </c>
      <c r="AW8">
        <f t="shared" si="13"/>
        <v>3</v>
      </c>
      <c r="AX8">
        <f t="shared" si="14"/>
        <v>5</v>
      </c>
      <c r="AY8">
        <f t="shared" si="15"/>
        <v>3.0000499999999999</v>
      </c>
      <c r="AZ8">
        <f t="shared" si="16"/>
        <v>4</v>
      </c>
    </row>
    <row r="9" spans="1:52" ht="19.5" customHeight="1" x14ac:dyDescent="0.2">
      <c r="A9" s="141">
        <v>3</v>
      </c>
      <c r="B9" s="206" t="str">
        <f>'Zoznam tímov a pretekárov'!A7</f>
        <v>Nové Zámky</v>
      </c>
      <c r="C9" s="132"/>
      <c r="D9" s="133"/>
      <c r="E9" s="69"/>
      <c r="F9" s="132"/>
      <c r="G9" s="133"/>
      <c r="H9" s="69"/>
      <c r="I9" s="132"/>
      <c r="J9" s="133"/>
      <c r="K9" s="69"/>
      <c r="L9" s="132"/>
      <c r="M9" s="133"/>
      <c r="N9" s="69"/>
      <c r="O9" s="152">
        <f>SUM(E10+H10+K10+N10)</f>
        <v>0</v>
      </c>
      <c r="P9" s="154">
        <f>SUM(D10+G10+J10+M10)</f>
        <v>0</v>
      </c>
      <c r="Q9" s="150">
        <f>AD8</f>
        <v>1</v>
      </c>
      <c r="T9" s="164">
        <f>O9+'12 družstiev Pretek č. 1'!O9+'12 družstiev Pretek č. 2'!O9+'12 družstiev Pretek č. 3'!O9</f>
        <v>44</v>
      </c>
      <c r="U9" s="154">
        <f>P9+'12 družstiev Pretek č. 1'!P9+'12 družstiev Pretek č. 2'!P9+'12 družstiev Pretek č. 3'!P9</f>
        <v>47860</v>
      </c>
      <c r="V9" s="150">
        <f>AZ8</f>
        <v>4</v>
      </c>
      <c r="Y9" s="12">
        <f>O11</f>
        <v>0</v>
      </c>
      <c r="Z9" s="13">
        <f>P11</f>
        <v>0</v>
      </c>
      <c r="AA9" s="8">
        <f t="shared" si="3"/>
        <v>1</v>
      </c>
      <c r="AB9" s="8">
        <f t="shared" si="4"/>
        <v>1</v>
      </c>
      <c r="AC9" s="8">
        <f t="shared" si="5"/>
        <v>1.0000100000000001</v>
      </c>
      <c r="AD9" s="24">
        <f t="shared" si="6"/>
        <v>1</v>
      </c>
      <c r="AE9" s="17">
        <f>D12</f>
        <v>0</v>
      </c>
      <c r="AF9" s="18">
        <f>IF(D11="d",MAX($A$5:$A$28) +1,RANK(AE9,$AE$6:$AE$17,0))</f>
        <v>1</v>
      </c>
      <c r="AG9" s="8">
        <f t="shared" si="0"/>
        <v>12</v>
      </c>
      <c r="AH9" s="22">
        <f t="shared" si="7"/>
        <v>1.9166666666666667</v>
      </c>
      <c r="AI9" s="17">
        <f>G12</f>
        <v>0</v>
      </c>
      <c r="AJ9">
        <f>IF(F11="d",MAX($A$5:$A$28) +1,RANK(AI9,$AI$6:$AI$17,0))</f>
        <v>1</v>
      </c>
      <c r="AK9" s="8">
        <f t="shared" si="1"/>
        <v>12</v>
      </c>
      <c r="AL9" s="22">
        <f t="shared" si="8"/>
        <v>1.9166666666666667</v>
      </c>
      <c r="AM9" s="17">
        <f>J12</f>
        <v>0</v>
      </c>
      <c r="AN9" s="18">
        <f t="shared" si="2"/>
        <v>1</v>
      </c>
      <c r="AO9" s="8">
        <f t="shared" si="9"/>
        <v>12</v>
      </c>
      <c r="AP9" s="22">
        <f t="shared" si="10"/>
        <v>1.9166666666666667</v>
      </c>
      <c r="AQ9" s="17">
        <f>M12</f>
        <v>0</v>
      </c>
      <c r="AR9" s="18">
        <f>IF(M11="d",MAX($A$5:$A$28) +1,RANK(AQ9,$AQ$6:$AQ$17,0))</f>
        <v>1</v>
      </c>
      <c r="AS9" s="8">
        <f t="shared" si="11"/>
        <v>12</v>
      </c>
      <c r="AT9" s="22">
        <f t="shared" si="12"/>
        <v>1.9166666666666667</v>
      </c>
      <c r="AU9" s="11">
        <f>T11</f>
        <v>20</v>
      </c>
      <c r="AV9" s="11">
        <f>U11</f>
        <v>82330</v>
      </c>
      <c r="AW9">
        <f t="shared" si="13"/>
        <v>1</v>
      </c>
      <c r="AX9">
        <f t="shared" si="14"/>
        <v>1</v>
      </c>
      <c r="AY9">
        <f t="shared" si="15"/>
        <v>1.0000100000000001</v>
      </c>
      <c r="AZ9">
        <f t="shared" si="16"/>
        <v>1</v>
      </c>
    </row>
    <row r="10" spans="1:52" ht="19.5" customHeight="1" thickBot="1" x14ac:dyDescent="0.25">
      <c r="A10" s="141"/>
      <c r="B10" s="207"/>
      <c r="C10" s="27"/>
      <c r="D10" s="28"/>
      <c r="E10" s="32">
        <f>IF(ISBLANK(D10),0,IF(ISBLANK(C9),0,IF(E9 = "D",MAX($A$5:$A$28) + 1,AH8)))</f>
        <v>0</v>
      </c>
      <c r="F10" s="27"/>
      <c r="G10" s="28"/>
      <c r="H10" s="32">
        <f>IF(ISBLANK(G10),0,IF(ISBLANK(F9),0,IF(H9 = "D",MAX($A$5:$A$28) + 1,AL8)))</f>
        <v>0</v>
      </c>
      <c r="I10" s="27"/>
      <c r="J10" s="28"/>
      <c r="K10" s="32">
        <f>IF(ISBLANK(J10),0,IF(ISBLANK(I9),0,IF(K9 = "D",MAX($A$5:$A$28) + 1,AP8)))</f>
        <v>0</v>
      </c>
      <c r="L10" s="27"/>
      <c r="M10" s="28"/>
      <c r="N10" s="32">
        <f>IF(ISBLANK(M10),0,IF(ISBLANK(L9),0,IF(N9 = "D",MAX($A$5:$A$28) + 1,AT8)))</f>
        <v>0</v>
      </c>
      <c r="O10" s="153"/>
      <c r="P10" s="155"/>
      <c r="Q10" s="151"/>
      <c r="T10" s="165"/>
      <c r="U10" s="155"/>
      <c r="V10" s="151"/>
      <c r="Y10" s="12">
        <f>O13</f>
        <v>0</v>
      </c>
      <c r="Z10" s="13">
        <f>P13</f>
        <v>0</v>
      </c>
      <c r="AA10" s="8">
        <f t="shared" si="3"/>
        <v>1</v>
      </c>
      <c r="AB10" s="8">
        <f t="shared" si="4"/>
        <v>1</v>
      </c>
      <c r="AC10" s="8">
        <f t="shared" si="5"/>
        <v>1.0000100000000001</v>
      </c>
      <c r="AD10" s="24">
        <f t="shared" si="6"/>
        <v>1</v>
      </c>
      <c r="AE10" s="17">
        <f>D14</f>
        <v>0</v>
      </c>
      <c r="AF10" s="18">
        <f>IF(D13="d",MAX($A$5:$A$28) +1,RANK(AE10,$AE$6:$AE$17,0))</f>
        <v>1</v>
      </c>
      <c r="AG10" s="8">
        <f t="shared" si="0"/>
        <v>12</v>
      </c>
      <c r="AH10" s="22">
        <f t="shared" si="7"/>
        <v>1.9166666666666667</v>
      </c>
      <c r="AI10" s="17">
        <f>G14</f>
        <v>0</v>
      </c>
      <c r="AJ10">
        <f>IF(F13="d",MAX($A$5:$A$28) +1,RANK(AI10,$AI$6:$AI$17,0))</f>
        <v>1</v>
      </c>
      <c r="AK10" s="8">
        <f t="shared" si="1"/>
        <v>12</v>
      </c>
      <c r="AL10" s="22">
        <f t="shared" si="8"/>
        <v>1.9166666666666667</v>
      </c>
      <c r="AM10" s="17">
        <f>J14</f>
        <v>0</v>
      </c>
      <c r="AN10" s="18">
        <f t="shared" si="2"/>
        <v>1</v>
      </c>
      <c r="AO10" s="8">
        <f t="shared" si="9"/>
        <v>12</v>
      </c>
      <c r="AP10" s="22">
        <f t="shared" si="10"/>
        <v>1.9166666666666667</v>
      </c>
      <c r="AQ10" s="17">
        <f>M14</f>
        <v>0</v>
      </c>
      <c r="AR10" s="18">
        <f>IF(M13="d",MAX($A$5:$A$28) +1,RANK(AQ10,$AQ$6:$AQ$17,0))</f>
        <v>1</v>
      </c>
      <c r="AS10" s="8">
        <f t="shared" si="11"/>
        <v>12</v>
      </c>
      <c r="AT10" s="22">
        <f>IF(AS10 &gt; 1,IF(MOD(AS10,2) = 0,(AR10*AS10+AS10-1)/AS10,(AR10*AS10+AS10)/AS10),IF(AS10=1,AR10,(AR10*AS10+AS10-1)/AS10))</f>
        <v>1.9166666666666667</v>
      </c>
      <c r="AU10" s="11">
        <f>T13</f>
        <v>55</v>
      </c>
      <c r="AV10" s="11">
        <f>U13</f>
        <v>43600</v>
      </c>
      <c r="AW10">
        <f t="shared" si="13"/>
        <v>8</v>
      </c>
      <c r="AX10">
        <f t="shared" si="14"/>
        <v>8</v>
      </c>
      <c r="AY10">
        <f t="shared" si="15"/>
        <v>8.0000800000000005</v>
      </c>
      <c r="AZ10">
        <f t="shared" si="16"/>
        <v>8</v>
      </c>
    </row>
    <row r="11" spans="1:52" ht="19.5" customHeight="1" x14ac:dyDescent="0.2">
      <c r="A11" s="139">
        <v>4</v>
      </c>
      <c r="B11" s="206" t="str">
        <f>'Zoznam tímov a pretekárov'!A9</f>
        <v>Považská Bystrica         Sensas</v>
      </c>
      <c r="C11" s="132"/>
      <c r="D11" s="133"/>
      <c r="E11" s="69"/>
      <c r="F11" s="132"/>
      <c r="G11" s="133"/>
      <c r="H11" s="69"/>
      <c r="I11" s="132"/>
      <c r="J11" s="133"/>
      <c r="K11" s="69"/>
      <c r="L11" s="132"/>
      <c r="M11" s="133"/>
      <c r="N11" s="69"/>
      <c r="O11" s="152">
        <f>SUM(E12+H12+K12+N12)</f>
        <v>0</v>
      </c>
      <c r="P11" s="154">
        <f>SUM(D12+G12+J12+M12)</f>
        <v>0</v>
      </c>
      <c r="Q11" s="150">
        <f>AD9</f>
        <v>1</v>
      </c>
      <c r="T11" s="164">
        <f>O11+'12 družstiev Pretek č. 1'!O11+'12 družstiev Pretek č. 2'!O11+'12 družstiev Pretek č. 3'!O11</f>
        <v>20</v>
      </c>
      <c r="U11" s="154">
        <f>P11+'12 družstiev Pretek č. 1'!P11+'12 družstiev Pretek č. 2'!P11+'12 družstiev Pretek č. 3'!P11</f>
        <v>82330</v>
      </c>
      <c r="V11" s="150">
        <f>AZ9</f>
        <v>1</v>
      </c>
      <c r="Y11" s="12">
        <f>O15</f>
        <v>0</v>
      </c>
      <c r="Z11" s="13">
        <f>P15</f>
        <v>0</v>
      </c>
      <c r="AA11" s="8">
        <f t="shared" si="3"/>
        <v>1</v>
      </c>
      <c r="AB11" s="8">
        <f t="shared" si="4"/>
        <v>1</v>
      </c>
      <c r="AC11" s="8">
        <f t="shared" si="5"/>
        <v>1.0000100000000001</v>
      </c>
      <c r="AD11" s="24">
        <f t="shared" si="6"/>
        <v>1</v>
      </c>
      <c r="AE11" s="17">
        <f>D16</f>
        <v>0</v>
      </c>
      <c r="AF11" s="18">
        <f>IF(D15="d",MAX($A$5:$A$28) +1,RANK(AE11,$AE$6:$AE$17,0))</f>
        <v>1</v>
      </c>
      <c r="AG11" s="8">
        <f t="shared" si="0"/>
        <v>12</v>
      </c>
      <c r="AH11" s="22">
        <f t="shared" si="7"/>
        <v>1.9166666666666667</v>
      </c>
      <c r="AI11" s="17">
        <f>G16</f>
        <v>0</v>
      </c>
      <c r="AJ11">
        <f>IF(F15="d",MAX($A$5:$A$28) +1,RANK(AI11,$AI$6:$AI$17,0))</f>
        <v>1</v>
      </c>
      <c r="AK11" s="8">
        <f t="shared" si="1"/>
        <v>12</v>
      </c>
      <c r="AL11" s="22">
        <f t="shared" si="8"/>
        <v>1.9166666666666667</v>
      </c>
      <c r="AM11" s="17">
        <f>J16</f>
        <v>0</v>
      </c>
      <c r="AN11" s="18">
        <f t="shared" si="2"/>
        <v>1</v>
      </c>
      <c r="AO11" s="8">
        <f t="shared" si="9"/>
        <v>12</v>
      </c>
      <c r="AP11" s="22">
        <f t="shared" si="10"/>
        <v>1.9166666666666667</v>
      </c>
      <c r="AQ11" s="17">
        <f>M16</f>
        <v>0</v>
      </c>
      <c r="AR11" s="18">
        <f>IF(M15="d",MAX($A$5:$A$28) +1,RANK(AQ11,$AQ$6:$AQ$17,0))</f>
        <v>1</v>
      </c>
      <c r="AS11" s="8">
        <f t="shared" si="11"/>
        <v>12</v>
      </c>
      <c r="AT11" s="22">
        <f t="shared" si="12"/>
        <v>1.9166666666666667</v>
      </c>
      <c r="AU11" s="11">
        <f>T15</f>
        <v>71</v>
      </c>
      <c r="AV11" s="11">
        <f>U15</f>
        <v>30700</v>
      </c>
      <c r="AW11">
        <f t="shared" si="13"/>
        <v>11</v>
      </c>
      <c r="AX11">
        <f t="shared" si="14"/>
        <v>10</v>
      </c>
      <c r="AY11">
        <f t="shared" si="15"/>
        <v>11.0001</v>
      </c>
      <c r="AZ11">
        <f t="shared" si="16"/>
        <v>11</v>
      </c>
    </row>
    <row r="12" spans="1:52" ht="19.5" customHeight="1" thickBot="1" x14ac:dyDescent="0.25">
      <c r="A12" s="140"/>
      <c r="B12" s="207"/>
      <c r="C12" s="27"/>
      <c r="D12" s="28"/>
      <c r="E12" s="32">
        <f>IF(ISBLANK(D12),0,IF(ISBLANK(C11),0,IF(E11 = "D",MAX($A$5:$A$28) + 1,AH9)))</f>
        <v>0</v>
      </c>
      <c r="F12" s="27"/>
      <c r="G12" s="28"/>
      <c r="H12" s="32">
        <f>IF(ISBLANK(G12),0,IF(ISBLANK(F11),0,IF(H11 = "D",MAX($A$5:$A$28) + 1,AL9)))</f>
        <v>0</v>
      </c>
      <c r="I12" s="27"/>
      <c r="J12" s="28"/>
      <c r="K12" s="32">
        <f>IF(ISBLANK(J12),0,IF(ISBLANK(I11),0,IF(K11 = "D",MAX($A$5:$A$28) + 1,AP9)))</f>
        <v>0</v>
      </c>
      <c r="L12" s="27"/>
      <c r="M12" s="28"/>
      <c r="N12" s="32">
        <f>IF(ISBLANK(M12),0,IF(ISBLANK(L11),0,IF(N11 = "D",MAX($A$5:$A$28) + 1,AT9)))</f>
        <v>0</v>
      </c>
      <c r="O12" s="153"/>
      <c r="P12" s="155"/>
      <c r="Q12" s="151"/>
      <c r="T12" s="165"/>
      <c r="U12" s="155"/>
      <c r="V12" s="151"/>
      <c r="W12" s="21"/>
      <c r="Y12" s="12">
        <f>O17</f>
        <v>0</v>
      </c>
      <c r="Z12" s="13">
        <f>P17</f>
        <v>0</v>
      </c>
      <c r="AA12" s="8">
        <f t="shared" si="3"/>
        <v>1</v>
      </c>
      <c r="AB12" s="8">
        <f t="shared" si="4"/>
        <v>1</v>
      </c>
      <c r="AC12" s="8">
        <f t="shared" si="5"/>
        <v>1.0000100000000001</v>
      </c>
      <c r="AD12" s="24">
        <f t="shared" si="6"/>
        <v>1</v>
      </c>
      <c r="AE12" s="17">
        <f>D18</f>
        <v>0</v>
      </c>
      <c r="AF12" s="18">
        <f>IF(D17="d",MAX($A$5:$A$28) +1,RANK(AE12,$AE$6:$AE$17,0))</f>
        <v>1</v>
      </c>
      <c r="AG12" s="8">
        <f t="shared" si="0"/>
        <v>12</v>
      </c>
      <c r="AH12" s="22">
        <f t="shared" si="7"/>
        <v>1.9166666666666667</v>
      </c>
      <c r="AI12" s="17">
        <f>G18</f>
        <v>0</v>
      </c>
      <c r="AJ12">
        <f>IF(F17="d",MAX($A$5:$A$28) +1,RANK(AI12,$AI$6:$AI$17,0))</f>
        <v>1</v>
      </c>
      <c r="AK12" s="8">
        <f t="shared" si="1"/>
        <v>12</v>
      </c>
      <c r="AL12" s="22">
        <f t="shared" si="8"/>
        <v>1.9166666666666667</v>
      </c>
      <c r="AM12" s="17">
        <f>J18</f>
        <v>0</v>
      </c>
      <c r="AN12" s="18">
        <f t="shared" si="2"/>
        <v>1</v>
      </c>
      <c r="AO12" s="8">
        <f t="shared" si="9"/>
        <v>12</v>
      </c>
      <c r="AP12" s="22">
        <f t="shared" si="10"/>
        <v>1.9166666666666667</v>
      </c>
      <c r="AQ12" s="17">
        <f>M18</f>
        <v>0</v>
      </c>
      <c r="AR12" s="18">
        <f>IF(M17="d",MAX($A$5:$A$28) +1,RANK(AQ12,$AQ$6:$AQ$17,0))</f>
        <v>1</v>
      </c>
      <c r="AS12" s="8">
        <f t="shared" si="11"/>
        <v>12</v>
      </c>
      <c r="AT12" s="22">
        <f t="shared" si="12"/>
        <v>1.9166666666666667</v>
      </c>
      <c r="AU12" s="11">
        <f>T17</f>
        <v>60</v>
      </c>
      <c r="AV12" s="11">
        <f>U17</f>
        <v>37740</v>
      </c>
      <c r="AW12">
        <f t="shared" si="13"/>
        <v>9</v>
      </c>
      <c r="AX12">
        <f t="shared" si="14"/>
        <v>9</v>
      </c>
      <c r="AY12">
        <f t="shared" si="15"/>
        <v>9.0000900000000001</v>
      </c>
      <c r="AZ12">
        <f t="shared" si="16"/>
        <v>9</v>
      </c>
    </row>
    <row r="13" spans="1:52" ht="19.5" customHeight="1" x14ac:dyDescent="0.2">
      <c r="A13" s="141">
        <v>5</v>
      </c>
      <c r="B13" s="206" t="str">
        <f>'Zoznam tímov a pretekárov'!A11</f>
        <v>Prešov                        Colmic</v>
      </c>
      <c r="C13" s="132"/>
      <c r="D13" s="133"/>
      <c r="E13" s="69"/>
      <c r="F13" s="132"/>
      <c r="G13" s="133"/>
      <c r="H13" s="69"/>
      <c r="I13" s="132"/>
      <c r="J13" s="133"/>
      <c r="K13" s="69"/>
      <c r="L13" s="132"/>
      <c r="M13" s="133"/>
      <c r="N13" s="69"/>
      <c r="O13" s="152">
        <f>SUM(E14+H14+K14+N14)</f>
        <v>0</v>
      </c>
      <c r="P13" s="154">
        <f>SUM(D14+G14+J14+M14)</f>
        <v>0</v>
      </c>
      <c r="Q13" s="150">
        <f>AD10</f>
        <v>1</v>
      </c>
      <c r="T13" s="164">
        <f>O13+'12 družstiev Pretek č. 1'!O13+'12 družstiev Pretek č. 2'!O13+'12 družstiev Pretek č. 3'!O13</f>
        <v>55</v>
      </c>
      <c r="U13" s="154">
        <f>P13+'12 družstiev Pretek č. 1'!P13+'12 družstiev Pretek č. 2'!P13+'12 družstiev Pretek č. 3'!P13</f>
        <v>43600</v>
      </c>
      <c r="V13" s="150">
        <f>AZ10</f>
        <v>8</v>
      </c>
      <c r="W13" s="21"/>
      <c r="Y13" s="12">
        <f>O19</f>
        <v>0</v>
      </c>
      <c r="Z13" s="13">
        <f>P19</f>
        <v>0</v>
      </c>
      <c r="AA13" s="8">
        <f t="shared" si="3"/>
        <v>1</v>
      </c>
      <c r="AB13" s="8">
        <f t="shared" si="4"/>
        <v>1</v>
      </c>
      <c r="AC13" s="8">
        <f t="shared" si="5"/>
        <v>1.0000100000000001</v>
      </c>
      <c r="AD13" s="24">
        <f t="shared" si="6"/>
        <v>1</v>
      </c>
      <c r="AE13" s="17">
        <f>D20</f>
        <v>0</v>
      </c>
      <c r="AF13" s="18">
        <f>IF(D19="d",MAX($A$5:$A$28) +1,RANK(AE13,$AE$6:$AE$17,0))</f>
        <v>1</v>
      </c>
      <c r="AG13" s="8">
        <f t="shared" si="0"/>
        <v>12</v>
      </c>
      <c r="AH13" s="22">
        <f t="shared" si="7"/>
        <v>1.9166666666666667</v>
      </c>
      <c r="AI13" s="17">
        <f>G20</f>
        <v>0</v>
      </c>
      <c r="AJ13">
        <f>IF(F19="d",MAX($A$5:$A$28) +1,RANK(AI13,$AI$6:$AI$17,0))</f>
        <v>1</v>
      </c>
      <c r="AK13" s="8">
        <f t="shared" si="1"/>
        <v>12</v>
      </c>
      <c r="AL13" s="22">
        <f t="shared" si="8"/>
        <v>1.9166666666666667</v>
      </c>
      <c r="AM13" s="17">
        <f>J20</f>
        <v>0</v>
      </c>
      <c r="AN13" s="18">
        <f t="shared" si="2"/>
        <v>1</v>
      </c>
      <c r="AO13" s="8">
        <f t="shared" si="9"/>
        <v>12</v>
      </c>
      <c r="AP13" s="22">
        <f t="shared" si="10"/>
        <v>1.9166666666666667</v>
      </c>
      <c r="AQ13" s="17">
        <f>M20</f>
        <v>0</v>
      </c>
      <c r="AR13" s="18">
        <f>IF(M19="d",MAX($A$5:$A$28) +1,RANK(AQ13,$AQ$6:$AQ$17,0))</f>
        <v>1</v>
      </c>
      <c r="AS13" s="8">
        <f t="shared" si="11"/>
        <v>12</v>
      </c>
      <c r="AT13" s="22">
        <f t="shared" si="12"/>
        <v>1.9166666666666667</v>
      </c>
      <c r="AU13" s="11">
        <f>T19</f>
        <v>48</v>
      </c>
      <c r="AV13" s="11">
        <f>U19</f>
        <v>47390</v>
      </c>
      <c r="AW13">
        <f t="shared" si="13"/>
        <v>5</v>
      </c>
      <c r="AX13">
        <f t="shared" si="14"/>
        <v>6</v>
      </c>
      <c r="AY13">
        <f t="shared" si="15"/>
        <v>5.0000600000000004</v>
      </c>
      <c r="AZ13">
        <f t="shared" si="16"/>
        <v>5</v>
      </c>
    </row>
    <row r="14" spans="1:52" ht="19.5" customHeight="1" thickBot="1" x14ac:dyDescent="0.25">
      <c r="A14" s="141"/>
      <c r="B14" s="207"/>
      <c r="C14" s="27"/>
      <c r="D14" s="28"/>
      <c r="E14" s="32">
        <f>IF(ISBLANK(D14),0,IF(ISBLANK(C13),0,IF(E13 = "D",MAX($A$5:$A$28) + 1,AH10)))</f>
        <v>0</v>
      </c>
      <c r="F14" s="27"/>
      <c r="G14" s="28"/>
      <c r="H14" s="32">
        <f>IF(ISBLANK(G14),0,IF(ISBLANK(F13),0,IF(H13 = "D",MAX($A$5:$A$28) + 1,AL10)))</f>
        <v>0</v>
      </c>
      <c r="I14" s="27"/>
      <c r="J14" s="28"/>
      <c r="K14" s="32">
        <f>IF(ISBLANK(J14),0,IF(ISBLANK(I13),0,IF(K13 = "D",MAX($A$5:$A$28) + 1,AP10)))</f>
        <v>0</v>
      </c>
      <c r="L14" s="27"/>
      <c r="M14" s="28"/>
      <c r="N14" s="32">
        <f>IF(ISBLANK(M14),0,IF(ISBLANK(L13),0,IF(N13 = "D",MAX($A$5:$A$28) + 1,AT10)))</f>
        <v>0</v>
      </c>
      <c r="O14" s="153"/>
      <c r="P14" s="155"/>
      <c r="Q14" s="151"/>
      <c r="T14" s="165"/>
      <c r="U14" s="155"/>
      <c r="V14" s="151"/>
      <c r="W14" s="21"/>
      <c r="Y14" s="12">
        <f>O21</f>
        <v>0</v>
      </c>
      <c r="Z14" s="13">
        <f>P21</f>
        <v>0</v>
      </c>
      <c r="AA14" s="8">
        <f t="shared" si="3"/>
        <v>1</v>
      </c>
      <c r="AB14" s="8">
        <f t="shared" si="4"/>
        <v>1</v>
      </c>
      <c r="AC14" s="8">
        <f t="shared" si="5"/>
        <v>1.0000100000000001</v>
      </c>
      <c r="AD14" s="24">
        <f t="shared" si="6"/>
        <v>1</v>
      </c>
      <c r="AE14" s="17">
        <f>D22</f>
        <v>0</v>
      </c>
      <c r="AF14" s="18">
        <f>IF(D21="d",MAX($A$5:$A$28) +1,RANK(AE14,$AE$6:$AE$17,0))</f>
        <v>1</v>
      </c>
      <c r="AG14" s="8">
        <f t="shared" si="0"/>
        <v>12</v>
      </c>
      <c r="AH14" s="22">
        <f t="shared" si="7"/>
        <v>1.9166666666666667</v>
      </c>
      <c r="AI14" s="17">
        <f>G22</f>
        <v>0</v>
      </c>
      <c r="AJ14">
        <f>IF(F21="d",MAX($A$5:$A$28) +1,RANK(AI14,$AI$6:$AI$17,0))</f>
        <v>1</v>
      </c>
      <c r="AK14" s="8">
        <f t="shared" si="1"/>
        <v>12</v>
      </c>
      <c r="AL14" s="22">
        <f t="shared" si="8"/>
        <v>1.9166666666666667</v>
      </c>
      <c r="AM14" s="17">
        <f>J22</f>
        <v>0</v>
      </c>
      <c r="AN14" s="18">
        <f t="shared" si="2"/>
        <v>1</v>
      </c>
      <c r="AO14" s="8">
        <f t="shared" si="9"/>
        <v>12</v>
      </c>
      <c r="AP14" s="22">
        <f t="shared" si="10"/>
        <v>1.9166666666666667</v>
      </c>
      <c r="AQ14" s="17">
        <f>M22</f>
        <v>0</v>
      </c>
      <c r="AR14" s="18">
        <f>IF(M21="d",MAX($A$5:$A$28) +1,RANK(AQ14,$AQ$6:$AQ$17,0))</f>
        <v>1</v>
      </c>
      <c r="AS14" s="8">
        <f t="shared" si="11"/>
        <v>12</v>
      </c>
      <c r="AT14" s="22">
        <f>IF(AS14 &gt; 1,IF(MOD(AS14,2) = 0,(AR14*AS14+AS14-1)/AS14,(AR14*AS14+AS14)/AS14),IF(AS14=1,AR14,(AR14*AS14+AS14-1)/AS14))</f>
        <v>1.9166666666666667</v>
      </c>
      <c r="AU14" s="11">
        <f>T21</f>
        <v>75</v>
      </c>
      <c r="AV14" s="11">
        <f>U21</f>
        <v>29210</v>
      </c>
      <c r="AW14">
        <f t="shared" si="13"/>
        <v>12</v>
      </c>
      <c r="AX14">
        <f t="shared" si="14"/>
        <v>11</v>
      </c>
      <c r="AY14">
        <f t="shared" si="15"/>
        <v>12.000109999999999</v>
      </c>
      <c r="AZ14">
        <f t="shared" si="16"/>
        <v>12</v>
      </c>
    </row>
    <row r="15" spans="1:52" ht="19.5" customHeight="1" x14ac:dyDescent="0.2">
      <c r="A15" s="139">
        <v>6</v>
      </c>
      <c r="B15" s="206" t="str">
        <f>'Zoznam tímov a pretekárov'!A13</f>
        <v>Šaľa                            Maver</v>
      </c>
      <c r="C15" s="132"/>
      <c r="D15" s="133"/>
      <c r="E15" s="69"/>
      <c r="F15" s="132"/>
      <c r="G15" s="133"/>
      <c r="H15" s="69"/>
      <c r="I15" s="132"/>
      <c r="J15" s="133"/>
      <c r="K15" s="69"/>
      <c r="L15" s="132"/>
      <c r="M15" s="133"/>
      <c r="N15" s="69"/>
      <c r="O15" s="152">
        <f>SUM(E16+H16+K16+N16)</f>
        <v>0</v>
      </c>
      <c r="P15" s="154">
        <f>SUM(D16+G16+J16+M16)</f>
        <v>0</v>
      </c>
      <c r="Q15" s="150">
        <f>AD11</f>
        <v>1</v>
      </c>
      <c r="T15" s="164">
        <f>O15+'12 družstiev Pretek č. 1'!O15+'12 družstiev Pretek č. 2'!O15+'12 družstiev Pretek č. 3'!O15</f>
        <v>71</v>
      </c>
      <c r="U15" s="154">
        <f>P15+'12 družstiev Pretek č. 1'!P15+'12 družstiev Pretek č. 2'!P15+'12 družstiev Pretek č. 3'!P15</f>
        <v>30700</v>
      </c>
      <c r="V15" s="150">
        <f>AZ11</f>
        <v>11</v>
      </c>
      <c r="Y15" s="12">
        <f>O23</f>
        <v>0</v>
      </c>
      <c r="Z15" s="13">
        <f>P23</f>
        <v>0</v>
      </c>
      <c r="AA15" s="8">
        <f t="shared" si="3"/>
        <v>1</v>
      </c>
      <c r="AB15" s="8">
        <f t="shared" si="4"/>
        <v>1</v>
      </c>
      <c r="AC15" s="8">
        <f t="shared" si="5"/>
        <v>1.0000100000000001</v>
      </c>
      <c r="AD15" s="24">
        <f t="shared" si="6"/>
        <v>1</v>
      </c>
      <c r="AE15" s="17">
        <f>D24</f>
        <v>0</v>
      </c>
      <c r="AF15" s="18">
        <f>IF(D23="d",MAX($A$5:$A$28) +1,RANK(AE15,$AE$6:$AE$17,0))</f>
        <v>1</v>
      </c>
      <c r="AG15" s="8">
        <f t="shared" si="0"/>
        <v>12</v>
      </c>
      <c r="AH15" s="22">
        <f t="shared" si="7"/>
        <v>1.9166666666666667</v>
      </c>
      <c r="AI15" s="17">
        <f>G24</f>
        <v>0</v>
      </c>
      <c r="AJ15">
        <f>IF(F23="d",MAX($A$5:$A$28) +1,RANK(AI15,$AI$6:$AI$17,0))</f>
        <v>1</v>
      </c>
      <c r="AK15" s="8">
        <f t="shared" si="1"/>
        <v>12</v>
      </c>
      <c r="AL15" s="22">
        <f t="shared" si="8"/>
        <v>1.9166666666666667</v>
      </c>
      <c r="AM15" s="17">
        <f>J24</f>
        <v>0</v>
      </c>
      <c r="AN15" s="18">
        <f t="shared" si="2"/>
        <v>1</v>
      </c>
      <c r="AO15" s="8">
        <f t="shared" si="9"/>
        <v>12</v>
      </c>
      <c r="AP15" s="22">
        <f t="shared" si="10"/>
        <v>1.9166666666666667</v>
      </c>
      <c r="AQ15" s="17">
        <f>M24</f>
        <v>0</v>
      </c>
      <c r="AR15" s="18">
        <f>IF(M23="d",MAX($A$5:$A$28) +1,RANK(AQ15,$AQ$6:$AQ$17,0))</f>
        <v>1</v>
      </c>
      <c r="AS15" s="8">
        <f t="shared" si="11"/>
        <v>12</v>
      </c>
      <c r="AT15" s="22">
        <f t="shared" si="12"/>
        <v>1.9166666666666667</v>
      </c>
      <c r="AU15" s="11">
        <f>T23</f>
        <v>52</v>
      </c>
      <c r="AV15" s="11">
        <f>U23</f>
        <v>44880</v>
      </c>
      <c r="AW15">
        <f t="shared" si="13"/>
        <v>7</v>
      </c>
      <c r="AX15">
        <f t="shared" si="14"/>
        <v>7</v>
      </c>
      <c r="AY15">
        <f t="shared" si="15"/>
        <v>7.00007</v>
      </c>
      <c r="AZ15">
        <f t="shared" si="16"/>
        <v>7</v>
      </c>
    </row>
    <row r="16" spans="1:52" ht="19.5" customHeight="1" thickBot="1" x14ac:dyDescent="0.25">
      <c r="A16" s="140"/>
      <c r="B16" s="207"/>
      <c r="C16" s="27"/>
      <c r="D16" s="28"/>
      <c r="E16" s="32">
        <f>IF(ISBLANK(D16),0,IF(ISBLANK(C15),0,IF(E15 = "D",MAX($A$5:$A$28) + 1,AH11)))</f>
        <v>0</v>
      </c>
      <c r="F16" s="27"/>
      <c r="G16" s="28"/>
      <c r="H16" s="32">
        <f>IF(ISBLANK(G16),0,IF(ISBLANK(F15),0,IF(H15 = "D",MAX($A$5:$A$28) + 1,AL11)))</f>
        <v>0</v>
      </c>
      <c r="I16" s="27"/>
      <c r="J16" s="28"/>
      <c r="K16" s="32">
        <f>IF(ISBLANK(J16),0,IF(ISBLANK(I15),0,IF(K15 = "D",MAX($A$5:$A$28) + 1,AP11)))</f>
        <v>0</v>
      </c>
      <c r="L16" s="27"/>
      <c r="M16" s="28"/>
      <c r="N16" s="32">
        <f>IF(ISBLANK(M16),0,IF(ISBLANK(L15),0,IF(N15 = "D",MAX($A$5:$A$28) + 1,AT11)))</f>
        <v>0</v>
      </c>
      <c r="O16" s="153"/>
      <c r="P16" s="155"/>
      <c r="Q16" s="151"/>
      <c r="T16" s="165"/>
      <c r="U16" s="155"/>
      <c r="V16" s="151"/>
      <c r="Y16" s="12">
        <f>O25</f>
        <v>0</v>
      </c>
      <c r="Z16" s="13">
        <f>P25</f>
        <v>0</v>
      </c>
      <c r="AA16" s="8">
        <f t="shared" si="3"/>
        <v>1</v>
      </c>
      <c r="AB16" s="8">
        <f t="shared" si="4"/>
        <v>1</v>
      </c>
      <c r="AC16" s="8">
        <f t="shared" si="5"/>
        <v>1.0000100000000001</v>
      </c>
      <c r="AD16" s="24">
        <f t="shared" si="6"/>
        <v>1</v>
      </c>
      <c r="AE16" s="17">
        <f>D26</f>
        <v>0</v>
      </c>
      <c r="AF16" s="18">
        <f>IF(D25="d",MAX($A$5:$A$28) +1,RANK(AE16,$AE$6:$AE$17,0))</f>
        <v>1</v>
      </c>
      <c r="AG16" s="8">
        <f t="shared" si="0"/>
        <v>12</v>
      </c>
      <c r="AH16" s="22">
        <f t="shared" si="7"/>
        <v>1.9166666666666667</v>
      </c>
      <c r="AI16" s="17">
        <f>G26</f>
        <v>0</v>
      </c>
      <c r="AJ16">
        <f>IF(F25="d",MAX($A$5:$A$28) +1,RANK(AI16,$AI$6:$AI$17,0))</f>
        <v>1</v>
      </c>
      <c r="AK16" s="8">
        <f t="shared" si="1"/>
        <v>12</v>
      </c>
      <c r="AL16" s="22">
        <f t="shared" si="8"/>
        <v>1.9166666666666667</v>
      </c>
      <c r="AM16" s="17">
        <f>J26</f>
        <v>0</v>
      </c>
      <c r="AN16" s="18">
        <f t="shared" si="2"/>
        <v>1</v>
      </c>
      <c r="AO16" s="8">
        <f t="shared" si="9"/>
        <v>12</v>
      </c>
      <c r="AP16" s="22">
        <f t="shared" si="10"/>
        <v>1.9166666666666667</v>
      </c>
      <c r="AQ16" s="17">
        <f>M26</f>
        <v>0</v>
      </c>
      <c r="AR16" s="18">
        <f>IF(M25="d",MAX($A$5:$A$28) +1,RANK(AQ16,$AQ$6:$AQ$17,0))</f>
        <v>1</v>
      </c>
      <c r="AS16" s="8">
        <f t="shared" si="11"/>
        <v>12</v>
      </c>
      <c r="AT16" s="22">
        <f t="shared" si="12"/>
        <v>1.9166666666666667</v>
      </c>
      <c r="AU16" s="11">
        <f>T25</f>
        <v>68</v>
      </c>
      <c r="AV16" s="11">
        <f>U25</f>
        <v>28160</v>
      </c>
      <c r="AW16">
        <f t="shared" si="13"/>
        <v>10</v>
      </c>
      <c r="AX16">
        <f t="shared" si="14"/>
        <v>12</v>
      </c>
      <c r="AY16">
        <f t="shared" si="15"/>
        <v>10.000120000000001</v>
      </c>
      <c r="AZ16">
        <f t="shared" si="16"/>
        <v>10</v>
      </c>
    </row>
    <row r="17" spans="1:52" ht="19.5" customHeight="1" thickBot="1" x14ac:dyDescent="0.25">
      <c r="A17" s="141">
        <v>7</v>
      </c>
      <c r="B17" s="206" t="str">
        <f>'Zoznam tímov a pretekárov'!A15</f>
        <v>Trnava  A                           Mivardi</v>
      </c>
      <c r="C17" s="132"/>
      <c r="D17" s="133"/>
      <c r="E17" s="69"/>
      <c r="F17" s="132"/>
      <c r="G17" s="133"/>
      <c r="H17" s="69"/>
      <c r="I17" s="132"/>
      <c r="J17" s="133"/>
      <c r="K17" s="69"/>
      <c r="L17" s="132"/>
      <c r="M17" s="133"/>
      <c r="N17" s="69"/>
      <c r="O17" s="152">
        <f>SUM(E18+H18+K18+N18)</f>
        <v>0</v>
      </c>
      <c r="P17" s="154">
        <f>SUM(D18+G18+J18+M18)</f>
        <v>0</v>
      </c>
      <c r="Q17" s="150">
        <f>AD12</f>
        <v>1</v>
      </c>
      <c r="T17" s="164">
        <f>O17+'12 družstiev Pretek č. 1'!O17+'12 družstiev Pretek č. 2'!O17+'12 družstiev Pretek č. 3'!O17</f>
        <v>60</v>
      </c>
      <c r="U17" s="154">
        <f>P17+'12 družstiev Pretek č. 1'!P17+'12 družstiev Pretek č. 2'!P17+'12 družstiev Pretek č. 3'!P17</f>
        <v>37740</v>
      </c>
      <c r="V17" s="150">
        <f>AZ12</f>
        <v>9</v>
      </c>
      <c r="Y17" s="14">
        <f>O27</f>
        <v>0</v>
      </c>
      <c r="Z17" s="15">
        <f>P27</f>
        <v>0</v>
      </c>
      <c r="AA17" s="16">
        <f t="shared" si="3"/>
        <v>1</v>
      </c>
      <c r="AB17" s="16">
        <f t="shared" si="4"/>
        <v>1</v>
      </c>
      <c r="AC17" s="16">
        <f t="shared" si="5"/>
        <v>1.0000100000000001</v>
      </c>
      <c r="AD17" s="25">
        <f t="shared" si="6"/>
        <v>1</v>
      </c>
      <c r="AE17" s="19">
        <f>D28</f>
        <v>0</v>
      </c>
      <c r="AF17" s="18">
        <f>IF(D27="d",MAX($A$5:$A$28) +1,RANK(AE17,$AE$6:$AE$17,0))</f>
        <v>1</v>
      </c>
      <c r="AG17" s="16">
        <f t="shared" si="0"/>
        <v>12</v>
      </c>
      <c r="AH17" s="23">
        <f t="shared" si="7"/>
        <v>1.9166666666666667</v>
      </c>
      <c r="AI17" s="19">
        <f>G28</f>
        <v>0</v>
      </c>
      <c r="AJ17" s="20">
        <f>IF(F27="d",MAX($A$5:$A$28) +1,RANK(AI17,$AI$6:$AI$17,0))</f>
        <v>1</v>
      </c>
      <c r="AK17" s="16">
        <f t="shared" si="1"/>
        <v>12</v>
      </c>
      <c r="AL17" s="23">
        <f t="shared" si="8"/>
        <v>1.9166666666666667</v>
      </c>
      <c r="AM17" s="19">
        <f>J28</f>
        <v>0</v>
      </c>
      <c r="AN17" s="18">
        <f t="shared" si="2"/>
        <v>1</v>
      </c>
      <c r="AO17" s="16">
        <f t="shared" si="9"/>
        <v>12</v>
      </c>
      <c r="AP17" s="23">
        <f t="shared" si="10"/>
        <v>1.9166666666666667</v>
      </c>
      <c r="AQ17" s="19">
        <f>M28</f>
        <v>0</v>
      </c>
      <c r="AR17" s="18">
        <f>IF(M27="d",MAX($A$5:$A$28) +1,RANK(AQ17,$AQ$6:$AQ$17,0))</f>
        <v>1</v>
      </c>
      <c r="AS17" s="16">
        <f t="shared" si="11"/>
        <v>12</v>
      </c>
      <c r="AT17" s="23">
        <f t="shared" si="12"/>
        <v>1.9166666666666667</v>
      </c>
      <c r="AU17" s="11">
        <f>T27</f>
        <v>51</v>
      </c>
      <c r="AV17" s="11">
        <f>U27</f>
        <v>49040</v>
      </c>
      <c r="AW17">
        <f t="shared" si="13"/>
        <v>6</v>
      </c>
      <c r="AX17">
        <f t="shared" si="14"/>
        <v>3</v>
      </c>
      <c r="AY17">
        <f t="shared" si="15"/>
        <v>6.0000299999999998</v>
      </c>
      <c r="AZ17">
        <f t="shared" si="16"/>
        <v>6</v>
      </c>
    </row>
    <row r="18" spans="1:52" ht="19.5" customHeight="1" thickBot="1" x14ac:dyDescent="0.25">
      <c r="A18" s="141"/>
      <c r="B18" s="207"/>
      <c r="C18" s="27"/>
      <c r="D18" s="28"/>
      <c r="E18" s="32">
        <f>IF(ISBLANK(D18),0,IF(ISBLANK(C17),0,IF(E17 = "D",MAX($A$5:$A$28) + 1,AH12)))</f>
        <v>0</v>
      </c>
      <c r="F18" s="27"/>
      <c r="G18" s="28"/>
      <c r="H18" s="32">
        <f>IF(ISBLANK(G18),0,IF(ISBLANK(F17),0,IF(H17 = "D",MAX($A$5:$A$28) + 1,AL12)))</f>
        <v>0</v>
      </c>
      <c r="I18" s="27"/>
      <c r="J18" s="28"/>
      <c r="K18" s="32">
        <f>IF(ISBLANK(J18),0,IF(ISBLANK(I17),0,IF(K17 = "D",MAX($A$5:$A$28) + 1,AP12)))</f>
        <v>0</v>
      </c>
      <c r="L18" s="27"/>
      <c r="M18" s="28"/>
      <c r="N18" s="32">
        <f>IF(ISBLANK(M18),0,IF(ISBLANK(L17),0,IF(N17 = "D",MAX($A$5:$A$28) + 1,AT12)))</f>
        <v>0</v>
      </c>
      <c r="O18" s="153"/>
      <c r="P18" s="155"/>
      <c r="Q18" s="151"/>
      <c r="T18" s="165"/>
      <c r="U18" s="155"/>
      <c r="V18" s="151"/>
      <c r="AF18" s="10"/>
      <c r="AJ18" s="29"/>
      <c r="AK18" s="30"/>
      <c r="AL18" s="31"/>
    </row>
    <row r="19" spans="1:52" ht="19.5" customHeight="1" thickBot="1" x14ac:dyDescent="0.25">
      <c r="A19" s="139">
        <v>8</v>
      </c>
      <c r="B19" s="206" t="str">
        <f>'Zoznam tímov a pretekárov'!A17</f>
        <v>Turčianske Teplice</v>
      </c>
      <c r="C19" s="132"/>
      <c r="D19" s="133"/>
      <c r="E19" s="69"/>
      <c r="F19" s="132"/>
      <c r="G19" s="133"/>
      <c r="H19" s="69"/>
      <c r="I19" s="132"/>
      <c r="J19" s="133"/>
      <c r="K19" s="69"/>
      <c r="L19" s="132"/>
      <c r="M19" s="133"/>
      <c r="N19" s="69"/>
      <c r="O19" s="152">
        <f>SUM(E20+H20+K20+N20)</f>
        <v>0</v>
      </c>
      <c r="P19" s="154">
        <f>SUM(D20+G20+J20+M20)</f>
        <v>0</v>
      </c>
      <c r="Q19" s="150">
        <f>AD13</f>
        <v>1</v>
      </c>
      <c r="T19" s="164">
        <f>O19+'12 družstiev Pretek č. 1'!O19+'12 družstiev Pretek č. 2'!O19+'12 družstiev Pretek č. 3'!O19</f>
        <v>48</v>
      </c>
      <c r="U19" s="154">
        <f>P19+'12 družstiev Pretek č. 1'!P19+'12 družstiev Pretek č. 2'!P19+'12 družstiev Pretek č. 3'!P19</f>
        <v>47390</v>
      </c>
      <c r="V19" s="150">
        <f>AZ13</f>
        <v>5</v>
      </c>
      <c r="AF19" s="10"/>
      <c r="AP19" s="21" t="s">
        <v>26</v>
      </c>
      <c r="AQ19" s="9" t="str">
        <f>IF(C5 = "D","0"," ")</f>
        <v xml:space="preserve"> </v>
      </c>
    </row>
    <row r="20" spans="1:52" ht="19.5" customHeight="1" thickBot="1" x14ac:dyDescent="0.25">
      <c r="A20" s="140"/>
      <c r="B20" s="207"/>
      <c r="C20" s="27"/>
      <c r="D20" s="28"/>
      <c r="E20" s="32">
        <f>IF(ISBLANK(D20),0,IF(ISBLANK(C19),0,IF(E19 = "D",MAX($A$5:$A$28) + 1,AH13)))</f>
        <v>0</v>
      </c>
      <c r="F20" s="27"/>
      <c r="G20" s="28"/>
      <c r="H20" s="32">
        <f>IF(ISBLANK(G20),0,IF(ISBLANK(F19),0,IF(H19 = "D",MAX($A$5:$A$28) + 1,AL13)))</f>
        <v>0</v>
      </c>
      <c r="I20" s="27"/>
      <c r="J20" s="28"/>
      <c r="K20" s="32">
        <f>IF(ISBLANK(J20),0,IF(ISBLANK(I19),0,IF(K19 = "D",MAX($A$5:$A$28) + 1,AP13)))</f>
        <v>0</v>
      </c>
      <c r="L20" s="27"/>
      <c r="M20" s="28"/>
      <c r="N20" s="32">
        <f>IF(ISBLANK(M20),0,IF(ISBLANK(L19),0,IF(N19 = "D",MAX($A$5:$A$28) + 1,AT13)))</f>
        <v>0</v>
      </c>
      <c r="O20" s="153"/>
      <c r="P20" s="155"/>
      <c r="Q20" s="151"/>
      <c r="T20" s="165"/>
      <c r="U20" s="155"/>
      <c r="V20" s="151"/>
      <c r="AF20" s="10"/>
      <c r="AP20" s="21" t="s">
        <v>27</v>
      </c>
    </row>
    <row r="21" spans="1:52" ht="19.5" customHeight="1" x14ac:dyDescent="0.2">
      <c r="A21" s="139">
        <v>9</v>
      </c>
      <c r="B21" s="206" t="str">
        <f>'Zoznam tímov a pretekárov'!A19</f>
        <v>Veľké Kapušany         Maros Mix Tubertíny</v>
      </c>
      <c r="C21" s="132"/>
      <c r="D21" s="133"/>
      <c r="E21" s="69"/>
      <c r="F21" s="132"/>
      <c r="G21" s="133"/>
      <c r="H21" s="69"/>
      <c r="I21" s="132"/>
      <c r="J21" s="133"/>
      <c r="K21" s="69"/>
      <c r="L21" s="132"/>
      <c r="M21" s="133"/>
      <c r="N21" s="69"/>
      <c r="O21" s="152">
        <f>SUM(E22+H22+K22+N22)</f>
        <v>0</v>
      </c>
      <c r="P21" s="154">
        <f>SUM(D22+G22+J22+M22)</f>
        <v>0</v>
      </c>
      <c r="Q21" s="150">
        <f>AD14</f>
        <v>1</v>
      </c>
      <c r="T21" s="164">
        <f>O21+'12 družstiev Pretek č. 1'!O21+'12 družstiev Pretek č. 2'!O21+'12 družstiev Pretek č. 3'!O21</f>
        <v>75</v>
      </c>
      <c r="U21" s="154">
        <f>P21+'12 družstiev Pretek č. 1'!P21+'12 družstiev Pretek č. 2'!P21+'12 družstiev Pretek č. 3'!P21</f>
        <v>29210</v>
      </c>
      <c r="V21" s="150">
        <f>AZ14</f>
        <v>12</v>
      </c>
      <c r="AF21" s="10"/>
    </row>
    <row r="22" spans="1:52" ht="19.5" customHeight="1" thickBot="1" x14ac:dyDescent="0.25">
      <c r="A22" s="140"/>
      <c r="B22" s="207"/>
      <c r="C22" s="27"/>
      <c r="D22" s="28"/>
      <c r="E22" s="32">
        <f>IF(ISBLANK(D22),0,IF(ISBLANK(C21),0,IF(E21 = "D",MAX($A$5:$A$28) + 1,AH14)))</f>
        <v>0</v>
      </c>
      <c r="F22" s="27"/>
      <c r="G22" s="28"/>
      <c r="H22" s="32">
        <f>IF(ISBLANK(G22),0,IF(ISBLANK(F21),0,IF(H21 = "D",MAX($A$5:$A$28) + 1,AL14)))</f>
        <v>0</v>
      </c>
      <c r="I22" s="27"/>
      <c r="J22" s="28"/>
      <c r="K22" s="32">
        <f>IF(ISBLANK(J22),0,IF(ISBLANK(I21),0,IF(K21 = "D",MAX($A$5:$A$28) + 1,AP14)))</f>
        <v>0</v>
      </c>
      <c r="L22" s="27"/>
      <c r="M22" s="28"/>
      <c r="N22" s="32">
        <f>IF(ISBLANK(M22),0,IF(ISBLANK(L21),0,IF(N21 = "D",MAX($A$5:$A$28) + 1,AT14)))</f>
        <v>0</v>
      </c>
      <c r="O22" s="153"/>
      <c r="P22" s="155"/>
      <c r="Q22" s="151"/>
      <c r="T22" s="165"/>
      <c r="U22" s="155"/>
      <c r="V22" s="151"/>
      <c r="AF22" s="10"/>
    </row>
    <row r="23" spans="1:52" ht="19.5" customHeight="1" x14ac:dyDescent="0.2">
      <c r="A23" s="141">
        <v>10</v>
      </c>
      <c r="B23" s="206" t="str">
        <f>'Zoznam tímov a pretekárov'!A21</f>
        <v>Vranov nad Topľou   Tubertíny</v>
      </c>
      <c r="C23" s="132"/>
      <c r="D23" s="133"/>
      <c r="E23" s="69"/>
      <c r="F23" s="132"/>
      <c r="G23" s="133"/>
      <c r="H23" s="69"/>
      <c r="I23" s="132"/>
      <c r="J23" s="133"/>
      <c r="K23" s="69"/>
      <c r="L23" s="132"/>
      <c r="M23" s="133"/>
      <c r="N23" s="69"/>
      <c r="O23" s="152">
        <f>SUM(E24+H24+K24+N24)</f>
        <v>0</v>
      </c>
      <c r="P23" s="154">
        <f>SUM(D24+G24+J24+M24)</f>
        <v>0</v>
      </c>
      <c r="Q23" s="150">
        <f>AD15</f>
        <v>1</v>
      </c>
      <c r="T23" s="164">
        <f>O23+'12 družstiev Pretek č. 1'!O23+'12 družstiev Pretek č. 2'!O23+'12 družstiev Pretek č. 3'!O23</f>
        <v>52</v>
      </c>
      <c r="U23" s="154">
        <f>P23+'12 družstiev Pretek č. 1'!P23+'12 družstiev Pretek č. 2'!P23+'12 družstiev Pretek č. 3'!P23</f>
        <v>44880</v>
      </c>
      <c r="V23" s="150">
        <f>AZ15</f>
        <v>7</v>
      </c>
      <c r="AF23" s="10"/>
    </row>
    <row r="24" spans="1:52" ht="19.5" customHeight="1" thickBot="1" x14ac:dyDescent="0.25">
      <c r="A24" s="141"/>
      <c r="B24" s="207"/>
      <c r="C24" s="27"/>
      <c r="D24" s="28"/>
      <c r="E24" s="32">
        <f>IF(ISBLANK(D24),0,IF(ISBLANK(C23),0,IF(E23 = "D",MAX($A$5:$A$28) + 1,AH15)))</f>
        <v>0</v>
      </c>
      <c r="F24" s="27"/>
      <c r="G24" s="28"/>
      <c r="H24" s="32">
        <f>IF(ISBLANK(G24),0,IF(ISBLANK(F23),0,IF(H23 = "D",MAX($A$5:$A$28) + 1,AL15)))</f>
        <v>0</v>
      </c>
      <c r="I24" s="27"/>
      <c r="J24" s="28"/>
      <c r="K24" s="32">
        <f>IF(ISBLANK(J24),0,IF(ISBLANK(I23),0,IF(K23 = "D",MAX($A$5:$A$28) + 1,AP15)))</f>
        <v>0</v>
      </c>
      <c r="L24" s="27"/>
      <c r="M24" s="28"/>
      <c r="N24" s="32">
        <f>IF(ISBLANK(M24),0,IF(ISBLANK(L23),0,IF(N23 = "D",MAX($A$5:$A$28) + 1,AT15)))</f>
        <v>0</v>
      </c>
      <c r="O24" s="153"/>
      <c r="P24" s="155"/>
      <c r="Q24" s="151"/>
      <c r="T24" s="165"/>
      <c r="U24" s="155"/>
      <c r="V24" s="151"/>
      <c r="AF24" s="10"/>
    </row>
    <row r="25" spans="1:52" ht="19.5" customHeight="1" x14ac:dyDescent="0.2">
      <c r="A25" s="139">
        <v>11</v>
      </c>
      <c r="B25" s="206" t="str">
        <f>'Zoznam tímov a pretekárov'!A23</f>
        <v>Zvolen A</v>
      </c>
      <c r="C25" s="132"/>
      <c r="D25" s="133"/>
      <c r="E25" s="69"/>
      <c r="F25" s="132"/>
      <c r="G25" s="133"/>
      <c r="H25" s="69"/>
      <c r="I25" s="132"/>
      <c r="J25" s="133"/>
      <c r="K25" s="69"/>
      <c r="L25" s="132"/>
      <c r="M25" s="133"/>
      <c r="N25" s="69"/>
      <c r="O25" s="152">
        <f>SUM(E26+H26+K26+N26)</f>
        <v>0</v>
      </c>
      <c r="P25" s="154">
        <f>SUM(D26+G26+J26+M26)</f>
        <v>0</v>
      </c>
      <c r="Q25" s="150">
        <f>AD16</f>
        <v>1</v>
      </c>
      <c r="T25" s="164">
        <f>O25+'12 družstiev Pretek č. 1'!O25+'12 družstiev Pretek č. 2'!O25+'12 družstiev Pretek č. 3'!O25</f>
        <v>68</v>
      </c>
      <c r="U25" s="154">
        <f>P25+'12 družstiev Pretek č. 1'!P25+'12 družstiev Pretek č. 2'!P25+'12 družstiev Pretek č. 3'!P25</f>
        <v>28160</v>
      </c>
      <c r="V25" s="150">
        <f>AZ16</f>
        <v>10</v>
      </c>
      <c r="AF25" s="10"/>
    </row>
    <row r="26" spans="1:52" ht="19.5" customHeight="1" thickBot="1" x14ac:dyDescent="0.25">
      <c r="A26" s="140"/>
      <c r="B26" s="207"/>
      <c r="C26" s="27"/>
      <c r="D26" s="28"/>
      <c r="E26" s="32">
        <f>IF(ISBLANK(D26),0,IF(ISBLANK(C25),0,IF(E25 = "D",MAX($A$5:$A$28) + 1,AH16)))</f>
        <v>0</v>
      </c>
      <c r="F26" s="27"/>
      <c r="G26" s="28"/>
      <c r="H26" s="32">
        <f>IF(ISBLANK(G26),0,IF(ISBLANK(F25),0,IF(H25 = "D",MAX($A$5:$A$28) + 1,AL16)))</f>
        <v>0</v>
      </c>
      <c r="I26" s="27"/>
      <c r="J26" s="28"/>
      <c r="K26" s="32">
        <f>IF(ISBLANK(J26),0,IF(ISBLANK(I25),0,IF(K25 = "D",MAX($A$5:$A$28) + 1,AP16)))</f>
        <v>0</v>
      </c>
      <c r="L26" s="27"/>
      <c r="M26" s="28"/>
      <c r="N26" s="32">
        <f>IF(ISBLANK(M26),0,IF(ISBLANK(L25),0,IF(N25 = "D",MAX($A$5:$A$28) + 1,AT16)))</f>
        <v>0</v>
      </c>
      <c r="O26" s="153"/>
      <c r="P26" s="155"/>
      <c r="Q26" s="151"/>
      <c r="T26" s="165"/>
      <c r="U26" s="155"/>
      <c r="V26" s="151"/>
      <c r="AF26" s="10"/>
    </row>
    <row r="27" spans="1:52" ht="19.5" customHeight="1" x14ac:dyDescent="0.2">
      <c r="A27" s="139">
        <v>12</v>
      </c>
      <c r="B27" s="206" t="str">
        <f>'Zoznam tímov a pretekárov'!A25</f>
        <v>Žiar nad Hronom           Tubertíny</v>
      </c>
      <c r="C27" s="132"/>
      <c r="D27" s="133"/>
      <c r="E27" s="69"/>
      <c r="F27" s="132"/>
      <c r="G27" s="133"/>
      <c r="H27" s="69"/>
      <c r="I27" s="132"/>
      <c r="J27" s="133"/>
      <c r="K27" s="69"/>
      <c r="L27" s="132"/>
      <c r="M27" s="133"/>
      <c r="N27" s="69"/>
      <c r="O27" s="152">
        <f>SUM(E28+H28+K28+N28)</f>
        <v>0</v>
      </c>
      <c r="P27" s="154">
        <f>SUM(D28+G28+J28+M28)</f>
        <v>0</v>
      </c>
      <c r="Q27" s="150">
        <f>AD17</f>
        <v>1</v>
      </c>
      <c r="T27" s="164">
        <f>O27+'12 družstiev Pretek č. 1'!O27+'12 družstiev Pretek č. 2'!O27+'12 družstiev Pretek č. 3'!O27</f>
        <v>51</v>
      </c>
      <c r="U27" s="154">
        <f>P27+'12 družstiev Pretek č. 1'!P27+'12 družstiev Pretek č. 2'!P27+'12 družstiev Pretek č. 3'!P27</f>
        <v>49040</v>
      </c>
      <c r="V27" s="150">
        <f>AZ17</f>
        <v>6</v>
      </c>
      <c r="AF27" s="10"/>
    </row>
    <row r="28" spans="1:52" ht="19.5" customHeight="1" thickBot="1" x14ac:dyDescent="0.25">
      <c r="A28" s="140"/>
      <c r="B28" s="207"/>
      <c r="C28" s="27"/>
      <c r="D28" s="28"/>
      <c r="E28" s="32">
        <f>IF(ISBLANK(D28),0,IF(ISBLANK(C27),0,IF(E27 = "D",MAX($A$5:$A$28) + 1,AH17)))</f>
        <v>0</v>
      </c>
      <c r="F28" s="27"/>
      <c r="G28" s="28"/>
      <c r="H28" s="32">
        <f>IF(ISBLANK(G28),0,IF(ISBLANK(F27),0,IF(H27 = "D",MAX($A$5:$A$28) + 1,AL17)))</f>
        <v>0</v>
      </c>
      <c r="I28" s="27"/>
      <c r="J28" s="28"/>
      <c r="K28" s="32">
        <f>IF(ISBLANK(J28),0,IF(ISBLANK(I27),0,IF(K27 = "D",MAX($A$5:$A$28) + 1,AP17)))</f>
        <v>0</v>
      </c>
      <c r="L28" s="27"/>
      <c r="M28" s="28"/>
      <c r="N28" s="32">
        <f>IF(ISBLANK(M28),0,IF(ISBLANK(L27),0,IF(N27 = "D",MAX($A$5:$A$28) + 1,AT17)))</f>
        <v>0</v>
      </c>
      <c r="O28" s="153"/>
      <c r="P28" s="155"/>
      <c r="Q28" s="151"/>
      <c r="T28" s="165"/>
      <c r="U28" s="155"/>
      <c r="V28" s="151"/>
      <c r="AF28" s="10"/>
    </row>
    <row r="29" spans="1:52" ht="27.95" customHeight="1" x14ac:dyDescent="0.25">
      <c r="A29" s="160" t="s">
        <v>80</v>
      </c>
      <c r="B29" s="160"/>
      <c r="C29" s="160"/>
      <c r="D29" s="160"/>
      <c r="E29" s="160"/>
      <c r="F29" s="160"/>
      <c r="G29" s="160"/>
      <c r="H29" s="160"/>
      <c r="I29" s="160"/>
      <c r="J29" s="160"/>
      <c r="K29" s="160"/>
      <c r="L29" s="160"/>
      <c r="M29" s="160"/>
      <c r="N29" s="160"/>
      <c r="O29" s="160"/>
      <c r="P29" s="160"/>
      <c r="Q29" s="160"/>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B9:B10"/>
    <mergeCell ref="C9:D9"/>
    <mergeCell ref="F9:G9"/>
    <mergeCell ref="I9:J9"/>
    <mergeCell ref="L9:M9"/>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B13:B14"/>
    <mergeCell ref="C13:D13"/>
    <mergeCell ref="F13:G13"/>
    <mergeCell ref="I13:J13"/>
    <mergeCell ref="L13:M13"/>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B25:B26"/>
    <mergeCell ref="C25:D25"/>
    <mergeCell ref="F25:G25"/>
    <mergeCell ref="I25:J25"/>
    <mergeCell ref="L25:M25"/>
    <mergeCell ref="A29:Q29"/>
    <mergeCell ref="O27:O28"/>
    <mergeCell ref="P27:P28"/>
    <mergeCell ref="Q27:Q28"/>
    <mergeCell ref="T27:T28"/>
    <mergeCell ref="U27:U28"/>
    <mergeCell ref="V27:V28"/>
    <mergeCell ref="A27:A28"/>
    <mergeCell ref="B27:B28"/>
    <mergeCell ref="C27:D27"/>
    <mergeCell ref="F27:G27"/>
    <mergeCell ref="I27:J27"/>
    <mergeCell ref="L27:M27"/>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47">
    <dataValidation type="list" allowBlank="1" showInputMessage="1" showErrorMessage="1" sqref="H5">
      <formula1>$B$30:$B$33</formula1>
    </dataValidation>
    <dataValidation type="list" allowBlank="1" showInputMessage="1" showErrorMessage="1" sqref="K5">
      <formula1>$B$30:$B$33</formula1>
    </dataValidation>
    <dataValidation type="list" allowBlank="1" showInputMessage="1" showErrorMessage="1" sqref="N5">
      <formula1>$B$30:$B$33</formula1>
    </dataValidation>
    <dataValidation type="list" allowBlank="1" showInputMessage="1" showErrorMessage="1" sqref="K7">
      <formula1>$B$30:$B$33</formula1>
    </dataValidation>
    <dataValidation type="list" allowBlank="1" showInputMessage="1" showErrorMessage="1" sqref="H7">
      <formula1>$B$30:$B$33</formula1>
    </dataValidation>
    <dataValidation type="list" allowBlank="1" showInputMessage="1" showErrorMessage="1" sqref="E7">
      <formula1>$B$30:$B$33</formula1>
    </dataValidation>
    <dataValidation type="list" allowBlank="1" showInputMessage="1" showErrorMessage="1" sqref="H9">
      <formula1>$B$30:$B$33</formula1>
    </dataValidation>
    <dataValidation type="list" allowBlank="1" showInputMessage="1" showErrorMessage="1" sqref="E9">
      <formula1>$B$30:$B$33</formula1>
    </dataValidation>
    <dataValidation type="list" allowBlank="1" showInputMessage="1" showErrorMessage="1" sqref="E11">
      <formula1>$B$30:$B$33</formula1>
    </dataValidation>
    <dataValidation type="list" allowBlank="1" showInputMessage="1" showErrorMessage="1" sqref="H11">
      <formula1>$B$30:$B$33</formula1>
    </dataValidation>
    <dataValidation type="list" allowBlank="1" showInputMessage="1" showErrorMessage="1" sqref="K9">
      <formula1>$B$30:$B$33</formula1>
    </dataValidation>
    <dataValidation type="list" allowBlank="1" showInputMessage="1" showErrorMessage="1" sqref="K11">
      <formula1>$B$30:$B$33</formula1>
    </dataValidation>
    <dataValidation type="list" allowBlank="1" showInputMessage="1" showErrorMessage="1" sqref="H13">
      <formula1>$B$30:$B$33</formula1>
    </dataValidation>
    <dataValidation type="list" allowBlank="1" showInputMessage="1" showErrorMessage="1" sqref="E13">
      <formula1>$B$30:$B$33</formula1>
    </dataValidation>
    <dataValidation type="list" allowBlank="1" showInputMessage="1" showErrorMessage="1" sqref="H15">
      <formula1>$B$30:$B$33</formula1>
    </dataValidation>
    <dataValidation type="list" allowBlank="1" showInputMessage="1" showErrorMessage="1" sqref="E15">
      <formula1>$B$30:$B$33</formula1>
    </dataValidation>
    <dataValidation type="list" allowBlank="1" showInputMessage="1" showErrorMessage="1" sqref="E17">
      <formula1>$B$30:$B$33</formula1>
    </dataValidation>
    <dataValidation type="list" allowBlank="1" showInputMessage="1" showErrorMessage="1" sqref="H17">
      <formula1>$B$30:$B$33</formula1>
    </dataValidation>
    <dataValidation type="list" allowBlank="1" showInputMessage="1" showErrorMessage="1" sqref="K13">
      <formula1>$B$30:$B$33</formula1>
    </dataValidation>
    <dataValidation type="list" allowBlank="1" showInputMessage="1" showErrorMessage="1" sqref="K15">
      <formula1>$B$30:$B$33</formula1>
    </dataValidation>
    <dataValidation type="list" allowBlank="1" showInputMessage="1" showErrorMessage="1" sqref="H19">
      <formula1>$B$30:$B$33</formula1>
    </dataValidation>
    <dataValidation type="list" allowBlank="1" showInputMessage="1" showErrorMessage="1" sqref="E19">
      <formula1>$B$30:$B$33</formula1>
    </dataValidation>
    <dataValidation type="list" allowBlank="1" showInputMessage="1" showErrorMessage="1" sqref="E21">
      <formula1>$B$30:$B$33</formula1>
    </dataValidation>
    <dataValidation type="list" allowBlank="1" showInputMessage="1" showErrorMessage="1" sqref="H21">
      <formula1>$B$30:$B$33</formula1>
    </dataValidation>
    <dataValidation type="list" allowBlank="1" showInputMessage="1" showErrorMessage="1" sqref="E23">
      <formula1>$B$30:$B$33</formula1>
    </dataValidation>
    <dataValidation type="list" allowBlank="1" showInputMessage="1" showErrorMessage="1" sqref="H23">
      <formula1>$B$30:$B$33</formula1>
    </dataValidation>
    <dataValidation type="list" allowBlank="1" showInputMessage="1" showErrorMessage="1" sqref="K17">
      <formula1>$B$30:$B$33</formula1>
    </dataValidation>
    <dataValidation type="list" allowBlank="1" showInputMessage="1" showErrorMessage="1" sqref="K19">
      <formula1>$B$30:$B$33</formula1>
    </dataValidation>
    <dataValidation type="list" allowBlank="1" showInputMessage="1" showErrorMessage="1" sqref="H25">
      <formula1>$B$30:$B$33</formula1>
    </dataValidation>
    <dataValidation type="list" allowBlank="1" showInputMessage="1" showErrorMessage="1" sqref="E25">
      <formula1>$B$30:$B$33</formula1>
    </dataValidation>
    <dataValidation type="list" allowBlank="1" showInputMessage="1" showErrorMessage="1" sqref="K21">
      <formula1>$B$30:$B$33</formula1>
    </dataValidation>
    <dataValidation type="list" allowBlank="1" showInputMessage="1" showErrorMessage="1" sqref="K23">
      <formula1>$B$30:$B$33</formula1>
    </dataValidation>
    <dataValidation type="list" allowBlank="1" showInputMessage="1" showErrorMessage="1" sqref="E27">
      <formula1>$B$30:$B$33</formula1>
    </dataValidation>
    <dataValidation type="list" allowBlank="1" showInputMessage="1" showErrorMessage="1" sqref="H27">
      <formula1>$B$30:$B$33</formula1>
    </dataValidation>
    <dataValidation type="list" allowBlank="1" showInputMessage="1" showErrorMessage="1" sqref="K25">
      <formula1>$B$30:$B$33</formula1>
    </dataValidation>
    <dataValidation type="list" allowBlank="1" showInputMessage="1" showErrorMessage="1" sqref="K27">
      <formula1>$B$30:$B$33</formula1>
    </dataValidation>
    <dataValidation type="list" allowBlank="1" showInputMessage="1" showErrorMessage="1" sqref="N7">
      <formula1>$B$30:$B$33</formula1>
    </dataValidation>
    <dataValidation type="list" allowBlank="1" showInputMessage="1" showErrorMessage="1" sqref="N9">
      <formula1>$B$30:$B$33</formula1>
    </dataValidation>
    <dataValidation type="list" allowBlank="1" showInputMessage="1" showErrorMessage="1" sqref="N11">
      <formula1>$B$30:$B$33</formula1>
    </dataValidation>
    <dataValidation type="list" allowBlank="1" showInputMessage="1" showErrorMessage="1" sqref="N13">
      <formula1>$B$30:$B$33</formula1>
    </dataValidation>
    <dataValidation type="list" allowBlank="1" showInputMessage="1" showErrorMessage="1" sqref="N15">
      <formula1>$B$30:$B$33</formula1>
    </dataValidation>
    <dataValidation type="list" allowBlank="1" showInputMessage="1" showErrorMessage="1" sqref="N17">
      <formula1>$B$30:$B$33</formula1>
    </dataValidation>
    <dataValidation type="list" allowBlank="1" showInputMessage="1" showErrorMessage="1" sqref="N19">
      <formula1>$B$30:$B$33</formula1>
    </dataValidation>
    <dataValidation type="list" allowBlank="1" showInputMessage="1" showErrorMessage="1" sqref="N21">
      <formula1>$B$30:$B$33</formula1>
    </dataValidation>
    <dataValidation type="list" allowBlank="1" showInputMessage="1" showErrorMessage="1" sqref="N23">
      <formula1>$B$30:$B$33</formula1>
    </dataValidation>
    <dataValidation type="list" allowBlank="1" showInputMessage="1" showErrorMessage="1" sqref="N25">
      <formula1>$B$30:$B$33</formula1>
    </dataValidation>
    <dataValidation type="list" allowBlank="1" showInputMessage="1" showErrorMessage="1" sqref="N27">
      <formula1>$B$30:$B$33</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F716940-3631-4EA7-AD03-90F07D0FAC84}">
            <xm:f>'Zoznam tímov a pretekárov'!$B$31</xm:f>
            <x14:dxf>
              <fill>
                <patternFill>
                  <bgColor rgb="FFFFFF00"/>
                </patternFill>
              </fill>
            </x14:dxf>
          </x14:cfRule>
          <x14:cfRule type="cellIs" priority="3" operator="equal" id="{E6254431-6A59-42E1-9FB5-1E9E853E5583}">
            <xm:f>'Zoznam tímov a pretekárov'!$B$30</xm:f>
            <x14:dxf>
              <fill>
                <patternFill>
                  <bgColor theme="3" tint="0.59996337778862885"/>
                </patternFill>
              </fill>
            </x14:dxf>
          </x14:cfRule>
          <x14:cfRule type="cellIs" priority="4" operator="equal" id="{85E1E67B-1FCD-4BDC-A425-BE3E70A7EA46}">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A01DF91-B715-4206-98E0-E3E21B82F0B0}">
            <xm:f>'Zoznam tímov a pretekárov'!$B$32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pretekárov'!$B$30:$B$33</xm:f>
          </x14:formula1>
          <xm:sqref>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7" enableFormatConditionsCalculation="0"/>
  <dimension ref="A1:AA26"/>
  <sheetViews>
    <sheetView showGridLines="0" topLeftCell="A7" zoomScale="85" zoomScaleNormal="85" workbookViewId="0">
      <selection activeCell="I2" sqref="I2:K2"/>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1" max="29" width="0" hidden="1" customWidth="1"/>
  </cols>
  <sheetData>
    <row r="1" spans="1:27" ht="54" customHeight="1" thickBot="1" x14ac:dyDescent="0.25">
      <c r="A1" s="177" t="s">
        <v>49</v>
      </c>
      <c r="B1" s="178"/>
      <c r="C1" s="178"/>
      <c r="D1" s="178"/>
      <c r="E1" s="178"/>
      <c r="F1" s="178"/>
      <c r="G1" s="178"/>
      <c r="H1" s="178"/>
      <c r="I1" s="178"/>
      <c r="J1" s="178"/>
      <c r="K1" s="178"/>
      <c r="L1" s="178"/>
      <c r="M1" s="178"/>
      <c r="N1" s="178"/>
      <c r="O1" s="178"/>
      <c r="P1" s="178"/>
      <c r="Q1" s="179"/>
      <c r="R1" s="5"/>
      <c r="S1" s="5"/>
    </row>
    <row r="2" spans="1:27" ht="20.100000000000001" customHeight="1" thickBot="1" x14ac:dyDescent="0.25">
      <c r="A2" s="180" t="s">
        <v>20</v>
      </c>
      <c r="B2" s="183" t="s">
        <v>18</v>
      </c>
      <c r="C2" s="186" t="s">
        <v>15</v>
      </c>
      <c r="D2" s="187"/>
      <c r="E2" s="188"/>
      <c r="F2" s="187" t="s">
        <v>16</v>
      </c>
      <c r="G2" s="187"/>
      <c r="H2" s="187"/>
      <c r="I2" s="187" t="s">
        <v>85</v>
      </c>
      <c r="J2" s="187"/>
      <c r="K2" s="187"/>
      <c r="L2" s="187" t="s">
        <v>84</v>
      </c>
      <c r="M2" s="187"/>
      <c r="N2" s="187"/>
      <c r="O2" s="186" t="s">
        <v>3</v>
      </c>
      <c r="P2" s="187"/>
      <c r="Q2" s="188"/>
      <c r="R2" s="6"/>
      <c r="S2" s="6"/>
    </row>
    <row r="3" spans="1:27" ht="12" customHeight="1" thickTop="1" x14ac:dyDescent="0.2">
      <c r="A3" s="181"/>
      <c r="B3" s="184"/>
      <c r="C3" s="189" t="s">
        <v>2</v>
      </c>
      <c r="D3" s="191" t="s">
        <v>12</v>
      </c>
      <c r="E3" s="194" t="s">
        <v>1</v>
      </c>
      <c r="F3" s="195" t="s">
        <v>2</v>
      </c>
      <c r="G3" s="191" t="s">
        <v>12</v>
      </c>
      <c r="H3" s="194" t="s">
        <v>1</v>
      </c>
      <c r="I3" s="189" t="s">
        <v>2</v>
      </c>
      <c r="J3" s="191" t="s">
        <v>12</v>
      </c>
      <c r="K3" s="194" t="s">
        <v>1</v>
      </c>
      <c r="L3" s="195" t="s">
        <v>2</v>
      </c>
      <c r="M3" s="191" t="s">
        <v>12</v>
      </c>
      <c r="N3" s="194" t="s">
        <v>1</v>
      </c>
      <c r="O3" s="203" t="s">
        <v>2</v>
      </c>
      <c r="P3" s="191" t="s">
        <v>17</v>
      </c>
      <c r="Q3" s="200" t="s">
        <v>1</v>
      </c>
      <c r="R3" s="6"/>
      <c r="S3" s="6"/>
    </row>
    <row r="4" spans="1:27" ht="18" customHeight="1" thickBot="1" x14ac:dyDescent="0.25">
      <c r="A4" s="182"/>
      <c r="B4" s="185"/>
      <c r="C4" s="193"/>
      <c r="D4" s="192"/>
      <c r="E4" s="194"/>
      <c r="F4" s="196"/>
      <c r="G4" s="192"/>
      <c r="H4" s="194"/>
      <c r="I4" s="190"/>
      <c r="J4" s="199"/>
      <c r="K4" s="202"/>
      <c r="L4" s="205"/>
      <c r="M4" s="199"/>
      <c r="N4" s="202"/>
      <c r="O4" s="204"/>
      <c r="P4" s="192"/>
      <c r="Q4" s="201"/>
      <c r="R4" s="6"/>
      <c r="S4" s="6"/>
    </row>
    <row r="5" spans="1:27" ht="35.1" customHeight="1" thickBot="1" x14ac:dyDescent="0.25">
      <c r="A5" s="2">
        <v>1</v>
      </c>
      <c r="B5" s="33" t="str">
        <f>'Zoznam tímov a pretekárov'!A3</f>
        <v>Dunajská Streda -            Mivardi team</v>
      </c>
      <c r="C5" s="34">
        <f>'12 družstiev Pretek č. 1'!O5</f>
        <v>23</v>
      </c>
      <c r="D5" s="35">
        <f>'12 družstiev Pretek č. 1'!P5</f>
        <v>22580</v>
      </c>
      <c r="E5" s="36">
        <f>'12 družstiev Pretek č. 1'!Q5</f>
        <v>3</v>
      </c>
      <c r="F5" s="34">
        <f>'12 družstiev Pretek č. 2'!O5</f>
        <v>21</v>
      </c>
      <c r="G5" s="35">
        <f>'12 družstiev Pretek č. 2'!P5</f>
        <v>26230</v>
      </c>
      <c r="H5" s="36">
        <f>'12 družstiev Pretek č. 2'!Q5</f>
        <v>3</v>
      </c>
      <c r="I5" s="34">
        <f>'12 družstiev Pretek č. 3'!O5</f>
        <v>0</v>
      </c>
      <c r="J5" s="35">
        <f>'12 družstiev Pretek č. 3'!P5</f>
        <v>0</v>
      </c>
      <c r="K5" s="36">
        <f>'12 družstiev Pretek č. 3'!Q5</f>
        <v>1</v>
      </c>
      <c r="L5" s="34">
        <f>'12 družstiev Pretek č. 4'!O5</f>
        <v>0</v>
      </c>
      <c r="M5" s="35">
        <f>'12 družstiev Pretek č. 4'!P5</f>
        <v>0</v>
      </c>
      <c r="N5" s="104">
        <f>'12 družstiev Pretek č. 4'!Q5</f>
        <v>1</v>
      </c>
      <c r="O5" s="41">
        <f t="shared" ref="O5:P16" si="0">SUM(C5+F5+I5+L5)</f>
        <v>44</v>
      </c>
      <c r="P5" s="100">
        <f t="shared" si="0"/>
        <v>48810</v>
      </c>
      <c r="Q5" s="42">
        <f>AA5</f>
        <v>3</v>
      </c>
      <c r="R5" s="3"/>
      <c r="S5" s="3"/>
      <c r="V5" s="42">
        <f>(RANK(O5,$O$5:$O$16,1))</f>
        <v>3</v>
      </c>
      <c r="W5">
        <f>RANK(P5,$P$5:$P$16,0)</f>
        <v>4</v>
      </c>
      <c r="X5">
        <f>V5+W5*0.001</f>
        <v>3.004</v>
      </c>
      <c r="AA5">
        <f>RANK(X5,$X$5:$X$16,1)</f>
        <v>3</v>
      </c>
    </row>
    <row r="6" spans="1:27" ht="35.1" customHeight="1" thickBot="1" x14ac:dyDescent="0.25">
      <c r="A6" s="7">
        <v>2</v>
      </c>
      <c r="B6" s="33" t="str">
        <f>'Zoznam tímov a pretekárov'!A5</f>
        <v>Komárno                    Bartal Mix</v>
      </c>
      <c r="C6" s="43">
        <f>'12 družstiev Pretek č. 1'!O7</f>
        <v>28</v>
      </c>
      <c r="D6" s="44">
        <f>'12 družstiev Pretek č. 1'!P7</f>
        <v>17480</v>
      </c>
      <c r="E6" s="68">
        <f>'12 družstiev Pretek č. 1'!Q7</f>
        <v>9</v>
      </c>
      <c r="F6" s="43">
        <f>'12 družstiev Pretek č. 2'!O7</f>
        <v>9</v>
      </c>
      <c r="G6" s="44">
        <f>'12 družstiev Pretek č. 2'!P7</f>
        <v>46390</v>
      </c>
      <c r="H6" s="68">
        <f>'12 družstiev Pretek č. 2'!Q7</f>
        <v>1</v>
      </c>
      <c r="I6" s="43">
        <f>'12 družstiev Pretek č. 3'!O7</f>
        <v>0</v>
      </c>
      <c r="J6" s="44">
        <f>'12 družstiev Pretek č. 3'!P7</f>
        <v>0</v>
      </c>
      <c r="K6" s="68">
        <f>'12 družstiev Pretek č. 3'!Q7</f>
        <v>1</v>
      </c>
      <c r="L6" s="43">
        <f>'12 družstiev Pretek č. 4'!O7</f>
        <v>0</v>
      </c>
      <c r="M6" s="44">
        <f>'12 družstiev Pretek č. 4'!P7</f>
        <v>0</v>
      </c>
      <c r="N6" s="105">
        <f>'12 družstiev Pretek č. 4'!Q7</f>
        <v>1</v>
      </c>
      <c r="O6" s="101">
        <f t="shared" si="0"/>
        <v>37</v>
      </c>
      <c r="P6" s="51">
        <f t="shared" si="0"/>
        <v>63870</v>
      </c>
      <c r="Q6" s="50">
        <f t="shared" ref="Q6:Q16" si="1">AA6</f>
        <v>2</v>
      </c>
      <c r="R6" s="3"/>
      <c r="S6" s="3"/>
      <c r="V6" s="42">
        <f t="shared" ref="V6:V16" si="2">(RANK(O6,$O$5:$O$16,1))</f>
        <v>2</v>
      </c>
      <c r="W6">
        <f t="shared" ref="W6:W16" si="3">RANK(P6,$P$5:$P$16,0)</f>
        <v>2</v>
      </c>
      <c r="X6">
        <f t="shared" ref="X6:X16" si="4">V6+W6*0.001</f>
        <v>2.0019999999999998</v>
      </c>
      <c r="AA6">
        <f t="shared" ref="AA6:AA16" si="5">RANK(X6,$X$5:$X$16,1)</f>
        <v>2</v>
      </c>
    </row>
    <row r="7" spans="1:27" ht="35.1" customHeight="1" thickBot="1" x14ac:dyDescent="0.25">
      <c r="A7" s="2">
        <v>3</v>
      </c>
      <c r="B7" s="33" t="str">
        <f>'Zoznam tímov a pretekárov'!A7</f>
        <v>Nové Zámky</v>
      </c>
      <c r="C7" s="43">
        <f>'12 družstiev Pretek č. 1'!O9</f>
        <v>14</v>
      </c>
      <c r="D7" s="44">
        <f>'12 družstiev Pretek č. 1'!P9</f>
        <v>26200</v>
      </c>
      <c r="E7" s="68">
        <f>'12 družstiev Pretek č. 1'!Q9</f>
        <v>2</v>
      </c>
      <c r="F7" s="43">
        <f>'12 družstiev Pretek č. 2'!O9</f>
        <v>30</v>
      </c>
      <c r="G7" s="44">
        <f>'12 družstiev Pretek č. 2'!P9</f>
        <v>21660</v>
      </c>
      <c r="H7" s="68">
        <f>'12 družstiev Pretek č. 2'!Q9</f>
        <v>7</v>
      </c>
      <c r="I7" s="43">
        <f>'12 družstiev Pretek č. 3'!O9</f>
        <v>0</v>
      </c>
      <c r="J7" s="44">
        <f>'12 družstiev Pretek č. 3'!P9</f>
        <v>0</v>
      </c>
      <c r="K7" s="68">
        <f>'12 družstiev Pretek č. 3'!Q9</f>
        <v>1</v>
      </c>
      <c r="L7" s="43">
        <f>'12 družstiev Pretek č. 4'!O9</f>
        <v>0</v>
      </c>
      <c r="M7" s="44">
        <f>'12 družstiev Pretek č. 4'!P9</f>
        <v>0</v>
      </c>
      <c r="N7" s="105">
        <f>'12 družstiev Pretek č. 4'!Q9</f>
        <v>1</v>
      </c>
      <c r="O7" s="101">
        <f t="shared" si="0"/>
        <v>44</v>
      </c>
      <c r="P7" s="51">
        <f t="shared" si="0"/>
        <v>47860</v>
      </c>
      <c r="Q7" s="50">
        <f t="shared" si="1"/>
        <v>4</v>
      </c>
      <c r="R7" s="3"/>
      <c r="S7" s="3"/>
      <c r="V7" s="42">
        <f t="shared" si="2"/>
        <v>3</v>
      </c>
      <c r="W7">
        <f t="shared" si="3"/>
        <v>5</v>
      </c>
      <c r="X7">
        <f t="shared" si="4"/>
        <v>3.0049999999999999</v>
      </c>
      <c r="AA7">
        <f t="shared" si="5"/>
        <v>4</v>
      </c>
    </row>
    <row r="8" spans="1:27" ht="35.1" customHeight="1" thickBot="1" x14ac:dyDescent="0.25">
      <c r="A8" s="7">
        <v>4</v>
      </c>
      <c r="B8" s="33" t="str">
        <f>'Zoznam tímov a pretekárov'!A9</f>
        <v>Považská Bystrica         Sensas</v>
      </c>
      <c r="C8" s="43">
        <f>'12 družstiev Pretek č. 1'!O11</f>
        <v>11</v>
      </c>
      <c r="D8" s="44">
        <f>'12 družstiev Pretek č. 1'!P11</f>
        <v>38720</v>
      </c>
      <c r="E8" s="68">
        <f>'12 družstiev Pretek č. 1'!Q11</f>
        <v>1</v>
      </c>
      <c r="F8" s="43">
        <f>'12 družstiev Pretek č. 2'!O11</f>
        <v>9</v>
      </c>
      <c r="G8" s="44">
        <f>'12 družstiev Pretek č. 2'!P11</f>
        <v>43610</v>
      </c>
      <c r="H8" s="68">
        <f>'12 družstiev Pretek č. 2'!Q11</f>
        <v>2</v>
      </c>
      <c r="I8" s="43">
        <f>'12 družstiev Pretek č. 3'!O11</f>
        <v>0</v>
      </c>
      <c r="J8" s="44">
        <f>'12 družstiev Pretek č. 3'!P11</f>
        <v>0</v>
      </c>
      <c r="K8" s="68">
        <f>'12 družstiev Pretek č. 3'!Q11</f>
        <v>1</v>
      </c>
      <c r="L8" s="43">
        <f>'12 družstiev Pretek č. 4'!O11</f>
        <v>0</v>
      </c>
      <c r="M8" s="44">
        <f>'12 družstiev Pretek č. 4'!P11</f>
        <v>0</v>
      </c>
      <c r="N8" s="105">
        <f>'12 družstiev Pretek č. 4'!Q11</f>
        <v>1</v>
      </c>
      <c r="O8" s="101">
        <f t="shared" si="0"/>
        <v>20</v>
      </c>
      <c r="P8" s="51">
        <f t="shared" si="0"/>
        <v>82330</v>
      </c>
      <c r="Q8" s="50">
        <f t="shared" si="1"/>
        <v>1</v>
      </c>
      <c r="R8" s="3"/>
      <c r="S8" s="3"/>
      <c r="V8" s="42">
        <f t="shared" si="2"/>
        <v>1</v>
      </c>
      <c r="W8">
        <f t="shared" si="3"/>
        <v>1</v>
      </c>
      <c r="X8">
        <f t="shared" si="4"/>
        <v>1.0009999999999999</v>
      </c>
      <c r="AA8">
        <f t="shared" si="5"/>
        <v>1</v>
      </c>
    </row>
    <row r="9" spans="1:27" ht="35.1" customHeight="1" thickBot="1" x14ac:dyDescent="0.25">
      <c r="A9" s="2">
        <v>5</v>
      </c>
      <c r="B9" s="33" t="str">
        <f>'Zoznam tímov a pretekárov'!A11</f>
        <v>Prešov                        Colmic</v>
      </c>
      <c r="C9" s="43">
        <f>'12 družstiev Pretek č. 1'!O13</f>
        <v>24</v>
      </c>
      <c r="D9" s="44">
        <f>'12 družstiev Pretek č. 1'!P13</f>
        <v>19350</v>
      </c>
      <c r="E9" s="68">
        <f>'12 družstiev Pretek č. 1'!Q13</f>
        <v>6</v>
      </c>
      <c r="F9" s="43">
        <f>'12 družstiev Pretek č. 2'!O13</f>
        <v>31</v>
      </c>
      <c r="G9" s="44">
        <f>'12 družstiev Pretek č. 2'!P13</f>
        <v>24250</v>
      </c>
      <c r="H9" s="68">
        <f>'12 družstiev Pretek č. 2'!Q13</f>
        <v>8</v>
      </c>
      <c r="I9" s="43">
        <f>'12 družstiev Pretek č. 3'!O13</f>
        <v>0</v>
      </c>
      <c r="J9" s="44">
        <f>'12 družstiev Pretek č. 3'!P13</f>
        <v>0</v>
      </c>
      <c r="K9" s="68">
        <f>'12 družstiev Pretek č. 3'!Q13</f>
        <v>1</v>
      </c>
      <c r="L9" s="43">
        <f>'12 družstiev Pretek č. 4'!O13</f>
        <v>0</v>
      </c>
      <c r="M9" s="44">
        <f>'12 družstiev Pretek č. 4'!P13</f>
        <v>0</v>
      </c>
      <c r="N9" s="105">
        <f>'12 družstiev Pretek č. 4'!Q13</f>
        <v>1</v>
      </c>
      <c r="O9" s="101">
        <f t="shared" si="0"/>
        <v>55</v>
      </c>
      <c r="P9" s="51">
        <f t="shared" si="0"/>
        <v>43600</v>
      </c>
      <c r="Q9" s="50">
        <f t="shared" si="1"/>
        <v>8</v>
      </c>
      <c r="R9" s="3"/>
      <c r="S9" s="3"/>
      <c r="V9" s="42">
        <f t="shared" si="2"/>
        <v>8</v>
      </c>
      <c r="W9">
        <f t="shared" si="3"/>
        <v>8</v>
      </c>
      <c r="X9">
        <f t="shared" si="4"/>
        <v>8.0079999999999991</v>
      </c>
      <c r="AA9">
        <f t="shared" si="5"/>
        <v>8</v>
      </c>
    </row>
    <row r="10" spans="1:27" ht="35.1" customHeight="1" thickBot="1" x14ac:dyDescent="0.25">
      <c r="A10" s="7">
        <v>6</v>
      </c>
      <c r="B10" s="33" t="str">
        <f>'Zoznam tímov a pretekárov'!A13</f>
        <v>Šaľa                            Maver</v>
      </c>
      <c r="C10" s="43">
        <f>'12 družstiev Pretek č. 1'!O15</f>
        <v>39</v>
      </c>
      <c r="D10" s="44">
        <f>'12 družstiev Pretek č. 1'!P15</f>
        <v>11550</v>
      </c>
      <c r="E10" s="68">
        <f>'12 družstiev Pretek č. 1'!Q15</f>
        <v>11</v>
      </c>
      <c r="F10" s="43">
        <f>'12 družstiev Pretek č. 2'!O15</f>
        <v>32</v>
      </c>
      <c r="G10" s="44">
        <f>'12 družstiev Pretek č. 2'!P15</f>
        <v>19150</v>
      </c>
      <c r="H10" s="68">
        <f>'12 družstiev Pretek č. 2'!Q15</f>
        <v>9</v>
      </c>
      <c r="I10" s="43">
        <f>'12 družstiev Pretek č. 3'!O15</f>
        <v>0</v>
      </c>
      <c r="J10" s="44">
        <f>'12 družstiev Pretek č. 3'!P15</f>
        <v>0</v>
      </c>
      <c r="K10" s="68">
        <f>'12 družstiev Pretek č. 3'!Q15</f>
        <v>1</v>
      </c>
      <c r="L10" s="43">
        <f>'12 družstiev Pretek č. 4'!O15</f>
        <v>0</v>
      </c>
      <c r="M10" s="44">
        <f>'12 družstiev Pretek č. 4'!P15</f>
        <v>0</v>
      </c>
      <c r="N10" s="105">
        <f>'12 družstiev Pretek č. 4'!Q15</f>
        <v>1</v>
      </c>
      <c r="O10" s="101">
        <f t="shared" si="0"/>
        <v>71</v>
      </c>
      <c r="P10" s="51">
        <f t="shared" si="0"/>
        <v>30700</v>
      </c>
      <c r="Q10" s="50">
        <f t="shared" si="1"/>
        <v>11</v>
      </c>
      <c r="R10" s="3"/>
      <c r="S10" s="3"/>
      <c r="V10" s="42">
        <f t="shared" si="2"/>
        <v>11</v>
      </c>
      <c r="W10">
        <f t="shared" si="3"/>
        <v>10</v>
      </c>
      <c r="X10">
        <f t="shared" si="4"/>
        <v>11.01</v>
      </c>
      <c r="AA10">
        <f t="shared" si="5"/>
        <v>11</v>
      </c>
    </row>
    <row r="11" spans="1:27" ht="35.1" customHeight="1" thickBot="1" x14ac:dyDescent="0.25">
      <c r="A11" s="2">
        <v>7</v>
      </c>
      <c r="B11" s="33" t="str">
        <f>'Zoznam tímov a pretekárov'!A15</f>
        <v>Trnava  A                           Mivardi</v>
      </c>
      <c r="C11" s="43">
        <f>'12 družstiev Pretek č. 1'!O17</f>
        <v>26</v>
      </c>
      <c r="D11" s="44">
        <f>'12 družstiev Pretek č. 1'!P17</f>
        <v>18550</v>
      </c>
      <c r="E11" s="68">
        <f>'12 družstiev Pretek č. 1'!Q17</f>
        <v>8</v>
      </c>
      <c r="F11" s="43">
        <f>'12 družstiev Pretek č. 2'!O17</f>
        <v>34</v>
      </c>
      <c r="G11" s="44">
        <f>'12 družstiev Pretek č. 2'!P17</f>
        <v>19190</v>
      </c>
      <c r="H11" s="68">
        <f>'12 družstiev Pretek č. 2'!Q17</f>
        <v>11</v>
      </c>
      <c r="I11" s="43">
        <f>'12 družstiev Pretek č. 3'!O17</f>
        <v>0</v>
      </c>
      <c r="J11" s="44">
        <f>'12 družstiev Pretek č. 3'!P17</f>
        <v>0</v>
      </c>
      <c r="K11" s="68">
        <f>'12 družstiev Pretek č. 3'!Q17</f>
        <v>1</v>
      </c>
      <c r="L11" s="43">
        <f>'12 družstiev Pretek č. 4'!O17</f>
        <v>0</v>
      </c>
      <c r="M11" s="44">
        <f>'12 družstiev Pretek č. 4'!P17</f>
        <v>0</v>
      </c>
      <c r="N11" s="105">
        <f>'12 družstiev Pretek č. 4'!Q17</f>
        <v>1</v>
      </c>
      <c r="O11" s="101">
        <f t="shared" si="0"/>
        <v>60</v>
      </c>
      <c r="P11" s="51">
        <f t="shared" si="0"/>
        <v>37740</v>
      </c>
      <c r="Q11" s="50">
        <f t="shared" si="1"/>
        <v>9</v>
      </c>
      <c r="R11" s="3"/>
      <c r="S11" s="3"/>
      <c r="V11" s="42">
        <f t="shared" si="2"/>
        <v>9</v>
      </c>
      <c r="W11">
        <f t="shared" si="3"/>
        <v>9</v>
      </c>
      <c r="X11">
        <f t="shared" si="4"/>
        <v>9.0090000000000003</v>
      </c>
      <c r="AA11">
        <f t="shared" si="5"/>
        <v>9</v>
      </c>
    </row>
    <row r="12" spans="1:27" ht="35.1" customHeight="1" thickBot="1" x14ac:dyDescent="0.25">
      <c r="A12" s="7">
        <v>8</v>
      </c>
      <c r="B12" s="33" t="str">
        <f>'Zoznam tímov a pretekárov'!A17</f>
        <v>Turčianske Teplice</v>
      </c>
      <c r="C12" s="43">
        <f>'12 družstiev Pretek č. 1'!O19</f>
        <v>23</v>
      </c>
      <c r="D12" s="44">
        <f>'12 družstiev Pretek č. 1'!P19</f>
        <v>19320</v>
      </c>
      <c r="E12" s="68">
        <f>'12 družstiev Pretek č. 1'!Q19</f>
        <v>4</v>
      </c>
      <c r="F12" s="43">
        <f>'12 družstiev Pretek č. 2'!O19</f>
        <v>25</v>
      </c>
      <c r="G12" s="44">
        <f>'12 družstiev Pretek č. 2'!P19</f>
        <v>28070</v>
      </c>
      <c r="H12" s="68">
        <f>'12 družstiev Pretek č. 2'!Q19</f>
        <v>4</v>
      </c>
      <c r="I12" s="43">
        <f>'12 družstiev Pretek č. 3'!O19</f>
        <v>0</v>
      </c>
      <c r="J12" s="44">
        <f>'12 družstiev Pretek č. 3'!P19</f>
        <v>0</v>
      </c>
      <c r="K12" s="68">
        <f>'12 družstiev Pretek č. 3'!Q19</f>
        <v>1</v>
      </c>
      <c r="L12" s="43">
        <f>'12 družstiev Pretek č. 4'!O19</f>
        <v>0</v>
      </c>
      <c r="M12" s="44">
        <f>'12 družstiev Pretek č. 4'!P19</f>
        <v>0</v>
      </c>
      <c r="N12" s="105">
        <f>'12 družstiev Pretek č. 4'!Q19</f>
        <v>1</v>
      </c>
      <c r="O12" s="101">
        <f t="shared" si="0"/>
        <v>48</v>
      </c>
      <c r="P12" s="51">
        <f t="shared" si="0"/>
        <v>47390</v>
      </c>
      <c r="Q12" s="50">
        <f t="shared" si="1"/>
        <v>5</v>
      </c>
      <c r="R12" s="3"/>
      <c r="S12" s="3"/>
      <c r="V12" s="42">
        <f t="shared" si="2"/>
        <v>5</v>
      </c>
      <c r="W12">
        <f t="shared" si="3"/>
        <v>6</v>
      </c>
      <c r="X12">
        <f t="shared" si="4"/>
        <v>5.0060000000000002</v>
      </c>
      <c r="AA12">
        <f t="shared" si="5"/>
        <v>5</v>
      </c>
    </row>
    <row r="13" spans="1:27" ht="35.1" customHeight="1" thickBot="1" x14ac:dyDescent="0.25">
      <c r="A13" s="2">
        <v>9</v>
      </c>
      <c r="B13" s="33" t="str">
        <f>'Zoznam tímov a pretekárov'!A19</f>
        <v>Veľké Kapušany         Maros Mix Tubertíny</v>
      </c>
      <c r="C13" s="43">
        <f>'12 družstiev Pretek č. 1'!O21</f>
        <v>41</v>
      </c>
      <c r="D13" s="44">
        <f>'12 družstiev Pretek č. 1'!P21</f>
        <v>10450</v>
      </c>
      <c r="E13" s="68">
        <f>'12 družstiev Pretek č. 1'!Q21</f>
        <v>12</v>
      </c>
      <c r="F13" s="43">
        <f>'12 družstiev Pretek č. 2'!O21</f>
        <v>34</v>
      </c>
      <c r="G13" s="44">
        <f>'12 družstiev Pretek č. 2'!P21</f>
        <v>18760</v>
      </c>
      <c r="H13" s="68">
        <f>'12 družstiev Pretek č. 2'!Q21</f>
        <v>12</v>
      </c>
      <c r="I13" s="43">
        <f>'12 družstiev Pretek č. 3'!O21</f>
        <v>0</v>
      </c>
      <c r="J13" s="44">
        <f>'12 družstiev Pretek č. 3'!P21</f>
        <v>0</v>
      </c>
      <c r="K13" s="68">
        <f>'12 družstiev Pretek č. 3'!Q21</f>
        <v>1</v>
      </c>
      <c r="L13" s="43">
        <f>'12 družstiev Pretek č. 4'!O21</f>
        <v>0</v>
      </c>
      <c r="M13" s="44">
        <f>'12 družstiev Pretek č. 4'!P21</f>
        <v>0</v>
      </c>
      <c r="N13" s="105">
        <f>'12 družstiev Pretek č. 4'!Q21</f>
        <v>1</v>
      </c>
      <c r="O13" s="101">
        <f t="shared" si="0"/>
        <v>75</v>
      </c>
      <c r="P13" s="51">
        <f t="shared" si="0"/>
        <v>29210</v>
      </c>
      <c r="Q13" s="50">
        <f t="shared" si="1"/>
        <v>12</v>
      </c>
      <c r="R13" s="3"/>
      <c r="S13" s="3"/>
      <c r="V13" s="42">
        <f t="shared" si="2"/>
        <v>12</v>
      </c>
      <c r="W13">
        <f t="shared" si="3"/>
        <v>11</v>
      </c>
      <c r="X13">
        <f t="shared" si="4"/>
        <v>12.010999999999999</v>
      </c>
      <c r="AA13">
        <f t="shared" si="5"/>
        <v>12</v>
      </c>
    </row>
    <row r="14" spans="1:27" ht="35.1" customHeight="1" thickBot="1" x14ac:dyDescent="0.25">
      <c r="A14" s="7">
        <v>10</v>
      </c>
      <c r="B14" s="33" t="str">
        <f>'Zoznam tímov a pretekárov'!A21</f>
        <v>Vranov nad Topľou   Tubertíny</v>
      </c>
      <c r="C14" s="43">
        <f>'12 družstiev Pretek č. 1'!O23</f>
        <v>25</v>
      </c>
      <c r="D14" s="44">
        <f>'12 družstiev Pretek č. 1'!P23</f>
        <v>19530</v>
      </c>
      <c r="E14" s="68">
        <f>'12 družstiev Pretek č. 1'!Q23</f>
        <v>7</v>
      </c>
      <c r="F14" s="43">
        <f>'12 družstiev Pretek č. 2'!O23</f>
        <v>27</v>
      </c>
      <c r="G14" s="44">
        <f>'12 družstiev Pretek č. 2'!P23</f>
        <v>25350</v>
      </c>
      <c r="H14" s="68">
        <f>'12 družstiev Pretek č. 2'!Q23</f>
        <v>6</v>
      </c>
      <c r="I14" s="43">
        <f>'12 družstiev Pretek č. 3'!O23</f>
        <v>0</v>
      </c>
      <c r="J14" s="44">
        <f>'12 družstiev Pretek č. 3'!P23</f>
        <v>0</v>
      </c>
      <c r="K14" s="68">
        <f>'12 družstiev Pretek č. 3'!Q23</f>
        <v>1</v>
      </c>
      <c r="L14" s="43">
        <f>'12 družstiev Pretek č. 4'!O23</f>
        <v>0</v>
      </c>
      <c r="M14" s="44">
        <f>'12 družstiev Pretek č. 4'!P23</f>
        <v>0</v>
      </c>
      <c r="N14" s="105">
        <f>'12 družstiev Pretek č. 4'!Q23</f>
        <v>1</v>
      </c>
      <c r="O14" s="101">
        <f t="shared" si="0"/>
        <v>52</v>
      </c>
      <c r="P14" s="51">
        <f t="shared" si="0"/>
        <v>44880</v>
      </c>
      <c r="Q14" s="50">
        <f t="shared" si="1"/>
        <v>7</v>
      </c>
      <c r="R14" s="3"/>
      <c r="S14" s="3"/>
      <c r="V14" s="42">
        <f t="shared" si="2"/>
        <v>7</v>
      </c>
      <c r="W14">
        <f t="shared" si="3"/>
        <v>7</v>
      </c>
      <c r="X14">
        <f t="shared" si="4"/>
        <v>7.0069999999999997</v>
      </c>
      <c r="AA14">
        <f t="shared" si="5"/>
        <v>7</v>
      </c>
    </row>
    <row r="15" spans="1:27" ht="35.1" customHeight="1" thickBot="1" x14ac:dyDescent="0.25">
      <c r="A15" s="7">
        <v>11</v>
      </c>
      <c r="B15" s="33" t="str">
        <f>'Zoznam tímov a pretekárov'!A23</f>
        <v>Zvolen A</v>
      </c>
      <c r="C15" s="43">
        <f>'12 družstiev Pretek č. 1'!O25</f>
        <v>35</v>
      </c>
      <c r="D15" s="44">
        <f>'12 družstiev Pretek č. 1'!P25</f>
        <v>12600</v>
      </c>
      <c r="E15" s="68">
        <f>'12 družstiev Pretek č. 1'!Q25</f>
        <v>10</v>
      </c>
      <c r="F15" s="43">
        <f>'12 družstiev Pretek č. 2'!O25</f>
        <v>33</v>
      </c>
      <c r="G15" s="44">
        <f>'12 družstiev Pretek č. 2'!P25</f>
        <v>15560</v>
      </c>
      <c r="H15" s="68">
        <f>'12 družstiev Pretek č. 2'!Q25</f>
        <v>10</v>
      </c>
      <c r="I15" s="43">
        <f>'12 družstiev Pretek č. 3'!O25</f>
        <v>0</v>
      </c>
      <c r="J15" s="44">
        <f>'12 družstiev Pretek č. 3'!P25</f>
        <v>0</v>
      </c>
      <c r="K15" s="68">
        <f>'12 družstiev Pretek č. 3'!Q25</f>
        <v>1</v>
      </c>
      <c r="L15" s="43">
        <f>'12 družstiev Pretek č. 4'!O25</f>
        <v>0</v>
      </c>
      <c r="M15" s="44">
        <f>'12 družstiev Pretek č. 4'!P25</f>
        <v>0</v>
      </c>
      <c r="N15" s="105">
        <f>'12 družstiev Pretek č. 4'!Q25</f>
        <v>1</v>
      </c>
      <c r="O15" s="101">
        <f t="shared" si="0"/>
        <v>68</v>
      </c>
      <c r="P15" s="51">
        <f t="shared" si="0"/>
        <v>28160</v>
      </c>
      <c r="Q15" s="50">
        <f t="shared" si="1"/>
        <v>10</v>
      </c>
      <c r="R15" s="3"/>
      <c r="S15" s="3"/>
      <c r="V15" s="42">
        <f t="shared" si="2"/>
        <v>10</v>
      </c>
      <c r="W15">
        <f t="shared" si="3"/>
        <v>12</v>
      </c>
      <c r="X15">
        <f t="shared" si="4"/>
        <v>10.012</v>
      </c>
      <c r="AA15">
        <f t="shared" si="5"/>
        <v>10</v>
      </c>
    </row>
    <row r="16" spans="1:27" ht="35.1" customHeight="1" thickBot="1" x14ac:dyDescent="0.25">
      <c r="A16" s="4">
        <v>12</v>
      </c>
      <c r="B16" s="53" t="str">
        <f>'Zoznam tímov a pretekárov'!A25</f>
        <v>Žiar nad Hronom           Tubertíny</v>
      </c>
      <c r="C16" s="65">
        <f>'12 družstiev Pretek č. 1'!O27</f>
        <v>24</v>
      </c>
      <c r="D16" s="54">
        <f>'12 družstiev Pretek č. 1'!P27</f>
        <v>19590</v>
      </c>
      <c r="E16" s="55">
        <f>'12 družstiev Pretek č. 1'!Q27</f>
        <v>5</v>
      </c>
      <c r="F16" s="65">
        <f>'12 družstiev Pretek č. 2'!O27</f>
        <v>27</v>
      </c>
      <c r="G16" s="54">
        <f>'12 družstiev Pretek č. 2'!P27</f>
        <v>29450</v>
      </c>
      <c r="H16" s="55">
        <f>'12 družstiev Pretek č. 2'!Q27</f>
        <v>5</v>
      </c>
      <c r="I16" s="65">
        <f>'12 družstiev Pretek č. 3'!O27</f>
        <v>0</v>
      </c>
      <c r="J16" s="54">
        <f>'12 družstiev Pretek č. 3'!P27</f>
        <v>0</v>
      </c>
      <c r="K16" s="55">
        <f>'12 družstiev Pretek č. 3'!Q27</f>
        <v>1</v>
      </c>
      <c r="L16" s="65">
        <f>'12 družstiev Pretek č. 4'!O27</f>
        <v>0</v>
      </c>
      <c r="M16" s="54">
        <f>'12 družstiev Pretek č. 4'!P27</f>
        <v>0</v>
      </c>
      <c r="N16" s="106">
        <f>'12 družstiev Pretek č. 4'!Q27</f>
        <v>1</v>
      </c>
      <c r="O16" s="102">
        <f t="shared" si="0"/>
        <v>51</v>
      </c>
      <c r="P16" s="103">
        <f t="shared" si="0"/>
        <v>49040</v>
      </c>
      <c r="Q16" s="60">
        <f t="shared" si="1"/>
        <v>6</v>
      </c>
      <c r="R16" s="3"/>
      <c r="S16" s="3"/>
      <c r="V16" s="42">
        <f t="shared" si="2"/>
        <v>6</v>
      </c>
      <c r="W16">
        <f t="shared" si="3"/>
        <v>3</v>
      </c>
      <c r="X16">
        <f t="shared" si="4"/>
        <v>6.0030000000000001</v>
      </c>
      <c r="AA16">
        <f t="shared" si="5"/>
        <v>6</v>
      </c>
    </row>
    <row r="17" spans="1:19" ht="27.75" customHeight="1" x14ac:dyDescent="0.25">
      <c r="A17" s="197" t="s">
        <v>81</v>
      </c>
      <c r="B17" s="198"/>
      <c r="C17" s="198"/>
      <c r="D17" s="198"/>
      <c r="E17" s="198"/>
      <c r="F17" s="198"/>
      <c r="G17" s="198"/>
      <c r="H17" s="198"/>
      <c r="I17" s="198"/>
      <c r="J17" s="198"/>
      <c r="K17" s="198"/>
      <c r="L17" s="198"/>
      <c r="M17" s="198"/>
      <c r="N17" s="198"/>
      <c r="O17" s="198"/>
      <c r="P17" s="198"/>
      <c r="Q17" s="19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V1" workbookViewId="0">
      <selection activeCell="AC1" sqref="AC1:AH1"/>
    </sheetView>
  </sheetViews>
  <sheetFormatPr defaultColWidth="8.85546875" defaultRowHeight="12.75" x14ac:dyDescent="0.2"/>
  <cols>
    <col min="1" max="1" width="8.140625" customWidth="1"/>
    <col min="2" max="2" width="27.7109375" customWidth="1"/>
    <col min="3" max="3" width="18"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16.28515625"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13.28515625"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11.28515625"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0"/>
      <c r="B1" s="210" t="s">
        <v>52</v>
      </c>
      <c r="C1" s="210"/>
      <c r="D1" s="210"/>
      <c r="E1" s="210"/>
      <c r="F1" s="210"/>
      <c r="G1" s="211"/>
      <c r="H1" s="94"/>
      <c r="J1" s="70"/>
      <c r="K1" s="210" t="s">
        <v>61</v>
      </c>
      <c r="L1" s="210"/>
      <c r="M1" s="210"/>
      <c r="N1" s="210"/>
      <c r="O1" s="210"/>
      <c r="P1" s="211"/>
      <c r="Q1" s="94"/>
      <c r="S1" s="70"/>
      <c r="T1" s="210" t="s">
        <v>63</v>
      </c>
      <c r="U1" s="210"/>
      <c r="V1" s="210"/>
      <c r="W1" s="210"/>
      <c r="X1" s="210"/>
      <c r="Y1" s="211"/>
      <c r="Z1" s="94"/>
      <c r="AB1" s="70"/>
      <c r="AC1" s="210" t="s">
        <v>62</v>
      </c>
      <c r="AD1" s="210"/>
      <c r="AE1" s="210"/>
      <c r="AF1" s="210"/>
      <c r="AG1" s="210"/>
      <c r="AH1" s="211"/>
      <c r="AI1" s="94"/>
    </row>
    <row r="2" spans="1:35" ht="44.25" customHeight="1" thickBot="1" x14ac:dyDescent="0.25">
      <c r="A2" s="71"/>
      <c r="B2" s="212" t="str">
        <f xml:space="preserve">   '12 družstiev Pretek č. 1'!$C$1</f>
        <v xml:space="preserve"> Miesto preteku:  Žilina</v>
      </c>
      <c r="C2" s="212"/>
      <c r="D2" s="212"/>
      <c r="E2" s="213" t="str">
        <f>'12 družstiev Pretek č. 1'!$J$1</f>
        <v>Dátum :  01.08.2020</v>
      </c>
      <c r="F2" s="213"/>
      <c r="G2" s="214"/>
      <c r="H2" s="95"/>
      <c r="J2" s="71"/>
      <c r="K2" s="212" t="str">
        <f xml:space="preserve">   '12 družstiev Pretek č. 1'!$C$1</f>
        <v xml:space="preserve"> Miesto preteku:  Žilina</v>
      </c>
      <c r="L2" s="212"/>
      <c r="M2" s="212"/>
      <c r="N2" s="213" t="str">
        <f>'12 družstiev Pretek č. 1'!$J$1</f>
        <v>Dátum :  01.08.2020</v>
      </c>
      <c r="O2" s="213"/>
      <c r="P2" s="214"/>
      <c r="Q2" s="95"/>
      <c r="S2" s="71"/>
      <c r="T2" s="212" t="str">
        <f xml:space="preserve">   '12 družstiev Pretek č. 1'!$C$1</f>
        <v xml:space="preserve"> Miesto preteku:  Žilina</v>
      </c>
      <c r="U2" s="212"/>
      <c r="V2" s="212"/>
      <c r="W2" s="213" t="str">
        <f>'12 družstiev Pretek č. 1'!$J$1</f>
        <v>Dátum :  01.08.2020</v>
      </c>
      <c r="X2" s="213"/>
      <c r="Y2" s="214"/>
      <c r="Z2" s="95"/>
      <c r="AB2" s="71"/>
      <c r="AC2" s="212" t="str">
        <f xml:space="preserve">   '12 družstiev Pretek č. 1'!$C$1</f>
        <v xml:space="preserve"> Miesto preteku:  Žilina</v>
      </c>
      <c r="AD2" s="212"/>
      <c r="AE2" s="212"/>
      <c r="AF2" s="213" t="str">
        <f>'12 družstiev Pretek č. 1'!$J$1</f>
        <v>Dátum :  01.08.2020</v>
      </c>
      <c r="AG2" s="213"/>
      <c r="AH2" s="214"/>
      <c r="AI2" s="95"/>
    </row>
    <row r="3" spans="1:35" ht="18.75" customHeight="1" thickBot="1" x14ac:dyDescent="0.25">
      <c r="A3" s="72" t="s">
        <v>53</v>
      </c>
      <c r="B3" s="215" t="s">
        <v>60</v>
      </c>
      <c r="C3" s="216"/>
      <c r="D3" s="74" t="s">
        <v>54</v>
      </c>
      <c r="E3" s="73" t="s">
        <v>55</v>
      </c>
      <c r="F3" s="73" t="s">
        <v>56</v>
      </c>
      <c r="G3" s="75" t="s">
        <v>57</v>
      </c>
      <c r="H3" s="96"/>
      <c r="J3" s="72" t="s">
        <v>53</v>
      </c>
      <c r="K3" s="215" t="s">
        <v>60</v>
      </c>
      <c r="L3" s="216"/>
      <c r="M3" s="74" t="s">
        <v>54</v>
      </c>
      <c r="N3" s="73" t="s">
        <v>55</v>
      </c>
      <c r="O3" s="73" t="s">
        <v>56</v>
      </c>
      <c r="P3" s="75" t="s">
        <v>57</v>
      </c>
      <c r="Q3" s="96"/>
      <c r="S3" s="72" t="s">
        <v>53</v>
      </c>
      <c r="T3" s="215" t="s">
        <v>60</v>
      </c>
      <c r="U3" s="216"/>
      <c r="V3" s="74" t="s">
        <v>54</v>
      </c>
      <c r="W3" s="73" t="s">
        <v>55</v>
      </c>
      <c r="X3" s="73" t="s">
        <v>56</v>
      </c>
      <c r="Y3" s="75" t="s">
        <v>57</v>
      </c>
      <c r="Z3" s="96"/>
      <c r="AB3" s="72" t="s">
        <v>53</v>
      </c>
      <c r="AC3" s="215" t="s">
        <v>60</v>
      </c>
      <c r="AD3" s="216"/>
      <c r="AE3" s="74" t="s">
        <v>54</v>
      </c>
      <c r="AF3" s="73" t="s">
        <v>55</v>
      </c>
      <c r="AG3" s="73" t="s">
        <v>56</v>
      </c>
      <c r="AH3" s="75" t="s">
        <v>57</v>
      </c>
      <c r="AI3" s="96"/>
    </row>
    <row r="4" spans="1:35" ht="31.5" customHeight="1" thickTop="1" x14ac:dyDescent="0.3">
      <c r="A4" s="76">
        <v>1</v>
      </c>
      <c r="B4" s="217" t="str">
        <f t="shared" ref="B4:B15" si="0">E28</f>
        <v>Ján Mikita</v>
      </c>
      <c r="C4" s="218"/>
      <c r="D4" s="92" t="str">
        <f t="shared" ref="D4:D15" si="1">F28</f>
        <v>Vranov nad Topľou   Tubertíny</v>
      </c>
      <c r="E4" s="77"/>
      <c r="F4" s="77"/>
      <c r="G4" s="78"/>
      <c r="H4" s="8"/>
      <c r="J4" s="76">
        <v>1</v>
      </c>
      <c r="K4" s="217" t="str">
        <f t="shared" ref="K4:K15" si="2">N28</f>
        <v>Rastislav Dudr st.</v>
      </c>
      <c r="L4" s="218"/>
      <c r="M4" s="92" t="str">
        <f t="shared" ref="M4:M15" si="3">O28</f>
        <v>Považská Bystrica         Sensas</v>
      </c>
      <c r="N4" s="77"/>
      <c r="O4" s="77"/>
      <c r="P4" s="78"/>
      <c r="Q4" s="8"/>
      <c r="S4" s="76">
        <v>1</v>
      </c>
      <c r="T4" s="217" t="str">
        <f t="shared" ref="T4:T15" si="4">W28</f>
        <v>Lőrinz Dénes</v>
      </c>
      <c r="U4" s="218"/>
      <c r="V4" s="92" t="str">
        <f t="shared" ref="V4:V15" si="5">X28</f>
        <v>Zvolen A</v>
      </c>
      <c r="W4" s="77"/>
      <c r="X4" s="77"/>
      <c r="Y4" s="78"/>
      <c r="Z4" s="8"/>
      <c r="AB4" s="76">
        <v>1</v>
      </c>
      <c r="AC4" s="217" t="str">
        <f t="shared" ref="AC4:AC15" si="6">AF28</f>
        <v>Radoslav Rolík</v>
      </c>
      <c r="AD4" s="218"/>
      <c r="AE4" s="92" t="str">
        <f t="shared" ref="AE4:AE15" si="7">AG28</f>
        <v>Prešov                        Colmic</v>
      </c>
      <c r="AF4" s="77"/>
      <c r="AG4" s="77"/>
      <c r="AH4" s="78"/>
      <c r="AI4" s="8"/>
    </row>
    <row r="5" spans="1:35" ht="31.5" customHeight="1" x14ac:dyDescent="0.3">
      <c r="A5" s="79">
        <v>2</v>
      </c>
      <c r="B5" s="208" t="str">
        <f t="shared" si="0"/>
        <v>Alexander Papp</v>
      </c>
      <c r="C5" s="209"/>
      <c r="D5" s="93" t="str">
        <f t="shared" si="1"/>
        <v>Šaľa                            Maver</v>
      </c>
      <c r="E5" s="80"/>
      <c r="F5" s="80"/>
      <c r="G5" s="82"/>
      <c r="H5" s="8"/>
      <c r="J5" s="79">
        <v>2</v>
      </c>
      <c r="K5" s="208" t="str">
        <f t="shared" si="2"/>
        <v>Tomáš Mindák</v>
      </c>
      <c r="L5" s="209"/>
      <c r="M5" s="93" t="str">
        <f t="shared" si="3"/>
        <v>Žiar nad Hronom           Tubertíny</v>
      </c>
      <c r="N5" s="80"/>
      <c r="O5" s="80"/>
      <c r="P5" s="82"/>
      <c r="Q5" s="8"/>
      <c r="S5" s="79">
        <v>2</v>
      </c>
      <c r="T5" s="208" t="str">
        <f t="shared" si="4"/>
        <v>András Gábor Karsai</v>
      </c>
      <c r="U5" s="209"/>
      <c r="V5" s="93" t="str">
        <f t="shared" si="5"/>
        <v>Nové Zámky</v>
      </c>
      <c r="W5" s="80"/>
      <c r="X5" s="80"/>
      <c r="Y5" s="82"/>
      <c r="Z5" s="8"/>
      <c r="AB5" s="79">
        <v>2</v>
      </c>
      <c r="AC5" s="208" t="str">
        <f t="shared" si="6"/>
        <v>Milan Kabát</v>
      </c>
      <c r="AD5" s="209"/>
      <c r="AE5" s="93" t="str">
        <f t="shared" si="7"/>
        <v>Komárno                    Bartal Mix</v>
      </c>
      <c r="AF5" s="80"/>
      <c r="AG5" s="80"/>
      <c r="AH5" s="82"/>
      <c r="AI5" s="8"/>
    </row>
    <row r="6" spans="1:35" ht="31.5" customHeight="1" x14ac:dyDescent="0.3">
      <c r="A6" s="79">
        <v>3</v>
      </c>
      <c r="B6" s="208" t="str">
        <f t="shared" si="0"/>
        <v>Michal Petruš</v>
      </c>
      <c r="C6" s="209"/>
      <c r="D6" s="93" t="str">
        <f t="shared" si="1"/>
        <v>Turčianske Teplice</v>
      </c>
      <c r="E6" s="80"/>
      <c r="F6" s="80"/>
      <c r="G6" s="82"/>
      <c r="H6" s="8"/>
      <c r="J6" s="79">
        <v>3</v>
      </c>
      <c r="K6" s="208" t="str">
        <f t="shared" si="2"/>
        <v>Martin Rusnák</v>
      </c>
      <c r="L6" s="209"/>
      <c r="M6" s="93" t="str">
        <f t="shared" si="3"/>
        <v>Veľké Kapušany         Maros Mix Tubertíny</v>
      </c>
      <c r="N6" s="80"/>
      <c r="O6" s="80"/>
      <c r="P6" s="82"/>
      <c r="Q6" s="8"/>
      <c r="S6" s="79">
        <v>3</v>
      </c>
      <c r="T6" s="208" t="str">
        <f t="shared" si="4"/>
        <v>František Mészaroš</v>
      </c>
      <c r="U6" s="209"/>
      <c r="V6" s="93" t="str">
        <f t="shared" si="5"/>
        <v>Komárno                    Bartal Mix</v>
      </c>
      <c r="W6" s="80"/>
      <c r="X6" s="80"/>
      <c r="Y6" s="82"/>
      <c r="Z6" s="8"/>
      <c r="AB6" s="79">
        <v>3</v>
      </c>
      <c r="AC6" s="208" t="str">
        <f t="shared" si="6"/>
        <v>Martin Pavlík</v>
      </c>
      <c r="AD6" s="209"/>
      <c r="AE6" s="93" t="str">
        <f t="shared" si="7"/>
        <v>Turčianske Teplice</v>
      </c>
      <c r="AF6" s="80"/>
      <c r="AG6" s="80"/>
      <c r="AH6" s="82"/>
      <c r="AI6" s="8"/>
    </row>
    <row r="7" spans="1:35" ht="31.5" customHeight="1" x14ac:dyDescent="0.3">
      <c r="A7" s="79">
        <v>4</v>
      </c>
      <c r="B7" s="208" t="str">
        <f t="shared" si="0"/>
        <v>Peter Šejirman</v>
      </c>
      <c r="C7" s="209"/>
      <c r="D7" s="93" t="str">
        <f t="shared" si="1"/>
        <v>Komárno                    Bartal Mix</v>
      </c>
      <c r="E7" s="80"/>
      <c r="F7" s="80"/>
      <c r="G7" s="82"/>
      <c r="H7" s="8"/>
      <c r="J7" s="79">
        <v>4</v>
      </c>
      <c r="K7" s="208" t="str">
        <f t="shared" si="2"/>
        <v>Imrich Nagy</v>
      </c>
      <c r="L7" s="209"/>
      <c r="M7" s="93" t="str">
        <f t="shared" si="3"/>
        <v>Dunajská Streda -            Mivardi team</v>
      </c>
      <c r="N7" s="80"/>
      <c r="O7" s="80"/>
      <c r="P7" s="82"/>
      <c r="Q7" s="8"/>
      <c r="S7" s="79">
        <v>4</v>
      </c>
      <c r="T7" s="208" t="str">
        <f t="shared" si="4"/>
        <v>Lukáš Kondík</v>
      </c>
      <c r="U7" s="209"/>
      <c r="V7" s="93" t="str">
        <f t="shared" si="5"/>
        <v>Prešov                        Colmic</v>
      </c>
      <c r="W7" s="80"/>
      <c r="X7" s="80"/>
      <c r="Y7" s="82"/>
      <c r="Z7" s="8"/>
      <c r="AB7" s="79">
        <v>4</v>
      </c>
      <c r="AC7" s="208" t="str">
        <f t="shared" si="6"/>
        <v>Timotej Minárik</v>
      </c>
      <c r="AD7" s="209"/>
      <c r="AE7" s="93" t="str">
        <f t="shared" si="7"/>
        <v>Šaľa                            Maver</v>
      </c>
      <c r="AF7" s="80"/>
      <c r="AG7" s="80"/>
      <c r="AH7" s="82"/>
      <c r="AI7" s="8"/>
    </row>
    <row r="8" spans="1:35" ht="31.5" customHeight="1" x14ac:dyDescent="0.3">
      <c r="A8" s="79">
        <v>5</v>
      </c>
      <c r="B8" s="208" t="str">
        <f t="shared" si="0"/>
        <v>Ján Nagy</v>
      </c>
      <c r="C8" s="209"/>
      <c r="D8" s="93" t="str">
        <f t="shared" si="1"/>
        <v>Nové Zámky</v>
      </c>
      <c r="E8" s="80"/>
      <c r="F8" s="80"/>
      <c r="G8" s="82"/>
      <c r="H8" s="8"/>
      <c r="J8" s="79">
        <v>5</v>
      </c>
      <c r="K8" s="208" t="str">
        <f t="shared" si="2"/>
        <v>Roman Baranček</v>
      </c>
      <c r="L8" s="209"/>
      <c r="M8" s="93" t="str">
        <f t="shared" si="3"/>
        <v>Komárno                    Bartal Mix</v>
      </c>
      <c r="N8" s="80"/>
      <c r="O8" s="80"/>
      <c r="P8" s="82"/>
      <c r="Q8" s="8"/>
      <c r="S8" s="79">
        <v>5</v>
      </c>
      <c r="T8" s="208" t="str">
        <f t="shared" si="4"/>
        <v>Karol Petőcz</v>
      </c>
      <c r="U8" s="209"/>
      <c r="V8" s="93" t="str">
        <f t="shared" si="5"/>
        <v>Veľké Kapušany         Maros Mix Tubertíny</v>
      </c>
      <c r="W8" s="80"/>
      <c r="X8" s="80"/>
      <c r="Y8" s="82"/>
      <c r="Z8" s="8"/>
      <c r="AB8" s="79">
        <v>5</v>
      </c>
      <c r="AC8" s="208" t="str">
        <f t="shared" si="6"/>
        <v>Bartolomej Fleischer</v>
      </c>
      <c r="AD8" s="209"/>
      <c r="AE8" s="93" t="str">
        <f t="shared" si="7"/>
        <v>Veľké Kapušany         Maros Mix Tubertíny</v>
      </c>
      <c r="AF8" s="80"/>
      <c r="AG8" s="80"/>
      <c r="AH8" s="82"/>
      <c r="AI8" s="8"/>
    </row>
    <row r="9" spans="1:35" ht="31.5" customHeight="1" x14ac:dyDescent="0.3">
      <c r="A9" s="79">
        <v>6</v>
      </c>
      <c r="B9" s="208" t="str">
        <f t="shared" si="0"/>
        <v>Daniel Olejňák</v>
      </c>
      <c r="C9" s="209"/>
      <c r="D9" s="93" t="str">
        <f t="shared" si="1"/>
        <v>Prešov                        Colmic</v>
      </c>
      <c r="E9" s="80"/>
      <c r="F9" s="83"/>
      <c r="G9" s="82"/>
      <c r="H9" s="8"/>
      <c r="J9" s="79">
        <v>6</v>
      </c>
      <c r="K9" s="208" t="str">
        <f t="shared" si="2"/>
        <v>Zoltán Miskolczi</v>
      </c>
      <c r="L9" s="209"/>
      <c r="M9" s="93" t="str">
        <f t="shared" si="3"/>
        <v>Nové Zámky</v>
      </c>
      <c r="N9" s="80"/>
      <c r="O9" s="83"/>
      <c r="P9" s="82"/>
      <c r="Q9" s="8"/>
      <c r="S9" s="79">
        <v>6</v>
      </c>
      <c r="T9" s="208" t="str">
        <f t="shared" si="4"/>
        <v>Miloslav Finďo</v>
      </c>
      <c r="U9" s="209"/>
      <c r="V9" s="93" t="str">
        <f t="shared" si="5"/>
        <v>Žiar nad Hronom           Tubertíny</v>
      </c>
      <c r="W9" s="80"/>
      <c r="X9" s="83"/>
      <c r="Y9" s="82"/>
      <c r="Z9" s="8"/>
      <c r="AB9" s="79">
        <v>6</v>
      </c>
      <c r="AC9" s="208" t="str">
        <f t="shared" si="6"/>
        <v>Miroslav Boháč</v>
      </c>
      <c r="AD9" s="209"/>
      <c r="AE9" s="93" t="str">
        <f t="shared" si="7"/>
        <v>Vranov nad Topľou   Tubertíny</v>
      </c>
      <c r="AF9" s="80"/>
      <c r="AG9" s="83"/>
      <c r="AH9" s="82"/>
      <c r="AI9" s="8"/>
    </row>
    <row r="10" spans="1:35" ht="31.5" customHeight="1" x14ac:dyDescent="0.3">
      <c r="A10" s="79">
        <v>7</v>
      </c>
      <c r="B10" s="208" t="str">
        <f t="shared" si="0"/>
        <v>Milan Pavlovský</v>
      </c>
      <c r="C10" s="209"/>
      <c r="D10" s="93" t="str">
        <f t="shared" si="1"/>
        <v>Zvolen A</v>
      </c>
      <c r="E10" s="80"/>
      <c r="F10" s="80"/>
      <c r="G10" s="82"/>
      <c r="H10" s="8"/>
      <c r="J10" s="79">
        <v>7</v>
      </c>
      <c r="K10" s="208" t="str">
        <f t="shared" si="2"/>
        <v>Peter Rošák</v>
      </c>
      <c r="L10" s="209"/>
      <c r="M10" s="93" t="str">
        <f t="shared" si="3"/>
        <v>Vranov nad Topľou   Tubertíny</v>
      </c>
      <c r="N10" s="80"/>
      <c r="O10" s="80"/>
      <c r="P10" s="82"/>
      <c r="Q10" s="8"/>
      <c r="S10" s="79">
        <v>7</v>
      </c>
      <c r="T10" s="208" t="str">
        <f t="shared" si="4"/>
        <v>Juraj Líška</v>
      </c>
      <c r="U10" s="209"/>
      <c r="V10" s="93" t="str">
        <f t="shared" si="5"/>
        <v>Turčianske Teplice</v>
      </c>
      <c r="W10" s="80"/>
      <c r="X10" s="80"/>
      <c r="Y10" s="82"/>
      <c r="Z10" s="8"/>
      <c r="AB10" s="79">
        <v>7</v>
      </c>
      <c r="AC10" s="208" t="str">
        <f t="shared" si="6"/>
        <v>JánSámel</v>
      </c>
      <c r="AD10" s="209"/>
      <c r="AE10" s="93" t="str">
        <f t="shared" si="7"/>
        <v>Žiar nad Hronom           Tubertíny</v>
      </c>
      <c r="AF10" s="80"/>
      <c r="AG10" s="80"/>
      <c r="AH10" s="82"/>
      <c r="AI10" s="8"/>
    </row>
    <row r="11" spans="1:35" ht="31.5" customHeight="1" x14ac:dyDescent="0.3">
      <c r="A11" s="79">
        <v>8</v>
      </c>
      <c r="B11" s="208" t="str">
        <f t="shared" si="0"/>
        <v>Miroslav Santus</v>
      </c>
      <c r="C11" s="209"/>
      <c r="D11" s="93" t="str">
        <f t="shared" si="1"/>
        <v>Považská Bystrica         Sensas</v>
      </c>
      <c r="E11" s="80"/>
      <c r="F11" s="80"/>
      <c r="G11" s="82"/>
      <c r="H11" s="8"/>
      <c r="J11" s="79">
        <v>8</v>
      </c>
      <c r="K11" s="208" t="str">
        <f t="shared" si="2"/>
        <v>Gabriel Vajsábel</v>
      </c>
      <c r="L11" s="209"/>
      <c r="M11" s="93" t="str">
        <f t="shared" si="3"/>
        <v>Trnava  A                           Mivardi</v>
      </c>
      <c r="N11" s="80"/>
      <c r="O11" s="80"/>
      <c r="P11" s="82"/>
      <c r="Q11" s="8"/>
      <c r="S11" s="79">
        <v>8</v>
      </c>
      <c r="T11" s="208" t="str">
        <f t="shared" si="4"/>
        <v>Roman Foret</v>
      </c>
      <c r="U11" s="209"/>
      <c r="V11" s="93" t="str">
        <f t="shared" si="5"/>
        <v>Dunajská Streda -            Mivardi team</v>
      </c>
      <c r="W11" s="80"/>
      <c r="X11" s="80"/>
      <c r="Y11" s="82"/>
      <c r="Z11" s="8"/>
      <c r="AB11" s="79">
        <v>8</v>
      </c>
      <c r="AC11" s="208" t="str">
        <f t="shared" si="6"/>
        <v>Martin Lipka</v>
      </c>
      <c r="AD11" s="209"/>
      <c r="AE11" s="93" t="str">
        <f t="shared" si="7"/>
        <v>Trnava  A                           Mivardi</v>
      </c>
      <c r="AF11" s="80"/>
      <c r="AG11" s="80"/>
      <c r="AH11" s="82"/>
      <c r="AI11" s="8"/>
    </row>
    <row r="12" spans="1:35" ht="31.5" customHeight="1" x14ac:dyDescent="0.3">
      <c r="A12" s="79">
        <v>9</v>
      </c>
      <c r="B12" s="208" t="str">
        <f t="shared" si="0"/>
        <v>František Mónosi</v>
      </c>
      <c r="C12" s="209"/>
      <c r="D12" s="93" t="str">
        <f t="shared" si="1"/>
        <v>Dunajská Streda -            Mivardi team</v>
      </c>
      <c r="E12" s="80"/>
      <c r="F12" s="80"/>
      <c r="G12" s="82"/>
      <c r="H12" s="8"/>
      <c r="J12" s="79">
        <v>9</v>
      </c>
      <c r="K12" s="208" t="str">
        <f t="shared" si="2"/>
        <v>SlavomírMihálik</v>
      </c>
      <c r="L12" s="209"/>
      <c r="M12" s="93" t="str">
        <f t="shared" si="3"/>
        <v>Zvolen A</v>
      </c>
      <c r="N12" s="80"/>
      <c r="O12" s="80"/>
      <c r="P12" s="82"/>
      <c r="Q12" s="8"/>
      <c r="S12" s="79">
        <v>9</v>
      </c>
      <c r="T12" s="208" t="str">
        <f t="shared" si="4"/>
        <v>Peter Mišo</v>
      </c>
      <c r="U12" s="209"/>
      <c r="V12" s="93" t="str">
        <f t="shared" si="5"/>
        <v>Trnava  A                           Mivardi</v>
      </c>
      <c r="W12" s="80"/>
      <c r="X12" s="80"/>
      <c r="Y12" s="82"/>
      <c r="Z12" s="8"/>
      <c r="AB12" s="79">
        <v>9</v>
      </c>
      <c r="AC12" s="208" t="str">
        <f t="shared" si="6"/>
        <v>Igor Holeček</v>
      </c>
      <c r="AD12" s="209"/>
      <c r="AE12" s="93" t="str">
        <f t="shared" si="7"/>
        <v>Dunajská Streda -            Mivardi team</v>
      </c>
      <c r="AF12" s="80"/>
      <c r="AG12" s="80"/>
      <c r="AH12" s="82"/>
      <c r="AI12" s="8"/>
    </row>
    <row r="13" spans="1:35" ht="31.5" customHeight="1" x14ac:dyDescent="0.3">
      <c r="A13" s="79">
        <v>10</v>
      </c>
      <c r="B13" s="208" t="str">
        <f t="shared" si="0"/>
        <v>Martin Novotný</v>
      </c>
      <c r="C13" s="209"/>
      <c r="D13" s="93" t="str">
        <f t="shared" si="1"/>
        <v>Žiar nad Hronom           Tubertíny</v>
      </c>
      <c r="E13" s="80"/>
      <c r="F13" s="80"/>
      <c r="G13" s="82"/>
      <c r="H13" s="8"/>
      <c r="J13" s="79">
        <v>10</v>
      </c>
      <c r="K13" s="208" t="str">
        <f t="shared" si="2"/>
        <v>Tomáš Parvanov</v>
      </c>
      <c r="L13" s="209"/>
      <c r="M13" s="93" t="str">
        <f t="shared" si="3"/>
        <v>Turčianske Teplice</v>
      </c>
      <c r="N13" s="80"/>
      <c r="O13" s="80"/>
      <c r="P13" s="82"/>
      <c r="Q13" s="8"/>
      <c r="S13" s="79">
        <v>10</v>
      </c>
      <c r="T13" s="208" t="str">
        <f t="shared" si="4"/>
        <v>Ľuboš Krupička</v>
      </c>
      <c r="U13" s="209"/>
      <c r="V13" s="93" t="str">
        <f t="shared" si="5"/>
        <v>Považská Bystrica         Sensas</v>
      </c>
      <c r="W13" s="80"/>
      <c r="X13" s="80"/>
      <c r="Y13" s="82"/>
      <c r="Z13" s="8"/>
      <c r="AB13" s="79">
        <v>10</v>
      </c>
      <c r="AC13" s="208" t="str">
        <f t="shared" si="6"/>
        <v>Sándor Sági</v>
      </c>
      <c r="AD13" s="209"/>
      <c r="AE13" s="93" t="str">
        <f t="shared" si="7"/>
        <v>Nové Zámky</v>
      </c>
      <c r="AF13" s="80"/>
      <c r="AG13" s="80"/>
      <c r="AH13" s="82"/>
      <c r="AI13" s="8"/>
    </row>
    <row r="14" spans="1:35" ht="31.5" customHeight="1" x14ac:dyDescent="0.3">
      <c r="A14" s="79">
        <v>11</v>
      </c>
      <c r="B14" s="208" t="str">
        <f t="shared" si="0"/>
        <v>Peter Ardan</v>
      </c>
      <c r="C14" s="209"/>
      <c r="D14" s="93" t="str">
        <f t="shared" si="1"/>
        <v>Trnava  A                           Mivardi</v>
      </c>
      <c r="E14" s="80"/>
      <c r="F14" s="80"/>
      <c r="G14" s="82"/>
      <c r="H14" s="8"/>
      <c r="J14" s="79">
        <v>11</v>
      </c>
      <c r="K14" s="208" t="str">
        <f t="shared" si="2"/>
        <v>Michal Olejňák</v>
      </c>
      <c r="L14" s="209"/>
      <c r="M14" s="93" t="str">
        <f t="shared" si="3"/>
        <v>Prešov                        Colmic</v>
      </c>
      <c r="N14" s="80"/>
      <c r="O14" s="80"/>
      <c r="P14" s="82"/>
      <c r="Q14" s="8"/>
      <c r="S14" s="79">
        <v>11</v>
      </c>
      <c r="T14" s="208" t="str">
        <f t="shared" si="4"/>
        <v>Zdenko Tuška</v>
      </c>
      <c r="U14" s="209"/>
      <c r="V14" s="93" t="str">
        <f t="shared" si="5"/>
        <v>Šaľa                            Maver</v>
      </c>
      <c r="W14" s="80"/>
      <c r="X14" s="80"/>
      <c r="Y14" s="82"/>
      <c r="Z14" s="8"/>
      <c r="AB14" s="79">
        <v>11</v>
      </c>
      <c r="AC14" s="208" t="str">
        <f t="shared" si="6"/>
        <v>JánKamenský</v>
      </c>
      <c r="AD14" s="209"/>
      <c r="AE14" s="93" t="str">
        <f t="shared" si="7"/>
        <v>Zvolen A</v>
      </c>
      <c r="AF14" s="80"/>
      <c r="AG14" s="80"/>
      <c r="AH14" s="82"/>
      <c r="AI14" s="8"/>
    </row>
    <row r="15" spans="1:35" ht="31.5" customHeight="1" x14ac:dyDescent="0.3">
      <c r="A15" s="79">
        <v>12</v>
      </c>
      <c r="B15" s="208" t="str">
        <f t="shared" si="0"/>
        <v>Peter Timko</v>
      </c>
      <c r="C15" s="209"/>
      <c r="D15" s="93" t="str">
        <f t="shared" si="1"/>
        <v>Veľké Kapušany         Maros Mix Tubertíny</v>
      </c>
      <c r="E15" s="80"/>
      <c r="F15" s="80"/>
      <c r="G15" s="82"/>
      <c r="H15" s="8"/>
      <c r="J15" s="79">
        <v>12</v>
      </c>
      <c r="K15" s="208" t="str">
        <f t="shared" si="2"/>
        <v>Ivan Cibulka</v>
      </c>
      <c r="L15" s="209"/>
      <c r="M15" s="93" t="str">
        <f t="shared" si="3"/>
        <v>Šaľa                            Maver</v>
      </c>
      <c r="N15" s="80"/>
      <c r="O15" s="80"/>
      <c r="P15" s="82"/>
      <c r="Q15" s="8"/>
      <c r="S15" s="79">
        <v>12</v>
      </c>
      <c r="T15" s="208" t="str">
        <f t="shared" si="4"/>
        <v>Ján Hittmár 30.6.20</v>
      </c>
      <c r="U15" s="209"/>
      <c r="V15" s="93" t="str">
        <f t="shared" si="5"/>
        <v>Vranov nad Topľou   Tubertíny</v>
      </c>
      <c r="W15" s="80"/>
      <c r="X15" s="80"/>
      <c r="Y15" s="82"/>
      <c r="Z15" s="8"/>
      <c r="AB15" s="79">
        <v>12</v>
      </c>
      <c r="AC15" s="208" t="str">
        <f t="shared" si="6"/>
        <v>Erik Báťa</v>
      </c>
      <c r="AD15" s="209"/>
      <c r="AE15" s="93" t="str">
        <f t="shared" si="7"/>
        <v>Považská Bystrica         Sensas</v>
      </c>
      <c r="AF15" s="80"/>
      <c r="AG15" s="80"/>
      <c r="AH15" s="82"/>
      <c r="AI15" s="8"/>
    </row>
    <row r="16" spans="1:35" ht="31.5" customHeight="1" x14ac:dyDescent="0.3">
      <c r="A16" s="79">
        <v>13</v>
      </c>
      <c r="B16" s="208"/>
      <c r="C16" s="209"/>
      <c r="D16" s="81"/>
      <c r="E16" s="80"/>
      <c r="F16" s="80"/>
      <c r="G16" s="82"/>
      <c r="H16" s="8"/>
      <c r="J16" s="79">
        <v>13</v>
      </c>
      <c r="K16" s="208"/>
      <c r="L16" s="209"/>
      <c r="M16" s="81"/>
      <c r="N16" s="80"/>
      <c r="O16" s="80"/>
      <c r="P16" s="82"/>
      <c r="Q16" s="8"/>
      <c r="S16" s="79">
        <v>13</v>
      </c>
      <c r="T16" s="208"/>
      <c r="U16" s="209"/>
      <c r="V16" s="81"/>
      <c r="W16" s="80"/>
      <c r="X16" s="80"/>
      <c r="Y16" s="82"/>
      <c r="Z16" s="8"/>
      <c r="AB16" s="79">
        <v>13</v>
      </c>
      <c r="AC16" s="208"/>
      <c r="AD16" s="209"/>
      <c r="AE16" s="81"/>
      <c r="AF16" s="80"/>
      <c r="AG16" s="80"/>
      <c r="AH16" s="82"/>
      <c r="AI16" s="8"/>
    </row>
    <row r="17" spans="1:35" ht="31.5" customHeight="1" x14ac:dyDescent="0.3">
      <c r="A17" s="79">
        <v>14</v>
      </c>
      <c r="B17" s="208"/>
      <c r="C17" s="209"/>
      <c r="D17" s="85"/>
      <c r="E17" s="84"/>
      <c r="F17" s="84"/>
      <c r="G17" s="86"/>
      <c r="H17" s="8"/>
      <c r="J17" s="79">
        <v>14</v>
      </c>
      <c r="K17" s="208"/>
      <c r="L17" s="209"/>
      <c r="M17" s="85"/>
      <c r="N17" s="84"/>
      <c r="O17" s="84"/>
      <c r="P17" s="86"/>
      <c r="Q17" s="8"/>
      <c r="S17" s="79">
        <v>14</v>
      </c>
      <c r="T17" s="208"/>
      <c r="U17" s="209"/>
      <c r="V17" s="85"/>
      <c r="W17" s="84"/>
      <c r="X17" s="84"/>
      <c r="Y17" s="86"/>
      <c r="Z17" s="8"/>
      <c r="AB17" s="79">
        <v>14</v>
      </c>
      <c r="AC17" s="208"/>
      <c r="AD17" s="209"/>
      <c r="AE17" s="85"/>
      <c r="AF17" s="84"/>
      <c r="AG17" s="84"/>
      <c r="AH17" s="86"/>
      <c r="AI17" s="8"/>
    </row>
    <row r="18" spans="1:35" ht="31.5" customHeight="1" x14ac:dyDescent="0.3">
      <c r="A18" s="79">
        <v>15</v>
      </c>
      <c r="B18" s="208"/>
      <c r="C18" s="209"/>
      <c r="D18" s="81"/>
      <c r="E18" s="80"/>
      <c r="F18" s="80"/>
      <c r="G18" s="82"/>
      <c r="H18" s="8"/>
      <c r="J18" s="79">
        <v>15</v>
      </c>
      <c r="K18" s="208"/>
      <c r="L18" s="209"/>
      <c r="M18" s="81"/>
      <c r="N18" s="80"/>
      <c r="O18" s="80"/>
      <c r="P18" s="82"/>
      <c r="Q18" s="8"/>
      <c r="S18" s="79">
        <v>15</v>
      </c>
      <c r="T18" s="208"/>
      <c r="U18" s="209"/>
      <c r="V18" s="81"/>
      <c r="W18" s="80"/>
      <c r="X18" s="80"/>
      <c r="Y18" s="82"/>
      <c r="Z18" s="8"/>
      <c r="AB18" s="79">
        <v>15</v>
      </c>
      <c r="AC18" s="208"/>
      <c r="AD18" s="209"/>
      <c r="AE18" s="81"/>
      <c r="AF18" s="80"/>
      <c r="AG18" s="80"/>
      <c r="AH18" s="82"/>
      <c r="AI18" s="8"/>
    </row>
    <row r="19" spans="1:35" ht="31.5" customHeight="1" x14ac:dyDescent="0.3">
      <c r="A19" s="79">
        <v>16</v>
      </c>
      <c r="B19" s="208"/>
      <c r="C19" s="209"/>
      <c r="D19" s="81"/>
      <c r="E19" s="80"/>
      <c r="F19" s="80"/>
      <c r="G19" s="82"/>
      <c r="H19" s="8"/>
      <c r="J19" s="79">
        <v>16</v>
      </c>
      <c r="K19" s="208"/>
      <c r="L19" s="209"/>
      <c r="M19" s="81"/>
      <c r="N19" s="80"/>
      <c r="O19" s="80"/>
      <c r="P19" s="82"/>
      <c r="Q19" s="8"/>
      <c r="S19" s="79">
        <v>16</v>
      </c>
      <c r="T19" s="208"/>
      <c r="U19" s="209"/>
      <c r="V19" s="81"/>
      <c r="W19" s="80"/>
      <c r="X19" s="80"/>
      <c r="Y19" s="82"/>
      <c r="Z19" s="8"/>
      <c r="AB19" s="79">
        <v>16</v>
      </c>
      <c r="AC19" s="208"/>
      <c r="AD19" s="209"/>
      <c r="AE19" s="81"/>
      <c r="AF19" s="80"/>
      <c r="AG19" s="80"/>
      <c r="AH19" s="82"/>
      <c r="AI19" s="8"/>
    </row>
    <row r="20" spans="1:35" ht="31.5" customHeight="1" x14ac:dyDescent="0.3">
      <c r="A20" s="79">
        <v>17</v>
      </c>
      <c r="B20" s="208"/>
      <c r="C20" s="209"/>
      <c r="D20" s="81"/>
      <c r="E20" s="80"/>
      <c r="F20" s="80"/>
      <c r="G20" s="82"/>
      <c r="H20" s="8"/>
      <c r="J20" s="79">
        <v>17</v>
      </c>
      <c r="K20" s="208"/>
      <c r="L20" s="209"/>
      <c r="M20" s="81"/>
      <c r="N20" s="80"/>
      <c r="O20" s="80"/>
      <c r="P20" s="82"/>
      <c r="Q20" s="8"/>
      <c r="S20" s="79">
        <v>17</v>
      </c>
      <c r="T20" s="208"/>
      <c r="U20" s="209"/>
      <c r="V20" s="81"/>
      <c r="W20" s="80"/>
      <c r="X20" s="80"/>
      <c r="Y20" s="82"/>
      <c r="Z20" s="8"/>
      <c r="AB20" s="79">
        <v>17</v>
      </c>
      <c r="AC20" s="208"/>
      <c r="AD20" s="209"/>
      <c r="AE20" s="81"/>
      <c r="AF20" s="80"/>
      <c r="AG20" s="80"/>
      <c r="AH20" s="82"/>
      <c r="AI20" s="8"/>
    </row>
    <row r="21" spans="1:35" ht="31.5" customHeight="1" x14ac:dyDescent="0.3">
      <c r="A21" s="79">
        <v>18</v>
      </c>
      <c r="B21" s="208"/>
      <c r="C21" s="209"/>
      <c r="D21" s="87"/>
      <c r="E21" s="77"/>
      <c r="F21" s="77"/>
      <c r="G21" s="78"/>
      <c r="H21" s="8"/>
      <c r="J21" s="79">
        <v>18</v>
      </c>
      <c r="K21" s="208"/>
      <c r="L21" s="209"/>
      <c r="M21" s="87"/>
      <c r="N21" s="77"/>
      <c r="O21" s="77"/>
      <c r="P21" s="78"/>
      <c r="Q21" s="8"/>
      <c r="S21" s="79">
        <v>18</v>
      </c>
      <c r="T21" s="208"/>
      <c r="U21" s="209"/>
      <c r="V21" s="87"/>
      <c r="W21" s="77"/>
      <c r="X21" s="77"/>
      <c r="Y21" s="78"/>
      <c r="Z21" s="8"/>
      <c r="AB21" s="79">
        <v>18</v>
      </c>
      <c r="AC21" s="208"/>
      <c r="AD21" s="209"/>
      <c r="AE21" s="87"/>
      <c r="AF21" s="77"/>
      <c r="AG21" s="77"/>
      <c r="AH21" s="78"/>
      <c r="AI21" s="8"/>
    </row>
    <row r="22" spans="1:35" ht="31.5" customHeight="1" x14ac:dyDescent="0.3">
      <c r="A22" s="79">
        <v>19</v>
      </c>
      <c r="B22" s="220"/>
      <c r="C22" s="221"/>
      <c r="D22" s="81"/>
      <c r="E22" s="80"/>
      <c r="F22" s="80"/>
      <c r="G22" s="82"/>
      <c r="H22" s="8"/>
      <c r="J22" s="79">
        <v>19</v>
      </c>
      <c r="K22" s="220"/>
      <c r="L22" s="221"/>
      <c r="M22" s="81"/>
      <c r="N22" s="80"/>
      <c r="O22" s="80"/>
      <c r="P22" s="82"/>
      <c r="Q22" s="8"/>
      <c r="S22" s="79">
        <v>19</v>
      </c>
      <c r="T22" s="220"/>
      <c r="U22" s="221"/>
      <c r="V22" s="81"/>
      <c r="W22" s="80"/>
      <c r="X22" s="80"/>
      <c r="Y22" s="82"/>
      <c r="Z22" s="8"/>
      <c r="AB22" s="79">
        <v>19</v>
      </c>
      <c r="AC22" s="220"/>
      <c r="AD22" s="221"/>
      <c r="AE22" s="81"/>
      <c r="AF22" s="80"/>
      <c r="AG22" s="80"/>
      <c r="AH22" s="82"/>
      <c r="AI22" s="8"/>
    </row>
    <row r="23" spans="1:35" ht="31.5" customHeight="1" thickBot="1" x14ac:dyDescent="0.35">
      <c r="A23" s="88">
        <v>20</v>
      </c>
      <c r="B23" s="222"/>
      <c r="C23" s="223"/>
      <c r="D23" s="90"/>
      <c r="E23" s="89"/>
      <c r="F23" s="89"/>
      <c r="G23" s="91"/>
      <c r="H23" s="8"/>
      <c r="J23" s="88">
        <v>20</v>
      </c>
      <c r="K23" s="222"/>
      <c r="L23" s="223"/>
      <c r="M23" s="90"/>
      <c r="N23" s="89"/>
      <c r="O23" s="89"/>
      <c r="P23" s="91"/>
      <c r="Q23" s="8"/>
      <c r="S23" s="88">
        <v>20</v>
      </c>
      <c r="T23" s="222"/>
      <c r="U23" s="223"/>
      <c r="V23" s="90"/>
      <c r="W23" s="89"/>
      <c r="X23" s="89"/>
      <c r="Y23" s="91"/>
      <c r="Z23" s="8"/>
      <c r="AB23" s="88">
        <v>20</v>
      </c>
      <c r="AC23" s="222"/>
      <c r="AD23" s="223"/>
      <c r="AE23" s="90"/>
      <c r="AF23" s="89"/>
      <c r="AG23" s="89"/>
      <c r="AH23" s="91"/>
      <c r="AI23" s="8"/>
    </row>
    <row r="24" spans="1:35" ht="33.75" customHeight="1" x14ac:dyDescent="0.35">
      <c r="A24" s="224" t="s">
        <v>58</v>
      </c>
      <c r="B24" s="224"/>
      <c r="C24" s="224"/>
      <c r="D24" s="219" t="s">
        <v>59</v>
      </c>
      <c r="E24" s="219"/>
      <c r="F24" s="219"/>
      <c r="J24" s="224" t="s">
        <v>58</v>
      </c>
      <c r="K24" s="224"/>
      <c r="L24" s="224"/>
      <c r="M24" s="219" t="s">
        <v>59</v>
      </c>
      <c r="N24" s="219"/>
      <c r="O24" s="219"/>
      <c r="S24" s="224" t="s">
        <v>58</v>
      </c>
      <c r="T24" s="224"/>
      <c r="U24" s="224"/>
      <c r="V24" s="219" t="s">
        <v>59</v>
      </c>
      <c r="W24" s="219"/>
      <c r="X24" s="219"/>
      <c r="AB24" s="224" t="s">
        <v>58</v>
      </c>
      <c r="AC24" s="224"/>
      <c r="AD24" s="224"/>
      <c r="AE24" s="219" t="s">
        <v>59</v>
      </c>
      <c r="AF24" s="219"/>
      <c r="AG24" s="219"/>
    </row>
    <row r="27" spans="1:35" x14ac:dyDescent="0.2">
      <c r="A27" t="s">
        <v>50</v>
      </c>
      <c r="B27" t="s">
        <v>51</v>
      </c>
      <c r="J27" t="s">
        <v>50</v>
      </c>
      <c r="K27" t="s">
        <v>51</v>
      </c>
      <c r="S27" t="s">
        <v>50</v>
      </c>
      <c r="T27" t="s">
        <v>51</v>
      </c>
      <c r="AB27" t="s">
        <v>50</v>
      </c>
      <c r="AC27" t="s">
        <v>51</v>
      </c>
    </row>
    <row r="28" spans="1:35" x14ac:dyDescent="0.2">
      <c r="A28">
        <f>'12 družstiev Pretek č. 1'!C6</f>
        <v>9</v>
      </c>
      <c r="B28" t="str">
        <f>'12 družstiev Pretek č. 1'!C5</f>
        <v>František Mónosi</v>
      </c>
      <c r="C28" t="str">
        <f>'12 družstiev Pretek č. 1'!$B$5</f>
        <v>Dunajská Streda -            Mivardi team</v>
      </c>
      <c r="D28">
        <v>1</v>
      </c>
      <c r="E28" t="str">
        <f>VLOOKUP($D28,$A$28:$B$39,COLUMN($B$28:$B$39),0)</f>
        <v>Ján Mikita</v>
      </c>
      <c r="F28" t="str">
        <f>VLOOKUP($D28,$A$28:$C$39,COLUMN($C$28:$C$39),0)</f>
        <v>Vranov nad Topľou   Tubertíny</v>
      </c>
      <c r="J28">
        <f>'12 družstiev Pretek č. 1'!F6</f>
        <v>4</v>
      </c>
      <c r="K28" t="str">
        <f>'12 družstiev Pretek č. 1'!F5</f>
        <v>Imrich Nagy</v>
      </c>
      <c r="L28" t="str">
        <f>'12 družstiev Pretek č. 1'!$B$5</f>
        <v>Dunajská Streda -            Mivardi team</v>
      </c>
      <c r="M28">
        <v>1</v>
      </c>
      <c r="N28" t="str">
        <f>VLOOKUP($M28,$J$28:$K$39,COLUMN($B$28:$B$39),0)</f>
        <v>Rastislav Dudr st.</v>
      </c>
      <c r="O28" t="str">
        <f>VLOOKUP($M28,$J$28:$L$39,COLUMN($C$28:$C$39),0)</f>
        <v>Považská Bystrica         Sensas</v>
      </c>
      <c r="S28">
        <f>'12 družstiev Pretek č. 1'!I6</f>
        <v>8</v>
      </c>
      <c r="T28" t="str">
        <f>'12 družstiev Pretek č. 1'!I5</f>
        <v>Roman Foret</v>
      </c>
      <c r="U28" t="str">
        <f>'12 družstiev Pretek č. 1'!$B$5</f>
        <v>Dunajská Streda -            Mivardi team</v>
      </c>
      <c r="V28">
        <v>1</v>
      </c>
      <c r="W28" t="str">
        <f>VLOOKUP($V28,$S$28:$T$39,COLUMN($B$28:$B$39),0)</f>
        <v>Lőrinz Dénes</v>
      </c>
      <c r="X28" t="str">
        <f>VLOOKUP($V28,$S$28:$U$39,COLUMN($C$28:$C$39),0)</f>
        <v>Zvolen A</v>
      </c>
      <c r="AB28">
        <f>'12 družstiev Pretek č. 1'!L6</f>
        <v>9</v>
      </c>
      <c r="AC28" t="str">
        <f>'12 družstiev Pretek č. 1'!L5</f>
        <v>Igor Holeček</v>
      </c>
      <c r="AD28" t="str">
        <f>'12 družstiev Pretek č. 1'!$B$5</f>
        <v>Dunajská Streda -            Mivardi team</v>
      </c>
      <c r="AE28">
        <v>1</v>
      </c>
      <c r="AF28" t="str">
        <f>VLOOKUP($AE28,$AB$28:$AC$39,COLUMN($B$28:$B$39),0)</f>
        <v>Radoslav Rolík</v>
      </c>
      <c r="AG28" t="str">
        <f>VLOOKUP($AE28,$AB$28:$AD$39,COLUMN($C$28:$C$39),0)</f>
        <v>Prešov                        Colmic</v>
      </c>
    </row>
    <row r="29" spans="1:35" x14ac:dyDescent="0.2">
      <c r="A29">
        <f>'12 družstiev Pretek č. 1'!C8</f>
        <v>4</v>
      </c>
      <c r="B29" t="str">
        <f>'12 družstiev Pretek č. 1'!C7</f>
        <v>Peter Šejirman</v>
      </c>
      <c r="C29" t="str">
        <f>'12 družstiev Pretek č. 1'!$B$7</f>
        <v>Komárno                    Bartal Mix</v>
      </c>
      <c r="D29">
        <v>2</v>
      </c>
      <c r="E29" t="str">
        <f t="shared" ref="E29:E39" si="8">VLOOKUP($D29,$A$28:$B$39,COLUMN($B$28:$B$39),0)</f>
        <v>Alexander Papp</v>
      </c>
      <c r="F29" t="str">
        <f t="shared" ref="F29:F39" si="9">VLOOKUP($D29,$A$28:$C$39,COLUMN($C$28:$C$39),0)</f>
        <v>Šaľa                            Maver</v>
      </c>
      <c r="J29">
        <f>'12 družstiev Pretek č. 1'!F8</f>
        <v>5</v>
      </c>
      <c r="K29" t="str">
        <f>'12 družstiev Pretek č. 1'!F7</f>
        <v>Roman Baranček</v>
      </c>
      <c r="L29" t="str">
        <f>'12 družstiev Pretek č. 1'!$B$7</f>
        <v>Komárno                    Bartal Mix</v>
      </c>
      <c r="M29">
        <v>2</v>
      </c>
      <c r="N29" t="str">
        <f t="shared" ref="N29:N39" si="10">VLOOKUP($M29,$J$28:$K$39,COLUMN($B$28:$B$39),0)</f>
        <v>Tomáš Mindák</v>
      </c>
      <c r="O29" t="str">
        <f t="shared" ref="O29:O39" si="11">VLOOKUP($M29,$J$28:$L$39,COLUMN($C$28:$C$39),0)</f>
        <v>Žiar nad Hronom           Tubertíny</v>
      </c>
      <c r="S29">
        <f>'12 družstiev Pretek č. 1'!I8</f>
        <v>3</v>
      </c>
      <c r="T29" t="str">
        <f>'12 družstiev Pretek č. 1'!I7</f>
        <v>František Mészaroš</v>
      </c>
      <c r="U29" t="str">
        <f>'12 družstiev Pretek č. 1'!$B$7</f>
        <v>Komárno                    Bartal Mix</v>
      </c>
      <c r="V29">
        <v>2</v>
      </c>
      <c r="W29" t="str">
        <f t="shared" ref="W29:W39" si="12">VLOOKUP($V29,$S$28:$T$39,COLUMN($B$28:$B$39),0)</f>
        <v>András Gábor Karsai</v>
      </c>
      <c r="X29" t="str">
        <f t="shared" ref="X29:X39" si="13">VLOOKUP($V29,$S$28:$U$39,COLUMN($C$28:$C$39),0)</f>
        <v>Nové Zámky</v>
      </c>
      <c r="AB29">
        <f>'12 družstiev Pretek č. 1'!L8</f>
        <v>2</v>
      </c>
      <c r="AC29" t="str">
        <f>'12 družstiev Pretek č. 1'!L7</f>
        <v>Milan Kabát</v>
      </c>
      <c r="AD29" t="str">
        <f>'12 družstiev Pretek č. 1'!$B$7</f>
        <v>Komárno                    Bartal Mix</v>
      </c>
      <c r="AE29">
        <v>2</v>
      </c>
      <c r="AF29" t="str">
        <f t="shared" ref="AF29:AF39" si="14">VLOOKUP($AE29,$AB$28:$AC$39,COLUMN($B$28:$B$39),0)</f>
        <v>Milan Kabát</v>
      </c>
      <c r="AG29" t="str">
        <f t="shared" ref="AG29:AG39" si="15">VLOOKUP($AE29,$AB$28:$AD$39,COLUMN($C$28:$C$39),0)</f>
        <v>Komárno                    Bartal Mix</v>
      </c>
    </row>
    <row r="30" spans="1:35" x14ac:dyDescent="0.2">
      <c r="A30">
        <f>'12 družstiev Pretek č. 1'!C10</f>
        <v>5</v>
      </c>
      <c r="B30" t="str">
        <f>'12 družstiev Pretek č. 1'!C9</f>
        <v>Ján Nagy</v>
      </c>
      <c r="C30" t="str">
        <f>'12 družstiev Pretek č. 1'!$B$9</f>
        <v>Nové Zámky</v>
      </c>
      <c r="D30">
        <v>3</v>
      </c>
      <c r="E30" t="str">
        <f t="shared" si="8"/>
        <v>Michal Petruš</v>
      </c>
      <c r="F30" t="str">
        <f t="shared" si="9"/>
        <v>Turčianske Teplice</v>
      </c>
      <c r="J30">
        <f>'12 družstiev Pretek č. 1'!F10</f>
        <v>6</v>
      </c>
      <c r="K30" t="str">
        <f>'12 družstiev Pretek č. 1'!F9</f>
        <v>Zoltán Miskolczi</v>
      </c>
      <c r="L30" t="str">
        <f>'12 družstiev Pretek č. 1'!$B$9</f>
        <v>Nové Zámky</v>
      </c>
      <c r="M30">
        <v>3</v>
      </c>
      <c r="N30" t="str">
        <f t="shared" si="10"/>
        <v>Martin Rusnák</v>
      </c>
      <c r="O30" t="str">
        <f t="shared" si="11"/>
        <v>Veľké Kapušany         Maros Mix Tubertíny</v>
      </c>
      <c r="S30">
        <f>'12 družstiev Pretek č. 1'!I10</f>
        <v>2</v>
      </c>
      <c r="T30" t="str">
        <f>'12 družstiev Pretek č. 1'!I9</f>
        <v>András Gábor Karsai</v>
      </c>
      <c r="U30" t="str">
        <f>'12 družstiev Pretek č. 1'!$B$9</f>
        <v>Nové Zámky</v>
      </c>
      <c r="V30">
        <v>3</v>
      </c>
      <c r="W30" t="str">
        <f t="shared" si="12"/>
        <v>František Mészaroš</v>
      </c>
      <c r="X30" t="str">
        <f t="shared" si="13"/>
        <v>Komárno                    Bartal Mix</v>
      </c>
      <c r="AB30">
        <f>'12 družstiev Pretek č. 1'!L10</f>
        <v>10</v>
      </c>
      <c r="AC30" t="str">
        <f>'12 družstiev Pretek č. 1'!L9</f>
        <v>Sándor Sági</v>
      </c>
      <c r="AD30" t="str">
        <f>'12 družstiev Pretek č. 1'!$B$9</f>
        <v>Nové Zámky</v>
      </c>
      <c r="AE30">
        <v>3</v>
      </c>
      <c r="AF30" t="str">
        <f t="shared" si="14"/>
        <v>Martin Pavlík</v>
      </c>
      <c r="AG30" t="str">
        <f t="shared" si="15"/>
        <v>Turčianske Teplice</v>
      </c>
    </row>
    <row r="31" spans="1:35" x14ac:dyDescent="0.2">
      <c r="A31">
        <f>'12 družstiev Pretek č. 1'!C12</f>
        <v>8</v>
      </c>
      <c r="B31" t="str">
        <f>'12 družstiev Pretek č. 1'!C11</f>
        <v>Miroslav Santus</v>
      </c>
      <c r="C31" t="str">
        <f>'12 družstiev Pretek č. 1'!$B$11</f>
        <v>Považská Bystrica         Sensas</v>
      </c>
      <c r="D31">
        <v>4</v>
      </c>
      <c r="E31" t="str">
        <f t="shared" si="8"/>
        <v>Peter Šejirman</v>
      </c>
      <c r="F31" t="str">
        <f t="shared" si="9"/>
        <v>Komárno                    Bartal Mix</v>
      </c>
      <c r="J31">
        <f>'12 družstiev Pretek č. 1'!F12</f>
        <v>1</v>
      </c>
      <c r="K31" t="str">
        <f>'12 družstiev Pretek č. 1'!F11</f>
        <v>Rastislav Dudr st.</v>
      </c>
      <c r="L31" t="str">
        <f>'12 družstiev Pretek č. 1'!$B$11</f>
        <v>Považská Bystrica         Sensas</v>
      </c>
      <c r="M31">
        <v>4</v>
      </c>
      <c r="N31" t="str">
        <f t="shared" si="10"/>
        <v>Imrich Nagy</v>
      </c>
      <c r="O31" t="str">
        <f t="shared" si="11"/>
        <v>Dunajská Streda -            Mivardi team</v>
      </c>
      <c r="S31">
        <f>'12 družstiev Pretek č. 1'!I12</f>
        <v>10</v>
      </c>
      <c r="T31" t="str">
        <f>'12 družstiev Pretek č. 1'!I11</f>
        <v>Ľuboš Krupička</v>
      </c>
      <c r="U31" t="str">
        <f>'12 družstiev Pretek č. 1'!$B$11</f>
        <v>Považská Bystrica         Sensas</v>
      </c>
      <c r="V31">
        <v>4</v>
      </c>
      <c r="W31" t="str">
        <f t="shared" si="12"/>
        <v>Lukáš Kondík</v>
      </c>
      <c r="X31" t="str">
        <f t="shared" si="13"/>
        <v>Prešov                        Colmic</v>
      </c>
      <c r="AB31">
        <f>'12 družstiev Pretek č. 1'!L12</f>
        <v>12</v>
      </c>
      <c r="AC31" t="str">
        <f>'12 družstiev Pretek č. 1'!L11</f>
        <v>Erik Báťa</v>
      </c>
      <c r="AD31" t="str">
        <f>'12 družstiev Pretek č. 1'!$B$11</f>
        <v>Považská Bystrica         Sensas</v>
      </c>
      <c r="AE31">
        <v>4</v>
      </c>
      <c r="AF31" t="str">
        <f t="shared" si="14"/>
        <v>Timotej Minárik</v>
      </c>
      <c r="AG31" t="str">
        <f t="shared" si="15"/>
        <v>Šaľa                            Maver</v>
      </c>
    </row>
    <row r="32" spans="1:35" x14ac:dyDescent="0.2">
      <c r="A32">
        <f>'12 družstiev Pretek č. 1'!C14</f>
        <v>6</v>
      </c>
      <c r="B32" t="str">
        <f>'12 družstiev Pretek č. 1'!C13</f>
        <v>Daniel Olejňák</v>
      </c>
      <c r="C32" t="str">
        <f>'12 družstiev Pretek č. 1'!$B$13</f>
        <v>Prešov                        Colmic</v>
      </c>
      <c r="D32">
        <v>5</v>
      </c>
      <c r="E32" t="str">
        <f t="shared" si="8"/>
        <v>Ján Nagy</v>
      </c>
      <c r="F32" t="str">
        <f t="shared" si="9"/>
        <v>Nové Zámky</v>
      </c>
      <c r="J32">
        <f>'12 družstiev Pretek č. 1'!F14</f>
        <v>11</v>
      </c>
      <c r="K32" t="str">
        <f>'12 družstiev Pretek č. 1'!F13</f>
        <v>Michal Olejňák</v>
      </c>
      <c r="L32" t="str">
        <f>'12 družstiev Pretek č. 1'!$B$13</f>
        <v>Prešov                        Colmic</v>
      </c>
      <c r="M32">
        <v>5</v>
      </c>
      <c r="N32" t="str">
        <f t="shared" si="10"/>
        <v>Roman Baranček</v>
      </c>
      <c r="O32" t="str">
        <f t="shared" si="11"/>
        <v>Komárno                    Bartal Mix</v>
      </c>
      <c r="S32">
        <f>'12 družstiev Pretek č. 1'!I14</f>
        <v>4</v>
      </c>
      <c r="T32" t="str">
        <f>'12 družstiev Pretek č. 1'!I13</f>
        <v>Lukáš Kondík</v>
      </c>
      <c r="U32" t="str">
        <f>'12 družstiev Pretek č. 1'!$B$13</f>
        <v>Prešov                        Colmic</v>
      </c>
      <c r="V32">
        <v>5</v>
      </c>
      <c r="W32" t="str">
        <f t="shared" si="12"/>
        <v>Karol Petőcz</v>
      </c>
      <c r="X32" t="str">
        <f t="shared" si="13"/>
        <v>Veľké Kapušany         Maros Mix Tubertíny</v>
      </c>
      <c r="AB32">
        <f>'12 družstiev Pretek č. 1'!L14</f>
        <v>1</v>
      </c>
      <c r="AC32" t="str">
        <f>'12 družstiev Pretek č. 1'!L13</f>
        <v>Radoslav Rolík</v>
      </c>
      <c r="AD32" t="str">
        <f>'12 družstiev Pretek č. 1'!$B$13</f>
        <v>Prešov                        Colmic</v>
      </c>
      <c r="AE32">
        <v>5</v>
      </c>
      <c r="AF32" t="str">
        <f t="shared" si="14"/>
        <v>Bartolomej Fleischer</v>
      </c>
      <c r="AG32" t="str">
        <f t="shared" si="15"/>
        <v>Veľké Kapušany         Maros Mix Tubertíny</v>
      </c>
    </row>
    <row r="33" spans="1:33" x14ac:dyDescent="0.2">
      <c r="A33">
        <f>'12 družstiev Pretek č. 1'!C16</f>
        <v>2</v>
      </c>
      <c r="B33" t="str">
        <f>'12 družstiev Pretek č. 1'!C15</f>
        <v>Alexander Papp</v>
      </c>
      <c r="C33" t="str">
        <f>'12 družstiev Pretek č. 1'!$B$15</f>
        <v>Šaľa                            Maver</v>
      </c>
      <c r="D33">
        <v>6</v>
      </c>
      <c r="E33" t="str">
        <f t="shared" si="8"/>
        <v>Daniel Olejňák</v>
      </c>
      <c r="F33" t="str">
        <f t="shared" si="9"/>
        <v>Prešov                        Colmic</v>
      </c>
      <c r="J33">
        <f>'12 družstiev Pretek č. 1'!F16</f>
        <v>12</v>
      </c>
      <c r="K33" t="str">
        <f>'12 družstiev Pretek č. 1'!F15</f>
        <v>Ivan Cibulka</v>
      </c>
      <c r="L33" t="str">
        <f>'12 družstiev Pretek č. 1'!$B$15</f>
        <v>Šaľa                            Maver</v>
      </c>
      <c r="M33">
        <v>6</v>
      </c>
      <c r="N33" t="str">
        <f t="shared" si="10"/>
        <v>Zoltán Miskolczi</v>
      </c>
      <c r="O33" t="str">
        <f t="shared" si="11"/>
        <v>Nové Zámky</v>
      </c>
      <c r="S33">
        <f>'12 družstiev Pretek č. 1'!I16</f>
        <v>11</v>
      </c>
      <c r="T33" t="str">
        <f>'12 družstiev Pretek č. 1'!I15</f>
        <v>Zdenko Tuška</v>
      </c>
      <c r="U33" t="str">
        <f>'12 družstiev Pretek č. 1'!$B$15</f>
        <v>Šaľa                            Maver</v>
      </c>
      <c r="V33">
        <v>6</v>
      </c>
      <c r="W33" t="str">
        <f t="shared" si="12"/>
        <v>Miloslav Finďo</v>
      </c>
      <c r="X33" t="str">
        <f t="shared" si="13"/>
        <v>Žiar nad Hronom           Tubertíny</v>
      </c>
      <c r="AB33">
        <f>'12 družstiev Pretek č. 1'!L16</f>
        <v>4</v>
      </c>
      <c r="AC33" t="str">
        <f>'12 družstiev Pretek č. 1'!L15</f>
        <v>Timotej Minárik</v>
      </c>
      <c r="AD33" t="str">
        <f>'12 družstiev Pretek č. 1'!$B$15</f>
        <v>Šaľa                            Maver</v>
      </c>
      <c r="AE33">
        <v>6</v>
      </c>
      <c r="AF33" t="str">
        <f t="shared" si="14"/>
        <v>Miroslav Boháč</v>
      </c>
      <c r="AG33" t="str">
        <f t="shared" si="15"/>
        <v>Vranov nad Topľou   Tubertíny</v>
      </c>
    </row>
    <row r="34" spans="1:33" x14ac:dyDescent="0.2">
      <c r="A34">
        <f>'12 družstiev Pretek č. 1'!C18</f>
        <v>11</v>
      </c>
      <c r="B34" t="str">
        <f>'12 družstiev Pretek č. 1'!C17</f>
        <v>Peter Ardan</v>
      </c>
      <c r="C34" t="str">
        <f>'12 družstiev Pretek č. 1'!$B$17</f>
        <v>Trnava  A                           Mivardi</v>
      </c>
      <c r="D34">
        <v>7</v>
      </c>
      <c r="E34" t="str">
        <f t="shared" si="8"/>
        <v>Milan Pavlovský</v>
      </c>
      <c r="F34" t="str">
        <f t="shared" si="9"/>
        <v>Zvolen A</v>
      </c>
      <c r="J34">
        <f>'12 družstiev Pretek č. 1'!F18</f>
        <v>8</v>
      </c>
      <c r="K34" t="str">
        <f>'12 družstiev Pretek č. 1'!F17</f>
        <v>Gabriel Vajsábel</v>
      </c>
      <c r="L34" t="str">
        <f>'12 družstiev Pretek č. 1'!$B$17</f>
        <v>Trnava  A                           Mivardi</v>
      </c>
      <c r="M34">
        <v>7</v>
      </c>
      <c r="N34" t="str">
        <f t="shared" si="10"/>
        <v>Peter Rošák</v>
      </c>
      <c r="O34" t="str">
        <f t="shared" si="11"/>
        <v>Vranov nad Topľou   Tubertíny</v>
      </c>
      <c r="S34">
        <f>'12 družstiev Pretek č. 1'!I18</f>
        <v>9</v>
      </c>
      <c r="T34" t="str">
        <f>'12 družstiev Pretek č. 1'!I17</f>
        <v>Peter Mišo</v>
      </c>
      <c r="U34" t="str">
        <f>'12 družstiev Pretek č. 1'!$B$17</f>
        <v>Trnava  A                           Mivardi</v>
      </c>
      <c r="V34">
        <v>7</v>
      </c>
      <c r="W34" t="str">
        <f t="shared" si="12"/>
        <v>Juraj Líška</v>
      </c>
      <c r="X34" t="str">
        <f t="shared" si="13"/>
        <v>Turčianske Teplice</v>
      </c>
      <c r="AB34">
        <f>'12 družstiev Pretek č. 1'!L18</f>
        <v>8</v>
      </c>
      <c r="AC34" t="str">
        <f>'12 družstiev Pretek č. 1'!L17</f>
        <v>Martin Lipka</v>
      </c>
      <c r="AD34" t="str">
        <f>'12 družstiev Pretek č. 1'!$B$17</f>
        <v>Trnava  A                           Mivardi</v>
      </c>
      <c r="AE34">
        <v>7</v>
      </c>
      <c r="AF34" t="str">
        <f t="shared" si="14"/>
        <v>JánSámel</v>
      </c>
      <c r="AG34" t="str">
        <f t="shared" si="15"/>
        <v>Žiar nad Hronom           Tubertíny</v>
      </c>
    </row>
    <row r="35" spans="1:33" x14ac:dyDescent="0.2">
      <c r="A35">
        <f>'12 družstiev Pretek č. 1'!C20</f>
        <v>3</v>
      </c>
      <c r="B35" t="str">
        <f>'12 družstiev Pretek č. 1'!C19</f>
        <v>Michal Petruš</v>
      </c>
      <c r="C35" t="str">
        <f>'12 družstiev Pretek č. 1'!$B$19</f>
        <v>Turčianske Teplice</v>
      </c>
      <c r="D35">
        <v>8</v>
      </c>
      <c r="E35" t="str">
        <f t="shared" si="8"/>
        <v>Miroslav Santus</v>
      </c>
      <c r="F35" t="str">
        <f t="shared" si="9"/>
        <v>Považská Bystrica         Sensas</v>
      </c>
      <c r="J35">
        <f>'12 družstiev Pretek č. 1'!F20</f>
        <v>10</v>
      </c>
      <c r="K35" t="str">
        <f>'12 družstiev Pretek č. 1'!F19</f>
        <v>Tomáš Parvanov</v>
      </c>
      <c r="L35" t="str">
        <f>'12 družstiev Pretek č. 1'!$B$19</f>
        <v>Turčianske Teplice</v>
      </c>
      <c r="M35">
        <v>8</v>
      </c>
      <c r="N35" t="str">
        <f t="shared" si="10"/>
        <v>Gabriel Vajsábel</v>
      </c>
      <c r="O35" t="str">
        <f t="shared" si="11"/>
        <v>Trnava  A                           Mivardi</v>
      </c>
      <c r="S35">
        <f>'12 družstiev Pretek č. 1'!I20</f>
        <v>7</v>
      </c>
      <c r="T35" t="str">
        <f>'12 družstiev Pretek č. 1'!I19</f>
        <v>Juraj Líška</v>
      </c>
      <c r="U35" t="str">
        <f>'12 družstiev Pretek č. 1'!$B$19</f>
        <v>Turčianske Teplice</v>
      </c>
      <c r="V35">
        <v>8</v>
      </c>
      <c r="W35" t="str">
        <f t="shared" si="12"/>
        <v>Roman Foret</v>
      </c>
      <c r="X35" t="str">
        <f t="shared" si="13"/>
        <v>Dunajská Streda -            Mivardi team</v>
      </c>
      <c r="AB35">
        <f>'12 družstiev Pretek č. 1'!L20</f>
        <v>3</v>
      </c>
      <c r="AC35" t="str">
        <f>'12 družstiev Pretek č. 1'!L19</f>
        <v>Martin Pavlík</v>
      </c>
      <c r="AD35" t="str">
        <f>'12 družstiev Pretek č. 1'!$B$19</f>
        <v>Turčianske Teplice</v>
      </c>
      <c r="AE35">
        <v>8</v>
      </c>
      <c r="AF35" t="str">
        <f t="shared" si="14"/>
        <v>Martin Lipka</v>
      </c>
      <c r="AG35" t="str">
        <f t="shared" si="15"/>
        <v>Trnava  A                           Mivardi</v>
      </c>
    </row>
    <row r="36" spans="1:33" x14ac:dyDescent="0.2">
      <c r="A36">
        <f>'12 družstiev Pretek č. 1'!C22</f>
        <v>12</v>
      </c>
      <c r="B36" t="str">
        <f>'12 družstiev Pretek č. 1'!C21</f>
        <v>Peter Timko</v>
      </c>
      <c r="C36" t="str">
        <f>'12 družstiev Pretek č. 1'!$B$21</f>
        <v>Veľké Kapušany         Maros Mix Tubertíny</v>
      </c>
      <c r="D36">
        <v>9</v>
      </c>
      <c r="E36" t="str">
        <f t="shared" si="8"/>
        <v>František Mónosi</v>
      </c>
      <c r="F36" t="str">
        <f t="shared" si="9"/>
        <v>Dunajská Streda -            Mivardi team</v>
      </c>
      <c r="J36">
        <f>'12 družstiev Pretek č. 1'!F22</f>
        <v>3</v>
      </c>
      <c r="K36" t="str">
        <f>'12 družstiev Pretek č. 1'!F21</f>
        <v>Martin Rusnák</v>
      </c>
      <c r="L36" t="str">
        <f>'12 družstiev Pretek č. 1'!$B$21</f>
        <v>Veľké Kapušany         Maros Mix Tubertíny</v>
      </c>
      <c r="M36">
        <v>9</v>
      </c>
      <c r="N36" t="str">
        <f t="shared" si="10"/>
        <v>SlavomírMihálik</v>
      </c>
      <c r="O36" t="str">
        <f t="shared" si="11"/>
        <v>Zvolen A</v>
      </c>
      <c r="S36">
        <f>'12 družstiev Pretek č. 1'!I22</f>
        <v>5</v>
      </c>
      <c r="T36" t="str">
        <f>'12 družstiev Pretek č. 1'!I21</f>
        <v>Karol Petőcz</v>
      </c>
      <c r="U36" t="str">
        <f>'12 družstiev Pretek č. 1'!$B$21</f>
        <v>Veľké Kapušany         Maros Mix Tubertíny</v>
      </c>
      <c r="V36">
        <v>9</v>
      </c>
      <c r="W36" t="str">
        <f t="shared" si="12"/>
        <v>Peter Mišo</v>
      </c>
      <c r="X36" t="str">
        <f t="shared" si="13"/>
        <v>Trnava  A                           Mivardi</v>
      </c>
      <c r="AB36">
        <f>'12 družstiev Pretek č. 1'!L22</f>
        <v>5</v>
      </c>
      <c r="AC36" t="str">
        <f>'12 družstiev Pretek č. 1'!L21</f>
        <v>Bartolomej Fleischer</v>
      </c>
      <c r="AD36" t="str">
        <f>'12 družstiev Pretek č. 1'!$B$21</f>
        <v>Veľké Kapušany         Maros Mix Tubertíny</v>
      </c>
      <c r="AE36">
        <v>9</v>
      </c>
      <c r="AF36" t="str">
        <f t="shared" si="14"/>
        <v>Igor Holeček</v>
      </c>
      <c r="AG36" t="str">
        <f t="shared" si="15"/>
        <v>Dunajská Streda -            Mivardi team</v>
      </c>
    </row>
    <row r="37" spans="1:33" x14ac:dyDescent="0.2">
      <c r="A37">
        <f>'12 družstiev Pretek č. 1'!C24</f>
        <v>1</v>
      </c>
      <c r="B37" t="str">
        <f>'12 družstiev Pretek č. 1'!C23</f>
        <v>Ján Mikita</v>
      </c>
      <c r="C37" t="str">
        <f>'12 družstiev Pretek č. 1'!$B$23</f>
        <v>Vranov nad Topľou   Tubertíny</v>
      </c>
      <c r="D37">
        <v>10</v>
      </c>
      <c r="E37" t="str">
        <f t="shared" si="8"/>
        <v>Martin Novotný</v>
      </c>
      <c r="F37" t="str">
        <f t="shared" si="9"/>
        <v>Žiar nad Hronom           Tubertíny</v>
      </c>
      <c r="J37">
        <f>'12 družstiev Pretek č. 1'!F24</f>
        <v>7</v>
      </c>
      <c r="K37" t="str">
        <f>'12 družstiev Pretek č. 1'!F23</f>
        <v>Peter Rošák</v>
      </c>
      <c r="L37" t="str">
        <f>'12 družstiev Pretek č. 1'!$B$23</f>
        <v>Vranov nad Topľou   Tubertíny</v>
      </c>
      <c r="M37">
        <v>10</v>
      </c>
      <c r="N37" t="str">
        <f t="shared" si="10"/>
        <v>Tomáš Parvanov</v>
      </c>
      <c r="O37" t="str">
        <f t="shared" si="11"/>
        <v>Turčianske Teplice</v>
      </c>
      <c r="S37">
        <f>'12 družstiev Pretek č. 1'!I24</f>
        <v>12</v>
      </c>
      <c r="T37" t="str">
        <f>'12 družstiev Pretek č. 1'!I23</f>
        <v>Ján Hittmár 30.6.20</v>
      </c>
      <c r="U37" t="str">
        <f>'12 družstiev Pretek č. 1'!$B$23</f>
        <v>Vranov nad Topľou   Tubertíny</v>
      </c>
      <c r="V37">
        <v>10</v>
      </c>
      <c r="W37" t="str">
        <f t="shared" si="12"/>
        <v>Ľuboš Krupička</v>
      </c>
      <c r="X37" t="str">
        <f t="shared" si="13"/>
        <v>Považská Bystrica         Sensas</v>
      </c>
      <c r="AB37">
        <f>'12 družstiev Pretek č. 1'!L24</f>
        <v>6</v>
      </c>
      <c r="AC37" t="str">
        <f>'12 družstiev Pretek č. 1'!L23</f>
        <v>Miroslav Boháč</v>
      </c>
      <c r="AD37" t="str">
        <f>'12 družstiev Pretek č. 1'!$B$23</f>
        <v>Vranov nad Topľou   Tubertíny</v>
      </c>
      <c r="AE37">
        <v>10</v>
      </c>
      <c r="AF37" t="str">
        <f t="shared" si="14"/>
        <v>Sándor Sági</v>
      </c>
      <c r="AG37" t="str">
        <f t="shared" si="15"/>
        <v>Nové Zámky</v>
      </c>
    </row>
    <row r="38" spans="1:33" x14ac:dyDescent="0.2">
      <c r="A38">
        <f>'12 družstiev Pretek č. 1'!C26</f>
        <v>7</v>
      </c>
      <c r="B38" t="str">
        <f>'12 družstiev Pretek č. 1'!C25</f>
        <v>Milan Pavlovský</v>
      </c>
      <c r="C38" t="str">
        <f>'12 družstiev Pretek č. 1'!$B$25</f>
        <v>Zvolen A</v>
      </c>
      <c r="D38">
        <v>11</v>
      </c>
      <c r="E38" t="str">
        <f t="shared" si="8"/>
        <v>Peter Ardan</v>
      </c>
      <c r="F38" t="str">
        <f t="shared" si="9"/>
        <v>Trnava  A                           Mivardi</v>
      </c>
      <c r="J38">
        <f>'12 družstiev Pretek č. 1'!F26</f>
        <v>9</v>
      </c>
      <c r="K38" t="str">
        <f>'12 družstiev Pretek č. 1'!F25</f>
        <v>SlavomírMihálik</v>
      </c>
      <c r="L38" t="str">
        <f>'12 družstiev Pretek č. 1'!$B$25</f>
        <v>Zvolen A</v>
      </c>
      <c r="M38">
        <v>11</v>
      </c>
      <c r="N38" t="str">
        <f t="shared" si="10"/>
        <v>Michal Olejňák</v>
      </c>
      <c r="O38" t="str">
        <f t="shared" si="11"/>
        <v>Prešov                        Colmic</v>
      </c>
      <c r="S38">
        <f>'12 družstiev Pretek č. 1'!I26</f>
        <v>1</v>
      </c>
      <c r="T38" t="str">
        <f>'12 družstiev Pretek č. 1'!I25</f>
        <v>Lőrinz Dénes</v>
      </c>
      <c r="U38" t="str">
        <f>'12 družstiev Pretek č. 1'!$B$25</f>
        <v>Zvolen A</v>
      </c>
      <c r="V38">
        <v>11</v>
      </c>
      <c r="W38" t="str">
        <f t="shared" si="12"/>
        <v>Zdenko Tuška</v>
      </c>
      <c r="X38" t="str">
        <f t="shared" si="13"/>
        <v>Šaľa                            Maver</v>
      </c>
      <c r="AB38">
        <f>'12 družstiev Pretek č. 1'!L26</f>
        <v>11</v>
      </c>
      <c r="AC38" t="str">
        <f>'12 družstiev Pretek č. 1'!L25</f>
        <v>JánKamenský</v>
      </c>
      <c r="AD38" t="str">
        <f>'12 družstiev Pretek č. 1'!$B$25</f>
        <v>Zvolen A</v>
      </c>
      <c r="AE38">
        <v>11</v>
      </c>
      <c r="AF38" t="str">
        <f t="shared" si="14"/>
        <v>JánKamenský</v>
      </c>
      <c r="AG38" t="str">
        <f t="shared" si="15"/>
        <v>Zvolen A</v>
      </c>
    </row>
    <row r="39" spans="1:33" x14ac:dyDescent="0.2">
      <c r="A39">
        <f>'12 družstiev Pretek č. 1'!C28</f>
        <v>10</v>
      </c>
      <c r="B39" t="str">
        <f>'12 družstiev Pretek č. 1'!C27</f>
        <v>Martin Novotný</v>
      </c>
      <c r="C39" t="str">
        <f>'12 družstiev Pretek č. 1'!$B$27</f>
        <v>Žiar nad Hronom           Tubertíny</v>
      </c>
      <c r="D39">
        <v>12</v>
      </c>
      <c r="E39" t="str">
        <f t="shared" si="8"/>
        <v>Peter Timko</v>
      </c>
      <c r="F39" t="str">
        <f t="shared" si="9"/>
        <v>Veľké Kapušany         Maros Mix Tubertíny</v>
      </c>
      <c r="J39">
        <f>'12 družstiev Pretek č. 1'!F28</f>
        <v>2</v>
      </c>
      <c r="K39" t="str">
        <f>'12 družstiev Pretek č. 1'!F27</f>
        <v>Tomáš Mindák</v>
      </c>
      <c r="L39" t="str">
        <f>'12 družstiev Pretek č. 1'!$B$27</f>
        <v>Žiar nad Hronom           Tubertíny</v>
      </c>
      <c r="M39">
        <v>12</v>
      </c>
      <c r="N39" t="str">
        <f t="shared" si="10"/>
        <v>Ivan Cibulka</v>
      </c>
      <c r="O39" t="str">
        <f t="shared" si="11"/>
        <v>Šaľa                            Maver</v>
      </c>
      <c r="S39">
        <f>'12 družstiev Pretek č. 1'!I28</f>
        <v>6</v>
      </c>
      <c r="T39" t="str">
        <f>'12 družstiev Pretek č. 1'!I27</f>
        <v>Miloslav Finďo</v>
      </c>
      <c r="U39" t="str">
        <f>'12 družstiev Pretek č. 1'!$B$27</f>
        <v>Žiar nad Hronom           Tubertíny</v>
      </c>
      <c r="V39">
        <v>12</v>
      </c>
      <c r="W39" t="str">
        <f t="shared" si="12"/>
        <v>Ján Hittmár 30.6.20</v>
      </c>
      <c r="X39" t="str">
        <f t="shared" si="13"/>
        <v>Vranov nad Topľou   Tubertíny</v>
      </c>
      <c r="AB39">
        <f>'12 družstiev Pretek č. 1'!L28</f>
        <v>7</v>
      </c>
      <c r="AC39" t="str">
        <f>'12 družstiev Pretek č. 1'!L27</f>
        <v>JánSámel</v>
      </c>
      <c r="AD39" t="str">
        <f>'12 družstiev Pretek č. 1'!$B$27</f>
        <v>Žiar nad Hronom           Tubertíny</v>
      </c>
      <c r="AE39">
        <v>12</v>
      </c>
      <c r="AF39" t="str">
        <f t="shared" si="14"/>
        <v>Erik Báťa</v>
      </c>
      <c r="AG39" t="str">
        <f t="shared" si="15"/>
        <v>Považská Bystrica         Sensas</v>
      </c>
    </row>
  </sheetData>
  <mergeCells count="104">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 ref="K1:P1"/>
    <mergeCell ref="K2:M2"/>
    <mergeCell ref="N2:P2"/>
    <mergeCell ref="K3:L3"/>
    <mergeCell ref="K4:L4"/>
    <mergeCell ref="K5:L5"/>
    <mergeCell ref="K6:L6"/>
    <mergeCell ref="K7:L7"/>
    <mergeCell ref="K8:L8"/>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s>
  <phoneticPr fontId="19" type="noConversion"/>
  <pageMargins left="0.7" right="0.7" top="0.75" bottom="0.75" header="0.3" footer="0.3"/>
  <pageSetup paperSize="9" scale="75" orientation="portrait" horizontalDpi="4294967293" verticalDpi="4294967293" r:id="rId1"/>
  <colBreaks count="1" manualBreakCount="1">
    <brk id="8"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opLeftCell="F1" workbookViewId="0">
      <selection activeCell="J5" sqref="J5"/>
    </sheetView>
  </sheetViews>
  <sheetFormatPr defaultColWidth="8.85546875" defaultRowHeight="12.75" x14ac:dyDescent="0.2"/>
  <cols>
    <col min="1" max="1" width="8.140625" customWidth="1"/>
    <col min="2" max="2" width="27.7109375" customWidth="1"/>
    <col min="3" max="3" width="14.85546875"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17.7109375"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13"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12.42578125"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70"/>
      <c r="B1" s="210" t="s">
        <v>64</v>
      </c>
      <c r="C1" s="210"/>
      <c r="D1" s="210"/>
      <c r="E1" s="210"/>
      <c r="F1" s="210"/>
      <c r="G1" s="211"/>
      <c r="H1" s="94"/>
      <c r="J1" s="70"/>
      <c r="K1" s="210" t="s">
        <v>65</v>
      </c>
      <c r="L1" s="210"/>
      <c r="M1" s="210"/>
      <c r="N1" s="210"/>
      <c r="O1" s="210"/>
      <c r="P1" s="211"/>
      <c r="Q1" s="94"/>
      <c r="S1" s="70"/>
      <c r="T1" s="210" t="s">
        <v>66</v>
      </c>
      <c r="U1" s="210"/>
      <c r="V1" s="210"/>
      <c r="W1" s="210"/>
      <c r="X1" s="210"/>
      <c r="Y1" s="211"/>
      <c r="Z1" s="94"/>
      <c r="AB1" s="70"/>
      <c r="AC1" s="210" t="s">
        <v>67</v>
      </c>
      <c r="AD1" s="210"/>
      <c r="AE1" s="210"/>
      <c r="AF1" s="210"/>
      <c r="AG1" s="210"/>
      <c r="AH1" s="211"/>
      <c r="AI1" s="94"/>
    </row>
    <row r="2" spans="1:35" ht="44.25" customHeight="1" thickBot="1" x14ac:dyDescent="0.25">
      <c r="A2" s="71"/>
      <c r="B2" s="212" t="str">
        <f xml:space="preserve">   '12 družstiev Pretek č. 2'!$C$1</f>
        <v xml:space="preserve"> Miesto preteku: Žilina</v>
      </c>
      <c r="C2" s="212"/>
      <c r="D2" s="212"/>
      <c r="E2" s="213" t="str">
        <f>'12 družstiev Pretek č. 2'!$J$1</f>
        <v>Dátum 02.08.2020</v>
      </c>
      <c r="F2" s="213"/>
      <c r="G2" s="214"/>
      <c r="H2" s="95"/>
      <c r="J2" s="71"/>
      <c r="K2" s="212" t="str">
        <f xml:space="preserve">   '12 družstiev Pretek č. 2'!$C$1</f>
        <v xml:space="preserve"> Miesto preteku: Žilina</v>
      </c>
      <c r="L2" s="212"/>
      <c r="M2" s="212"/>
      <c r="N2" s="213" t="str">
        <f>'12 družstiev Pretek č. 2'!$J$1</f>
        <v>Dátum 02.08.2020</v>
      </c>
      <c r="O2" s="213"/>
      <c r="P2" s="214"/>
      <c r="Q2" s="95"/>
      <c r="S2" s="71"/>
      <c r="T2" s="212" t="str">
        <f xml:space="preserve">   '12 družstiev Pretek č. 2'!$C$1</f>
        <v xml:space="preserve"> Miesto preteku: Žilina</v>
      </c>
      <c r="U2" s="212"/>
      <c r="V2" s="212"/>
      <c r="W2" s="213" t="str">
        <f>'12 družstiev Pretek č. 2'!$J$1</f>
        <v>Dátum 02.08.2020</v>
      </c>
      <c r="X2" s="213"/>
      <c r="Y2" s="214"/>
      <c r="Z2" s="95"/>
      <c r="AB2" s="71"/>
      <c r="AC2" s="212" t="str">
        <f xml:space="preserve">   '12 družstiev Pretek č. 2'!$C$1</f>
        <v xml:space="preserve"> Miesto preteku: Žilina</v>
      </c>
      <c r="AD2" s="212"/>
      <c r="AE2" s="212"/>
      <c r="AF2" s="213" t="str">
        <f>'12 družstiev Pretek č. 2'!$J$1</f>
        <v>Dátum 02.08.2020</v>
      </c>
      <c r="AG2" s="213"/>
      <c r="AH2" s="214"/>
      <c r="AI2" s="95"/>
    </row>
    <row r="3" spans="1:35" ht="18.75" customHeight="1" thickBot="1" x14ac:dyDescent="0.25">
      <c r="A3" s="72" t="s">
        <v>53</v>
      </c>
      <c r="B3" s="215" t="s">
        <v>60</v>
      </c>
      <c r="C3" s="216"/>
      <c r="D3" s="74" t="s">
        <v>54</v>
      </c>
      <c r="E3" s="73" t="s">
        <v>55</v>
      </c>
      <c r="F3" s="73" t="s">
        <v>56</v>
      </c>
      <c r="G3" s="75" t="s">
        <v>57</v>
      </c>
      <c r="H3" s="96"/>
      <c r="J3" s="72" t="s">
        <v>53</v>
      </c>
      <c r="K3" s="215" t="s">
        <v>60</v>
      </c>
      <c r="L3" s="216"/>
      <c r="M3" s="74" t="s">
        <v>54</v>
      </c>
      <c r="N3" s="73" t="s">
        <v>55</v>
      </c>
      <c r="O3" s="73" t="s">
        <v>56</v>
      </c>
      <c r="P3" s="75" t="s">
        <v>57</v>
      </c>
      <c r="Q3" s="96"/>
      <c r="S3" s="72" t="s">
        <v>53</v>
      </c>
      <c r="T3" s="215" t="s">
        <v>60</v>
      </c>
      <c r="U3" s="216"/>
      <c r="V3" s="74" t="s">
        <v>54</v>
      </c>
      <c r="W3" s="73" t="s">
        <v>55</v>
      </c>
      <c r="X3" s="73" t="s">
        <v>56</v>
      </c>
      <c r="Y3" s="75" t="s">
        <v>57</v>
      </c>
      <c r="Z3" s="96"/>
      <c r="AB3" s="72" t="s">
        <v>53</v>
      </c>
      <c r="AC3" s="215" t="s">
        <v>60</v>
      </c>
      <c r="AD3" s="216"/>
      <c r="AE3" s="74" t="s">
        <v>54</v>
      </c>
      <c r="AF3" s="73" t="s">
        <v>55</v>
      </c>
      <c r="AG3" s="73" t="s">
        <v>56</v>
      </c>
      <c r="AH3" s="75" t="s">
        <v>57</v>
      </c>
      <c r="AI3" s="96"/>
    </row>
    <row r="4" spans="1:35" ht="31.5" customHeight="1" thickTop="1" x14ac:dyDescent="0.3">
      <c r="A4" s="76">
        <v>1</v>
      </c>
      <c r="B4" s="217" t="str">
        <f t="shared" ref="B4:B15" si="0">E28</f>
        <v>František Mészaroš</v>
      </c>
      <c r="C4" s="218"/>
      <c r="D4" s="92" t="str">
        <f t="shared" ref="D4:D15" si="1">F28</f>
        <v>Komárno                    Bartal Mix</v>
      </c>
      <c r="E4" s="77"/>
      <c r="F4" s="77"/>
      <c r="G4" s="78"/>
      <c r="H4" s="8"/>
      <c r="J4" s="76">
        <v>1</v>
      </c>
      <c r="K4" s="217" t="str">
        <f t="shared" ref="K4:K15" si="2">N28</f>
        <v>Zoltán Miskolczi</v>
      </c>
      <c r="L4" s="218"/>
      <c r="M4" s="92" t="str">
        <f t="shared" ref="M4:M15" si="3">O28</f>
        <v>Nové Zámky</v>
      </c>
      <c r="N4" s="77"/>
      <c r="O4" s="77"/>
      <c r="P4" s="78"/>
      <c r="Q4" s="8"/>
      <c r="S4" s="76">
        <v>1</v>
      </c>
      <c r="T4" s="217" t="str">
        <f t="shared" ref="T4:T15" si="4">W28</f>
        <v>Miloslav Finďo</v>
      </c>
      <c r="U4" s="218"/>
      <c r="V4" s="92" t="str">
        <f t="shared" ref="V4:V15" si="5">X28</f>
        <v>Žiar nad Hronom           Tubertíny</v>
      </c>
      <c r="W4" s="77"/>
      <c r="X4" s="77"/>
      <c r="Y4" s="78"/>
      <c r="Z4" s="8"/>
      <c r="AB4" s="76">
        <v>1</v>
      </c>
      <c r="AC4" s="217" t="str">
        <f t="shared" ref="AC4:AC15" si="6">AF28</f>
        <v>Milan Pavlovský</v>
      </c>
      <c r="AD4" s="218"/>
      <c r="AE4" s="92" t="str">
        <f t="shared" ref="AE4:AE15" si="7">AG28</f>
        <v>Zvolen A</v>
      </c>
      <c r="AF4" s="77"/>
      <c r="AG4" s="77"/>
      <c r="AH4" s="78"/>
      <c r="AI4" s="8"/>
    </row>
    <row r="5" spans="1:35" ht="31.5" customHeight="1" x14ac:dyDescent="0.3">
      <c r="A5" s="79">
        <v>2</v>
      </c>
      <c r="B5" s="208" t="str">
        <f t="shared" si="0"/>
        <v>Ján Nagy</v>
      </c>
      <c r="C5" s="209"/>
      <c r="D5" s="93" t="str">
        <f t="shared" si="1"/>
        <v>Nové Zámky</v>
      </c>
      <c r="E5" s="80"/>
      <c r="F5" s="80"/>
      <c r="G5" s="82"/>
      <c r="H5" s="8"/>
      <c r="J5" s="79">
        <v>2</v>
      </c>
      <c r="K5" s="208" t="str">
        <f t="shared" si="2"/>
        <v>Peter Mišo</v>
      </c>
      <c r="L5" s="209"/>
      <c r="M5" s="93" t="str">
        <f t="shared" si="3"/>
        <v>Trnava  A                           Mivardi</v>
      </c>
      <c r="N5" s="80"/>
      <c r="O5" s="80"/>
      <c r="P5" s="82"/>
      <c r="Q5" s="8"/>
      <c r="S5" s="79">
        <v>2</v>
      </c>
      <c r="T5" s="208" t="str">
        <f t="shared" si="4"/>
        <v>Peter Šejirman</v>
      </c>
      <c r="U5" s="209"/>
      <c r="V5" s="93" t="str">
        <f t="shared" si="5"/>
        <v>Komárno                    Bartal Mix</v>
      </c>
      <c r="W5" s="80"/>
      <c r="X5" s="80"/>
      <c r="Y5" s="82"/>
      <c r="Z5" s="8"/>
      <c r="AB5" s="79">
        <v>2</v>
      </c>
      <c r="AC5" s="208" t="str">
        <f t="shared" si="6"/>
        <v>František Mónosi</v>
      </c>
      <c r="AD5" s="209"/>
      <c r="AE5" s="93" t="str">
        <f t="shared" si="7"/>
        <v>Dunajská Streda -            Mivardi team</v>
      </c>
      <c r="AF5" s="80"/>
      <c r="AG5" s="80"/>
      <c r="AH5" s="82"/>
      <c r="AI5" s="8"/>
    </row>
    <row r="6" spans="1:35" ht="31.5" customHeight="1" x14ac:dyDescent="0.3">
      <c r="A6" s="79">
        <v>3</v>
      </c>
      <c r="B6" s="208" t="str">
        <f t="shared" si="0"/>
        <v>Michal Petruš</v>
      </c>
      <c r="C6" s="209"/>
      <c r="D6" s="93" t="str">
        <f t="shared" si="1"/>
        <v>Turčianske Teplice</v>
      </c>
      <c r="E6" s="80"/>
      <c r="F6" s="80"/>
      <c r="G6" s="82"/>
      <c r="H6" s="8"/>
      <c r="J6" s="79">
        <v>3</v>
      </c>
      <c r="K6" s="208" t="str">
        <f t="shared" si="2"/>
        <v>Ján Hittmár 30.6.20</v>
      </c>
      <c r="L6" s="209"/>
      <c r="M6" s="93" t="str">
        <f t="shared" si="3"/>
        <v>Vranov nad Topľou   Tubertíny</v>
      </c>
      <c r="N6" s="80"/>
      <c r="O6" s="80"/>
      <c r="P6" s="82"/>
      <c r="Q6" s="8"/>
      <c r="S6" s="79">
        <v>3</v>
      </c>
      <c r="T6" s="208" t="str">
        <f t="shared" si="4"/>
        <v>SlavomírMihálik</v>
      </c>
      <c r="U6" s="209"/>
      <c r="V6" s="93" t="str">
        <f t="shared" si="5"/>
        <v>Zvolen A</v>
      </c>
      <c r="W6" s="80"/>
      <c r="X6" s="80"/>
      <c r="Y6" s="82"/>
      <c r="Z6" s="8"/>
      <c r="AB6" s="79">
        <v>3</v>
      </c>
      <c r="AC6" s="208" t="str">
        <f t="shared" si="6"/>
        <v>Peter Rošák</v>
      </c>
      <c r="AD6" s="209"/>
      <c r="AE6" s="93" t="str">
        <f t="shared" si="7"/>
        <v>Vranov nad Topľou   Tubertíny</v>
      </c>
      <c r="AF6" s="80"/>
      <c r="AG6" s="80"/>
      <c r="AH6" s="82"/>
      <c r="AI6" s="8"/>
    </row>
    <row r="7" spans="1:35" ht="31.5" customHeight="1" x14ac:dyDescent="0.3">
      <c r="A7" s="79">
        <v>4</v>
      </c>
      <c r="B7" s="208" t="str">
        <f t="shared" si="0"/>
        <v>Ivan Cibulka</v>
      </c>
      <c r="C7" s="209"/>
      <c r="D7" s="93" t="str">
        <f t="shared" si="1"/>
        <v>Šaľa                            Maver</v>
      </c>
      <c r="E7" s="80"/>
      <c r="F7" s="80"/>
      <c r="G7" s="82"/>
      <c r="H7" s="8"/>
      <c r="J7" s="79">
        <v>4</v>
      </c>
      <c r="K7" s="208" t="str">
        <f t="shared" si="2"/>
        <v>Bartolomej Fleischer</v>
      </c>
      <c r="L7" s="209"/>
      <c r="M7" s="93" t="str">
        <f t="shared" si="3"/>
        <v>Veľké Kapušany         Maros Mix Tubertíny</v>
      </c>
      <c r="N7" s="80"/>
      <c r="O7" s="80"/>
      <c r="P7" s="82"/>
      <c r="Q7" s="8"/>
      <c r="S7" s="79">
        <v>4</v>
      </c>
      <c r="T7" s="208" t="str">
        <f t="shared" si="4"/>
        <v>Michal Olejňák</v>
      </c>
      <c r="U7" s="209"/>
      <c r="V7" s="93" t="str">
        <f t="shared" si="5"/>
        <v>Prešov                        Colmic</v>
      </c>
      <c r="W7" s="80"/>
      <c r="X7" s="80"/>
      <c r="Y7" s="82"/>
      <c r="Z7" s="8"/>
      <c r="AB7" s="79">
        <v>4</v>
      </c>
      <c r="AC7" s="208" t="str">
        <f t="shared" si="6"/>
        <v>Peter Timko</v>
      </c>
      <c r="AD7" s="209"/>
      <c r="AE7" s="93" t="str">
        <f t="shared" si="7"/>
        <v>Veľké Kapušany         Maros Mix Tubertíny</v>
      </c>
      <c r="AF7" s="80"/>
      <c r="AG7" s="80"/>
      <c r="AH7" s="82"/>
      <c r="AI7" s="8"/>
    </row>
    <row r="8" spans="1:35" ht="31.5" customHeight="1" x14ac:dyDescent="0.3">
      <c r="A8" s="79">
        <v>5</v>
      </c>
      <c r="B8" s="208" t="str">
        <f t="shared" si="0"/>
        <v>Ľuboš Krupička</v>
      </c>
      <c r="C8" s="209"/>
      <c r="D8" s="93" t="str">
        <f t="shared" si="1"/>
        <v>Považská Bystrica         Sensas</v>
      </c>
      <c r="E8" s="80"/>
      <c r="F8" s="80"/>
      <c r="G8" s="82"/>
      <c r="H8" s="8"/>
      <c r="J8" s="79">
        <v>5</v>
      </c>
      <c r="K8" s="208" t="str">
        <f t="shared" si="2"/>
        <v>Lukáš Kondík</v>
      </c>
      <c r="L8" s="209"/>
      <c r="M8" s="93" t="str">
        <f t="shared" si="3"/>
        <v>Prešov                        Colmic</v>
      </c>
      <c r="N8" s="80"/>
      <c r="O8" s="80"/>
      <c r="P8" s="82"/>
      <c r="Q8" s="8"/>
      <c r="S8" s="79">
        <v>5</v>
      </c>
      <c r="T8" s="208" t="str">
        <f t="shared" si="4"/>
        <v>Ján Mikita</v>
      </c>
      <c r="U8" s="209"/>
      <c r="V8" s="93" t="str">
        <f t="shared" si="5"/>
        <v>Vranov nad Topľou   Tubertíny</v>
      </c>
      <c r="W8" s="80"/>
      <c r="X8" s="80"/>
      <c r="Y8" s="82"/>
      <c r="Z8" s="8"/>
      <c r="AB8" s="79">
        <v>5</v>
      </c>
      <c r="AC8" s="208" t="str">
        <f t="shared" si="6"/>
        <v>András Gábor Karsai</v>
      </c>
      <c r="AD8" s="209"/>
      <c r="AE8" s="93" t="str">
        <f t="shared" si="7"/>
        <v>Nové Zámky</v>
      </c>
      <c r="AF8" s="80"/>
      <c r="AG8" s="80"/>
      <c r="AH8" s="82"/>
      <c r="AI8" s="8"/>
    </row>
    <row r="9" spans="1:35" ht="31.5" customHeight="1" x14ac:dyDescent="0.3">
      <c r="A9" s="79">
        <v>6</v>
      </c>
      <c r="B9" s="208" t="str">
        <f t="shared" si="0"/>
        <v>Igor Holeček</v>
      </c>
      <c r="C9" s="209"/>
      <c r="D9" s="93" t="str">
        <f t="shared" si="1"/>
        <v>Dunajská Streda -            Mivardi team</v>
      </c>
      <c r="E9" s="80"/>
      <c r="F9" s="83"/>
      <c r="G9" s="82"/>
      <c r="H9" s="8"/>
      <c r="J9" s="79">
        <v>6</v>
      </c>
      <c r="K9" s="208" t="str">
        <f t="shared" si="2"/>
        <v>Tomáš Parvanov</v>
      </c>
      <c r="L9" s="209"/>
      <c r="M9" s="93" t="str">
        <f t="shared" si="3"/>
        <v>Turčianske Teplice</v>
      </c>
      <c r="N9" s="80"/>
      <c r="O9" s="83"/>
      <c r="P9" s="82"/>
      <c r="Q9" s="8"/>
      <c r="S9" s="79">
        <v>6</v>
      </c>
      <c r="T9" s="208" t="str">
        <f t="shared" si="4"/>
        <v>Rastislav Dudr st.</v>
      </c>
      <c r="U9" s="209"/>
      <c r="V9" s="93" t="str">
        <f t="shared" si="5"/>
        <v>Považská Bystrica         Sensas</v>
      </c>
      <c r="W9" s="80"/>
      <c r="X9" s="83"/>
      <c r="Y9" s="82"/>
      <c r="Z9" s="8"/>
      <c r="AB9" s="79">
        <v>6</v>
      </c>
      <c r="AC9" s="208" t="str">
        <f t="shared" si="6"/>
        <v>Timotej Minárik</v>
      </c>
      <c r="AD9" s="209"/>
      <c r="AE9" s="93" t="str">
        <f t="shared" si="7"/>
        <v>Šaľa                            Maver</v>
      </c>
      <c r="AF9" s="80"/>
      <c r="AG9" s="83"/>
      <c r="AH9" s="82"/>
      <c r="AI9" s="8"/>
    </row>
    <row r="10" spans="1:35" ht="31.5" customHeight="1" x14ac:dyDescent="0.3">
      <c r="A10" s="79">
        <v>7</v>
      </c>
      <c r="B10" s="208" t="str">
        <f t="shared" si="0"/>
        <v>Martin Rusnák</v>
      </c>
      <c r="C10" s="209"/>
      <c r="D10" s="93" t="str">
        <f t="shared" si="1"/>
        <v>Veľké Kapušany         Maros Mix Tubertíny</v>
      </c>
      <c r="E10" s="80"/>
      <c r="F10" s="80"/>
      <c r="G10" s="82"/>
      <c r="H10" s="8"/>
      <c r="J10" s="79">
        <v>7</v>
      </c>
      <c r="K10" s="208" t="str">
        <f t="shared" si="2"/>
        <v>Peter Kohút</v>
      </c>
      <c r="L10" s="209"/>
      <c r="M10" s="93" t="str">
        <f t="shared" si="3"/>
        <v>Zvolen A</v>
      </c>
      <c r="N10" s="80"/>
      <c r="O10" s="80"/>
      <c r="P10" s="82"/>
      <c r="Q10" s="8"/>
      <c r="S10" s="79">
        <v>7</v>
      </c>
      <c r="T10" s="208" t="str">
        <f t="shared" si="4"/>
        <v>Sándor Sági</v>
      </c>
      <c r="U10" s="209"/>
      <c r="V10" s="93" t="str">
        <f t="shared" si="5"/>
        <v>Nové Zámky</v>
      </c>
      <c r="W10" s="80"/>
      <c r="X10" s="80"/>
      <c r="Y10" s="82"/>
      <c r="Z10" s="8"/>
      <c r="AB10" s="79">
        <v>7</v>
      </c>
      <c r="AC10" s="208" t="str">
        <f t="shared" si="6"/>
        <v>Milan Kabát</v>
      </c>
      <c r="AD10" s="209"/>
      <c r="AE10" s="93" t="str">
        <f t="shared" si="7"/>
        <v>Komárno                    Bartal Mix</v>
      </c>
      <c r="AF10" s="80"/>
      <c r="AG10" s="80"/>
      <c r="AH10" s="82"/>
      <c r="AI10" s="8"/>
    </row>
    <row r="11" spans="1:35" ht="31.5" customHeight="1" x14ac:dyDescent="0.3">
      <c r="A11" s="79">
        <v>8</v>
      </c>
      <c r="B11" s="208" t="str">
        <f t="shared" si="0"/>
        <v>Radoslav Rolík</v>
      </c>
      <c r="C11" s="209"/>
      <c r="D11" s="93" t="str">
        <f t="shared" si="1"/>
        <v>Prešov                        Colmic</v>
      </c>
      <c r="E11" s="80"/>
      <c r="F11" s="80"/>
      <c r="G11" s="82"/>
      <c r="H11" s="8"/>
      <c r="J11" s="79">
        <v>8</v>
      </c>
      <c r="K11" s="208" t="str">
        <f t="shared" si="2"/>
        <v>Roman Baranček</v>
      </c>
      <c r="L11" s="209"/>
      <c r="M11" s="93" t="str">
        <f t="shared" si="3"/>
        <v>Komárno                    Bartal Mix</v>
      </c>
      <c r="N11" s="80"/>
      <c r="O11" s="80"/>
      <c r="P11" s="82"/>
      <c r="Q11" s="8"/>
      <c r="S11" s="79">
        <v>8</v>
      </c>
      <c r="T11" s="208" t="str">
        <f t="shared" si="4"/>
        <v>Roman Foret</v>
      </c>
      <c r="U11" s="209"/>
      <c r="V11" s="93" t="str">
        <f t="shared" si="5"/>
        <v>Dunajská Streda -            Mivardi team</v>
      </c>
      <c r="W11" s="80"/>
      <c r="X11" s="80"/>
      <c r="Y11" s="82"/>
      <c r="Z11" s="8"/>
      <c r="AB11" s="79">
        <v>8</v>
      </c>
      <c r="AC11" s="208" t="str">
        <f t="shared" si="6"/>
        <v>Juraj Líška</v>
      </c>
      <c r="AD11" s="209"/>
      <c r="AE11" s="93" t="str">
        <f t="shared" si="7"/>
        <v>Turčianske Teplice</v>
      </c>
      <c r="AF11" s="80"/>
      <c r="AG11" s="80"/>
      <c r="AH11" s="82"/>
      <c r="AI11" s="8"/>
    </row>
    <row r="12" spans="1:35" ht="31.5" customHeight="1" x14ac:dyDescent="0.3">
      <c r="A12" s="79">
        <v>9</v>
      </c>
      <c r="B12" s="208" t="str">
        <f t="shared" si="0"/>
        <v>Miroslav Boháč</v>
      </c>
      <c r="C12" s="209"/>
      <c r="D12" s="93" t="str">
        <f t="shared" si="1"/>
        <v>Vranov nad Topľou   Tubertíny</v>
      </c>
      <c r="E12" s="80"/>
      <c r="F12" s="80"/>
      <c r="G12" s="82"/>
      <c r="H12" s="8"/>
      <c r="J12" s="79">
        <v>9</v>
      </c>
      <c r="K12" s="208" t="str">
        <f t="shared" si="2"/>
        <v>Erik Báťa</v>
      </c>
      <c r="L12" s="209"/>
      <c r="M12" s="93" t="str">
        <f t="shared" si="3"/>
        <v>Považská Bystrica         Sensas</v>
      </c>
      <c r="N12" s="80"/>
      <c r="O12" s="80"/>
      <c r="P12" s="82"/>
      <c r="Q12" s="8"/>
      <c r="S12" s="79">
        <v>9</v>
      </c>
      <c r="T12" s="208" t="str">
        <f t="shared" si="4"/>
        <v>Gabriel Vajsábel</v>
      </c>
      <c r="U12" s="209"/>
      <c r="V12" s="93" t="str">
        <f t="shared" si="5"/>
        <v>Trnava  A                           Mivardi</v>
      </c>
      <c r="W12" s="80"/>
      <c r="X12" s="80"/>
      <c r="Y12" s="82"/>
      <c r="Z12" s="8"/>
      <c r="AB12" s="79">
        <v>9</v>
      </c>
      <c r="AC12" s="208" t="str">
        <f t="shared" si="6"/>
        <v>Miroslav Santus</v>
      </c>
      <c r="AD12" s="209"/>
      <c r="AE12" s="93" t="str">
        <f t="shared" si="7"/>
        <v>Považská Bystrica         Sensas</v>
      </c>
      <c r="AF12" s="80"/>
      <c r="AG12" s="80"/>
      <c r="AH12" s="82"/>
      <c r="AI12" s="8"/>
    </row>
    <row r="13" spans="1:35" ht="31.5" customHeight="1" x14ac:dyDescent="0.3">
      <c r="A13" s="79">
        <v>10</v>
      </c>
      <c r="B13" s="208" t="str">
        <f t="shared" si="0"/>
        <v>JánSámel</v>
      </c>
      <c r="C13" s="209"/>
      <c r="D13" s="93" t="str">
        <f t="shared" si="1"/>
        <v>Žiar nad Hronom           Tubertíny</v>
      </c>
      <c r="E13" s="80"/>
      <c r="F13" s="80"/>
      <c r="G13" s="82"/>
      <c r="H13" s="8"/>
      <c r="J13" s="79">
        <v>10</v>
      </c>
      <c r="K13" s="208" t="str">
        <f t="shared" si="2"/>
        <v>Zdenko Tuška</v>
      </c>
      <c r="L13" s="209"/>
      <c r="M13" s="93" t="str">
        <f t="shared" si="3"/>
        <v>Šaľa                            Maver</v>
      </c>
      <c r="N13" s="80"/>
      <c r="O13" s="80"/>
      <c r="P13" s="82"/>
      <c r="Q13" s="8"/>
      <c r="S13" s="79">
        <v>10</v>
      </c>
      <c r="T13" s="208" t="str">
        <f t="shared" si="4"/>
        <v>Alexander Papp</v>
      </c>
      <c r="U13" s="209"/>
      <c r="V13" s="93" t="str">
        <f t="shared" si="5"/>
        <v>Šaľa                            Maver</v>
      </c>
      <c r="W13" s="80"/>
      <c r="X13" s="80"/>
      <c r="Y13" s="82"/>
      <c r="Z13" s="8"/>
      <c r="AB13" s="79">
        <v>10</v>
      </c>
      <c r="AC13" s="208" t="str">
        <f t="shared" si="6"/>
        <v>Peter Ardan</v>
      </c>
      <c r="AD13" s="209"/>
      <c r="AE13" s="93" t="str">
        <f t="shared" si="7"/>
        <v>Trnava  A                           Mivardi</v>
      </c>
      <c r="AF13" s="80"/>
      <c r="AG13" s="80"/>
      <c r="AH13" s="82"/>
      <c r="AI13" s="8"/>
    </row>
    <row r="14" spans="1:35" ht="31.5" customHeight="1" x14ac:dyDescent="0.3">
      <c r="A14" s="79">
        <v>11</v>
      </c>
      <c r="B14" s="208" t="str">
        <f t="shared" si="0"/>
        <v>Martin Lipka</v>
      </c>
      <c r="C14" s="209"/>
      <c r="D14" s="93" t="str">
        <f t="shared" si="1"/>
        <v>Trnava  A                           Mivardi</v>
      </c>
      <c r="E14" s="80"/>
      <c r="F14" s="80"/>
      <c r="G14" s="82"/>
      <c r="H14" s="8"/>
      <c r="J14" s="79">
        <v>11</v>
      </c>
      <c r="K14" s="208" t="str">
        <f t="shared" si="2"/>
        <v>Ladislav Beko</v>
      </c>
      <c r="L14" s="209"/>
      <c r="M14" s="93" t="str">
        <f t="shared" si="3"/>
        <v>Žiar nad Hronom           Tubertíny</v>
      </c>
      <c r="N14" s="80"/>
      <c r="O14" s="80"/>
      <c r="P14" s="82"/>
      <c r="Q14" s="8"/>
      <c r="S14" s="79">
        <v>11</v>
      </c>
      <c r="T14" s="208" t="str">
        <f t="shared" si="4"/>
        <v>ViliamPikla</v>
      </c>
      <c r="U14" s="209"/>
      <c r="V14" s="93" t="str">
        <f t="shared" si="5"/>
        <v>Turčianske Teplice</v>
      </c>
      <c r="W14" s="80"/>
      <c r="X14" s="80"/>
      <c r="Y14" s="82"/>
      <c r="Z14" s="8"/>
      <c r="AB14" s="79">
        <v>11</v>
      </c>
      <c r="AC14" s="208" t="str">
        <f t="shared" si="6"/>
        <v>Tomáš Mindák</v>
      </c>
      <c r="AD14" s="209"/>
      <c r="AE14" s="93" t="str">
        <f t="shared" si="7"/>
        <v>Žiar nad Hronom           Tubertíny</v>
      </c>
      <c r="AF14" s="80"/>
      <c r="AG14" s="80"/>
      <c r="AH14" s="82"/>
      <c r="AI14" s="8"/>
    </row>
    <row r="15" spans="1:35" ht="31.5" customHeight="1" x14ac:dyDescent="0.3">
      <c r="A15" s="79">
        <v>12</v>
      </c>
      <c r="B15" s="208" t="str">
        <f t="shared" si="0"/>
        <v>Lőrinz Dénes</v>
      </c>
      <c r="C15" s="209"/>
      <c r="D15" s="93" t="str">
        <f t="shared" si="1"/>
        <v>Zvolen A</v>
      </c>
      <c r="E15" s="80"/>
      <c r="F15" s="80"/>
      <c r="G15" s="82"/>
      <c r="H15" s="8"/>
      <c r="J15" s="79">
        <v>12</v>
      </c>
      <c r="K15" s="208" t="str">
        <f t="shared" si="2"/>
        <v>Imrich Nagy</v>
      </c>
      <c r="L15" s="209"/>
      <c r="M15" s="93" t="str">
        <f t="shared" si="3"/>
        <v>Dunajská Streda -            Mivardi team</v>
      </c>
      <c r="N15" s="80"/>
      <c r="O15" s="80"/>
      <c r="P15" s="82"/>
      <c r="Q15" s="8"/>
      <c r="S15" s="79">
        <v>12</v>
      </c>
      <c r="T15" s="208" t="str">
        <f t="shared" si="4"/>
        <v>Karol Petőcz</v>
      </c>
      <c r="U15" s="209"/>
      <c r="V15" s="93" t="str">
        <f t="shared" si="5"/>
        <v>Veľké Kapušany         Maros Mix Tubertíny</v>
      </c>
      <c r="W15" s="80"/>
      <c r="X15" s="80"/>
      <c r="Y15" s="82"/>
      <c r="Z15" s="8"/>
      <c r="AB15" s="79">
        <v>12</v>
      </c>
      <c r="AC15" s="208" t="str">
        <f t="shared" si="6"/>
        <v>Daniel Olejňák</v>
      </c>
      <c r="AD15" s="209"/>
      <c r="AE15" s="93" t="str">
        <f t="shared" si="7"/>
        <v>Prešov                        Colmic</v>
      </c>
      <c r="AF15" s="80"/>
      <c r="AG15" s="80"/>
      <c r="AH15" s="82"/>
      <c r="AI15" s="8"/>
    </row>
    <row r="16" spans="1:35" ht="31.5" customHeight="1" x14ac:dyDescent="0.3">
      <c r="A16" s="79">
        <v>13</v>
      </c>
      <c r="B16" s="208"/>
      <c r="C16" s="209"/>
      <c r="D16" s="81"/>
      <c r="E16" s="80"/>
      <c r="F16" s="80"/>
      <c r="G16" s="82"/>
      <c r="H16" s="8"/>
      <c r="J16" s="79">
        <v>13</v>
      </c>
      <c r="K16" s="208"/>
      <c r="L16" s="209"/>
      <c r="M16" s="81"/>
      <c r="N16" s="80"/>
      <c r="O16" s="80"/>
      <c r="P16" s="82"/>
      <c r="Q16" s="8"/>
      <c r="S16" s="79">
        <v>13</v>
      </c>
      <c r="T16" s="208"/>
      <c r="U16" s="209"/>
      <c r="V16" s="81"/>
      <c r="W16" s="80"/>
      <c r="X16" s="80"/>
      <c r="Y16" s="82"/>
      <c r="Z16" s="8"/>
      <c r="AB16" s="79">
        <v>13</v>
      </c>
      <c r="AC16" s="208"/>
      <c r="AD16" s="209"/>
      <c r="AE16" s="81"/>
      <c r="AF16" s="80"/>
      <c r="AG16" s="80"/>
      <c r="AH16" s="82"/>
      <c r="AI16" s="8"/>
    </row>
    <row r="17" spans="1:35" ht="31.5" customHeight="1" x14ac:dyDescent="0.3">
      <c r="A17" s="79">
        <v>14</v>
      </c>
      <c r="B17" s="208"/>
      <c r="C17" s="209"/>
      <c r="D17" s="85"/>
      <c r="E17" s="84"/>
      <c r="F17" s="84"/>
      <c r="G17" s="86"/>
      <c r="H17" s="8"/>
      <c r="J17" s="79">
        <v>14</v>
      </c>
      <c r="K17" s="208"/>
      <c r="L17" s="209"/>
      <c r="M17" s="85"/>
      <c r="N17" s="84"/>
      <c r="O17" s="84"/>
      <c r="P17" s="86"/>
      <c r="Q17" s="8"/>
      <c r="S17" s="79">
        <v>14</v>
      </c>
      <c r="T17" s="208"/>
      <c r="U17" s="209"/>
      <c r="V17" s="85"/>
      <c r="W17" s="84"/>
      <c r="X17" s="84"/>
      <c r="Y17" s="86"/>
      <c r="Z17" s="8"/>
      <c r="AB17" s="79">
        <v>14</v>
      </c>
      <c r="AC17" s="208"/>
      <c r="AD17" s="209"/>
      <c r="AE17" s="85"/>
      <c r="AF17" s="84"/>
      <c r="AG17" s="84"/>
      <c r="AH17" s="86"/>
      <c r="AI17" s="8"/>
    </row>
    <row r="18" spans="1:35" ht="31.5" customHeight="1" x14ac:dyDescent="0.3">
      <c r="A18" s="79">
        <v>15</v>
      </c>
      <c r="B18" s="208"/>
      <c r="C18" s="209"/>
      <c r="D18" s="81"/>
      <c r="E18" s="80"/>
      <c r="F18" s="80"/>
      <c r="G18" s="82"/>
      <c r="H18" s="8"/>
      <c r="J18" s="79">
        <v>15</v>
      </c>
      <c r="K18" s="208"/>
      <c r="L18" s="209"/>
      <c r="M18" s="81"/>
      <c r="N18" s="80"/>
      <c r="O18" s="80"/>
      <c r="P18" s="82"/>
      <c r="Q18" s="8"/>
      <c r="S18" s="79">
        <v>15</v>
      </c>
      <c r="T18" s="208"/>
      <c r="U18" s="209"/>
      <c r="V18" s="81"/>
      <c r="W18" s="80"/>
      <c r="X18" s="80"/>
      <c r="Y18" s="82"/>
      <c r="Z18" s="8"/>
      <c r="AB18" s="79">
        <v>15</v>
      </c>
      <c r="AC18" s="208"/>
      <c r="AD18" s="209"/>
      <c r="AE18" s="81"/>
      <c r="AF18" s="80"/>
      <c r="AG18" s="80"/>
      <c r="AH18" s="82"/>
      <c r="AI18" s="8"/>
    </row>
    <row r="19" spans="1:35" ht="31.5" customHeight="1" x14ac:dyDescent="0.3">
      <c r="A19" s="79">
        <v>16</v>
      </c>
      <c r="B19" s="208"/>
      <c r="C19" s="209"/>
      <c r="D19" s="81"/>
      <c r="E19" s="80"/>
      <c r="F19" s="80"/>
      <c r="G19" s="82"/>
      <c r="H19" s="8"/>
      <c r="J19" s="79">
        <v>16</v>
      </c>
      <c r="K19" s="208"/>
      <c r="L19" s="209"/>
      <c r="M19" s="81"/>
      <c r="N19" s="80"/>
      <c r="O19" s="80"/>
      <c r="P19" s="82"/>
      <c r="Q19" s="8"/>
      <c r="S19" s="79">
        <v>16</v>
      </c>
      <c r="T19" s="208"/>
      <c r="U19" s="209"/>
      <c r="V19" s="81"/>
      <c r="W19" s="80"/>
      <c r="X19" s="80"/>
      <c r="Y19" s="82"/>
      <c r="Z19" s="8"/>
      <c r="AB19" s="79">
        <v>16</v>
      </c>
      <c r="AC19" s="208"/>
      <c r="AD19" s="209"/>
      <c r="AE19" s="81"/>
      <c r="AF19" s="80"/>
      <c r="AG19" s="80"/>
      <c r="AH19" s="82"/>
      <c r="AI19" s="8"/>
    </row>
    <row r="20" spans="1:35" ht="31.5" customHeight="1" x14ac:dyDescent="0.3">
      <c r="A20" s="79">
        <v>17</v>
      </c>
      <c r="B20" s="208"/>
      <c r="C20" s="209"/>
      <c r="D20" s="81"/>
      <c r="E20" s="80"/>
      <c r="F20" s="80"/>
      <c r="G20" s="82"/>
      <c r="H20" s="8"/>
      <c r="J20" s="79">
        <v>17</v>
      </c>
      <c r="K20" s="208"/>
      <c r="L20" s="209"/>
      <c r="M20" s="81"/>
      <c r="N20" s="80"/>
      <c r="O20" s="80"/>
      <c r="P20" s="82"/>
      <c r="Q20" s="8"/>
      <c r="S20" s="79">
        <v>17</v>
      </c>
      <c r="T20" s="208"/>
      <c r="U20" s="209"/>
      <c r="V20" s="81"/>
      <c r="W20" s="80"/>
      <c r="X20" s="80"/>
      <c r="Y20" s="82"/>
      <c r="Z20" s="8"/>
      <c r="AB20" s="79">
        <v>17</v>
      </c>
      <c r="AC20" s="208"/>
      <c r="AD20" s="209"/>
      <c r="AE20" s="81"/>
      <c r="AF20" s="80"/>
      <c r="AG20" s="80"/>
      <c r="AH20" s="82"/>
      <c r="AI20" s="8"/>
    </row>
    <row r="21" spans="1:35" ht="31.5" customHeight="1" x14ac:dyDescent="0.3">
      <c r="A21" s="79">
        <v>18</v>
      </c>
      <c r="B21" s="208"/>
      <c r="C21" s="209"/>
      <c r="D21" s="87"/>
      <c r="E21" s="77"/>
      <c r="F21" s="77"/>
      <c r="G21" s="78"/>
      <c r="H21" s="8"/>
      <c r="J21" s="79">
        <v>18</v>
      </c>
      <c r="K21" s="208"/>
      <c r="L21" s="209"/>
      <c r="M21" s="87"/>
      <c r="N21" s="77"/>
      <c r="O21" s="77"/>
      <c r="P21" s="78"/>
      <c r="Q21" s="8"/>
      <c r="S21" s="79">
        <v>18</v>
      </c>
      <c r="T21" s="208"/>
      <c r="U21" s="209"/>
      <c r="V21" s="87"/>
      <c r="W21" s="77"/>
      <c r="X21" s="77"/>
      <c r="Y21" s="78"/>
      <c r="Z21" s="8"/>
      <c r="AB21" s="79">
        <v>18</v>
      </c>
      <c r="AC21" s="208"/>
      <c r="AD21" s="209"/>
      <c r="AE21" s="87"/>
      <c r="AF21" s="77"/>
      <c r="AG21" s="77"/>
      <c r="AH21" s="78"/>
      <c r="AI21" s="8"/>
    </row>
    <row r="22" spans="1:35" ht="31.5" customHeight="1" x14ac:dyDescent="0.3">
      <c r="A22" s="79">
        <v>19</v>
      </c>
      <c r="B22" s="220"/>
      <c r="C22" s="221"/>
      <c r="D22" s="81"/>
      <c r="E22" s="80"/>
      <c r="F22" s="80"/>
      <c r="G22" s="82"/>
      <c r="H22" s="8"/>
      <c r="J22" s="79">
        <v>19</v>
      </c>
      <c r="K22" s="220"/>
      <c r="L22" s="221"/>
      <c r="M22" s="81"/>
      <c r="N22" s="80"/>
      <c r="O22" s="80"/>
      <c r="P22" s="82"/>
      <c r="Q22" s="8"/>
      <c r="S22" s="79">
        <v>19</v>
      </c>
      <c r="T22" s="220"/>
      <c r="U22" s="221"/>
      <c r="V22" s="81"/>
      <c r="W22" s="80"/>
      <c r="X22" s="80"/>
      <c r="Y22" s="82"/>
      <c r="Z22" s="8"/>
      <c r="AB22" s="79">
        <v>19</v>
      </c>
      <c r="AC22" s="220"/>
      <c r="AD22" s="221"/>
      <c r="AE22" s="81"/>
      <c r="AF22" s="80"/>
      <c r="AG22" s="80"/>
      <c r="AH22" s="82"/>
      <c r="AI22" s="8"/>
    </row>
    <row r="23" spans="1:35" ht="31.5" customHeight="1" thickBot="1" x14ac:dyDescent="0.35">
      <c r="A23" s="88">
        <v>20</v>
      </c>
      <c r="B23" s="222"/>
      <c r="C23" s="223"/>
      <c r="D23" s="90"/>
      <c r="E23" s="89"/>
      <c r="F23" s="89"/>
      <c r="G23" s="91"/>
      <c r="H23" s="8"/>
      <c r="J23" s="88">
        <v>20</v>
      </c>
      <c r="K23" s="222"/>
      <c r="L23" s="223"/>
      <c r="M23" s="90"/>
      <c r="N23" s="89"/>
      <c r="O23" s="89"/>
      <c r="P23" s="91"/>
      <c r="Q23" s="8"/>
      <c r="S23" s="88">
        <v>20</v>
      </c>
      <c r="T23" s="222"/>
      <c r="U23" s="223"/>
      <c r="V23" s="90"/>
      <c r="W23" s="89"/>
      <c r="X23" s="89"/>
      <c r="Y23" s="91"/>
      <c r="Z23" s="8"/>
      <c r="AB23" s="88">
        <v>20</v>
      </c>
      <c r="AC23" s="222"/>
      <c r="AD23" s="223"/>
      <c r="AE23" s="90"/>
      <c r="AF23" s="89"/>
      <c r="AG23" s="89"/>
      <c r="AH23" s="91"/>
      <c r="AI23" s="8"/>
    </row>
    <row r="24" spans="1:35" ht="33.75" customHeight="1" x14ac:dyDescent="0.35">
      <c r="A24" s="224" t="s">
        <v>58</v>
      </c>
      <c r="B24" s="224"/>
      <c r="C24" s="224"/>
      <c r="D24" s="219" t="s">
        <v>59</v>
      </c>
      <c r="E24" s="219"/>
      <c r="F24" s="219"/>
      <c r="J24" s="224" t="s">
        <v>58</v>
      </c>
      <c r="K24" s="224"/>
      <c r="L24" s="224"/>
      <c r="M24" s="219" t="s">
        <v>59</v>
      </c>
      <c r="N24" s="219"/>
      <c r="O24" s="219"/>
      <c r="S24" s="224" t="s">
        <v>58</v>
      </c>
      <c r="T24" s="224"/>
      <c r="U24" s="224"/>
      <c r="V24" s="219" t="s">
        <v>59</v>
      </c>
      <c r="W24" s="219"/>
      <c r="X24" s="219"/>
      <c r="AB24" s="224" t="s">
        <v>58</v>
      </c>
      <c r="AC24" s="224"/>
      <c r="AD24" s="224"/>
      <c r="AE24" s="219" t="s">
        <v>59</v>
      </c>
      <c r="AF24" s="219"/>
      <c r="AG24" s="219"/>
    </row>
    <row r="27" spans="1:35" x14ac:dyDescent="0.2">
      <c r="A27" t="s">
        <v>50</v>
      </c>
      <c r="B27" t="s">
        <v>51</v>
      </c>
      <c r="J27" t="s">
        <v>50</v>
      </c>
      <c r="K27" t="s">
        <v>51</v>
      </c>
      <c r="S27" t="s">
        <v>50</v>
      </c>
      <c r="T27" t="s">
        <v>51</v>
      </c>
      <c r="AB27" t="s">
        <v>50</v>
      </c>
      <c r="AC27" t="s">
        <v>51</v>
      </c>
    </row>
    <row r="28" spans="1:35" x14ac:dyDescent="0.2">
      <c r="A28">
        <f>'12 družstiev Pretek č. 2'!C6</f>
        <v>6</v>
      </c>
      <c r="B28" t="str">
        <f>'12 družstiev Pretek č. 2'!C5</f>
        <v>Igor Holeček</v>
      </c>
      <c r="C28" t="str">
        <f>'12 družstiev Pretek č. 2'!$B$5</f>
        <v>Dunajská Streda -            Mivardi team</v>
      </c>
      <c r="D28">
        <v>1</v>
      </c>
      <c r="E28" t="str">
        <f>VLOOKUP($D28,$A$28:$B$39,COLUMN($B$28:$B$39),0)</f>
        <v>František Mészaroš</v>
      </c>
      <c r="F28" t="str">
        <f>VLOOKUP($D28,$A$28:$C$39,COLUMN($C$28:$C$39),0)</f>
        <v>Komárno                    Bartal Mix</v>
      </c>
      <c r="J28">
        <f>'12 družstiev Pretek č. 2'!F6</f>
        <v>12</v>
      </c>
      <c r="K28" t="str">
        <f>'12 družstiev Pretek č. 2'!F5</f>
        <v>Imrich Nagy</v>
      </c>
      <c r="L28" t="str">
        <f>'12 družstiev Pretek č. 2'!$B$5</f>
        <v>Dunajská Streda -            Mivardi team</v>
      </c>
      <c r="M28">
        <v>1</v>
      </c>
      <c r="N28" t="str">
        <f>VLOOKUP($M28,$J$28:$K$39,COLUMN($B$28:$B$39),0)</f>
        <v>Zoltán Miskolczi</v>
      </c>
      <c r="O28" t="str">
        <f>VLOOKUP($M28,$J$28:$L$39,COLUMN($C$28:$C$39),0)</f>
        <v>Nové Zámky</v>
      </c>
      <c r="S28">
        <f>'12 družstiev Pretek č. 2'!I6</f>
        <v>8</v>
      </c>
      <c r="T28" t="str">
        <f>'12 družstiev Pretek č. 2'!I5</f>
        <v>Roman Foret</v>
      </c>
      <c r="U28" t="str">
        <f>'12 družstiev Pretek č. 2'!$B$5</f>
        <v>Dunajská Streda -            Mivardi team</v>
      </c>
      <c r="V28">
        <v>1</v>
      </c>
      <c r="W28" t="str">
        <f>VLOOKUP($V28,$S$28:$T$39,COLUMN($B$28:$B$39),0)</f>
        <v>Miloslav Finďo</v>
      </c>
      <c r="X28" t="str">
        <f>VLOOKUP($V28,$S$28:$U$39,COLUMN($C$28:$C$39),0)</f>
        <v>Žiar nad Hronom           Tubertíny</v>
      </c>
      <c r="AB28">
        <f>'12 družstiev Pretek č. 2'!L6</f>
        <v>2</v>
      </c>
      <c r="AC28" t="str">
        <f>'12 družstiev Pretek č. 2'!L5</f>
        <v>František Mónosi</v>
      </c>
      <c r="AD28" t="str">
        <f>'12 družstiev Pretek č. 2'!$B$5</f>
        <v>Dunajská Streda -            Mivardi team</v>
      </c>
      <c r="AE28">
        <v>1</v>
      </c>
      <c r="AF28" t="str">
        <f>VLOOKUP($AE28,$AB$28:$AC$39,COLUMN($B$28:$B$39),0)</f>
        <v>Milan Pavlovský</v>
      </c>
      <c r="AG28" t="str">
        <f>VLOOKUP($AE28,$AB$28:$AD$39,COLUMN($C$28:$C$39),0)</f>
        <v>Zvolen A</v>
      </c>
    </row>
    <row r="29" spans="1:35" x14ac:dyDescent="0.2">
      <c r="A29">
        <f>'12 družstiev Pretek č. 2'!C8</f>
        <v>1</v>
      </c>
      <c r="B29" t="str">
        <f>'12 družstiev Pretek č. 2'!C7</f>
        <v>František Mészaroš</v>
      </c>
      <c r="C29" t="str">
        <f>'12 družstiev Pretek č. 2'!$B$7</f>
        <v>Komárno                    Bartal Mix</v>
      </c>
      <c r="D29">
        <v>2</v>
      </c>
      <c r="E29" t="str">
        <f t="shared" ref="E29:E39" si="8">VLOOKUP($D29,$A$28:$B$39,COLUMN($B$28:$B$39),0)</f>
        <v>Ján Nagy</v>
      </c>
      <c r="F29" t="str">
        <f t="shared" ref="F29:F39" si="9">VLOOKUP($D29,$A$28:$C$39,COLUMN($C$28:$C$39),0)</f>
        <v>Nové Zámky</v>
      </c>
      <c r="J29">
        <f>'12 družstiev Pretek č. 2'!F8</f>
        <v>8</v>
      </c>
      <c r="K29" t="str">
        <f>'12 družstiev Pretek č. 2'!F7</f>
        <v>Roman Baranček</v>
      </c>
      <c r="L29" t="str">
        <f>'12 družstiev Pretek č. 2'!$B$7</f>
        <v>Komárno                    Bartal Mix</v>
      </c>
      <c r="M29">
        <v>2</v>
      </c>
      <c r="N29" t="str">
        <f t="shared" ref="N29:N39" si="10">VLOOKUP($M29,$J$28:$K$39,COLUMN($B$28:$B$39),0)</f>
        <v>Peter Mišo</v>
      </c>
      <c r="O29" t="str">
        <f t="shared" ref="O29:O39" si="11">VLOOKUP($M29,$J$28:$L$39,COLUMN($C$28:$C$39),0)</f>
        <v>Trnava  A                           Mivardi</v>
      </c>
      <c r="S29">
        <f>'12 družstiev Pretek č. 2'!I8</f>
        <v>2</v>
      </c>
      <c r="T29" t="str">
        <f>'12 družstiev Pretek č. 2'!I7</f>
        <v>Peter Šejirman</v>
      </c>
      <c r="U29" t="str">
        <f>'12 družstiev Pretek č. 2'!$B$7</f>
        <v>Komárno                    Bartal Mix</v>
      </c>
      <c r="V29">
        <v>2</v>
      </c>
      <c r="W29" t="str">
        <f t="shared" ref="W29:W39" si="12">VLOOKUP($V29,$S$28:$T$39,COLUMN($B$28:$B$39),0)</f>
        <v>Peter Šejirman</v>
      </c>
      <c r="X29" t="str">
        <f t="shared" ref="X29:X39" si="13">VLOOKUP($V29,$S$28:$U$39,COLUMN($C$28:$C$39),0)</f>
        <v>Komárno                    Bartal Mix</v>
      </c>
      <c r="AB29">
        <f>'12 družstiev Pretek č. 2'!L8</f>
        <v>7</v>
      </c>
      <c r="AC29" t="str">
        <f>'12 družstiev Pretek č. 2'!L7</f>
        <v>Milan Kabát</v>
      </c>
      <c r="AD29" t="str">
        <f>'12 družstiev Pretek č. 2'!$B$7</f>
        <v>Komárno                    Bartal Mix</v>
      </c>
      <c r="AE29">
        <v>2</v>
      </c>
      <c r="AF29" t="str">
        <f t="shared" ref="AF29:AF39" si="14">VLOOKUP($AE29,$AB$28:$AC$39,COLUMN($B$28:$B$39),0)</f>
        <v>František Mónosi</v>
      </c>
      <c r="AG29" t="str">
        <f t="shared" ref="AG29:AG39" si="15">VLOOKUP($AE29,$AB$28:$AD$39,COLUMN($C$28:$C$39),0)</f>
        <v>Dunajská Streda -            Mivardi team</v>
      </c>
    </row>
    <row r="30" spans="1:35" x14ac:dyDescent="0.2">
      <c r="A30">
        <f>'12 družstiev Pretek č. 2'!C10</f>
        <v>2</v>
      </c>
      <c r="B30" t="str">
        <f>'12 družstiev Pretek č. 2'!C9</f>
        <v>Ján Nagy</v>
      </c>
      <c r="C30" t="str">
        <f>'12 družstiev Pretek č. 2'!$B$9</f>
        <v>Nové Zámky</v>
      </c>
      <c r="D30">
        <v>3</v>
      </c>
      <c r="E30" t="str">
        <f t="shared" si="8"/>
        <v>Michal Petruš</v>
      </c>
      <c r="F30" t="str">
        <f t="shared" si="9"/>
        <v>Turčianske Teplice</v>
      </c>
      <c r="J30">
        <f>'12 družstiev Pretek č. 2'!F10</f>
        <v>1</v>
      </c>
      <c r="K30" t="str">
        <f>'12 družstiev Pretek č. 2'!F9</f>
        <v>Zoltán Miskolczi</v>
      </c>
      <c r="L30" t="str">
        <f>'12 družstiev Pretek č. 2'!$B$9</f>
        <v>Nové Zámky</v>
      </c>
      <c r="M30">
        <v>3</v>
      </c>
      <c r="N30" t="str">
        <f t="shared" si="10"/>
        <v>Ján Hittmár 30.6.20</v>
      </c>
      <c r="O30" t="str">
        <f t="shared" si="11"/>
        <v>Vranov nad Topľou   Tubertíny</v>
      </c>
      <c r="S30">
        <f>'12 družstiev Pretek č. 2'!I10</f>
        <v>7</v>
      </c>
      <c r="T30" t="str">
        <f>'12 družstiev Pretek č. 2'!I9</f>
        <v>Sándor Sági</v>
      </c>
      <c r="U30" t="str">
        <f>'12 družstiev Pretek č. 2'!$B$9</f>
        <v>Nové Zámky</v>
      </c>
      <c r="V30">
        <v>3</v>
      </c>
      <c r="W30" t="str">
        <f t="shared" si="12"/>
        <v>SlavomírMihálik</v>
      </c>
      <c r="X30" t="str">
        <f t="shared" si="13"/>
        <v>Zvolen A</v>
      </c>
      <c r="AB30">
        <f>'12 družstiev Pretek č. 2'!L10</f>
        <v>5</v>
      </c>
      <c r="AC30" t="str">
        <f>'12 družstiev Pretek č. 2'!L9</f>
        <v>András Gábor Karsai</v>
      </c>
      <c r="AD30" t="str">
        <f>'12 družstiev Pretek č. 2'!$B$9</f>
        <v>Nové Zámky</v>
      </c>
      <c r="AE30">
        <v>3</v>
      </c>
      <c r="AF30" t="str">
        <f t="shared" si="14"/>
        <v>Peter Rošák</v>
      </c>
      <c r="AG30" t="str">
        <f t="shared" si="15"/>
        <v>Vranov nad Topľou   Tubertíny</v>
      </c>
    </row>
    <row r="31" spans="1:35" x14ac:dyDescent="0.2">
      <c r="A31">
        <f>'12 družstiev Pretek č. 2'!C12</f>
        <v>5</v>
      </c>
      <c r="B31" t="str">
        <f>'12 družstiev Pretek č. 2'!C11</f>
        <v>Ľuboš Krupička</v>
      </c>
      <c r="C31" t="str">
        <f>'12 družstiev Pretek č. 2'!$B$11</f>
        <v>Považská Bystrica         Sensas</v>
      </c>
      <c r="D31">
        <v>4</v>
      </c>
      <c r="E31" t="str">
        <f t="shared" si="8"/>
        <v>Ivan Cibulka</v>
      </c>
      <c r="F31" t="str">
        <f t="shared" si="9"/>
        <v>Šaľa                            Maver</v>
      </c>
      <c r="J31">
        <f>'12 družstiev Pretek č. 2'!F12</f>
        <v>9</v>
      </c>
      <c r="K31" t="str">
        <f>'12 družstiev Pretek č. 2'!F11</f>
        <v>Erik Báťa</v>
      </c>
      <c r="L31" t="str">
        <f>'12 družstiev Pretek č. 2'!$B$11</f>
        <v>Považská Bystrica         Sensas</v>
      </c>
      <c r="M31">
        <v>4</v>
      </c>
      <c r="N31" t="str">
        <f t="shared" si="10"/>
        <v>Bartolomej Fleischer</v>
      </c>
      <c r="O31" t="str">
        <f t="shared" si="11"/>
        <v>Veľké Kapušany         Maros Mix Tubertíny</v>
      </c>
      <c r="S31">
        <f>'12 družstiev Pretek č. 2'!I12</f>
        <v>6</v>
      </c>
      <c r="T31" t="str">
        <f>'12 družstiev Pretek č. 2'!I11</f>
        <v>Rastislav Dudr st.</v>
      </c>
      <c r="U31" t="str">
        <f>'12 družstiev Pretek č. 2'!$B$11</f>
        <v>Považská Bystrica         Sensas</v>
      </c>
      <c r="V31">
        <v>4</v>
      </c>
      <c r="W31" t="str">
        <f t="shared" si="12"/>
        <v>Michal Olejňák</v>
      </c>
      <c r="X31" t="str">
        <f t="shared" si="13"/>
        <v>Prešov                        Colmic</v>
      </c>
      <c r="AB31">
        <f>'12 družstiev Pretek č. 2'!L12</f>
        <v>9</v>
      </c>
      <c r="AC31" t="str">
        <f>'12 družstiev Pretek č. 2'!L11</f>
        <v>Miroslav Santus</v>
      </c>
      <c r="AD31" t="str">
        <f>'12 družstiev Pretek č. 2'!$B$11</f>
        <v>Považská Bystrica         Sensas</v>
      </c>
      <c r="AE31">
        <v>4</v>
      </c>
      <c r="AF31" t="str">
        <f t="shared" si="14"/>
        <v>Peter Timko</v>
      </c>
      <c r="AG31" t="str">
        <f t="shared" si="15"/>
        <v>Veľké Kapušany         Maros Mix Tubertíny</v>
      </c>
    </row>
    <row r="32" spans="1:35" x14ac:dyDescent="0.2">
      <c r="A32">
        <f>'12 družstiev Pretek č. 2'!C14</f>
        <v>8</v>
      </c>
      <c r="B32" t="str">
        <f>'12 družstiev Pretek č. 2'!C13</f>
        <v>Radoslav Rolík</v>
      </c>
      <c r="C32" t="str">
        <f>'12 družstiev Pretek č. 2'!$B$13</f>
        <v>Prešov                        Colmic</v>
      </c>
      <c r="D32">
        <v>5</v>
      </c>
      <c r="E32" t="str">
        <f t="shared" si="8"/>
        <v>Ľuboš Krupička</v>
      </c>
      <c r="F32" t="str">
        <f t="shared" si="9"/>
        <v>Považská Bystrica         Sensas</v>
      </c>
      <c r="J32">
        <f>'12 družstiev Pretek č. 2'!F14</f>
        <v>5</v>
      </c>
      <c r="K32" t="str">
        <f>'12 družstiev Pretek č. 2'!F13</f>
        <v>Lukáš Kondík</v>
      </c>
      <c r="L32" t="str">
        <f>'12 družstiev Pretek č. 2'!$B$13</f>
        <v>Prešov                        Colmic</v>
      </c>
      <c r="M32">
        <v>5</v>
      </c>
      <c r="N32" t="str">
        <f t="shared" si="10"/>
        <v>Lukáš Kondík</v>
      </c>
      <c r="O32" t="str">
        <f t="shared" si="11"/>
        <v>Prešov                        Colmic</v>
      </c>
      <c r="S32">
        <f>'12 družstiev Pretek č. 2'!I14</f>
        <v>4</v>
      </c>
      <c r="T32" t="str">
        <f>'12 družstiev Pretek č. 2'!I13</f>
        <v>Michal Olejňák</v>
      </c>
      <c r="U32" t="str">
        <f>'12 družstiev Pretek č. 2'!$B$13</f>
        <v>Prešov                        Colmic</v>
      </c>
      <c r="V32">
        <v>5</v>
      </c>
      <c r="W32" t="str">
        <f t="shared" si="12"/>
        <v>Ján Mikita</v>
      </c>
      <c r="X32" t="str">
        <f t="shared" si="13"/>
        <v>Vranov nad Topľou   Tubertíny</v>
      </c>
      <c r="AB32">
        <f>'12 družstiev Pretek č. 2'!L14</f>
        <v>12</v>
      </c>
      <c r="AC32" t="str">
        <f>'12 družstiev Pretek č. 2'!L13</f>
        <v>Daniel Olejňák</v>
      </c>
      <c r="AD32" t="str">
        <f>'12 družstiev Pretek č. 2'!$B$13</f>
        <v>Prešov                        Colmic</v>
      </c>
      <c r="AE32">
        <v>5</v>
      </c>
      <c r="AF32" t="str">
        <f t="shared" si="14"/>
        <v>András Gábor Karsai</v>
      </c>
      <c r="AG32" t="str">
        <f t="shared" si="15"/>
        <v>Nové Zámky</v>
      </c>
    </row>
    <row r="33" spans="1:33" x14ac:dyDescent="0.2">
      <c r="A33">
        <f>'12 družstiev Pretek č. 2'!C16</f>
        <v>4</v>
      </c>
      <c r="B33" t="str">
        <f>'12 družstiev Pretek č. 2'!C15</f>
        <v>Ivan Cibulka</v>
      </c>
      <c r="C33" t="str">
        <f>'12 družstiev Pretek č. 2'!$B$15</f>
        <v>Šaľa                            Maver</v>
      </c>
      <c r="D33">
        <v>6</v>
      </c>
      <c r="E33" t="str">
        <f t="shared" si="8"/>
        <v>Igor Holeček</v>
      </c>
      <c r="F33" t="str">
        <f t="shared" si="9"/>
        <v>Dunajská Streda -            Mivardi team</v>
      </c>
      <c r="J33">
        <f>'12 družstiev Pretek č. 2'!F16</f>
        <v>10</v>
      </c>
      <c r="K33" t="str">
        <f>'12 družstiev Pretek č. 2'!F15</f>
        <v>Zdenko Tuška</v>
      </c>
      <c r="L33" t="str">
        <f>'12 družstiev Pretek č. 2'!$B$15</f>
        <v>Šaľa                            Maver</v>
      </c>
      <c r="M33">
        <v>6</v>
      </c>
      <c r="N33" t="str">
        <f t="shared" si="10"/>
        <v>Tomáš Parvanov</v>
      </c>
      <c r="O33" t="str">
        <f t="shared" si="11"/>
        <v>Turčianske Teplice</v>
      </c>
      <c r="S33">
        <f>'12 družstiev Pretek č. 2'!I16</f>
        <v>10</v>
      </c>
      <c r="T33" t="str">
        <f>'12 družstiev Pretek č. 2'!I15</f>
        <v>Alexander Papp</v>
      </c>
      <c r="U33" t="str">
        <f>'12 družstiev Pretek č. 2'!$B$15</f>
        <v>Šaľa                            Maver</v>
      </c>
      <c r="V33">
        <v>6</v>
      </c>
      <c r="W33" t="str">
        <f t="shared" si="12"/>
        <v>Rastislav Dudr st.</v>
      </c>
      <c r="X33" t="str">
        <f t="shared" si="13"/>
        <v>Považská Bystrica         Sensas</v>
      </c>
      <c r="AB33">
        <f>'12 družstiev Pretek č. 2'!L16</f>
        <v>6</v>
      </c>
      <c r="AC33" t="str">
        <f>'12 družstiev Pretek č. 2'!L15</f>
        <v>Timotej Minárik</v>
      </c>
      <c r="AD33" t="str">
        <f>'12 družstiev Pretek č. 2'!$B$15</f>
        <v>Šaľa                            Maver</v>
      </c>
      <c r="AE33">
        <v>6</v>
      </c>
      <c r="AF33" t="str">
        <f t="shared" si="14"/>
        <v>Timotej Minárik</v>
      </c>
      <c r="AG33" t="str">
        <f t="shared" si="15"/>
        <v>Šaľa                            Maver</v>
      </c>
    </row>
    <row r="34" spans="1:33" x14ac:dyDescent="0.2">
      <c r="A34">
        <f>'12 družstiev Pretek č. 2'!C18</f>
        <v>11</v>
      </c>
      <c r="B34" t="str">
        <f>'12 družstiev Pretek č. 2'!C17</f>
        <v>Martin Lipka</v>
      </c>
      <c r="C34" t="str">
        <f>'12 družstiev Pretek č. 2'!$B$17</f>
        <v>Trnava  A                           Mivardi</v>
      </c>
      <c r="D34">
        <v>7</v>
      </c>
      <c r="E34" t="str">
        <f t="shared" si="8"/>
        <v>Martin Rusnák</v>
      </c>
      <c r="F34" t="str">
        <f t="shared" si="9"/>
        <v>Veľké Kapušany         Maros Mix Tubertíny</v>
      </c>
      <c r="J34">
        <f>'12 družstiev Pretek č. 2'!F18</f>
        <v>2</v>
      </c>
      <c r="K34" t="str">
        <f>'12 družstiev Pretek č. 2'!F17</f>
        <v>Peter Mišo</v>
      </c>
      <c r="L34" t="str">
        <f>'12 družstiev Pretek č. 2'!$B$17</f>
        <v>Trnava  A                           Mivardi</v>
      </c>
      <c r="M34">
        <v>7</v>
      </c>
      <c r="N34" t="str">
        <f t="shared" si="10"/>
        <v>Peter Kohút</v>
      </c>
      <c r="O34" t="str">
        <f t="shared" si="11"/>
        <v>Zvolen A</v>
      </c>
      <c r="S34">
        <f>'12 družstiev Pretek č. 2'!I18</f>
        <v>9</v>
      </c>
      <c r="T34" t="str">
        <f>'12 družstiev Pretek č. 2'!I17</f>
        <v>Gabriel Vajsábel</v>
      </c>
      <c r="U34" t="str">
        <f>'12 družstiev Pretek č. 2'!$B$17</f>
        <v>Trnava  A                           Mivardi</v>
      </c>
      <c r="V34">
        <v>7</v>
      </c>
      <c r="W34" t="str">
        <f t="shared" si="12"/>
        <v>Sándor Sági</v>
      </c>
      <c r="X34" t="str">
        <f t="shared" si="13"/>
        <v>Nové Zámky</v>
      </c>
      <c r="AB34">
        <f>'12 družstiev Pretek č. 2'!L18</f>
        <v>10</v>
      </c>
      <c r="AC34" t="str">
        <f>'12 družstiev Pretek č. 2'!L17</f>
        <v>Peter Ardan</v>
      </c>
      <c r="AD34" t="str">
        <f>'12 družstiev Pretek č. 2'!$B$17</f>
        <v>Trnava  A                           Mivardi</v>
      </c>
      <c r="AE34">
        <v>7</v>
      </c>
      <c r="AF34" t="str">
        <f t="shared" si="14"/>
        <v>Milan Kabát</v>
      </c>
      <c r="AG34" t="str">
        <f t="shared" si="15"/>
        <v>Komárno                    Bartal Mix</v>
      </c>
    </row>
    <row r="35" spans="1:33" x14ac:dyDescent="0.2">
      <c r="A35">
        <f>'12 družstiev Pretek č. 2'!C20</f>
        <v>3</v>
      </c>
      <c r="B35" t="str">
        <f>'12 družstiev Pretek č. 2'!C19</f>
        <v>Michal Petruš</v>
      </c>
      <c r="C35" t="str">
        <f>'12 družstiev Pretek č. 2'!$B$19</f>
        <v>Turčianske Teplice</v>
      </c>
      <c r="D35">
        <v>8</v>
      </c>
      <c r="E35" t="str">
        <f t="shared" si="8"/>
        <v>Radoslav Rolík</v>
      </c>
      <c r="F35" t="str">
        <f t="shared" si="9"/>
        <v>Prešov                        Colmic</v>
      </c>
      <c r="J35">
        <f>'12 družstiev Pretek č. 2'!F20</f>
        <v>6</v>
      </c>
      <c r="K35" t="str">
        <f>'12 družstiev Pretek č. 2'!F19</f>
        <v>Tomáš Parvanov</v>
      </c>
      <c r="L35" t="str">
        <f>'12 družstiev Pretek č. 2'!$B$19</f>
        <v>Turčianske Teplice</v>
      </c>
      <c r="M35">
        <v>8</v>
      </c>
      <c r="N35" t="str">
        <f t="shared" si="10"/>
        <v>Roman Baranček</v>
      </c>
      <c r="O35" t="str">
        <f t="shared" si="11"/>
        <v>Komárno                    Bartal Mix</v>
      </c>
      <c r="S35">
        <f>'12 družstiev Pretek č. 2'!I20</f>
        <v>11</v>
      </c>
      <c r="T35" t="str">
        <f>'12 družstiev Pretek č. 2'!I19</f>
        <v>ViliamPikla</v>
      </c>
      <c r="U35" t="str">
        <f>'12 družstiev Pretek č. 2'!$B$19</f>
        <v>Turčianske Teplice</v>
      </c>
      <c r="V35">
        <v>8</v>
      </c>
      <c r="W35" t="str">
        <f t="shared" si="12"/>
        <v>Roman Foret</v>
      </c>
      <c r="X35" t="str">
        <f t="shared" si="13"/>
        <v>Dunajská Streda -            Mivardi team</v>
      </c>
      <c r="AB35">
        <f>'12 družstiev Pretek č. 2'!L20</f>
        <v>8</v>
      </c>
      <c r="AC35" t="str">
        <f>'12 družstiev Pretek č. 2'!L19</f>
        <v>Juraj Líška</v>
      </c>
      <c r="AD35" t="str">
        <f>'12 družstiev Pretek č. 2'!$B$19</f>
        <v>Turčianske Teplice</v>
      </c>
      <c r="AE35">
        <v>8</v>
      </c>
      <c r="AF35" t="str">
        <f t="shared" si="14"/>
        <v>Juraj Líška</v>
      </c>
      <c r="AG35" t="str">
        <f t="shared" si="15"/>
        <v>Turčianske Teplice</v>
      </c>
    </row>
    <row r="36" spans="1:33" x14ac:dyDescent="0.2">
      <c r="A36">
        <f>'12 družstiev Pretek č. 2'!C22</f>
        <v>7</v>
      </c>
      <c r="B36" t="str">
        <f>'12 družstiev Pretek č. 2'!C21</f>
        <v>Martin Rusnák</v>
      </c>
      <c r="C36" t="str">
        <f>'12 družstiev Pretek č. 2'!$B$21</f>
        <v>Veľké Kapušany         Maros Mix Tubertíny</v>
      </c>
      <c r="D36">
        <v>9</v>
      </c>
      <c r="E36" t="str">
        <f t="shared" si="8"/>
        <v>Miroslav Boháč</v>
      </c>
      <c r="F36" t="str">
        <f t="shared" si="9"/>
        <v>Vranov nad Topľou   Tubertíny</v>
      </c>
      <c r="J36">
        <f>'12 družstiev Pretek č. 2'!F22</f>
        <v>4</v>
      </c>
      <c r="K36" t="str">
        <f>'12 družstiev Pretek č. 2'!F21</f>
        <v>Bartolomej Fleischer</v>
      </c>
      <c r="L36" t="str">
        <f>'12 družstiev Pretek č. 2'!$B$21</f>
        <v>Veľké Kapušany         Maros Mix Tubertíny</v>
      </c>
      <c r="M36">
        <v>9</v>
      </c>
      <c r="N36" t="str">
        <f t="shared" si="10"/>
        <v>Erik Báťa</v>
      </c>
      <c r="O36" t="str">
        <f t="shared" si="11"/>
        <v>Považská Bystrica         Sensas</v>
      </c>
      <c r="S36">
        <f>'12 družstiev Pretek č. 2'!I22</f>
        <v>12</v>
      </c>
      <c r="T36" t="str">
        <f>'12 družstiev Pretek č. 2'!I21</f>
        <v>Karol Petőcz</v>
      </c>
      <c r="U36" t="str">
        <f>'12 družstiev Pretek č. 2'!$B$21</f>
        <v>Veľké Kapušany         Maros Mix Tubertíny</v>
      </c>
      <c r="V36">
        <v>9</v>
      </c>
      <c r="W36" t="str">
        <f t="shared" si="12"/>
        <v>Gabriel Vajsábel</v>
      </c>
      <c r="X36" t="str">
        <f t="shared" si="13"/>
        <v>Trnava  A                           Mivardi</v>
      </c>
      <c r="AB36">
        <f>'12 družstiev Pretek č. 2'!L22</f>
        <v>4</v>
      </c>
      <c r="AC36" t="str">
        <f>'12 družstiev Pretek č. 2'!L21</f>
        <v>Peter Timko</v>
      </c>
      <c r="AD36" t="str">
        <f>'12 družstiev Pretek č. 2'!$B$21</f>
        <v>Veľké Kapušany         Maros Mix Tubertíny</v>
      </c>
      <c r="AE36">
        <v>9</v>
      </c>
      <c r="AF36" t="str">
        <f t="shared" si="14"/>
        <v>Miroslav Santus</v>
      </c>
      <c r="AG36" t="str">
        <f t="shared" si="15"/>
        <v>Považská Bystrica         Sensas</v>
      </c>
    </row>
    <row r="37" spans="1:33" x14ac:dyDescent="0.2">
      <c r="A37">
        <f>'12 družstiev Pretek č. 2'!C24</f>
        <v>9</v>
      </c>
      <c r="B37" t="str">
        <f>'12 družstiev Pretek č. 2'!C23</f>
        <v>Miroslav Boháč</v>
      </c>
      <c r="C37" t="str">
        <f>'12 družstiev Pretek č. 2'!$B$23</f>
        <v>Vranov nad Topľou   Tubertíny</v>
      </c>
      <c r="D37">
        <v>10</v>
      </c>
      <c r="E37" t="str">
        <f t="shared" si="8"/>
        <v>JánSámel</v>
      </c>
      <c r="F37" t="str">
        <f t="shared" si="9"/>
        <v>Žiar nad Hronom           Tubertíny</v>
      </c>
      <c r="J37">
        <f>'12 družstiev Pretek č. 2'!F24</f>
        <v>3</v>
      </c>
      <c r="K37" t="str">
        <f>'12 družstiev Pretek č. 2'!F23</f>
        <v>Ján Hittmár 30.6.20</v>
      </c>
      <c r="L37" t="str">
        <f>'12 družstiev Pretek č. 2'!$B$23</f>
        <v>Vranov nad Topľou   Tubertíny</v>
      </c>
      <c r="M37">
        <v>10</v>
      </c>
      <c r="N37" t="str">
        <f t="shared" si="10"/>
        <v>Zdenko Tuška</v>
      </c>
      <c r="O37" t="str">
        <f t="shared" si="11"/>
        <v>Šaľa                            Maver</v>
      </c>
      <c r="S37">
        <f>'12 družstiev Pretek č. 2'!I24</f>
        <v>5</v>
      </c>
      <c r="T37" t="str">
        <f>'12 družstiev Pretek č. 2'!I23</f>
        <v>Ján Mikita</v>
      </c>
      <c r="U37" t="str">
        <f>'12 družstiev Pretek č. 2'!$B$23</f>
        <v>Vranov nad Topľou   Tubertíny</v>
      </c>
      <c r="V37">
        <v>10</v>
      </c>
      <c r="W37" t="str">
        <f t="shared" si="12"/>
        <v>Alexander Papp</v>
      </c>
      <c r="X37" t="str">
        <f t="shared" si="13"/>
        <v>Šaľa                            Maver</v>
      </c>
      <c r="AB37">
        <f>'12 družstiev Pretek č. 2'!L24</f>
        <v>3</v>
      </c>
      <c r="AC37" t="str">
        <f>'12 družstiev Pretek č. 2'!L23</f>
        <v>Peter Rošák</v>
      </c>
      <c r="AD37" t="str">
        <f>'12 družstiev Pretek č. 2'!$B$23</f>
        <v>Vranov nad Topľou   Tubertíny</v>
      </c>
      <c r="AE37">
        <v>10</v>
      </c>
      <c r="AF37" t="str">
        <f t="shared" si="14"/>
        <v>Peter Ardan</v>
      </c>
      <c r="AG37" t="str">
        <f t="shared" si="15"/>
        <v>Trnava  A                           Mivardi</v>
      </c>
    </row>
    <row r="38" spans="1:33" x14ac:dyDescent="0.2">
      <c r="A38">
        <f>'12 družstiev Pretek č. 2'!C26</f>
        <v>12</v>
      </c>
      <c r="B38" t="str">
        <f>'12 družstiev Pretek č. 2'!C25</f>
        <v>Lőrinz Dénes</v>
      </c>
      <c r="C38" t="str">
        <f>'12 družstiev Pretek č. 2'!$B$25</f>
        <v>Zvolen A</v>
      </c>
      <c r="D38">
        <v>11</v>
      </c>
      <c r="E38" t="str">
        <f t="shared" si="8"/>
        <v>Martin Lipka</v>
      </c>
      <c r="F38" t="str">
        <f t="shared" si="9"/>
        <v>Trnava  A                           Mivardi</v>
      </c>
      <c r="J38">
        <f>'12 družstiev Pretek č. 2'!F26</f>
        <v>7</v>
      </c>
      <c r="K38" t="str">
        <f>'12 družstiev Pretek č. 2'!F25</f>
        <v>Peter Kohút</v>
      </c>
      <c r="L38" t="str">
        <f>'12 družstiev Pretek č. 2'!$B$25</f>
        <v>Zvolen A</v>
      </c>
      <c r="M38">
        <v>11</v>
      </c>
      <c r="N38" t="str">
        <f t="shared" si="10"/>
        <v>Ladislav Beko</v>
      </c>
      <c r="O38" t="str">
        <f t="shared" si="11"/>
        <v>Žiar nad Hronom           Tubertíny</v>
      </c>
      <c r="S38">
        <f>'12 družstiev Pretek č. 2'!I26</f>
        <v>3</v>
      </c>
      <c r="T38" t="str">
        <f>'12 družstiev Pretek č. 2'!I25</f>
        <v>SlavomírMihálik</v>
      </c>
      <c r="U38" t="str">
        <f>'12 družstiev Pretek č. 2'!$B$25</f>
        <v>Zvolen A</v>
      </c>
      <c r="V38">
        <v>11</v>
      </c>
      <c r="W38" t="str">
        <f t="shared" si="12"/>
        <v>ViliamPikla</v>
      </c>
      <c r="X38" t="str">
        <f t="shared" si="13"/>
        <v>Turčianske Teplice</v>
      </c>
      <c r="AB38">
        <f>'12 družstiev Pretek č. 2'!L26</f>
        <v>1</v>
      </c>
      <c r="AC38" t="str">
        <f>'12 družstiev Pretek č. 2'!L25</f>
        <v>Milan Pavlovský</v>
      </c>
      <c r="AD38" t="str">
        <f>'12 družstiev Pretek č. 2'!$B$25</f>
        <v>Zvolen A</v>
      </c>
      <c r="AE38">
        <v>11</v>
      </c>
      <c r="AF38" t="str">
        <f t="shared" si="14"/>
        <v>Tomáš Mindák</v>
      </c>
      <c r="AG38" t="str">
        <f t="shared" si="15"/>
        <v>Žiar nad Hronom           Tubertíny</v>
      </c>
    </row>
    <row r="39" spans="1:33" x14ac:dyDescent="0.2">
      <c r="A39">
        <f>'12 družstiev Pretek č. 2'!C28</f>
        <v>10</v>
      </c>
      <c r="B39" t="str">
        <f>'12 družstiev Pretek č. 2'!C27</f>
        <v>JánSámel</v>
      </c>
      <c r="C39" t="str">
        <f>'12 družstiev Pretek č. 2'!$B$27</f>
        <v>Žiar nad Hronom           Tubertíny</v>
      </c>
      <c r="D39">
        <v>12</v>
      </c>
      <c r="E39" t="str">
        <f t="shared" si="8"/>
        <v>Lőrinz Dénes</v>
      </c>
      <c r="F39" t="str">
        <f t="shared" si="9"/>
        <v>Zvolen A</v>
      </c>
      <c r="J39">
        <f>'12 družstiev Pretek č. 2'!F28</f>
        <v>11</v>
      </c>
      <c r="K39" t="str">
        <f>'12 družstiev Pretek č. 2'!F27</f>
        <v>Ladislav Beko</v>
      </c>
      <c r="L39" t="str">
        <f>'12 družstiev Pretek č. 2'!$B$27</f>
        <v>Žiar nad Hronom           Tubertíny</v>
      </c>
      <c r="M39">
        <v>12</v>
      </c>
      <c r="N39" t="str">
        <f t="shared" si="10"/>
        <v>Imrich Nagy</v>
      </c>
      <c r="O39" t="str">
        <f t="shared" si="11"/>
        <v>Dunajská Streda -            Mivardi team</v>
      </c>
      <c r="S39">
        <f>'12 družstiev Pretek č. 2'!I28</f>
        <v>1</v>
      </c>
      <c r="T39" t="str">
        <f>'12 družstiev Pretek č. 2'!I27</f>
        <v>Miloslav Finďo</v>
      </c>
      <c r="U39" t="str">
        <f>'12 družstiev Pretek č. 2'!$B$27</f>
        <v>Žiar nad Hronom           Tubertíny</v>
      </c>
      <c r="V39">
        <v>12</v>
      </c>
      <c r="W39" t="str">
        <f t="shared" si="12"/>
        <v>Karol Petőcz</v>
      </c>
      <c r="X39" t="str">
        <f t="shared" si="13"/>
        <v>Veľké Kapušany         Maros Mix Tubertíny</v>
      </c>
      <c r="AB39">
        <f>'12 družstiev Pretek č. 2'!L28</f>
        <v>11</v>
      </c>
      <c r="AC39" t="str">
        <f>'12 družstiev Pretek č. 2'!L27</f>
        <v>Tomáš Mindák</v>
      </c>
      <c r="AD39" t="str">
        <f>'12 družstiev Pretek č. 2'!$B$27</f>
        <v>Žiar nad Hronom           Tubertíny</v>
      </c>
      <c r="AE39">
        <v>12</v>
      </c>
      <c r="AF39" t="str">
        <f t="shared" si="14"/>
        <v>Daniel Olejňák</v>
      </c>
      <c r="AG39" t="str">
        <f t="shared" si="15"/>
        <v>Prešov                        Colmic</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honeticPr fontId="19" type="noConversion"/>
  <pageMargins left="0.7" right="0.7" top="0.75" bottom="0.75" header="0.3" footer="0.3"/>
  <pageSetup paperSize="9" scale="75" orientation="portrait"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10</vt:i4>
      </vt:variant>
    </vt:vector>
  </HeadingPairs>
  <TitlesOfParts>
    <vt:vector size="2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listky 1.Pretek</vt:lpstr>
      <vt:lpstr>Vazne listky 2.Pretek </vt:lpstr>
      <vt:lpstr>Vazne listky 3.Pretek</vt:lpstr>
      <vt:lpstr>Vazne listky 4.Pretek</vt:lpstr>
      <vt:lpstr>'12 družstiev Pretek č. 1'!Oblasť_tlače</vt:lpstr>
      <vt:lpstr>'12 družstiev Pretek č. 2'!Oblasť_tlače</vt:lpstr>
      <vt:lpstr>'12 družstiev Pretek č. 3'!Oblasť_tlače</vt:lpstr>
      <vt:lpstr>'12 družstiev Pretek č. 4'!Oblasť_tlače</vt:lpstr>
      <vt:lpstr>'Priebežné poradie po 1. a 2. k.'!Oblasť_tlače</vt:lpstr>
      <vt:lpstr>'Priebežné poradie po 3. a 4 '!Oblasť_tlače</vt:lpstr>
      <vt:lpstr>'Vazne listky 1.Pretek'!Oblasť_tlače</vt:lpstr>
      <vt:lpstr>'Vazne listky 2.Pretek '!Oblasť_tlače</vt:lpstr>
      <vt:lpstr>'Vazne listky 3.Pretek'!Oblasť_tlače</vt:lpstr>
      <vt:lpstr>'Vazne listky 4.Pretek'!Oblasť_tlače</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lenovo</cp:lastModifiedBy>
  <cp:lastPrinted>2020-08-02T14:01:49Z</cp:lastPrinted>
  <dcterms:created xsi:type="dcterms:W3CDTF">2006-09-08T20:43:32Z</dcterms:created>
  <dcterms:modified xsi:type="dcterms:W3CDTF">2020-08-04T09:42:21Z</dcterms:modified>
</cp:coreProperties>
</file>